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tmustill\Desktop\Aidan_PDYi\"/>
    </mc:Choice>
  </mc:AlternateContent>
  <bookViews>
    <workbookView xWindow="-24120" yWindow="-1836" windowWidth="24240" windowHeight="13140" tabRatio="787" firstSheet="1" activeTab="4"/>
  </bookViews>
  <sheets>
    <sheet name="Notes" sheetId="21" r:id="rId1"/>
    <sheet name="info_parties" sheetId="2" r:id="rId2"/>
    <sheet name="cabinetpos" sheetId="3" r:id="rId3"/>
    <sheet name="ministers" sheetId="24" r:id="rId4"/>
    <sheet name="parlvotes_lh" sheetId="5" r:id="rId5"/>
    <sheet name="parlseats_lh" sheetId="6" r:id="rId6"/>
    <sheet name="parlvotes_uh" sheetId="7" r:id="rId7"/>
    <sheet name="parlseats_uh" sheetId="8" r:id="rId8"/>
    <sheet name="parlvotes_eu" sheetId="9" r:id="rId9"/>
    <sheet name="presvotes" sheetId="10" r:id="rId10"/>
    <sheet name="refvotes" sheetId="11" r:id="rId11"/>
    <sheet name="info_cites" sheetId="12" r:id="rId12"/>
    <sheet name="info_weblinks" sheetId="13" r:id="rId13"/>
    <sheet name="info_colors" sheetId="14" r:id="rId14"/>
    <sheet name="info_export" sheetId="23" r:id="rId15"/>
    <sheet name="info_parties2" sheetId="25" r:id="rId16"/>
    <sheet name="other" sheetId="15" r:id="rId17"/>
  </sheets>
  <definedNames>
    <definedName name="OLE_LINK7" localSheetId="3">ministers!$JH$290</definedName>
  </definedNames>
  <calcPr calcId="162913"/>
  <customWorkbookViews>
    <customWorkbookView name="Kevin - Personal View" guid="{58E98FBC-18A6-4DF7-8BE5-466B393E75B5}" mergeInterval="0" personalView="1" maximized="1" windowWidth="1276" windowHeight="555" tabRatio="787" activeSheetId="3" showComments="commIndAndComment"/>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Z45" i="5" l="1"/>
  <c r="FZ44" i="5"/>
  <c r="FZ40" i="5"/>
  <c r="FZ39" i="5"/>
  <c r="FZ38" i="5"/>
  <c r="FZ37" i="5"/>
  <c r="FZ36" i="5"/>
  <c r="FZ35" i="5"/>
  <c r="FZ33" i="5"/>
  <c r="FZ15" i="5"/>
  <c r="FZ13" i="5"/>
  <c r="FZ12" i="5"/>
  <c r="FZ11" i="5"/>
  <c r="FW45" i="5"/>
  <c r="FW44" i="5"/>
  <c r="FW40" i="5"/>
  <c r="FW39" i="5"/>
  <c r="FW38" i="5"/>
  <c r="FW37" i="5"/>
  <c r="FW36" i="5"/>
  <c r="FW35" i="5"/>
  <c r="FW33" i="5"/>
  <c r="FW15" i="5"/>
  <c r="FW13" i="5"/>
  <c r="FW12" i="5"/>
  <c r="FW11" i="5"/>
  <c r="FQ45" i="5"/>
  <c r="FQ44" i="5"/>
  <c r="FQ40" i="5"/>
  <c r="FQ39" i="5"/>
  <c r="FQ38" i="5"/>
  <c r="FQ37" i="5"/>
  <c r="FQ36" i="5"/>
  <c r="FQ35" i="5"/>
  <c r="FQ33" i="5"/>
  <c r="FQ15" i="5"/>
  <c r="FQ13" i="5"/>
  <c r="FQ12" i="5"/>
  <c r="FQ11" i="5"/>
  <c r="FN45" i="5"/>
  <c r="FN44" i="5"/>
  <c r="FN40" i="5"/>
  <c r="FN39" i="5"/>
  <c r="FN38" i="5"/>
  <c r="FN37" i="5"/>
  <c r="FN36" i="5"/>
  <c r="FN35" i="5"/>
  <c r="FN33" i="5"/>
  <c r="FN15" i="5"/>
  <c r="FN13" i="5"/>
  <c r="FN12" i="5"/>
  <c r="FN11" i="5"/>
  <c r="FK45" i="5"/>
  <c r="FK44" i="5"/>
  <c r="FK40" i="5"/>
  <c r="FK39" i="5"/>
  <c r="FK38" i="5"/>
  <c r="FK37" i="5"/>
  <c r="FK36" i="5"/>
  <c r="FK35" i="5"/>
  <c r="FK33" i="5"/>
  <c r="FK13" i="5"/>
  <c r="FK15" i="5"/>
  <c r="FK12" i="5"/>
  <c r="FK11" i="5"/>
  <c r="KP345" i="24" l="1"/>
  <c r="KN345" i="24"/>
  <c r="KM345" i="24"/>
  <c r="KL345" i="24"/>
  <c r="KK345" i="24"/>
  <c r="KO345" i="24" s="1"/>
  <c r="KG345" i="24"/>
  <c r="KP344" i="24"/>
  <c r="KN344" i="24"/>
  <c r="KM344" i="24"/>
  <c r="KL344" i="24"/>
  <c r="KK344" i="24"/>
  <c r="KO344" i="24" s="1"/>
  <c r="KI344" i="24"/>
  <c r="KH344" i="24"/>
  <c r="KP343" i="24"/>
  <c r="KN343" i="24"/>
  <c r="KM343" i="24"/>
  <c r="KL343" i="24"/>
  <c r="KK343" i="24"/>
  <c r="KP342" i="24"/>
  <c r="KN342" i="24"/>
  <c r="KM342" i="24"/>
  <c r="KL342" i="24"/>
  <c r="KK342" i="24"/>
  <c r="KJ342" i="24" s="1"/>
  <c r="KP341" i="24"/>
  <c r="KO341" i="24"/>
  <c r="KN341" i="24"/>
  <c r="KM341" i="24"/>
  <c r="KL341" i="24"/>
  <c r="KK341" i="24"/>
  <c r="KJ341" i="24" s="1"/>
  <c r="KI341" i="24"/>
  <c r="KP340" i="24"/>
  <c r="KN340" i="24"/>
  <c r="KM340" i="24"/>
  <c r="KL340" i="24"/>
  <c r="KK340" i="24"/>
  <c r="KH340" i="24" s="1"/>
  <c r="KP339" i="24"/>
  <c r="KN339" i="24"/>
  <c r="KM339" i="24"/>
  <c r="KL339" i="24"/>
  <c r="KK339" i="24"/>
  <c r="KP338" i="24"/>
  <c r="KO338" i="24"/>
  <c r="KN338" i="24"/>
  <c r="KM338" i="24"/>
  <c r="KL338" i="24"/>
  <c r="KK338" i="24"/>
  <c r="KJ338" i="24" s="1"/>
  <c r="KI338" i="24"/>
  <c r="KH338" i="24"/>
  <c r="KG338" i="24"/>
  <c r="KP337" i="24"/>
  <c r="KN337" i="24"/>
  <c r="KM337" i="24"/>
  <c r="KL337" i="24"/>
  <c r="KK337" i="24"/>
  <c r="KJ337" i="24" s="1"/>
  <c r="KI337" i="24"/>
  <c r="KP336" i="24"/>
  <c r="KN336" i="24"/>
  <c r="KM336" i="24"/>
  <c r="KL336" i="24"/>
  <c r="KK336" i="24"/>
  <c r="KH336" i="24" s="1"/>
  <c r="KI336" i="24"/>
  <c r="KP335" i="24"/>
  <c r="KN335" i="24"/>
  <c r="KM335" i="24"/>
  <c r="KL335" i="24"/>
  <c r="KK335" i="24"/>
  <c r="KP334" i="24"/>
  <c r="KN334" i="24"/>
  <c r="KM334" i="24"/>
  <c r="KL334" i="24"/>
  <c r="KK334" i="24"/>
  <c r="KH334" i="24" s="1"/>
  <c r="KJ334" i="24"/>
  <c r="KI334" i="24"/>
  <c r="KP333" i="24"/>
  <c r="KO333" i="24"/>
  <c r="KN333" i="24"/>
  <c r="KM333" i="24"/>
  <c r="KL333" i="24"/>
  <c r="KK333" i="24"/>
  <c r="KJ333" i="24" s="1"/>
  <c r="KP332" i="24"/>
  <c r="KN332" i="24"/>
  <c r="KM332" i="24"/>
  <c r="KL332" i="24"/>
  <c r="KK332" i="24"/>
  <c r="KH332" i="24" s="1"/>
  <c r="KI332" i="24"/>
  <c r="KP331" i="24"/>
  <c r="KN331" i="24"/>
  <c r="KM331" i="24"/>
  <c r="KL331" i="24"/>
  <c r="KK331" i="24"/>
  <c r="KP330" i="24"/>
  <c r="KO330" i="24"/>
  <c r="KN330" i="24"/>
  <c r="KM330" i="24"/>
  <c r="KL330" i="24"/>
  <c r="KK330" i="24"/>
  <c r="KH330" i="24" s="1"/>
  <c r="KJ330" i="24"/>
  <c r="KI330" i="24"/>
  <c r="KG330" i="24"/>
  <c r="KP329" i="24"/>
  <c r="KN329" i="24"/>
  <c r="KM329" i="24"/>
  <c r="KL329" i="24"/>
  <c r="KK329" i="24"/>
  <c r="KJ329" i="24" s="1"/>
  <c r="KI329" i="24"/>
  <c r="KP328" i="24"/>
  <c r="KN328" i="24"/>
  <c r="KM328" i="24"/>
  <c r="KL328" i="24"/>
  <c r="KK328" i="24"/>
  <c r="KH328" i="24" s="1"/>
  <c r="KI328" i="24"/>
  <c r="KP327" i="24"/>
  <c r="KN327" i="24"/>
  <c r="KM327" i="24"/>
  <c r="KL327" i="24"/>
  <c r="KK327" i="24"/>
  <c r="KP326" i="24"/>
  <c r="KN326" i="24"/>
  <c r="KM326" i="24"/>
  <c r="KL326" i="24"/>
  <c r="KK326" i="24"/>
  <c r="KH326" i="24" s="1"/>
  <c r="KI326" i="24"/>
  <c r="KP325" i="24"/>
  <c r="KO325" i="24"/>
  <c r="KN325" i="24"/>
  <c r="KM325" i="24"/>
  <c r="KL325" i="24"/>
  <c r="KK325" i="24"/>
  <c r="KJ325" i="24" s="1"/>
  <c r="KI325" i="24"/>
  <c r="KP324" i="24"/>
  <c r="KN324" i="24"/>
  <c r="KM324" i="24"/>
  <c r="KL324" i="24"/>
  <c r="KK324" i="24"/>
  <c r="KH324" i="24" s="1"/>
  <c r="KP323" i="24"/>
  <c r="KN323" i="24"/>
  <c r="KM323" i="24"/>
  <c r="KL323" i="24"/>
  <c r="KK323" i="24"/>
  <c r="KP322" i="24"/>
  <c r="KO322" i="24"/>
  <c r="KN322" i="24"/>
  <c r="KM322" i="24"/>
  <c r="KL322" i="24"/>
  <c r="KK322" i="24"/>
  <c r="KJ322" i="24" s="1"/>
  <c r="KI322" i="24"/>
  <c r="KG322" i="24"/>
  <c r="KP321" i="24"/>
  <c r="KO321" i="24"/>
  <c r="KN321" i="24"/>
  <c r="KM321" i="24"/>
  <c r="KL321" i="24"/>
  <c r="KK321" i="24"/>
  <c r="KJ321" i="24" s="1"/>
  <c r="KI321" i="24"/>
  <c r="KG321" i="24"/>
  <c r="KP320" i="24"/>
  <c r="KN320" i="24"/>
  <c r="KM320" i="24"/>
  <c r="KL320" i="24"/>
  <c r="KK320" i="24"/>
  <c r="KH320" i="24" s="1"/>
  <c r="KI320" i="24"/>
  <c r="KP319" i="24"/>
  <c r="KN319" i="24"/>
  <c r="KM319" i="24"/>
  <c r="KL319" i="24"/>
  <c r="KK319" i="24"/>
  <c r="KP318" i="24"/>
  <c r="KN318" i="24"/>
  <c r="KM318" i="24"/>
  <c r="KL318" i="24"/>
  <c r="KK318" i="24"/>
  <c r="KJ318" i="24" s="1"/>
  <c r="KP317" i="24"/>
  <c r="KN317" i="24"/>
  <c r="KM317" i="24"/>
  <c r="KL317" i="24"/>
  <c r="KK317" i="24"/>
  <c r="KJ317" i="24" s="1"/>
  <c r="KP316" i="24"/>
  <c r="KN316" i="24"/>
  <c r="KM316" i="24"/>
  <c r="KL316" i="24"/>
  <c r="KK316" i="24"/>
  <c r="KH316" i="24" s="1"/>
  <c r="KP315" i="24"/>
  <c r="KN315" i="24"/>
  <c r="KM315" i="24"/>
  <c r="KL315" i="24"/>
  <c r="KK315" i="24"/>
  <c r="KP314" i="24"/>
  <c r="KO314" i="24"/>
  <c r="KN314" i="24"/>
  <c r="KM314" i="24"/>
  <c r="KL314" i="24"/>
  <c r="KK314" i="24"/>
  <c r="KJ314" i="24" s="1"/>
  <c r="KP313" i="24"/>
  <c r="KO313" i="24"/>
  <c r="KN313" i="24"/>
  <c r="KM313" i="24"/>
  <c r="KL313" i="24"/>
  <c r="KK313" i="24"/>
  <c r="KJ313" i="24" s="1"/>
  <c r="KP312" i="24"/>
  <c r="KN312" i="24"/>
  <c r="KM312" i="24"/>
  <c r="KL312" i="24"/>
  <c r="KK312" i="24"/>
  <c r="KH312" i="24" s="1"/>
  <c r="KI312" i="24"/>
  <c r="KP311" i="24"/>
  <c r="KN311" i="24"/>
  <c r="KM311" i="24"/>
  <c r="KL311" i="24"/>
  <c r="KK311" i="24"/>
  <c r="KP310" i="24"/>
  <c r="KN310" i="24"/>
  <c r="KM310" i="24"/>
  <c r="KL310" i="24"/>
  <c r="KK310" i="24"/>
  <c r="KJ310" i="24" s="1"/>
  <c r="KI310" i="24"/>
  <c r="KP309" i="24"/>
  <c r="KN309" i="24"/>
  <c r="KM309" i="24"/>
  <c r="KL309" i="24"/>
  <c r="KK309" i="24"/>
  <c r="KJ309" i="24" s="1"/>
  <c r="KI309" i="24"/>
  <c r="KP308" i="24"/>
  <c r="KN308" i="24"/>
  <c r="KM308" i="24"/>
  <c r="KL308" i="24"/>
  <c r="KK308" i="24"/>
  <c r="KH308" i="24" s="1"/>
  <c r="KI308" i="24"/>
  <c r="KP307" i="24"/>
  <c r="KN307" i="24"/>
  <c r="KM307" i="24"/>
  <c r="KL307" i="24"/>
  <c r="KK307" i="24"/>
  <c r="KP306" i="24"/>
  <c r="KN306" i="24"/>
  <c r="KM306" i="24"/>
  <c r="KL306" i="24"/>
  <c r="KK306" i="24"/>
  <c r="KJ306" i="24" s="1"/>
  <c r="KG306" i="24"/>
  <c r="KP305" i="24"/>
  <c r="KN305" i="24"/>
  <c r="KM305" i="24"/>
  <c r="KL305" i="24"/>
  <c r="KK305" i="24"/>
  <c r="KJ305" i="24" s="1"/>
  <c r="KG305" i="24"/>
  <c r="KP304" i="24"/>
  <c r="KN304" i="24"/>
  <c r="KM304" i="24"/>
  <c r="KL304" i="24"/>
  <c r="KK304" i="24"/>
  <c r="KI304" i="24" s="1"/>
  <c r="KP303" i="24"/>
  <c r="KN303" i="24"/>
  <c r="KM303" i="24"/>
  <c r="KL303" i="24"/>
  <c r="KK303" i="24"/>
  <c r="KP302" i="24"/>
  <c r="KO302" i="24"/>
  <c r="KN302" i="24"/>
  <c r="KM302" i="24"/>
  <c r="KL302" i="24"/>
  <c r="KK302" i="24"/>
  <c r="KJ302" i="24" s="1"/>
  <c r="KG302" i="24"/>
  <c r="KP301" i="24"/>
  <c r="KO301" i="24"/>
  <c r="KN301" i="24"/>
  <c r="KM301" i="24"/>
  <c r="KL301" i="24"/>
  <c r="KK301" i="24"/>
  <c r="KJ301" i="24" s="1"/>
  <c r="KG301" i="24"/>
  <c r="KP300" i="24"/>
  <c r="KN300" i="24"/>
  <c r="KM300" i="24"/>
  <c r="KL300" i="24"/>
  <c r="KK300" i="24"/>
  <c r="KI300" i="24" s="1"/>
  <c r="KP299" i="24"/>
  <c r="KN299" i="24"/>
  <c r="KM299" i="24"/>
  <c r="KL299" i="24"/>
  <c r="KK299" i="24"/>
  <c r="KP298" i="24"/>
  <c r="KN298" i="24"/>
  <c r="KM298" i="24"/>
  <c r="KL298" i="24"/>
  <c r="KK298" i="24"/>
  <c r="KJ298" i="24" s="1"/>
  <c r="KP297" i="24"/>
  <c r="KN297" i="24"/>
  <c r="KM297" i="24"/>
  <c r="KL297" i="24"/>
  <c r="KK297" i="24"/>
  <c r="KJ297" i="24" s="1"/>
  <c r="KP296" i="24"/>
  <c r="KN296" i="24"/>
  <c r="KM296" i="24"/>
  <c r="KL296" i="24"/>
  <c r="KK296" i="24"/>
  <c r="KI296" i="24"/>
  <c r="KP295" i="24"/>
  <c r="KN295" i="24"/>
  <c r="KM295" i="24"/>
  <c r="KL295" i="24"/>
  <c r="KK295" i="24"/>
  <c r="KP294" i="24"/>
  <c r="KO294" i="24"/>
  <c r="KN294" i="24"/>
  <c r="KM294" i="24"/>
  <c r="KL294" i="24"/>
  <c r="KK294" i="24"/>
  <c r="KJ294" i="24" s="1"/>
  <c r="KI294" i="24"/>
  <c r="KP293" i="24"/>
  <c r="KO293" i="24"/>
  <c r="KN293" i="24"/>
  <c r="KM293" i="24"/>
  <c r="KL293" i="24"/>
  <c r="KK293" i="24"/>
  <c r="KJ293" i="24" s="1"/>
  <c r="KI293" i="24"/>
  <c r="KP292" i="24"/>
  <c r="KN292" i="24"/>
  <c r="KM292" i="24"/>
  <c r="KL292" i="24"/>
  <c r="KK292" i="24"/>
  <c r="KI292" i="24" s="1"/>
  <c r="KP291" i="24"/>
  <c r="KN291" i="24"/>
  <c r="KM291" i="24"/>
  <c r="KL291" i="24"/>
  <c r="KK291" i="24"/>
  <c r="KP290" i="24"/>
  <c r="KO290" i="24"/>
  <c r="KN290" i="24"/>
  <c r="KM290" i="24"/>
  <c r="KL290" i="24"/>
  <c r="KK290" i="24"/>
  <c r="KJ290" i="24" s="1"/>
  <c r="KG290" i="24"/>
  <c r="KP289" i="24"/>
  <c r="KO289" i="24"/>
  <c r="KN289" i="24"/>
  <c r="KM289" i="24"/>
  <c r="KL289" i="24"/>
  <c r="KK289" i="24"/>
  <c r="KJ289" i="24" s="1"/>
  <c r="KG289" i="24"/>
  <c r="KP288" i="24"/>
  <c r="KN288" i="24"/>
  <c r="KM288" i="24"/>
  <c r="KL288" i="24"/>
  <c r="KK288" i="24"/>
  <c r="KI288" i="24" s="1"/>
  <c r="KP287" i="24"/>
  <c r="KN287" i="24"/>
  <c r="KM287" i="24"/>
  <c r="KL287" i="24"/>
  <c r="KK287" i="24"/>
  <c r="KJ287" i="24" s="1"/>
  <c r="KP286" i="24"/>
  <c r="KN286" i="24"/>
  <c r="KM286" i="24"/>
  <c r="KL286" i="24"/>
  <c r="KK286" i="24"/>
  <c r="KJ286" i="24" s="1"/>
  <c r="KP285" i="24"/>
  <c r="KN285" i="24"/>
  <c r="KM285" i="24"/>
  <c r="KL285" i="24"/>
  <c r="KK285" i="24"/>
  <c r="KJ285" i="24" s="1"/>
  <c r="KI285" i="24"/>
  <c r="KG285" i="24"/>
  <c r="KP284" i="24"/>
  <c r="KN284" i="24"/>
  <c r="KM284" i="24"/>
  <c r="KL284" i="24"/>
  <c r="KK284" i="24"/>
  <c r="KI284" i="24" s="1"/>
  <c r="KP283" i="24"/>
  <c r="KN283" i="24"/>
  <c r="KM283" i="24"/>
  <c r="KL283" i="24"/>
  <c r="KK283" i="24"/>
  <c r="KJ283" i="24" s="1"/>
  <c r="KP282" i="24"/>
  <c r="KN282" i="24"/>
  <c r="KM282" i="24"/>
  <c r="KL282" i="24"/>
  <c r="KK282" i="24"/>
  <c r="KH282" i="24" s="1"/>
  <c r="KJ282" i="24"/>
  <c r="KI282" i="24"/>
  <c r="KG282" i="24"/>
  <c r="KP281" i="24"/>
  <c r="KN281" i="24"/>
  <c r="KM281" i="24"/>
  <c r="KL281" i="24"/>
  <c r="KK281" i="24"/>
  <c r="KJ281" i="24" s="1"/>
  <c r="KI281" i="24"/>
  <c r="KP280" i="24"/>
  <c r="KN280" i="24"/>
  <c r="KM280" i="24"/>
  <c r="KL280" i="24"/>
  <c r="KK280" i="24"/>
  <c r="KI280" i="24" s="1"/>
  <c r="KP279" i="24"/>
  <c r="KN279" i="24"/>
  <c r="KM279" i="24"/>
  <c r="KL279" i="24"/>
  <c r="KK279" i="24"/>
  <c r="KJ279" i="24"/>
  <c r="KP278" i="24"/>
  <c r="KO278" i="24"/>
  <c r="KN278" i="24"/>
  <c r="KM278" i="24"/>
  <c r="KL278" i="24"/>
  <c r="KK278" i="24"/>
  <c r="KH278" i="24" s="1"/>
  <c r="KI278" i="24"/>
  <c r="KG278" i="24"/>
  <c r="KP277" i="24"/>
  <c r="KO277" i="24"/>
  <c r="KN277" i="24"/>
  <c r="KM277" i="24"/>
  <c r="KL277" i="24"/>
  <c r="KK277" i="24"/>
  <c r="KJ277" i="24" s="1"/>
  <c r="KI277" i="24"/>
  <c r="KG277" i="24"/>
  <c r="KP276" i="24"/>
  <c r="KN276" i="24"/>
  <c r="KM276" i="24"/>
  <c r="KL276" i="24"/>
  <c r="KK276" i="24"/>
  <c r="KP275" i="24"/>
  <c r="KN275" i="24"/>
  <c r="KM275" i="24"/>
  <c r="KL275" i="24"/>
  <c r="KK275" i="24"/>
  <c r="KJ275" i="24"/>
  <c r="KP274" i="24"/>
  <c r="KN274" i="24"/>
  <c r="KM274" i="24"/>
  <c r="KL274" i="24"/>
  <c r="KK274" i="24"/>
  <c r="KH274" i="24" s="1"/>
  <c r="KJ274" i="24"/>
  <c r="KI274" i="24"/>
  <c r="KG274" i="24"/>
  <c r="KP273" i="24"/>
  <c r="KN273" i="24"/>
  <c r="KM273" i="24"/>
  <c r="KL273" i="24"/>
  <c r="KK273" i="24"/>
  <c r="KJ273" i="24" s="1"/>
  <c r="KI273" i="24"/>
  <c r="KP272" i="24"/>
  <c r="KN272" i="24"/>
  <c r="KM272" i="24"/>
  <c r="KL272" i="24"/>
  <c r="KK272" i="24"/>
  <c r="KI272" i="24" s="1"/>
  <c r="KH272" i="24"/>
  <c r="KP271" i="24"/>
  <c r="KN271" i="24"/>
  <c r="KM271" i="24"/>
  <c r="KL271" i="24"/>
  <c r="KK271" i="24"/>
  <c r="KJ271" i="24" s="1"/>
  <c r="KP270" i="24"/>
  <c r="KO270" i="24"/>
  <c r="KN270" i="24"/>
  <c r="KM270" i="24"/>
  <c r="KL270" i="24"/>
  <c r="KK270" i="24"/>
  <c r="KH270" i="24" s="1"/>
  <c r="KI270" i="24"/>
  <c r="KG270" i="24"/>
  <c r="KP269" i="24"/>
  <c r="KO269" i="24"/>
  <c r="KN269" i="24"/>
  <c r="KM269" i="24"/>
  <c r="KL269" i="24"/>
  <c r="KK269" i="24"/>
  <c r="KJ269" i="24" s="1"/>
  <c r="KI269" i="24"/>
  <c r="KG269" i="24"/>
  <c r="KP268" i="24"/>
  <c r="KN268" i="24"/>
  <c r="KM268" i="24"/>
  <c r="KL268" i="24"/>
  <c r="KK268" i="24"/>
  <c r="KI268" i="24" s="1"/>
  <c r="KH268" i="24"/>
  <c r="KP267" i="24"/>
  <c r="KN267" i="24"/>
  <c r="KM267" i="24"/>
  <c r="KL267" i="24"/>
  <c r="KK267" i="24"/>
  <c r="KJ267" i="24" s="1"/>
  <c r="KP266" i="24"/>
  <c r="KN266" i="24"/>
  <c r="KM266" i="24"/>
  <c r="KL266" i="24"/>
  <c r="KK266" i="24"/>
  <c r="KH266" i="24" s="1"/>
  <c r="KP265" i="24"/>
  <c r="KN265" i="24"/>
  <c r="KM265" i="24"/>
  <c r="KL265" i="24"/>
  <c r="KK265" i="24"/>
  <c r="KI265" i="24" s="1"/>
  <c r="KP264" i="24"/>
  <c r="KN264" i="24"/>
  <c r="KM264" i="24"/>
  <c r="KL264" i="24"/>
  <c r="KK264" i="24"/>
  <c r="KI264" i="24" s="1"/>
  <c r="KP263" i="24"/>
  <c r="KN263" i="24"/>
  <c r="KM263" i="24"/>
  <c r="KL263" i="24"/>
  <c r="KK263" i="24"/>
  <c r="KJ263" i="24" s="1"/>
  <c r="KG263" i="24"/>
  <c r="KP262" i="24"/>
  <c r="KO262" i="24"/>
  <c r="KN262" i="24"/>
  <c r="KM262" i="24"/>
  <c r="KL262" i="24"/>
  <c r="KK262" i="24"/>
  <c r="KH262" i="24" s="1"/>
  <c r="KJ262" i="24"/>
  <c r="KI262" i="24"/>
  <c r="KG262" i="24"/>
  <c r="KP261" i="24"/>
  <c r="KN261" i="24"/>
  <c r="KM261" i="24"/>
  <c r="KL261" i="24"/>
  <c r="KK261" i="24"/>
  <c r="KO261" i="24" s="1"/>
  <c r="KI261" i="24"/>
  <c r="KG261" i="24"/>
  <c r="KP260" i="24"/>
  <c r="KN260" i="24"/>
  <c r="KM260" i="24"/>
  <c r="KL260" i="24"/>
  <c r="KK260" i="24"/>
  <c r="KI260" i="24" s="1"/>
  <c r="KH260" i="24"/>
  <c r="KP259" i="24"/>
  <c r="KN259" i="24"/>
  <c r="KM259" i="24"/>
  <c r="KL259" i="24"/>
  <c r="KK259" i="24"/>
  <c r="KJ259" i="24" s="1"/>
  <c r="KG259" i="24"/>
  <c r="KP258" i="24"/>
  <c r="KN258" i="24"/>
  <c r="KM258" i="24"/>
  <c r="KL258" i="24"/>
  <c r="KK258" i="24"/>
  <c r="KH258" i="24" s="1"/>
  <c r="KJ258" i="24"/>
  <c r="KI258" i="24"/>
  <c r="KG258" i="24"/>
  <c r="KP257" i="24"/>
  <c r="KO257" i="24"/>
  <c r="KN257" i="24"/>
  <c r="KM257" i="24"/>
  <c r="KL257" i="24"/>
  <c r="KK257" i="24"/>
  <c r="KJ257" i="24" s="1"/>
  <c r="KI257" i="24"/>
  <c r="KH257" i="24"/>
  <c r="KP256" i="24"/>
  <c r="KN256" i="24"/>
  <c r="KM256" i="24"/>
  <c r="KL256" i="24"/>
  <c r="KK256" i="24"/>
  <c r="KH256" i="24" s="1"/>
  <c r="KJ256" i="24"/>
  <c r="KI256" i="24"/>
  <c r="KP255" i="24"/>
  <c r="KN255" i="24"/>
  <c r="KM255" i="24"/>
  <c r="KL255" i="24"/>
  <c r="KK255" i="24"/>
  <c r="KI255" i="24" s="1"/>
  <c r="KG255" i="24"/>
  <c r="KP254" i="24"/>
  <c r="KN254" i="24"/>
  <c r="KM254" i="24"/>
  <c r="KL254" i="24"/>
  <c r="KK254" i="24"/>
  <c r="KO254" i="24" s="1"/>
  <c r="KJ254" i="24"/>
  <c r="KI254" i="24"/>
  <c r="KH254" i="24"/>
  <c r="KP253" i="24"/>
  <c r="KN253" i="24"/>
  <c r="KM253" i="24"/>
  <c r="KL253" i="24"/>
  <c r="KK253" i="24"/>
  <c r="KP252" i="24"/>
  <c r="KN252" i="24"/>
  <c r="KM252" i="24"/>
  <c r="KL252" i="24"/>
  <c r="KK252" i="24"/>
  <c r="KP251" i="24"/>
  <c r="KN251" i="24"/>
  <c r="KM251" i="24"/>
  <c r="KL251" i="24"/>
  <c r="KK251" i="24"/>
  <c r="KI251" i="24" s="1"/>
  <c r="KJ251" i="24"/>
  <c r="KP250" i="24"/>
  <c r="KO250" i="24"/>
  <c r="KN250" i="24"/>
  <c r="KM250" i="24"/>
  <c r="KL250" i="24"/>
  <c r="KK250" i="24"/>
  <c r="KJ250" i="24" s="1"/>
  <c r="KI250" i="24"/>
  <c r="KH250" i="24"/>
  <c r="KG250" i="24"/>
  <c r="KP249" i="24"/>
  <c r="KN249" i="24"/>
  <c r="KM249" i="24"/>
  <c r="KL249" i="24"/>
  <c r="KK249" i="24"/>
  <c r="KJ249" i="24" s="1"/>
  <c r="KI249" i="24"/>
  <c r="KP248" i="24"/>
  <c r="KN248" i="24"/>
  <c r="KM248" i="24"/>
  <c r="KL248" i="24"/>
  <c r="KK248" i="24"/>
  <c r="KH248" i="24" s="1"/>
  <c r="KJ248" i="24"/>
  <c r="KI248" i="24"/>
  <c r="KP247" i="24"/>
  <c r="KN247" i="24"/>
  <c r="KM247" i="24"/>
  <c r="KL247" i="24"/>
  <c r="KK247" i="24"/>
  <c r="KI247" i="24" s="1"/>
  <c r="KP246" i="24"/>
  <c r="KO246" i="24"/>
  <c r="KN246" i="24"/>
  <c r="KM246" i="24"/>
  <c r="KL246" i="24"/>
  <c r="KK246" i="24"/>
  <c r="KJ246" i="24" s="1"/>
  <c r="KH246" i="24"/>
  <c r="KG246" i="24"/>
  <c r="KP245" i="24"/>
  <c r="KN245" i="24"/>
  <c r="KM245" i="24"/>
  <c r="KL245" i="24"/>
  <c r="KK245" i="24"/>
  <c r="KP244" i="24"/>
  <c r="KN244" i="24"/>
  <c r="KM244" i="24"/>
  <c r="KL244" i="24"/>
  <c r="KK244" i="24"/>
  <c r="KP243" i="24"/>
  <c r="KN243" i="24"/>
  <c r="KM243" i="24"/>
  <c r="KL243" i="24"/>
  <c r="KK243" i="24"/>
  <c r="KI243" i="24" s="1"/>
  <c r="KP242" i="24"/>
  <c r="KN242" i="24"/>
  <c r="KM242" i="24"/>
  <c r="KL242" i="24"/>
  <c r="KK242" i="24"/>
  <c r="KI242" i="24" s="1"/>
  <c r="KJ242" i="24"/>
  <c r="KP241" i="24"/>
  <c r="KN241" i="24"/>
  <c r="KM241" i="24"/>
  <c r="KL241" i="24"/>
  <c r="KK241" i="24"/>
  <c r="KJ241" i="24" s="1"/>
  <c r="KP240" i="24"/>
  <c r="KN240" i="24"/>
  <c r="KM240" i="24"/>
  <c r="KL240" i="24"/>
  <c r="KK240" i="24"/>
  <c r="KH240" i="24" s="1"/>
  <c r="KP239" i="24"/>
  <c r="KN239" i="24"/>
  <c r="KM239" i="24"/>
  <c r="KL239" i="24"/>
  <c r="KK239" i="24"/>
  <c r="KI239" i="24" s="1"/>
  <c r="KG239" i="24"/>
  <c r="KP238" i="24"/>
  <c r="KN238" i="24"/>
  <c r="KM238" i="24"/>
  <c r="KL238" i="24"/>
  <c r="KK238" i="24"/>
  <c r="KO238" i="24" s="1"/>
  <c r="KJ238" i="24"/>
  <c r="KI238" i="24"/>
  <c r="KH238" i="24"/>
  <c r="KP237" i="24"/>
  <c r="KN237" i="24"/>
  <c r="KM237" i="24"/>
  <c r="KL237" i="24"/>
  <c r="KK237" i="24"/>
  <c r="KP236" i="24"/>
  <c r="KN236" i="24"/>
  <c r="KM236" i="24"/>
  <c r="KL236" i="24"/>
  <c r="KK236" i="24"/>
  <c r="KP235" i="24"/>
  <c r="KN235" i="24"/>
  <c r="KM235" i="24"/>
  <c r="KL235" i="24"/>
  <c r="KK235" i="24"/>
  <c r="KI235" i="24" s="1"/>
  <c r="KP234" i="24"/>
  <c r="KN234" i="24"/>
  <c r="KM234" i="24"/>
  <c r="KL234" i="24"/>
  <c r="KK234" i="24"/>
  <c r="KJ234" i="24" s="1"/>
  <c r="KP233" i="24"/>
  <c r="KN233" i="24"/>
  <c r="KM233" i="24"/>
  <c r="KL233" i="24"/>
  <c r="KK233" i="24"/>
  <c r="KH233" i="24" s="1"/>
  <c r="KJ233" i="24"/>
  <c r="KP232" i="24"/>
  <c r="KN232" i="24"/>
  <c r="KM232" i="24"/>
  <c r="KL232" i="24"/>
  <c r="KK232" i="24"/>
  <c r="KJ232" i="24" s="1"/>
  <c r="KP231" i="24"/>
  <c r="KN231" i="24"/>
  <c r="KM231" i="24"/>
  <c r="KL231" i="24"/>
  <c r="KK231" i="24"/>
  <c r="KP230" i="24"/>
  <c r="KN230" i="24"/>
  <c r="KM230" i="24"/>
  <c r="KL230" i="24"/>
  <c r="KK230" i="24"/>
  <c r="KJ230" i="24" s="1"/>
  <c r="KH230" i="24"/>
  <c r="KP229" i="24"/>
  <c r="KO229" i="24"/>
  <c r="KN229" i="24"/>
  <c r="KM229" i="24"/>
  <c r="KL229" i="24"/>
  <c r="KK229" i="24"/>
  <c r="KJ229" i="24" s="1"/>
  <c r="KH229" i="24"/>
  <c r="KG229" i="24"/>
  <c r="KP228" i="24"/>
  <c r="KN228" i="24"/>
  <c r="KM228" i="24"/>
  <c r="KL228" i="24"/>
  <c r="KK228" i="24"/>
  <c r="KJ228" i="24" s="1"/>
  <c r="KI228" i="24"/>
  <c r="KH228" i="24"/>
  <c r="KG228" i="24"/>
  <c r="KP227" i="24"/>
  <c r="KN227" i="24"/>
  <c r="KM227" i="24"/>
  <c r="KL227" i="24"/>
  <c r="KK227" i="24"/>
  <c r="KP226" i="24"/>
  <c r="KN226" i="24"/>
  <c r="KM226" i="24"/>
  <c r="KL226" i="24"/>
  <c r="KK226" i="24"/>
  <c r="KJ226" i="24" s="1"/>
  <c r="KH226" i="24"/>
  <c r="KP225" i="24"/>
  <c r="KN225" i="24"/>
  <c r="KM225" i="24"/>
  <c r="KL225" i="24"/>
  <c r="KK225" i="24"/>
  <c r="KO225" i="24" s="1"/>
  <c r="KJ225" i="24"/>
  <c r="KI225" i="24"/>
  <c r="KH225" i="24"/>
  <c r="KP224" i="24"/>
  <c r="KO224" i="24"/>
  <c r="KN224" i="24"/>
  <c r="KM224" i="24"/>
  <c r="KL224" i="24"/>
  <c r="KK224" i="24"/>
  <c r="KJ224" i="24" s="1"/>
  <c r="KG224" i="24"/>
  <c r="KP223" i="24"/>
  <c r="KN223" i="24"/>
  <c r="KM223" i="24"/>
  <c r="KL223" i="24"/>
  <c r="KK223" i="24"/>
  <c r="KP222" i="24"/>
  <c r="KN222" i="24"/>
  <c r="KM222" i="24"/>
  <c r="KL222" i="24"/>
  <c r="KK222" i="24"/>
  <c r="KJ222" i="24" s="1"/>
  <c r="KP221" i="24"/>
  <c r="KN221" i="24"/>
  <c r="KM221" i="24"/>
  <c r="KL221" i="24"/>
  <c r="KK221" i="24"/>
  <c r="KJ221" i="24" s="1"/>
  <c r="KP220" i="24"/>
  <c r="KN220" i="24"/>
  <c r="KM220" i="24"/>
  <c r="KL220" i="24"/>
  <c r="KK220" i="24"/>
  <c r="KJ220" i="24" s="1"/>
  <c r="KH220" i="24"/>
  <c r="KP219" i="24"/>
  <c r="KN219" i="24"/>
  <c r="KM219" i="24"/>
  <c r="KL219" i="24"/>
  <c r="KK219" i="24"/>
  <c r="KP218" i="24"/>
  <c r="KN218" i="24"/>
  <c r="KM218" i="24"/>
  <c r="KL218" i="24"/>
  <c r="KK218" i="24"/>
  <c r="KJ218" i="24" s="1"/>
  <c r="KH218" i="24"/>
  <c r="KP217" i="24"/>
  <c r="KN217" i="24"/>
  <c r="KM217" i="24"/>
  <c r="KL217" i="24"/>
  <c r="KK217" i="24"/>
  <c r="KO217" i="24" s="1"/>
  <c r="KJ217" i="24"/>
  <c r="KI217" i="24"/>
  <c r="KH217" i="24"/>
  <c r="KG217" i="24"/>
  <c r="KP216" i="24"/>
  <c r="KN216" i="24"/>
  <c r="KM216" i="24"/>
  <c r="KL216" i="24"/>
  <c r="KK216" i="24"/>
  <c r="KJ216" i="24" s="1"/>
  <c r="KP215" i="24"/>
  <c r="KN215" i="24"/>
  <c r="KM215" i="24"/>
  <c r="KL215" i="24"/>
  <c r="KK215" i="24"/>
  <c r="KP214" i="24"/>
  <c r="KN214" i="24"/>
  <c r="KM214" i="24"/>
  <c r="KL214" i="24"/>
  <c r="KK214" i="24"/>
  <c r="KJ214" i="24" s="1"/>
  <c r="KH214" i="24"/>
  <c r="KP213" i="24"/>
  <c r="KO213" i="24"/>
  <c r="KN213" i="24"/>
  <c r="KM213" i="24"/>
  <c r="KL213" i="24"/>
  <c r="KK213" i="24"/>
  <c r="KJ213" i="24" s="1"/>
  <c r="KH213" i="24"/>
  <c r="KG213" i="24"/>
  <c r="KP212" i="24"/>
  <c r="KN212" i="24"/>
  <c r="KM212" i="24"/>
  <c r="KL212" i="24"/>
  <c r="KK212" i="24"/>
  <c r="KJ212" i="24" s="1"/>
  <c r="KI212" i="24"/>
  <c r="KH212" i="24"/>
  <c r="KG212" i="24"/>
  <c r="KP211" i="24"/>
  <c r="KN211" i="24"/>
  <c r="KM211" i="24"/>
  <c r="KL211" i="24"/>
  <c r="KK211" i="24"/>
  <c r="KP210" i="24"/>
  <c r="KN210" i="24"/>
  <c r="KM210" i="24"/>
  <c r="KL210" i="24"/>
  <c r="KK210" i="24"/>
  <c r="KJ210" i="24" s="1"/>
  <c r="KH210" i="24"/>
  <c r="KP209" i="24"/>
  <c r="KO209" i="24"/>
  <c r="KN209" i="24"/>
  <c r="KM209" i="24"/>
  <c r="KL209" i="24"/>
  <c r="KK209" i="24"/>
  <c r="KJ209" i="24"/>
  <c r="KI209" i="24"/>
  <c r="KH209" i="24"/>
  <c r="KG209" i="24"/>
  <c r="KP208" i="24"/>
  <c r="KO208" i="24"/>
  <c r="KN208" i="24"/>
  <c r="KM208" i="24"/>
  <c r="KL208" i="24"/>
  <c r="KK208" i="24"/>
  <c r="KJ208" i="24" s="1"/>
  <c r="KG208" i="24"/>
  <c r="KP207" i="24"/>
  <c r="KN207" i="24"/>
  <c r="KM207" i="24"/>
  <c r="KL207" i="24"/>
  <c r="KK207" i="24"/>
  <c r="KP206" i="24"/>
  <c r="KN206" i="24"/>
  <c r="KM206" i="24"/>
  <c r="KL206" i="24"/>
  <c r="KK206" i="24"/>
  <c r="KJ206" i="24" s="1"/>
  <c r="KP205" i="24"/>
  <c r="KN205" i="24"/>
  <c r="KM205" i="24"/>
  <c r="KL205" i="24"/>
  <c r="KK205" i="24"/>
  <c r="KH205" i="24" s="1"/>
  <c r="KP204" i="24"/>
  <c r="KN204" i="24"/>
  <c r="KM204" i="24"/>
  <c r="KL204" i="24"/>
  <c r="KK204" i="24"/>
  <c r="KJ204" i="24" s="1"/>
  <c r="KP203" i="24"/>
  <c r="KN203" i="24"/>
  <c r="KM203" i="24"/>
  <c r="KL203" i="24"/>
  <c r="KK203" i="24"/>
  <c r="KP202" i="24"/>
  <c r="KN202" i="24"/>
  <c r="KM202" i="24"/>
  <c r="KL202" i="24"/>
  <c r="KK202" i="24"/>
  <c r="KJ202" i="24" s="1"/>
  <c r="KH202" i="24"/>
  <c r="KP201" i="24"/>
  <c r="KO201" i="24"/>
  <c r="KN201" i="24"/>
  <c r="KM201" i="24"/>
  <c r="KL201" i="24"/>
  <c r="KK201" i="24"/>
  <c r="KH201" i="24" s="1"/>
  <c r="KJ201" i="24"/>
  <c r="KI201" i="24"/>
  <c r="KG201" i="24"/>
  <c r="KP200" i="24"/>
  <c r="KN200" i="24"/>
  <c r="KM200" i="24"/>
  <c r="KL200" i="24"/>
  <c r="KK200" i="24"/>
  <c r="KJ200" i="24" s="1"/>
  <c r="KI200" i="24"/>
  <c r="KH200" i="24"/>
  <c r="KG200" i="24"/>
  <c r="KP199" i="24"/>
  <c r="KN199" i="24"/>
  <c r="KM199" i="24"/>
  <c r="KL199" i="24"/>
  <c r="KK199" i="24"/>
  <c r="KP198" i="24"/>
  <c r="KN198" i="24"/>
  <c r="KM198" i="24"/>
  <c r="KL198" i="24"/>
  <c r="KK198" i="24"/>
  <c r="KJ198" i="24" s="1"/>
  <c r="KH198" i="24"/>
  <c r="KP197" i="24"/>
  <c r="KO197" i="24"/>
  <c r="KN197" i="24"/>
  <c r="KM197" i="24"/>
  <c r="KL197" i="24"/>
  <c r="KK197" i="24"/>
  <c r="KH197" i="24" s="1"/>
  <c r="KJ197" i="24"/>
  <c r="KI197" i="24"/>
  <c r="KG197" i="24"/>
  <c r="KP196" i="24"/>
  <c r="KO196" i="24"/>
  <c r="KN196" i="24"/>
  <c r="KM196" i="24"/>
  <c r="KL196" i="24"/>
  <c r="KK196" i="24"/>
  <c r="KJ196" i="24" s="1"/>
  <c r="KI196" i="24"/>
  <c r="KP195" i="24"/>
  <c r="KN195" i="24"/>
  <c r="KM195" i="24"/>
  <c r="KL195" i="24"/>
  <c r="KK195" i="24"/>
  <c r="KP194" i="24"/>
  <c r="KN194" i="24"/>
  <c r="KM194" i="24"/>
  <c r="KL194" i="24"/>
  <c r="KK194" i="24"/>
  <c r="KJ194" i="24" s="1"/>
  <c r="KP193" i="24"/>
  <c r="KN193" i="24"/>
  <c r="KM193" i="24"/>
  <c r="KL193" i="24"/>
  <c r="KK193" i="24"/>
  <c r="KH193" i="24" s="1"/>
  <c r="KJ193" i="24"/>
  <c r="KP192" i="24"/>
  <c r="KN192" i="24"/>
  <c r="KM192" i="24"/>
  <c r="KL192" i="24"/>
  <c r="KK192" i="24"/>
  <c r="KJ192" i="24" s="1"/>
  <c r="KP191" i="24"/>
  <c r="KN191" i="24"/>
  <c r="KM191" i="24"/>
  <c r="KL191" i="24"/>
  <c r="KK191" i="24"/>
  <c r="KP190" i="24"/>
  <c r="KN190" i="24"/>
  <c r="KM190" i="24"/>
  <c r="KL190" i="24"/>
  <c r="KK190" i="24"/>
  <c r="KJ190" i="24" s="1"/>
  <c r="KH190" i="24"/>
  <c r="KP189" i="24"/>
  <c r="KO189" i="24"/>
  <c r="KN189" i="24"/>
  <c r="KM189" i="24"/>
  <c r="KL189" i="24"/>
  <c r="KK189" i="24"/>
  <c r="KJ189" i="24" s="1"/>
  <c r="KH189" i="24"/>
  <c r="KG189" i="24"/>
  <c r="KP188" i="24"/>
  <c r="KN188" i="24"/>
  <c r="KM188" i="24"/>
  <c r="KL188" i="24"/>
  <c r="KK188" i="24"/>
  <c r="KH188" i="24" s="1"/>
  <c r="KI188" i="24"/>
  <c r="KG188" i="24"/>
  <c r="KP187" i="24"/>
  <c r="KN187" i="24"/>
  <c r="KM187" i="24"/>
  <c r="KL187" i="24"/>
  <c r="KK187" i="24"/>
  <c r="KP186" i="24"/>
  <c r="KN186" i="24"/>
  <c r="KM186" i="24"/>
  <c r="KL186" i="24"/>
  <c r="KK186" i="24"/>
  <c r="KJ186" i="24" s="1"/>
  <c r="KP185" i="24"/>
  <c r="KN185" i="24"/>
  <c r="KM185" i="24"/>
  <c r="KL185" i="24"/>
  <c r="KK185" i="24"/>
  <c r="KJ185" i="24" s="1"/>
  <c r="KP184" i="24"/>
  <c r="KO184" i="24"/>
  <c r="KN184" i="24"/>
  <c r="KM184" i="24"/>
  <c r="KL184" i="24"/>
  <c r="KK184" i="24"/>
  <c r="KH184" i="24" s="1"/>
  <c r="KI184" i="24"/>
  <c r="KP183" i="24"/>
  <c r="KN183" i="24"/>
  <c r="KM183" i="24"/>
  <c r="KL183" i="24"/>
  <c r="KK183" i="24"/>
  <c r="KI183" i="24" s="1"/>
  <c r="KP182" i="24"/>
  <c r="KN182" i="24"/>
  <c r="KM182" i="24"/>
  <c r="KL182" i="24"/>
  <c r="KK182" i="24"/>
  <c r="KP181" i="24"/>
  <c r="KO181" i="24"/>
  <c r="KN181" i="24"/>
  <c r="KM181" i="24"/>
  <c r="KL181" i="24"/>
  <c r="KK181" i="24"/>
  <c r="KJ181" i="24" s="1"/>
  <c r="KI181" i="24"/>
  <c r="KH181" i="24"/>
  <c r="KG181" i="24"/>
  <c r="KP180" i="24"/>
  <c r="KN180" i="24"/>
  <c r="KM180" i="24"/>
  <c r="KL180" i="24"/>
  <c r="KK180" i="24"/>
  <c r="KH180" i="24" s="1"/>
  <c r="KI180" i="24"/>
  <c r="KP179" i="24"/>
  <c r="KN179" i="24"/>
  <c r="KM179" i="24"/>
  <c r="KL179" i="24"/>
  <c r="KK179" i="24"/>
  <c r="KP178" i="24"/>
  <c r="KN178" i="24"/>
  <c r="KM178" i="24"/>
  <c r="KL178" i="24"/>
  <c r="KK178" i="24"/>
  <c r="KH178" i="24" s="1"/>
  <c r="KP177" i="24"/>
  <c r="KN177" i="24"/>
  <c r="KM177" i="24"/>
  <c r="KL177" i="24"/>
  <c r="KK177" i="24"/>
  <c r="KJ177" i="24" s="1"/>
  <c r="KP176" i="24"/>
  <c r="KO176" i="24"/>
  <c r="KN176" i="24"/>
  <c r="KM176" i="24"/>
  <c r="KL176" i="24"/>
  <c r="KK176" i="24"/>
  <c r="KH176" i="24" s="1"/>
  <c r="KI176" i="24"/>
  <c r="KP175" i="24"/>
  <c r="KN175" i="24"/>
  <c r="KM175" i="24"/>
  <c r="KL175" i="24"/>
  <c r="KK175" i="24"/>
  <c r="KI175" i="24" s="1"/>
  <c r="KP174" i="24"/>
  <c r="KN174" i="24"/>
  <c r="KM174" i="24"/>
  <c r="KL174" i="24"/>
  <c r="KK174" i="24"/>
  <c r="KH174" i="24" s="1"/>
  <c r="KP173" i="24"/>
  <c r="KO173" i="24"/>
  <c r="KN173" i="24"/>
  <c r="KM173" i="24"/>
  <c r="KL173" i="24"/>
  <c r="KK173" i="24"/>
  <c r="KH173" i="24" s="1"/>
  <c r="KI173" i="24"/>
  <c r="KG173" i="24"/>
  <c r="KP172" i="24"/>
  <c r="KO172" i="24"/>
  <c r="KN172" i="24"/>
  <c r="KM172" i="24"/>
  <c r="KL172" i="24"/>
  <c r="KK172" i="24"/>
  <c r="KH172" i="24" s="1"/>
  <c r="KI172" i="24"/>
  <c r="KG172" i="24"/>
  <c r="KP171" i="24"/>
  <c r="KN171" i="24"/>
  <c r="KM171" i="24"/>
  <c r="KL171" i="24"/>
  <c r="KK171" i="24"/>
  <c r="KI171" i="24" s="1"/>
  <c r="KP170" i="24"/>
  <c r="KN170" i="24"/>
  <c r="KM170" i="24"/>
  <c r="KL170" i="24"/>
  <c r="KK170" i="24"/>
  <c r="KH170" i="24"/>
  <c r="KP169" i="24"/>
  <c r="KN169" i="24"/>
  <c r="KM169" i="24"/>
  <c r="KL169" i="24"/>
  <c r="KK169" i="24"/>
  <c r="KH169" i="24" s="1"/>
  <c r="KP168" i="24"/>
  <c r="KN168" i="24"/>
  <c r="KM168" i="24"/>
  <c r="KL168" i="24"/>
  <c r="KO168" i="24" s="1"/>
  <c r="KK168" i="24"/>
  <c r="KH168" i="24" s="1"/>
  <c r="KP167" i="24"/>
  <c r="KN167" i="24"/>
  <c r="KM167" i="24"/>
  <c r="KL167" i="24"/>
  <c r="KK167" i="24"/>
  <c r="KP166" i="24"/>
  <c r="KN166" i="24"/>
  <c r="KM166" i="24"/>
  <c r="KL166" i="24"/>
  <c r="KK166" i="24"/>
  <c r="KH166" i="24" s="1"/>
  <c r="KP165" i="24"/>
  <c r="KO165" i="24"/>
  <c r="KN165" i="24"/>
  <c r="KM165" i="24"/>
  <c r="KL165" i="24"/>
  <c r="KK165" i="24"/>
  <c r="KI165" i="24" s="1"/>
  <c r="KJ165" i="24"/>
  <c r="KP164" i="24"/>
  <c r="KO164" i="24"/>
  <c r="KN164" i="24"/>
  <c r="KM164" i="24"/>
  <c r="KL164" i="24"/>
  <c r="KK164" i="24"/>
  <c r="KH164" i="24" s="1"/>
  <c r="KI164" i="24"/>
  <c r="KP163" i="24"/>
  <c r="KN163" i="24"/>
  <c r="KM163" i="24"/>
  <c r="KL163" i="24"/>
  <c r="KK163" i="24"/>
  <c r="KI163" i="24"/>
  <c r="KP162" i="24"/>
  <c r="KN162" i="24"/>
  <c r="KM162" i="24"/>
  <c r="KL162" i="24"/>
  <c r="KK162" i="24"/>
  <c r="KH162" i="24" s="1"/>
  <c r="KP161" i="24"/>
  <c r="KN161" i="24"/>
  <c r="KM161" i="24"/>
  <c r="KL161" i="24"/>
  <c r="KK161" i="24"/>
  <c r="KI161" i="24" s="1"/>
  <c r="KJ161" i="24"/>
  <c r="KG161" i="24"/>
  <c r="KP160" i="24"/>
  <c r="KN160" i="24"/>
  <c r="KM160" i="24"/>
  <c r="KL160" i="24"/>
  <c r="KK160" i="24"/>
  <c r="KH160" i="24" s="1"/>
  <c r="KI160" i="24"/>
  <c r="KG160" i="24"/>
  <c r="KP159" i="24"/>
  <c r="KN159" i="24"/>
  <c r="KM159" i="24"/>
  <c r="KL159" i="24"/>
  <c r="KK159" i="24"/>
  <c r="KP158" i="24"/>
  <c r="KN158" i="24"/>
  <c r="KM158" i="24"/>
  <c r="KL158" i="24"/>
  <c r="KK158" i="24"/>
  <c r="KH158" i="24" s="1"/>
  <c r="KP157" i="24"/>
  <c r="KN157" i="24"/>
  <c r="KM157" i="24"/>
  <c r="KL157" i="24"/>
  <c r="KK157" i="24"/>
  <c r="KI157" i="24" s="1"/>
  <c r="KP156" i="24"/>
  <c r="KN156" i="24"/>
  <c r="KM156" i="24"/>
  <c r="KL156" i="24"/>
  <c r="KK156" i="24"/>
  <c r="KH156" i="24" s="1"/>
  <c r="KP155" i="24"/>
  <c r="KN155" i="24"/>
  <c r="KM155" i="24"/>
  <c r="KL155" i="24"/>
  <c r="KK155" i="24"/>
  <c r="KI155" i="24"/>
  <c r="KP154" i="24"/>
  <c r="KN154" i="24"/>
  <c r="KM154" i="24"/>
  <c r="KL154" i="24"/>
  <c r="KK154" i="24"/>
  <c r="KH154" i="24" s="1"/>
  <c r="KP153" i="24"/>
  <c r="KO153" i="24"/>
  <c r="KN153" i="24"/>
  <c r="KM153" i="24"/>
  <c r="KL153" i="24"/>
  <c r="KK153" i="24"/>
  <c r="KI153" i="24" s="1"/>
  <c r="KJ153" i="24"/>
  <c r="KP152" i="24"/>
  <c r="KO152" i="24"/>
  <c r="KN152" i="24"/>
  <c r="KM152" i="24"/>
  <c r="KL152" i="24"/>
  <c r="KK152" i="24"/>
  <c r="KH152" i="24" s="1"/>
  <c r="KI152" i="24"/>
  <c r="KP151" i="24"/>
  <c r="KN151" i="24"/>
  <c r="KM151" i="24"/>
  <c r="KL151" i="24"/>
  <c r="KK151" i="24"/>
  <c r="KP150" i="24"/>
  <c r="KN150" i="24"/>
  <c r="KM150" i="24"/>
  <c r="KL150" i="24"/>
  <c r="KK150" i="24"/>
  <c r="KH150" i="24" s="1"/>
  <c r="KP149" i="24"/>
  <c r="KO149" i="24"/>
  <c r="KN149" i="24"/>
  <c r="KM149" i="24"/>
  <c r="KL149" i="24"/>
  <c r="KK149" i="24"/>
  <c r="KI149" i="24" s="1"/>
  <c r="KG149" i="24"/>
  <c r="KP148" i="24"/>
  <c r="KO148" i="24"/>
  <c r="KN148" i="24"/>
  <c r="KM148" i="24"/>
  <c r="KL148" i="24"/>
  <c r="KK148" i="24"/>
  <c r="KH148" i="24" s="1"/>
  <c r="KG148" i="24"/>
  <c r="KP147" i="24"/>
  <c r="KN147" i="24"/>
  <c r="KM147" i="24"/>
  <c r="KL147" i="24"/>
  <c r="KK147" i="24"/>
  <c r="KI147" i="24"/>
  <c r="KP146" i="24"/>
  <c r="KN146" i="24"/>
  <c r="KM146" i="24"/>
  <c r="KL146" i="24"/>
  <c r="KK146" i="24"/>
  <c r="KH146" i="24" s="1"/>
  <c r="KP145" i="24"/>
  <c r="KN145" i="24"/>
  <c r="KM145" i="24"/>
  <c r="KL145" i="24"/>
  <c r="KK145" i="24"/>
  <c r="KH145" i="24" s="1"/>
  <c r="KP144" i="24"/>
  <c r="KN144" i="24"/>
  <c r="KM144" i="24"/>
  <c r="KL144" i="24"/>
  <c r="KK144" i="24"/>
  <c r="KH144" i="24" s="1"/>
  <c r="KP143" i="24"/>
  <c r="KN143" i="24"/>
  <c r="KM143" i="24"/>
  <c r="KL143" i="24"/>
  <c r="KK143" i="24"/>
  <c r="KG143" i="24" s="1"/>
  <c r="KP142" i="24"/>
  <c r="KN142" i="24"/>
  <c r="KM142" i="24"/>
  <c r="KL142" i="24"/>
  <c r="KK142" i="24"/>
  <c r="KJ142" i="24" s="1"/>
  <c r="KI142" i="24"/>
  <c r="KP141" i="24"/>
  <c r="KO141" i="24"/>
  <c r="KN141" i="24"/>
  <c r="KM141" i="24"/>
  <c r="KL141" i="24"/>
  <c r="KK141" i="24"/>
  <c r="KH141" i="24" s="1"/>
  <c r="KP140" i="24"/>
  <c r="KN140" i="24"/>
  <c r="KM140" i="24"/>
  <c r="KL140" i="24"/>
  <c r="KK140" i="24"/>
  <c r="KI140" i="24" s="1"/>
  <c r="KP139" i="24"/>
  <c r="KN139" i="24"/>
  <c r="KM139" i="24"/>
  <c r="KL139" i="24"/>
  <c r="KK139" i="24"/>
  <c r="KI139" i="24" s="1"/>
  <c r="KP138" i="24"/>
  <c r="KN138" i="24"/>
  <c r="KM138" i="24"/>
  <c r="KL138" i="24"/>
  <c r="KK138" i="24"/>
  <c r="KJ138" i="24" s="1"/>
  <c r="KG138" i="24"/>
  <c r="KP137" i="24"/>
  <c r="KO137" i="24"/>
  <c r="KN137" i="24"/>
  <c r="KM137" i="24"/>
  <c r="KL137" i="24"/>
  <c r="KK137" i="24"/>
  <c r="KH137" i="24" s="1"/>
  <c r="KJ137" i="24"/>
  <c r="KI137" i="24"/>
  <c r="KP136" i="24"/>
  <c r="KO136" i="24"/>
  <c r="KN136" i="24"/>
  <c r="KM136" i="24"/>
  <c r="KL136" i="24"/>
  <c r="KK136" i="24"/>
  <c r="KG136" i="24" s="1"/>
  <c r="KI136" i="24"/>
  <c r="KP135" i="24"/>
  <c r="KN135" i="24"/>
  <c r="KM135" i="24"/>
  <c r="KL135" i="24"/>
  <c r="KK135" i="24"/>
  <c r="KG135" i="24" s="1"/>
  <c r="KI135" i="24"/>
  <c r="KP134" i="24"/>
  <c r="KN134" i="24"/>
  <c r="KM134" i="24"/>
  <c r="KL134" i="24"/>
  <c r="KK134" i="24"/>
  <c r="KJ134" i="24" s="1"/>
  <c r="KP133" i="24"/>
  <c r="KN133" i="24"/>
  <c r="KM133" i="24"/>
  <c r="KL133" i="24"/>
  <c r="KK133" i="24"/>
  <c r="KH133" i="24" s="1"/>
  <c r="KP132" i="24"/>
  <c r="KN132" i="24"/>
  <c r="KM132" i="24"/>
  <c r="KL132" i="24"/>
  <c r="KK132" i="24"/>
  <c r="KG132" i="24" s="1"/>
  <c r="KI132" i="24"/>
  <c r="KP131" i="24"/>
  <c r="KN131" i="24"/>
  <c r="KM131" i="24"/>
  <c r="KL131" i="24"/>
  <c r="KK131" i="24"/>
  <c r="KJ131" i="24" s="1"/>
  <c r="KI131" i="24"/>
  <c r="KP130" i="24"/>
  <c r="KN130" i="24"/>
  <c r="KM130" i="24"/>
  <c r="KL130" i="24"/>
  <c r="KK130" i="24"/>
  <c r="KJ130" i="24" s="1"/>
  <c r="KP129" i="24"/>
  <c r="KO129" i="24"/>
  <c r="KN129" i="24"/>
  <c r="KM129" i="24"/>
  <c r="KL129" i="24"/>
  <c r="KK129" i="24"/>
  <c r="KJ129" i="24" s="1"/>
  <c r="KP128" i="24"/>
  <c r="KO128" i="24"/>
  <c r="KN128" i="24"/>
  <c r="KM128" i="24"/>
  <c r="KL128" i="24"/>
  <c r="KK128" i="24"/>
  <c r="KH128" i="24" s="1"/>
  <c r="KJ128" i="24"/>
  <c r="KG128" i="24"/>
  <c r="KP127" i="24"/>
  <c r="KN127" i="24"/>
  <c r="KM127" i="24"/>
  <c r="KL127" i="24"/>
  <c r="KK127" i="24"/>
  <c r="KH127" i="24" s="1"/>
  <c r="KI127" i="24"/>
  <c r="KP126" i="24"/>
  <c r="KN126" i="24"/>
  <c r="KM126" i="24"/>
  <c r="KL126" i="24"/>
  <c r="KK126" i="24"/>
  <c r="KJ126" i="24" s="1"/>
  <c r="KP125" i="24"/>
  <c r="KN125" i="24"/>
  <c r="KM125" i="24"/>
  <c r="KL125" i="24"/>
  <c r="KK125" i="24"/>
  <c r="KJ125" i="24" s="1"/>
  <c r="KP124" i="24"/>
  <c r="KN124" i="24"/>
  <c r="KM124" i="24"/>
  <c r="KL124" i="24"/>
  <c r="KK124" i="24"/>
  <c r="KH124" i="24" s="1"/>
  <c r="KJ124" i="24"/>
  <c r="KP123" i="24"/>
  <c r="KN123" i="24"/>
  <c r="KM123" i="24"/>
  <c r="KL123" i="24"/>
  <c r="KK123" i="24"/>
  <c r="KH123" i="24" s="1"/>
  <c r="KI123" i="24"/>
  <c r="KP122" i="24"/>
  <c r="KN122" i="24"/>
  <c r="KM122" i="24"/>
  <c r="KL122" i="24"/>
  <c r="KK122" i="24"/>
  <c r="KJ122" i="24" s="1"/>
  <c r="KP121" i="24"/>
  <c r="KO121" i="24"/>
  <c r="KN121" i="24"/>
  <c r="KM121" i="24"/>
  <c r="KL121" i="24"/>
  <c r="KK121" i="24"/>
  <c r="KJ121" i="24" s="1"/>
  <c r="KP120" i="24"/>
  <c r="KN120" i="24"/>
  <c r="KM120" i="24"/>
  <c r="KL120" i="24"/>
  <c r="KK120" i="24"/>
  <c r="KH120" i="24" s="1"/>
  <c r="KJ120" i="24"/>
  <c r="KG120" i="24"/>
  <c r="KP119" i="24"/>
  <c r="KN119" i="24"/>
  <c r="KM119" i="24"/>
  <c r="KL119" i="24"/>
  <c r="KK119" i="24"/>
  <c r="KH119" i="24" s="1"/>
  <c r="KP118" i="24"/>
  <c r="KN118" i="24"/>
  <c r="KM118" i="24"/>
  <c r="KL118" i="24"/>
  <c r="KK118" i="24"/>
  <c r="KJ118" i="24" s="1"/>
  <c r="KP117" i="24"/>
  <c r="KN117" i="24"/>
  <c r="KM117" i="24"/>
  <c r="KL117" i="24"/>
  <c r="KK117" i="24"/>
  <c r="KJ117" i="24" s="1"/>
  <c r="KG117" i="24"/>
  <c r="KP116" i="24"/>
  <c r="KO116" i="24"/>
  <c r="KN116" i="24"/>
  <c r="KM116" i="24"/>
  <c r="KL116" i="24"/>
  <c r="KK116" i="24"/>
  <c r="KH116" i="24" s="1"/>
  <c r="KI116" i="24"/>
  <c r="KG116" i="24"/>
  <c r="KP115" i="24"/>
  <c r="KN115" i="24"/>
  <c r="KM115" i="24"/>
  <c r="KL115" i="24"/>
  <c r="KK115" i="24"/>
  <c r="KH115" i="24" s="1"/>
  <c r="KP114" i="24"/>
  <c r="KN114" i="24"/>
  <c r="KM114" i="24"/>
  <c r="KL114" i="24"/>
  <c r="KK114" i="24"/>
  <c r="KJ114" i="24" s="1"/>
  <c r="KP113" i="24"/>
  <c r="KN113" i="24"/>
  <c r="KM113" i="24"/>
  <c r="KL113" i="24"/>
  <c r="KK113" i="24"/>
  <c r="KJ113" i="24" s="1"/>
  <c r="KP112" i="24"/>
  <c r="KN112" i="24"/>
  <c r="KM112" i="24"/>
  <c r="KL112" i="24"/>
  <c r="KK112" i="24"/>
  <c r="KH112" i="24" s="1"/>
  <c r="KP111" i="24"/>
  <c r="KN111" i="24"/>
  <c r="KM111" i="24"/>
  <c r="KL111" i="24"/>
  <c r="KK111" i="24"/>
  <c r="KH111" i="24" s="1"/>
  <c r="KP110" i="24"/>
  <c r="KN110" i="24"/>
  <c r="KM110" i="24"/>
  <c r="KL110" i="24"/>
  <c r="KK110" i="24"/>
  <c r="KJ110" i="24" s="1"/>
  <c r="KP109" i="24"/>
  <c r="KO109" i="24"/>
  <c r="KN109" i="24"/>
  <c r="KM109" i="24"/>
  <c r="KL109" i="24"/>
  <c r="KK109" i="24"/>
  <c r="KJ109" i="24" s="1"/>
  <c r="KP108" i="24"/>
  <c r="KO108" i="24"/>
  <c r="KN108" i="24"/>
  <c r="KM108" i="24"/>
  <c r="KL108" i="24"/>
  <c r="KK108" i="24"/>
  <c r="KI108" i="24" s="1"/>
  <c r="KJ108" i="24"/>
  <c r="KH108" i="24"/>
  <c r="KG108" i="24"/>
  <c r="KP107" i="24"/>
  <c r="KN107" i="24"/>
  <c r="KM107" i="24"/>
  <c r="KL107" i="24"/>
  <c r="KK107" i="24"/>
  <c r="KH107" i="24" s="1"/>
  <c r="KP106" i="24"/>
  <c r="KN106" i="24"/>
  <c r="KM106" i="24"/>
  <c r="KL106" i="24"/>
  <c r="KK106" i="24"/>
  <c r="KJ106" i="24" s="1"/>
  <c r="KP105" i="24"/>
  <c r="KN105" i="24"/>
  <c r="KM105" i="24"/>
  <c r="KL105" i="24"/>
  <c r="KK105" i="24"/>
  <c r="KJ105" i="24" s="1"/>
  <c r="KP104" i="24"/>
  <c r="KN104" i="24"/>
  <c r="KM104" i="24"/>
  <c r="KL104" i="24"/>
  <c r="KK104" i="24"/>
  <c r="KI104" i="24" s="1"/>
  <c r="KJ104" i="24"/>
  <c r="KP103" i="24"/>
  <c r="KN103" i="24"/>
  <c r="KM103" i="24"/>
  <c r="KL103" i="24"/>
  <c r="KK103" i="24"/>
  <c r="KH103" i="24" s="1"/>
  <c r="KP102" i="24"/>
  <c r="KN102" i="24"/>
  <c r="KM102" i="24"/>
  <c r="KL102" i="24"/>
  <c r="KK102" i="24"/>
  <c r="KJ102" i="24" s="1"/>
  <c r="KP101" i="24"/>
  <c r="KO101" i="24"/>
  <c r="KN101" i="24"/>
  <c r="KM101" i="24"/>
  <c r="KL101" i="24"/>
  <c r="KK101" i="24"/>
  <c r="KJ101" i="24" s="1"/>
  <c r="KP100" i="24"/>
  <c r="KO100" i="24"/>
  <c r="KN100" i="24"/>
  <c r="KM100" i="24"/>
  <c r="KL100" i="24"/>
  <c r="KK100" i="24"/>
  <c r="KH100" i="24" s="1"/>
  <c r="KJ100" i="24"/>
  <c r="KI100" i="24"/>
  <c r="KG100" i="24"/>
  <c r="KP99" i="24"/>
  <c r="KN99" i="24"/>
  <c r="KM99" i="24"/>
  <c r="KL99" i="24"/>
  <c r="KK99" i="24"/>
  <c r="KH99" i="24" s="1"/>
  <c r="KI99" i="24"/>
  <c r="KP98" i="24"/>
  <c r="KN98" i="24"/>
  <c r="KM98" i="24"/>
  <c r="KL98" i="24"/>
  <c r="KK98" i="24"/>
  <c r="KJ98" i="24" s="1"/>
  <c r="KP97" i="24"/>
  <c r="KN97" i="24"/>
  <c r="KM97" i="24"/>
  <c r="KL97" i="24"/>
  <c r="KK97" i="24"/>
  <c r="KJ97" i="24" s="1"/>
  <c r="KG97" i="24"/>
  <c r="KP96" i="24"/>
  <c r="KN96" i="24"/>
  <c r="KM96" i="24"/>
  <c r="KL96" i="24"/>
  <c r="KK96" i="24"/>
  <c r="KO96" i="24" s="1"/>
  <c r="KJ96" i="24"/>
  <c r="KI96" i="24"/>
  <c r="KH96" i="24"/>
  <c r="KP95" i="24"/>
  <c r="KN95" i="24"/>
  <c r="KM95" i="24"/>
  <c r="KL95" i="24"/>
  <c r="KK95" i="24"/>
  <c r="KH95" i="24" s="1"/>
  <c r="KI95" i="24"/>
  <c r="KP94" i="24"/>
  <c r="KN94" i="24"/>
  <c r="KM94" i="24"/>
  <c r="KL94" i="24"/>
  <c r="KK94" i="24"/>
  <c r="KJ94" i="24" s="1"/>
  <c r="KP93" i="24"/>
  <c r="KO93" i="24"/>
  <c r="KN93" i="24"/>
  <c r="KM93" i="24"/>
  <c r="KL93" i="24"/>
  <c r="KK93" i="24"/>
  <c r="KJ93" i="24" s="1"/>
  <c r="KG93" i="24"/>
  <c r="KP92" i="24"/>
  <c r="KO92" i="24"/>
  <c r="KN92" i="24"/>
  <c r="KM92" i="24"/>
  <c r="KL92" i="24"/>
  <c r="KK92" i="24"/>
  <c r="KH92" i="24" s="1"/>
  <c r="KJ92" i="24"/>
  <c r="KI92" i="24"/>
  <c r="KG92" i="24"/>
  <c r="KP91" i="24"/>
  <c r="KN91" i="24"/>
  <c r="KM91" i="24"/>
  <c r="KL91" i="24"/>
  <c r="KK91" i="24"/>
  <c r="KH91" i="24" s="1"/>
  <c r="KI91" i="24"/>
  <c r="KP90" i="24"/>
  <c r="KN90" i="24"/>
  <c r="KM90" i="24"/>
  <c r="KL90" i="24"/>
  <c r="KK90" i="24"/>
  <c r="KJ90" i="24" s="1"/>
  <c r="KP89" i="24"/>
  <c r="KN89" i="24"/>
  <c r="KM89" i="24"/>
  <c r="KL89" i="24"/>
  <c r="KK89" i="24"/>
  <c r="KJ89" i="24" s="1"/>
  <c r="KG89" i="24"/>
  <c r="KP88" i="24"/>
  <c r="KO88" i="24"/>
  <c r="KN88" i="24"/>
  <c r="KM88" i="24"/>
  <c r="KL88" i="24"/>
  <c r="KK88" i="24"/>
  <c r="KH88" i="24" s="1"/>
  <c r="KJ88" i="24"/>
  <c r="KI88" i="24"/>
  <c r="KG88" i="24"/>
  <c r="KP87" i="24"/>
  <c r="KN87" i="24"/>
  <c r="KM87" i="24"/>
  <c r="KL87" i="24"/>
  <c r="KK87" i="24"/>
  <c r="KH87" i="24" s="1"/>
  <c r="KP86" i="24"/>
  <c r="KN86" i="24"/>
  <c r="KM86" i="24"/>
  <c r="KL86" i="24"/>
  <c r="KK86" i="24"/>
  <c r="KJ86" i="24" s="1"/>
  <c r="KP85" i="24"/>
  <c r="KN85" i="24"/>
  <c r="KM85" i="24"/>
  <c r="KL85" i="24"/>
  <c r="KK85" i="24"/>
  <c r="KJ85" i="24" s="1"/>
  <c r="KP84" i="24"/>
  <c r="KN84" i="24"/>
  <c r="KM84" i="24"/>
  <c r="KL84" i="24"/>
  <c r="KK84" i="24"/>
  <c r="KJ84" i="24" s="1"/>
  <c r="KP83" i="24"/>
  <c r="KN83" i="24"/>
  <c r="KM83" i="24"/>
  <c r="KL83" i="24"/>
  <c r="KK83" i="24"/>
  <c r="KH83" i="24" s="1"/>
  <c r="KP82" i="24"/>
  <c r="KN82" i="24"/>
  <c r="KM82" i="24"/>
  <c r="KL82" i="24"/>
  <c r="KK82" i="24"/>
  <c r="KJ82" i="24" s="1"/>
  <c r="KP81" i="24"/>
  <c r="KO81" i="24"/>
  <c r="KN81" i="24"/>
  <c r="KM81" i="24"/>
  <c r="KL81" i="24"/>
  <c r="KK81" i="24"/>
  <c r="KJ81" i="24" s="1"/>
  <c r="KP80" i="24"/>
  <c r="KO80" i="24"/>
  <c r="KN80" i="24"/>
  <c r="KM80" i="24"/>
  <c r="KL80" i="24"/>
  <c r="KK80" i="24"/>
  <c r="KJ80" i="24" s="1"/>
  <c r="KH80" i="24"/>
  <c r="KG80" i="24"/>
  <c r="KP79" i="24"/>
  <c r="KN79" i="24"/>
  <c r="KM79" i="24"/>
  <c r="KL79" i="24"/>
  <c r="KK79" i="24"/>
  <c r="KH79" i="24" s="1"/>
  <c r="KP78" i="24"/>
  <c r="KN78" i="24"/>
  <c r="KM78" i="24"/>
  <c r="KL78" i="24"/>
  <c r="KK78" i="24"/>
  <c r="KJ78" i="24" s="1"/>
  <c r="KP77" i="24"/>
  <c r="KN77" i="24"/>
  <c r="KM77" i="24"/>
  <c r="KL77" i="24"/>
  <c r="KK77" i="24"/>
  <c r="KJ77" i="24" s="1"/>
  <c r="KP76" i="24"/>
  <c r="KN76" i="24"/>
  <c r="KM76" i="24"/>
  <c r="KL76" i="24"/>
  <c r="KK76" i="24"/>
  <c r="KJ76" i="24" s="1"/>
  <c r="KP75" i="24"/>
  <c r="KN75" i="24"/>
  <c r="KM75" i="24"/>
  <c r="KL75" i="24"/>
  <c r="KK75" i="24"/>
  <c r="KH75" i="24" s="1"/>
  <c r="KP74" i="24"/>
  <c r="KN74" i="24"/>
  <c r="KM74" i="24"/>
  <c r="KL74" i="24"/>
  <c r="KK74" i="24"/>
  <c r="KJ74" i="24" s="1"/>
  <c r="KP73" i="24"/>
  <c r="KO73" i="24"/>
  <c r="KN73" i="24"/>
  <c r="KM73" i="24"/>
  <c r="KL73" i="24"/>
  <c r="KK73" i="24"/>
  <c r="KJ73" i="24" s="1"/>
  <c r="KP72" i="24"/>
  <c r="KO72" i="24"/>
  <c r="KN72" i="24"/>
  <c r="KM72" i="24"/>
  <c r="KL72" i="24"/>
  <c r="KK72" i="24"/>
  <c r="KJ72" i="24"/>
  <c r="KI72" i="24"/>
  <c r="KH72" i="24"/>
  <c r="KG72" i="24"/>
  <c r="KP71" i="24"/>
  <c r="KN71" i="24"/>
  <c r="KM71" i="24"/>
  <c r="KL71" i="24"/>
  <c r="KK71" i="24"/>
  <c r="KH71" i="24" s="1"/>
  <c r="KP70" i="24"/>
  <c r="KN70" i="24"/>
  <c r="KM70" i="24"/>
  <c r="KL70" i="24"/>
  <c r="KK70" i="24"/>
  <c r="KJ70" i="24" s="1"/>
  <c r="KP69" i="24"/>
  <c r="KN69" i="24"/>
  <c r="KM69" i="24"/>
  <c r="KL69" i="24"/>
  <c r="KK69" i="24"/>
  <c r="KJ69" i="24" s="1"/>
  <c r="KP68" i="24"/>
  <c r="KN68" i="24"/>
  <c r="KM68" i="24"/>
  <c r="KL68" i="24"/>
  <c r="KK68" i="24"/>
  <c r="KH68" i="24" s="1"/>
  <c r="KP67" i="24"/>
  <c r="KN67" i="24"/>
  <c r="KM67" i="24"/>
  <c r="KL67" i="24"/>
  <c r="KK67" i="24"/>
  <c r="KH67" i="24" s="1"/>
  <c r="KP66" i="24"/>
  <c r="KN66" i="24"/>
  <c r="KM66" i="24"/>
  <c r="KL66" i="24"/>
  <c r="KK66" i="24"/>
  <c r="KJ66" i="24" s="1"/>
  <c r="KP65" i="24"/>
  <c r="KO65" i="24"/>
  <c r="KN65" i="24"/>
  <c r="KM65" i="24"/>
  <c r="KL65" i="24"/>
  <c r="KK65" i="24"/>
  <c r="KJ65" i="24" s="1"/>
  <c r="KP64" i="24"/>
  <c r="KO64" i="24"/>
  <c r="KN64" i="24"/>
  <c r="KM64" i="24"/>
  <c r="KL64" i="24"/>
  <c r="KK64" i="24"/>
  <c r="KJ64" i="24" s="1"/>
  <c r="KG64" i="24"/>
  <c r="KP63" i="24"/>
  <c r="KN63" i="24"/>
  <c r="KM63" i="24"/>
  <c r="KL63" i="24"/>
  <c r="KK63" i="24"/>
  <c r="KH63" i="24" s="1"/>
  <c r="KP62" i="24"/>
  <c r="KN62" i="24"/>
  <c r="KM62" i="24"/>
  <c r="KL62" i="24"/>
  <c r="KK62" i="24"/>
  <c r="KJ62" i="24" s="1"/>
  <c r="KP61" i="24"/>
  <c r="KN61" i="24"/>
  <c r="KM61" i="24"/>
  <c r="KL61" i="24"/>
  <c r="KK61" i="24"/>
  <c r="KJ61" i="24" s="1"/>
  <c r="KP60" i="24"/>
  <c r="KN60" i="24"/>
  <c r="KM60" i="24"/>
  <c r="KL60" i="24"/>
  <c r="KK60" i="24"/>
  <c r="KI60" i="24" s="1"/>
  <c r="KJ60" i="24"/>
  <c r="KP59" i="24"/>
  <c r="KN59" i="24"/>
  <c r="KM59" i="24"/>
  <c r="KL59" i="24"/>
  <c r="KK59" i="24"/>
  <c r="KH59" i="24" s="1"/>
  <c r="KP58" i="24"/>
  <c r="KN58" i="24"/>
  <c r="KM58" i="24"/>
  <c r="KL58" i="24"/>
  <c r="KK58" i="24"/>
  <c r="KJ58" i="24" s="1"/>
  <c r="KP57" i="24"/>
  <c r="KO57" i="24"/>
  <c r="KN57" i="24"/>
  <c r="KM57" i="24"/>
  <c r="KL57" i="24"/>
  <c r="KK57" i="24"/>
  <c r="KJ57" i="24" s="1"/>
  <c r="KP56" i="24"/>
  <c r="KO56" i="24"/>
  <c r="KN56" i="24"/>
  <c r="KM56" i="24"/>
  <c r="KL56" i="24"/>
  <c r="KK56" i="24"/>
  <c r="KI56" i="24" s="1"/>
  <c r="KJ56" i="24"/>
  <c r="KH56" i="24"/>
  <c r="KG56" i="24"/>
  <c r="KP55" i="24"/>
  <c r="KN55" i="24"/>
  <c r="KM55" i="24"/>
  <c r="KL55" i="24"/>
  <c r="KK55" i="24"/>
  <c r="KH55" i="24" s="1"/>
  <c r="KP54" i="24"/>
  <c r="KN54" i="24"/>
  <c r="KM54" i="24"/>
  <c r="KL54" i="24"/>
  <c r="KK54" i="24"/>
  <c r="KJ54" i="24" s="1"/>
  <c r="KP53" i="24"/>
  <c r="KN53" i="24"/>
  <c r="KM53" i="24"/>
  <c r="KL53" i="24"/>
  <c r="KK53" i="24"/>
  <c r="KJ53" i="24" s="1"/>
  <c r="KP52" i="24"/>
  <c r="KN52" i="24"/>
  <c r="KM52" i="24"/>
  <c r="KL52" i="24"/>
  <c r="KK52" i="24"/>
  <c r="KI52" i="24" s="1"/>
  <c r="KJ52" i="24"/>
  <c r="KP51" i="24"/>
  <c r="KN51" i="24"/>
  <c r="KM51" i="24"/>
  <c r="KL51" i="24"/>
  <c r="KK51" i="24"/>
  <c r="KH51" i="24" s="1"/>
  <c r="KP50" i="24"/>
  <c r="KN50" i="24"/>
  <c r="KM50" i="24"/>
  <c r="KL50" i="24"/>
  <c r="KK50" i="24"/>
  <c r="KJ50" i="24" s="1"/>
  <c r="KP49" i="24"/>
  <c r="KO49" i="24"/>
  <c r="KN49" i="24"/>
  <c r="KM49" i="24"/>
  <c r="KL49" i="24"/>
  <c r="KK49" i="24"/>
  <c r="KJ49" i="24" s="1"/>
  <c r="KP48" i="24"/>
  <c r="KO48" i="24"/>
  <c r="KN48" i="24"/>
  <c r="KM48" i="24"/>
  <c r="KL48" i="24"/>
  <c r="KK48" i="24"/>
  <c r="KI48" i="24" s="1"/>
  <c r="KJ48" i="24"/>
  <c r="KH48" i="24"/>
  <c r="KG48" i="24"/>
  <c r="KP47" i="24"/>
  <c r="KN47" i="24"/>
  <c r="KM47" i="24"/>
  <c r="KL47" i="24"/>
  <c r="KK47" i="24"/>
  <c r="KH47" i="24" s="1"/>
  <c r="KP46" i="24"/>
  <c r="KN46" i="24"/>
  <c r="KM46" i="24"/>
  <c r="KL46" i="24"/>
  <c r="KK46" i="24"/>
  <c r="KJ46" i="24" s="1"/>
  <c r="KP45" i="24"/>
  <c r="KN45" i="24"/>
  <c r="KM45" i="24"/>
  <c r="KL45" i="24"/>
  <c r="KK45" i="24"/>
  <c r="KJ45" i="24" s="1"/>
  <c r="KP44" i="24"/>
  <c r="KN44" i="24"/>
  <c r="KM44" i="24"/>
  <c r="KL44" i="24"/>
  <c r="KK44" i="24"/>
  <c r="KH44" i="24" s="1"/>
  <c r="KJ44" i="24"/>
  <c r="KP43" i="24"/>
  <c r="KN43" i="24"/>
  <c r="KM43" i="24"/>
  <c r="KL43" i="24"/>
  <c r="KK43" i="24"/>
  <c r="KH43" i="24" s="1"/>
  <c r="KI43" i="24"/>
  <c r="KP42" i="24"/>
  <c r="KN42" i="24"/>
  <c r="KM42" i="24"/>
  <c r="KL42" i="24"/>
  <c r="KK42" i="24"/>
  <c r="KJ42" i="24" s="1"/>
  <c r="KP41" i="24"/>
  <c r="KO41" i="24"/>
  <c r="KN41" i="24"/>
  <c r="KM41" i="24"/>
  <c r="KL41" i="24"/>
  <c r="KK41" i="24"/>
  <c r="KJ41" i="24" s="1"/>
  <c r="KG41" i="24"/>
  <c r="KP40" i="24"/>
  <c r="KO40" i="24"/>
  <c r="KN40" i="24"/>
  <c r="KM40" i="24"/>
  <c r="KL40" i="24"/>
  <c r="KK40" i="24"/>
  <c r="KH40" i="24" s="1"/>
  <c r="KI40" i="24"/>
  <c r="KG40" i="24"/>
  <c r="KP39" i="24"/>
  <c r="KN39" i="24"/>
  <c r="KM39" i="24"/>
  <c r="KL39" i="24"/>
  <c r="KK39" i="24"/>
  <c r="KH39" i="24" s="1"/>
  <c r="KP38" i="24"/>
  <c r="KN38" i="24"/>
  <c r="KM38" i="24"/>
  <c r="KL38" i="24"/>
  <c r="KK38" i="24"/>
  <c r="KJ38" i="24" s="1"/>
  <c r="KP37" i="24"/>
  <c r="KN37" i="24"/>
  <c r="KM37" i="24"/>
  <c r="KL37" i="24"/>
  <c r="KK37" i="24"/>
  <c r="KJ37" i="24" s="1"/>
  <c r="KG37" i="24"/>
  <c r="KP36" i="24"/>
  <c r="KO36" i="24"/>
  <c r="KN36" i="24"/>
  <c r="KM36" i="24"/>
  <c r="KL36" i="24"/>
  <c r="KK36" i="24"/>
  <c r="KJ36" i="24"/>
  <c r="KI36" i="24"/>
  <c r="KH36" i="24"/>
  <c r="KG36" i="24"/>
  <c r="KP35" i="24"/>
  <c r="KN35" i="24"/>
  <c r="KM35" i="24"/>
  <c r="KL35" i="24"/>
  <c r="KK35" i="24"/>
  <c r="KH35" i="24" s="1"/>
  <c r="KI35" i="24"/>
  <c r="KP34" i="24"/>
  <c r="KN34" i="24"/>
  <c r="KM34" i="24"/>
  <c r="KL34" i="24"/>
  <c r="KK34" i="24"/>
  <c r="KJ34" i="24" s="1"/>
  <c r="KP33" i="24"/>
  <c r="KO33" i="24"/>
  <c r="KN33" i="24"/>
  <c r="KM33" i="24"/>
  <c r="KL33" i="24"/>
  <c r="KK33" i="24"/>
  <c r="KJ33" i="24" s="1"/>
  <c r="KG33" i="24"/>
  <c r="KP32" i="24"/>
  <c r="KN32" i="24"/>
  <c r="KM32" i="24"/>
  <c r="KL32" i="24"/>
  <c r="KK32" i="24"/>
  <c r="KJ32" i="24" s="1"/>
  <c r="KP31" i="24"/>
  <c r="KN31" i="24"/>
  <c r="KM31" i="24"/>
  <c r="KL31" i="24"/>
  <c r="KK31" i="24"/>
  <c r="KH31" i="24" s="1"/>
  <c r="KI31" i="24"/>
  <c r="KP30" i="24"/>
  <c r="KN30" i="24"/>
  <c r="KM30" i="24"/>
  <c r="KL30" i="24"/>
  <c r="KK30" i="24"/>
  <c r="KJ30" i="24" s="1"/>
  <c r="KP29" i="24"/>
  <c r="KN29" i="24"/>
  <c r="KM29" i="24"/>
  <c r="KL29" i="24"/>
  <c r="KK29" i="24"/>
  <c r="KJ29" i="24" s="1"/>
  <c r="KG29" i="24"/>
  <c r="KP28" i="24"/>
  <c r="KO28" i="24"/>
  <c r="KN28" i="24"/>
  <c r="KM28" i="24"/>
  <c r="KL28" i="24"/>
  <c r="KK28" i="24"/>
  <c r="KJ28" i="24"/>
  <c r="KI28" i="24"/>
  <c r="KH28" i="24"/>
  <c r="KG28" i="24"/>
  <c r="KP27" i="24"/>
  <c r="KN27" i="24"/>
  <c r="KM27" i="24"/>
  <c r="KL27" i="24"/>
  <c r="KK27" i="24"/>
  <c r="KH27" i="24" s="1"/>
  <c r="KI27" i="24"/>
  <c r="KP26" i="24"/>
  <c r="KN26" i="24"/>
  <c r="KM26" i="24"/>
  <c r="KL26" i="24"/>
  <c r="KK26" i="24"/>
  <c r="KJ26" i="24" s="1"/>
  <c r="KP25" i="24"/>
  <c r="KO25" i="24"/>
  <c r="KN25" i="24"/>
  <c r="KM25" i="24"/>
  <c r="KL25" i="24"/>
  <c r="KK25" i="24"/>
  <c r="KJ25" i="24" s="1"/>
  <c r="KG25" i="24"/>
  <c r="KP24" i="24"/>
  <c r="KN24" i="24"/>
  <c r="KM24" i="24"/>
  <c r="KL24" i="24"/>
  <c r="KK24" i="24"/>
  <c r="KJ24" i="24" s="1"/>
  <c r="KP23" i="24"/>
  <c r="KN23" i="24"/>
  <c r="KM23" i="24"/>
  <c r="KL23" i="24"/>
  <c r="KK23" i="24"/>
  <c r="KH23" i="24" s="1"/>
  <c r="KI23" i="24"/>
  <c r="KP22" i="24"/>
  <c r="KN22" i="24"/>
  <c r="KM22" i="24"/>
  <c r="KL22" i="24"/>
  <c r="KK22" i="24"/>
  <c r="KJ22" i="24" s="1"/>
  <c r="KP21" i="24"/>
  <c r="KN21" i="24"/>
  <c r="KM21" i="24"/>
  <c r="KL21" i="24"/>
  <c r="KK21" i="24"/>
  <c r="KJ21" i="24" s="1"/>
  <c r="KG21" i="24"/>
  <c r="KP20" i="24"/>
  <c r="KO20" i="24"/>
  <c r="KN20" i="24"/>
  <c r="KM20" i="24"/>
  <c r="KL20" i="24"/>
  <c r="KK20" i="24"/>
  <c r="KJ20" i="24"/>
  <c r="KI20" i="24"/>
  <c r="KH20" i="24"/>
  <c r="KG20" i="24"/>
  <c r="KP19" i="24"/>
  <c r="KN19" i="24"/>
  <c r="KM19" i="24"/>
  <c r="KL19" i="24"/>
  <c r="KK19" i="24"/>
  <c r="KH19" i="24" s="1"/>
  <c r="KI19" i="24"/>
  <c r="KP18" i="24"/>
  <c r="KN18" i="24"/>
  <c r="KM18" i="24"/>
  <c r="KL18" i="24"/>
  <c r="KK18" i="24"/>
  <c r="KJ18" i="24" s="1"/>
  <c r="KP17" i="24"/>
  <c r="KO17" i="24"/>
  <c r="KN17" i="24"/>
  <c r="KM17" i="24"/>
  <c r="KL17" i="24"/>
  <c r="KK17" i="24"/>
  <c r="KJ17" i="24" s="1"/>
  <c r="KG17" i="24"/>
  <c r="KP16" i="24"/>
  <c r="KN16" i="24"/>
  <c r="KM16" i="24"/>
  <c r="KL16" i="24"/>
  <c r="KK16" i="24"/>
  <c r="KJ16" i="24" s="1"/>
  <c r="KP15" i="24"/>
  <c r="KN15" i="24"/>
  <c r="KM15" i="24"/>
  <c r="KL15" i="24"/>
  <c r="KK15" i="24"/>
  <c r="KH15" i="24" s="1"/>
  <c r="KI15" i="24"/>
  <c r="KP14" i="24"/>
  <c r="KN14" i="24"/>
  <c r="KM14" i="24"/>
  <c r="KL14" i="24"/>
  <c r="KK14" i="24"/>
  <c r="KJ14" i="24" s="1"/>
  <c r="KP13" i="24"/>
  <c r="KN13" i="24"/>
  <c r="KM13" i="24"/>
  <c r="KL13" i="24"/>
  <c r="KK13" i="24"/>
  <c r="KJ13" i="24" s="1"/>
  <c r="KG13" i="24"/>
  <c r="KP12" i="24"/>
  <c r="KO12" i="24"/>
  <c r="KN12" i="24"/>
  <c r="KM12" i="24"/>
  <c r="KL12" i="24"/>
  <c r="KK12" i="24"/>
  <c r="KJ12" i="24"/>
  <c r="KI12" i="24"/>
  <c r="KH12" i="24"/>
  <c r="KG12" i="24"/>
  <c r="KP11" i="24"/>
  <c r="KN11" i="24"/>
  <c r="KM11" i="24"/>
  <c r="KL11" i="24"/>
  <c r="KK11" i="24"/>
  <c r="KH11" i="24" s="1"/>
  <c r="KI11" i="24"/>
  <c r="JY12" i="24"/>
  <c r="JU12" i="24" s="1"/>
  <c r="JZ12" i="24"/>
  <c r="KA12" i="24"/>
  <c r="KB12" i="24"/>
  <c r="KD12" i="24"/>
  <c r="JY13" i="24"/>
  <c r="JU13" i="24" s="1"/>
  <c r="JZ13" i="24"/>
  <c r="KA13" i="24"/>
  <c r="KB13" i="24"/>
  <c r="KD13" i="24"/>
  <c r="JX14" i="24"/>
  <c r="JY14" i="24"/>
  <c r="JU14" i="24" s="1"/>
  <c r="JZ14" i="24"/>
  <c r="KA14" i="24"/>
  <c r="KB14" i="24"/>
  <c r="KD14" i="24"/>
  <c r="JV15" i="24"/>
  <c r="JY15" i="24"/>
  <c r="JW15" i="24" s="1"/>
  <c r="JZ15" i="24"/>
  <c r="KA15" i="24"/>
  <c r="KB15" i="24"/>
  <c r="KD15" i="24"/>
  <c r="JY16" i="24"/>
  <c r="JU16" i="24" s="1"/>
  <c r="JZ16" i="24"/>
  <c r="KA16" i="24"/>
  <c r="KB16" i="24"/>
  <c r="KD16" i="24"/>
  <c r="JY17" i="24"/>
  <c r="JU17" i="24" s="1"/>
  <c r="JZ17" i="24"/>
  <c r="KA17" i="24"/>
  <c r="KB17" i="24"/>
  <c r="KD17" i="24"/>
  <c r="JW18" i="24"/>
  <c r="JX18" i="24"/>
  <c r="JY18" i="24"/>
  <c r="JU18" i="24" s="1"/>
  <c r="JZ18" i="24"/>
  <c r="KA18" i="24"/>
  <c r="KB18" i="24"/>
  <c r="KD18" i="24"/>
  <c r="JU19" i="24"/>
  <c r="JV19" i="24"/>
  <c r="JY19" i="24"/>
  <c r="JW19" i="24" s="1"/>
  <c r="JZ19" i="24"/>
  <c r="KA19" i="24"/>
  <c r="KB19" i="24"/>
  <c r="KC19" i="24"/>
  <c r="KD19" i="24"/>
  <c r="JY20" i="24"/>
  <c r="JU20" i="24" s="1"/>
  <c r="JZ20" i="24"/>
  <c r="KA20" i="24"/>
  <c r="KB20" i="24"/>
  <c r="KD20" i="24"/>
  <c r="JY21" i="24"/>
  <c r="JU21" i="24" s="1"/>
  <c r="JZ21" i="24"/>
  <c r="KA21" i="24"/>
  <c r="KB21" i="24"/>
  <c r="KD21" i="24"/>
  <c r="JW22" i="24"/>
  <c r="JX22" i="24"/>
  <c r="JY22" i="24"/>
  <c r="JU22" i="24" s="1"/>
  <c r="JZ22" i="24"/>
  <c r="KA22" i="24"/>
  <c r="KB22" i="24"/>
  <c r="KD22" i="24"/>
  <c r="JU23" i="24"/>
  <c r="JV23" i="24"/>
  <c r="JY23" i="24"/>
  <c r="JW23" i="24" s="1"/>
  <c r="JZ23" i="24"/>
  <c r="KA23" i="24"/>
  <c r="KB23" i="24"/>
  <c r="KC23" i="24"/>
  <c r="KD23" i="24"/>
  <c r="JW24" i="24"/>
  <c r="JY24" i="24"/>
  <c r="JU24" i="24" s="1"/>
  <c r="JZ24" i="24"/>
  <c r="KA24" i="24"/>
  <c r="KB24" i="24"/>
  <c r="KD24" i="24"/>
  <c r="JY25" i="24"/>
  <c r="JU25" i="24" s="1"/>
  <c r="JZ25" i="24"/>
  <c r="KA25" i="24"/>
  <c r="KB25" i="24"/>
  <c r="KD25" i="24"/>
  <c r="JW26" i="24"/>
  <c r="JX26" i="24"/>
  <c r="JY26" i="24"/>
  <c r="JU26" i="24" s="1"/>
  <c r="JZ26" i="24"/>
  <c r="KA26" i="24"/>
  <c r="KB26" i="24"/>
  <c r="KD26" i="24"/>
  <c r="JU27" i="24"/>
  <c r="JV27" i="24"/>
  <c r="JY27" i="24"/>
  <c r="JW27" i="24" s="1"/>
  <c r="JZ27" i="24"/>
  <c r="KA27" i="24"/>
  <c r="KB27" i="24"/>
  <c r="KC27" i="24"/>
  <c r="KD27" i="24"/>
  <c r="JW28" i="24"/>
  <c r="JY28" i="24"/>
  <c r="JU28" i="24" s="1"/>
  <c r="JZ28" i="24"/>
  <c r="KA28" i="24"/>
  <c r="KB28" i="24"/>
  <c r="KC28" i="24"/>
  <c r="KD28" i="24"/>
  <c r="JY29" i="24"/>
  <c r="JU29" i="24" s="1"/>
  <c r="JZ29" i="24"/>
  <c r="KA29" i="24"/>
  <c r="KB29" i="24"/>
  <c r="KD29" i="24"/>
  <c r="JW30" i="24"/>
  <c r="JX30" i="24"/>
  <c r="JY30" i="24"/>
  <c r="JU30" i="24" s="1"/>
  <c r="JZ30" i="24"/>
  <c r="KA30" i="24"/>
  <c r="KB30" i="24"/>
  <c r="KC30" i="24"/>
  <c r="KD30" i="24"/>
  <c r="JU31" i="24"/>
  <c r="JV31" i="24"/>
  <c r="JY31" i="24"/>
  <c r="JW31" i="24" s="1"/>
  <c r="JZ31" i="24"/>
  <c r="KA31" i="24"/>
  <c r="KB31" i="24"/>
  <c r="KC31" i="24"/>
  <c r="KD31" i="24"/>
  <c r="JY32" i="24"/>
  <c r="JU32" i="24" s="1"/>
  <c r="JZ32" i="24"/>
  <c r="KA32" i="24"/>
  <c r="KB32" i="24"/>
  <c r="KD32" i="24"/>
  <c r="JY33" i="24"/>
  <c r="JU33" i="24" s="1"/>
  <c r="JZ33" i="24"/>
  <c r="KA33" i="24"/>
  <c r="KB33" i="24"/>
  <c r="KD33" i="24"/>
  <c r="JW34" i="24"/>
  <c r="JX34" i="24"/>
  <c r="JY34" i="24"/>
  <c r="JU34" i="24" s="1"/>
  <c r="JZ34" i="24"/>
  <c r="KA34" i="24"/>
  <c r="KB34" i="24"/>
  <c r="KD34" i="24"/>
  <c r="JU35" i="24"/>
  <c r="JV35" i="24"/>
  <c r="JY35" i="24"/>
  <c r="JW35" i="24" s="1"/>
  <c r="JZ35" i="24"/>
  <c r="KA35" i="24"/>
  <c r="KB35" i="24"/>
  <c r="KC35" i="24"/>
  <c r="KD35" i="24"/>
  <c r="JY36" i="24"/>
  <c r="JU36" i="24" s="1"/>
  <c r="JZ36" i="24"/>
  <c r="KA36" i="24"/>
  <c r="KB36" i="24"/>
  <c r="KD36" i="24"/>
  <c r="JY37" i="24"/>
  <c r="JU37" i="24" s="1"/>
  <c r="JZ37" i="24"/>
  <c r="KA37" i="24"/>
  <c r="KB37" i="24"/>
  <c r="KD37" i="24"/>
  <c r="JW38" i="24"/>
  <c r="JX38" i="24"/>
  <c r="JY38" i="24"/>
  <c r="JU38" i="24" s="1"/>
  <c r="JZ38" i="24"/>
  <c r="KA38" i="24"/>
  <c r="KB38" i="24"/>
  <c r="KD38" i="24"/>
  <c r="JU39" i="24"/>
  <c r="JV39" i="24"/>
  <c r="JY39" i="24"/>
  <c r="JW39" i="24" s="1"/>
  <c r="JZ39" i="24"/>
  <c r="KA39" i="24"/>
  <c r="KB39" i="24"/>
  <c r="KC39" i="24"/>
  <c r="KD39" i="24"/>
  <c r="JY40" i="24"/>
  <c r="JU40" i="24" s="1"/>
  <c r="JZ40" i="24"/>
  <c r="KA40" i="24"/>
  <c r="KB40" i="24"/>
  <c r="KD40" i="24"/>
  <c r="JY41" i="24"/>
  <c r="JU41" i="24" s="1"/>
  <c r="JZ41" i="24"/>
  <c r="KA41" i="24"/>
  <c r="KB41" i="24"/>
  <c r="KD41" i="24"/>
  <c r="JW42" i="24"/>
  <c r="JX42" i="24"/>
  <c r="JY42" i="24"/>
  <c r="JU42" i="24" s="1"/>
  <c r="JZ42" i="24"/>
  <c r="KA42" i="24"/>
  <c r="KB42" i="24"/>
  <c r="KD42" i="24"/>
  <c r="JU43" i="24"/>
  <c r="JV43" i="24"/>
  <c r="JY43" i="24"/>
  <c r="JW43" i="24" s="1"/>
  <c r="JZ43" i="24"/>
  <c r="KA43" i="24"/>
  <c r="KB43" i="24"/>
  <c r="KC43" i="24"/>
  <c r="KD43" i="24"/>
  <c r="JY44" i="24"/>
  <c r="JU44" i="24" s="1"/>
  <c r="JZ44" i="24"/>
  <c r="KA44" i="24"/>
  <c r="KB44" i="24"/>
  <c r="KD44" i="24"/>
  <c r="JY45" i="24"/>
  <c r="JU45" i="24" s="1"/>
  <c r="JZ45" i="24"/>
  <c r="KA45" i="24"/>
  <c r="KB45" i="24"/>
  <c r="KD45" i="24"/>
  <c r="JW46" i="24"/>
  <c r="JX46" i="24"/>
  <c r="JY46" i="24"/>
  <c r="JU46" i="24" s="1"/>
  <c r="JZ46" i="24"/>
  <c r="KA46" i="24"/>
  <c r="KB46" i="24"/>
  <c r="KD46" i="24"/>
  <c r="JU47" i="24"/>
  <c r="JY47" i="24"/>
  <c r="JW47" i="24" s="1"/>
  <c r="JZ47" i="24"/>
  <c r="KA47" i="24"/>
  <c r="KB47" i="24"/>
  <c r="KC47" i="24"/>
  <c r="KD47" i="24"/>
  <c r="JY48" i="24"/>
  <c r="JU48" i="24" s="1"/>
  <c r="JZ48" i="24"/>
  <c r="KA48" i="24"/>
  <c r="KB48" i="24"/>
  <c r="KD48" i="24"/>
  <c r="JY49" i="24"/>
  <c r="JU49" i="24" s="1"/>
  <c r="JZ49" i="24"/>
  <c r="KA49" i="24"/>
  <c r="KB49" i="24"/>
  <c r="KD49" i="24"/>
  <c r="JW50" i="24"/>
  <c r="JX50" i="24"/>
  <c r="JY50" i="24"/>
  <c r="JU50" i="24" s="1"/>
  <c r="JZ50" i="24"/>
  <c r="KA50" i="24"/>
  <c r="KB50" i="24"/>
  <c r="KD50" i="24"/>
  <c r="JU51" i="24"/>
  <c r="JV51" i="24"/>
  <c r="JY51" i="24"/>
  <c r="JW51" i="24" s="1"/>
  <c r="JZ51" i="24"/>
  <c r="KA51" i="24"/>
  <c r="KB51" i="24"/>
  <c r="KC51" i="24"/>
  <c r="KD51" i="24"/>
  <c r="JY52" i="24"/>
  <c r="JU52" i="24" s="1"/>
  <c r="JZ52" i="24"/>
  <c r="KA52" i="24"/>
  <c r="KB52" i="24"/>
  <c r="KD52" i="24"/>
  <c r="JY53" i="24"/>
  <c r="JU53" i="24" s="1"/>
  <c r="JZ53" i="24"/>
  <c r="KA53" i="24"/>
  <c r="KB53" i="24"/>
  <c r="KD53" i="24"/>
  <c r="JW54" i="24"/>
  <c r="JX54" i="24"/>
  <c r="JY54" i="24"/>
  <c r="JU54" i="24" s="1"/>
  <c r="JZ54" i="24"/>
  <c r="KA54" i="24"/>
  <c r="KB54" i="24"/>
  <c r="KD54" i="24"/>
  <c r="JU55" i="24"/>
  <c r="JV55" i="24"/>
  <c r="JY55" i="24"/>
  <c r="JW55" i="24" s="1"/>
  <c r="JZ55" i="24"/>
  <c r="KA55" i="24"/>
  <c r="KB55" i="24"/>
  <c r="KC55" i="24"/>
  <c r="KD55" i="24"/>
  <c r="JW56" i="24"/>
  <c r="JY56" i="24"/>
  <c r="JU56" i="24" s="1"/>
  <c r="JZ56" i="24"/>
  <c r="KA56" i="24"/>
  <c r="KB56" i="24"/>
  <c r="KD56" i="24"/>
  <c r="JY57" i="24"/>
  <c r="JU57" i="24" s="1"/>
  <c r="JZ57" i="24"/>
  <c r="KA57" i="24"/>
  <c r="KB57" i="24"/>
  <c r="KD57" i="24"/>
  <c r="JW58" i="24"/>
  <c r="JX58" i="24"/>
  <c r="JY58" i="24"/>
  <c r="JU58" i="24" s="1"/>
  <c r="JZ58" i="24"/>
  <c r="KA58" i="24"/>
  <c r="KB58" i="24"/>
  <c r="KD58" i="24"/>
  <c r="JU59" i="24"/>
  <c r="JV59" i="24"/>
  <c r="JY59" i="24"/>
  <c r="JW59" i="24" s="1"/>
  <c r="JZ59" i="24"/>
  <c r="KA59" i="24"/>
  <c r="KB59" i="24"/>
  <c r="KC59" i="24"/>
  <c r="KD59" i="24"/>
  <c r="JW60" i="24"/>
  <c r="JY60" i="24"/>
  <c r="JU60" i="24" s="1"/>
  <c r="JZ60" i="24"/>
  <c r="KA60" i="24"/>
  <c r="KB60" i="24"/>
  <c r="KD60" i="24"/>
  <c r="JY61" i="24"/>
  <c r="JU61" i="24" s="1"/>
  <c r="JZ61" i="24"/>
  <c r="KA61" i="24"/>
  <c r="KB61" i="24"/>
  <c r="KD61" i="24"/>
  <c r="JW62" i="24"/>
  <c r="JX62" i="24"/>
  <c r="JY62" i="24"/>
  <c r="JU62" i="24" s="1"/>
  <c r="JZ62" i="24"/>
  <c r="KA62" i="24"/>
  <c r="KB62" i="24"/>
  <c r="KD62" i="24"/>
  <c r="JU63" i="24"/>
  <c r="JV63" i="24"/>
  <c r="JY63" i="24"/>
  <c r="JW63" i="24" s="1"/>
  <c r="JZ63" i="24"/>
  <c r="KA63" i="24"/>
  <c r="KB63" i="24"/>
  <c r="KC63" i="24"/>
  <c r="KD63" i="24"/>
  <c r="JW64" i="24"/>
  <c r="JX64" i="24"/>
  <c r="JY64" i="24"/>
  <c r="JU64" i="24" s="1"/>
  <c r="JZ64" i="24"/>
  <c r="KA64" i="24"/>
  <c r="KB64" i="24"/>
  <c r="KD64" i="24"/>
  <c r="JV65" i="24"/>
  <c r="JY65" i="24"/>
  <c r="JU65" i="24" s="1"/>
  <c r="JZ65" i="24"/>
  <c r="KA65" i="24"/>
  <c r="KB65" i="24"/>
  <c r="KD65" i="24"/>
  <c r="JW66" i="24"/>
  <c r="JX66" i="24"/>
  <c r="JY66" i="24"/>
  <c r="JU66" i="24" s="1"/>
  <c r="JZ66" i="24"/>
  <c r="KA66" i="24"/>
  <c r="KB66" i="24"/>
  <c r="KD66" i="24"/>
  <c r="JY67" i="24"/>
  <c r="JW67" i="24" s="1"/>
  <c r="JZ67" i="24"/>
  <c r="KA67" i="24"/>
  <c r="KB67" i="24"/>
  <c r="KD67" i="24"/>
  <c r="JW68" i="24"/>
  <c r="JX68" i="24"/>
  <c r="JY68" i="24"/>
  <c r="JU68" i="24" s="1"/>
  <c r="JZ68" i="24"/>
  <c r="KA68" i="24"/>
  <c r="KB68" i="24"/>
  <c r="KD68" i="24"/>
  <c r="JY69" i="24"/>
  <c r="JU69" i="24" s="1"/>
  <c r="JZ69" i="24"/>
  <c r="KA69" i="24"/>
  <c r="KB69" i="24"/>
  <c r="KD69" i="24"/>
  <c r="JW70" i="24"/>
  <c r="JX70" i="24"/>
  <c r="JY70" i="24"/>
  <c r="JU70" i="24" s="1"/>
  <c r="JZ70" i="24"/>
  <c r="KA70" i="24"/>
  <c r="KB70" i="24"/>
  <c r="KD70" i="24"/>
  <c r="JU71" i="24"/>
  <c r="JV71" i="24"/>
  <c r="JY71" i="24"/>
  <c r="JW71" i="24" s="1"/>
  <c r="JZ71" i="24"/>
  <c r="KA71" i="24"/>
  <c r="KB71" i="24"/>
  <c r="KC71" i="24"/>
  <c r="KD71" i="24"/>
  <c r="JW72" i="24"/>
  <c r="JX72" i="24"/>
  <c r="JY72" i="24"/>
  <c r="JU72" i="24" s="1"/>
  <c r="JZ72" i="24"/>
  <c r="KA72" i="24"/>
  <c r="KB72" i="24"/>
  <c r="KD72" i="24"/>
  <c r="JY73" i="24"/>
  <c r="JU73" i="24" s="1"/>
  <c r="JZ73" i="24"/>
  <c r="KA73" i="24"/>
  <c r="KB73" i="24"/>
  <c r="KD73" i="24"/>
  <c r="JW74" i="24"/>
  <c r="JX74" i="24"/>
  <c r="JY74" i="24"/>
  <c r="JU74" i="24" s="1"/>
  <c r="JZ74" i="24"/>
  <c r="KA74" i="24"/>
  <c r="KB74" i="24"/>
  <c r="KD74" i="24"/>
  <c r="JU75" i="24"/>
  <c r="JV75" i="24"/>
  <c r="JY75" i="24"/>
  <c r="JW75" i="24" s="1"/>
  <c r="JZ75" i="24"/>
  <c r="KA75" i="24"/>
  <c r="KB75" i="24"/>
  <c r="KC75" i="24"/>
  <c r="KD75" i="24"/>
  <c r="JW76" i="24"/>
  <c r="JX76" i="24"/>
  <c r="JY76" i="24"/>
  <c r="JU76" i="24" s="1"/>
  <c r="JZ76" i="24"/>
  <c r="KA76" i="24"/>
  <c r="KB76" i="24"/>
  <c r="KC76" i="24"/>
  <c r="KD76" i="24"/>
  <c r="JY77" i="24"/>
  <c r="JU77" i="24" s="1"/>
  <c r="JZ77" i="24"/>
  <c r="KA77" i="24"/>
  <c r="KB77" i="24"/>
  <c r="KD77" i="24"/>
  <c r="JW78" i="24"/>
  <c r="JX78" i="24"/>
  <c r="JY78" i="24"/>
  <c r="JU78" i="24" s="1"/>
  <c r="JZ78" i="24"/>
  <c r="KA78" i="24"/>
  <c r="KB78" i="24"/>
  <c r="KD78" i="24"/>
  <c r="JU79" i="24"/>
  <c r="JV79" i="24"/>
  <c r="JY79" i="24"/>
  <c r="JW79" i="24" s="1"/>
  <c r="JZ79" i="24"/>
  <c r="KA79" i="24"/>
  <c r="KB79" i="24"/>
  <c r="KC79" i="24"/>
  <c r="KD79" i="24"/>
  <c r="JW80" i="24"/>
  <c r="JX80" i="24"/>
  <c r="JY80" i="24"/>
  <c r="JU80" i="24" s="1"/>
  <c r="JZ80" i="24"/>
  <c r="KA80" i="24"/>
  <c r="KB80" i="24"/>
  <c r="KD80" i="24"/>
  <c r="JY81" i="24"/>
  <c r="JU81" i="24" s="1"/>
  <c r="JZ81" i="24"/>
  <c r="KA81" i="24"/>
  <c r="KB81" i="24"/>
  <c r="KD81" i="24"/>
  <c r="JW82" i="24"/>
  <c r="JX82" i="24"/>
  <c r="JY82" i="24"/>
  <c r="JU82" i="24" s="1"/>
  <c r="JZ82" i="24"/>
  <c r="KA82" i="24"/>
  <c r="KB82" i="24"/>
  <c r="KD82" i="24"/>
  <c r="JU83" i="24"/>
  <c r="JV83" i="24"/>
  <c r="JY83" i="24"/>
  <c r="JW83" i="24" s="1"/>
  <c r="JZ83" i="24"/>
  <c r="KA83" i="24"/>
  <c r="KB83" i="24"/>
  <c r="KC83" i="24"/>
  <c r="KD83" i="24"/>
  <c r="JW84" i="24"/>
  <c r="JX84" i="24"/>
  <c r="JY84" i="24"/>
  <c r="JU84" i="24" s="1"/>
  <c r="JZ84" i="24"/>
  <c r="KA84" i="24"/>
  <c r="KB84" i="24"/>
  <c r="KC84" i="24"/>
  <c r="KD84" i="24"/>
  <c r="JY85" i="24"/>
  <c r="JU85" i="24" s="1"/>
  <c r="JZ85" i="24"/>
  <c r="KA85" i="24"/>
  <c r="KB85" i="24"/>
  <c r="KD85" i="24"/>
  <c r="JW86" i="24"/>
  <c r="JX86" i="24"/>
  <c r="JY86" i="24"/>
  <c r="JU86" i="24" s="1"/>
  <c r="JZ86" i="24"/>
  <c r="KA86" i="24"/>
  <c r="KB86" i="24"/>
  <c r="KD86" i="24"/>
  <c r="JU87" i="24"/>
  <c r="JV87" i="24"/>
  <c r="JY87" i="24"/>
  <c r="JW87" i="24" s="1"/>
  <c r="JZ87" i="24"/>
  <c r="KA87" i="24"/>
  <c r="KB87" i="24"/>
  <c r="KC87" i="24"/>
  <c r="KD87" i="24"/>
  <c r="JY88" i="24"/>
  <c r="JU88" i="24" s="1"/>
  <c r="JZ88" i="24"/>
  <c r="KA88" i="24"/>
  <c r="KB88" i="24"/>
  <c r="KD88" i="24"/>
  <c r="JY89" i="24"/>
  <c r="JU89" i="24" s="1"/>
  <c r="JZ89" i="24"/>
  <c r="KA89" i="24"/>
  <c r="KB89" i="24"/>
  <c r="KD89" i="24"/>
  <c r="JW90" i="24"/>
  <c r="JX90" i="24"/>
  <c r="JY90" i="24"/>
  <c r="JU90" i="24" s="1"/>
  <c r="JZ90" i="24"/>
  <c r="KA90" i="24"/>
  <c r="KB90" i="24"/>
  <c r="KD90" i="24"/>
  <c r="JU91" i="24"/>
  <c r="JV91" i="24"/>
  <c r="JY91" i="24"/>
  <c r="JW91" i="24" s="1"/>
  <c r="JZ91" i="24"/>
  <c r="KA91" i="24"/>
  <c r="KB91" i="24"/>
  <c r="KC91" i="24"/>
  <c r="KD91" i="24"/>
  <c r="JW92" i="24"/>
  <c r="JX92" i="24"/>
  <c r="JY92" i="24"/>
  <c r="JU92" i="24" s="1"/>
  <c r="JZ92" i="24"/>
  <c r="KA92" i="24"/>
  <c r="KB92" i="24"/>
  <c r="KD92" i="24"/>
  <c r="JY93" i="24"/>
  <c r="JU93" i="24" s="1"/>
  <c r="JZ93" i="24"/>
  <c r="KA93" i="24"/>
  <c r="KB93" i="24"/>
  <c r="KD93" i="24"/>
  <c r="JW94" i="24"/>
  <c r="JX94" i="24"/>
  <c r="JY94" i="24"/>
  <c r="JU94" i="24" s="1"/>
  <c r="JZ94" i="24"/>
  <c r="KA94" i="24"/>
  <c r="KB94" i="24"/>
  <c r="KD94" i="24"/>
  <c r="JU95" i="24"/>
  <c r="JV95" i="24"/>
  <c r="JX95" i="24"/>
  <c r="JY95" i="24"/>
  <c r="JW95" i="24" s="1"/>
  <c r="JZ95" i="24"/>
  <c r="KA95" i="24"/>
  <c r="KB95" i="24"/>
  <c r="KC95" i="24"/>
  <c r="KD95" i="24"/>
  <c r="JY96" i="24"/>
  <c r="JU96" i="24" s="1"/>
  <c r="JZ96" i="24"/>
  <c r="KA96" i="24"/>
  <c r="KB96" i="24"/>
  <c r="KD96" i="24"/>
  <c r="JY97" i="24"/>
  <c r="JU97" i="24" s="1"/>
  <c r="JZ97" i="24"/>
  <c r="KA97" i="24"/>
  <c r="KB97" i="24"/>
  <c r="KD97" i="24"/>
  <c r="JW98" i="24"/>
  <c r="JX98" i="24"/>
  <c r="JY98" i="24"/>
  <c r="JU98" i="24" s="1"/>
  <c r="JZ98" i="24"/>
  <c r="KA98" i="24"/>
  <c r="KB98" i="24"/>
  <c r="KD98" i="24"/>
  <c r="JU99" i="24"/>
  <c r="JV99" i="24"/>
  <c r="JX99" i="24"/>
  <c r="JY99" i="24"/>
  <c r="JW99" i="24" s="1"/>
  <c r="JZ99" i="24"/>
  <c r="KA99" i="24"/>
  <c r="KB99" i="24"/>
  <c r="KC99" i="24"/>
  <c r="KD99" i="24"/>
  <c r="JV100" i="24"/>
  <c r="JY100" i="24"/>
  <c r="JU100" i="24" s="1"/>
  <c r="JZ100" i="24"/>
  <c r="KA100" i="24"/>
  <c r="KB100" i="24"/>
  <c r="KD100" i="24"/>
  <c r="JY101" i="24"/>
  <c r="JU101" i="24" s="1"/>
  <c r="JZ101" i="24"/>
  <c r="KA101" i="24"/>
  <c r="KB101" i="24"/>
  <c r="KD101" i="24"/>
  <c r="JW102" i="24"/>
  <c r="JX102" i="24"/>
  <c r="JY102" i="24"/>
  <c r="JU102" i="24" s="1"/>
  <c r="JZ102" i="24"/>
  <c r="KA102" i="24"/>
  <c r="KB102" i="24"/>
  <c r="KD102" i="24"/>
  <c r="JU103" i="24"/>
  <c r="JV103" i="24"/>
  <c r="JX103" i="24"/>
  <c r="JY103" i="24"/>
  <c r="JW103" i="24" s="1"/>
  <c r="JZ103" i="24"/>
  <c r="KA103" i="24"/>
  <c r="KB103" i="24"/>
  <c r="KC103" i="24"/>
  <c r="KD103" i="24"/>
  <c r="JV104" i="24"/>
  <c r="JX104" i="24"/>
  <c r="JY104" i="24"/>
  <c r="JU104" i="24" s="1"/>
  <c r="JZ104" i="24"/>
  <c r="KA104" i="24"/>
  <c r="KB104" i="24"/>
  <c r="KD104" i="24"/>
  <c r="JY105" i="24"/>
  <c r="JU105" i="24" s="1"/>
  <c r="JZ105" i="24"/>
  <c r="KA105" i="24"/>
  <c r="KB105" i="24"/>
  <c r="KD105" i="24"/>
  <c r="JW106" i="24"/>
  <c r="JX106" i="24"/>
  <c r="JY106" i="24"/>
  <c r="JU106" i="24" s="1"/>
  <c r="JZ106" i="24"/>
  <c r="KA106" i="24"/>
  <c r="KB106" i="24"/>
  <c r="KD106" i="24"/>
  <c r="JU107" i="24"/>
  <c r="JV107" i="24"/>
  <c r="JX107" i="24"/>
  <c r="JY107" i="24"/>
  <c r="JW107" i="24" s="1"/>
  <c r="JZ107" i="24"/>
  <c r="KA107" i="24"/>
  <c r="KB107" i="24"/>
  <c r="KC107" i="24"/>
  <c r="KD107" i="24"/>
  <c r="JV108" i="24"/>
  <c r="JX108" i="24"/>
  <c r="JY108" i="24"/>
  <c r="JU108" i="24" s="1"/>
  <c r="JZ108" i="24"/>
  <c r="KA108" i="24"/>
  <c r="KB108" i="24"/>
  <c r="KD108" i="24"/>
  <c r="JY109" i="24"/>
  <c r="JU109" i="24" s="1"/>
  <c r="JZ109" i="24"/>
  <c r="KA109" i="24"/>
  <c r="KB109" i="24"/>
  <c r="KD109" i="24"/>
  <c r="JW110" i="24"/>
  <c r="JX110" i="24"/>
  <c r="JY110" i="24"/>
  <c r="JU110" i="24" s="1"/>
  <c r="JZ110" i="24"/>
  <c r="KA110" i="24"/>
  <c r="KB110" i="24"/>
  <c r="KC110" i="24"/>
  <c r="KD110" i="24"/>
  <c r="JU111" i="24"/>
  <c r="JV111" i="24"/>
  <c r="JX111" i="24"/>
  <c r="JY111" i="24"/>
  <c r="JW111" i="24" s="1"/>
  <c r="JZ111" i="24"/>
  <c r="KA111" i="24"/>
  <c r="KB111" i="24"/>
  <c r="KC111" i="24"/>
  <c r="KD111" i="24"/>
  <c r="JV112" i="24"/>
  <c r="JX112" i="24"/>
  <c r="JY112" i="24"/>
  <c r="JU112" i="24" s="1"/>
  <c r="JZ112" i="24"/>
  <c r="KA112" i="24"/>
  <c r="KB112" i="24"/>
  <c r="KD112" i="24"/>
  <c r="JY113" i="24"/>
  <c r="JU113" i="24" s="1"/>
  <c r="JZ113" i="24"/>
  <c r="KA113" i="24"/>
  <c r="KB113" i="24"/>
  <c r="KD113" i="24"/>
  <c r="JW114" i="24"/>
  <c r="JX114" i="24"/>
  <c r="JY114" i="24"/>
  <c r="JU114" i="24" s="1"/>
  <c r="JZ114" i="24"/>
  <c r="KA114" i="24"/>
  <c r="KB114" i="24"/>
  <c r="KD114" i="24"/>
  <c r="JU115" i="24"/>
  <c r="JV115" i="24"/>
  <c r="JX115" i="24"/>
  <c r="JY115" i="24"/>
  <c r="JW115" i="24" s="1"/>
  <c r="JZ115" i="24"/>
  <c r="KA115" i="24"/>
  <c r="KB115" i="24"/>
  <c r="KC115" i="24"/>
  <c r="KD115" i="24"/>
  <c r="JV116" i="24"/>
  <c r="JX116" i="24"/>
  <c r="JY116" i="24"/>
  <c r="JU116" i="24" s="1"/>
  <c r="JZ116" i="24"/>
  <c r="KA116" i="24"/>
  <c r="KB116" i="24"/>
  <c r="KD116" i="24"/>
  <c r="JY117" i="24"/>
  <c r="JZ117" i="24"/>
  <c r="KA117" i="24"/>
  <c r="KB117" i="24"/>
  <c r="KD117" i="24"/>
  <c r="JW118" i="24"/>
  <c r="JX118" i="24"/>
  <c r="JY118" i="24"/>
  <c r="JU118" i="24" s="1"/>
  <c r="JZ118" i="24"/>
  <c r="KA118" i="24"/>
  <c r="KB118" i="24"/>
  <c r="KD118" i="24"/>
  <c r="JU119" i="24"/>
  <c r="JV119" i="24"/>
  <c r="JX119" i="24"/>
  <c r="JY119" i="24"/>
  <c r="JW119" i="24" s="1"/>
  <c r="JZ119" i="24"/>
  <c r="KA119" i="24"/>
  <c r="KB119" i="24"/>
  <c r="KC119" i="24"/>
  <c r="KD119" i="24"/>
  <c r="JV120" i="24"/>
  <c r="JX120" i="24"/>
  <c r="JY120" i="24"/>
  <c r="JU120" i="24" s="1"/>
  <c r="JZ120" i="24"/>
  <c r="KA120" i="24"/>
  <c r="KB120" i="24"/>
  <c r="KD120" i="24"/>
  <c r="JY121" i="24"/>
  <c r="JZ121" i="24"/>
  <c r="KA121" i="24"/>
  <c r="KB121" i="24"/>
  <c r="KD121" i="24"/>
  <c r="JW122" i="24"/>
  <c r="JX122" i="24"/>
  <c r="JY122" i="24"/>
  <c r="JU122" i="24" s="1"/>
  <c r="JZ122" i="24"/>
  <c r="KA122" i="24"/>
  <c r="KB122" i="24"/>
  <c r="KD122" i="24"/>
  <c r="JU123" i="24"/>
  <c r="JV123" i="24"/>
  <c r="JX123" i="24"/>
  <c r="JY123" i="24"/>
  <c r="JW123" i="24" s="1"/>
  <c r="JZ123" i="24"/>
  <c r="KA123" i="24"/>
  <c r="KB123" i="24"/>
  <c r="KC123" i="24"/>
  <c r="KD123" i="24"/>
  <c r="JV124" i="24"/>
  <c r="JX124" i="24"/>
  <c r="JY124" i="24"/>
  <c r="JU124" i="24" s="1"/>
  <c r="JZ124" i="24"/>
  <c r="KA124" i="24"/>
  <c r="KB124" i="24"/>
  <c r="KD124" i="24"/>
  <c r="JY125" i="24"/>
  <c r="JZ125" i="24"/>
  <c r="KA125" i="24"/>
  <c r="KB125" i="24"/>
  <c r="KD125" i="24"/>
  <c r="JW126" i="24"/>
  <c r="JX126" i="24"/>
  <c r="JY126" i="24"/>
  <c r="JU126" i="24" s="1"/>
  <c r="JZ126" i="24"/>
  <c r="KA126" i="24"/>
  <c r="KB126" i="24"/>
  <c r="KD126" i="24"/>
  <c r="JU127" i="24"/>
  <c r="JV127" i="24"/>
  <c r="JX127" i="24"/>
  <c r="JY127" i="24"/>
  <c r="JW127" i="24" s="1"/>
  <c r="JZ127" i="24"/>
  <c r="KA127" i="24"/>
  <c r="KB127" i="24"/>
  <c r="KC127" i="24"/>
  <c r="KD127" i="24"/>
  <c r="JX128" i="24"/>
  <c r="JY128" i="24"/>
  <c r="JU128" i="24" s="1"/>
  <c r="JZ128" i="24"/>
  <c r="KA128" i="24"/>
  <c r="KB128" i="24"/>
  <c r="KD128" i="24"/>
  <c r="JX129" i="24"/>
  <c r="JY129" i="24"/>
  <c r="JU129" i="24" s="1"/>
  <c r="JZ129" i="24"/>
  <c r="KA129" i="24"/>
  <c r="KB129" i="24"/>
  <c r="KD129" i="24"/>
  <c r="JU130" i="24"/>
  <c r="JV130" i="24"/>
  <c r="JW130" i="24"/>
  <c r="JX130" i="24"/>
  <c r="JY130" i="24"/>
  <c r="JZ130" i="24"/>
  <c r="KA130" i="24"/>
  <c r="KB130" i="24"/>
  <c r="KC130" i="24"/>
  <c r="KD130" i="24"/>
  <c r="JU131" i="24"/>
  <c r="JV131" i="24"/>
  <c r="JX131" i="24"/>
  <c r="JY131" i="24"/>
  <c r="JW131" i="24" s="1"/>
  <c r="JZ131" i="24"/>
  <c r="KA131" i="24"/>
  <c r="KB131" i="24"/>
  <c r="KC131" i="24"/>
  <c r="KD131" i="24"/>
  <c r="JX132" i="24"/>
  <c r="JY132" i="24"/>
  <c r="JU132" i="24" s="1"/>
  <c r="JZ132" i="24"/>
  <c r="KA132" i="24"/>
  <c r="KB132" i="24"/>
  <c r="KD132" i="24"/>
  <c r="JX133" i="24"/>
  <c r="JY133" i="24"/>
  <c r="JU133" i="24" s="1"/>
  <c r="JZ133" i="24"/>
  <c r="KA133" i="24"/>
  <c r="KB133" i="24"/>
  <c r="KD133" i="24"/>
  <c r="JU134" i="24"/>
  <c r="JV134" i="24"/>
  <c r="JW134" i="24"/>
  <c r="JX134" i="24"/>
  <c r="JY134" i="24"/>
  <c r="JZ134" i="24"/>
  <c r="KA134" i="24"/>
  <c r="KB134" i="24"/>
  <c r="KC134" i="24"/>
  <c r="KD134" i="24"/>
  <c r="JU135" i="24"/>
  <c r="JV135" i="24"/>
  <c r="JX135" i="24"/>
  <c r="JY135" i="24"/>
  <c r="JW135" i="24" s="1"/>
  <c r="JZ135" i="24"/>
  <c r="KA135" i="24"/>
  <c r="KB135" i="24"/>
  <c r="KC135" i="24"/>
  <c r="KD135" i="24"/>
  <c r="JX136" i="24"/>
  <c r="JY136" i="24"/>
  <c r="JU136" i="24" s="1"/>
  <c r="JZ136" i="24"/>
  <c r="KA136" i="24"/>
  <c r="KB136" i="24"/>
  <c r="KD136" i="24"/>
  <c r="JX137" i="24"/>
  <c r="JY137" i="24"/>
  <c r="JU137" i="24" s="1"/>
  <c r="JZ137" i="24"/>
  <c r="KA137" i="24"/>
  <c r="KB137" i="24"/>
  <c r="KD137" i="24"/>
  <c r="JU138" i="24"/>
  <c r="JV138" i="24"/>
  <c r="JW138" i="24"/>
  <c r="JX138" i="24"/>
  <c r="JY138" i="24"/>
  <c r="JZ138" i="24"/>
  <c r="KA138" i="24"/>
  <c r="KB138" i="24"/>
  <c r="KC138" i="24"/>
  <c r="KD138" i="24"/>
  <c r="JU139" i="24"/>
  <c r="JV139" i="24"/>
  <c r="JX139" i="24"/>
  <c r="JY139" i="24"/>
  <c r="JW139" i="24" s="1"/>
  <c r="JZ139" i="24"/>
  <c r="KA139" i="24"/>
  <c r="KB139" i="24"/>
  <c r="KC139" i="24"/>
  <c r="KD139" i="24"/>
  <c r="JY140" i="24"/>
  <c r="JU140" i="24" s="1"/>
  <c r="JZ140" i="24"/>
  <c r="KA140" i="24"/>
  <c r="KB140" i="24"/>
  <c r="KD140" i="24"/>
  <c r="JX141" i="24"/>
  <c r="JY141" i="24"/>
  <c r="JU141" i="24" s="1"/>
  <c r="JZ141" i="24"/>
  <c r="KA141" i="24"/>
  <c r="KB141" i="24"/>
  <c r="KD141" i="24"/>
  <c r="JU142" i="24"/>
  <c r="JV142" i="24"/>
  <c r="JW142" i="24"/>
  <c r="JX142" i="24"/>
  <c r="JY142" i="24"/>
  <c r="JZ142" i="24"/>
  <c r="KA142" i="24"/>
  <c r="KB142" i="24"/>
  <c r="KC142" i="24"/>
  <c r="KD142" i="24"/>
  <c r="JU143" i="24"/>
  <c r="JV143" i="24"/>
  <c r="JX143" i="24"/>
  <c r="JY143" i="24"/>
  <c r="JW143" i="24" s="1"/>
  <c r="JZ143" i="24"/>
  <c r="KA143" i="24"/>
  <c r="KB143" i="24"/>
  <c r="KC143" i="24"/>
  <c r="KD143" i="24"/>
  <c r="JX144" i="24"/>
  <c r="JY144" i="24"/>
  <c r="JU144" i="24" s="1"/>
  <c r="JZ144" i="24"/>
  <c r="KA144" i="24"/>
  <c r="KB144" i="24"/>
  <c r="KD144" i="24"/>
  <c r="JX145" i="24"/>
  <c r="JY145" i="24"/>
  <c r="JU145" i="24" s="1"/>
  <c r="JZ145" i="24"/>
  <c r="KA145" i="24"/>
  <c r="KB145" i="24"/>
  <c r="KD145" i="24"/>
  <c r="JY146" i="24"/>
  <c r="JU146" i="24" s="1"/>
  <c r="JZ146" i="24"/>
  <c r="KA146" i="24"/>
  <c r="KB146" i="24"/>
  <c r="KD146" i="24"/>
  <c r="JU147" i="24"/>
  <c r="JV147" i="24"/>
  <c r="JX147" i="24"/>
  <c r="JY147" i="24"/>
  <c r="JW147" i="24" s="1"/>
  <c r="JZ147" i="24"/>
  <c r="KA147" i="24"/>
  <c r="KB147" i="24"/>
  <c r="KC147" i="24"/>
  <c r="KD147" i="24"/>
  <c r="JX148" i="24"/>
  <c r="JY148" i="24"/>
  <c r="JU148" i="24" s="1"/>
  <c r="JZ148" i="24"/>
  <c r="KA148" i="24"/>
  <c r="KB148" i="24"/>
  <c r="KD148" i="24"/>
  <c r="JX149" i="24"/>
  <c r="JY149" i="24"/>
  <c r="JU149" i="24" s="1"/>
  <c r="JZ149" i="24"/>
  <c r="KA149" i="24"/>
  <c r="KB149" i="24"/>
  <c r="KD149" i="24"/>
  <c r="JU150" i="24"/>
  <c r="JV150" i="24"/>
  <c r="JW150" i="24"/>
  <c r="JX150" i="24"/>
  <c r="JY150" i="24"/>
  <c r="JZ150" i="24"/>
  <c r="KA150" i="24"/>
  <c r="KB150" i="24"/>
  <c r="KC150" i="24"/>
  <c r="KD150" i="24"/>
  <c r="JU151" i="24"/>
  <c r="JV151" i="24"/>
  <c r="JX151" i="24"/>
  <c r="JY151" i="24"/>
  <c r="JW151" i="24" s="1"/>
  <c r="JZ151" i="24"/>
  <c r="KA151" i="24"/>
  <c r="KB151" i="24"/>
  <c r="KC151" i="24"/>
  <c r="KD151" i="24"/>
  <c r="JX152" i="24"/>
  <c r="JY152" i="24"/>
  <c r="JU152" i="24" s="1"/>
  <c r="JZ152" i="24"/>
  <c r="KA152" i="24"/>
  <c r="KB152" i="24"/>
  <c r="KD152" i="24"/>
  <c r="JX153" i="24"/>
  <c r="JY153" i="24"/>
  <c r="JU153" i="24" s="1"/>
  <c r="JZ153" i="24"/>
  <c r="KA153" i="24"/>
  <c r="KB153" i="24"/>
  <c r="KD153" i="24"/>
  <c r="JY154" i="24"/>
  <c r="JU154" i="24" s="1"/>
  <c r="JZ154" i="24"/>
  <c r="KA154" i="24"/>
  <c r="KB154" i="24"/>
  <c r="KD154" i="24"/>
  <c r="JU155" i="24"/>
  <c r="JV155" i="24"/>
  <c r="JX155" i="24"/>
  <c r="JY155" i="24"/>
  <c r="JW155" i="24" s="1"/>
  <c r="JZ155" i="24"/>
  <c r="KA155" i="24"/>
  <c r="KB155" i="24"/>
  <c r="KC155" i="24"/>
  <c r="KD155" i="24"/>
  <c r="JY156" i="24"/>
  <c r="JU156" i="24" s="1"/>
  <c r="JZ156" i="24"/>
  <c r="KA156" i="24"/>
  <c r="KB156" i="24"/>
  <c r="KD156" i="24"/>
  <c r="JX157" i="24"/>
  <c r="JY157" i="24"/>
  <c r="JU157" i="24" s="1"/>
  <c r="JZ157" i="24"/>
  <c r="KA157" i="24"/>
  <c r="KB157" i="24"/>
  <c r="KD157" i="24"/>
  <c r="JU158" i="24"/>
  <c r="JV158" i="24"/>
  <c r="JW158" i="24"/>
  <c r="JX158" i="24"/>
  <c r="JY158" i="24"/>
  <c r="JZ158" i="24"/>
  <c r="KA158" i="24"/>
  <c r="KB158" i="24"/>
  <c r="KC158" i="24"/>
  <c r="KD158" i="24"/>
  <c r="JU159" i="24"/>
  <c r="JV159" i="24"/>
  <c r="JX159" i="24"/>
  <c r="JY159" i="24"/>
  <c r="JW159" i="24" s="1"/>
  <c r="JZ159" i="24"/>
  <c r="KA159" i="24"/>
  <c r="KB159" i="24"/>
  <c r="KC159" i="24"/>
  <c r="KD159" i="24"/>
  <c r="JY160" i="24"/>
  <c r="JU160" i="24" s="1"/>
  <c r="JZ160" i="24"/>
  <c r="KA160" i="24"/>
  <c r="KB160" i="24"/>
  <c r="KD160" i="24"/>
  <c r="JW161" i="24"/>
  <c r="JX161" i="24"/>
  <c r="JY161" i="24"/>
  <c r="JU161" i="24" s="1"/>
  <c r="JZ161" i="24"/>
  <c r="KA161" i="24"/>
  <c r="KB161" i="24"/>
  <c r="KD161" i="24"/>
  <c r="JU162" i="24"/>
  <c r="JV162" i="24"/>
  <c r="JW162" i="24"/>
  <c r="JX162" i="24"/>
  <c r="JY162" i="24"/>
  <c r="JZ162" i="24"/>
  <c r="KA162" i="24"/>
  <c r="KB162" i="24"/>
  <c r="KC162" i="24"/>
  <c r="KD162" i="24"/>
  <c r="JU163" i="24"/>
  <c r="JV163" i="24"/>
  <c r="JX163" i="24"/>
  <c r="JY163" i="24"/>
  <c r="JW163" i="24" s="1"/>
  <c r="JZ163" i="24"/>
  <c r="KA163" i="24"/>
  <c r="KB163" i="24"/>
  <c r="KC163" i="24"/>
  <c r="KD163" i="24"/>
  <c r="JY164" i="24"/>
  <c r="JU164" i="24" s="1"/>
  <c r="JZ164" i="24"/>
  <c r="KA164" i="24"/>
  <c r="KB164" i="24"/>
  <c r="KD164" i="24"/>
  <c r="JW165" i="24"/>
  <c r="JX165" i="24"/>
  <c r="JY165" i="24"/>
  <c r="JU165" i="24" s="1"/>
  <c r="JZ165" i="24"/>
  <c r="KA165" i="24"/>
  <c r="KB165" i="24"/>
  <c r="KD165" i="24"/>
  <c r="JU166" i="24"/>
  <c r="JV166" i="24"/>
  <c r="JW166" i="24"/>
  <c r="JX166" i="24"/>
  <c r="JY166" i="24"/>
  <c r="JZ166" i="24"/>
  <c r="KA166" i="24"/>
  <c r="KB166" i="24"/>
  <c r="KC166" i="24"/>
  <c r="KD166" i="24"/>
  <c r="JU167" i="24"/>
  <c r="JV167" i="24"/>
  <c r="JX167" i="24"/>
  <c r="JY167" i="24"/>
  <c r="JW167" i="24" s="1"/>
  <c r="JZ167" i="24"/>
  <c r="KA167" i="24"/>
  <c r="KB167" i="24"/>
  <c r="KC167" i="24"/>
  <c r="KD167" i="24"/>
  <c r="JY168" i="24"/>
  <c r="JU168" i="24" s="1"/>
  <c r="JZ168" i="24"/>
  <c r="KA168" i="24"/>
  <c r="KB168" i="24"/>
  <c r="KD168" i="24"/>
  <c r="JW169" i="24"/>
  <c r="JY169" i="24"/>
  <c r="JU169" i="24" s="1"/>
  <c r="JZ169" i="24"/>
  <c r="KA169" i="24"/>
  <c r="KB169" i="24"/>
  <c r="KD169" i="24"/>
  <c r="JU170" i="24"/>
  <c r="JV170" i="24"/>
  <c r="JW170" i="24"/>
  <c r="JX170" i="24"/>
  <c r="JY170" i="24"/>
  <c r="JZ170" i="24"/>
  <c r="KA170" i="24"/>
  <c r="KB170" i="24"/>
  <c r="KC170" i="24"/>
  <c r="KD170" i="24"/>
  <c r="JU171" i="24"/>
  <c r="JV171" i="24"/>
  <c r="JY171" i="24"/>
  <c r="JW171" i="24" s="1"/>
  <c r="JZ171" i="24"/>
  <c r="KA171" i="24"/>
  <c r="KB171" i="24"/>
  <c r="KC171" i="24"/>
  <c r="KD171" i="24"/>
  <c r="JY172" i="24"/>
  <c r="JU172" i="24" s="1"/>
  <c r="JZ172" i="24"/>
  <c r="KA172" i="24"/>
  <c r="KB172" i="24"/>
  <c r="KD172" i="24"/>
  <c r="JW173" i="24"/>
  <c r="JY173" i="24"/>
  <c r="JU173" i="24" s="1"/>
  <c r="JZ173" i="24"/>
  <c r="KA173" i="24"/>
  <c r="KB173" i="24"/>
  <c r="KD173" i="24"/>
  <c r="JU174" i="24"/>
  <c r="JV174" i="24"/>
  <c r="JW174" i="24"/>
  <c r="JX174" i="24"/>
  <c r="JY174" i="24"/>
  <c r="JZ174" i="24"/>
  <c r="KA174" i="24"/>
  <c r="KB174" i="24"/>
  <c r="KC174" i="24"/>
  <c r="KD174" i="24"/>
  <c r="JU175" i="24"/>
  <c r="JV175" i="24"/>
  <c r="JY175" i="24"/>
  <c r="JW175" i="24" s="1"/>
  <c r="JZ175" i="24"/>
  <c r="KA175" i="24"/>
  <c r="KB175" i="24"/>
  <c r="KC175" i="24"/>
  <c r="KD175" i="24"/>
  <c r="JY176" i="24"/>
  <c r="JU176" i="24" s="1"/>
  <c r="JZ176" i="24"/>
  <c r="KA176" i="24"/>
  <c r="KB176" i="24"/>
  <c r="KD176" i="24"/>
  <c r="JW177" i="24"/>
  <c r="JY177" i="24"/>
  <c r="JU177" i="24" s="1"/>
  <c r="JZ177" i="24"/>
  <c r="KA177" i="24"/>
  <c r="KB177" i="24"/>
  <c r="KD177" i="24"/>
  <c r="JU178" i="24"/>
  <c r="JV178" i="24"/>
  <c r="JW178" i="24"/>
  <c r="JX178" i="24"/>
  <c r="JY178" i="24"/>
  <c r="JZ178" i="24"/>
  <c r="KA178" i="24"/>
  <c r="KB178" i="24"/>
  <c r="KC178" i="24"/>
  <c r="KD178" i="24"/>
  <c r="JU179" i="24"/>
  <c r="JV179" i="24"/>
  <c r="JY179" i="24"/>
  <c r="JW179" i="24" s="1"/>
  <c r="JZ179" i="24"/>
  <c r="KA179" i="24"/>
  <c r="KB179" i="24"/>
  <c r="KC179" i="24"/>
  <c r="KD179" i="24"/>
  <c r="JY180" i="24"/>
  <c r="JU180" i="24" s="1"/>
  <c r="JZ180" i="24"/>
  <c r="KA180" i="24"/>
  <c r="KB180" i="24"/>
  <c r="KD180" i="24"/>
  <c r="JW181" i="24"/>
  <c r="JY181" i="24"/>
  <c r="JU181" i="24" s="1"/>
  <c r="JZ181" i="24"/>
  <c r="KA181" i="24"/>
  <c r="KB181" i="24"/>
  <c r="KD181" i="24"/>
  <c r="JU182" i="24"/>
  <c r="JV182" i="24"/>
  <c r="JW182" i="24"/>
  <c r="JX182" i="24"/>
  <c r="JY182" i="24"/>
  <c r="JZ182" i="24"/>
  <c r="KA182" i="24"/>
  <c r="KB182" i="24"/>
  <c r="KC182" i="24"/>
  <c r="KD182" i="24"/>
  <c r="JU183" i="24"/>
  <c r="JV183" i="24"/>
  <c r="JY183" i="24"/>
  <c r="JW183" i="24" s="1"/>
  <c r="JZ183" i="24"/>
  <c r="KA183" i="24"/>
  <c r="KB183" i="24"/>
  <c r="KC183" i="24"/>
  <c r="KD183" i="24"/>
  <c r="JY184" i="24"/>
  <c r="JU184" i="24" s="1"/>
  <c r="JZ184" i="24"/>
  <c r="KA184" i="24"/>
  <c r="KB184" i="24"/>
  <c r="KD184" i="24"/>
  <c r="JW185" i="24"/>
  <c r="JY185" i="24"/>
  <c r="JU185" i="24" s="1"/>
  <c r="JZ185" i="24"/>
  <c r="KA185" i="24"/>
  <c r="KB185" i="24"/>
  <c r="KD185" i="24"/>
  <c r="JU186" i="24"/>
  <c r="JV186" i="24"/>
  <c r="JW186" i="24"/>
  <c r="JX186" i="24"/>
  <c r="JY186" i="24"/>
  <c r="JZ186" i="24"/>
  <c r="KA186" i="24"/>
  <c r="KB186" i="24"/>
  <c r="KC186" i="24"/>
  <c r="KD186" i="24"/>
  <c r="JU187" i="24"/>
  <c r="JV187" i="24"/>
  <c r="JW187" i="24"/>
  <c r="JY187" i="24"/>
  <c r="JX187" i="24" s="1"/>
  <c r="JZ187" i="24"/>
  <c r="KA187" i="24"/>
  <c r="KB187" i="24"/>
  <c r="KC187" i="24"/>
  <c r="KD187" i="24"/>
  <c r="JY188" i="24"/>
  <c r="JU188" i="24" s="1"/>
  <c r="JZ188" i="24"/>
  <c r="KA188" i="24"/>
  <c r="KB188" i="24"/>
  <c r="KD188" i="24"/>
  <c r="JW189" i="24"/>
  <c r="JY189" i="24"/>
  <c r="JU189" i="24" s="1"/>
  <c r="JZ189" i="24"/>
  <c r="KA189" i="24"/>
  <c r="KB189" i="24"/>
  <c r="KD189" i="24"/>
  <c r="JU190" i="24"/>
  <c r="JV190" i="24"/>
  <c r="JW190" i="24"/>
  <c r="JX190" i="24"/>
  <c r="JY190" i="24"/>
  <c r="JZ190" i="24"/>
  <c r="KA190" i="24"/>
  <c r="KB190" i="24"/>
  <c r="KC190" i="24"/>
  <c r="KD190" i="24"/>
  <c r="JU191" i="24"/>
  <c r="JV191" i="24"/>
  <c r="JW191" i="24"/>
  <c r="JY191" i="24"/>
  <c r="JX191" i="24" s="1"/>
  <c r="JZ191" i="24"/>
  <c r="KA191" i="24"/>
  <c r="KB191" i="24"/>
  <c r="KC191" i="24"/>
  <c r="KD191" i="24"/>
  <c r="JY192" i="24"/>
  <c r="JU192" i="24" s="1"/>
  <c r="JZ192" i="24"/>
  <c r="KA192" i="24"/>
  <c r="KB192" i="24"/>
  <c r="KD192" i="24"/>
  <c r="JW193" i="24"/>
  <c r="JY193" i="24"/>
  <c r="JU193" i="24" s="1"/>
  <c r="JZ193" i="24"/>
  <c r="KA193" i="24"/>
  <c r="KB193" i="24"/>
  <c r="KD193" i="24"/>
  <c r="JY194" i="24"/>
  <c r="JU194" i="24" s="1"/>
  <c r="JZ194" i="24"/>
  <c r="KA194" i="24"/>
  <c r="KB194" i="24"/>
  <c r="KD194" i="24"/>
  <c r="JU195" i="24"/>
  <c r="JV195" i="24"/>
  <c r="JY195" i="24"/>
  <c r="JW195" i="24" s="1"/>
  <c r="JZ195" i="24"/>
  <c r="KA195" i="24"/>
  <c r="KB195" i="24"/>
  <c r="KC195" i="24"/>
  <c r="KD195" i="24"/>
  <c r="JY196" i="24"/>
  <c r="JU196" i="24" s="1"/>
  <c r="JZ196" i="24"/>
  <c r="KA196" i="24"/>
  <c r="KB196" i="24"/>
  <c r="KD196" i="24"/>
  <c r="JW197" i="24"/>
  <c r="JY197" i="24"/>
  <c r="JU197" i="24" s="1"/>
  <c r="JZ197" i="24"/>
  <c r="KA197" i="24"/>
  <c r="KB197" i="24"/>
  <c r="KD197" i="24"/>
  <c r="JU198" i="24"/>
  <c r="JV198" i="24"/>
  <c r="JW198" i="24"/>
  <c r="JX198" i="24"/>
  <c r="JY198" i="24"/>
  <c r="JZ198" i="24"/>
  <c r="KA198" i="24"/>
  <c r="KB198" i="24"/>
  <c r="KC198" i="24"/>
  <c r="KD198" i="24"/>
  <c r="JU199" i="24"/>
  <c r="JV199" i="24"/>
  <c r="JY199" i="24"/>
  <c r="JW199" i="24" s="1"/>
  <c r="JZ199" i="24"/>
  <c r="KA199" i="24"/>
  <c r="KB199" i="24"/>
  <c r="KC199" i="24"/>
  <c r="KD199" i="24"/>
  <c r="JY200" i="24"/>
  <c r="JU200" i="24" s="1"/>
  <c r="JZ200" i="24"/>
  <c r="KA200" i="24"/>
  <c r="KB200" i="24"/>
  <c r="KD200" i="24"/>
  <c r="JW201" i="24"/>
  <c r="JY201" i="24"/>
  <c r="JU201" i="24" s="1"/>
  <c r="JZ201" i="24"/>
  <c r="KA201" i="24"/>
  <c r="KB201" i="24"/>
  <c r="KD201" i="24"/>
  <c r="JV202" i="24"/>
  <c r="JY202" i="24"/>
  <c r="JW202" i="24" s="1"/>
  <c r="JZ202" i="24"/>
  <c r="KA202" i="24"/>
  <c r="KB202" i="24"/>
  <c r="KD202" i="24"/>
  <c r="JU203" i="24"/>
  <c r="JV203" i="24"/>
  <c r="JY203" i="24"/>
  <c r="JW203" i="24" s="1"/>
  <c r="JZ203" i="24"/>
  <c r="KA203" i="24"/>
  <c r="KB203" i="24"/>
  <c r="KC203" i="24"/>
  <c r="KD203" i="24"/>
  <c r="JY204" i="24"/>
  <c r="JU204" i="24" s="1"/>
  <c r="JZ204" i="24"/>
  <c r="KA204" i="24"/>
  <c r="KB204" i="24"/>
  <c r="KD204" i="24"/>
  <c r="JW205" i="24"/>
  <c r="JY205" i="24"/>
  <c r="JU205" i="24" s="1"/>
  <c r="JZ205" i="24"/>
  <c r="KA205" i="24"/>
  <c r="KB205" i="24"/>
  <c r="KD205" i="24"/>
  <c r="JU206" i="24"/>
  <c r="JV206" i="24"/>
  <c r="JW206" i="24"/>
  <c r="JX206" i="24"/>
  <c r="JY206" i="24"/>
  <c r="JZ206" i="24"/>
  <c r="KA206" i="24"/>
  <c r="KB206" i="24"/>
  <c r="KC206" i="24"/>
  <c r="KD206" i="24"/>
  <c r="JU207" i="24"/>
  <c r="JV207" i="24"/>
  <c r="JY207" i="24"/>
  <c r="JW207" i="24" s="1"/>
  <c r="JZ207" i="24"/>
  <c r="KA207" i="24"/>
  <c r="KB207" i="24"/>
  <c r="KC207" i="24"/>
  <c r="KD207" i="24"/>
  <c r="JY208" i="24"/>
  <c r="JU208" i="24" s="1"/>
  <c r="JZ208" i="24"/>
  <c r="KA208" i="24"/>
  <c r="KB208" i="24"/>
  <c r="KD208" i="24"/>
  <c r="JW209" i="24"/>
  <c r="JY209" i="24"/>
  <c r="JU209" i="24" s="1"/>
  <c r="JZ209" i="24"/>
  <c r="KA209" i="24"/>
  <c r="KB209" i="24"/>
  <c r="KD209" i="24"/>
  <c r="JU210" i="24"/>
  <c r="JV210" i="24"/>
  <c r="JW210" i="24"/>
  <c r="JX210" i="24"/>
  <c r="JY210" i="24"/>
  <c r="JZ210" i="24"/>
  <c r="KA210" i="24"/>
  <c r="KB210" i="24"/>
  <c r="KC210" i="24"/>
  <c r="KD210" i="24"/>
  <c r="JU211" i="24"/>
  <c r="JV211" i="24"/>
  <c r="JY211" i="24"/>
  <c r="JW211" i="24" s="1"/>
  <c r="JZ211" i="24"/>
  <c r="KA211" i="24"/>
  <c r="KB211" i="24"/>
  <c r="KC211" i="24"/>
  <c r="KD211" i="24"/>
  <c r="JY212" i="24"/>
  <c r="JU212" i="24" s="1"/>
  <c r="JZ212" i="24"/>
  <c r="KA212" i="24"/>
  <c r="KB212" i="24"/>
  <c r="KD212" i="24"/>
  <c r="JY213" i="24"/>
  <c r="JU213" i="24" s="1"/>
  <c r="JZ213" i="24"/>
  <c r="KA213" i="24"/>
  <c r="KB213" i="24"/>
  <c r="KD213" i="24"/>
  <c r="JU214" i="24"/>
  <c r="JV214" i="24"/>
  <c r="JW214" i="24"/>
  <c r="JX214" i="24"/>
  <c r="JY214" i="24"/>
  <c r="JZ214" i="24"/>
  <c r="KA214" i="24"/>
  <c r="KB214" i="24"/>
  <c r="KC214" i="24"/>
  <c r="KD214" i="24"/>
  <c r="JU215" i="24"/>
  <c r="JV215" i="24"/>
  <c r="JY215" i="24"/>
  <c r="JW215" i="24" s="1"/>
  <c r="JZ215" i="24"/>
  <c r="KA215" i="24"/>
  <c r="KB215" i="24"/>
  <c r="KC215" i="24"/>
  <c r="KD215" i="24"/>
  <c r="JY216" i="24"/>
  <c r="JU216" i="24" s="1"/>
  <c r="JZ216" i="24"/>
  <c r="KA216" i="24"/>
  <c r="KB216" i="24"/>
  <c r="KD216" i="24"/>
  <c r="JY217" i="24"/>
  <c r="JW217" i="24" s="1"/>
  <c r="JZ217" i="24"/>
  <c r="KA217" i="24"/>
  <c r="KB217" i="24"/>
  <c r="KD217" i="24"/>
  <c r="JU218" i="24"/>
  <c r="JV218" i="24"/>
  <c r="JW218" i="24"/>
  <c r="JX218" i="24"/>
  <c r="JY218" i="24"/>
  <c r="JZ218" i="24"/>
  <c r="KA218" i="24"/>
  <c r="KB218" i="24"/>
  <c r="KC218" i="24"/>
  <c r="KD218" i="24"/>
  <c r="JU219" i="24"/>
  <c r="JV219" i="24"/>
  <c r="JY219" i="24"/>
  <c r="JW219" i="24" s="1"/>
  <c r="JZ219" i="24"/>
  <c r="KA219" i="24"/>
  <c r="KB219" i="24"/>
  <c r="KC219" i="24"/>
  <c r="KD219" i="24"/>
  <c r="JY220" i="24"/>
  <c r="JZ220" i="24"/>
  <c r="KA220" i="24"/>
  <c r="KB220" i="24"/>
  <c r="KD220" i="24"/>
  <c r="JY221" i="24"/>
  <c r="JW221" i="24" s="1"/>
  <c r="JZ221" i="24"/>
  <c r="KA221" i="24"/>
  <c r="KB221" i="24"/>
  <c r="KD221" i="24"/>
  <c r="JU222" i="24"/>
  <c r="JV222" i="24"/>
  <c r="JW222" i="24"/>
  <c r="JX222" i="24"/>
  <c r="JY222" i="24"/>
  <c r="JZ222" i="24"/>
  <c r="KA222" i="24"/>
  <c r="KB222" i="24"/>
  <c r="KC222" i="24"/>
  <c r="KD222" i="24"/>
  <c r="JU223" i="24"/>
  <c r="JV223" i="24"/>
  <c r="JY223" i="24"/>
  <c r="JW223" i="24" s="1"/>
  <c r="JZ223" i="24"/>
  <c r="KA223" i="24"/>
  <c r="KB223" i="24"/>
  <c r="KC223" i="24"/>
  <c r="KD223" i="24"/>
  <c r="JY224" i="24"/>
  <c r="JZ224" i="24"/>
  <c r="KA224" i="24"/>
  <c r="KB224" i="24"/>
  <c r="KD224" i="24"/>
  <c r="JY225" i="24"/>
  <c r="JZ225" i="24"/>
  <c r="KA225" i="24"/>
  <c r="KB225" i="24"/>
  <c r="KD225" i="24"/>
  <c r="JU226" i="24"/>
  <c r="JV226" i="24"/>
  <c r="JW226" i="24"/>
  <c r="JX226" i="24"/>
  <c r="JY226" i="24"/>
  <c r="JZ226" i="24"/>
  <c r="KA226" i="24"/>
  <c r="KB226" i="24"/>
  <c r="KC226" i="24"/>
  <c r="KD226" i="24"/>
  <c r="JU227" i="24"/>
  <c r="JV227" i="24"/>
  <c r="JY227" i="24"/>
  <c r="JW227" i="24" s="1"/>
  <c r="JZ227" i="24"/>
  <c r="KA227" i="24"/>
  <c r="KB227" i="24"/>
  <c r="KC227" i="24"/>
  <c r="KD227" i="24"/>
  <c r="JY228" i="24"/>
  <c r="JZ228" i="24"/>
  <c r="KA228" i="24"/>
  <c r="KB228" i="24"/>
  <c r="KD228" i="24"/>
  <c r="JY229" i="24"/>
  <c r="JZ229" i="24"/>
  <c r="KA229" i="24"/>
  <c r="KB229" i="24"/>
  <c r="KD229" i="24"/>
  <c r="JU230" i="24"/>
  <c r="JV230" i="24"/>
  <c r="JW230" i="24"/>
  <c r="JX230" i="24"/>
  <c r="JY230" i="24"/>
  <c r="JZ230" i="24"/>
  <c r="KA230" i="24"/>
  <c r="KB230" i="24"/>
  <c r="KC230" i="24"/>
  <c r="KD230" i="24"/>
  <c r="JU231" i="24"/>
  <c r="JV231" i="24"/>
  <c r="JY231" i="24"/>
  <c r="JW231" i="24" s="1"/>
  <c r="JZ231" i="24"/>
  <c r="KA231" i="24"/>
  <c r="KB231" i="24"/>
  <c r="KC231" i="24"/>
  <c r="KD231" i="24"/>
  <c r="JY232" i="24"/>
  <c r="JZ232" i="24"/>
  <c r="KA232" i="24"/>
  <c r="KB232" i="24"/>
  <c r="KD232" i="24"/>
  <c r="JW233" i="24"/>
  <c r="JX233" i="24"/>
  <c r="JY233" i="24"/>
  <c r="JZ233" i="24"/>
  <c r="KA233" i="24"/>
  <c r="KB233" i="24"/>
  <c r="KD233" i="24"/>
  <c r="JU234" i="24"/>
  <c r="JV234" i="24"/>
  <c r="JW234" i="24"/>
  <c r="JX234" i="24"/>
  <c r="JY234" i="24"/>
  <c r="JZ234" i="24"/>
  <c r="KA234" i="24"/>
  <c r="KB234" i="24"/>
  <c r="KC234" i="24"/>
  <c r="KD234" i="24"/>
  <c r="JU235" i="24"/>
  <c r="JV235" i="24"/>
  <c r="JY235" i="24"/>
  <c r="JW235" i="24" s="1"/>
  <c r="JZ235" i="24"/>
  <c r="KA235" i="24"/>
  <c r="KB235" i="24"/>
  <c r="KC235" i="24"/>
  <c r="KD235" i="24"/>
  <c r="JY236" i="24"/>
  <c r="JZ236" i="24"/>
  <c r="KA236" i="24"/>
  <c r="KB236" i="24"/>
  <c r="KD236" i="24"/>
  <c r="JX237" i="24"/>
  <c r="JY237" i="24"/>
  <c r="JZ237" i="24"/>
  <c r="KA237" i="24"/>
  <c r="KB237" i="24"/>
  <c r="KD237" i="24"/>
  <c r="JU238" i="24"/>
  <c r="JW238" i="24"/>
  <c r="JY238" i="24"/>
  <c r="JV238" i="24" s="1"/>
  <c r="JZ238" i="24"/>
  <c r="KA238" i="24"/>
  <c r="KB238" i="24"/>
  <c r="KC238" i="24"/>
  <c r="KD238" i="24"/>
  <c r="JU239" i="24"/>
  <c r="JV239" i="24"/>
  <c r="JW239" i="24"/>
  <c r="JX239" i="24"/>
  <c r="JY239" i="24"/>
  <c r="JZ239" i="24"/>
  <c r="KA239" i="24"/>
  <c r="KB239" i="24"/>
  <c r="KC239" i="24"/>
  <c r="KD239" i="24"/>
  <c r="JY240" i="24"/>
  <c r="JU240" i="24" s="1"/>
  <c r="JZ240" i="24"/>
  <c r="KA240" i="24"/>
  <c r="KB240" i="24"/>
  <c r="KD240" i="24"/>
  <c r="JW241" i="24"/>
  <c r="JY241" i="24"/>
  <c r="JX241" i="24" s="1"/>
  <c r="JZ241" i="24"/>
  <c r="KA241" i="24"/>
  <c r="KB241" i="24"/>
  <c r="KD241" i="24"/>
  <c r="JU242" i="24"/>
  <c r="JW242" i="24"/>
  <c r="JY242" i="24"/>
  <c r="JV242" i="24" s="1"/>
  <c r="JZ242" i="24"/>
  <c r="KA242" i="24"/>
  <c r="KB242" i="24"/>
  <c r="KC242" i="24"/>
  <c r="KD242" i="24"/>
  <c r="JU243" i="24"/>
  <c r="JV243" i="24"/>
  <c r="JW243" i="24"/>
  <c r="JX243" i="24"/>
  <c r="JY243" i="24"/>
  <c r="JZ243" i="24"/>
  <c r="KA243" i="24"/>
  <c r="KB243" i="24"/>
  <c r="KC243" i="24"/>
  <c r="KD243" i="24"/>
  <c r="JY244" i="24"/>
  <c r="JU244" i="24" s="1"/>
  <c r="JZ244" i="24"/>
  <c r="KA244" i="24"/>
  <c r="KB244" i="24"/>
  <c r="KD244" i="24"/>
  <c r="JW245" i="24"/>
  <c r="JY245" i="24"/>
  <c r="JX245" i="24" s="1"/>
  <c r="JZ245" i="24"/>
  <c r="KA245" i="24"/>
  <c r="KB245" i="24"/>
  <c r="KD245" i="24"/>
  <c r="JU246" i="24"/>
  <c r="JW246" i="24"/>
  <c r="JY246" i="24"/>
  <c r="JV246" i="24" s="1"/>
  <c r="JZ246" i="24"/>
  <c r="KA246" i="24"/>
  <c r="KB246" i="24"/>
  <c r="KC246" i="24"/>
  <c r="KD246" i="24"/>
  <c r="JU247" i="24"/>
  <c r="JV247" i="24"/>
  <c r="JW247" i="24"/>
  <c r="JX247" i="24"/>
  <c r="JY247" i="24"/>
  <c r="JZ247" i="24"/>
  <c r="KA247" i="24"/>
  <c r="KB247" i="24"/>
  <c r="KC247" i="24"/>
  <c r="KD247" i="24"/>
  <c r="JY248" i="24"/>
  <c r="JU248" i="24" s="1"/>
  <c r="JZ248" i="24"/>
  <c r="KA248" i="24"/>
  <c r="KB248" i="24"/>
  <c r="KD248" i="24"/>
  <c r="JW249" i="24"/>
  <c r="JY249" i="24"/>
  <c r="JX249" i="24" s="1"/>
  <c r="JZ249" i="24"/>
  <c r="KA249" i="24"/>
  <c r="KB249" i="24"/>
  <c r="KD249" i="24"/>
  <c r="JW250" i="24"/>
  <c r="JY250" i="24"/>
  <c r="JV250" i="24" s="1"/>
  <c r="JZ250" i="24"/>
  <c r="KA250" i="24"/>
  <c r="KB250" i="24"/>
  <c r="KD250" i="24"/>
  <c r="JU251" i="24"/>
  <c r="JV251" i="24"/>
  <c r="JW251" i="24"/>
  <c r="JX251" i="24"/>
  <c r="JY251" i="24"/>
  <c r="JZ251" i="24"/>
  <c r="KA251" i="24"/>
  <c r="KB251" i="24"/>
  <c r="KC251" i="24"/>
  <c r="KD251" i="24"/>
  <c r="JY252" i="24"/>
  <c r="JU252" i="24" s="1"/>
  <c r="JZ252" i="24"/>
  <c r="KA252" i="24"/>
  <c r="KB252" i="24"/>
  <c r="KD252" i="24"/>
  <c r="JW253" i="24"/>
  <c r="JY253" i="24"/>
  <c r="JX253" i="24" s="1"/>
  <c r="JZ253" i="24"/>
  <c r="KA253" i="24"/>
  <c r="KB253" i="24"/>
  <c r="KD253" i="24"/>
  <c r="JU254" i="24"/>
  <c r="JW254" i="24"/>
  <c r="JY254" i="24"/>
  <c r="JV254" i="24" s="1"/>
  <c r="JZ254" i="24"/>
  <c r="KA254" i="24"/>
  <c r="KB254" i="24"/>
  <c r="KC254" i="24"/>
  <c r="KD254" i="24"/>
  <c r="JU255" i="24"/>
  <c r="JV255" i="24"/>
  <c r="JW255" i="24"/>
  <c r="JY255" i="24"/>
  <c r="JX255" i="24" s="1"/>
  <c r="JZ255" i="24"/>
  <c r="KA255" i="24"/>
  <c r="KB255" i="24"/>
  <c r="KC255" i="24"/>
  <c r="KD255" i="24"/>
  <c r="JY256" i="24"/>
  <c r="JU256" i="24" s="1"/>
  <c r="JZ256" i="24"/>
  <c r="KA256" i="24"/>
  <c r="KB256" i="24"/>
  <c r="KD256" i="24"/>
  <c r="JY257" i="24"/>
  <c r="JX257" i="24" s="1"/>
  <c r="JZ257" i="24"/>
  <c r="KA257" i="24"/>
  <c r="KB257" i="24"/>
  <c r="KD257" i="24"/>
  <c r="JU258" i="24"/>
  <c r="JW258" i="24"/>
  <c r="JY258" i="24"/>
  <c r="JV258" i="24" s="1"/>
  <c r="JZ258" i="24"/>
  <c r="KA258" i="24"/>
  <c r="KB258" i="24"/>
  <c r="KC258" i="24"/>
  <c r="KD258" i="24"/>
  <c r="JU259" i="24"/>
  <c r="JV259" i="24"/>
  <c r="JW259" i="24"/>
  <c r="JX259" i="24"/>
  <c r="JY259" i="24"/>
  <c r="JZ259" i="24"/>
  <c r="KA259" i="24"/>
  <c r="KB259" i="24"/>
  <c r="KC259" i="24"/>
  <c r="KD259" i="24"/>
  <c r="JY260" i="24"/>
  <c r="JU260" i="24" s="1"/>
  <c r="JZ260" i="24"/>
  <c r="KA260" i="24"/>
  <c r="KB260" i="24"/>
  <c r="KD260" i="24"/>
  <c r="JW261" i="24"/>
  <c r="JY261" i="24"/>
  <c r="JX261" i="24" s="1"/>
  <c r="JZ261" i="24"/>
  <c r="KA261" i="24"/>
  <c r="KB261" i="24"/>
  <c r="KD261" i="24"/>
  <c r="JU262" i="24"/>
  <c r="JW262" i="24"/>
  <c r="JY262" i="24"/>
  <c r="JV262" i="24" s="1"/>
  <c r="JZ262" i="24"/>
  <c r="KA262" i="24"/>
  <c r="KB262" i="24"/>
  <c r="KC262" i="24"/>
  <c r="KD262" i="24"/>
  <c r="JU263" i="24"/>
  <c r="JV263" i="24"/>
  <c r="JW263" i="24"/>
  <c r="JX263" i="24"/>
  <c r="JY263" i="24"/>
  <c r="JZ263" i="24"/>
  <c r="KA263" i="24"/>
  <c r="KB263" i="24"/>
  <c r="KC263" i="24"/>
  <c r="KD263" i="24"/>
  <c r="JY264" i="24"/>
  <c r="JU264" i="24" s="1"/>
  <c r="JZ264" i="24"/>
  <c r="KA264" i="24"/>
  <c r="KB264" i="24"/>
  <c r="KD264" i="24"/>
  <c r="JY265" i="24"/>
  <c r="JX265" i="24" s="1"/>
  <c r="JZ265" i="24"/>
  <c r="KA265" i="24"/>
  <c r="KB265" i="24"/>
  <c r="KD265" i="24"/>
  <c r="JU266" i="24"/>
  <c r="JW266" i="24"/>
  <c r="JY266" i="24"/>
  <c r="JV266" i="24" s="1"/>
  <c r="JZ266" i="24"/>
  <c r="KA266" i="24"/>
  <c r="KB266" i="24"/>
  <c r="KC266" i="24"/>
  <c r="KD266" i="24"/>
  <c r="JU267" i="24"/>
  <c r="JV267" i="24"/>
  <c r="JW267" i="24"/>
  <c r="JX267" i="24"/>
  <c r="JY267" i="24"/>
  <c r="JZ267" i="24"/>
  <c r="KA267" i="24"/>
  <c r="KB267" i="24"/>
  <c r="KC267" i="24"/>
  <c r="KD267" i="24"/>
  <c r="JY268" i="24"/>
  <c r="JU268" i="24" s="1"/>
  <c r="JZ268" i="24"/>
  <c r="KA268" i="24"/>
  <c r="KB268" i="24"/>
  <c r="KD268" i="24"/>
  <c r="JW269" i="24"/>
  <c r="JY269" i="24"/>
  <c r="JX269" i="24" s="1"/>
  <c r="JZ269" i="24"/>
  <c r="KA269" i="24"/>
  <c r="KB269" i="24"/>
  <c r="KD269" i="24"/>
  <c r="JU270" i="24"/>
  <c r="JW270" i="24"/>
  <c r="JY270" i="24"/>
  <c r="JV270" i="24" s="1"/>
  <c r="JZ270" i="24"/>
  <c r="KA270" i="24"/>
  <c r="KB270" i="24"/>
  <c r="KC270" i="24"/>
  <c r="KD270" i="24"/>
  <c r="JU271" i="24"/>
  <c r="JV271" i="24"/>
  <c r="JW271" i="24"/>
  <c r="JX271" i="24"/>
  <c r="JY271" i="24"/>
  <c r="JZ271" i="24"/>
  <c r="KA271" i="24"/>
  <c r="KB271" i="24"/>
  <c r="KC271" i="24"/>
  <c r="KD271" i="24"/>
  <c r="JY272" i="24"/>
  <c r="JU272" i="24" s="1"/>
  <c r="JZ272" i="24"/>
  <c r="KA272" i="24"/>
  <c r="KB272" i="24"/>
  <c r="KD272" i="24"/>
  <c r="JY273" i="24"/>
  <c r="JX273" i="24" s="1"/>
  <c r="JZ273" i="24"/>
  <c r="KA273" i="24"/>
  <c r="KB273" i="24"/>
  <c r="KD273" i="24"/>
  <c r="JU274" i="24"/>
  <c r="JW274" i="24"/>
  <c r="JY274" i="24"/>
  <c r="JV274" i="24" s="1"/>
  <c r="JZ274" i="24"/>
  <c r="KA274" i="24"/>
  <c r="KB274" i="24"/>
  <c r="KC274" i="24"/>
  <c r="KD274" i="24"/>
  <c r="JU275" i="24"/>
  <c r="JV275" i="24"/>
  <c r="JW275" i="24"/>
  <c r="JX275" i="24"/>
  <c r="JY275" i="24"/>
  <c r="JZ275" i="24"/>
  <c r="KA275" i="24"/>
  <c r="KB275" i="24"/>
  <c r="KC275" i="24"/>
  <c r="KD275" i="24"/>
  <c r="JY276" i="24"/>
  <c r="JU276" i="24" s="1"/>
  <c r="JZ276" i="24"/>
  <c r="KA276" i="24"/>
  <c r="KB276" i="24"/>
  <c r="KD276" i="24"/>
  <c r="JY277" i="24"/>
  <c r="JX277" i="24" s="1"/>
  <c r="JZ277" i="24"/>
  <c r="KA277" i="24"/>
  <c r="KB277" i="24"/>
  <c r="KD277" i="24"/>
  <c r="JU278" i="24"/>
  <c r="JW278" i="24"/>
  <c r="JY278" i="24"/>
  <c r="JV278" i="24" s="1"/>
  <c r="JZ278" i="24"/>
  <c r="KA278" i="24"/>
  <c r="KB278" i="24"/>
  <c r="KC278" i="24"/>
  <c r="KD278" i="24"/>
  <c r="JU279" i="24"/>
  <c r="JV279" i="24"/>
  <c r="JW279" i="24"/>
  <c r="JX279" i="24"/>
  <c r="JY279" i="24"/>
  <c r="JZ279" i="24"/>
  <c r="KA279" i="24"/>
  <c r="KB279" i="24"/>
  <c r="KC279" i="24"/>
  <c r="KD279" i="24"/>
  <c r="JY280" i="24"/>
  <c r="JU280" i="24" s="1"/>
  <c r="JZ280" i="24"/>
  <c r="KA280" i="24"/>
  <c r="KB280" i="24"/>
  <c r="KD280" i="24"/>
  <c r="JY281" i="24"/>
  <c r="JX281" i="24" s="1"/>
  <c r="JZ281" i="24"/>
  <c r="KA281" i="24"/>
  <c r="KB281" i="24"/>
  <c r="KD281" i="24"/>
  <c r="JU282" i="24"/>
  <c r="JW282" i="24"/>
  <c r="JY282" i="24"/>
  <c r="JV282" i="24" s="1"/>
  <c r="JZ282" i="24"/>
  <c r="KA282" i="24"/>
  <c r="KB282" i="24"/>
  <c r="KC282" i="24"/>
  <c r="KD282" i="24"/>
  <c r="JU283" i="24"/>
  <c r="JV283" i="24"/>
  <c r="JW283" i="24"/>
  <c r="JX283" i="24"/>
  <c r="JY283" i="24"/>
  <c r="JZ283" i="24"/>
  <c r="KA283" i="24"/>
  <c r="KB283" i="24"/>
  <c r="KC283" i="24"/>
  <c r="KD283" i="24"/>
  <c r="JY284" i="24"/>
  <c r="JU284" i="24" s="1"/>
  <c r="JZ284" i="24"/>
  <c r="KA284" i="24"/>
  <c r="KB284" i="24"/>
  <c r="KD284" i="24"/>
  <c r="JW285" i="24"/>
  <c r="JY285" i="24"/>
  <c r="JX285" i="24" s="1"/>
  <c r="JZ285" i="24"/>
  <c r="KA285" i="24"/>
  <c r="KB285" i="24"/>
  <c r="KD285" i="24"/>
  <c r="JU286" i="24"/>
  <c r="JW286" i="24"/>
  <c r="JY286" i="24"/>
  <c r="JV286" i="24" s="1"/>
  <c r="JZ286" i="24"/>
  <c r="KA286" i="24"/>
  <c r="KB286" i="24"/>
  <c r="KC286" i="24"/>
  <c r="KD286" i="24"/>
  <c r="JU287" i="24"/>
  <c r="JV287" i="24"/>
  <c r="JW287" i="24"/>
  <c r="JX287" i="24"/>
  <c r="JY287" i="24"/>
  <c r="JZ287" i="24"/>
  <c r="KA287" i="24"/>
  <c r="KB287" i="24"/>
  <c r="KC287" i="24"/>
  <c r="KD287" i="24"/>
  <c r="JY288" i="24"/>
  <c r="JU288" i="24" s="1"/>
  <c r="JZ288" i="24"/>
  <c r="KA288" i="24"/>
  <c r="KB288" i="24"/>
  <c r="KD288" i="24"/>
  <c r="JY289" i="24"/>
  <c r="JX289" i="24" s="1"/>
  <c r="JZ289" i="24"/>
  <c r="KA289" i="24"/>
  <c r="KB289" i="24"/>
  <c r="KD289" i="24"/>
  <c r="JU290" i="24"/>
  <c r="JW290" i="24"/>
  <c r="JY290" i="24"/>
  <c r="JV290" i="24" s="1"/>
  <c r="JZ290" i="24"/>
  <c r="KA290" i="24"/>
  <c r="KB290" i="24"/>
  <c r="KC290" i="24"/>
  <c r="KD290" i="24"/>
  <c r="JU291" i="24"/>
  <c r="JV291" i="24"/>
  <c r="JW291" i="24"/>
  <c r="JX291" i="24"/>
  <c r="JY291" i="24"/>
  <c r="JZ291" i="24"/>
  <c r="KA291" i="24"/>
  <c r="KB291" i="24"/>
  <c r="KC291" i="24"/>
  <c r="KD291" i="24"/>
  <c r="JY292" i="24"/>
  <c r="JU292" i="24" s="1"/>
  <c r="JZ292" i="24"/>
  <c r="KA292" i="24"/>
  <c r="KB292" i="24"/>
  <c r="KD292" i="24"/>
  <c r="JW293" i="24"/>
  <c r="JY293" i="24"/>
  <c r="JX293" i="24" s="1"/>
  <c r="JZ293" i="24"/>
  <c r="KA293" i="24"/>
  <c r="KB293" i="24"/>
  <c r="KD293" i="24"/>
  <c r="JU294" i="24"/>
  <c r="JW294" i="24"/>
  <c r="JY294" i="24"/>
  <c r="JV294" i="24" s="1"/>
  <c r="JZ294" i="24"/>
  <c r="KA294" i="24"/>
  <c r="KB294" i="24"/>
  <c r="KC294" i="24"/>
  <c r="KD294" i="24"/>
  <c r="JU295" i="24"/>
  <c r="JV295" i="24"/>
  <c r="JW295" i="24"/>
  <c r="JX295" i="24"/>
  <c r="JY295" i="24"/>
  <c r="JZ295" i="24"/>
  <c r="KA295" i="24"/>
  <c r="KB295" i="24"/>
  <c r="KC295" i="24"/>
  <c r="KD295" i="24"/>
  <c r="JY296" i="24"/>
  <c r="JU296" i="24" s="1"/>
  <c r="JZ296" i="24"/>
  <c r="KA296" i="24"/>
  <c r="KB296" i="24"/>
  <c r="KD296" i="24"/>
  <c r="JW297" i="24"/>
  <c r="JY297" i="24"/>
  <c r="JX297" i="24" s="1"/>
  <c r="JZ297" i="24"/>
  <c r="KA297" i="24"/>
  <c r="KB297" i="24"/>
  <c r="KD297" i="24"/>
  <c r="JU298" i="24"/>
  <c r="JW298" i="24"/>
  <c r="JY298" i="24"/>
  <c r="JV298" i="24" s="1"/>
  <c r="JZ298" i="24"/>
  <c r="KA298" i="24"/>
  <c r="KB298" i="24"/>
  <c r="KC298" i="24"/>
  <c r="KD298" i="24"/>
  <c r="JU299" i="24"/>
  <c r="JW299" i="24"/>
  <c r="JX299" i="24"/>
  <c r="JY299" i="24"/>
  <c r="JV299" i="24" s="1"/>
  <c r="JZ299" i="24"/>
  <c r="KA299" i="24"/>
  <c r="KB299" i="24"/>
  <c r="KC299" i="24"/>
  <c r="KD299" i="24"/>
  <c r="JY300" i="24"/>
  <c r="JU300" i="24" s="1"/>
  <c r="JZ300" i="24"/>
  <c r="KA300" i="24"/>
  <c r="KB300" i="24"/>
  <c r="KD300" i="24"/>
  <c r="JW301" i="24"/>
  <c r="JY301" i="24"/>
  <c r="JX301" i="24" s="1"/>
  <c r="JZ301" i="24"/>
  <c r="KA301" i="24"/>
  <c r="KB301" i="24"/>
  <c r="KD301" i="24"/>
  <c r="JU302" i="24"/>
  <c r="JW302" i="24"/>
  <c r="JY302" i="24"/>
  <c r="JV302" i="24" s="1"/>
  <c r="JZ302" i="24"/>
  <c r="KA302" i="24"/>
  <c r="KB302" i="24"/>
  <c r="KC302" i="24"/>
  <c r="KD302" i="24"/>
  <c r="JU303" i="24"/>
  <c r="JW303" i="24"/>
  <c r="JX303" i="24"/>
  <c r="JY303" i="24"/>
  <c r="JV303" i="24" s="1"/>
  <c r="JZ303" i="24"/>
  <c r="KA303" i="24"/>
  <c r="KB303" i="24"/>
  <c r="KC303" i="24"/>
  <c r="KD303" i="24"/>
  <c r="JY304" i="24"/>
  <c r="JU304" i="24" s="1"/>
  <c r="JZ304" i="24"/>
  <c r="KA304" i="24"/>
  <c r="KB304" i="24"/>
  <c r="KD304" i="24"/>
  <c r="JY305" i="24"/>
  <c r="JX305" i="24" s="1"/>
  <c r="JZ305" i="24"/>
  <c r="KA305" i="24"/>
  <c r="KB305" i="24"/>
  <c r="KD305" i="24"/>
  <c r="JU306" i="24"/>
  <c r="JW306" i="24"/>
  <c r="JY306" i="24"/>
  <c r="JV306" i="24" s="1"/>
  <c r="JZ306" i="24"/>
  <c r="KA306" i="24"/>
  <c r="KB306" i="24"/>
  <c r="KC306" i="24"/>
  <c r="KD306" i="24"/>
  <c r="JU307" i="24"/>
  <c r="JW307" i="24"/>
  <c r="JX307" i="24"/>
  <c r="JY307" i="24"/>
  <c r="JV307" i="24" s="1"/>
  <c r="JZ307" i="24"/>
  <c r="KA307" i="24"/>
  <c r="KB307" i="24"/>
  <c r="KC307" i="24"/>
  <c r="KD307" i="24"/>
  <c r="JY308" i="24"/>
  <c r="JU308" i="24" s="1"/>
  <c r="JZ308" i="24"/>
  <c r="KA308" i="24"/>
  <c r="KB308" i="24"/>
  <c r="KD308" i="24"/>
  <c r="JW309" i="24"/>
  <c r="JY309" i="24"/>
  <c r="JX309" i="24" s="1"/>
  <c r="JZ309" i="24"/>
  <c r="KA309" i="24"/>
  <c r="KB309" i="24"/>
  <c r="KD309" i="24"/>
  <c r="JU310" i="24"/>
  <c r="JW310" i="24"/>
  <c r="JY310" i="24"/>
  <c r="JV310" i="24" s="1"/>
  <c r="JZ310" i="24"/>
  <c r="KA310" i="24"/>
  <c r="KB310" i="24"/>
  <c r="KC310" i="24"/>
  <c r="KD310" i="24"/>
  <c r="JU311" i="24"/>
  <c r="JW311" i="24"/>
  <c r="JX311" i="24"/>
  <c r="JY311" i="24"/>
  <c r="JV311" i="24" s="1"/>
  <c r="JZ311" i="24"/>
  <c r="KA311" i="24"/>
  <c r="KB311" i="24"/>
  <c r="KC311" i="24"/>
  <c r="KD311" i="24"/>
  <c r="JY312" i="24"/>
  <c r="JU312" i="24" s="1"/>
  <c r="JZ312" i="24"/>
  <c r="KA312" i="24"/>
  <c r="KB312" i="24"/>
  <c r="KD312" i="24"/>
  <c r="JW313" i="24"/>
  <c r="JY313" i="24"/>
  <c r="JX313" i="24" s="1"/>
  <c r="JZ313" i="24"/>
  <c r="KA313" i="24"/>
  <c r="KB313" i="24"/>
  <c r="KD313" i="24"/>
  <c r="JY314" i="24"/>
  <c r="JV314" i="24" s="1"/>
  <c r="JZ314" i="24"/>
  <c r="KA314" i="24"/>
  <c r="KB314" i="24"/>
  <c r="KD314" i="24"/>
  <c r="JU315" i="24"/>
  <c r="JW315" i="24"/>
  <c r="JX315" i="24"/>
  <c r="JY315" i="24"/>
  <c r="JV315" i="24" s="1"/>
  <c r="JZ315" i="24"/>
  <c r="KA315" i="24"/>
  <c r="KB315" i="24"/>
  <c r="KC315" i="24"/>
  <c r="KD315" i="24"/>
  <c r="JY316" i="24"/>
  <c r="JU316" i="24" s="1"/>
  <c r="JZ316" i="24"/>
  <c r="KA316" i="24"/>
  <c r="KB316" i="24"/>
  <c r="KD316" i="24"/>
  <c r="JW317" i="24"/>
  <c r="JY317" i="24"/>
  <c r="JX317" i="24" s="1"/>
  <c r="JZ317" i="24"/>
  <c r="KA317" i="24"/>
  <c r="KB317" i="24"/>
  <c r="KD317" i="24"/>
  <c r="JU318" i="24"/>
  <c r="JW318" i="24"/>
  <c r="JY318" i="24"/>
  <c r="JV318" i="24" s="1"/>
  <c r="JZ318" i="24"/>
  <c r="KA318" i="24"/>
  <c r="KB318" i="24"/>
  <c r="KC318" i="24"/>
  <c r="KD318" i="24"/>
  <c r="JY319" i="24"/>
  <c r="JV319" i="24" s="1"/>
  <c r="JZ319" i="24"/>
  <c r="KA319" i="24"/>
  <c r="KB319" i="24"/>
  <c r="KD319" i="24"/>
  <c r="JY320" i="24"/>
  <c r="JU320" i="24" s="1"/>
  <c r="JZ320" i="24"/>
  <c r="KA320" i="24"/>
  <c r="KB320" i="24"/>
  <c r="KD320" i="24"/>
  <c r="JW321" i="24"/>
  <c r="JY321" i="24"/>
  <c r="JX321" i="24" s="1"/>
  <c r="JZ321" i="24"/>
  <c r="KA321" i="24"/>
  <c r="KB321" i="24"/>
  <c r="KD321" i="24"/>
  <c r="JU322" i="24"/>
  <c r="JW322" i="24"/>
  <c r="JY322" i="24"/>
  <c r="JV322" i="24" s="1"/>
  <c r="JZ322" i="24"/>
  <c r="KA322" i="24"/>
  <c r="KB322" i="24"/>
  <c r="KC322" i="24"/>
  <c r="KD322" i="24"/>
  <c r="JU323" i="24"/>
  <c r="JW323" i="24"/>
  <c r="JX323" i="24"/>
  <c r="JY323" i="24"/>
  <c r="JV323" i="24" s="1"/>
  <c r="JZ323" i="24"/>
  <c r="KA323" i="24"/>
  <c r="KB323" i="24"/>
  <c r="KC323" i="24"/>
  <c r="KD323" i="24"/>
  <c r="JY324" i="24"/>
  <c r="JU324" i="24" s="1"/>
  <c r="JZ324" i="24"/>
  <c r="KA324" i="24"/>
  <c r="KB324" i="24"/>
  <c r="KD324" i="24"/>
  <c r="JW325" i="24"/>
  <c r="JY325" i="24"/>
  <c r="JX325" i="24" s="1"/>
  <c r="JZ325" i="24"/>
  <c r="KA325" i="24"/>
  <c r="KB325" i="24"/>
  <c r="KD325" i="24"/>
  <c r="JU326" i="24"/>
  <c r="JW326" i="24"/>
  <c r="JY326" i="24"/>
  <c r="JV326" i="24" s="1"/>
  <c r="JZ326" i="24"/>
  <c r="KA326" i="24"/>
  <c r="KB326" i="24"/>
  <c r="KC326" i="24"/>
  <c r="KD326" i="24"/>
  <c r="JU327" i="24"/>
  <c r="JW327" i="24"/>
  <c r="JX327" i="24"/>
  <c r="JY327" i="24"/>
  <c r="JV327" i="24" s="1"/>
  <c r="JZ327" i="24"/>
  <c r="KA327" i="24"/>
  <c r="KB327" i="24"/>
  <c r="KC327" i="24"/>
  <c r="KD327" i="24"/>
  <c r="JY328" i="24"/>
  <c r="JU328" i="24" s="1"/>
  <c r="JZ328" i="24"/>
  <c r="KA328" i="24"/>
  <c r="KB328" i="24"/>
  <c r="KD328" i="24"/>
  <c r="JW329" i="24"/>
  <c r="JY329" i="24"/>
  <c r="JX329" i="24" s="1"/>
  <c r="JZ329" i="24"/>
  <c r="KA329" i="24"/>
  <c r="KB329" i="24"/>
  <c r="KD329" i="24"/>
  <c r="JU330" i="24"/>
  <c r="JW330" i="24"/>
  <c r="JY330" i="24"/>
  <c r="JV330" i="24" s="1"/>
  <c r="JZ330" i="24"/>
  <c r="KA330" i="24"/>
  <c r="KB330" i="24"/>
  <c r="KC330" i="24"/>
  <c r="KD330" i="24"/>
  <c r="JW331" i="24"/>
  <c r="JY331" i="24"/>
  <c r="JV331" i="24" s="1"/>
  <c r="JZ331" i="24"/>
  <c r="KA331" i="24"/>
  <c r="KB331" i="24"/>
  <c r="KD331" i="24"/>
  <c r="JY332" i="24"/>
  <c r="JU332" i="24" s="1"/>
  <c r="JZ332" i="24"/>
  <c r="KA332" i="24"/>
  <c r="KB332" i="24"/>
  <c r="KD332" i="24"/>
  <c r="JY333" i="24"/>
  <c r="JX333" i="24" s="1"/>
  <c r="JZ333" i="24"/>
  <c r="KA333" i="24"/>
  <c r="KB333" i="24"/>
  <c r="KD333" i="24"/>
  <c r="JY334" i="24"/>
  <c r="JV334" i="24" s="1"/>
  <c r="JZ334" i="24"/>
  <c r="KA334" i="24"/>
  <c r="KB334" i="24"/>
  <c r="KD334" i="24"/>
  <c r="JU335" i="24"/>
  <c r="JY335" i="24"/>
  <c r="JV335" i="24" s="1"/>
  <c r="JZ335" i="24"/>
  <c r="KA335" i="24"/>
  <c r="KB335" i="24"/>
  <c r="KD335" i="24"/>
  <c r="JY336" i="24"/>
  <c r="JU336" i="24" s="1"/>
  <c r="JZ336" i="24"/>
  <c r="KA336" i="24"/>
  <c r="KB336" i="24"/>
  <c r="KD336" i="24"/>
  <c r="JW337" i="24"/>
  <c r="JY337" i="24"/>
  <c r="JX337" i="24" s="1"/>
  <c r="JZ337" i="24"/>
  <c r="KA337" i="24"/>
  <c r="KB337" i="24"/>
  <c r="KD337" i="24"/>
  <c r="JU338" i="24"/>
  <c r="JW338" i="24"/>
  <c r="JY338" i="24"/>
  <c r="JV338" i="24" s="1"/>
  <c r="JZ338" i="24"/>
  <c r="KA338" i="24"/>
  <c r="KB338" i="24"/>
  <c r="KC338" i="24"/>
  <c r="KD338" i="24"/>
  <c r="JU339" i="24"/>
  <c r="JW339" i="24"/>
  <c r="JY339" i="24"/>
  <c r="JV339" i="24" s="1"/>
  <c r="JZ339" i="24"/>
  <c r="KA339" i="24"/>
  <c r="KB339" i="24"/>
  <c r="KC339" i="24"/>
  <c r="KD339" i="24"/>
  <c r="JY340" i="24"/>
  <c r="JU340" i="24" s="1"/>
  <c r="JZ340" i="24"/>
  <c r="KA340" i="24"/>
  <c r="KB340" i="24"/>
  <c r="KD340" i="24"/>
  <c r="JW341" i="24"/>
  <c r="JY341" i="24"/>
  <c r="JX341" i="24" s="1"/>
  <c r="JZ341" i="24"/>
  <c r="KA341" i="24"/>
  <c r="KB341" i="24"/>
  <c r="KD341" i="24"/>
  <c r="JU342" i="24"/>
  <c r="JY342" i="24"/>
  <c r="JV342" i="24" s="1"/>
  <c r="JZ342" i="24"/>
  <c r="KA342" i="24"/>
  <c r="KB342" i="24"/>
  <c r="KC342" i="24"/>
  <c r="KD342" i="24"/>
  <c r="JU343" i="24"/>
  <c r="JW343" i="24"/>
  <c r="JY343" i="24"/>
  <c r="JV343" i="24" s="1"/>
  <c r="JZ343" i="24"/>
  <c r="KA343" i="24"/>
  <c r="KB343" i="24"/>
  <c r="KC343" i="24"/>
  <c r="KD343" i="24"/>
  <c r="JY344" i="24"/>
  <c r="JU344" i="24" s="1"/>
  <c r="JZ344" i="24"/>
  <c r="KA344" i="24"/>
  <c r="KB344" i="24"/>
  <c r="KD344" i="24"/>
  <c r="JX11" i="24"/>
  <c r="JW11" i="24"/>
  <c r="JR327" i="24"/>
  <c r="JQ327" i="24"/>
  <c r="JP327" i="24"/>
  <c r="JO327" i="24"/>
  <c r="JN327" i="24"/>
  <c r="JM327" i="24"/>
  <c r="JL327" i="24" s="1"/>
  <c r="JJ327" i="24"/>
  <c r="JI327" i="24"/>
  <c r="JR326" i="24"/>
  <c r="JQ326" i="24"/>
  <c r="JP326" i="24"/>
  <c r="JO326" i="24"/>
  <c r="JN326" i="24"/>
  <c r="JM326" i="24"/>
  <c r="JJ326" i="24"/>
  <c r="JI326" i="24"/>
  <c r="JR330" i="24"/>
  <c r="JP330" i="24"/>
  <c r="JO330" i="24"/>
  <c r="JN330" i="24"/>
  <c r="JM330" i="24"/>
  <c r="JL330" i="24" s="1"/>
  <c r="JJ330" i="24"/>
  <c r="JM211" i="24"/>
  <c r="JI211" i="24" s="1"/>
  <c r="JN211" i="24"/>
  <c r="JO211" i="24"/>
  <c r="JP211" i="24"/>
  <c r="JR211" i="24"/>
  <c r="JR249" i="24"/>
  <c r="JP249" i="24"/>
  <c r="JO249" i="24"/>
  <c r="JN249" i="24"/>
  <c r="JM249" i="24"/>
  <c r="JJ249" i="24" s="1"/>
  <c r="JR275" i="24"/>
  <c r="JP275" i="24"/>
  <c r="JO275" i="24"/>
  <c r="JN275" i="24"/>
  <c r="JM275" i="24"/>
  <c r="JI275" i="24" s="1"/>
  <c r="JR274" i="24"/>
  <c r="JP274" i="24"/>
  <c r="JO274" i="24"/>
  <c r="JN274" i="24"/>
  <c r="JM274" i="24"/>
  <c r="JI274" i="24" s="1"/>
  <c r="JR230" i="24"/>
  <c r="JP230" i="24"/>
  <c r="JO230" i="24"/>
  <c r="JN230" i="24"/>
  <c r="JM230" i="24"/>
  <c r="JI230" i="24" s="1"/>
  <c r="JR229" i="24"/>
  <c r="JP229" i="24"/>
  <c r="JO229" i="24"/>
  <c r="JN229" i="24"/>
  <c r="JM229" i="24"/>
  <c r="JI229" i="24" s="1"/>
  <c r="JR223" i="24"/>
  <c r="JP223" i="24"/>
  <c r="JO223" i="24"/>
  <c r="JN223" i="24"/>
  <c r="JM223" i="24"/>
  <c r="JI223" i="24" s="1"/>
  <c r="JR222" i="24"/>
  <c r="JP222" i="24"/>
  <c r="JO222" i="24"/>
  <c r="JN222" i="24"/>
  <c r="JM222" i="24"/>
  <c r="JI222" i="24" s="1"/>
  <c r="JR204" i="24"/>
  <c r="JP204" i="24"/>
  <c r="JO204" i="24"/>
  <c r="JN204" i="24"/>
  <c r="JM204" i="24"/>
  <c r="JI204" i="24" s="1"/>
  <c r="JR203" i="24"/>
  <c r="JP203" i="24"/>
  <c r="JO203" i="24"/>
  <c r="JN203" i="24"/>
  <c r="JM203" i="24"/>
  <c r="JI203" i="24" s="1"/>
  <c r="JR318" i="24"/>
  <c r="JP318" i="24"/>
  <c r="JO318" i="24"/>
  <c r="JN318" i="24"/>
  <c r="JM318" i="24"/>
  <c r="JJ318" i="24" s="1"/>
  <c r="JR321" i="24"/>
  <c r="JP321" i="24"/>
  <c r="JO321" i="24"/>
  <c r="JN321" i="24"/>
  <c r="JM321" i="24"/>
  <c r="JR39" i="24"/>
  <c r="JP39" i="24"/>
  <c r="JO39" i="24"/>
  <c r="JN39" i="24"/>
  <c r="JM39" i="24"/>
  <c r="JM252" i="24"/>
  <c r="JI252" i="24" s="1"/>
  <c r="JN252" i="24"/>
  <c r="JO252" i="24"/>
  <c r="JP252" i="24"/>
  <c r="JR252" i="24"/>
  <c r="JR16" i="24"/>
  <c r="JP16" i="24"/>
  <c r="JO16" i="24"/>
  <c r="JN16" i="24"/>
  <c r="JM16" i="24"/>
  <c r="JJ16" i="24" s="1"/>
  <c r="GS52" i="7"/>
  <c r="GT52" i="7" s="1"/>
  <c r="GS51" i="7"/>
  <c r="GT51" i="7" s="1"/>
  <c r="GP52" i="7"/>
  <c r="GP51" i="7"/>
  <c r="GQ51" i="7" s="1"/>
  <c r="GM52" i="7"/>
  <c r="GN52" i="7" s="1"/>
  <c r="GM51" i="7"/>
  <c r="GN51" i="7" s="1"/>
  <c r="GJ52" i="7"/>
  <c r="GJ51" i="7"/>
  <c r="GK51" i="7" s="1"/>
  <c r="GG52" i="7"/>
  <c r="GH52" i="7" s="1"/>
  <c r="GG51" i="7"/>
  <c r="GH51" i="7" s="1"/>
  <c r="GD52" i="7"/>
  <c r="GE52" i="7" s="1"/>
  <c r="GD51" i="7"/>
  <c r="GE51" i="7" s="1"/>
  <c r="GK52" i="7"/>
  <c r="GQ52" i="7"/>
  <c r="GS41" i="7"/>
  <c r="GT41" i="7" s="1"/>
  <c r="GP41" i="7"/>
  <c r="GM41" i="7"/>
  <c r="GJ41" i="7"/>
  <c r="GG41" i="7"/>
  <c r="GD41" i="7"/>
  <c r="GE41" i="7" s="1"/>
  <c r="GQ41" i="7"/>
  <c r="GN41" i="7"/>
  <c r="GK41" i="7"/>
  <c r="GH41" i="7"/>
  <c r="GS49" i="7"/>
  <c r="GT49" i="7" s="1"/>
  <c r="GP49" i="7"/>
  <c r="GQ49" i="7" s="1"/>
  <c r="GM49" i="7"/>
  <c r="GN49" i="7" s="1"/>
  <c r="GJ49" i="7"/>
  <c r="GG49" i="7"/>
  <c r="GH49" i="7" s="1"/>
  <c r="GD49" i="7"/>
  <c r="GE49" i="7" s="1"/>
  <c r="GK49" i="7"/>
  <c r="EM49" i="7"/>
  <c r="F92" i="2"/>
  <c r="E92" i="2" s="1"/>
  <c r="GS48" i="7"/>
  <c r="GT48" i="7" s="1"/>
  <c r="GP48" i="7"/>
  <c r="GQ48" i="7" s="1"/>
  <c r="GM48" i="7"/>
  <c r="GN48" i="7" s="1"/>
  <c r="GJ48" i="7"/>
  <c r="GK48" i="7" s="1"/>
  <c r="GG48" i="7"/>
  <c r="GH48" i="7" s="1"/>
  <c r="GD48" i="7"/>
  <c r="GE48" i="7" s="1"/>
  <c r="EM48" i="7"/>
  <c r="F91" i="2"/>
  <c r="E91" i="2" s="1"/>
  <c r="GS47" i="7"/>
  <c r="GT47" i="7" s="1"/>
  <c r="GP47" i="7"/>
  <c r="GQ47" i="7" s="1"/>
  <c r="GM47" i="7"/>
  <c r="GN47" i="7" s="1"/>
  <c r="GJ47" i="7"/>
  <c r="GG47" i="7"/>
  <c r="GH47" i="7" s="1"/>
  <c r="GD47" i="7"/>
  <c r="GE47" i="7" s="1"/>
  <c r="GK47" i="7"/>
  <c r="EM47" i="7"/>
  <c r="E90" i="2"/>
  <c r="F90" i="2"/>
  <c r="GS19" i="7"/>
  <c r="GP19" i="7"/>
  <c r="GM19" i="7"/>
  <c r="GJ19" i="7"/>
  <c r="GG19" i="7"/>
  <c r="GD19" i="7"/>
  <c r="GS46" i="7"/>
  <c r="GT46" i="7" s="1"/>
  <c r="GP46" i="7"/>
  <c r="GQ46" i="7" s="1"/>
  <c r="GM46" i="7"/>
  <c r="GN46" i="7" s="1"/>
  <c r="GJ46" i="7"/>
  <c r="GK46" i="7" s="1"/>
  <c r="GG46" i="7"/>
  <c r="GH46" i="7" s="1"/>
  <c r="GD46" i="7"/>
  <c r="GE46" i="7" s="1"/>
  <c r="EM46" i="7"/>
  <c r="GS45" i="7"/>
  <c r="GT45" i="7" s="1"/>
  <c r="GP45" i="7"/>
  <c r="GQ45" i="7" s="1"/>
  <c r="GM45" i="7"/>
  <c r="GN45" i="7" s="1"/>
  <c r="GJ45" i="7"/>
  <c r="GK45" i="7" s="1"/>
  <c r="GG45" i="7"/>
  <c r="GH45" i="7" s="1"/>
  <c r="GD45" i="7"/>
  <c r="GE45" i="7" s="1"/>
  <c r="EM45" i="7"/>
  <c r="F89" i="2"/>
  <c r="E89" i="2" s="1"/>
  <c r="GG44" i="7"/>
  <c r="GH44" i="7" s="1"/>
  <c r="GS44" i="7"/>
  <c r="GT44" i="7" s="1"/>
  <c r="GP44" i="7"/>
  <c r="GQ44" i="7" s="1"/>
  <c r="GD44" i="7"/>
  <c r="GE44" i="7" s="1"/>
  <c r="GM44" i="7"/>
  <c r="GN44" i="7" s="1"/>
  <c r="GJ44" i="7"/>
  <c r="GK44" i="7" s="1"/>
  <c r="EM44" i="7"/>
  <c r="GG15" i="7"/>
  <c r="GD15" i="7"/>
  <c r="GG13" i="7"/>
  <c r="GD13" i="7"/>
  <c r="GG11" i="7"/>
  <c r="GD11" i="7"/>
  <c r="GA8" i="7"/>
  <c r="GA6" i="7"/>
  <c r="GS15" i="7"/>
  <c r="GP15" i="7"/>
  <c r="GM15" i="7"/>
  <c r="GJ15" i="7"/>
  <c r="GS13" i="7"/>
  <c r="GP13" i="7"/>
  <c r="GM13" i="7"/>
  <c r="GJ13" i="7"/>
  <c r="GS11" i="7"/>
  <c r="GP11" i="7"/>
  <c r="GM11" i="7"/>
  <c r="GJ11" i="7"/>
  <c r="GO8" i="7"/>
  <c r="GI8" i="7"/>
  <c r="GO6" i="7"/>
  <c r="GI6" i="7"/>
  <c r="JR209" i="24"/>
  <c r="JP209" i="24"/>
  <c r="JO209" i="24"/>
  <c r="JN209" i="24"/>
  <c r="JM209" i="24"/>
  <c r="JI209" i="24" s="1"/>
  <c r="JR208" i="24"/>
  <c r="JP208" i="24"/>
  <c r="JO208" i="24"/>
  <c r="JN208" i="24"/>
  <c r="JM208" i="24"/>
  <c r="JJ208" i="24" s="1"/>
  <c r="JR202" i="24"/>
  <c r="JP202" i="24"/>
  <c r="JO202" i="24"/>
  <c r="JN202" i="24"/>
  <c r="JM202" i="24"/>
  <c r="JI202" i="24" s="1"/>
  <c r="JM248" i="24"/>
  <c r="JI248" i="24" s="1"/>
  <c r="JN248" i="24"/>
  <c r="JO248" i="24"/>
  <c r="JP248" i="24"/>
  <c r="JR218" i="24"/>
  <c r="JP218" i="24"/>
  <c r="JO218" i="24"/>
  <c r="JN218" i="24"/>
  <c r="JM218" i="24"/>
  <c r="JJ218" i="24" s="1"/>
  <c r="JR217" i="24"/>
  <c r="JP217" i="24"/>
  <c r="JO217" i="24"/>
  <c r="JN217" i="24"/>
  <c r="JM217" i="24"/>
  <c r="JJ217" i="24" s="1"/>
  <c r="JR221" i="24"/>
  <c r="JP221" i="24"/>
  <c r="JO221" i="24"/>
  <c r="JN221" i="24"/>
  <c r="JM221" i="24"/>
  <c r="JI221" i="24" s="1"/>
  <c r="JR324" i="24"/>
  <c r="JP324" i="24"/>
  <c r="JO324" i="24"/>
  <c r="JN324" i="24"/>
  <c r="JM324" i="24"/>
  <c r="JJ324" i="24" s="1"/>
  <c r="JR320" i="24"/>
  <c r="JP320" i="24"/>
  <c r="JO320" i="24"/>
  <c r="JN320" i="24"/>
  <c r="JM320" i="24"/>
  <c r="JJ320" i="24" s="1"/>
  <c r="JM12" i="24"/>
  <c r="JJ12" i="24" s="1"/>
  <c r="JN12" i="24"/>
  <c r="JO12" i="24"/>
  <c r="JP12" i="24"/>
  <c r="JR12" i="24"/>
  <c r="JM13" i="24"/>
  <c r="JI13" i="24" s="1"/>
  <c r="JN13" i="24"/>
  <c r="JO13" i="24"/>
  <c r="JP13" i="24"/>
  <c r="JR13" i="24"/>
  <c r="JM14" i="24"/>
  <c r="JI14" i="24" s="1"/>
  <c r="JN14" i="24"/>
  <c r="JO14" i="24"/>
  <c r="JP14" i="24"/>
  <c r="JR14" i="24"/>
  <c r="JM15" i="24"/>
  <c r="JN15" i="24"/>
  <c r="JO15" i="24"/>
  <c r="JP15" i="24"/>
  <c r="JR15" i="24"/>
  <c r="JM17" i="24"/>
  <c r="JJ17" i="24" s="1"/>
  <c r="JN17" i="24"/>
  <c r="JO17" i="24"/>
  <c r="JP17" i="24"/>
  <c r="JR17" i="24"/>
  <c r="JM18" i="24"/>
  <c r="JI18" i="24" s="1"/>
  <c r="JN18" i="24"/>
  <c r="JO18" i="24"/>
  <c r="JP18" i="24"/>
  <c r="JR18" i="24"/>
  <c r="JM19" i="24"/>
  <c r="JI19" i="24" s="1"/>
  <c r="JN19" i="24"/>
  <c r="JO19" i="24"/>
  <c r="JP19" i="24"/>
  <c r="JR19" i="24"/>
  <c r="JM20" i="24"/>
  <c r="JI20" i="24" s="1"/>
  <c r="JN20" i="24"/>
  <c r="JO20" i="24"/>
  <c r="JP20" i="24"/>
  <c r="JR20" i="24"/>
  <c r="JM21" i="24"/>
  <c r="JJ21" i="24" s="1"/>
  <c r="JN21" i="24"/>
  <c r="JO21" i="24"/>
  <c r="JP21" i="24"/>
  <c r="JR21" i="24"/>
  <c r="JM22" i="24"/>
  <c r="JI22" i="24" s="1"/>
  <c r="JN22" i="24"/>
  <c r="JO22" i="24"/>
  <c r="JP22" i="24"/>
  <c r="JR22" i="24"/>
  <c r="JM23" i="24"/>
  <c r="JI23" i="24" s="1"/>
  <c r="JN23" i="24"/>
  <c r="JO23" i="24"/>
  <c r="JP23" i="24"/>
  <c r="JR23" i="24"/>
  <c r="JM24" i="24"/>
  <c r="JL24" i="24" s="1"/>
  <c r="JN24" i="24"/>
  <c r="JO24" i="24"/>
  <c r="JP24" i="24"/>
  <c r="JR24" i="24"/>
  <c r="JM25" i="24"/>
  <c r="JJ25" i="24" s="1"/>
  <c r="JN25" i="24"/>
  <c r="JO25" i="24"/>
  <c r="JP25" i="24"/>
  <c r="JR25" i="24"/>
  <c r="JM26" i="24"/>
  <c r="JI26" i="24" s="1"/>
  <c r="JN26" i="24"/>
  <c r="JO26" i="24"/>
  <c r="JP26" i="24"/>
  <c r="JR26" i="24"/>
  <c r="JM27" i="24"/>
  <c r="JI27" i="24" s="1"/>
  <c r="JN27" i="24"/>
  <c r="JO27" i="24"/>
  <c r="JP27" i="24"/>
  <c r="JR27" i="24"/>
  <c r="JM28" i="24"/>
  <c r="JL28" i="24" s="1"/>
  <c r="JN28" i="24"/>
  <c r="JO28" i="24"/>
  <c r="JP28" i="24"/>
  <c r="JR28" i="24"/>
  <c r="JM29" i="24"/>
  <c r="JJ29" i="24" s="1"/>
  <c r="JN29" i="24"/>
  <c r="JO29" i="24"/>
  <c r="JP29" i="24"/>
  <c r="JR29" i="24"/>
  <c r="JM30" i="24"/>
  <c r="JI30" i="24" s="1"/>
  <c r="JN30" i="24"/>
  <c r="JO30" i="24"/>
  <c r="JP30" i="24"/>
  <c r="JR30" i="24"/>
  <c r="JM31" i="24"/>
  <c r="JI31" i="24" s="1"/>
  <c r="JN31" i="24"/>
  <c r="JO31" i="24"/>
  <c r="JP31" i="24"/>
  <c r="JR31" i="24"/>
  <c r="JM32" i="24"/>
  <c r="JL32" i="24" s="1"/>
  <c r="JN32" i="24"/>
  <c r="JO32" i="24"/>
  <c r="JP32" i="24"/>
  <c r="JR32" i="24"/>
  <c r="JM33" i="24"/>
  <c r="JJ33" i="24" s="1"/>
  <c r="JN33" i="24"/>
  <c r="JO33" i="24"/>
  <c r="JP33" i="24"/>
  <c r="JR33" i="24"/>
  <c r="JM34" i="24"/>
  <c r="JI34" i="24" s="1"/>
  <c r="JN34" i="24"/>
  <c r="JO34" i="24"/>
  <c r="JP34" i="24"/>
  <c r="JR34" i="24"/>
  <c r="JM35" i="24"/>
  <c r="JI35" i="24" s="1"/>
  <c r="JN35" i="24"/>
  <c r="JO35" i="24"/>
  <c r="JP35" i="24"/>
  <c r="JR35" i="24"/>
  <c r="JM36" i="24"/>
  <c r="JL36" i="24" s="1"/>
  <c r="JN36" i="24"/>
  <c r="JO36" i="24"/>
  <c r="JP36" i="24"/>
  <c r="JR36" i="24"/>
  <c r="JM37" i="24"/>
  <c r="JJ37" i="24" s="1"/>
  <c r="JN37" i="24"/>
  <c r="JO37" i="24"/>
  <c r="JP37" i="24"/>
  <c r="JR37" i="24"/>
  <c r="JM38" i="24"/>
  <c r="JI38" i="24" s="1"/>
  <c r="JN38" i="24"/>
  <c r="JO38" i="24"/>
  <c r="JP38" i="24"/>
  <c r="JR38" i="24"/>
  <c r="JM40" i="24"/>
  <c r="JI40" i="24" s="1"/>
  <c r="JN40" i="24"/>
  <c r="JO40" i="24"/>
  <c r="JP40" i="24"/>
  <c r="JR40" i="24"/>
  <c r="JM41" i="24"/>
  <c r="JN41" i="24"/>
  <c r="JO41" i="24"/>
  <c r="JP41" i="24"/>
  <c r="JR41" i="24"/>
  <c r="JM42" i="24"/>
  <c r="JJ42" i="24" s="1"/>
  <c r="JN42" i="24"/>
  <c r="JO42" i="24"/>
  <c r="JP42" i="24"/>
  <c r="JR42" i="24"/>
  <c r="JM43" i="24"/>
  <c r="JI43" i="24" s="1"/>
  <c r="JN43" i="24"/>
  <c r="JO43" i="24"/>
  <c r="JP43" i="24"/>
  <c r="JR43" i="24"/>
  <c r="JM44" i="24"/>
  <c r="JI44" i="24" s="1"/>
  <c r="JN44" i="24"/>
  <c r="JO44" i="24"/>
  <c r="JP44" i="24"/>
  <c r="JR44" i="24"/>
  <c r="JM45" i="24"/>
  <c r="JL45" i="24" s="1"/>
  <c r="JN45" i="24"/>
  <c r="JO45" i="24"/>
  <c r="JP45" i="24"/>
  <c r="JR45" i="24"/>
  <c r="JM46" i="24"/>
  <c r="JJ46" i="24" s="1"/>
  <c r="JN46" i="24"/>
  <c r="JO46" i="24"/>
  <c r="JP46" i="24"/>
  <c r="JR46" i="24"/>
  <c r="JM47" i="24"/>
  <c r="JI47" i="24" s="1"/>
  <c r="JN47" i="24"/>
  <c r="JO47" i="24"/>
  <c r="JP47" i="24"/>
  <c r="JR47" i="24"/>
  <c r="JM48" i="24"/>
  <c r="JI48" i="24" s="1"/>
  <c r="JN48" i="24"/>
  <c r="JO48" i="24"/>
  <c r="JP48" i="24"/>
  <c r="JR48" i="24"/>
  <c r="JM49" i="24"/>
  <c r="JL49" i="24" s="1"/>
  <c r="JN49" i="24"/>
  <c r="JO49" i="24"/>
  <c r="JP49" i="24"/>
  <c r="JR49" i="24"/>
  <c r="JM50" i="24"/>
  <c r="JJ50" i="24" s="1"/>
  <c r="JN50" i="24"/>
  <c r="JO50" i="24"/>
  <c r="JP50" i="24"/>
  <c r="JR50" i="24"/>
  <c r="JM51" i="24"/>
  <c r="JI51" i="24" s="1"/>
  <c r="JN51" i="24"/>
  <c r="JO51" i="24"/>
  <c r="JP51" i="24"/>
  <c r="JR51" i="24"/>
  <c r="JM52" i="24"/>
  <c r="JI52" i="24" s="1"/>
  <c r="JN52" i="24"/>
  <c r="JO52" i="24"/>
  <c r="JP52" i="24"/>
  <c r="JR52" i="24"/>
  <c r="JM53" i="24"/>
  <c r="JL53" i="24" s="1"/>
  <c r="JN53" i="24"/>
  <c r="JO53" i="24"/>
  <c r="JP53" i="24"/>
  <c r="JR53" i="24"/>
  <c r="JM54" i="24"/>
  <c r="JJ54" i="24" s="1"/>
  <c r="JN54" i="24"/>
  <c r="JO54" i="24"/>
  <c r="JP54" i="24"/>
  <c r="JR54" i="24"/>
  <c r="JM55" i="24"/>
  <c r="JI55" i="24" s="1"/>
  <c r="JN55" i="24"/>
  <c r="JO55" i="24"/>
  <c r="JP55" i="24"/>
  <c r="JR55" i="24"/>
  <c r="JM56" i="24"/>
  <c r="JI56" i="24" s="1"/>
  <c r="JN56" i="24"/>
  <c r="JO56" i="24"/>
  <c r="JP56" i="24"/>
  <c r="JR56" i="24"/>
  <c r="JM57" i="24"/>
  <c r="JL57" i="24" s="1"/>
  <c r="JN57" i="24"/>
  <c r="JO57" i="24"/>
  <c r="JP57" i="24"/>
  <c r="JR57" i="24"/>
  <c r="JM58" i="24"/>
  <c r="JJ58" i="24" s="1"/>
  <c r="JN58" i="24"/>
  <c r="JO58" i="24"/>
  <c r="JP58" i="24"/>
  <c r="JR58" i="24"/>
  <c r="JM59" i="24"/>
  <c r="JI59" i="24" s="1"/>
  <c r="JN59" i="24"/>
  <c r="JO59" i="24"/>
  <c r="JP59" i="24"/>
  <c r="JR59" i="24"/>
  <c r="JM60" i="24"/>
  <c r="JI60" i="24" s="1"/>
  <c r="JN60" i="24"/>
  <c r="JO60" i="24"/>
  <c r="JP60" i="24"/>
  <c r="JR60" i="24"/>
  <c r="JM61" i="24"/>
  <c r="JN61" i="24"/>
  <c r="JO61" i="24"/>
  <c r="JP61" i="24"/>
  <c r="JR61" i="24"/>
  <c r="JM62" i="24"/>
  <c r="JJ62" i="24" s="1"/>
  <c r="JN62" i="24"/>
  <c r="JO62" i="24"/>
  <c r="JP62" i="24"/>
  <c r="JR62" i="24"/>
  <c r="JM63" i="24"/>
  <c r="JI63" i="24" s="1"/>
  <c r="JN63" i="24"/>
  <c r="JO63" i="24"/>
  <c r="JP63" i="24"/>
  <c r="JR63" i="24"/>
  <c r="JM64" i="24"/>
  <c r="JI64" i="24" s="1"/>
  <c r="JN64" i="24"/>
  <c r="JO64" i="24"/>
  <c r="JP64" i="24"/>
  <c r="JR64" i="24"/>
  <c r="JM65" i="24"/>
  <c r="JL65" i="24" s="1"/>
  <c r="JN65" i="24"/>
  <c r="JO65" i="24"/>
  <c r="JP65" i="24"/>
  <c r="JR65" i="24"/>
  <c r="JM66" i="24"/>
  <c r="JJ66" i="24" s="1"/>
  <c r="JN66" i="24"/>
  <c r="JO66" i="24"/>
  <c r="JP66" i="24"/>
  <c r="JR66" i="24"/>
  <c r="JM67" i="24"/>
  <c r="JI67" i="24" s="1"/>
  <c r="JN67" i="24"/>
  <c r="JO67" i="24"/>
  <c r="JP67" i="24"/>
  <c r="JR67" i="24"/>
  <c r="JM68" i="24"/>
  <c r="JN68" i="24"/>
  <c r="JO68" i="24"/>
  <c r="JP68" i="24"/>
  <c r="JR68" i="24"/>
  <c r="JM69" i="24"/>
  <c r="JL69" i="24" s="1"/>
  <c r="JN69" i="24"/>
  <c r="JO69" i="24"/>
  <c r="JP69" i="24"/>
  <c r="JR69" i="24"/>
  <c r="JM70" i="24"/>
  <c r="JJ70" i="24" s="1"/>
  <c r="JN70" i="24"/>
  <c r="JO70" i="24"/>
  <c r="JP70" i="24"/>
  <c r="JR70" i="24"/>
  <c r="JM71" i="24"/>
  <c r="JI71" i="24" s="1"/>
  <c r="JN71" i="24"/>
  <c r="JO71" i="24"/>
  <c r="JP71" i="24"/>
  <c r="JR71" i="24"/>
  <c r="JM72" i="24"/>
  <c r="JN72" i="24"/>
  <c r="JO72" i="24"/>
  <c r="JP72" i="24"/>
  <c r="JR72" i="24"/>
  <c r="JM73" i="24"/>
  <c r="JL73" i="24" s="1"/>
  <c r="JN73" i="24"/>
  <c r="JO73" i="24"/>
  <c r="JP73" i="24"/>
  <c r="JR73" i="24"/>
  <c r="JM74" i="24"/>
  <c r="JJ74" i="24" s="1"/>
  <c r="JN74" i="24"/>
  <c r="JO74" i="24"/>
  <c r="JP74" i="24"/>
  <c r="JR74" i="24"/>
  <c r="JM75" i="24"/>
  <c r="JI75" i="24" s="1"/>
  <c r="JN75" i="24"/>
  <c r="JO75" i="24"/>
  <c r="JP75" i="24"/>
  <c r="JR75" i="24"/>
  <c r="JM76" i="24"/>
  <c r="JL76" i="24" s="1"/>
  <c r="JN76" i="24"/>
  <c r="JO76" i="24"/>
  <c r="JP76" i="24"/>
  <c r="JR76" i="24"/>
  <c r="JM77" i="24"/>
  <c r="JL77" i="24" s="1"/>
  <c r="JN77" i="24"/>
  <c r="JO77" i="24"/>
  <c r="JP77" i="24"/>
  <c r="JR77" i="24"/>
  <c r="JM78" i="24"/>
  <c r="JJ78" i="24" s="1"/>
  <c r="JN78" i="24"/>
  <c r="JO78" i="24"/>
  <c r="JP78" i="24"/>
  <c r="JR78" i="24"/>
  <c r="JM79" i="24"/>
  <c r="JI79" i="24" s="1"/>
  <c r="JN79" i="24"/>
  <c r="JO79" i="24"/>
  <c r="JP79" i="24"/>
  <c r="JR79" i="24"/>
  <c r="JM80" i="24"/>
  <c r="JL80" i="24" s="1"/>
  <c r="JN80" i="24"/>
  <c r="JO80" i="24"/>
  <c r="JP80" i="24"/>
  <c r="JR80" i="24"/>
  <c r="JM81" i="24"/>
  <c r="JL81" i="24" s="1"/>
  <c r="JN81" i="24"/>
  <c r="JO81" i="24"/>
  <c r="JP81" i="24"/>
  <c r="JR81" i="24"/>
  <c r="JM82" i="24"/>
  <c r="JJ82" i="24" s="1"/>
  <c r="JN82" i="24"/>
  <c r="JO82" i="24"/>
  <c r="JP82" i="24"/>
  <c r="JR82" i="24"/>
  <c r="JM83" i="24"/>
  <c r="JI83" i="24" s="1"/>
  <c r="JN83" i="24"/>
  <c r="JO83" i="24"/>
  <c r="JP83" i="24"/>
  <c r="JR83" i="24"/>
  <c r="JM84" i="24"/>
  <c r="JN84" i="24"/>
  <c r="JO84" i="24"/>
  <c r="JP84" i="24"/>
  <c r="JR84" i="24"/>
  <c r="JM85" i="24"/>
  <c r="JN85" i="24"/>
  <c r="JO85" i="24"/>
  <c r="JP85" i="24"/>
  <c r="JR85" i="24"/>
  <c r="JM86" i="24"/>
  <c r="JJ86" i="24" s="1"/>
  <c r="JN86" i="24"/>
  <c r="JO86" i="24"/>
  <c r="JP86" i="24"/>
  <c r="JR86" i="24"/>
  <c r="JM87" i="24"/>
  <c r="JI87" i="24" s="1"/>
  <c r="JN87" i="24"/>
  <c r="JO87" i="24"/>
  <c r="JP87" i="24"/>
  <c r="JR87" i="24"/>
  <c r="JM88" i="24"/>
  <c r="JL88" i="24" s="1"/>
  <c r="JN88" i="24"/>
  <c r="JO88" i="24"/>
  <c r="JP88" i="24"/>
  <c r="JR88" i="24"/>
  <c r="JM89" i="24"/>
  <c r="JL89" i="24" s="1"/>
  <c r="JN89" i="24"/>
  <c r="JO89" i="24"/>
  <c r="JP89" i="24"/>
  <c r="JR89" i="24"/>
  <c r="JM90" i="24"/>
  <c r="JJ90" i="24" s="1"/>
  <c r="JN90" i="24"/>
  <c r="JO90" i="24"/>
  <c r="JP90" i="24"/>
  <c r="JR90" i="24"/>
  <c r="JM91" i="24"/>
  <c r="JJ91" i="24" s="1"/>
  <c r="JN91" i="24"/>
  <c r="JO91" i="24"/>
  <c r="JP91" i="24"/>
  <c r="JR91" i="24"/>
  <c r="JM92" i="24"/>
  <c r="JN92" i="24"/>
  <c r="JO92" i="24"/>
  <c r="JP92" i="24"/>
  <c r="JR92" i="24"/>
  <c r="JM93" i="24"/>
  <c r="JL93" i="24" s="1"/>
  <c r="JN93" i="24"/>
  <c r="JO93" i="24"/>
  <c r="JP93" i="24"/>
  <c r="JR93" i="24"/>
  <c r="JM94" i="24"/>
  <c r="JJ94" i="24" s="1"/>
  <c r="JN94" i="24"/>
  <c r="JO94" i="24"/>
  <c r="JP94" i="24"/>
  <c r="JR94" i="24"/>
  <c r="JM95" i="24"/>
  <c r="JN95" i="24"/>
  <c r="JO95" i="24"/>
  <c r="JP95" i="24"/>
  <c r="JR95" i="24"/>
  <c r="JM96" i="24"/>
  <c r="JN96" i="24"/>
  <c r="JO96" i="24"/>
  <c r="JP96" i="24"/>
  <c r="JR96" i="24"/>
  <c r="JM97" i="24"/>
  <c r="JN97" i="24"/>
  <c r="JO97" i="24"/>
  <c r="JP97" i="24"/>
  <c r="JR97" i="24"/>
  <c r="JM98" i="24"/>
  <c r="JJ98" i="24" s="1"/>
  <c r="JN98" i="24"/>
  <c r="JO98" i="24"/>
  <c r="JP98" i="24"/>
  <c r="JR98" i="24"/>
  <c r="JM99" i="24"/>
  <c r="JJ99" i="24" s="1"/>
  <c r="JN99" i="24"/>
  <c r="JO99" i="24"/>
  <c r="JP99" i="24"/>
  <c r="JR99" i="24"/>
  <c r="JM100" i="24"/>
  <c r="JK100" i="24" s="1"/>
  <c r="JN100" i="24"/>
  <c r="JO100" i="24"/>
  <c r="JP100" i="24"/>
  <c r="JR100" i="24"/>
  <c r="JM101" i="24"/>
  <c r="JN101" i="24"/>
  <c r="JO101" i="24"/>
  <c r="JP101" i="24"/>
  <c r="JR101" i="24"/>
  <c r="JM102" i="24"/>
  <c r="JJ102" i="24" s="1"/>
  <c r="JN102" i="24"/>
  <c r="JO102" i="24"/>
  <c r="JP102" i="24"/>
  <c r="JR102" i="24"/>
  <c r="JM103" i="24"/>
  <c r="JN103" i="24"/>
  <c r="JO103" i="24"/>
  <c r="JP103" i="24"/>
  <c r="JR103" i="24"/>
  <c r="JM104" i="24"/>
  <c r="JK104" i="24" s="1"/>
  <c r="JN104" i="24"/>
  <c r="JO104" i="24"/>
  <c r="JP104" i="24"/>
  <c r="JR104" i="24"/>
  <c r="JM105" i="24"/>
  <c r="JL105" i="24" s="1"/>
  <c r="JN105" i="24"/>
  <c r="JO105" i="24"/>
  <c r="JP105" i="24"/>
  <c r="JR105" i="24"/>
  <c r="JM106" i="24"/>
  <c r="JJ106" i="24" s="1"/>
  <c r="JN106" i="24"/>
  <c r="JO106" i="24"/>
  <c r="JP106" i="24"/>
  <c r="JR106" i="24"/>
  <c r="JM107" i="24"/>
  <c r="JJ107" i="24" s="1"/>
  <c r="JN107" i="24"/>
  <c r="JO107" i="24"/>
  <c r="JP107" i="24"/>
  <c r="JR107" i="24"/>
  <c r="JM108" i="24"/>
  <c r="JL108" i="24" s="1"/>
  <c r="JN108" i="24"/>
  <c r="JO108" i="24"/>
  <c r="JP108" i="24"/>
  <c r="JR108" i="24"/>
  <c r="JM109" i="24"/>
  <c r="JL109" i="24" s="1"/>
  <c r="JN109" i="24"/>
  <c r="JO109" i="24"/>
  <c r="JP109" i="24"/>
  <c r="JR109" i="24"/>
  <c r="JM110" i="24"/>
  <c r="JI110" i="24" s="1"/>
  <c r="JN110" i="24"/>
  <c r="JO110" i="24"/>
  <c r="JP110" i="24"/>
  <c r="JR110" i="24"/>
  <c r="JM111" i="24"/>
  <c r="JJ111" i="24" s="1"/>
  <c r="JN111" i="24"/>
  <c r="JO111" i="24"/>
  <c r="JP111" i="24"/>
  <c r="JR111" i="24"/>
  <c r="JM112" i="24"/>
  <c r="JK112" i="24" s="1"/>
  <c r="JN112" i="24"/>
  <c r="JO112" i="24"/>
  <c r="JP112" i="24"/>
  <c r="JR112" i="24"/>
  <c r="JM113" i="24"/>
  <c r="JL113" i="24" s="1"/>
  <c r="JN113" i="24"/>
  <c r="JO113" i="24"/>
  <c r="JP113" i="24"/>
  <c r="JR113" i="24"/>
  <c r="JM114" i="24"/>
  <c r="JK114" i="24" s="1"/>
  <c r="JN114" i="24"/>
  <c r="JO114" i="24"/>
  <c r="JP114" i="24"/>
  <c r="JR114" i="24"/>
  <c r="JM115" i="24"/>
  <c r="JJ115" i="24" s="1"/>
  <c r="JN115" i="24"/>
  <c r="JO115" i="24"/>
  <c r="JP115" i="24"/>
  <c r="JR115" i="24"/>
  <c r="JM116" i="24"/>
  <c r="JK116" i="24" s="1"/>
  <c r="JN116" i="24"/>
  <c r="JO116" i="24"/>
  <c r="JP116" i="24"/>
  <c r="JR116" i="24"/>
  <c r="JM117" i="24"/>
  <c r="JL117" i="24" s="1"/>
  <c r="JN117" i="24"/>
  <c r="JO117" i="24"/>
  <c r="JP117" i="24"/>
  <c r="JR117" i="24"/>
  <c r="JM118" i="24"/>
  <c r="JL118" i="24" s="1"/>
  <c r="JN118" i="24"/>
  <c r="JO118" i="24"/>
  <c r="JP118" i="24"/>
  <c r="JR118" i="24"/>
  <c r="JM119" i="24"/>
  <c r="JJ119" i="24" s="1"/>
  <c r="JN119" i="24"/>
  <c r="JO119" i="24"/>
  <c r="JP119" i="24"/>
  <c r="JR119" i="24"/>
  <c r="JM120" i="24"/>
  <c r="JK120" i="24" s="1"/>
  <c r="JN120" i="24"/>
  <c r="JO120" i="24"/>
  <c r="JP120" i="24"/>
  <c r="JR120" i="24"/>
  <c r="JM121" i="24"/>
  <c r="JK121" i="24" s="1"/>
  <c r="JN121" i="24"/>
  <c r="JO121" i="24"/>
  <c r="JP121" i="24"/>
  <c r="JR121" i="24"/>
  <c r="JM122" i="24"/>
  <c r="JN122" i="24"/>
  <c r="JO122" i="24"/>
  <c r="JP122" i="24"/>
  <c r="JR122" i="24"/>
  <c r="JM123" i="24"/>
  <c r="JI123" i="24" s="1"/>
  <c r="JN123" i="24"/>
  <c r="JO123" i="24"/>
  <c r="JP123" i="24"/>
  <c r="JR123" i="24"/>
  <c r="JM124" i="24"/>
  <c r="JN124" i="24"/>
  <c r="JO124" i="24"/>
  <c r="JP124" i="24"/>
  <c r="JR124" i="24"/>
  <c r="JM125" i="24"/>
  <c r="JK125" i="24" s="1"/>
  <c r="JN125" i="24"/>
  <c r="JO125" i="24"/>
  <c r="JP125" i="24"/>
  <c r="JR125" i="24"/>
  <c r="JM126" i="24"/>
  <c r="JN126" i="24"/>
  <c r="JO126" i="24"/>
  <c r="JP126" i="24"/>
  <c r="JR126" i="24"/>
  <c r="JM127" i="24"/>
  <c r="JI127" i="24" s="1"/>
  <c r="JN127" i="24"/>
  <c r="JO127" i="24"/>
  <c r="JP127" i="24"/>
  <c r="JR127" i="24"/>
  <c r="JM128" i="24"/>
  <c r="JN128" i="24"/>
  <c r="JO128" i="24"/>
  <c r="JP128" i="24"/>
  <c r="JR128" i="24"/>
  <c r="JM129" i="24"/>
  <c r="JJ129" i="24" s="1"/>
  <c r="JN129" i="24"/>
  <c r="JO129" i="24"/>
  <c r="JP129" i="24"/>
  <c r="JR129" i="24"/>
  <c r="JM130" i="24"/>
  <c r="JL130" i="24" s="1"/>
  <c r="JN130" i="24"/>
  <c r="JO130" i="24"/>
  <c r="JP130" i="24"/>
  <c r="JR130" i="24"/>
  <c r="JM131" i="24"/>
  <c r="JJ131" i="24" s="1"/>
  <c r="JN131" i="24"/>
  <c r="JO131" i="24"/>
  <c r="JP131" i="24"/>
  <c r="JR131" i="24"/>
  <c r="JM132" i="24"/>
  <c r="JN132" i="24"/>
  <c r="JO132" i="24"/>
  <c r="JP132" i="24"/>
  <c r="JR132" i="24"/>
  <c r="JM133" i="24"/>
  <c r="JJ133" i="24" s="1"/>
  <c r="JN133" i="24"/>
  <c r="JO133" i="24"/>
  <c r="JP133" i="24"/>
  <c r="JR133" i="24"/>
  <c r="JM134" i="24"/>
  <c r="JL134" i="24" s="1"/>
  <c r="JN134" i="24"/>
  <c r="JO134" i="24"/>
  <c r="JP134" i="24"/>
  <c r="JR134" i="24"/>
  <c r="JM135" i="24"/>
  <c r="JJ135" i="24" s="1"/>
  <c r="JN135" i="24"/>
  <c r="JO135" i="24"/>
  <c r="JP135" i="24"/>
  <c r="JR135" i="24"/>
  <c r="JM136" i="24"/>
  <c r="JN136" i="24"/>
  <c r="JO136" i="24"/>
  <c r="JP136" i="24"/>
  <c r="JR136" i="24"/>
  <c r="JM137" i="24"/>
  <c r="JJ137" i="24" s="1"/>
  <c r="JN137" i="24"/>
  <c r="JO137" i="24"/>
  <c r="JP137" i="24"/>
  <c r="JR137" i="24"/>
  <c r="JM138" i="24"/>
  <c r="JL138" i="24" s="1"/>
  <c r="JN138" i="24"/>
  <c r="JO138" i="24"/>
  <c r="JP138" i="24"/>
  <c r="JR138" i="24"/>
  <c r="JM139" i="24"/>
  <c r="JJ139" i="24" s="1"/>
  <c r="JN139" i="24"/>
  <c r="JO139" i="24"/>
  <c r="JP139" i="24"/>
  <c r="JR139" i="24"/>
  <c r="JM140" i="24"/>
  <c r="JN140" i="24"/>
  <c r="JO140" i="24"/>
  <c r="JP140" i="24"/>
  <c r="JR140" i="24"/>
  <c r="JM141" i="24"/>
  <c r="JJ141" i="24" s="1"/>
  <c r="JN141" i="24"/>
  <c r="JO141" i="24"/>
  <c r="JP141" i="24"/>
  <c r="JR141" i="24"/>
  <c r="JM142" i="24"/>
  <c r="JL142" i="24" s="1"/>
  <c r="JN142" i="24"/>
  <c r="JO142" i="24"/>
  <c r="JP142" i="24"/>
  <c r="JR142" i="24"/>
  <c r="JM143" i="24"/>
  <c r="JJ143" i="24" s="1"/>
  <c r="JN143" i="24"/>
  <c r="JO143" i="24"/>
  <c r="JP143" i="24"/>
  <c r="JR143" i="24"/>
  <c r="JM144" i="24"/>
  <c r="JN144" i="24"/>
  <c r="JO144" i="24"/>
  <c r="JP144" i="24"/>
  <c r="JR144" i="24"/>
  <c r="JM145" i="24"/>
  <c r="JJ145" i="24" s="1"/>
  <c r="JN145" i="24"/>
  <c r="JO145" i="24"/>
  <c r="JP145" i="24"/>
  <c r="JR145" i="24"/>
  <c r="JM146" i="24"/>
  <c r="JN146" i="24"/>
  <c r="JO146" i="24"/>
  <c r="JP146" i="24"/>
  <c r="JR146" i="24"/>
  <c r="JM147" i="24"/>
  <c r="JJ147" i="24" s="1"/>
  <c r="JN147" i="24"/>
  <c r="JO147" i="24"/>
  <c r="JP147" i="24"/>
  <c r="JR147" i="24"/>
  <c r="JM148" i="24"/>
  <c r="JN148" i="24"/>
  <c r="JO148" i="24"/>
  <c r="JP148" i="24"/>
  <c r="JR148" i="24"/>
  <c r="JM149" i="24"/>
  <c r="JJ149" i="24" s="1"/>
  <c r="JN149" i="24"/>
  <c r="JO149" i="24"/>
  <c r="JP149" i="24"/>
  <c r="JR149" i="24"/>
  <c r="JM150" i="24"/>
  <c r="JL150" i="24" s="1"/>
  <c r="JN150" i="24"/>
  <c r="JO150" i="24"/>
  <c r="JP150" i="24"/>
  <c r="JR150" i="24"/>
  <c r="JM151" i="24"/>
  <c r="JN151" i="24"/>
  <c r="JO151" i="24"/>
  <c r="JP151" i="24"/>
  <c r="JR151" i="24"/>
  <c r="JM152" i="24"/>
  <c r="JN152" i="24"/>
  <c r="JO152" i="24"/>
  <c r="JP152" i="24"/>
  <c r="JR152" i="24"/>
  <c r="JM153" i="24"/>
  <c r="JL153" i="24" s="1"/>
  <c r="JN153" i="24"/>
  <c r="JO153" i="24"/>
  <c r="JP153" i="24"/>
  <c r="JR153" i="24"/>
  <c r="JM154" i="24"/>
  <c r="JN154" i="24"/>
  <c r="JO154" i="24"/>
  <c r="JP154" i="24"/>
  <c r="JR154" i="24"/>
  <c r="JM155" i="24"/>
  <c r="JN155" i="24"/>
  <c r="JO155" i="24"/>
  <c r="JP155" i="24"/>
  <c r="JR155" i="24"/>
  <c r="JM156" i="24"/>
  <c r="JN156" i="24"/>
  <c r="JO156" i="24"/>
  <c r="JP156" i="24"/>
  <c r="JR156" i="24"/>
  <c r="JM157" i="24"/>
  <c r="JL157" i="24" s="1"/>
  <c r="JN157" i="24"/>
  <c r="JO157" i="24"/>
  <c r="JP157" i="24"/>
  <c r="JR157" i="24"/>
  <c r="JM158" i="24"/>
  <c r="JL158" i="24" s="1"/>
  <c r="JN158" i="24"/>
  <c r="JO158" i="24"/>
  <c r="JP158" i="24"/>
  <c r="JR158" i="24"/>
  <c r="JM159" i="24"/>
  <c r="JN159" i="24"/>
  <c r="JO159" i="24"/>
  <c r="JP159" i="24"/>
  <c r="JR159" i="24"/>
  <c r="JM160" i="24"/>
  <c r="JN160" i="24"/>
  <c r="JO160" i="24"/>
  <c r="JP160" i="24"/>
  <c r="JR160" i="24"/>
  <c r="JM161" i="24"/>
  <c r="JN161" i="24"/>
  <c r="JO161" i="24"/>
  <c r="JP161" i="24"/>
  <c r="JR161" i="24"/>
  <c r="JM162" i="24"/>
  <c r="JN162" i="24"/>
  <c r="JO162" i="24"/>
  <c r="JP162" i="24"/>
  <c r="JR162" i="24"/>
  <c r="JM163" i="24"/>
  <c r="JN163" i="24"/>
  <c r="JO163" i="24"/>
  <c r="JP163" i="24"/>
  <c r="JR163" i="24"/>
  <c r="JM164" i="24"/>
  <c r="JK164" i="24" s="1"/>
  <c r="JN164" i="24"/>
  <c r="JO164" i="24"/>
  <c r="JP164" i="24"/>
  <c r="JR164" i="24"/>
  <c r="JM165" i="24"/>
  <c r="JL165" i="24" s="1"/>
  <c r="JN165" i="24"/>
  <c r="JO165" i="24"/>
  <c r="JP165" i="24"/>
  <c r="JR165" i="24"/>
  <c r="JM166" i="24"/>
  <c r="JI166" i="24" s="1"/>
  <c r="JN166" i="24"/>
  <c r="JO166" i="24"/>
  <c r="JP166" i="24"/>
  <c r="JR166" i="24"/>
  <c r="JM167" i="24"/>
  <c r="JN167" i="24"/>
  <c r="JO167" i="24"/>
  <c r="JP167" i="24"/>
  <c r="JR167" i="24"/>
  <c r="JM168" i="24"/>
  <c r="JK168" i="24" s="1"/>
  <c r="JN168" i="24"/>
  <c r="JO168" i="24"/>
  <c r="JP168" i="24"/>
  <c r="JR168" i="24"/>
  <c r="JM169" i="24"/>
  <c r="JL169" i="24" s="1"/>
  <c r="JN169" i="24"/>
  <c r="JO169" i="24"/>
  <c r="JP169" i="24"/>
  <c r="JR169" i="24"/>
  <c r="JM170" i="24"/>
  <c r="JI170" i="24" s="1"/>
  <c r="JN170" i="24"/>
  <c r="JO170" i="24"/>
  <c r="JP170" i="24"/>
  <c r="JR170" i="24"/>
  <c r="JM171" i="24"/>
  <c r="JN171" i="24"/>
  <c r="JO171" i="24"/>
  <c r="JP171" i="24"/>
  <c r="JR171" i="24"/>
  <c r="JM172" i="24"/>
  <c r="JK172" i="24" s="1"/>
  <c r="JN172" i="24"/>
  <c r="JO172" i="24"/>
  <c r="JP172" i="24"/>
  <c r="JR172" i="24"/>
  <c r="JM173" i="24"/>
  <c r="JL173" i="24" s="1"/>
  <c r="JN173" i="24"/>
  <c r="JO173" i="24"/>
  <c r="JP173" i="24"/>
  <c r="JR173" i="24"/>
  <c r="JM174" i="24"/>
  <c r="JQ174" i="24" s="1"/>
  <c r="JN174" i="24"/>
  <c r="JO174" i="24"/>
  <c r="JP174" i="24"/>
  <c r="JR174" i="24"/>
  <c r="JM175" i="24"/>
  <c r="JN175" i="24"/>
  <c r="JO175" i="24"/>
  <c r="JP175" i="24"/>
  <c r="JR175" i="24"/>
  <c r="JM176" i="24"/>
  <c r="JI176" i="24" s="1"/>
  <c r="JN176" i="24"/>
  <c r="JO176" i="24"/>
  <c r="JP176" i="24"/>
  <c r="JR176" i="24"/>
  <c r="JM177" i="24"/>
  <c r="JL177" i="24" s="1"/>
  <c r="JN177" i="24"/>
  <c r="JO177" i="24"/>
  <c r="JP177" i="24"/>
  <c r="JR177" i="24"/>
  <c r="JM178" i="24"/>
  <c r="JI178" i="24" s="1"/>
  <c r="JN178" i="24"/>
  <c r="JO178" i="24"/>
  <c r="JP178" i="24"/>
  <c r="JR178" i="24"/>
  <c r="JM179" i="24"/>
  <c r="JK179" i="24" s="1"/>
  <c r="JN179" i="24"/>
  <c r="JO179" i="24"/>
  <c r="JP179" i="24"/>
  <c r="JR179" i="24"/>
  <c r="JM180" i="24"/>
  <c r="JK180" i="24" s="1"/>
  <c r="JN180" i="24"/>
  <c r="JO180" i="24"/>
  <c r="JP180" i="24"/>
  <c r="JR180" i="24"/>
  <c r="JM181" i="24"/>
  <c r="JL181" i="24" s="1"/>
  <c r="JN181" i="24"/>
  <c r="JO181" i="24"/>
  <c r="JP181" i="24"/>
  <c r="JR181" i="24"/>
  <c r="JM182" i="24"/>
  <c r="JN182" i="24"/>
  <c r="JO182" i="24"/>
  <c r="JP182" i="24"/>
  <c r="JR182" i="24"/>
  <c r="JM183" i="24"/>
  <c r="JN183" i="24"/>
  <c r="JO183" i="24"/>
  <c r="JP183" i="24"/>
  <c r="JR183" i="24"/>
  <c r="JM184" i="24"/>
  <c r="JK184" i="24" s="1"/>
  <c r="JN184" i="24"/>
  <c r="JO184" i="24"/>
  <c r="JP184" i="24"/>
  <c r="JR184" i="24"/>
  <c r="JM185" i="24"/>
  <c r="JL185" i="24" s="1"/>
  <c r="JN185" i="24"/>
  <c r="JO185" i="24"/>
  <c r="JP185" i="24"/>
  <c r="JR185" i="24"/>
  <c r="JM186" i="24"/>
  <c r="JI186" i="24" s="1"/>
  <c r="JN186" i="24"/>
  <c r="JO186" i="24"/>
  <c r="JP186" i="24"/>
  <c r="JR186" i="24"/>
  <c r="JM187" i="24"/>
  <c r="JN187" i="24"/>
  <c r="JO187" i="24"/>
  <c r="JP187" i="24"/>
  <c r="JR187" i="24"/>
  <c r="JM188" i="24"/>
  <c r="JN188" i="24"/>
  <c r="JO188" i="24"/>
  <c r="JP188" i="24"/>
  <c r="JR188" i="24"/>
  <c r="JM189" i="24"/>
  <c r="JN189" i="24"/>
  <c r="JO189" i="24"/>
  <c r="JP189" i="24"/>
  <c r="JR189" i="24"/>
  <c r="JM190" i="24"/>
  <c r="JQ190" i="24" s="1"/>
  <c r="JN190" i="24"/>
  <c r="JO190" i="24"/>
  <c r="JP190" i="24"/>
  <c r="JR190" i="24"/>
  <c r="JM191" i="24"/>
  <c r="JN191" i="24"/>
  <c r="JO191" i="24"/>
  <c r="JP191" i="24"/>
  <c r="JR191" i="24"/>
  <c r="JM192" i="24"/>
  <c r="JQ192" i="24" s="1"/>
  <c r="JN192" i="24"/>
  <c r="JO192" i="24"/>
  <c r="JP192" i="24"/>
  <c r="JR192" i="24"/>
  <c r="JM193" i="24"/>
  <c r="JL193" i="24" s="1"/>
  <c r="JN193" i="24"/>
  <c r="JO193" i="24"/>
  <c r="JP193" i="24"/>
  <c r="JR193" i="24"/>
  <c r="JM194" i="24"/>
  <c r="JN194" i="24"/>
  <c r="JO194" i="24"/>
  <c r="JP194" i="24"/>
  <c r="JR194" i="24"/>
  <c r="JM195" i="24"/>
  <c r="JN195" i="24"/>
  <c r="JO195" i="24"/>
  <c r="JP195" i="24"/>
  <c r="JR195" i="24"/>
  <c r="JM196" i="24"/>
  <c r="JN196" i="24"/>
  <c r="JO196" i="24"/>
  <c r="JP196" i="24"/>
  <c r="JR196" i="24"/>
  <c r="JM197" i="24"/>
  <c r="JL197" i="24" s="1"/>
  <c r="JN197" i="24"/>
  <c r="JO197" i="24"/>
  <c r="JP197" i="24"/>
  <c r="JR197" i="24"/>
  <c r="JM198" i="24"/>
  <c r="JN198" i="24"/>
  <c r="JO198" i="24"/>
  <c r="JP198" i="24"/>
  <c r="JR198" i="24"/>
  <c r="JM199" i="24"/>
  <c r="JN199" i="24"/>
  <c r="JO199" i="24"/>
  <c r="JP199" i="24"/>
  <c r="JR199" i="24"/>
  <c r="JM200" i="24"/>
  <c r="JK200" i="24" s="1"/>
  <c r="JN200" i="24"/>
  <c r="JO200" i="24"/>
  <c r="JP200" i="24"/>
  <c r="JR200" i="24"/>
  <c r="JM201" i="24"/>
  <c r="JL201" i="24" s="1"/>
  <c r="JN201" i="24"/>
  <c r="JO201" i="24"/>
  <c r="JP201" i="24"/>
  <c r="JR201" i="24"/>
  <c r="JM205" i="24"/>
  <c r="JL205" i="24" s="1"/>
  <c r="JN205" i="24"/>
  <c r="JO205" i="24"/>
  <c r="JP205" i="24"/>
  <c r="JR205" i="24"/>
  <c r="JM206" i="24"/>
  <c r="JQ206" i="24" s="1"/>
  <c r="JN206" i="24"/>
  <c r="JO206" i="24"/>
  <c r="JP206" i="24"/>
  <c r="JR206" i="24"/>
  <c r="JM207" i="24"/>
  <c r="JN207" i="24"/>
  <c r="JO207" i="24"/>
  <c r="JP207" i="24"/>
  <c r="JR207" i="24"/>
  <c r="JM210" i="24"/>
  <c r="JI210" i="24" s="1"/>
  <c r="JN210" i="24"/>
  <c r="JO210" i="24"/>
  <c r="JP210" i="24"/>
  <c r="JR210" i="24"/>
  <c r="JM212" i="24"/>
  <c r="JK212" i="24" s="1"/>
  <c r="JN212" i="24"/>
  <c r="JO212" i="24"/>
  <c r="JP212" i="24"/>
  <c r="JR212" i="24"/>
  <c r="JM213" i="24"/>
  <c r="JN213" i="24"/>
  <c r="JO213" i="24"/>
  <c r="JP213" i="24"/>
  <c r="JR213" i="24"/>
  <c r="JM214" i="24"/>
  <c r="JL214" i="24" s="1"/>
  <c r="JN214" i="24"/>
  <c r="JO214" i="24"/>
  <c r="JP214" i="24"/>
  <c r="JR214" i="24"/>
  <c r="JM215" i="24"/>
  <c r="JN215" i="24"/>
  <c r="JO215" i="24"/>
  <c r="JP215" i="24"/>
  <c r="JR215" i="24"/>
  <c r="JM216" i="24"/>
  <c r="JN216" i="24"/>
  <c r="JO216" i="24"/>
  <c r="JP216" i="24"/>
  <c r="JR216" i="24"/>
  <c r="JM219" i="24"/>
  <c r="JI219" i="24" s="1"/>
  <c r="JN219" i="24"/>
  <c r="JO219" i="24"/>
  <c r="JP219" i="24"/>
  <c r="JR219" i="24"/>
  <c r="JM220" i="24"/>
  <c r="JN220" i="24"/>
  <c r="JO220" i="24"/>
  <c r="JP220" i="24"/>
  <c r="JR220" i="24"/>
  <c r="JM224" i="24"/>
  <c r="JQ224" i="24" s="1"/>
  <c r="JN224" i="24"/>
  <c r="JO224" i="24"/>
  <c r="JP224" i="24"/>
  <c r="JR224" i="24"/>
  <c r="JM225" i="24"/>
  <c r="JN225" i="24"/>
  <c r="JO225" i="24"/>
  <c r="JP225" i="24"/>
  <c r="JR225" i="24"/>
  <c r="JM226" i="24"/>
  <c r="JK226" i="24" s="1"/>
  <c r="JN226" i="24"/>
  <c r="JO226" i="24"/>
  <c r="JP226" i="24"/>
  <c r="JR226" i="24"/>
  <c r="JM227" i="24"/>
  <c r="JL227" i="24" s="1"/>
  <c r="JN227" i="24"/>
  <c r="JO227" i="24"/>
  <c r="JP227" i="24"/>
  <c r="JR227" i="24"/>
  <c r="JM228" i="24"/>
  <c r="JI228" i="24" s="1"/>
  <c r="JN228" i="24"/>
  <c r="JO228" i="24"/>
  <c r="JP228" i="24"/>
  <c r="JR228" i="24"/>
  <c r="JM231" i="24"/>
  <c r="JL231" i="24" s="1"/>
  <c r="JN231" i="24"/>
  <c r="JO231" i="24"/>
  <c r="JP231" i="24"/>
  <c r="JR231" i="24"/>
  <c r="JM232" i="24"/>
  <c r="JI232" i="24" s="1"/>
  <c r="JN232" i="24"/>
  <c r="JO232" i="24"/>
  <c r="JP232" i="24"/>
  <c r="JR232" i="24"/>
  <c r="JM233" i="24"/>
  <c r="JK233" i="24" s="1"/>
  <c r="JN233" i="24"/>
  <c r="JO233" i="24"/>
  <c r="JP233" i="24"/>
  <c r="JR233" i="24"/>
  <c r="JM234" i="24"/>
  <c r="JL234" i="24" s="1"/>
  <c r="JN234" i="24"/>
  <c r="JO234" i="24"/>
  <c r="JP234" i="24"/>
  <c r="JR234" i="24"/>
  <c r="JM235" i="24"/>
  <c r="JL235" i="24" s="1"/>
  <c r="JN235" i="24"/>
  <c r="JO235" i="24"/>
  <c r="JP235" i="24"/>
  <c r="JR235" i="24"/>
  <c r="JM236" i="24"/>
  <c r="JQ236" i="24" s="1"/>
  <c r="JN236" i="24"/>
  <c r="JO236" i="24"/>
  <c r="JP236" i="24"/>
  <c r="JR236" i="24"/>
  <c r="JM237" i="24"/>
  <c r="JJ237" i="24" s="1"/>
  <c r="JN237" i="24"/>
  <c r="JO237" i="24"/>
  <c r="JP237" i="24"/>
  <c r="JR237" i="24"/>
  <c r="JM238" i="24"/>
  <c r="JI238" i="24" s="1"/>
  <c r="JN238" i="24"/>
  <c r="JO238" i="24"/>
  <c r="JP238" i="24"/>
  <c r="JR238" i="24"/>
  <c r="JM239" i="24"/>
  <c r="JI239" i="24" s="1"/>
  <c r="JN239" i="24"/>
  <c r="JO239" i="24"/>
  <c r="JP239" i="24"/>
  <c r="JR239" i="24"/>
  <c r="JM240" i="24"/>
  <c r="JL240" i="24" s="1"/>
  <c r="JN240" i="24"/>
  <c r="JO240" i="24"/>
  <c r="JP240" i="24"/>
  <c r="JR240" i="24"/>
  <c r="JM241" i="24"/>
  <c r="JJ241" i="24" s="1"/>
  <c r="JN241" i="24"/>
  <c r="JO241" i="24"/>
  <c r="JP241" i="24"/>
  <c r="JR241" i="24"/>
  <c r="JM242" i="24"/>
  <c r="JI242" i="24" s="1"/>
  <c r="JN242" i="24"/>
  <c r="JO242" i="24"/>
  <c r="JP242" i="24"/>
  <c r="JR242" i="24"/>
  <c r="JM243" i="24"/>
  <c r="JI243" i="24" s="1"/>
  <c r="JN243" i="24"/>
  <c r="JO243" i="24"/>
  <c r="JP243" i="24"/>
  <c r="JR243" i="24"/>
  <c r="JM244" i="24"/>
  <c r="JL244" i="24" s="1"/>
  <c r="JN244" i="24"/>
  <c r="JO244" i="24"/>
  <c r="JP244" i="24"/>
  <c r="JR244" i="24"/>
  <c r="JM245" i="24"/>
  <c r="JJ245" i="24" s="1"/>
  <c r="JN245" i="24"/>
  <c r="JO245" i="24"/>
  <c r="JP245" i="24"/>
  <c r="JR245" i="24"/>
  <c r="JM246" i="24"/>
  <c r="JI246" i="24" s="1"/>
  <c r="JN246" i="24"/>
  <c r="JO246" i="24"/>
  <c r="JP246" i="24"/>
  <c r="JR246" i="24"/>
  <c r="JM247" i="24"/>
  <c r="JI247" i="24" s="1"/>
  <c r="JN247" i="24"/>
  <c r="JO247" i="24"/>
  <c r="JP247" i="24"/>
  <c r="JR247" i="24"/>
  <c r="JM250" i="24"/>
  <c r="JJ250" i="24" s="1"/>
  <c r="JN250" i="24"/>
  <c r="JO250" i="24"/>
  <c r="JP250" i="24"/>
  <c r="JR250" i="24"/>
  <c r="JM251" i="24"/>
  <c r="JJ251" i="24" s="1"/>
  <c r="JN251" i="24"/>
  <c r="JO251" i="24"/>
  <c r="JP251" i="24"/>
  <c r="JR251" i="24"/>
  <c r="JM253" i="24"/>
  <c r="JI253" i="24" s="1"/>
  <c r="JN253" i="24"/>
  <c r="JO253" i="24"/>
  <c r="JP253" i="24"/>
  <c r="JR253" i="24"/>
  <c r="JM254" i="24"/>
  <c r="JI254" i="24" s="1"/>
  <c r="JN254" i="24"/>
  <c r="JO254" i="24"/>
  <c r="JP254" i="24"/>
  <c r="JR254" i="24"/>
  <c r="JM255" i="24"/>
  <c r="JL255" i="24" s="1"/>
  <c r="JN255" i="24"/>
  <c r="JO255" i="24"/>
  <c r="JP255" i="24"/>
  <c r="JR255" i="24"/>
  <c r="JM256" i="24"/>
  <c r="JJ256" i="24" s="1"/>
  <c r="JN256" i="24"/>
  <c r="JO256" i="24"/>
  <c r="JP256" i="24"/>
  <c r="JR256" i="24"/>
  <c r="JM257" i="24"/>
  <c r="JI257" i="24" s="1"/>
  <c r="JN257" i="24"/>
  <c r="JO257" i="24"/>
  <c r="JP257" i="24"/>
  <c r="JR257" i="24"/>
  <c r="JM258" i="24"/>
  <c r="JI258" i="24" s="1"/>
  <c r="JN258" i="24"/>
  <c r="JO258" i="24"/>
  <c r="JP258" i="24"/>
  <c r="JR258" i="24"/>
  <c r="JM259" i="24"/>
  <c r="JL259" i="24" s="1"/>
  <c r="JN259" i="24"/>
  <c r="JO259" i="24"/>
  <c r="JP259" i="24"/>
  <c r="JR259" i="24"/>
  <c r="JM260" i="24"/>
  <c r="JJ260" i="24" s="1"/>
  <c r="JN260" i="24"/>
  <c r="JO260" i="24"/>
  <c r="JP260" i="24"/>
  <c r="JR260" i="24"/>
  <c r="JM261" i="24"/>
  <c r="JI261" i="24" s="1"/>
  <c r="JN261" i="24"/>
  <c r="JO261" i="24"/>
  <c r="JP261" i="24"/>
  <c r="JR261" i="24"/>
  <c r="JM262" i="24"/>
  <c r="JI262" i="24" s="1"/>
  <c r="JN262" i="24"/>
  <c r="JO262" i="24"/>
  <c r="JP262" i="24"/>
  <c r="JR262" i="24"/>
  <c r="JM263" i="24"/>
  <c r="JL263" i="24" s="1"/>
  <c r="JN263" i="24"/>
  <c r="JO263" i="24"/>
  <c r="JP263" i="24"/>
  <c r="JR263" i="24"/>
  <c r="JM264" i="24"/>
  <c r="JJ264" i="24" s="1"/>
  <c r="JN264" i="24"/>
  <c r="JO264" i="24"/>
  <c r="JP264" i="24"/>
  <c r="JR264" i="24"/>
  <c r="JM265" i="24"/>
  <c r="JI265" i="24" s="1"/>
  <c r="JN265" i="24"/>
  <c r="JO265" i="24"/>
  <c r="JP265" i="24"/>
  <c r="JR265" i="24"/>
  <c r="JM266" i="24"/>
  <c r="JI266" i="24" s="1"/>
  <c r="JN266" i="24"/>
  <c r="JO266" i="24"/>
  <c r="JP266" i="24"/>
  <c r="JR266" i="24"/>
  <c r="JM267" i="24"/>
  <c r="JL267" i="24" s="1"/>
  <c r="JN267" i="24"/>
  <c r="JO267" i="24"/>
  <c r="JP267" i="24"/>
  <c r="JR267" i="24"/>
  <c r="JM268" i="24"/>
  <c r="JJ268" i="24" s="1"/>
  <c r="JN268" i="24"/>
  <c r="JO268" i="24"/>
  <c r="JP268" i="24"/>
  <c r="JR268" i="24"/>
  <c r="JM269" i="24"/>
  <c r="JI269" i="24" s="1"/>
  <c r="JN269" i="24"/>
  <c r="JO269" i="24"/>
  <c r="JP269" i="24"/>
  <c r="JR269" i="24"/>
  <c r="JM270" i="24"/>
  <c r="JI270" i="24" s="1"/>
  <c r="JN270" i="24"/>
  <c r="JO270" i="24"/>
  <c r="JP270" i="24"/>
  <c r="JR270" i="24"/>
  <c r="JM271" i="24"/>
  <c r="JL271" i="24" s="1"/>
  <c r="JN271" i="24"/>
  <c r="JO271" i="24"/>
  <c r="JP271" i="24"/>
  <c r="JR271" i="24"/>
  <c r="JM272" i="24"/>
  <c r="JJ272" i="24" s="1"/>
  <c r="JN272" i="24"/>
  <c r="JO272" i="24"/>
  <c r="JP272" i="24"/>
  <c r="JR272" i="24"/>
  <c r="JM273" i="24"/>
  <c r="JI273" i="24" s="1"/>
  <c r="JN273" i="24"/>
  <c r="JO273" i="24"/>
  <c r="JP273" i="24"/>
  <c r="JR273" i="24"/>
  <c r="JM276" i="24"/>
  <c r="JJ276" i="24" s="1"/>
  <c r="JN276" i="24"/>
  <c r="JO276" i="24"/>
  <c r="JP276" i="24"/>
  <c r="JR276" i="24"/>
  <c r="JM277" i="24"/>
  <c r="JI277" i="24" s="1"/>
  <c r="JN277" i="24"/>
  <c r="JO277" i="24"/>
  <c r="JP277" i="24"/>
  <c r="JR277" i="24"/>
  <c r="JM278" i="24"/>
  <c r="JI278" i="24" s="1"/>
  <c r="JN278" i="24"/>
  <c r="JO278" i="24"/>
  <c r="JP278" i="24"/>
  <c r="JR278" i="24"/>
  <c r="JM279" i="24"/>
  <c r="JL279" i="24" s="1"/>
  <c r="JN279" i="24"/>
  <c r="JO279" i="24"/>
  <c r="JP279" i="24"/>
  <c r="JR279" i="24"/>
  <c r="JM280" i="24"/>
  <c r="JJ280" i="24" s="1"/>
  <c r="JN280" i="24"/>
  <c r="JO280" i="24"/>
  <c r="JP280" i="24"/>
  <c r="JR280" i="24"/>
  <c r="JM281" i="24"/>
  <c r="JI281" i="24" s="1"/>
  <c r="JN281" i="24"/>
  <c r="JO281" i="24"/>
  <c r="JP281" i="24"/>
  <c r="JR281" i="24"/>
  <c r="JM282" i="24"/>
  <c r="JI282" i="24" s="1"/>
  <c r="JN282" i="24"/>
  <c r="JO282" i="24"/>
  <c r="JP282" i="24"/>
  <c r="JR282" i="24"/>
  <c r="JM283" i="24"/>
  <c r="JL283" i="24" s="1"/>
  <c r="JN283" i="24"/>
  <c r="JO283" i="24"/>
  <c r="JP283" i="24"/>
  <c r="JR283" i="24"/>
  <c r="JM284" i="24"/>
  <c r="JJ284" i="24" s="1"/>
  <c r="JN284" i="24"/>
  <c r="JO284" i="24"/>
  <c r="JP284" i="24"/>
  <c r="JR284" i="24"/>
  <c r="JM285" i="24"/>
  <c r="JI285" i="24" s="1"/>
  <c r="JN285" i="24"/>
  <c r="JO285" i="24"/>
  <c r="JP285" i="24"/>
  <c r="JR285" i="24"/>
  <c r="JM286" i="24"/>
  <c r="JI286" i="24" s="1"/>
  <c r="JN286" i="24"/>
  <c r="JO286" i="24"/>
  <c r="JP286" i="24"/>
  <c r="JR286" i="24"/>
  <c r="JM287" i="24"/>
  <c r="JL287" i="24" s="1"/>
  <c r="JN287" i="24"/>
  <c r="JO287" i="24"/>
  <c r="JP287" i="24"/>
  <c r="JR287" i="24"/>
  <c r="JM288" i="24"/>
  <c r="JJ288" i="24" s="1"/>
  <c r="JN288" i="24"/>
  <c r="JO288" i="24"/>
  <c r="JP288" i="24"/>
  <c r="JR288" i="24"/>
  <c r="JM289" i="24"/>
  <c r="JI289" i="24" s="1"/>
  <c r="JN289" i="24"/>
  <c r="JO289" i="24"/>
  <c r="JP289" i="24"/>
  <c r="JR289" i="24"/>
  <c r="JM290" i="24"/>
  <c r="JI290" i="24" s="1"/>
  <c r="JN290" i="24"/>
  <c r="JO290" i="24"/>
  <c r="JP290" i="24"/>
  <c r="JR290" i="24"/>
  <c r="JM291" i="24"/>
  <c r="JL291" i="24" s="1"/>
  <c r="JN291" i="24"/>
  <c r="JO291" i="24"/>
  <c r="JP291" i="24"/>
  <c r="JR291" i="24"/>
  <c r="JM292" i="24"/>
  <c r="JJ292" i="24" s="1"/>
  <c r="JN292" i="24"/>
  <c r="JO292" i="24"/>
  <c r="JP292" i="24"/>
  <c r="JR292" i="24"/>
  <c r="JM293" i="24"/>
  <c r="JI293" i="24" s="1"/>
  <c r="JN293" i="24"/>
  <c r="JO293" i="24"/>
  <c r="JP293" i="24"/>
  <c r="JR293" i="24"/>
  <c r="JM294" i="24"/>
  <c r="JI294" i="24" s="1"/>
  <c r="JN294" i="24"/>
  <c r="JO294" i="24"/>
  <c r="JP294" i="24"/>
  <c r="JR294" i="24"/>
  <c r="JM295" i="24"/>
  <c r="JN295" i="24"/>
  <c r="JO295" i="24"/>
  <c r="JP295" i="24"/>
  <c r="JR295" i="24"/>
  <c r="JM296" i="24"/>
  <c r="JJ296" i="24" s="1"/>
  <c r="JN296" i="24"/>
  <c r="JO296" i="24"/>
  <c r="JP296" i="24"/>
  <c r="JR296" i="24"/>
  <c r="JM297" i="24"/>
  <c r="JI297" i="24" s="1"/>
  <c r="JN297" i="24"/>
  <c r="JO297" i="24"/>
  <c r="JP297" i="24"/>
  <c r="JR297" i="24"/>
  <c r="JM298" i="24"/>
  <c r="JI298" i="24" s="1"/>
  <c r="JN298" i="24"/>
  <c r="JO298" i="24"/>
  <c r="JP298" i="24"/>
  <c r="JR298" i="24"/>
  <c r="JM299" i="24"/>
  <c r="JL299" i="24" s="1"/>
  <c r="JN299" i="24"/>
  <c r="JO299" i="24"/>
  <c r="JP299" i="24"/>
  <c r="JR299" i="24"/>
  <c r="JM300" i="24"/>
  <c r="JJ300" i="24" s="1"/>
  <c r="JN300" i="24"/>
  <c r="JO300" i="24"/>
  <c r="JP300" i="24"/>
  <c r="JR300" i="24"/>
  <c r="JM301" i="24"/>
  <c r="JI301" i="24" s="1"/>
  <c r="JN301" i="24"/>
  <c r="JO301" i="24"/>
  <c r="JP301" i="24"/>
  <c r="JR301" i="24"/>
  <c r="JM302" i="24"/>
  <c r="JI302" i="24" s="1"/>
  <c r="JN302" i="24"/>
  <c r="JO302" i="24"/>
  <c r="JP302" i="24"/>
  <c r="JR302" i="24"/>
  <c r="JM303" i="24"/>
  <c r="JL303" i="24" s="1"/>
  <c r="JN303" i="24"/>
  <c r="JO303" i="24"/>
  <c r="JP303" i="24"/>
  <c r="JR303" i="24"/>
  <c r="JM304" i="24"/>
  <c r="JJ304" i="24" s="1"/>
  <c r="JN304" i="24"/>
  <c r="JO304" i="24"/>
  <c r="JP304" i="24"/>
  <c r="JR304" i="24"/>
  <c r="JM305" i="24"/>
  <c r="JI305" i="24" s="1"/>
  <c r="JN305" i="24"/>
  <c r="JO305" i="24"/>
  <c r="JP305" i="24"/>
  <c r="JR305" i="24"/>
  <c r="JM306" i="24"/>
  <c r="JI306" i="24" s="1"/>
  <c r="JN306" i="24"/>
  <c r="JO306" i="24"/>
  <c r="JP306" i="24"/>
  <c r="JR306" i="24"/>
  <c r="JM307" i="24"/>
  <c r="JL307" i="24" s="1"/>
  <c r="JN307" i="24"/>
  <c r="JO307" i="24"/>
  <c r="JP307" i="24"/>
  <c r="JR307" i="24"/>
  <c r="JM308" i="24"/>
  <c r="JJ308" i="24" s="1"/>
  <c r="JN308" i="24"/>
  <c r="JO308" i="24"/>
  <c r="JP308" i="24"/>
  <c r="JR308" i="24"/>
  <c r="JM309" i="24"/>
  <c r="JI309" i="24" s="1"/>
  <c r="JN309" i="24"/>
  <c r="JO309" i="24"/>
  <c r="JP309" i="24"/>
  <c r="JR309" i="24"/>
  <c r="JM310" i="24"/>
  <c r="JI310" i="24" s="1"/>
  <c r="JN310" i="24"/>
  <c r="JO310" i="24"/>
  <c r="JP310" i="24"/>
  <c r="JR310" i="24"/>
  <c r="JM311" i="24"/>
  <c r="JL311" i="24" s="1"/>
  <c r="JN311" i="24"/>
  <c r="JO311" i="24"/>
  <c r="JP311" i="24"/>
  <c r="JR311" i="24"/>
  <c r="JM312" i="24"/>
  <c r="JJ312" i="24" s="1"/>
  <c r="JN312" i="24"/>
  <c r="JO312" i="24"/>
  <c r="JP312" i="24"/>
  <c r="JR312" i="24"/>
  <c r="JM313" i="24"/>
  <c r="JI313" i="24" s="1"/>
  <c r="JN313" i="24"/>
  <c r="JO313" i="24"/>
  <c r="JP313" i="24"/>
  <c r="JR313" i="24"/>
  <c r="JM314" i="24"/>
  <c r="JI314" i="24" s="1"/>
  <c r="JN314" i="24"/>
  <c r="JO314" i="24"/>
  <c r="JP314" i="24"/>
  <c r="JR314" i="24"/>
  <c r="JM315" i="24"/>
  <c r="JL315" i="24" s="1"/>
  <c r="JN315" i="24"/>
  <c r="JO315" i="24"/>
  <c r="JP315" i="24"/>
  <c r="JR315" i="24"/>
  <c r="JM316" i="24"/>
  <c r="JJ316" i="24" s="1"/>
  <c r="JN316" i="24"/>
  <c r="JO316" i="24"/>
  <c r="JP316" i="24"/>
  <c r="JR316" i="24"/>
  <c r="JM317" i="24"/>
  <c r="JI317" i="24" s="1"/>
  <c r="JN317" i="24"/>
  <c r="JO317" i="24"/>
  <c r="JP317" i="24"/>
  <c r="JR317" i="24"/>
  <c r="JM319" i="24"/>
  <c r="JI319" i="24" s="1"/>
  <c r="JN319" i="24"/>
  <c r="JO319" i="24"/>
  <c r="JP319" i="24"/>
  <c r="JR319" i="24"/>
  <c r="JM322" i="24"/>
  <c r="JN322" i="24"/>
  <c r="JO322" i="24"/>
  <c r="JP322" i="24"/>
  <c r="JR322" i="24"/>
  <c r="JM323" i="24"/>
  <c r="JJ323" i="24" s="1"/>
  <c r="JN323" i="24"/>
  <c r="JO323" i="24"/>
  <c r="JP323" i="24"/>
  <c r="JR323" i="24"/>
  <c r="JM325" i="24"/>
  <c r="JI325" i="24" s="1"/>
  <c r="JN325" i="24"/>
  <c r="JO325" i="24"/>
  <c r="JP325" i="24"/>
  <c r="JR325" i="24"/>
  <c r="JM328" i="24"/>
  <c r="JI328" i="24" s="1"/>
  <c r="JN328" i="24"/>
  <c r="JO328" i="24"/>
  <c r="JP328" i="24"/>
  <c r="JR328" i="24"/>
  <c r="JM329" i="24"/>
  <c r="JN329" i="24"/>
  <c r="JO329" i="24"/>
  <c r="JP329" i="24"/>
  <c r="JR329" i="24"/>
  <c r="JM331" i="24"/>
  <c r="JJ331" i="24" s="1"/>
  <c r="JN331" i="24"/>
  <c r="JO331" i="24"/>
  <c r="JP331" i="24"/>
  <c r="JR331" i="24"/>
  <c r="JM332" i="24"/>
  <c r="JI332" i="24" s="1"/>
  <c r="JN332" i="24"/>
  <c r="JO332" i="24"/>
  <c r="JP332" i="24"/>
  <c r="JR332" i="24"/>
  <c r="JM333" i="24"/>
  <c r="JK333" i="24" s="1"/>
  <c r="JN333" i="24"/>
  <c r="JO333" i="24"/>
  <c r="JP333" i="24"/>
  <c r="JR333" i="24"/>
  <c r="JM334" i="24"/>
  <c r="JL334" i="24" s="1"/>
  <c r="JN334" i="24"/>
  <c r="JO334" i="24"/>
  <c r="JP334" i="24"/>
  <c r="JR334" i="24"/>
  <c r="JM335" i="24"/>
  <c r="JJ335" i="24" s="1"/>
  <c r="JN335" i="24"/>
  <c r="JO335" i="24"/>
  <c r="JP335" i="24"/>
  <c r="JR335" i="24"/>
  <c r="JM336" i="24"/>
  <c r="JI336" i="24" s="1"/>
  <c r="JN336" i="24"/>
  <c r="JO336" i="24"/>
  <c r="JP336" i="24"/>
  <c r="JR336" i="24"/>
  <c r="JM337" i="24"/>
  <c r="JI337" i="24" s="1"/>
  <c r="JN337" i="24"/>
  <c r="JO337" i="24"/>
  <c r="JP337" i="24"/>
  <c r="JR337" i="24"/>
  <c r="JM338" i="24"/>
  <c r="JL338" i="24" s="1"/>
  <c r="JN338" i="24"/>
  <c r="JO338" i="24"/>
  <c r="JP338" i="24"/>
  <c r="JR338" i="24"/>
  <c r="JM339" i="24"/>
  <c r="JJ339" i="24" s="1"/>
  <c r="JN339" i="24"/>
  <c r="JO339" i="24"/>
  <c r="JP339" i="24"/>
  <c r="JR339" i="24"/>
  <c r="JM340" i="24"/>
  <c r="JI340" i="24" s="1"/>
  <c r="JN340" i="24"/>
  <c r="JO340" i="24"/>
  <c r="JP340" i="24"/>
  <c r="JR340" i="24"/>
  <c r="JM341" i="24"/>
  <c r="JI341" i="24" s="1"/>
  <c r="JN341" i="24"/>
  <c r="JO341" i="24"/>
  <c r="JP341" i="24"/>
  <c r="JR341" i="24"/>
  <c r="JM342" i="24"/>
  <c r="JL342" i="24" s="1"/>
  <c r="JN342" i="24"/>
  <c r="JO342" i="24"/>
  <c r="JP342" i="24"/>
  <c r="JR342" i="24"/>
  <c r="JM343" i="24"/>
  <c r="JJ343" i="24" s="1"/>
  <c r="JN343" i="24"/>
  <c r="JO343" i="24"/>
  <c r="JP343" i="24"/>
  <c r="JR343" i="24"/>
  <c r="JM344" i="24"/>
  <c r="JI344" i="24" s="1"/>
  <c r="JN344" i="24"/>
  <c r="JO344" i="24"/>
  <c r="JP344" i="24"/>
  <c r="JR344" i="24"/>
  <c r="JR11" i="24"/>
  <c r="JP11" i="24"/>
  <c r="JO11" i="24"/>
  <c r="JN11" i="24"/>
  <c r="JM11" i="24"/>
  <c r="JJ11" i="24" s="1"/>
  <c r="JA296" i="24"/>
  <c r="IW296" i="24" s="1"/>
  <c r="JB296" i="24"/>
  <c r="JC296" i="24"/>
  <c r="JD296" i="24"/>
  <c r="JF296" i="24"/>
  <c r="JF205" i="24"/>
  <c r="JD205" i="24"/>
  <c r="JC205" i="24"/>
  <c r="JB205" i="24"/>
  <c r="JA205" i="24"/>
  <c r="JF204" i="24"/>
  <c r="JC204" i="24"/>
  <c r="JB204" i="24"/>
  <c r="JA204" i="24"/>
  <c r="IW204" i="24" s="1"/>
  <c r="JA197" i="24"/>
  <c r="IW197" i="24" s="1"/>
  <c r="JB197" i="24"/>
  <c r="JC197" i="24"/>
  <c r="JD197" i="24"/>
  <c r="JF197" i="24"/>
  <c r="JA191" i="24"/>
  <c r="IW191" i="24" s="1"/>
  <c r="JB191" i="24"/>
  <c r="JC191" i="24"/>
  <c r="JD191" i="24"/>
  <c r="JF191" i="24"/>
  <c r="JF303" i="24"/>
  <c r="JD303" i="24"/>
  <c r="JC303" i="24"/>
  <c r="JB303" i="24"/>
  <c r="JA303" i="24"/>
  <c r="JF317" i="24"/>
  <c r="JD317" i="24"/>
  <c r="JC317" i="24"/>
  <c r="JB317" i="24"/>
  <c r="JA317" i="24"/>
  <c r="IX317" i="24" s="1"/>
  <c r="JF310" i="24"/>
  <c r="JD310" i="24"/>
  <c r="JC310" i="24"/>
  <c r="JB310" i="24"/>
  <c r="JA310" i="24"/>
  <c r="IX310" i="24" s="1"/>
  <c r="JF247" i="24"/>
  <c r="JD247" i="24"/>
  <c r="JC247" i="24"/>
  <c r="JB247" i="24"/>
  <c r="JA247" i="24"/>
  <c r="JA178" i="24"/>
  <c r="IW178" i="24" s="1"/>
  <c r="JB178" i="24"/>
  <c r="JC178" i="24"/>
  <c r="JD178" i="24"/>
  <c r="JF178" i="24"/>
  <c r="JF276" i="24"/>
  <c r="JD276" i="24"/>
  <c r="JC276" i="24"/>
  <c r="JB276" i="24"/>
  <c r="JA276" i="24"/>
  <c r="JC275" i="24"/>
  <c r="JB275" i="24"/>
  <c r="JA275" i="24"/>
  <c r="JF231" i="24"/>
  <c r="JD231" i="24"/>
  <c r="JC231" i="24"/>
  <c r="JB231" i="24"/>
  <c r="JA231" i="24"/>
  <c r="IZ231" i="24" s="1"/>
  <c r="JC230" i="24"/>
  <c r="JB230" i="24"/>
  <c r="JA230" i="24"/>
  <c r="JF220" i="24"/>
  <c r="JD220" i="24"/>
  <c r="JC220" i="24"/>
  <c r="JB220" i="24"/>
  <c r="JA220" i="24"/>
  <c r="JF222" i="24"/>
  <c r="JD222" i="24"/>
  <c r="JC222" i="24"/>
  <c r="JB222" i="24"/>
  <c r="JA222" i="24"/>
  <c r="IZ222" i="24" s="1"/>
  <c r="JA128" i="24"/>
  <c r="IW128" i="24" s="1"/>
  <c r="JB128" i="24"/>
  <c r="JC128" i="24"/>
  <c r="JD128" i="24"/>
  <c r="JF128" i="24"/>
  <c r="JF99" i="24"/>
  <c r="JD99" i="24"/>
  <c r="JC99" i="24"/>
  <c r="JB99" i="24"/>
  <c r="JA99" i="24"/>
  <c r="IZ99" i="24" s="1"/>
  <c r="JF287" i="24"/>
  <c r="JD287" i="24"/>
  <c r="JC287" i="24"/>
  <c r="JB287" i="24"/>
  <c r="JA287" i="24"/>
  <c r="IZ287" i="24" s="1"/>
  <c r="JA163" i="24"/>
  <c r="IW163" i="24" s="1"/>
  <c r="JB163" i="24"/>
  <c r="JC163" i="24"/>
  <c r="JD163" i="24"/>
  <c r="JF163" i="24"/>
  <c r="JF124" i="24"/>
  <c r="JD124" i="24"/>
  <c r="JC124" i="24"/>
  <c r="JB124" i="24"/>
  <c r="JA124" i="24"/>
  <c r="IX124" i="24" s="1"/>
  <c r="JA103" i="24"/>
  <c r="IW103" i="24" s="1"/>
  <c r="JB103" i="24"/>
  <c r="JC103" i="24"/>
  <c r="JD103" i="24"/>
  <c r="JF103" i="24"/>
  <c r="JA260" i="24"/>
  <c r="IW260" i="24" s="1"/>
  <c r="JB260" i="24"/>
  <c r="JC260" i="24"/>
  <c r="JD260" i="24"/>
  <c r="JF260" i="24"/>
  <c r="JA70" i="24"/>
  <c r="IW70" i="24" s="1"/>
  <c r="JB70" i="24"/>
  <c r="JC70" i="24"/>
  <c r="JD70" i="24"/>
  <c r="JF70" i="24"/>
  <c r="JF292" i="24"/>
  <c r="JD292" i="24"/>
  <c r="JC292" i="24"/>
  <c r="JB292" i="24"/>
  <c r="JA292" i="24"/>
  <c r="IX292" i="24" s="1"/>
  <c r="JA32" i="24"/>
  <c r="IW32" i="24" s="1"/>
  <c r="JB32" i="24"/>
  <c r="JC32" i="24"/>
  <c r="JD32" i="24"/>
  <c r="JF32" i="24"/>
  <c r="JA251" i="24"/>
  <c r="IW251" i="24" s="1"/>
  <c r="JB251" i="24"/>
  <c r="JC251" i="24"/>
  <c r="JD251" i="24"/>
  <c r="JF251" i="24"/>
  <c r="KC335" i="24" l="1"/>
  <c r="JW335" i="24"/>
  <c r="JW273" i="24"/>
  <c r="JX154" i="24"/>
  <c r="JW154" i="24"/>
  <c r="JV154" i="24"/>
  <c r="KC154" i="24"/>
  <c r="JX140" i="24"/>
  <c r="JW334" i="24"/>
  <c r="JU334" i="24"/>
  <c r="KC334" i="24"/>
  <c r="JU250" i="24"/>
  <c r="KC250" i="24"/>
  <c r="JU331" i="24"/>
  <c r="KC331" i="24"/>
  <c r="JX146" i="24"/>
  <c r="JW146" i="24"/>
  <c r="JV146" i="24"/>
  <c r="KC146" i="24"/>
  <c r="KC202" i="24"/>
  <c r="JU202" i="24"/>
  <c r="JX202" i="24"/>
  <c r="JX194" i="24"/>
  <c r="JW194" i="24"/>
  <c r="JV194" i="24"/>
  <c r="KC194" i="24"/>
  <c r="JX96" i="24"/>
  <c r="JV96" i="24"/>
  <c r="JX100" i="24"/>
  <c r="JW277" i="24"/>
  <c r="JW333" i="24"/>
  <c r="JX88" i="24"/>
  <c r="JW88" i="24"/>
  <c r="JW257" i="24"/>
  <c r="KC67" i="24"/>
  <c r="JV67" i="24"/>
  <c r="JU67" i="24"/>
  <c r="JW314" i="24"/>
  <c r="JU314" i="24"/>
  <c r="KC314" i="24"/>
  <c r="JV61" i="24"/>
  <c r="JW265" i="24"/>
  <c r="JW305" i="24"/>
  <c r="JW281" i="24"/>
  <c r="JV47" i="24"/>
  <c r="JX319" i="24"/>
  <c r="JW319" i="24"/>
  <c r="JU319" i="24"/>
  <c r="KC319" i="24"/>
  <c r="JW289" i="24"/>
  <c r="JW20" i="24"/>
  <c r="KH64" i="24"/>
  <c r="KI71" i="24"/>
  <c r="KG73" i="24"/>
  <c r="KI79" i="24"/>
  <c r="KI80" i="24"/>
  <c r="KG81" i="24"/>
  <c r="KI87" i="24"/>
  <c r="KI115" i="24"/>
  <c r="KJ116" i="24"/>
  <c r="KO120" i="24"/>
  <c r="KI128" i="24"/>
  <c r="KG129" i="24"/>
  <c r="KO135" i="24"/>
  <c r="KI148" i="24"/>
  <c r="KJ149" i="24"/>
  <c r="KJ173" i="24"/>
  <c r="KI189" i="24"/>
  <c r="KG196" i="24"/>
  <c r="KH208" i="24"/>
  <c r="KI213" i="24"/>
  <c r="KO220" i="24"/>
  <c r="KH224" i="24"/>
  <c r="KG225" i="24"/>
  <c r="KI229" i="24"/>
  <c r="KO235" i="24"/>
  <c r="KI246" i="24"/>
  <c r="KG247" i="24"/>
  <c r="KG254" i="24"/>
  <c r="KG257" i="24"/>
  <c r="KO258" i="24"/>
  <c r="KO285" i="24"/>
  <c r="KI289" i="24"/>
  <c r="KI290" i="24"/>
  <c r="KI301" i="24"/>
  <c r="KI302" i="24"/>
  <c r="KO305" i="24"/>
  <c r="KO306" i="24"/>
  <c r="KG313" i="24"/>
  <c r="KG314" i="24"/>
  <c r="KO326" i="24"/>
  <c r="KO334" i="24"/>
  <c r="KG16" i="24"/>
  <c r="KO16" i="24"/>
  <c r="KG24" i="24"/>
  <c r="KO24" i="24"/>
  <c r="KG32" i="24"/>
  <c r="KO32" i="24"/>
  <c r="KI47" i="24"/>
  <c r="KG49" i="24"/>
  <c r="KI55" i="24"/>
  <c r="KG57" i="24"/>
  <c r="KI63" i="24"/>
  <c r="KI64" i="24"/>
  <c r="KG65" i="24"/>
  <c r="KO69" i="24"/>
  <c r="KO77" i="24"/>
  <c r="KO85" i="24"/>
  <c r="KG101" i="24"/>
  <c r="KI107" i="24"/>
  <c r="KG109" i="24"/>
  <c r="KO113" i="24"/>
  <c r="KO134" i="24"/>
  <c r="KO144" i="24"/>
  <c r="KG152" i="24"/>
  <c r="KG153" i="24"/>
  <c r="KG164" i="24"/>
  <c r="KG165" i="24"/>
  <c r="KO169" i="24"/>
  <c r="KG176" i="24"/>
  <c r="KG177" i="24"/>
  <c r="KO177" i="24"/>
  <c r="KG184" i="24"/>
  <c r="KG185" i="24"/>
  <c r="KO185" i="24"/>
  <c r="KH196" i="24"/>
  <c r="KO204" i="24"/>
  <c r="KI208" i="24"/>
  <c r="KG220" i="24"/>
  <c r="KI224" i="24"/>
  <c r="KO241" i="24"/>
  <c r="KO265" i="24"/>
  <c r="KG293" i="24"/>
  <c r="KG294" i="24"/>
  <c r="KI313" i="24"/>
  <c r="KI314" i="24"/>
  <c r="KO317" i="24"/>
  <c r="KO318" i="24"/>
  <c r="KG325" i="24"/>
  <c r="KG326" i="24"/>
  <c r="KG333" i="24"/>
  <c r="KG334" i="24"/>
  <c r="KH16" i="24"/>
  <c r="KH24" i="24"/>
  <c r="KH32" i="24"/>
  <c r="KO45" i="24"/>
  <c r="KO53" i="24"/>
  <c r="KO61" i="24"/>
  <c r="KO68" i="24"/>
  <c r="KG76" i="24"/>
  <c r="KO76" i="24"/>
  <c r="KG84" i="24"/>
  <c r="KO84" i="24"/>
  <c r="KO105" i="24"/>
  <c r="KO112" i="24"/>
  <c r="KI120" i="24"/>
  <c r="KG121" i="24"/>
  <c r="KO125" i="24"/>
  <c r="KO145" i="24"/>
  <c r="KO156" i="24"/>
  <c r="KO157" i="24"/>
  <c r="KG169" i="24"/>
  <c r="KH177" i="24"/>
  <c r="KH185" i="24"/>
  <c r="KO192" i="24"/>
  <c r="KG204" i="24"/>
  <c r="KO205" i="24"/>
  <c r="KO216" i="24"/>
  <c r="KG221" i="24"/>
  <c r="KO221" i="24"/>
  <c r="KO232" i="24"/>
  <c r="KO243" i="24"/>
  <c r="KO266" i="24"/>
  <c r="KG286" i="24"/>
  <c r="KO286" i="24"/>
  <c r="KO297" i="24"/>
  <c r="KO298" i="24"/>
  <c r="KI333" i="24"/>
  <c r="KG341" i="24"/>
  <c r="KG342" i="24"/>
  <c r="KO342" i="24"/>
  <c r="KI16" i="24"/>
  <c r="KI24" i="24"/>
  <c r="KI32" i="24"/>
  <c r="KI39" i="24"/>
  <c r="KJ40" i="24"/>
  <c r="KO44" i="24"/>
  <c r="KG52" i="24"/>
  <c r="KO52" i="24"/>
  <c r="KG60" i="24"/>
  <c r="KO60" i="24"/>
  <c r="KG68" i="24"/>
  <c r="KH76" i="24"/>
  <c r="KH84" i="24"/>
  <c r="KO97" i="24"/>
  <c r="KG104" i="24"/>
  <c r="KO104" i="24"/>
  <c r="KG112" i="24"/>
  <c r="KI119" i="24"/>
  <c r="KO124" i="24"/>
  <c r="KO131" i="24"/>
  <c r="KO132" i="24"/>
  <c r="KG134" i="24"/>
  <c r="KG144" i="24"/>
  <c r="KG145" i="24"/>
  <c r="KG168" i="24"/>
  <c r="KI169" i="24"/>
  <c r="KI177" i="24"/>
  <c r="KO180" i="24"/>
  <c r="KI185" i="24"/>
  <c r="KH186" i="24"/>
  <c r="KG192" i="24"/>
  <c r="KO193" i="24"/>
  <c r="KH204" i="24"/>
  <c r="KG205" i="24"/>
  <c r="KG216" i="24"/>
  <c r="KI220" i="24"/>
  <c r="KH221" i="24"/>
  <c r="KG232" i="24"/>
  <c r="KO233" i="24"/>
  <c r="KJ235" i="24"/>
  <c r="KH241" i="24"/>
  <c r="KG242" i="24"/>
  <c r="KO242" i="24"/>
  <c r="KO249" i="24"/>
  <c r="KG265" i="24"/>
  <c r="KG266" i="24"/>
  <c r="KJ270" i="24"/>
  <c r="KO273" i="24"/>
  <c r="KJ278" i="24"/>
  <c r="KO281" i="24"/>
  <c r="KH284" i="24"/>
  <c r="KH286" i="24"/>
  <c r="KI305" i="24"/>
  <c r="KI306" i="24"/>
  <c r="KO309" i="24"/>
  <c r="KO310" i="24"/>
  <c r="KG317" i="24"/>
  <c r="KG318" i="24"/>
  <c r="KI324" i="24"/>
  <c r="KJ326" i="24"/>
  <c r="KO329" i="24"/>
  <c r="KO337" i="24"/>
  <c r="KH342" i="24"/>
  <c r="KO13" i="24"/>
  <c r="KO21" i="24"/>
  <c r="KO29" i="24"/>
  <c r="KO37" i="24"/>
  <c r="KG44" i="24"/>
  <c r="KH52" i="24"/>
  <c r="KH60" i="24"/>
  <c r="KI68" i="24"/>
  <c r="KG69" i="24"/>
  <c r="KI75" i="24"/>
  <c r="KI76" i="24"/>
  <c r="KG77" i="24"/>
  <c r="KI83" i="24"/>
  <c r="KI84" i="24"/>
  <c r="KG85" i="24"/>
  <c r="KO89" i="24"/>
  <c r="KG96" i="24"/>
  <c r="KH104" i="24"/>
  <c r="KI112" i="24"/>
  <c r="KG113" i="24"/>
  <c r="KO117" i="24"/>
  <c r="KG124" i="24"/>
  <c r="KG131" i="24"/>
  <c r="KI134" i="24"/>
  <c r="KI144" i="24"/>
  <c r="KI145" i="24"/>
  <c r="KG156" i="24"/>
  <c r="KG157" i="24"/>
  <c r="KO160" i="24"/>
  <c r="KO161" i="24"/>
  <c r="KI168" i="24"/>
  <c r="KJ169" i="24"/>
  <c r="KO188" i="24"/>
  <c r="KH192" i="24"/>
  <c r="KG193" i="24"/>
  <c r="KO200" i="24"/>
  <c r="KI204" i="24"/>
  <c r="KI205" i="24"/>
  <c r="KH206" i="24"/>
  <c r="KO212" i="24"/>
  <c r="KH216" i="24"/>
  <c r="KI221" i="24"/>
  <c r="KH222" i="24"/>
  <c r="KO228" i="24"/>
  <c r="KH232" i="24"/>
  <c r="KG233" i="24"/>
  <c r="KG238" i="24"/>
  <c r="KI240" i="24"/>
  <c r="KI241" i="24"/>
  <c r="KH242" i="24"/>
  <c r="KO251" i="24"/>
  <c r="KI266" i="24"/>
  <c r="KG267" i="24"/>
  <c r="KO274" i="24"/>
  <c r="KO282" i="24"/>
  <c r="KI286" i="24"/>
  <c r="KG297" i="24"/>
  <c r="KG298" i="24"/>
  <c r="KI317" i="24"/>
  <c r="KI318" i="24"/>
  <c r="KI340" i="24"/>
  <c r="KI342" i="24"/>
  <c r="KI44" i="24"/>
  <c r="KG45" i="24"/>
  <c r="KI51" i="24"/>
  <c r="KG53" i="24"/>
  <c r="KI59" i="24"/>
  <c r="KG61" i="24"/>
  <c r="KI67" i="24"/>
  <c r="KJ68" i="24"/>
  <c r="KI103" i="24"/>
  <c r="KG105" i="24"/>
  <c r="KI111" i="24"/>
  <c r="KJ112" i="24"/>
  <c r="KI124" i="24"/>
  <c r="KG125" i="24"/>
  <c r="KH131" i="24"/>
  <c r="KI133" i="24"/>
  <c r="KI143" i="24"/>
  <c r="KJ145" i="24"/>
  <c r="KI156" i="24"/>
  <c r="KJ157" i="24"/>
  <c r="KG180" i="24"/>
  <c r="KI192" i="24"/>
  <c r="KI193" i="24"/>
  <c r="KH194" i="24"/>
  <c r="KJ205" i="24"/>
  <c r="KI216" i="24"/>
  <c r="KI232" i="24"/>
  <c r="KI233" i="24"/>
  <c r="KH234" i="24"/>
  <c r="KJ240" i="24"/>
  <c r="KJ243" i="24"/>
  <c r="KH249" i="24"/>
  <c r="KH264" i="24"/>
  <c r="KJ266" i="24"/>
  <c r="KG273" i="24"/>
  <c r="KG281" i="24"/>
  <c r="KI297" i="24"/>
  <c r="KI298" i="24"/>
  <c r="KG309" i="24"/>
  <c r="KG310" i="24"/>
  <c r="KI316" i="24"/>
  <c r="KG329" i="24"/>
  <c r="KG337" i="24"/>
  <c r="KO252" i="24"/>
  <c r="KG252" i="24"/>
  <c r="KJ252" i="24"/>
  <c r="KI252" i="24"/>
  <c r="KH252" i="24"/>
  <c r="KJ11" i="24"/>
  <c r="KJ15" i="24"/>
  <c r="KJ19" i="24"/>
  <c r="KJ23" i="24"/>
  <c r="KJ27" i="24"/>
  <c r="KJ31" i="24"/>
  <c r="KJ35" i="24"/>
  <c r="KJ39" i="24"/>
  <c r="KJ43" i="24"/>
  <c r="KJ47" i="24"/>
  <c r="KJ51" i="24"/>
  <c r="KJ55" i="24"/>
  <c r="KJ59" i="24"/>
  <c r="KJ63" i="24"/>
  <c r="KJ67" i="24"/>
  <c r="KJ71" i="24"/>
  <c r="KJ75" i="24"/>
  <c r="KJ79" i="24"/>
  <c r="KJ83" i="24"/>
  <c r="KJ87" i="24"/>
  <c r="KJ91" i="24"/>
  <c r="KJ95" i="24"/>
  <c r="KJ99" i="24"/>
  <c r="KJ103" i="24"/>
  <c r="KJ107" i="24"/>
  <c r="KJ111" i="24"/>
  <c r="KJ115" i="24"/>
  <c r="KJ119" i="24"/>
  <c r="KJ123" i="24"/>
  <c r="KJ127" i="24"/>
  <c r="KH132" i="24"/>
  <c r="KJ132" i="24"/>
  <c r="KJ133" i="24"/>
  <c r="KH134" i="24"/>
  <c r="KG137" i="24"/>
  <c r="KO138" i="24"/>
  <c r="KO139" i="24"/>
  <c r="KO140" i="24"/>
  <c r="KJ237" i="24"/>
  <c r="KI237" i="24"/>
  <c r="KH237" i="24"/>
  <c r="KG237" i="24"/>
  <c r="KO237" i="24"/>
  <c r="KJ291" i="24"/>
  <c r="KI291" i="24"/>
  <c r="KH291" i="24"/>
  <c r="KO291" i="24"/>
  <c r="KG291" i="24"/>
  <c r="KJ323" i="24"/>
  <c r="KI323" i="24"/>
  <c r="KH323" i="24"/>
  <c r="KO323" i="24"/>
  <c r="KG323" i="24"/>
  <c r="KJ150" i="24"/>
  <c r="KI150" i="24"/>
  <c r="KO150" i="24"/>
  <c r="KG150" i="24"/>
  <c r="KJ158" i="24"/>
  <c r="KI158" i="24"/>
  <c r="KO158" i="24"/>
  <c r="KG158" i="24"/>
  <c r="KJ166" i="24"/>
  <c r="KI166" i="24"/>
  <c r="KO166" i="24"/>
  <c r="KG166" i="24"/>
  <c r="KJ175" i="24"/>
  <c r="KH175" i="24"/>
  <c r="KO175" i="24"/>
  <c r="KG175" i="24"/>
  <c r="KJ178" i="24"/>
  <c r="KI178" i="24"/>
  <c r="KO178" i="24"/>
  <c r="KG178" i="24"/>
  <c r="KJ199" i="24"/>
  <c r="KI199" i="24"/>
  <c r="KH199" i="24"/>
  <c r="KO199" i="24"/>
  <c r="KG199" i="24"/>
  <c r="KJ211" i="24"/>
  <c r="KI211" i="24"/>
  <c r="KH211" i="24"/>
  <c r="KO211" i="24"/>
  <c r="KG211" i="24"/>
  <c r="KJ227" i="24"/>
  <c r="KI227" i="24"/>
  <c r="KH227" i="24"/>
  <c r="KO227" i="24"/>
  <c r="KG227" i="24"/>
  <c r="KJ151" i="24"/>
  <c r="KH151" i="24"/>
  <c r="KO151" i="24"/>
  <c r="KG151" i="24"/>
  <c r="KJ231" i="24"/>
  <c r="KI231" i="24"/>
  <c r="KH231" i="24"/>
  <c r="KO231" i="24"/>
  <c r="KG231" i="24"/>
  <c r="KH13" i="24"/>
  <c r="KH17" i="24"/>
  <c r="KH21" i="24"/>
  <c r="KH25" i="24"/>
  <c r="KH29" i="24"/>
  <c r="KH33" i="24"/>
  <c r="KH37" i="24"/>
  <c r="KH41" i="24"/>
  <c r="KH45" i="24"/>
  <c r="KH49" i="24"/>
  <c r="KH53" i="24"/>
  <c r="KH57" i="24"/>
  <c r="KH61" i="24"/>
  <c r="KH65" i="24"/>
  <c r="KH69" i="24"/>
  <c r="KH73" i="24"/>
  <c r="KH77" i="24"/>
  <c r="KH81" i="24"/>
  <c r="KH85" i="24"/>
  <c r="KH89" i="24"/>
  <c r="KH93" i="24"/>
  <c r="KH97" i="24"/>
  <c r="KH101" i="24"/>
  <c r="KH105" i="24"/>
  <c r="KH109" i="24"/>
  <c r="KH113" i="24"/>
  <c r="KH117" i="24"/>
  <c r="KH121" i="24"/>
  <c r="KH125" i="24"/>
  <c r="KH129" i="24"/>
  <c r="KJ135" i="24"/>
  <c r="KH135" i="24"/>
  <c r="KH136" i="24"/>
  <c r="KJ136" i="24"/>
  <c r="KH138" i="24"/>
  <c r="KG139" i="24"/>
  <c r="KG140" i="24"/>
  <c r="KG141" i="24"/>
  <c r="KO142" i="24"/>
  <c r="KJ187" i="24"/>
  <c r="KI187" i="24"/>
  <c r="KH187" i="24"/>
  <c r="KO187" i="24"/>
  <c r="KG187" i="24"/>
  <c r="KJ245" i="24"/>
  <c r="KI245" i="24"/>
  <c r="KH245" i="24"/>
  <c r="KG245" i="24"/>
  <c r="KO245" i="24"/>
  <c r="KJ167" i="24"/>
  <c r="KH167" i="24"/>
  <c r="KO167" i="24"/>
  <c r="KG167" i="24"/>
  <c r="KJ179" i="24"/>
  <c r="KH179" i="24"/>
  <c r="KO179" i="24"/>
  <c r="KG179" i="24"/>
  <c r="KJ215" i="24"/>
  <c r="KI215" i="24"/>
  <c r="KH215" i="24"/>
  <c r="KO215" i="24"/>
  <c r="KG215" i="24"/>
  <c r="KJ331" i="24"/>
  <c r="KI331" i="24"/>
  <c r="KH331" i="24"/>
  <c r="KO331" i="24"/>
  <c r="KG331" i="24"/>
  <c r="KI13" i="24"/>
  <c r="KG14" i="24"/>
  <c r="KO14" i="24"/>
  <c r="KI17" i="24"/>
  <c r="KG18" i="24"/>
  <c r="KO18" i="24"/>
  <c r="KI21" i="24"/>
  <c r="KG22" i="24"/>
  <c r="KO22" i="24"/>
  <c r="KI25" i="24"/>
  <c r="KG26" i="24"/>
  <c r="KO26" i="24"/>
  <c r="KI29" i="24"/>
  <c r="KG30" i="24"/>
  <c r="KO30" i="24"/>
  <c r="KI33" i="24"/>
  <c r="KG34" i="24"/>
  <c r="KO34" i="24"/>
  <c r="KI37" i="24"/>
  <c r="KG38" i="24"/>
  <c r="KO38" i="24"/>
  <c r="KI41" i="24"/>
  <c r="KG42" i="24"/>
  <c r="KO42" i="24"/>
  <c r="KI45" i="24"/>
  <c r="KG46" i="24"/>
  <c r="KO46" i="24"/>
  <c r="KI49" i="24"/>
  <c r="KG50" i="24"/>
  <c r="KO50" i="24"/>
  <c r="KI53" i="24"/>
  <c r="KG54" i="24"/>
  <c r="KO54" i="24"/>
  <c r="KI57" i="24"/>
  <c r="KG58" i="24"/>
  <c r="KO58" i="24"/>
  <c r="KI61" i="24"/>
  <c r="KG62" i="24"/>
  <c r="KO62" i="24"/>
  <c r="KI65" i="24"/>
  <c r="KG66" i="24"/>
  <c r="KO66" i="24"/>
  <c r="KI69" i="24"/>
  <c r="KG70" i="24"/>
  <c r="KO70" i="24"/>
  <c r="KI73" i="24"/>
  <c r="KG74" i="24"/>
  <c r="KO74" i="24"/>
  <c r="KI77" i="24"/>
  <c r="KG78" i="24"/>
  <c r="KO78" i="24"/>
  <c r="KI81" i="24"/>
  <c r="KG82" i="24"/>
  <c r="KO82" i="24"/>
  <c r="KI85" i="24"/>
  <c r="KG86" i="24"/>
  <c r="KO86" i="24"/>
  <c r="KI89" i="24"/>
  <c r="KG90" i="24"/>
  <c r="KO90" i="24"/>
  <c r="KI93" i="24"/>
  <c r="KG94" i="24"/>
  <c r="KO94" i="24"/>
  <c r="KI97" i="24"/>
  <c r="KG98" i="24"/>
  <c r="KO98" i="24"/>
  <c r="KI101" i="24"/>
  <c r="KG102" i="24"/>
  <c r="KO102" i="24"/>
  <c r="KI105" i="24"/>
  <c r="KG106" i="24"/>
  <c r="KO106" i="24"/>
  <c r="KI109" i="24"/>
  <c r="KG110" i="24"/>
  <c r="KO110" i="24"/>
  <c r="KI113" i="24"/>
  <c r="KG114" i="24"/>
  <c r="KO114" i="24"/>
  <c r="KI117" i="24"/>
  <c r="KG118" i="24"/>
  <c r="KO118" i="24"/>
  <c r="KI121" i="24"/>
  <c r="KG122" i="24"/>
  <c r="KO122" i="24"/>
  <c r="KI125" i="24"/>
  <c r="KG126" i="24"/>
  <c r="KO126" i="24"/>
  <c r="KI129" i="24"/>
  <c r="KG130" i="24"/>
  <c r="KO130" i="24"/>
  <c r="KI138" i="24"/>
  <c r="KI141" i="24"/>
  <c r="KG142" i="24"/>
  <c r="KJ147" i="24"/>
  <c r="KH147" i="24"/>
  <c r="KO147" i="24"/>
  <c r="KG147" i="24"/>
  <c r="KJ155" i="24"/>
  <c r="KH155" i="24"/>
  <c r="KO155" i="24"/>
  <c r="KG155" i="24"/>
  <c r="KJ163" i="24"/>
  <c r="KH163" i="24"/>
  <c r="KO163" i="24"/>
  <c r="KG163" i="24"/>
  <c r="KJ174" i="24"/>
  <c r="KI174" i="24"/>
  <c r="KO174" i="24"/>
  <c r="KG174" i="24"/>
  <c r="KJ207" i="24"/>
  <c r="KI207" i="24"/>
  <c r="KH207" i="24"/>
  <c r="KO207" i="24"/>
  <c r="KG207" i="24"/>
  <c r="KJ223" i="24"/>
  <c r="KI223" i="24"/>
  <c r="KH223" i="24"/>
  <c r="KO223" i="24"/>
  <c r="KG223" i="24"/>
  <c r="KO236" i="24"/>
  <c r="KG236" i="24"/>
  <c r="KJ236" i="24"/>
  <c r="KI236" i="24"/>
  <c r="KH236" i="24"/>
  <c r="KJ159" i="24"/>
  <c r="KH159" i="24"/>
  <c r="KO159" i="24"/>
  <c r="KG159" i="24"/>
  <c r="KH14" i="24"/>
  <c r="KH18" i="24"/>
  <c r="KH22" i="24"/>
  <c r="KH26" i="24"/>
  <c r="KH30" i="24"/>
  <c r="KH34" i="24"/>
  <c r="KH38" i="24"/>
  <c r="KH42" i="24"/>
  <c r="KH46" i="24"/>
  <c r="KH50" i="24"/>
  <c r="KH54" i="24"/>
  <c r="KH58" i="24"/>
  <c r="KH62" i="24"/>
  <c r="KH66" i="24"/>
  <c r="KH70" i="24"/>
  <c r="KH74" i="24"/>
  <c r="KH78" i="24"/>
  <c r="KH82" i="24"/>
  <c r="KH86" i="24"/>
  <c r="KH90" i="24"/>
  <c r="KH94" i="24"/>
  <c r="KH98" i="24"/>
  <c r="KH102" i="24"/>
  <c r="KH106" i="24"/>
  <c r="KH110" i="24"/>
  <c r="KH114" i="24"/>
  <c r="KH118" i="24"/>
  <c r="KH122" i="24"/>
  <c r="KH126" i="24"/>
  <c r="KH130" i="24"/>
  <c r="KJ139" i="24"/>
  <c r="KH139" i="24"/>
  <c r="KH140" i="24"/>
  <c r="KJ140" i="24"/>
  <c r="KJ141" i="24"/>
  <c r="KH142" i="24"/>
  <c r="KJ171" i="24"/>
  <c r="KH171" i="24"/>
  <c r="KO171" i="24"/>
  <c r="KG171" i="24"/>
  <c r="KJ195" i="24"/>
  <c r="KI195" i="24"/>
  <c r="KH195" i="24"/>
  <c r="KO195" i="24"/>
  <c r="KG195" i="24"/>
  <c r="KJ253" i="24"/>
  <c r="KI253" i="24"/>
  <c r="KH253" i="24"/>
  <c r="KG253" i="24"/>
  <c r="KO253" i="24"/>
  <c r="KJ191" i="24"/>
  <c r="KI191" i="24"/>
  <c r="KH191" i="24"/>
  <c r="KO191" i="24"/>
  <c r="KG191" i="24"/>
  <c r="KG11" i="24"/>
  <c r="KO11" i="24"/>
  <c r="KI14" i="24"/>
  <c r="KG15" i="24"/>
  <c r="KO15" i="24"/>
  <c r="KI18" i="24"/>
  <c r="KG19" i="24"/>
  <c r="KO19" i="24"/>
  <c r="KI22" i="24"/>
  <c r="KG23" i="24"/>
  <c r="KO23" i="24"/>
  <c r="KI26" i="24"/>
  <c r="KG27" i="24"/>
  <c r="KO27" i="24"/>
  <c r="KI30" i="24"/>
  <c r="KG31" i="24"/>
  <c r="KO31" i="24"/>
  <c r="KI34" i="24"/>
  <c r="KG35" i="24"/>
  <c r="KO35" i="24"/>
  <c r="KI38" i="24"/>
  <c r="KG39" i="24"/>
  <c r="KO39" i="24"/>
  <c r="KI42" i="24"/>
  <c r="KG43" i="24"/>
  <c r="KO43" i="24"/>
  <c r="KI46" i="24"/>
  <c r="KG47" i="24"/>
  <c r="KO47" i="24"/>
  <c r="KI50" i="24"/>
  <c r="KG51" i="24"/>
  <c r="KO51" i="24"/>
  <c r="KI54" i="24"/>
  <c r="KG55" i="24"/>
  <c r="KO55" i="24"/>
  <c r="KI58" i="24"/>
  <c r="KG59" i="24"/>
  <c r="KO59" i="24"/>
  <c r="KI62" i="24"/>
  <c r="KG63" i="24"/>
  <c r="KO63" i="24"/>
  <c r="KI66" i="24"/>
  <c r="KG67" i="24"/>
  <c r="KO67" i="24"/>
  <c r="KI70" i="24"/>
  <c r="KG71" i="24"/>
  <c r="KO71" i="24"/>
  <c r="KI74" i="24"/>
  <c r="KG75" i="24"/>
  <c r="KO75" i="24"/>
  <c r="KI78" i="24"/>
  <c r="KG79" i="24"/>
  <c r="KO79" i="24"/>
  <c r="KI82" i="24"/>
  <c r="KG83" i="24"/>
  <c r="KO83" i="24"/>
  <c r="KI86" i="24"/>
  <c r="KG87" i="24"/>
  <c r="KO87" i="24"/>
  <c r="KI90" i="24"/>
  <c r="KG91" i="24"/>
  <c r="KO91" i="24"/>
  <c r="KI94" i="24"/>
  <c r="KG95" i="24"/>
  <c r="KO95" i="24"/>
  <c r="KI98" i="24"/>
  <c r="KG99" i="24"/>
  <c r="KO99" i="24"/>
  <c r="KI102" i="24"/>
  <c r="KG103" i="24"/>
  <c r="KO103" i="24"/>
  <c r="KI106" i="24"/>
  <c r="KG107" i="24"/>
  <c r="KO107" i="24"/>
  <c r="KI110" i="24"/>
  <c r="KG111" i="24"/>
  <c r="KO111" i="24"/>
  <c r="KI114" i="24"/>
  <c r="KG115" i="24"/>
  <c r="KO115" i="24"/>
  <c r="KI118" i="24"/>
  <c r="KG119" i="24"/>
  <c r="KO119" i="24"/>
  <c r="KI122" i="24"/>
  <c r="KG123" i="24"/>
  <c r="KO123" i="24"/>
  <c r="KI126" i="24"/>
  <c r="KG127" i="24"/>
  <c r="KO127" i="24"/>
  <c r="KI130" i="24"/>
  <c r="KO133" i="24"/>
  <c r="KJ146" i="24"/>
  <c r="KI146" i="24"/>
  <c r="KO146" i="24"/>
  <c r="KG146" i="24"/>
  <c r="KJ154" i="24"/>
  <c r="KI154" i="24"/>
  <c r="KO154" i="24"/>
  <c r="KG154" i="24"/>
  <c r="KJ162" i="24"/>
  <c r="KI162" i="24"/>
  <c r="KO162" i="24"/>
  <c r="KG162" i="24"/>
  <c r="KJ183" i="24"/>
  <c r="KH183" i="24"/>
  <c r="KO183" i="24"/>
  <c r="KG183" i="24"/>
  <c r="KJ219" i="24"/>
  <c r="KI219" i="24"/>
  <c r="KH219" i="24"/>
  <c r="KO219" i="24"/>
  <c r="KG219" i="24"/>
  <c r="KO244" i="24"/>
  <c r="KG244" i="24"/>
  <c r="KJ244" i="24"/>
  <c r="KI244" i="24"/>
  <c r="KH244" i="24"/>
  <c r="KO276" i="24"/>
  <c r="KG276" i="24"/>
  <c r="KJ276" i="24"/>
  <c r="KI276" i="24"/>
  <c r="KH276" i="24"/>
  <c r="KJ182" i="24"/>
  <c r="KI182" i="24"/>
  <c r="KO182" i="24"/>
  <c r="KG182" i="24"/>
  <c r="KG133" i="24"/>
  <c r="KJ143" i="24"/>
  <c r="KH143" i="24"/>
  <c r="KO143" i="24"/>
  <c r="KI151" i="24"/>
  <c r="KI159" i="24"/>
  <c r="KI167" i="24"/>
  <c r="KJ170" i="24"/>
  <c r="KI170" i="24"/>
  <c r="KO170" i="24"/>
  <c r="KG170" i="24"/>
  <c r="KI179" i="24"/>
  <c r="KH182" i="24"/>
  <c r="KJ203" i="24"/>
  <c r="KI203" i="24"/>
  <c r="KH203" i="24"/>
  <c r="KO203" i="24"/>
  <c r="KG203" i="24"/>
  <c r="KJ144" i="24"/>
  <c r="KJ148" i="24"/>
  <c r="KH149" i="24"/>
  <c r="KJ152" i="24"/>
  <c r="KH153" i="24"/>
  <c r="KJ156" i="24"/>
  <c r="KH157" i="24"/>
  <c r="KJ160" i="24"/>
  <c r="KH161" i="24"/>
  <c r="KJ164" i="24"/>
  <c r="KH165" i="24"/>
  <c r="KJ168" i="24"/>
  <c r="KJ172" i="24"/>
  <c r="KJ176" i="24"/>
  <c r="KJ180" i="24"/>
  <c r="KJ184" i="24"/>
  <c r="KJ188" i="24"/>
  <c r="KH239" i="24"/>
  <c r="KG241" i="24"/>
  <c r="KH247" i="24"/>
  <c r="KG249" i="24"/>
  <c r="KH255" i="24"/>
  <c r="KO259" i="24"/>
  <c r="KO263" i="24"/>
  <c r="KI275" i="24"/>
  <c r="KH275" i="24"/>
  <c r="KO275" i="24"/>
  <c r="KG275" i="24"/>
  <c r="KH288" i="24"/>
  <c r="KH296" i="24"/>
  <c r="KO296" i="24"/>
  <c r="KG296" i="24"/>
  <c r="KJ296" i="24"/>
  <c r="KJ303" i="24"/>
  <c r="KI303" i="24"/>
  <c r="KH303" i="24"/>
  <c r="KO303" i="24"/>
  <c r="KG303" i="24"/>
  <c r="KJ339" i="24"/>
  <c r="KI339" i="24"/>
  <c r="KH339" i="24"/>
  <c r="KO339" i="24"/>
  <c r="KG339" i="24"/>
  <c r="KG186" i="24"/>
  <c r="KO186" i="24"/>
  <c r="KG190" i="24"/>
  <c r="KO190" i="24"/>
  <c r="KG194" i="24"/>
  <c r="KO194" i="24"/>
  <c r="KG198" i="24"/>
  <c r="KO198" i="24"/>
  <c r="KG202" i="24"/>
  <c r="KO202" i="24"/>
  <c r="KG206" i="24"/>
  <c r="KO206" i="24"/>
  <c r="KG210" i="24"/>
  <c r="KO210" i="24"/>
  <c r="KG214" i="24"/>
  <c r="KO214" i="24"/>
  <c r="KG218" i="24"/>
  <c r="KO218" i="24"/>
  <c r="KG222" i="24"/>
  <c r="KO222" i="24"/>
  <c r="KG226" i="24"/>
  <c r="KO226" i="24"/>
  <c r="KG230" i="24"/>
  <c r="KO230" i="24"/>
  <c r="KG234" i="24"/>
  <c r="KO234" i="24"/>
  <c r="KJ239" i="24"/>
  <c r="KJ247" i="24"/>
  <c r="KJ255" i="24"/>
  <c r="KO272" i="24"/>
  <c r="KG272" i="24"/>
  <c r="KJ272" i="24"/>
  <c r="KJ315" i="24"/>
  <c r="KI315" i="24"/>
  <c r="KH315" i="24"/>
  <c r="KO315" i="24"/>
  <c r="KG315" i="24"/>
  <c r="KI271" i="24"/>
  <c r="KH271" i="24"/>
  <c r="KO271" i="24"/>
  <c r="KG271" i="24"/>
  <c r="KO288" i="24"/>
  <c r="KG288" i="24"/>
  <c r="KJ288" i="24"/>
  <c r="KJ295" i="24"/>
  <c r="KI295" i="24"/>
  <c r="KH295" i="24"/>
  <c r="KO295" i="24"/>
  <c r="KG295" i="24"/>
  <c r="KI186" i="24"/>
  <c r="KI190" i="24"/>
  <c r="KI194" i="24"/>
  <c r="KI198" i="24"/>
  <c r="KI202" i="24"/>
  <c r="KI206" i="24"/>
  <c r="KI210" i="24"/>
  <c r="KI214" i="24"/>
  <c r="KI218" i="24"/>
  <c r="KI222" i="24"/>
  <c r="KI226" i="24"/>
  <c r="KI230" i="24"/>
  <c r="KI234" i="24"/>
  <c r="KG235" i="24"/>
  <c r="KO240" i="24"/>
  <c r="KG240" i="24"/>
  <c r="KG243" i="24"/>
  <c r="KO248" i="24"/>
  <c r="KG248" i="24"/>
  <c r="KG251" i="24"/>
  <c r="KO256" i="24"/>
  <c r="KG256" i="24"/>
  <c r="KJ261" i="24"/>
  <c r="KH261" i="24"/>
  <c r="KJ265" i="24"/>
  <c r="KH265" i="24"/>
  <c r="KO268" i="24"/>
  <c r="KG268" i="24"/>
  <c r="KJ268" i="24"/>
  <c r="KH280" i="24"/>
  <c r="KO284" i="24"/>
  <c r="KG284" i="24"/>
  <c r="KJ284" i="24"/>
  <c r="KI287" i="24"/>
  <c r="KH287" i="24"/>
  <c r="KO287" i="24"/>
  <c r="KG287" i="24"/>
  <c r="KH300" i="24"/>
  <c r="KO300" i="24"/>
  <c r="KG300" i="24"/>
  <c r="KJ300" i="24"/>
  <c r="KJ307" i="24"/>
  <c r="KI307" i="24"/>
  <c r="KH307" i="24"/>
  <c r="KO307" i="24"/>
  <c r="KG307" i="24"/>
  <c r="KJ327" i="24"/>
  <c r="KI327" i="24"/>
  <c r="KH327" i="24"/>
  <c r="KO327" i="24"/>
  <c r="KG327" i="24"/>
  <c r="KJ335" i="24"/>
  <c r="KI335" i="24"/>
  <c r="KH335" i="24"/>
  <c r="KO335" i="24"/>
  <c r="KG335" i="24"/>
  <c r="KH235" i="24"/>
  <c r="KH243" i="24"/>
  <c r="KH251" i="24"/>
  <c r="KI259" i="24"/>
  <c r="KH259" i="24"/>
  <c r="KO260" i="24"/>
  <c r="KG260" i="24"/>
  <c r="KJ260" i="24"/>
  <c r="KI263" i="24"/>
  <c r="KH263" i="24"/>
  <c r="KO264" i="24"/>
  <c r="KG264" i="24"/>
  <c r="KJ264" i="24"/>
  <c r="KI267" i="24"/>
  <c r="KH267" i="24"/>
  <c r="KO267" i="24"/>
  <c r="KI283" i="24"/>
  <c r="KH283" i="24"/>
  <c r="KO283" i="24"/>
  <c r="KG283" i="24"/>
  <c r="KJ319" i="24"/>
  <c r="KI319" i="24"/>
  <c r="KH319" i="24"/>
  <c r="KO319" i="24"/>
  <c r="KG319" i="24"/>
  <c r="KO280" i="24"/>
  <c r="KG280" i="24"/>
  <c r="KJ280" i="24"/>
  <c r="KH292" i="24"/>
  <c r="KO292" i="24"/>
  <c r="KG292" i="24"/>
  <c r="KJ292" i="24"/>
  <c r="KJ299" i="24"/>
  <c r="KI299" i="24"/>
  <c r="KH299" i="24"/>
  <c r="KO299" i="24"/>
  <c r="KG299" i="24"/>
  <c r="KJ343" i="24"/>
  <c r="KI343" i="24"/>
  <c r="KH343" i="24"/>
  <c r="KO343" i="24"/>
  <c r="KG343" i="24"/>
  <c r="KO239" i="24"/>
  <c r="KO247" i="24"/>
  <c r="KO255" i="24"/>
  <c r="KI279" i="24"/>
  <c r="KH279" i="24"/>
  <c r="KO279" i="24"/>
  <c r="KG279" i="24"/>
  <c r="KH304" i="24"/>
  <c r="KO304" i="24"/>
  <c r="KG304" i="24"/>
  <c r="KJ304" i="24"/>
  <c r="KJ311" i="24"/>
  <c r="KI311" i="24"/>
  <c r="KH311" i="24"/>
  <c r="KO311" i="24"/>
  <c r="KG311" i="24"/>
  <c r="KH269" i="24"/>
  <c r="KH273" i="24"/>
  <c r="KH277" i="24"/>
  <c r="KH281" i="24"/>
  <c r="KH285" i="24"/>
  <c r="KH289" i="24"/>
  <c r="KH293" i="24"/>
  <c r="KH297" i="24"/>
  <c r="KH301" i="24"/>
  <c r="KH305" i="24"/>
  <c r="KJ308" i="24"/>
  <c r="KH309" i="24"/>
  <c r="KJ312" i="24"/>
  <c r="KH313" i="24"/>
  <c r="KJ316" i="24"/>
  <c r="KH317" i="24"/>
  <c r="KJ320" i="24"/>
  <c r="KH321" i="24"/>
  <c r="KJ324" i="24"/>
  <c r="KH325" i="24"/>
  <c r="KJ328" i="24"/>
  <c r="KH329" i="24"/>
  <c r="KJ332" i="24"/>
  <c r="KH333" i="24"/>
  <c r="KJ336" i="24"/>
  <c r="KH337" i="24"/>
  <c r="KJ340" i="24"/>
  <c r="KH341" i="24"/>
  <c r="KJ344" i="24"/>
  <c r="KH345" i="24"/>
  <c r="KH290" i="24"/>
  <c r="KH294" i="24"/>
  <c r="KH298" i="24"/>
  <c r="KH302" i="24"/>
  <c r="KH306" i="24"/>
  <c r="KH310" i="24"/>
  <c r="KH314" i="24"/>
  <c r="KH318" i="24"/>
  <c r="KH322" i="24"/>
  <c r="KG308" i="24"/>
  <c r="KO308" i="24"/>
  <c r="KG312" i="24"/>
  <c r="KO312" i="24"/>
  <c r="KG316" i="24"/>
  <c r="KO316" i="24"/>
  <c r="KG320" i="24"/>
  <c r="KO320" i="24"/>
  <c r="KG324" i="24"/>
  <c r="KO324" i="24"/>
  <c r="KG328" i="24"/>
  <c r="KO328" i="24"/>
  <c r="KG332" i="24"/>
  <c r="KO332" i="24"/>
  <c r="KG336" i="24"/>
  <c r="KO336" i="24"/>
  <c r="KG340" i="24"/>
  <c r="KO340" i="24"/>
  <c r="KG344" i="24"/>
  <c r="JX344" i="24"/>
  <c r="JV341" i="24"/>
  <c r="JX340" i="24"/>
  <c r="JV337" i="24"/>
  <c r="JX336" i="24"/>
  <c r="JV333" i="24"/>
  <c r="JX332" i="24"/>
  <c r="JV329" i="24"/>
  <c r="JX328" i="24"/>
  <c r="JV325" i="24"/>
  <c r="JX324" i="24"/>
  <c r="JV321" i="24"/>
  <c r="JX320" i="24"/>
  <c r="JV317" i="24"/>
  <c r="JX316" i="24"/>
  <c r="JV313" i="24"/>
  <c r="JX312" i="24"/>
  <c r="JV309" i="24"/>
  <c r="JX308" i="24"/>
  <c r="JV305" i="24"/>
  <c r="JX304" i="24"/>
  <c r="JV301" i="24"/>
  <c r="JX300" i="24"/>
  <c r="JV297" i="24"/>
  <c r="JX296" i="24"/>
  <c r="JV293" i="24"/>
  <c r="JX292" i="24"/>
  <c r="JV289" i="24"/>
  <c r="JX288" i="24"/>
  <c r="JV285" i="24"/>
  <c r="JX284" i="24"/>
  <c r="JV281" i="24"/>
  <c r="JX280" i="24"/>
  <c r="JV277" i="24"/>
  <c r="JX276" i="24"/>
  <c r="JV273" i="24"/>
  <c r="JX272" i="24"/>
  <c r="JV269" i="24"/>
  <c r="JX268" i="24"/>
  <c r="JV265" i="24"/>
  <c r="JX264" i="24"/>
  <c r="JV261" i="24"/>
  <c r="JX260" i="24"/>
  <c r="JV257" i="24"/>
  <c r="JX256" i="24"/>
  <c r="JV253" i="24"/>
  <c r="JX252" i="24"/>
  <c r="JV249" i="24"/>
  <c r="JX248" i="24"/>
  <c r="JV245" i="24"/>
  <c r="JX244" i="24"/>
  <c r="JV241" i="24"/>
  <c r="JX240" i="24"/>
  <c r="JU229" i="24"/>
  <c r="KC229" i="24"/>
  <c r="JV229" i="24"/>
  <c r="JX229" i="24"/>
  <c r="JU220" i="24"/>
  <c r="KC220" i="24"/>
  <c r="JV220" i="24"/>
  <c r="JW220" i="24"/>
  <c r="JX220" i="24"/>
  <c r="JW344" i="24"/>
  <c r="KC341" i="24"/>
  <c r="JU341" i="24"/>
  <c r="JW340" i="24"/>
  <c r="KC337" i="24"/>
  <c r="JU337" i="24"/>
  <c r="JW336" i="24"/>
  <c r="KC333" i="24"/>
  <c r="JU333" i="24"/>
  <c r="JW332" i="24"/>
  <c r="KC329" i="24"/>
  <c r="JU329" i="24"/>
  <c r="JW328" i="24"/>
  <c r="KC325" i="24"/>
  <c r="JU325" i="24"/>
  <c r="JW324" i="24"/>
  <c r="KC321" i="24"/>
  <c r="JU321" i="24"/>
  <c r="JW320" i="24"/>
  <c r="KC317" i="24"/>
  <c r="JU317" i="24"/>
  <c r="JW316" i="24"/>
  <c r="KC313" i="24"/>
  <c r="JU313" i="24"/>
  <c r="JW312" i="24"/>
  <c r="KC309" i="24"/>
  <c r="JU309" i="24"/>
  <c r="JW308" i="24"/>
  <c r="KC305" i="24"/>
  <c r="JU305" i="24"/>
  <c r="JW304" i="24"/>
  <c r="KC301" i="24"/>
  <c r="JU301" i="24"/>
  <c r="JW300" i="24"/>
  <c r="KC297" i="24"/>
  <c r="JU297" i="24"/>
  <c r="JW296" i="24"/>
  <c r="KC293" i="24"/>
  <c r="JU293" i="24"/>
  <c r="JW292" i="24"/>
  <c r="KC289" i="24"/>
  <c r="JU289" i="24"/>
  <c r="JW288" i="24"/>
  <c r="KC285" i="24"/>
  <c r="JU285" i="24"/>
  <c r="JW284" i="24"/>
  <c r="KC281" i="24"/>
  <c r="JU281" i="24"/>
  <c r="JW280" i="24"/>
  <c r="KC277" i="24"/>
  <c r="JU277" i="24"/>
  <c r="JW276" i="24"/>
  <c r="KC273" i="24"/>
  <c r="JU273" i="24"/>
  <c r="JW272" i="24"/>
  <c r="KC269" i="24"/>
  <c r="JU269" i="24"/>
  <c r="JW268" i="24"/>
  <c r="KC265" i="24"/>
  <c r="JU265" i="24"/>
  <c r="JW264" i="24"/>
  <c r="KC261" i="24"/>
  <c r="JU261" i="24"/>
  <c r="JW260" i="24"/>
  <c r="KC257" i="24"/>
  <c r="JU257" i="24"/>
  <c r="JW256" i="24"/>
  <c r="KC253" i="24"/>
  <c r="JU253" i="24"/>
  <c r="JW252" i="24"/>
  <c r="KC249" i="24"/>
  <c r="JU249" i="24"/>
  <c r="JW248" i="24"/>
  <c r="KC245" i="24"/>
  <c r="JU245" i="24"/>
  <c r="JW244" i="24"/>
  <c r="KC241" i="24"/>
  <c r="JU241" i="24"/>
  <c r="JW240" i="24"/>
  <c r="JU232" i="24"/>
  <c r="KC232" i="24"/>
  <c r="JV232" i="24"/>
  <c r="JW232" i="24"/>
  <c r="JX232" i="24"/>
  <c r="JW229" i="24"/>
  <c r="JU217" i="24"/>
  <c r="KC217" i="24"/>
  <c r="JV217" i="24"/>
  <c r="JX217" i="24"/>
  <c r="JV344" i="24"/>
  <c r="JX343" i="24"/>
  <c r="JV340" i="24"/>
  <c r="JX339" i="24"/>
  <c r="JV336" i="24"/>
  <c r="JX335" i="24"/>
  <c r="JV332" i="24"/>
  <c r="JX331" i="24"/>
  <c r="JV328" i="24"/>
  <c r="JV324" i="24"/>
  <c r="JV320" i="24"/>
  <c r="JV316" i="24"/>
  <c r="JV312" i="24"/>
  <c r="JV308" i="24"/>
  <c r="JV304" i="24"/>
  <c r="JV300" i="24"/>
  <c r="JV296" i="24"/>
  <c r="JV292" i="24"/>
  <c r="JV288" i="24"/>
  <c r="JV284" i="24"/>
  <c r="JV280" i="24"/>
  <c r="JV276" i="24"/>
  <c r="JV272" i="24"/>
  <c r="JV268" i="24"/>
  <c r="JV264" i="24"/>
  <c r="JV260" i="24"/>
  <c r="JV256" i="24"/>
  <c r="JV252" i="24"/>
  <c r="JV248" i="24"/>
  <c r="JV244" i="24"/>
  <c r="JV240" i="24"/>
  <c r="JU233" i="24"/>
  <c r="KC233" i="24"/>
  <c r="JV233" i="24"/>
  <c r="JU221" i="24"/>
  <c r="KC221" i="24"/>
  <c r="JV221" i="24"/>
  <c r="JX221" i="24"/>
  <c r="KC344" i="24"/>
  <c r="KC340" i="24"/>
  <c r="KC336" i="24"/>
  <c r="KC332" i="24"/>
  <c r="KC328" i="24"/>
  <c r="KC324" i="24"/>
  <c r="KC320" i="24"/>
  <c r="KC316" i="24"/>
  <c r="KC312" i="24"/>
  <c r="KC308" i="24"/>
  <c r="KC304" i="24"/>
  <c r="KC300" i="24"/>
  <c r="KC296" i="24"/>
  <c r="KC292" i="24"/>
  <c r="KC288" i="24"/>
  <c r="KC284" i="24"/>
  <c r="KC280" i="24"/>
  <c r="KC276" i="24"/>
  <c r="KC272" i="24"/>
  <c r="KC268" i="24"/>
  <c r="KC264" i="24"/>
  <c r="KC260" i="24"/>
  <c r="KC256" i="24"/>
  <c r="KC252" i="24"/>
  <c r="KC248" i="24"/>
  <c r="KC244" i="24"/>
  <c r="KC240" i="24"/>
  <c r="JU236" i="24"/>
  <c r="KC236" i="24"/>
  <c r="JV236" i="24"/>
  <c r="JW236" i="24"/>
  <c r="JX236" i="24"/>
  <c r="JU224" i="24"/>
  <c r="KC224" i="24"/>
  <c r="JV224" i="24"/>
  <c r="JW224" i="24"/>
  <c r="JX224" i="24"/>
  <c r="JX342" i="24"/>
  <c r="JX338" i="24"/>
  <c r="JX334" i="24"/>
  <c r="JX330" i="24"/>
  <c r="JX326" i="24"/>
  <c r="JX322" i="24"/>
  <c r="JX318" i="24"/>
  <c r="JX314" i="24"/>
  <c r="JX310" i="24"/>
  <c r="JX306" i="24"/>
  <c r="JX302" i="24"/>
  <c r="JX298" i="24"/>
  <c r="JX294" i="24"/>
  <c r="JX290" i="24"/>
  <c r="JX286" i="24"/>
  <c r="JX282" i="24"/>
  <c r="JX278" i="24"/>
  <c r="JX274" i="24"/>
  <c r="JX270" i="24"/>
  <c r="JX266" i="24"/>
  <c r="JX262" i="24"/>
  <c r="JX258" i="24"/>
  <c r="JX254" i="24"/>
  <c r="JX250" i="24"/>
  <c r="JX246" i="24"/>
  <c r="JX242" i="24"/>
  <c r="JX238" i="24"/>
  <c r="JU237" i="24"/>
  <c r="KC237" i="24"/>
  <c r="JV237" i="24"/>
  <c r="JW342" i="24"/>
  <c r="JU225" i="24"/>
  <c r="KC225" i="24"/>
  <c r="JV225" i="24"/>
  <c r="JX225" i="24"/>
  <c r="JW237" i="24"/>
  <c r="JU228" i="24"/>
  <c r="KC228" i="24"/>
  <c r="JV228" i="24"/>
  <c r="JW228" i="24"/>
  <c r="JX228" i="24"/>
  <c r="JW225" i="24"/>
  <c r="JU121" i="24"/>
  <c r="KC121" i="24"/>
  <c r="JV121" i="24"/>
  <c r="JW121" i="24"/>
  <c r="JX121" i="24"/>
  <c r="JX213" i="24"/>
  <c r="JX209" i="24"/>
  <c r="JX205" i="24"/>
  <c r="JX201" i="24"/>
  <c r="JX197" i="24"/>
  <c r="JX193" i="24"/>
  <c r="JX189" i="24"/>
  <c r="JX185" i="24"/>
  <c r="JX181" i="24"/>
  <c r="JX177" i="24"/>
  <c r="JX173" i="24"/>
  <c r="JX169" i="24"/>
  <c r="JW213" i="24"/>
  <c r="JW157" i="24"/>
  <c r="JW153" i="24"/>
  <c r="JW149" i="24"/>
  <c r="JW145" i="24"/>
  <c r="JW141" i="24"/>
  <c r="JW137" i="24"/>
  <c r="JW133" i="24"/>
  <c r="JW129" i="24"/>
  <c r="JX216" i="24"/>
  <c r="JV213" i="24"/>
  <c r="JX212" i="24"/>
  <c r="JV209" i="24"/>
  <c r="JX208" i="24"/>
  <c r="JV205" i="24"/>
  <c r="JX204" i="24"/>
  <c r="JV201" i="24"/>
  <c r="JX200" i="24"/>
  <c r="JV197" i="24"/>
  <c r="JX196" i="24"/>
  <c r="JV193" i="24"/>
  <c r="JX192" i="24"/>
  <c r="JV189" i="24"/>
  <c r="JX188" i="24"/>
  <c r="JV185" i="24"/>
  <c r="JX184" i="24"/>
  <c r="JV181" i="24"/>
  <c r="JX180" i="24"/>
  <c r="JV177" i="24"/>
  <c r="JX176" i="24"/>
  <c r="JV173" i="24"/>
  <c r="JX172" i="24"/>
  <c r="JV169" i="24"/>
  <c r="JX168" i="24"/>
  <c r="JV165" i="24"/>
  <c r="JX164" i="24"/>
  <c r="JV161" i="24"/>
  <c r="JX160" i="24"/>
  <c r="JV157" i="24"/>
  <c r="JX156" i="24"/>
  <c r="JV153" i="24"/>
  <c r="JV149" i="24"/>
  <c r="JV145" i="24"/>
  <c r="JV141" i="24"/>
  <c r="JV137" i="24"/>
  <c r="JV133" i="24"/>
  <c r="JV129" i="24"/>
  <c r="JW216" i="24"/>
  <c r="KC213" i="24"/>
  <c r="JW212" i="24"/>
  <c r="KC209" i="24"/>
  <c r="JW208" i="24"/>
  <c r="KC205" i="24"/>
  <c r="JW204" i="24"/>
  <c r="KC201" i="24"/>
  <c r="JW200" i="24"/>
  <c r="KC197" i="24"/>
  <c r="JW196" i="24"/>
  <c r="KC193" i="24"/>
  <c r="JW192" i="24"/>
  <c r="KC189" i="24"/>
  <c r="JW188" i="24"/>
  <c r="KC185" i="24"/>
  <c r="JW184" i="24"/>
  <c r="KC181" i="24"/>
  <c r="JW180" i="24"/>
  <c r="KC177" i="24"/>
  <c r="JW176" i="24"/>
  <c r="KC173" i="24"/>
  <c r="JW172" i="24"/>
  <c r="KC169" i="24"/>
  <c r="JW168" i="24"/>
  <c r="KC165" i="24"/>
  <c r="JW164" i="24"/>
  <c r="KC161" i="24"/>
  <c r="JW160" i="24"/>
  <c r="KC157" i="24"/>
  <c r="JW156" i="24"/>
  <c r="KC153" i="24"/>
  <c r="JW152" i="24"/>
  <c r="KC149" i="24"/>
  <c r="JW148" i="24"/>
  <c r="KC145" i="24"/>
  <c r="JW144" i="24"/>
  <c r="KC141" i="24"/>
  <c r="JW140" i="24"/>
  <c r="KC137" i="24"/>
  <c r="JW136" i="24"/>
  <c r="KC133" i="24"/>
  <c r="JW132" i="24"/>
  <c r="KC129" i="24"/>
  <c r="JW128" i="24"/>
  <c r="JU125" i="24"/>
  <c r="KC125" i="24"/>
  <c r="JV125" i="24"/>
  <c r="JW125" i="24"/>
  <c r="JX125" i="24"/>
  <c r="JU117" i="24"/>
  <c r="KC117" i="24"/>
  <c r="JV117" i="24"/>
  <c r="JW117" i="24"/>
  <c r="JX117" i="24"/>
  <c r="JX235" i="24"/>
  <c r="JX231" i="24"/>
  <c r="JX227" i="24"/>
  <c r="JX223" i="24"/>
  <c r="JX219" i="24"/>
  <c r="JV216" i="24"/>
  <c r="JX215" i="24"/>
  <c r="JV212" i="24"/>
  <c r="JX211" i="24"/>
  <c r="JV208" i="24"/>
  <c r="JX207" i="24"/>
  <c r="JV204" i="24"/>
  <c r="JX203" i="24"/>
  <c r="JV200" i="24"/>
  <c r="JX199" i="24"/>
  <c r="JV196" i="24"/>
  <c r="JX195" i="24"/>
  <c r="JV192" i="24"/>
  <c r="JV188" i="24"/>
  <c r="JV184" i="24"/>
  <c r="JX183" i="24"/>
  <c r="JV180" i="24"/>
  <c r="JX179" i="24"/>
  <c r="JV176" i="24"/>
  <c r="JX175" i="24"/>
  <c r="JV172" i="24"/>
  <c r="JX171" i="24"/>
  <c r="JV168" i="24"/>
  <c r="JV164" i="24"/>
  <c r="JV160" i="24"/>
  <c r="JV156" i="24"/>
  <c r="JV152" i="24"/>
  <c r="JV148" i="24"/>
  <c r="JV144" i="24"/>
  <c r="JV140" i="24"/>
  <c r="JV136" i="24"/>
  <c r="JV132" i="24"/>
  <c r="JV128" i="24"/>
  <c r="KC216" i="24"/>
  <c r="KC212" i="24"/>
  <c r="KC208" i="24"/>
  <c r="KC204" i="24"/>
  <c r="KC200" i="24"/>
  <c r="KC196" i="24"/>
  <c r="KC192" i="24"/>
  <c r="KC188" i="24"/>
  <c r="KC184" i="24"/>
  <c r="KC180" i="24"/>
  <c r="KC176" i="24"/>
  <c r="KC172" i="24"/>
  <c r="KC168" i="24"/>
  <c r="KC164" i="24"/>
  <c r="KC160" i="24"/>
  <c r="KC156" i="24"/>
  <c r="KC152" i="24"/>
  <c r="KC148" i="24"/>
  <c r="KC144" i="24"/>
  <c r="KC140" i="24"/>
  <c r="KC136" i="24"/>
  <c r="KC132" i="24"/>
  <c r="KC128" i="24"/>
  <c r="KC15" i="24"/>
  <c r="JU15" i="24"/>
  <c r="JW14" i="24"/>
  <c r="JV126" i="24"/>
  <c r="JV122" i="24"/>
  <c r="JV118" i="24"/>
  <c r="JV114" i="24"/>
  <c r="JX113" i="24"/>
  <c r="JV110" i="24"/>
  <c r="JX109" i="24"/>
  <c r="JV106" i="24"/>
  <c r="JX105" i="24"/>
  <c r="JV102" i="24"/>
  <c r="JX101" i="24"/>
  <c r="JV98" i="24"/>
  <c r="JX97" i="24"/>
  <c r="JV94" i="24"/>
  <c r="JX93" i="24"/>
  <c r="JV90" i="24"/>
  <c r="JX89" i="24"/>
  <c r="JV86" i="24"/>
  <c r="JX85" i="24"/>
  <c r="JV82" i="24"/>
  <c r="JX81" i="24"/>
  <c r="JV78" i="24"/>
  <c r="JX77" i="24"/>
  <c r="JV74" i="24"/>
  <c r="JX73" i="24"/>
  <c r="JV70" i="24"/>
  <c r="JX69" i="24"/>
  <c r="JV66" i="24"/>
  <c r="JX65" i="24"/>
  <c r="JV62" i="24"/>
  <c r="JX61" i="24"/>
  <c r="JV58" i="24"/>
  <c r="JX57" i="24"/>
  <c r="JV54" i="24"/>
  <c r="JX53" i="24"/>
  <c r="JV50" i="24"/>
  <c r="JX49" i="24"/>
  <c r="JV46" i="24"/>
  <c r="JX45" i="24"/>
  <c r="JV42" i="24"/>
  <c r="JX41" i="24"/>
  <c r="JV38" i="24"/>
  <c r="JX37" i="24"/>
  <c r="JV34" i="24"/>
  <c r="JX33" i="24"/>
  <c r="JV30" i="24"/>
  <c r="JX29" i="24"/>
  <c r="JV26" i="24"/>
  <c r="JX25" i="24"/>
  <c r="JV22" i="24"/>
  <c r="JX21" i="24"/>
  <c r="JV18" i="24"/>
  <c r="JX17" i="24"/>
  <c r="JV14" i="24"/>
  <c r="JX13" i="24"/>
  <c r="KC126" i="24"/>
  <c r="KC122" i="24"/>
  <c r="KC118" i="24"/>
  <c r="KC114" i="24"/>
  <c r="JW113" i="24"/>
  <c r="JW109" i="24"/>
  <c r="KC106" i="24"/>
  <c r="JW105" i="24"/>
  <c r="KC102" i="24"/>
  <c r="JW101" i="24"/>
  <c r="KC98" i="24"/>
  <c r="JW97" i="24"/>
  <c r="KC94" i="24"/>
  <c r="JW93" i="24"/>
  <c r="KC90" i="24"/>
  <c r="JW89" i="24"/>
  <c r="KC86" i="24"/>
  <c r="JW85" i="24"/>
  <c r="KC82" i="24"/>
  <c r="JW81" i="24"/>
  <c r="KC78" i="24"/>
  <c r="JW77" i="24"/>
  <c r="KC74" i="24"/>
  <c r="JW73" i="24"/>
  <c r="KC70" i="24"/>
  <c r="JW69" i="24"/>
  <c r="KC66" i="24"/>
  <c r="JW65" i="24"/>
  <c r="KC62" i="24"/>
  <c r="JW61" i="24"/>
  <c r="KC58" i="24"/>
  <c r="JW57" i="24"/>
  <c r="KC54" i="24"/>
  <c r="JW53" i="24"/>
  <c r="KC50" i="24"/>
  <c r="JW49" i="24"/>
  <c r="KC46" i="24"/>
  <c r="JW45" i="24"/>
  <c r="KC42" i="24"/>
  <c r="JW41" i="24"/>
  <c r="KC38" i="24"/>
  <c r="JW37" i="24"/>
  <c r="KC34" i="24"/>
  <c r="JW33" i="24"/>
  <c r="JW29" i="24"/>
  <c r="KC26" i="24"/>
  <c r="JW25" i="24"/>
  <c r="KC22" i="24"/>
  <c r="JW21" i="24"/>
  <c r="KC18" i="24"/>
  <c r="JW17" i="24"/>
  <c r="KC14" i="24"/>
  <c r="JW13" i="24"/>
  <c r="JV113" i="24"/>
  <c r="JV109" i="24"/>
  <c r="JV105" i="24"/>
  <c r="JV101" i="24"/>
  <c r="JV97" i="24"/>
  <c r="JV93" i="24"/>
  <c r="JV89" i="24"/>
  <c r="JV85" i="24"/>
  <c r="JV81" i="24"/>
  <c r="JV77" i="24"/>
  <c r="JV73" i="24"/>
  <c r="JV69" i="24"/>
  <c r="JX60" i="24"/>
  <c r="JV57" i="24"/>
  <c r="JX56" i="24"/>
  <c r="JV53" i="24"/>
  <c r="JX52" i="24"/>
  <c r="JV49" i="24"/>
  <c r="JX48" i="24"/>
  <c r="JV45" i="24"/>
  <c r="JX44" i="24"/>
  <c r="JV41" i="24"/>
  <c r="JX40" i="24"/>
  <c r="JV37" i="24"/>
  <c r="JX36" i="24"/>
  <c r="JV33" i="24"/>
  <c r="JX32" i="24"/>
  <c r="JV29" i="24"/>
  <c r="JX28" i="24"/>
  <c r="JV25" i="24"/>
  <c r="JX24" i="24"/>
  <c r="JV21" i="24"/>
  <c r="JX20" i="24"/>
  <c r="JV17" i="24"/>
  <c r="JX16" i="24"/>
  <c r="JV13" i="24"/>
  <c r="JX12" i="24"/>
  <c r="JW124" i="24"/>
  <c r="JW120" i="24"/>
  <c r="JW116" i="24"/>
  <c r="KC113" i="24"/>
  <c r="JW112" i="24"/>
  <c r="KC109" i="24"/>
  <c r="JW108" i="24"/>
  <c r="KC105" i="24"/>
  <c r="JW104" i="24"/>
  <c r="KC101" i="24"/>
  <c r="JW100" i="24"/>
  <c r="KC97" i="24"/>
  <c r="JW96" i="24"/>
  <c r="KC93" i="24"/>
  <c r="KC89" i="24"/>
  <c r="KC85" i="24"/>
  <c r="KC81" i="24"/>
  <c r="KC77" i="24"/>
  <c r="KC73" i="24"/>
  <c r="KC69" i="24"/>
  <c r="KC65" i="24"/>
  <c r="KC61" i="24"/>
  <c r="KC57" i="24"/>
  <c r="KC53" i="24"/>
  <c r="JW52" i="24"/>
  <c r="KC49" i="24"/>
  <c r="JW48" i="24"/>
  <c r="KC45" i="24"/>
  <c r="JW44" i="24"/>
  <c r="KC41" i="24"/>
  <c r="JW40" i="24"/>
  <c r="KC37" i="24"/>
  <c r="JW36" i="24"/>
  <c r="KC33" i="24"/>
  <c r="JW32" i="24"/>
  <c r="KC29" i="24"/>
  <c r="KC25" i="24"/>
  <c r="KC21" i="24"/>
  <c r="KC17" i="24"/>
  <c r="JW16" i="24"/>
  <c r="KC13" i="24"/>
  <c r="JW12" i="24"/>
  <c r="JV92" i="24"/>
  <c r="JX91" i="24"/>
  <c r="JV88" i="24"/>
  <c r="JX87" i="24"/>
  <c r="JV84" i="24"/>
  <c r="JX83" i="24"/>
  <c r="JV80" i="24"/>
  <c r="JX79" i="24"/>
  <c r="JV76" i="24"/>
  <c r="JX75" i="24"/>
  <c r="JV72" i="24"/>
  <c r="JX71" i="24"/>
  <c r="JV68" i="24"/>
  <c r="JX67" i="24"/>
  <c r="JV64" i="24"/>
  <c r="JX63" i="24"/>
  <c r="JV60" i="24"/>
  <c r="JX59" i="24"/>
  <c r="JV56" i="24"/>
  <c r="JX55" i="24"/>
  <c r="JV52" i="24"/>
  <c r="JX51" i="24"/>
  <c r="JV48" i="24"/>
  <c r="JX47" i="24"/>
  <c r="JV44" i="24"/>
  <c r="JX43" i="24"/>
  <c r="JV40" i="24"/>
  <c r="JX39" i="24"/>
  <c r="JV36" i="24"/>
  <c r="JX35" i="24"/>
  <c r="JV32" i="24"/>
  <c r="JX31" i="24"/>
  <c r="JV28" i="24"/>
  <c r="JX27" i="24"/>
  <c r="JV24" i="24"/>
  <c r="JX23" i="24"/>
  <c r="JV20" i="24"/>
  <c r="JX19" i="24"/>
  <c r="JV16" i="24"/>
  <c r="JX15" i="24"/>
  <c r="JV12" i="24"/>
  <c r="KC124" i="24"/>
  <c r="KC120" i="24"/>
  <c r="KC116" i="24"/>
  <c r="KC112" i="24"/>
  <c r="KC108" i="24"/>
  <c r="KC104" i="24"/>
  <c r="KC100" i="24"/>
  <c r="KC96" i="24"/>
  <c r="KC92" i="24"/>
  <c r="KC88" i="24"/>
  <c r="KC80" i="24"/>
  <c r="KC72" i="24"/>
  <c r="KC68" i="24"/>
  <c r="KC64" i="24"/>
  <c r="KC60" i="24"/>
  <c r="KC56" i="24"/>
  <c r="KC52" i="24"/>
  <c r="KC48" i="24"/>
  <c r="KC44" i="24"/>
  <c r="KC40" i="24"/>
  <c r="KC36" i="24"/>
  <c r="KC32" i="24"/>
  <c r="KC24" i="24"/>
  <c r="KC20" i="24"/>
  <c r="KC16" i="24"/>
  <c r="KC12" i="24"/>
  <c r="JQ330" i="24"/>
  <c r="JI330" i="24"/>
  <c r="JQ321" i="24"/>
  <c r="JJ275" i="24"/>
  <c r="JL211" i="24"/>
  <c r="JK211" i="24"/>
  <c r="JJ211" i="24"/>
  <c r="JQ211" i="24"/>
  <c r="JL249" i="24"/>
  <c r="JI249" i="24"/>
  <c r="JQ249" i="24"/>
  <c r="JJ223" i="24"/>
  <c r="JL275" i="24"/>
  <c r="JI318" i="24"/>
  <c r="JJ222" i="24"/>
  <c r="JJ274" i="24"/>
  <c r="JJ230" i="24"/>
  <c r="JJ229" i="24"/>
  <c r="JQ274" i="24"/>
  <c r="JQ275" i="24"/>
  <c r="JL230" i="24"/>
  <c r="JQ229" i="24"/>
  <c r="JQ230" i="24"/>
  <c r="JL223" i="24"/>
  <c r="JQ222" i="24"/>
  <c r="JQ223" i="24"/>
  <c r="JQ318" i="24"/>
  <c r="JJ203" i="24"/>
  <c r="JQ39" i="24"/>
  <c r="JJ204" i="24"/>
  <c r="JL204" i="24"/>
  <c r="JQ203" i="24"/>
  <c r="JQ204" i="24"/>
  <c r="JL318" i="24"/>
  <c r="JQ162" i="24"/>
  <c r="JK217" i="24"/>
  <c r="JQ218" i="24"/>
  <c r="JJ321" i="24"/>
  <c r="JQ217" i="24"/>
  <c r="JI217" i="24"/>
  <c r="JI218" i="24"/>
  <c r="JL321" i="24"/>
  <c r="JI321" i="24"/>
  <c r="JK149" i="24"/>
  <c r="JJ39" i="24"/>
  <c r="JL23" i="24"/>
  <c r="JL39" i="24"/>
  <c r="JI39" i="24"/>
  <c r="JI237" i="24"/>
  <c r="JK19" i="24"/>
  <c r="JL252" i="24"/>
  <c r="JJ252" i="24"/>
  <c r="JQ252" i="24"/>
  <c r="JK208" i="24"/>
  <c r="JJ49" i="24"/>
  <c r="JQ36" i="24"/>
  <c r="JQ149" i="24"/>
  <c r="JJ109" i="24"/>
  <c r="JQ331" i="24"/>
  <c r="JQ245" i="24"/>
  <c r="JQ105" i="24"/>
  <c r="JJ113" i="24"/>
  <c r="JQ208" i="24"/>
  <c r="JL16" i="24"/>
  <c r="JI16" i="24"/>
  <c r="JQ16" i="24"/>
  <c r="JI109" i="24"/>
  <c r="JQ209" i="24"/>
  <c r="JQ49" i="24"/>
  <c r="JI114" i="24"/>
  <c r="JK221" i="24"/>
  <c r="JI208" i="24"/>
  <c r="JJ209" i="24"/>
  <c r="JJ202" i="24"/>
  <c r="JK202" i="24"/>
  <c r="JQ202" i="24"/>
  <c r="JI189" i="24"/>
  <c r="JJ248" i="24"/>
  <c r="JQ248" i="24"/>
  <c r="JK165" i="24"/>
  <c r="JK137" i="24"/>
  <c r="JI102" i="24"/>
  <c r="JJ51" i="24"/>
  <c r="JI226" i="24"/>
  <c r="JJ165" i="24"/>
  <c r="JJ221" i="24"/>
  <c r="JQ237" i="24"/>
  <c r="JQ189" i="24"/>
  <c r="JI36" i="24"/>
  <c r="JK227" i="24"/>
  <c r="JK117" i="24"/>
  <c r="JJ114" i="24"/>
  <c r="JQ221" i="24"/>
  <c r="JI161" i="24"/>
  <c r="JL324" i="24"/>
  <c r="JI324" i="24"/>
  <c r="JQ324" i="24"/>
  <c r="JJ240" i="24"/>
  <c r="JK231" i="24"/>
  <c r="JQ228" i="24"/>
  <c r="JI129" i="24"/>
  <c r="JQ50" i="24"/>
  <c r="JL42" i="24"/>
  <c r="JQ296" i="24"/>
  <c r="JJ231" i="24"/>
  <c r="JJ69" i="24"/>
  <c r="JI69" i="24"/>
  <c r="JJ201" i="24"/>
  <c r="JQ177" i="24"/>
  <c r="JJ161" i="24"/>
  <c r="JJ53" i="24"/>
  <c r="JK36" i="24"/>
  <c r="JI201" i="24"/>
  <c r="JK113" i="24"/>
  <c r="JI50" i="24"/>
  <c r="JQ24" i="24"/>
  <c r="JQ201" i="24"/>
  <c r="JI320" i="24"/>
  <c r="JQ320" i="24"/>
  <c r="JJ271" i="24"/>
  <c r="JJ259" i="24"/>
  <c r="JK253" i="24"/>
  <c r="JJ169" i="24"/>
  <c r="JL94" i="24"/>
  <c r="JK93" i="24"/>
  <c r="JJ89" i="24"/>
  <c r="JI77" i="24"/>
  <c r="JL74" i="24"/>
  <c r="JI73" i="24"/>
  <c r="JL33" i="24"/>
  <c r="JK32" i="24"/>
  <c r="JJ13" i="24"/>
  <c r="JK73" i="24"/>
  <c r="JI28" i="24"/>
  <c r="JI260" i="24"/>
  <c r="JI259" i="24"/>
  <c r="JQ234" i="24"/>
  <c r="JQ231" i="24"/>
  <c r="JQ210" i="24"/>
  <c r="JQ188" i="24"/>
  <c r="JJ173" i="24"/>
  <c r="JI169" i="24"/>
  <c r="JQ154" i="24"/>
  <c r="JQ122" i="24"/>
  <c r="JQ117" i="24"/>
  <c r="JK94" i="24"/>
  <c r="JI93" i="24"/>
  <c r="JL58" i="24"/>
  <c r="JK57" i="24"/>
  <c r="JL56" i="24"/>
  <c r="JI33" i="24"/>
  <c r="JJ32" i="24"/>
  <c r="JK133" i="24"/>
  <c r="JI130" i="24"/>
  <c r="JK118" i="24"/>
  <c r="JL31" i="24"/>
  <c r="JJ177" i="24"/>
  <c r="JI173" i="24"/>
  <c r="JQ89" i="24"/>
  <c r="JQ73" i="24"/>
  <c r="JI58" i="24"/>
  <c r="JJ57" i="24"/>
  <c r="JI205" i="24"/>
  <c r="JK89" i="24"/>
  <c r="JQ244" i="24"/>
  <c r="JQ169" i="24"/>
  <c r="JI105" i="24"/>
  <c r="JL102" i="24"/>
  <c r="JQ94" i="24"/>
  <c r="JQ93" i="24"/>
  <c r="JJ87" i="24"/>
  <c r="JQ77" i="24"/>
  <c r="JJ65" i="24"/>
  <c r="JI57" i="24"/>
  <c r="JQ33" i="24"/>
  <c r="JQ32" i="24"/>
  <c r="JQ260" i="24"/>
  <c r="JQ176" i="24"/>
  <c r="JQ173" i="24"/>
  <c r="JQ142" i="24"/>
  <c r="JI65" i="24"/>
  <c r="JQ58" i="24"/>
  <c r="JQ57" i="24"/>
  <c r="JI54" i="24"/>
  <c r="JL50" i="24"/>
  <c r="JQ41" i="24"/>
  <c r="JE247" i="24"/>
  <c r="JI295" i="24"/>
  <c r="JI272" i="24"/>
  <c r="JI271" i="24"/>
  <c r="JQ264" i="24"/>
  <c r="JK235" i="24"/>
  <c r="JQ232" i="24"/>
  <c r="JJ227" i="24"/>
  <c r="JI138" i="24"/>
  <c r="JI137" i="24"/>
  <c r="JJ127" i="24"/>
  <c r="JJ126" i="24"/>
  <c r="JI89" i="24"/>
  <c r="JL82" i="24"/>
  <c r="JI70" i="24"/>
  <c r="JI66" i="24"/>
  <c r="JQ42" i="24"/>
  <c r="JI32" i="24"/>
  <c r="JK342" i="24"/>
  <c r="JJ299" i="24"/>
  <c r="JJ235" i="24"/>
  <c r="JI234" i="24"/>
  <c r="JI227" i="24"/>
  <c r="JQ165" i="24"/>
  <c r="JQ161" i="24"/>
  <c r="JI158" i="24"/>
  <c r="JK145" i="24"/>
  <c r="JQ133" i="24"/>
  <c r="JI126" i="24"/>
  <c r="JQ114" i="24"/>
  <c r="JQ113" i="24"/>
  <c r="JQ102" i="24"/>
  <c r="JK82" i="24"/>
  <c r="JL52" i="24"/>
  <c r="JJ342" i="24"/>
  <c r="JQ271" i="24"/>
  <c r="JI235" i="24"/>
  <c r="JQ227" i="24"/>
  <c r="JQ205" i="24"/>
  <c r="JQ178" i="24"/>
  <c r="JI142" i="24"/>
  <c r="JQ137" i="24"/>
  <c r="JQ130" i="24"/>
  <c r="JQ126" i="24"/>
  <c r="JQ98" i="24"/>
  <c r="JI86" i="24"/>
  <c r="JI82" i="24"/>
  <c r="JQ74" i="24"/>
  <c r="JJ71" i="24"/>
  <c r="JJ67" i="24"/>
  <c r="JL60" i="24"/>
  <c r="JL54" i="24"/>
  <c r="JK53" i="24"/>
  <c r="JL35" i="24"/>
  <c r="JE230" i="24"/>
  <c r="JE275" i="24"/>
  <c r="JI342" i="24"/>
  <c r="JQ295" i="24"/>
  <c r="JQ272" i="24"/>
  <c r="JQ235" i="24"/>
  <c r="JQ138" i="24"/>
  <c r="JQ82" i="24"/>
  <c r="JQ78" i="24"/>
  <c r="JK244" i="24"/>
  <c r="JQ158" i="24"/>
  <c r="JK153" i="24"/>
  <c r="JQ145" i="24"/>
  <c r="JJ118" i="24"/>
  <c r="JI117" i="24"/>
  <c r="JK108" i="24"/>
  <c r="JI61" i="24"/>
  <c r="JK24" i="24"/>
  <c r="JI291" i="24"/>
  <c r="JQ276" i="24"/>
  <c r="JI264" i="24"/>
  <c r="JQ259" i="24"/>
  <c r="JI244" i="24"/>
  <c r="JI231" i="24"/>
  <c r="JK201" i="24"/>
  <c r="JK173" i="24"/>
  <c r="JK169" i="24"/>
  <c r="JI153" i="24"/>
  <c r="JQ54" i="24"/>
  <c r="JQ53" i="24"/>
  <c r="JI41" i="24"/>
  <c r="JI24" i="24"/>
  <c r="JI279" i="24"/>
  <c r="JQ342" i="24"/>
  <c r="JI339" i="24"/>
  <c r="JJ338" i="24"/>
  <c r="JQ300" i="24"/>
  <c r="JI338" i="24"/>
  <c r="JJ291" i="24"/>
  <c r="JK338" i="24"/>
  <c r="JQ343" i="24"/>
  <c r="JQ339" i="24"/>
  <c r="JI296" i="24"/>
  <c r="JQ291" i="24"/>
  <c r="JJ322" i="24"/>
  <c r="JQ312" i="24"/>
  <c r="JI329" i="24"/>
  <c r="JI323" i="24"/>
  <c r="JI303" i="24"/>
  <c r="JQ338" i="24"/>
  <c r="JK287" i="24"/>
  <c r="JI224" i="24"/>
  <c r="JK197" i="24"/>
  <c r="JK193" i="24"/>
  <c r="JI343" i="24"/>
  <c r="JQ329" i="24"/>
  <c r="JQ303" i="24"/>
  <c r="JI299" i="24"/>
  <c r="JQ279" i="24"/>
  <c r="JI276" i="24"/>
  <c r="JQ268" i="24"/>
  <c r="JI263" i="24"/>
  <c r="JQ256" i="24"/>
  <c r="JK246" i="24"/>
  <c r="JI240" i="24"/>
  <c r="JK234" i="24"/>
  <c r="JL233" i="24"/>
  <c r="JK205" i="24"/>
  <c r="JL78" i="24"/>
  <c r="JK77" i="24"/>
  <c r="JI292" i="24"/>
  <c r="JK238" i="24"/>
  <c r="IX204" i="24"/>
  <c r="JQ304" i="24"/>
  <c r="JQ299" i="24"/>
  <c r="JJ295" i="24"/>
  <c r="JQ280" i="24"/>
  <c r="JK271" i="24"/>
  <c r="JQ263" i="24"/>
  <c r="JQ240" i="24"/>
  <c r="JJ234" i="24"/>
  <c r="JQ226" i="24"/>
  <c r="JI206" i="24"/>
  <c r="JJ205" i="24"/>
  <c r="JI190" i="24"/>
  <c r="JJ189" i="24"/>
  <c r="JK188" i="24"/>
  <c r="JI177" i="24"/>
  <c r="JI165" i="24"/>
  <c r="JQ153" i="24"/>
  <c r="JI150" i="24"/>
  <c r="JI149" i="24"/>
  <c r="JI146" i="24"/>
  <c r="JI145" i="24"/>
  <c r="JI134" i="24"/>
  <c r="JI133" i="24"/>
  <c r="JK129" i="24"/>
  <c r="JQ118" i="24"/>
  <c r="JI118" i="24"/>
  <c r="JJ117" i="24"/>
  <c r="JI113" i="24"/>
  <c r="JQ109" i="24"/>
  <c r="JI98" i="24"/>
  <c r="JI94" i="24"/>
  <c r="JJ93" i="24"/>
  <c r="JJ79" i="24"/>
  <c r="JI78" i="24"/>
  <c r="JJ77" i="24"/>
  <c r="JL70" i="24"/>
  <c r="JQ66" i="24"/>
  <c r="JQ65" i="24"/>
  <c r="JI49" i="24"/>
  <c r="JJ43" i="24"/>
  <c r="JI42" i="24"/>
  <c r="JJ41" i="24"/>
  <c r="JJ36" i="24"/>
  <c r="JQ28" i="24"/>
  <c r="JJ24" i="24"/>
  <c r="JK334" i="24"/>
  <c r="JI174" i="24"/>
  <c r="JI162" i="24"/>
  <c r="JK45" i="24"/>
  <c r="JI335" i="24"/>
  <c r="JJ334" i="24"/>
  <c r="JJ315" i="24"/>
  <c r="JI311" i="24"/>
  <c r="JI308" i="24"/>
  <c r="JJ307" i="24"/>
  <c r="JI288" i="24"/>
  <c r="JJ287" i="24"/>
  <c r="JJ283" i="24"/>
  <c r="JK255" i="24"/>
  <c r="JK250" i="24"/>
  <c r="JK214" i="24"/>
  <c r="JJ197" i="24"/>
  <c r="JQ194" i="24"/>
  <c r="JJ193" i="24"/>
  <c r="JK192" i="24"/>
  <c r="JJ185" i="24"/>
  <c r="JK181" i="24"/>
  <c r="JQ150" i="24"/>
  <c r="JQ134" i="24"/>
  <c r="JQ129" i="24"/>
  <c r="JQ123" i="24"/>
  <c r="JL110" i="24"/>
  <c r="JL106" i="24"/>
  <c r="JJ101" i="24"/>
  <c r="JL90" i="24"/>
  <c r="JQ86" i="24"/>
  <c r="JJ81" i="24"/>
  <c r="JQ70" i="24"/>
  <c r="JQ69" i="24"/>
  <c r="JJ63" i="24"/>
  <c r="JI62" i="24"/>
  <c r="JI53" i="24"/>
  <c r="JI46" i="24"/>
  <c r="JJ45" i="24"/>
  <c r="JJ26" i="24"/>
  <c r="JJ18" i="24"/>
  <c r="JJ83" i="24"/>
  <c r="JL46" i="24"/>
  <c r="JI334" i="24"/>
  <c r="JI315" i="24"/>
  <c r="JI307" i="24"/>
  <c r="JK303" i="24"/>
  <c r="JI287" i="24"/>
  <c r="JI283" i="24"/>
  <c r="JI268" i="24"/>
  <c r="JJ267" i="24"/>
  <c r="JI256" i="24"/>
  <c r="JJ255" i="24"/>
  <c r="JJ214" i="24"/>
  <c r="JI197" i="24"/>
  <c r="JI193" i="24"/>
  <c r="JI192" i="24"/>
  <c r="JI185" i="24"/>
  <c r="JJ181" i="24"/>
  <c r="JJ157" i="24"/>
  <c r="JL114" i="24"/>
  <c r="JK110" i="24"/>
  <c r="JK106" i="24"/>
  <c r="JK105" i="24"/>
  <c r="JL104" i="24"/>
  <c r="JI101" i="24"/>
  <c r="JK90" i="24"/>
  <c r="JI81" i="24"/>
  <c r="JI45" i="24"/>
  <c r="JK261" i="24"/>
  <c r="JK81" i="24"/>
  <c r="JJ55" i="24"/>
  <c r="JL44" i="24"/>
  <c r="JE205" i="24"/>
  <c r="JQ334" i="24"/>
  <c r="JI331" i="24"/>
  <c r="JJ329" i="24"/>
  <c r="JQ315" i="24"/>
  <c r="JI312" i="24"/>
  <c r="JQ307" i="24"/>
  <c r="JI304" i="24"/>
  <c r="JJ303" i="24"/>
  <c r="JK299" i="24"/>
  <c r="JQ292" i="24"/>
  <c r="JQ287" i="24"/>
  <c r="JQ283" i="24"/>
  <c r="JI280" i="24"/>
  <c r="JJ279" i="24"/>
  <c r="JK269" i="24"/>
  <c r="JI267" i="24"/>
  <c r="JK263" i="24"/>
  <c r="JK257" i="24"/>
  <c r="JI255" i="24"/>
  <c r="JJ244" i="24"/>
  <c r="JK240" i="24"/>
  <c r="JI214" i="24"/>
  <c r="JQ197" i="24"/>
  <c r="JQ193" i="24"/>
  <c r="JQ185" i="24"/>
  <c r="JI181" i="24"/>
  <c r="JQ172" i="24"/>
  <c r="JI157" i="24"/>
  <c r="JJ110" i="24"/>
  <c r="JK109" i="24"/>
  <c r="JI106" i="24"/>
  <c r="JJ105" i="24"/>
  <c r="JQ101" i="24"/>
  <c r="JI90" i="24"/>
  <c r="JQ81" i="24"/>
  <c r="JJ75" i="24"/>
  <c r="JI74" i="24"/>
  <c r="JJ73" i="24"/>
  <c r="JL66" i="24"/>
  <c r="JK65" i="24"/>
  <c r="JL64" i="24"/>
  <c r="JQ62" i="24"/>
  <c r="JJ59" i="24"/>
  <c r="JQ46" i="24"/>
  <c r="JQ45" i="24"/>
  <c r="JJ34" i="24"/>
  <c r="JK28" i="24"/>
  <c r="JL27" i="24"/>
  <c r="JJ22" i="24"/>
  <c r="JQ17" i="24"/>
  <c r="JK185" i="24"/>
  <c r="JL62" i="24"/>
  <c r="JQ335" i="24"/>
  <c r="JQ267" i="24"/>
  <c r="JJ263" i="24"/>
  <c r="JQ255" i="24"/>
  <c r="JQ214" i="24"/>
  <c r="JQ181" i="24"/>
  <c r="JQ157" i="24"/>
  <c r="JJ153" i="24"/>
  <c r="JQ110" i="24"/>
  <c r="JQ106" i="24"/>
  <c r="JQ90" i="24"/>
  <c r="JJ28" i="24"/>
  <c r="JJ38" i="24"/>
  <c r="JJ30" i="24"/>
  <c r="JI21" i="24"/>
  <c r="JQ21" i="24"/>
  <c r="JL19" i="24"/>
  <c r="JQ20" i="24"/>
  <c r="JK20" i="24"/>
  <c r="JJ20" i="24"/>
  <c r="JQ251" i="24"/>
  <c r="JJ122" i="24"/>
  <c r="JI122" i="24"/>
  <c r="JI141" i="24"/>
  <c r="JQ141" i="24"/>
  <c r="JI251" i="24"/>
  <c r="JQ15" i="24"/>
  <c r="JJ15" i="24"/>
  <c r="JI15" i="24"/>
  <c r="JQ97" i="24"/>
  <c r="JJ97" i="24"/>
  <c r="JI97" i="24"/>
  <c r="JI194" i="24"/>
  <c r="JK176" i="24"/>
  <c r="JI245" i="24"/>
  <c r="JI322" i="24"/>
  <c r="JQ322" i="24"/>
  <c r="JK322" i="24"/>
  <c r="JQ308" i="24"/>
  <c r="JQ316" i="24"/>
  <c r="JI316" i="24"/>
  <c r="JQ146" i="24"/>
  <c r="JI154" i="24"/>
  <c r="JJ121" i="24"/>
  <c r="JI121" i="24"/>
  <c r="JQ121" i="24"/>
  <c r="JQ284" i="24"/>
  <c r="JI284" i="24"/>
  <c r="JI241" i="24"/>
  <c r="JQ241" i="24"/>
  <c r="JQ311" i="24"/>
  <c r="JK311" i="24"/>
  <c r="JJ311" i="24"/>
  <c r="JK85" i="24"/>
  <c r="JJ85" i="24"/>
  <c r="JI85" i="24"/>
  <c r="JQ85" i="24"/>
  <c r="JQ61" i="24"/>
  <c r="JK61" i="24"/>
  <c r="JJ61" i="24"/>
  <c r="JK265" i="24"/>
  <c r="JJ47" i="24"/>
  <c r="JQ323" i="24"/>
  <c r="JI37" i="24"/>
  <c r="JQ37" i="24"/>
  <c r="JI29" i="24"/>
  <c r="JQ29" i="24"/>
  <c r="JI17" i="24"/>
  <c r="JI250" i="24"/>
  <c r="JQ250" i="24"/>
  <c r="JI300" i="24"/>
  <c r="JQ288" i="24"/>
  <c r="JL25" i="24"/>
  <c r="JI25" i="24"/>
  <c r="JQ25" i="24"/>
  <c r="JI12" i="24"/>
  <c r="JQ12" i="24"/>
  <c r="JL12" i="24"/>
  <c r="JI11" i="24"/>
  <c r="JQ11" i="24"/>
  <c r="JK11" i="24"/>
  <c r="JJ163" i="24"/>
  <c r="JL163" i="24"/>
  <c r="JI163" i="24"/>
  <c r="JQ163" i="24"/>
  <c r="JL341" i="24"/>
  <c r="JL337" i="24"/>
  <c r="JL333" i="24"/>
  <c r="JL310" i="24"/>
  <c r="JL302" i="24"/>
  <c r="JL298" i="24"/>
  <c r="JL286" i="24"/>
  <c r="JL270" i="24"/>
  <c r="JL262" i="24"/>
  <c r="JL254" i="24"/>
  <c r="JL247" i="24"/>
  <c r="JL243" i="24"/>
  <c r="JL239" i="24"/>
  <c r="JL215" i="24"/>
  <c r="JJ215" i="24"/>
  <c r="JK215" i="24"/>
  <c r="JJ213" i="24"/>
  <c r="JL213" i="24"/>
  <c r="JL198" i="24"/>
  <c r="JJ198" i="24"/>
  <c r="JK198" i="24"/>
  <c r="JJ196" i="24"/>
  <c r="JL196" i="24"/>
  <c r="JL182" i="24"/>
  <c r="JJ182" i="24"/>
  <c r="JK182" i="24"/>
  <c r="JJ180" i="24"/>
  <c r="JL180" i="24"/>
  <c r="JL166" i="24"/>
  <c r="JJ166" i="24"/>
  <c r="JK166" i="24"/>
  <c r="JJ164" i="24"/>
  <c r="JL164" i="24"/>
  <c r="JK163" i="24"/>
  <c r="JI156" i="24"/>
  <c r="JQ156" i="24"/>
  <c r="JJ156" i="24"/>
  <c r="JI136" i="24"/>
  <c r="JQ136" i="24"/>
  <c r="JJ136" i="24"/>
  <c r="JK136" i="24"/>
  <c r="JL136" i="24"/>
  <c r="JJ212" i="24"/>
  <c r="JL212" i="24"/>
  <c r="JI212" i="24"/>
  <c r="JQ212" i="24"/>
  <c r="JJ195" i="24"/>
  <c r="JI195" i="24"/>
  <c r="JQ195" i="24"/>
  <c r="JK337" i="24"/>
  <c r="JK319" i="24"/>
  <c r="JK314" i="24"/>
  <c r="JK310" i="24"/>
  <c r="JK298" i="24"/>
  <c r="JK270" i="24"/>
  <c r="JK262" i="24"/>
  <c r="JK254" i="24"/>
  <c r="JK247" i="24"/>
  <c r="JK239" i="24"/>
  <c r="JJ216" i="24"/>
  <c r="JL216" i="24"/>
  <c r="JI216" i="24"/>
  <c r="JQ216" i="24"/>
  <c r="JI215" i="24"/>
  <c r="JK213" i="24"/>
  <c r="JJ199" i="24"/>
  <c r="JL199" i="24"/>
  <c r="JI199" i="24"/>
  <c r="JQ199" i="24"/>
  <c r="JI198" i="24"/>
  <c r="JJ183" i="24"/>
  <c r="JL183" i="24"/>
  <c r="JI183" i="24"/>
  <c r="JQ183" i="24"/>
  <c r="JI182" i="24"/>
  <c r="JJ167" i="24"/>
  <c r="JL167" i="24"/>
  <c r="JI167" i="24"/>
  <c r="JQ167" i="24"/>
  <c r="JJ151" i="24"/>
  <c r="JK151" i="24"/>
  <c r="JL151" i="24"/>
  <c r="JI151" i="24"/>
  <c r="JQ151" i="24"/>
  <c r="JI132" i="24"/>
  <c r="JQ132" i="24"/>
  <c r="JJ132" i="24"/>
  <c r="JK132" i="24"/>
  <c r="JL132" i="24"/>
  <c r="JJ179" i="24"/>
  <c r="JL179" i="24"/>
  <c r="JI179" i="24"/>
  <c r="JQ179" i="24"/>
  <c r="JI140" i="24"/>
  <c r="JQ140" i="24"/>
  <c r="JJ140" i="24"/>
  <c r="JK140" i="24"/>
  <c r="JL344" i="24"/>
  <c r="JJ341" i="24"/>
  <c r="JL340" i="24"/>
  <c r="JJ337" i="24"/>
  <c r="JL336" i="24"/>
  <c r="JJ333" i="24"/>
  <c r="JL332" i="24"/>
  <c r="JJ328" i="24"/>
  <c r="JJ319" i="24"/>
  <c r="JJ314" i="24"/>
  <c r="JL313" i="24"/>
  <c r="JJ310" i="24"/>
  <c r="JL309" i="24"/>
  <c r="JJ306" i="24"/>
  <c r="JJ302" i="24"/>
  <c r="JJ298" i="24"/>
  <c r="JL297" i="24"/>
  <c r="JJ294" i="24"/>
  <c r="JJ290" i="24"/>
  <c r="JJ286" i="24"/>
  <c r="JJ282" i="24"/>
  <c r="JJ278" i="24"/>
  <c r="JJ270" i="24"/>
  <c r="JL269" i="24"/>
  <c r="JJ266" i="24"/>
  <c r="JJ262" i="24"/>
  <c r="JL261" i="24"/>
  <c r="JJ258" i="24"/>
  <c r="JJ254" i="24"/>
  <c r="JL253" i="24"/>
  <c r="JJ247" i="24"/>
  <c r="JL246" i="24"/>
  <c r="JJ243" i="24"/>
  <c r="JJ239" i="24"/>
  <c r="JL238" i="24"/>
  <c r="JL219" i="24"/>
  <c r="JJ219" i="24"/>
  <c r="JK216" i="24"/>
  <c r="JI213" i="24"/>
  <c r="JJ200" i="24"/>
  <c r="JL200" i="24"/>
  <c r="JK199" i="24"/>
  <c r="JI196" i="24"/>
  <c r="JL186" i="24"/>
  <c r="JJ186" i="24"/>
  <c r="JK186" i="24"/>
  <c r="JJ184" i="24"/>
  <c r="JL184" i="24"/>
  <c r="JK183" i="24"/>
  <c r="JI180" i="24"/>
  <c r="JL170" i="24"/>
  <c r="JJ170" i="24"/>
  <c r="JK170" i="24"/>
  <c r="JJ168" i="24"/>
  <c r="JL168" i="24"/>
  <c r="JK167" i="24"/>
  <c r="JI164" i="24"/>
  <c r="JJ128" i="24"/>
  <c r="JQ128" i="24"/>
  <c r="JI128" i="24"/>
  <c r="JK128" i="24"/>
  <c r="JL128" i="24"/>
  <c r="JI72" i="24"/>
  <c r="JQ72" i="24"/>
  <c r="JJ72" i="24"/>
  <c r="JK72" i="24"/>
  <c r="JL72" i="24"/>
  <c r="JQ341" i="24"/>
  <c r="JQ337" i="24"/>
  <c r="JK336" i="24"/>
  <c r="JQ333" i="24"/>
  <c r="JI333" i="24"/>
  <c r="JQ328" i="24"/>
  <c r="JK325" i="24"/>
  <c r="JQ319" i="24"/>
  <c r="JQ314" i="24"/>
  <c r="JK313" i="24"/>
  <c r="JQ310" i="24"/>
  <c r="JQ306" i="24"/>
  <c r="JK305" i="24"/>
  <c r="JQ302" i="24"/>
  <c r="JQ298" i="24"/>
  <c r="JK297" i="24"/>
  <c r="JQ294" i="24"/>
  <c r="JK293" i="24"/>
  <c r="JQ290" i="24"/>
  <c r="JK289" i="24"/>
  <c r="JQ286" i="24"/>
  <c r="JQ282" i="24"/>
  <c r="JK281" i="24"/>
  <c r="JQ278" i="24"/>
  <c r="JK277" i="24"/>
  <c r="JK273" i="24"/>
  <c r="JQ270" i="24"/>
  <c r="JQ266" i="24"/>
  <c r="JQ262" i="24"/>
  <c r="JQ258" i="24"/>
  <c r="JQ254" i="24"/>
  <c r="JQ247" i="24"/>
  <c r="JQ243" i="24"/>
  <c r="JQ239" i="24"/>
  <c r="JJ220" i="24"/>
  <c r="JL220" i="24"/>
  <c r="JI220" i="24"/>
  <c r="JQ220" i="24"/>
  <c r="JJ187" i="24"/>
  <c r="JL187" i="24"/>
  <c r="JI187" i="24"/>
  <c r="JQ187" i="24"/>
  <c r="JJ171" i="24"/>
  <c r="JL171" i="24"/>
  <c r="JI171" i="24"/>
  <c r="JQ171" i="24"/>
  <c r="JJ159" i="24"/>
  <c r="JK159" i="24"/>
  <c r="JL159" i="24"/>
  <c r="JI159" i="24"/>
  <c r="JQ159" i="24"/>
  <c r="JI152" i="24"/>
  <c r="JQ152" i="24"/>
  <c r="JJ152" i="24"/>
  <c r="JL152" i="24"/>
  <c r="JI84" i="24"/>
  <c r="JQ84" i="24"/>
  <c r="JJ84" i="24"/>
  <c r="JK84" i="24"/>
  <c r="JL84" i="24"/>
  <c r="JK344" i="24"/>
  <c r="JJ344" i="24"/>
  <c r="JL343" i="24"/>
  <c r="JJ340" i="24"/>
  <c r="JL339" i="24"/>
  <c r="JJ336" i="24"/>
  <c r="JL335" i="24"/>
  <c r="JJ332" i="24"/>
  <c r="JL331" i="24"/>
  <c r="JJ325" i="24"/>
  <c r="JJ317" i="24"/>
  <c r="JJ313" i="24"/>
  <c r="JL312" i="24"/>
  <c r="JJ309" i="24"/>
  <c r="JJ305" i="24"/>
  <c r="JL304" i="24"/>
  <c r="JJ301" i="24"/>
  <c r="JJ297" i="24"/>
  <c r="JL296" i="24"/>
  <c r="JJ293" i="24"/>
  <c r="JL292" i="24"/>
  <c r="JJ289" i="24"/>
  <c r="JL288" i="24"/>
  <c r="JJ285" i="24"/>
  <c r="JJ281" i="24"/>
  <c r="JL280" i="24"/>
  <c r="JJ277" i="24"/>
  <c r="JL276" i="24"/>
  <c r="JJ273" i="24"/>
  <c r="JL272" i="24"/>
  <c r="JJ269" i="24"/>
  <c r="JL268" i="24"/>
  <c r="JJ265" i="24"/>
  <c r="JL264" i="24"/>
  <c r="JJ261" i="24"/>
  <c r="JL260" i="24"/>
  <c r="JJ257" i="24"/>
  <c r="JL256" i="24"/>
  <c r="JJ253" i="24"/>
  <c r="JJ246" i="24"/>
  <c r="JJ242" i="24"/>
  <c r="JJ238" i="24"/>
  <c r="JL237" i="24"/>
  <c r="JL224" i="24"/>
  <c r="JJ224" i="24"/>
  <c r="JK224" i="24"/>
  <c r="JK220" i="24"/>
  <c r="JQ215" i="24"/>
  <c r="JQ213" i="24"/>
  <c r="JL206" i="24"/>
  <c r="JJ206" i="24"/>
  <c r="JK206" i="24"/>
  <c r="JI200" i="24"/>
  <c r="JQ198" i="24"/>
  <c r="JQ196" i="24"/>
  <c r="JL190" i="24"/>
  <c r="JJ190" i="24"/>
  <c r="JJ188" i="24"/>
  <c r="JK187" i="24"/>
  <c r="JI184" i="24"/>
  <c r="JQ182" i="24"/>
  <c r="JQ180" i="24"/>
  <c r="JL174" i="24"/>
  <c r="JJ174" i="24"/>
  <c r="JK174" i="24"/>
  <c r="JJ172" i="24"/>
  <c r="JL172" i="24"/>
  <c r="JK171" i="24"/>
  <c r="JI168" i="24"/>
  <c r="JQ166" i="24"/>
  <c r="JQ164" i="24"/>
  <c r="JK152" i="24"/>
  <c r="JK340" i="24"/>
  <c r="JQ344" i="24"/>
  <c r="JK343" i="24"/>
  <c r="JQ340" i="24"/>
  <c r="JK339" i="24"/>
  <c r="JQ336" i="24"/>
  <c r="JK335" i="24"/>
  <c r="JQ332" i="24"/>
  <c r="JQ325" i="24"/>
  <c r="JK323" i="24"/>
  <c r="JQ317" i="24"/>
  <c r="JK316" i="24"/>
  <c r="JQ313" i="24"/>
  <c r="JK312" i="24"/>
  <c r="JQ309" i="24"/>
  <c r="JK308" i="24"/>
  <c r="JQ305" i="24"/>
  <c r="JK304" i="24"/>
  <c r="JQ301" i="24"/>
  <c r="JK300" i="24"/>
  <c r="JQ297" i="24"/>
  <c r="JQ293" i="24"/>
  <c r="JK292" i="24"/>
  <c r="JQ289" i="24"/>
  <c r="JK288" i="24"/>
  <c r="JQ285" i="24"/>
  <c r="JK284" i="24"/>
  <c r="JQ281" i="24"/>
  <c r="JK280" i="24"/>
  <c r="JQ277" i="24"/>
  <c r="JK276" i="24"/>
  <c r="JQ273" i="24"/>
  <c r="JK272" i="24"/>
  <c r="JQ269" i="24"/>
  <c r="JK268" i="24"/>
  <c r="JQ265" i="24"/>
  <c r="JK264" i="24"/>
  <c r="JQ261" i="24"/>
  <c r="JK260" i="24"/>
  <c r="JQ257" i="24"/>
  <c r="JK256" i="24"/>
  <c r="JQ253" i="24"/>
  <c r="JQ246" i="24"/>
  <c r="JK245" i="24"/>
  <c r="JQ242" i="24"/>
  <c r="JK241" i="24"/>
  <c r="JQ238" i="24"/>
  <c r="JK237" i="24"/>
  <c r="JL236" i="24"/>
  <c r="JJ236" i="24"/>
  <c r="JK236" i="24"/>
  <c r="JJ225" i="24"/>
  <c r="JL225" i="24"/>
  <c r="JI225" i="24"/>
  <c r="JQ225" i="24"/>
  <c r="JJ207" i="24"/>
  <c r="JL207" i="24"/>
  <c r="JI207" i="24"/>
  <c r="JQ207" i="24"/>
  <c r="JJ191" i="24"/>
  <c r="JL191" i="24"/>
  <c r="JI191" i="24"/>
  <c r="JQ191" i="24"/>
  <c r="JJ175" i="24"/>
  <c r="JL175" i="24"/>
  <c r="JI175" i="24"/>
  <c r="JQ175" i="24"/>
  <c r="JI160" i="24"/>
  <c r="JQ160" i="24"/>
  <c r="JJ160" i="24"/>
  <c r="JI148" i="24"/>
  <c r="JQ148" i="24"/>
  <c r="JJ148" i="24"/>
  <c r="JL148" i="24"/>
  <c r="JK341" i="24"/>
  <c r="JI236" i="24"/>
  <c r="JJ233" i="24"/>
  <c r="JI233" i="24"/>
  <c r="JQ233" i="24"/>
  <c r="JL232" i="24"/>
  <c r="JJ232" i="24"/>
  <c r="JK232" i="24"/>
  <c r="JJ228" i="24"/>
  <c r="JK228" i="24"/>
  <c r="JJ226" i="24"/>
  <c r="JL226" i="24"/>
  <c r="JK225" i="24"/>
  <c r="JQ219" i="24"/>
  <c r="JL210" i="24"/>
  <c r="JJ210" i="24"/>
  <c r="JK207" i="24"/>
  <c r="JQ200" i="24"/>
  <c r="JJ194" i="24"/>
  <c r="JK194" i="24"/>
  <c r="JJ192" i="24"/>
  <c r="JL192" i="24"/>
  <c r="JK191" i="24"/>
  <c r="JI188" i="24"/>
  <c r="JQ186" i="24"/>
  <c r="JQ184" i="24"/>
  <c r="JL178" i="24"/>
  <c r="JJ178" i="24"/>
  <c r="JK178" i="24"/>
  <c r="JJ176" i="24"/>
  <c r="JK175" i="24"/>
  <c r="JI172" i="24"/>
  <c r="JQ170" i="24"/>
  <c r="JQ168" i="24"/>
  <c r="JL162" i="24"/>
  <c r="JJ162" i="24"/>
  <c r="JK160" i="24"/>
  <c r="JJ155" i="24"/>
  <c r="JI155" i="24"/>
  <c r="JQ155" i="24"/>
  <c r="JI144" i="24"/>
  <c r="JQ144" i="24"/>
  <c r="JJ144" i="24"/>
  <c r="JK144" i="24"/>
  <c r="JL144" i="24"/>
  <c r="JK158" i="24"/>
  <c r="JK154" i="24"/>
  <c r="JK150" i="24"/>
  <c r="JQ147" i="24"/>
  <c r="JI147" i="24"/>
  <c r="JK146" i="24"/>
  <c r="JQ143" i="24"/>
  <c r="JI143" i="24"/>
  <c r="JQ139" i="24"/>
  <c r="JI139" i="24"/>
  <c r="JK138" i="24"/>
  <c r="JQ135" i="24"/>
  <c r="JI135" i="24"/>
  <c r="JK134" i="24"/>
  <c r="JQ131" i="24"/>
  <c r="JI131" i="24"/>
  <c r="JK130" i="24"/>
  <c r="JJ125" i="24"/>
  <c r="JI120" i="24"/>
  <c r="JQ120" i="24"/>
  <c r="JJ120" i="24"/>
  <c r="JI116" i="24"/>
  <c r="JQ116" i="24"/>
  <c r="JJ116" i="24"/>
  <c r="JI112" i="24"/>
  <c r="JQ112" i="24"/>
  <c r="JJ112" i="24"/>
  <c r="JI108" i="24"/>
  <c r="JQ108" i="24"/>
  <c r="JJ108" i="24"/>
  <c r="JI80" i="24"/>
  <c r="JQ80" i="24"/>
  <c r="JJ80" i="24"/>
  <c r="JK80" i="24"/>
  <c r="JJ158" i="24"/>
  <c r="JJ154" i="24"/>
  <c r="JJ150" i="24"/>
  <c r="JL149" i="24"/>
  <c r="JJ146" i="24"/>
  <c r="JL145" i="24"/>
  <c r="JJ142" i="24"/>
  <c r="JJ138" i="24"/>
  <c r="JL137" i="24"/>
  <c r="JJ134" i="24"/>
  <c r="JL133" i="24"/>
  <c r="JJ130" i="24"/>
  <c r="JL129" i="24"/>
  <c r="JQ125" i="24"/>
  <c r="JI125" i="24"/>
  <c r="JL120" i="24"/>
  <c r="JL116" i="24"/>
  <c r="JL112" i="24"/>
  <c r="JL127" i="24"/>
  <c r="JI91" i="24"/>
  <c r="JQ91" i="24"/>
  <c r="JK91" i="24"/>
  <c r="JL91" i="24"/>
  <c r="JI88" i="24"/>
  <c r="JQ88" i="24"/>
  <c r="JJ88" i="24"/>
  <c r="JI95" i="24"/>
  <c r="JQ95" i="24"/>
  <c r="JK95" i="24"/>
  <c r="JL95" i="24"/>
  <c r="JI92" i="24"/>
  <c r="JQ92" i="24"/>
  <c r="JJ92" i="24"/>
  <c r="JL143" i="24"/>
  <c r="JL139" i="24"/>
  <c r="JL135" i="24"/>
  <c r="JL131" i="24"/>
  <c r="JI99" i="24"/>
  <c r="JQ99" i="24"/>
  <c r="JL99" i="24"/>
  <c r="JI96" i="24"/>
  <c r="JQ96" i="24"/>
  <c r="JJ96" i="24"/>
  <c r="JJ95" i="24"/>
  <c r="JL92" i="24"/>
  <c r="JK88" i="24"/>
  <c r="JI76" i="24"/>
  <c r="JQ76" i="24"/>
  <c r="JJ76" i="24"/>
  <c r="JK76" i="24"/>
  <c r="JK143" i="24"/>
  <c r="JK139" i="24"/>
  <c r="JK135" i="24"/>
  <c r="JK131" i="24"/>
  <c r="JI124" i="24"/>
  <c r="JQ124" i="24"/>
  <c r="JJ124" i="24"/>
  <c r="JI103" i="24"/>
  <c r="JQ103" i="24"/>
  <c r="JK103" i="24"/>
  <c r="JL103" i="24"/>
  <c r="JI100" i="24"/>
  <c r="JQ100" i="24"/>
  <c r="JJ100" i="24"/>
  <c r="JK92" i="24"/>
  <c r="JQ127" i="24"/>
  <c r="JL124" i="24"/>
  <c r="JJ123" i="24"/>
  <c r="JI119" i="24"/>
  <c r="JQ119" i="24"/>
  <c r="JK119" i="24"/>
  <c r="JL119" i="24"/>
  <c r="JI115" i="24"/>
  <c r="JQ115" i="24"/>
  <c r="JK115" i="24"/>
  <c r="JL115" i="24"/>
  <c r="JI111" i="24"/>
  <c r="JQ111" i="24"/>
  <c r="JK111" i="24"/>
  <c r="JL111" i="24"/>
  <c r="JI107" i="24"/>
  <c r="JQ107" i="24"/>
  <c r="JK107" i="24"/>
  <c r="JL107" i="24"/>
  <c r="JI104" i="24"/>
  <c r="JQ104" i="24"/>
  <c r="JJ104" i="24"/>
  <c r="JJ103" i="24"/>
  <c r="JK96" i="24"/>
  <c r="JI68" i="24"/>
  <c r="JQ68" i="24"/>
  <c r="JJ68" i="24"/>
  <c r="JK64" i="24"/>
  <c r="JK60" i="24"/>
  <c r="JK56" i="24"/>
  <c r="JK52" i="24"/>
  <c r="JK44" i="24"/>
  <c r="JK40" i="24"/>
  <c r="JK35" i="24"/>
  <c r="JK27" i="24"/>
  <c r="JK14" i="24"/>
  <c r="JL87" i="24"/>
  <c r="JL83" i="24"/>
  <c r="JL79" i="24"/>
  <c r="JL75" i="24"/>
  <c r="JL71" i="24"/>
  <c r="JJ64" i="24"/>
  <c r="JL63" i="24"/>
  <c r="JJ60" i="24"/>
  <c r="JL59" i="24"/>
  <c r="JJ56" i="24"/>
  <c r="JL55" i="24"/>
  <c r="JJ52" i="24"/>
  <c r="JL51" i="24"/>
  <c r="JJ48" i="24"/>
  <c r="JJ44" i="24"/>
  <c r="JL43" i="24"/>
  <c r="JJ40" i="24"/>
  <c r="JJ35" i="24"/>
  <c r="JL34" i="24"/>
  <c r="JJ31" i="24"/>
  <c r="JJ27" i="24"/>
  <c r="JL26" i="24"/>
  <c r="JJ23" i="24"/>
  <c r="JJ19" i="24"/>
  <c r="JL18" i="24"/>
  <c r="JJ14" i="24"/>
  <c r="JL13" i="24"/>
  <c r="JK83" i="24"/>
  <c r="JK79" i="24"/>
  <c r="JK75" i="24"/>
  <c r="JK71" i="24"/>
  <c r="JK67" i="24"/>
  <c r="JQ64" i="24"/>
  <c r="JK63" i="24"/>
  <c r="JQ60" i="24"/>
  <c r="JK59" i="24"/>
  <c r="JQ56" i="24"/>
  <c r="JK55" i="24"/>
  <c r="JQ52" i="24"/>
  <c r="JK51" i="24"/>
  <c r="JQ48" i="24"/>
  <c r="JK47" i="24"/>
  <c r="JQ44" i="24"/>
  <c r="JK43" i="24"/>
  <c r="JQ40" i="24"/>
  <c r="JQ35" i="24"/>
  <c r="JK34" i="24"/>
  <c r="JQ31" i="24"/>
  <c r="JQ27" i="24"/>
  <c r="JK26" i="24"/>
  <c r="JQ23" i="24"/>
  <c r="JQ19" i="24"/>
  <c r="JQ14" i="24"/>
  <c r="JK13" i="24"/>
  <c r="JQ87" i="24"/>
  <c r="JQ83" i="24"/>
  <c r="JQ79" i="24"/>
  <c r="JK78" i="24"/>
  <c r="JQ75" i="24"/>
  <c r="JK74" i="24"/>
  <c r="JQ71" i="24"/>
  <c r="JK70" i="24"/>
  <c r="JQ67" i="24"/>
  <c r="JK66" i="24"/>
  <c r="JQ63" i="24"/>
  <c r="JQ59" i="24"/>
  <c r="JK58" i="24"/>
  <c r="JQ55" i="24"/>
  <c r="JK54" i="24"/>
  <c r="JQ51" i="24"/>
  <c r="JK50" i="24"/>
  <c r="JQ47" i="24"/>
  <c r="JK46" i="24"/>
  <c r="JQ43" i="24"/>
  <c r="JQ38" i="24"/>
  <c r="JK37" i="24"/>
  <c r="JQ34" i="24"/>
  <c r="JK33" i="24"/>
  <c r="JQ30" i="24"/>
  <c r="JK29" i="24"/>
  <c r="JQ26" i="24"/>
  <c r="JK25" i="24"/>
  <c r="JQ22" i="24"/>
  <c r="JQ18" i="24"/>
  <c r="JK17" i="24"/>
  <c r="JQ13" i="24"/>
  <c r="JK12" i="24"/>
  <c r="JL11" i="24"/>
  <c r="IZ296" i="24"/>
  <c r="IX296" i="24"/>
  <c r="JE296" i="24"/>
  <c r="IW205" i="24"/>
  <c r="IX205" i="24"/>
  <c r="JE303" i="24"/>
  <c r="IZ205" i="24"/>
  <c r="JE204" i="24"/>
  <c r="JE310" i="24"/>
  <c r="IZ197" i="24"/>
  <c r="IX197" i="24"/>
  <c r="JE197" i="24"/>
  <c r="IZ191" i="24"/>
  <c r="IX191" i="24"/>
  <c r="JE191" i="24"/>
  <c r="IX303" i="24"/>
  <c r="IZ303" i="24"/>
  <c r="IW303" i="24"/>
  <c r="IZ317" i="24"/>
  <c r="IW317" i="24"/>
  <c r="JE317" i="24"/>
  <c r="IZ310" i="24"/>
  <c r="IW310" i="24"/>
  <c r="JE220" i="24"/>
  <c r="IX247" i="24"/>
  <c r="IZ247" i="24"/>
  <c r="IW247" i="24"/>
  <c r="IZ178" i="24"/>
  <c r="IX178" i="24"/>
  <c r="JE178" i="24"/>
  <c r="JE276" i="24"/>
  <c r="IW276" i="24"/>
  <c r="IX276" i="24"/>
  <c r="IZ276" i="24"/>
  <c r="IW275" i="24"/>
  <c r="IW230" i="24"/>
  <c r="JE231" i="24"/>
  <c r="IW231" i="24"/>
  <c r="IX231" i="24"/>
  <c r="IX220" i="24"/>
  <c r="IZ220" i="24"/>
  <c r="IW220" i="24"/>
  <c r="IW222" i="24"/>
  <c r="JE222" i="24"/>
  <c r="IX222" i="24"/>
  <c r="IZ128" i="24"/>
  <c r="IX128" i="24"/>
  <c r="JE128" i="24"/>
  <c r="IW99" i="24"/>
  <c r="JE99" i="24"/>
  <c r="IX99" i="24"/>
  <c r="IW287" i="24"/>
  <c r="JE287" i="24"/>
  <c r="IX287" i="24"/>
  <c r="IZ163" i="24"/>
  <c r="IX163" i="24"/>
  <c r="JE163" i="24"/>
  <c r="IW124" i="24"/>
  <c r="JE124" i="24"/>
  <c r="IZ124" i="24"/>
  <c r="IZ103" i="24"/>
  <c r="IX103" i="24"/>
  <c r="JE103" i="24"/>
  <c r="IZ260" i="24"/>
  <c r="IX260" i="24"/>
  <c r="JE260" i="24"/>
  <c r="IZ70" i="24"/>
  <c r="IX70" i="24"/>
  <c r="JE70" i="24"/>
  <c r="IZ292" i="24"/>
  <c r="IW292" i="24"/>
  <c r="JE292" i="24"/>
  <c r="IZ32" i="24"/>
  <c r="IX32" i="24"/>
  <c r="JE32" i="24"/>
  <c r="IZ251" i="24"/>
  <c r="IX251" i="24"/>
  <c r="JE251" i="24"/>
  <c r="JD319" i="24"/>
  <c r="JF280" i="24"/>
  <c r="JD280" i="24"/>
  <c r="JC280" i="24"/>
  <c r="JB280" i="24"/>
  <c r="JA280" i="24"/>
  <c r="IZ280" i="24" s="1"/>
  <c r="JF244" i="24"/>
  <c r="JD244" i="24"/>
  <c r="JC244" i="24"/>
  <c r="JB244" i="24"/>
  <c r="JA244" i="24"/>
  <c r="IX244" i="24" s="1"/>
  <c r="EY45" i="5"/>
  <c r="EZ45" i="5"/>
  <c r="EV45" i="5"/>
  <c r="EW45" i="5" s="1"/>
  <c r="ES45" i="5"/>
  <c r="ET45" i="5" s="1"/>
  <c r="EP45" i="5"/>
  <c r="EQ45" i="5" s="1"/>
  <c r="ES44" i="5"/>
  <c r="ET44" i="5" s="1"/>
  <c r="EP44" i="5"/>
  <c r="EQ44" i="5"/>
  <c r="EY44" i="5"/>
  <c r="EZ44" i="5"/>
  <c r="EV44" i="5"/>
  <c r="EW44" i="5" s="1"/>
  <c r="FE38" i="5"/>
  <c r="FF38" i="5"/>
  <c r="FB38" i="5"/>
  <c r="FC38" i="5"/>
  <c r="ES38" i="5"/>
  <c r="ET38" i="5" s="1"/>
  <c r="EP38" i="5"/>
  <c r="EQ38" i="5" s="1"/>
  <c r="FE43" i="5"/>
  <c r="FF43" i="5" s="1"/>
  <c r="FB43" i="5"/>
  <c r="FC43" i="5"/>
  <c r="ES43" i="5"/>
  <c r="ET43" i="5"/>
  <c r="EP43" i="5"/>
  <c r="EQ43" i="5" s="1"/>
  <c r="FE42" i="5"/>
  <c r="FF42" i="5" s="1"/>
  <c r="FB42" i="5"/>
  <c r="FC42" i="5" s="1"/>
  <c r="EY42" i="5"/>
  <c r="EZ42" i="5" s="1"/>
  <c r="EV42" i="5"/>
  <c r="EW42" i="5" s="1"/>
  <c r="ES42" i="5"/>
  <c r="ET42" i="5" s="1"/>
  <c r="EP42" i="5"/>
  <c r="EQ42" i="5" s="1"/>
  <c r="FE12" i="5"/>
  <c r="FF12" i="5" s="1"/>
  <c r="FB12" i="5"/>
  <c r="FC12" i="5" s="1"/>
  <c r="FB11" i="5"/>
  <c r="EY12" i="5"/>
  <c r="EZ12" i="5" s="1"/>
  <c r="EV12" i="5"/>
  <c r="EW12" i="5" s="1"/>
  <c r="ES12" i="5"/>
  <c r="EP12" i="5"/>
  <c r="EQ12" i="5" s="1"/>
  <c r="FE41" i="5"/>
  <c r="FF41" i="5" s="1"/>
  <c r="FB41" i="5"/>
  <c r="FC41" i="5" s="1"/>
  <c r="EY41" i="5"/>
  <c r="EZ41" i="5" s="1"/>
  <c r="EV41" i="5"/>
  <c r="EW41" i="5" s="1"/>
  <c r="ES41" i="5"/>
  <c r="ET41" i="5" s="1"/>
  <c r="EP41" i="5"/>
  <c r="EQ41" i="5" s="1"/>
  <c r="F88" i="2"/>
  <c r="E88" i="2" s="1"/>
  <c r="FE15" i="5"/>
  <c r="FF15" i="5" s="1"/>
  <c r="FB15" i="5"/>
  <c r="FC15" i="5" s="1"/>
  <c r="EY15" i="5"/>
  <c r="EZ15" i="5" s="1"/>
  <c r="EV15" i="5"/>
  <c r="EW15" i="5" s="1"/>
  <c r="ES15" i="5"/>
  <c r="EP15" i="5"/>
  <c r="EQ15" i="5" s="1"/>
  <c r="FE13" i="5"/>
  <c r="FF13" i="5" s="1"/>
  <c r="FB13" i="5"/>
  <c r="FC13" i="5" s="1"/>
  <c r="EY13" i="5"/>
  <c r="EZ13" i="5" s="1"/>
  <c r="EV13" i="5"/>
  <c r="EW13" i="5" s="1"/>
  <c r="ES13" i="5"/>
  <c r="EP13" i="5"/>
  <c r="EQ13" i="5" s="1"/>
  <c r="FE36" i="5"/>
  <c r="FF36" i="5" s="1"/>
  <c r="FB36" i="5"/>
  <c r="FC36" i="5" s="1"/>
  <c r="EY36" i="5"/>
  <c r="EZ36" i="5" s="1"/>
  <c r="EV36" i="5"/>
  <c r="EW36" i="5" s="1"/>
  <c r="ES36" i="5"/>
  <c r="ET36" i="5" s="1"/>
  <c r="EP36" i="5"/>
  <c r="EQ36" i="5" s="1"/>
  <c r="FE21" i="5"/>
  <c r="FF21" i="5" s="1"/>
  <c r="FB21" i="5"/>
  <c r="FC21" i="5" s="1"/>
  <c r="EY21" i="5"/>
  <c r="EZ21" i="5" s="1"/>
  <c r="EV21" i="5"/>
  <c r="EW21" i="5" s="1"/>
  <c r="ES21" i="5"/>
  <c r="EP21" i="5"/>
  <c r="EQ21" i="5" s="1"/>
  <c r="ES11" i="5"/>
  <c r="EQ11" i="5"/>
  <c r="EP11" i="5"/>
  <c r="FE11" i="5"/>
  <c r="FF11" i="5" s="1"/>
  <c r="FC11" i="5"/>
  <c r="EY11" i="5"/>
  <c r="EZ11" i="5" s="1"/>
  <c r="EV11" i="5"/>
  <c r="EW11" i="5" s="1"/>
  <c r="EM8" i="5"/>
  <c r="EM6" i="5"/>
  <c r="FA8" i="5"/>
  <c r="FA6" i="5"/>
  <c r="EU8" i="5"/>
  <c r="EU6" i="5"/>
  <c r="JE280" i="24" l="1"/>
  <c r="IX280" i="24"/>
  <c r="IW280" i="24"/>
  <c r="IZ244" i="24"/>
  <c r="IW244" i="24"/>
  <c r="JE244" i="24"/>
  <c r="W1" i="12"/>
  <c r="W22" i="12" s="1"/>
  <c r="X1" i="12"/>
  <c r="X2" i="12" s="1"/>
  <c r="Y1" i="12"/>
  <c r="Y30" i="12" s="1"/>
  <c r="Z1" i="12"/>
  <c r="Z2" i="12" s="1"/>
  <c r="AA1" i="12"/>
  <c r="AB1" i="12"/>
  <c r="AB22" i="12" s="1"/>
  <c r="AC1" i="12"/>
  <c r="AC22" i="12" s="1"/>
  <c r="AD1" i="12"/>
  <c r="AD2" i="12" s="1"/>
  <c r="AE1" i="12"/>
  <c r="AE22" i="12" s="1"/>
  <c r="Y2" i="12"/>
  <c r="AA2" i="12"/>
  <c r="Y22" i="12"/>
  <c r="AA22" i="12"/>
  <c r="AD22" i="12"/>
  <c r="W23" i="12"/>
  <c r="X23" i="12"/>
  <c r="Y23" i="12"/>
  <c r="Z23" i="12"/>
  <c r="AA23" i="12"/>
  <c r="AB23" i="12"/>
  <c r="AC23" i="12"/>
  <c r="AD23" i="12"/>
  <c r="AE23" i="12"/>
  <c r="Y24" i="12"/>
  <c r="AA24" i="12"/>
  <c r="AB24" i="12"/>
  <c r="AD24" i="12"/>
  <c r="W29" i="12"/>
  <c r="X29" i="12"/>
  <c r="Y29" i="12"/>
  <c r="Z29" i="12"/>
  <c r="AA29" i="12"/>
  <c r="AB29" i="12"/>
  <c r="AC29" i="12"/>
  <c r="AD29" i="12"/>
  <c r="AE29" i="12"/>
  <c r="Z30" i="12"/>
  <c r="AA30" i="12"/>
  <c r="AB30" i="12"/>
  <c r="AD30" i="12"/>
  <c r="AE30" i="12"/>
  <c r="AE24" i="12" l="1"/>
  <c r="W2" i="12"/>
  <c r="X22" i="12"/>
  <c r="X24" i="12"/>
  <c r="AE2" i="12"/>
  <c r="W30" i="12"/>
  <c r="W24" i="12"/>
  <c r="AB2" i="12"/>
  <c r="X30" i="12"/>
  <c r="Z24" i="12"/>
  <c r="AC2" i="12"/>
  <c r="Z22" i="12"/>
  <c r="AC30" i="12"/>
  <c r="AC24" i="12"/>
  <c r="FY45" i="5"/>
  <c r="FY44" i="5"/>
  <c r="FY40" i="5"/>
  <c r="FY39" i="5"/>
  <c r="FY38" i="5"/>
  <c r="FY37" i="5"/>
  <c r="FY36" i="5"/>
  <c r="FY35" i="5"/>
  <c r="FY33" i="5"/>
  <c r="FY15" i="5"/>
  <c r="FY13" i="5"/>
  <c r="FY12" i="5"/>
  <c r="FY11" i="5"/>
  <c r="FV45" i="5"/>
  <c r="FV44" i="5"/>
  <c r="FV40" i="5"/>
  <c r="FV39" i="5"/>
  <c r="FV38" i="5"/>
  <c r="FV37" i="5"/>
  <c r="FV36" i="5"/>
  <c r="FV35" i="5"/>
  <c r="FV33" i="5"/>
  <c r="FV15" i="5"/>
  <c r="FV13" i="5"/>
  <c r="FV12" i="5"/>
  <c r="FV11" i="5"/>
  <c r="FS45" i="5"/>
  <c r="FT45" i="5" s="1"/>
  <c r="FS44" i="5"/>
  <c r="FT44" i="5" s="1"/>
  <c r="FS40" i="5"/>
  <c r="FT40" i="5" s="1"/>
  <c r="FS39" i="5"/>
  <c r="FT39" i="5" s="1"/>
  <c r="FS38" i="5"/>
  <c r="FT38" i="5" s="1"/>
  <c r="FS37" i="5"/>
  <c r="FT37" i="5" s="1"/>
  <c r="FS36" i="5"/>
  <c r="FT36" i="5" s="1"/>
  <c r="FS35" i="5"/>
  <c r="FT35" i="5" s="1"/>
  <c r="FS33" i="5"/>
  <c r="FT33" i="5" s="1"/>
  <c r="FS15" i="5"/>
  <c r="FT15" i="5" s="1"/>
  <c r="FS13" i="5"/>
  <c r="FT13" i="5" s="1"/>
  <c r="FS12" i="5"/>
  <c r="FT12" i="5" s="1"/>
  <c r="FS11" i="5"/>
  <c r="FT11" i="5" s="1"/>
  <c r="FP45" i="5"/>
  <c r="FP44" i="5"/>
  <c r="FP40" i="5"/>
  <c r="FP39" i="5"/>
  <c r="FP38" i="5"/>
  <c r="FP37" i="5"/>
  <c r="FP36" i="5"/>
  <c r="FP35" i="5"/>
  <c r="FP33" i="5"/>
  <c r="FP15" i="5"/>
  <c r="FP13" i="5"/>
  <c r="FP12" i="5"/>
  <c r="FP11" i="5"/>
  <c r="FM45" i="5"/>
  <c r="FM44" i="5"/>
  <c r="FM40" i="5"/>
  <c r="FM39" i="5"/>
  <c r="FM38" i="5"/>
  <c r="FM37" i="5"/>
  <c r="FM36" i="5"/>
  <c r="FM35" i="5"/>
  <c r="FM33" i="5"/>
  <c r="FM15" i="5"/>
  <c r="FM13" i="5"/>
  <c r="FM12" i="5"/>
  <c r="FM11" i="5"/>
  <c r="FJ45" i="5"/>
  <c r="FJ44" i="5"/>
  <c r="FJ40" i="5"/>
  <c r="FJ39" i="5"/>
  <c r="FJ38" i="5"/>
  <c r="FJ37" i="5"/>
  <c r="FJ12" i="5"/>
  <c r="FJ36" i="5"/>
  <c r="F87" i="2"/>
  <c r="E87" i="2" s="1"/>
  <c r="FJ15" i="5"/>
  <c r="FJ13" i="5"/>
  <c r="FJ35" i="5"/>
  <c r="F86" i="2"/>
  <c r="E86" i="2" s="1"/>
  <c r="FJ33" i="5"/>
  <c r="FJ11" i="5"/>
  <c r="F85" i="2" l="1"/>
  <c r="E85" i="2" s="1"/>
  <c r="FG6" i="5"/>
  <c r="FG8" i="5"/>
  <c r="FS21" i="7"/>
  <c r="FS19" i="7"/>
  <c r="GN19" i="7" s="1"/>
  <c r="FS15" i="7"/>
  <c r="GN15" i="7" s="1"/>
  <c r="FS13" i="7"/>
  <c r="GN13" i="7" s="1"/>
  <c r="FS11" i="7"/>
  <c r="GN11" i="7" s="1"/>
  <c r="F84" i="2"/>
  <c r="E84" i="2" s="1"/>
  <c r="FY50" i="7"/>
  <c r="FZ50" i="7" s="1"/>
  <c r="FV50" i="7"/>
  <c r="FW50" i="7" s="1"/>
  <c r="FS50" i="7"/>
  <c r="FT50" i="7" s="1"/>
  <c r="FP50" i="7"/>
  <c r="FQ50" i="7" s="1"/>
  <c r="FM50" i="7"/>
  <c r="FN50" i="7" s="1"/>
  <c r="FJ50" i="7"/>
  <c r="FK50" i="7" s="1"/>
  <c r="EM50" i="7"/>
  <c r="F83" i="2"/>
  <c r="E83" i="2" s="1"/>
  <c r="F82" i="2"/>
  <c r="E82" i="2" s="1"/>
  <c r="F81" i="2"/>
  <c r="E81" i="2" s="1"/>
  <c r="F80" i="2"/>
  <c r="E80" i="2" s="1"/>
  <c r="F79" i="2"/>
  <c r="E79" i="2" s="1"/>
  <c r="FY43" i="7"/>
  <c r="FZ43" i="7" s="1"/>
  <c r="FV43" i="7"/>
  <c r="FW43" i="7" s="1"/>
  <c r="FS43" i="7"/>
  <c r="FT43" i="7" s="1"/>
  <c r="FP43" i="7"/>
  <c r="FQ43" i="7" s="1"/>
  <c r="FM43" i="7"/>
  <c r="FN43" i="7" s="1"/>
  <c r="FJ43" i="7"/>
  <c r="FK43" i="7" s="1"/>
  <c r="EM43" i="7"/>
  <c r="FY42" i="7"/>
  <c r="FZ42" i="7" s="1"/>
  <c r="FV42" i="7"/>
  <c r="FW42" i="7" s="1"/>
  <c r="FS42" i="7"/>
  <c r="FT42" i="7" s="1"/>
  <c r="FP42" i="7"/>
  <c r="FQ42" i="7" s="1"/>
  <c r="FM42" i="7"/>
  <c r="FN42" i="7" s="1"/>
  <c r="FJ42" i="7"/>
  <c r="FK42" i="7" s="1"/>
  <c r="EM42" i="7"/>
  <c r="FV40" i="7"/>
  <c r="FW40" i="7" s="1"/>
  <c r="FY52" i="7"/>
  <c r="FY51" i="7"/>
  <c r="FY41" i="7"/>
  <c r="FY40" i="7"/>
  <c r="FZ40" i="7" s="1"/>
  <c r="FY39" i="7"/>
  <c r="FS40" i="7"/>
  <c r="FT40" i="7" s="1"/>
  <c r="FP40" i="7"/>
  <c r="FQ40" i="7" s="1"/>
  <c r="FM40" i="7"/>
  <c r="FN40" i="7" s="1"/>
  <c r="FJ40" i="7"/>
  <c r="FK40" i="7" s="1"/>
  <c r="EM40" i="7"/>
  <c r="FY35" i="7"/>
  <c r="FZ35" i="7" s="1"/>
  <c r="FV35" i="7"/>
  <c r="FW35" i="7" s="1"/>
  <c r="FS35" i="7"/>
  <c r="FT35" i="7" s="1"/>
  <c r="FP35" i="7"/>
  <c r="FQ35" i="7" s="1"/>
  <c r="FM35" i="7"/>
  <c r="FN35" i="7" s="1"/>
  <c r="FJ35" i="7"/>
  <c r="FK35" i="7" s="1"/>
  <c r="FJ51" i="7"/>
  <c r="FV52" i="7"/>
  <c r="FV51" i="7"/>
  <c r="FV41" i="7"/>
  <c r="FV39" i="7"/>
  <c r="FS52" i="7"/>
  <c r="FS51" i="7"/>
  <c r="FS41" i="7"/>
  <c r="FS39" i="7"/>
  <c r="FP52" i="7"/>
  <c r="FP51" i="7"/>
  <c r="FP41" i="7"/>
  <c r="FP39" i="7"/>
  <c r="FM52" i="7"/>
  <c r="FM51" i="7"/>
  <c r="FM41" i="7"/>
  <c r="FM39" i="7"/>
  <c r="FJ52" i="7"/>
  <c r="FJ41" i="7"/>
  <c r="FJ39" i="7"/>
  <c r="FY21" i="7"/>
  <c r="FY19" i="7"/>
  <c r="GT19" i="7" s="1"/>
  <c r="FY15" i="7"/>
  <c r="GT15" i="7" s="1"/>
  <c r="FY13" i="7"/>
  <c r="GT13" i="7" s="1"/>
  <c r="FY11" i="7"/>
  <c r="GT11" i="7" s="1"/>
  <c r="FM21" i="7" l="1"/>
  <c r="FM19" i="7"/>
  <c r="GH19" i="7" s="1"/>
  <c r="FM15" i="7"/>
  <c r="GH15" i="7" s="1"/>
  <c r="FM13" i="7"/>
  <c r="GH13" i="7" s="1"/>
  <c r="FM11" i="7"/>
  <c r="GH11" i="7" s="1"/>
  <c r="FV21" i="7"/>
  <c r="FV19" i="7"/>
  <c r="GQ19" i="7" s="1"/>
  <c r="FV15" i="7"/>
  <c r="GQ15" i="7" s="1"/>
  <c r="FV13" i="7"/>
  <c r="GQ13" i="7" s="1"/>
  <c r="FV11" i="7"/>
  <c r="GQ11" i="7" s="1"/>
  <c r="FP21" i="7"/>
  <c r="FP19" i="7"/>
  <c r="GK19" i="7" s="1"/>
  <c r="FP15" i="7"/>
  <c r="GK15" i="7" s="1"/>
  <c r="FP13" i="7"/>
  <c r="GK13" i="7" s="1"/>
  <c r="FP11" i="7"/>
  <c r="GK11" i="7" s="1"/>
  <c r="FJ21" i="7"/>
  <c r="FJ19" i="7"/>
  <c r="GE19" i="7" s="1"/>
  <c r="FJ15" i="7"/>
  <c r="GE15" i="7" s="1"/>
  <c r="FJ13" i="7"/>
  <c r="GE13" i="7" s="1"/>
  <c r="FJ11" i="7"/>
  <c r="GE11" i="7" s="1"/>
  <c r="FZ52" i="7"/>
  <c r="FZ51" i="7"/>
  <c r="FZ41" i="7"/>
  <c r="FZ39" i="7"/>
  <c r="FW52" i="7"/>
  <c r="FW51" i="7"/>
  <c r="FW41" i="7"/>
  <c r="FW39" i="7"/>
  <c r="FZ21" i="7"/>
  <c r="FT52" i="7"/>
  <c r="FT51" i="7"/>
  <c r="FT41" i="7"/>
  <c r="FT39" i="7"/>
  <c r="FQ52" i="7"/>
  <c r="FQ51" i="7"/>
  <c r="FQ41" i="7"/>
  <c r="FQ39" i="7"/>
  <c r="FN52" i="7"/>
  <c r="FN51" i="7"/>
  <c r="FN41" i="7"/>
  <c r="FN39" i="7"/>
  <c r="FK52" i="7"/>
  <c r="FK51" i="7"/>
  <c r="FK41" i="7"/>
  <c r="FK39" i="7"/>
  <c r="EM39" i="7"/>
  <c r="F78" i="2"/>
  <c r="E78" i="2" s="1"/>
  <c r="FQ21" i="7"/>
  <c r="FT21" i="7"/>
  <c r="FG8" i="7"/>
  <c r="FG6" i="7"/>
  <c r="ER11" i="7"/>
  <c r="FK21" i="7" l="1"/>
  <c r="FW21" i="7"/>
  <c r="FN21" i="7"/>
  <c r="FZ19" i="7"/>
  <c r="FW19" i="7"/>
  <c r="FT19" i="7"/>
  <c r="FQ19" i="7"/>
  <c r="FN19" i="7"/>
  <c r="FK19" i="7"/>
  <c r="FZ15" i="7"/>
  <c r="FW15" i="7"/>
  <c r="FT15" i="7"/>
  <c r="FQ15" i="7"/>
  <c r="FN15" i="7"/>
  <c r="FK15" i="7"/>
  <c r="FZ13" i="7"/>
  <c r="FW13" i="7"/>
  <c r="FT13" i="7"/>
  <c r="FQ13" i="7"/>
  <c r="FN13" i="7"/>
  <c r="FK13" i="7"/>
  <c r="FZ11" i="7"/>
  <c r="FW11" i="7"/>
  <c r="FT11" i="7"/>
  <c r="FN11" i="7"/>
  <c r="FK11" i="7"/>
  <c r="FG3" i="7"/>
  <c r="JF196" i="24" l="1"/>
  <c r="JC196" i="24"/>
  <c r="JB196" i="24"/>
  <c r="JA196" i="24"/>
  <c r="JF186" i="24"/>
  <c r="JC186" i="24"/>
  <c r="JB186" i="24"/>
  <c r="JA186" i="24"/>
  <c r="JE186" i="24" s="1"/>
  <c r="JF319" i="24"/>
  <c r="JC319" i="24"/>
  <c r="JB319" i="24"/>
  <c r="JA319" i="24"/>
  <c r="JE319" i="24" s="1"/>
  <c r="JF177" i="24"/>
  <c r="JC177" i="24"/>
  <c r="JB177" i="24"/>
  <c r="JA177" i="24"/>
  <c r="JE177" i="24" s="1"/>
  <c r="JC219" i="24"/>
  <c r="JB219" i="24"/>
  <c r="JA219" i="24"/>
  <c r="JC127" i="24"/>
  <c r="JB127" i="24"/>
  <c r="JA127" i="24"/>
  <c r="JA221" i="24"/>
  <c r="JB221" i="24"/>
  <c r="JC221" i="24"/>
  <c r="IW217" i="24"/>
  <c r="JF162" i="24"/>
  <c r="JC162" i="24"/>
  <c r="JB162" i="24"/>
  <c r="JA162" i="24"/>
  <c r="JC155" i="24"/>
  <c r="JB155" i="24"/>
  <c r="JA155" i="24"/>
  <c r="JC154" i="24"/>
  <c r="JB154" i="24"/>
  <c r="JA154" i="24"/>
  <c r="IY154" i="24" s="1"/>
  <c r="JE273" i="24"/>
  <c r="JE228" i="24"/>
  <c r="JE217" i="24"/>
  <c r="JE200" i="24"/>
  <c r="JE199" i="24"/>
  <c r="JE125" i="24"/>
  <c r="JE96" i="24"/>
  <c r="JE59" i="24"/>
  <c r="JC286" i="24"/>
  <c r="JB286" i="24"/>
  <c r="JA286" i="24"/>
  <c r="JF123" i="24"/>
  <c r="JC123" i="24"/>
  <c r="JB123" i="24"/>
  <c r="JA123" i="24"/>
  <c r="JC279" i="24"/>
  <c r="JB279" i="24"/>
  <c r="JA279" i="24"/>
  <c r="JF259" i="24"/>
  <c r="JC259" i="24"/>
  <c r="JB259" i="24"/>
  <c r="JA259" i="24"/>
  <c r="IW259" i="24" s="1"/>
  <c r="JF270" i="24"/>
  <c r="JC270" i="24"/>
  <c r="JB270" i="24"/>
  <c r="JA270" i="24"/>
  <c r="JF283" i="24"/>
  <c r="JC283" i="24"/>
  <c r="JB283" i="24"/>
  <c r="JA283" i="24"/>
  <c r="JF291" i="24"/>
  <c r="JC291" i="24"/>
  <c r="JB291" i="24"/>
  <c r="JA291" i="24"/>
  <c r="JF246" i="24"/>
  <c r="JC246" i="24"/>
  <c r="JB246" i="24"/>
  <c r="JA246" i="24"/>
  <c r="JF302" i="24"/>
  <c r="JC302" i="24"/>
  <c r="JB302" i="24"/>
  <c r="JA302" i="24"/>
  <c r="JA307" i="24"/>
  <c r="IW307" i="24" s="1"/>
  <c r="JB307" i="24"/>
  <c r="JC307" i="24"/>
  <c r="JF313" i="24"/>
  <c r="JC313" i="24"/>
  <c r="JB313" i="24"/>
  <c r="JA313" i="24"/>
  <c r="JA295" i="24"/>
  <c r="IW295" i="24" s="1"/>
  <c r="JB295" i="24"/>
  <c r="JC295" i="24"/>
  <c r="JF295" i="24"/>
  <c r="JC309" i="24"/>
  <c r="JB309" i="24"/>
  <c r="JA309" i="24"/>
  <c r="JC243" i="24"/>
  <c r="JB243" i="24"/>
  <c r="JA243" i="24"/>
  <c r="JE196" i="24" l="1"/>
  <c r="IW196" i="24"/>
  <c r="JE243" i="24"/>
  <c r="JE309" i="24"/>
  <c r="JE219" i="24"/>
  <c r="JE259" i="24"/>
  <c r="JE246" i="24"/>
  <c r="IX259" i="24"/>
  <c r="JE123" i="24"/>
  <c r="JE291" i="24"/>
  <c r="JE270" i="24"/>
  <c r="JE286" i="24"/>
  <c r="JE279" i="24"/>
  <c r="IW309" i="24"/>
  <c r="JE313" i="24"/>
  <c r="JE302" i="24"/>
  <c r="JE283" i="24"/>
  <c r="IW313" i="24"/>
  <c r="IW302" i="24"/>
  <c r="IX313" i="24"/>
  <c r="JE221" i="24"/>
  <c r="JE307" i="24"/>
  <c r="JE127" i="24"/>
  <c r="IW279" i="24"/>
  <c r="IW319" i="24"/>
  <c r="JE162" i="24"/>
  <c r="IX319" i="24"/>
  <c r="IX196" i="24"/>
  <c r="JE295" i="24"/>
  <c r="IW186" i="24"/>
  <c r="IX186" i="24"/>
  <c r="IZ186" i="24"/>
  <c r="JE155" i="24"/>
  <c r="IZ319" i="24"/>
  <c r="IW177" i="24"/>
  <c r="IX177" i="24"/>
  <c r="JE154" i="24"/>
  <c r="IW219" i="24"/>
  <c r="IX219" i="24"/>
  <c r="IW127" i="24"/>
  <c r="IX127" i="24"/>
  <c r="IW221" i="24"/>
  <c r="IW162" i="24"/>
  <c r="IX162" i="24"/>
  <c r="IW155" i="24"/>
  <c r="IX155" i="24"/>
  <c r="IW154" i="24"/>
  <c r="IX154" i="24"/>
  <c r="IW286" i="24"/>
  <c r="IX286" i="24"/>
  <c r="IW123" i="24"/>
  <c r="IX123" i="24"/>
  <c r="IX279" i="24"/>
  <c r="IW270" i="24"/>
  <c r="IX270" i="24"/>
  <c r="IZ270" i="24"/>
  <c r="IW283" i="24"/>
  <c r="IX283" i="24"/>
  <c r="IZ283" i="24"/>
  <c r="IW291" i="24"/>
  <c r="IX291" i="24"/>
  <c r="IW246" i="24"/>
  <c r="IX246" i="24"/>
  <c r="IX302" i="24"/>
  <c r="IZ307" i="24"/>
  <c r="IX307" i="24"/>
  <c r="IZ313" i="24"/>
  <c r="IX295" i="24"/>
  <c r="IX309" i="24"/>
  <c r="IX243" i="24"/>
  <c r="IW243" i="24"/>
  <c r="JF301" i="24"/>
  <c r="JC301" i="24"/>
  <c r="JB301" i="24"/>
  <c r="JA301" i="24"/>
  <c r="IX301" i="24" s="1"/>
  <c r="JF300" i="24"/>
  <c r="JC300" i="24"/>
  <c r="JB300" i="24"/>
  <c r="JA300" i="24"/>
  <c r="IX300" i="24" s="1"/>
  <c r="JF147" i="24"/>
  <c r="JC147" i="24"/>
  <c r="JB147" i="24"/>
  <c r="JA147" i="24"/>
  <c r="JF146" i="24"/>
  <c r="JC146" i="24"/>
  <c r="JB146" i="24"/>
  <c r="JA146" i="24"/>
  <c r="IY146" i="24" s="1"/>
  <c r="JF203" i="24"/>
  <c r="JC203" i="24"/>
  <c r="JB203" i="24"/>
  <c r="JA203" i="24"/>
  <c r="JF202" i="24"/>
  <c r="JC202" i="24"/>
  <c r="JB202" i="24"/>
  <c r="JA202" i="24"/>
  <c r="JF195" i="24"/>
  <c r="JC195" i="24"/>
  <c r="JB195" i="24"/>
  <c r="JA195" i="24"/>
  <c r="IX195" i="24" s="1"/>
  <c r="JF194" i="24"/>
  <c r="JC194" i="24"/>
  <c r="JB194" i="24"/>
  <c r="JA194" i="24"/>
  <c r="IX194" i="24" s="1"/>
  <c r="JA198" i="24"/>
  <c r="JB198" i="24"/>
  <c r="JC198" i="24"/>
  <c r="JD198" i="24"/>
  <c r="JF198" i="24"/>
  <c r="JC218" i="24"/>
  <c r="JB218" i="24"/>
  <c r="JA218" i="24"/>
  <c r="JC97" i="24"/>
  <c r="JB97" i="24"/>
  <c r="JA97" i="24"/>
  <c r="IW97" i="24" s="1"/>
  <c r="JC229" i="24"/>
  <c r="JB229" i="24"/>
  <c r="JA229" i="24"/>
  <c r="IX229" i="24" s="1"/>
  <c r="JC274" i="24"/>
  <c r="JB274" i="24"/>
  <c r="JA274" i="24"/>
  <c r="JC126" i="24"/>
  <c r="JB126" i="24"/>
  <c r="JA126" i="24"/>
  <c r="JF122" i="24"/>
  <c r="JC122" i="24"/>
  <c r="JB122" i="24"/>
  <c r="JA122" i="24"/>
  <c r="JF121" i="24"/>
  <c r="JC121" i="24"/>
  <c r="JB121" i="24"/>
  <c r="JA121" i="24"/>
  <c r="JF136" i="24"/>
  <c r="JD136" i="24"/>
  <c r="JC136" i="24"/>
  <c r="JB136" i="24"/>
  <c r="JA136" i="24"/>
  <c r="IY136" i="24" s="1"/>
  <c r="JF135" i="24"/>
  <c r="JD135" i="24"/>
  <c r="JC135" i="24"/>
  <c r="JB135" i="24"/>
  <c r="JA135" i="24"/>
  <c r="IW135" i="24" s="1"/>
  <c r="JF134" i="24"/>
  <c r="JC134" i="24"/>
  <c r="JB134" i="24"/>
  <c r="JA134" i="24"/>
  <c r="IX134" i="24" s="1"/>
  <c r="JF133" i="24"/>
  <c r="JC133" i="24"/>
  <c r="JB133" i="24"/>
  <c r="JA133" i="24"/>
  <c r="JF161" i="24"/>
  <c r="JC161" i="24"/>
  <c r="JB161" i="24"/>
  <c r="JA161" i="24"/>
  <c r="JF160" i="24"/>
  <c r="JC160" i="24"/>
  <c r="JB160" i="24"/>
  <c r="JA160" i="24"/>
  <c r="JF278" i="24"/>
  <c r="JC278" i="24"/>
  <c r="JB278" i="24"/>
  <c r="JA278" i="24"/>
  <c r="JF277" i="24"/>
  <c r="JC277" i="24"/>
  <c r="JB277" i="24"/>
  <c r="JA277" i="24"/>
  <c r="JF258" i="24"/>
  <c r="JC258" i="24"/>
  <c r="JB258" i="24"/>
  <c r="JA258" i="24"/>
  <c r="JF257" i="24"/>
  <c r="JC257" i="24"/>
  <c r="JB257" i="24"/>
  <c r="JA257" i="24"/>
  <c r="JF62" i="24"/>
  <c r="JC62" i="24"/>
  <c r="JB62" i="24"/>
  <c r="JA62" i="24"/>
  <c r="JF61" i="24"/>
  <c r="JC61" i="24"/>
  <c r="JB61" i="24"/>
  <c r="JA61" i="24"/>
  <c r="JF269" i="24"/>
  <c r="JC269" i="24"/>
  <c r="JB269" i="24"/>
  <c r="JA269" i="24"/>
  <c r="JF268" i="24"/>
  <c r="JC268" i="24"/>
  <c r="JB268" i="24"/>
  <c r="JA268" i="24"/>
  <c r="JF306" i="24"/>
  <c r="JC306" i="24"/>
  <c r="JB306" i="24"/>
  <c r="JA306" i="24"/>
  <c r="IW306" i="24" s="1"/>
  <c r="JF305" i="24"/>
  <c r="JC305" i="24"/>
  <c r="JB305" i="24"/>
  <c r="JA305" i="24"/>
  <c r="IX305" i="24" s="1"/>
  <c r="JF48" i="24"/>
  <c r="JC48" i="24"/>
  <c r="JB48" i="24"/>
  <c r="JA48" i="24"/>
  <c r="JF47" i="24"/>
  <c r="JC47" i="24"/>
  <c r="JB47" i="24"/>
  <c r="JA47" i="24"/>
  <c r="JC293" i="24"/>
  <c r="JB293" i="24"/>
  <c r="JA293" i="24"/>
  <c r="JF42" i="24"/>
  <c r="JC42" i="24"/>
  <c r="JB42" i="24"/>
  <c r="JA42" i="24"/>
  <c r="JE269" i="24" l="1"/>
  <c r="JE48" i="24"/>
  <c r="IW269" i="24"/>
  <c r="IX306" i="24"/>
  <c r="IW229" i="24"/>
  <c r="IW195" i="24"/>
  <c r="IZ136" i="24"/>
  <c r="IX147" i="24"/>
  <c r="JE268" i="24"/>
  <c r="IW136" i="24"/>
  <c r="JE293" i="24"/>
  <c r="IX269" i="24"/>
  <c r="JE218" i="24"/>
  <c r="IW268" i="24"/>
  <c r="IX268" i="24"/>
  <c r="IW62" i="24"/>
  <c r="JE62" i="24"/>
  <c r="IW278" i="24"/>
  <c r="JE278" i="24"/>
  <c r="IZ135" i="24"/>
  <c r="JE135" i="24"/>
  <c r="IX136" i="24"/>
  <c r="JE136" i="24"/>
  <c r="JE274" i="24"/>
  <c r="JE306" i="24"/>
  <c r="IY268" i="24"/>
  <c r="IW122" i="24"/>
  <c r="JE122" i="24"/>
  <c r="JE97" i="24"/>
  <c r="IX146" i="24"/>
  <c r="IW147" i="24"/>
  <c r="JE147" i="24"/>
  <c r="IW133" i="24"/>
  <c r="JE133" i="24"/>
  <c r="IW305" i="24"/>
  <c r="JE305" i="24"/>
  <c r="IW134" i="24"/>
  <c r="JE134" i="24"/>
  <c r="IW146" i="24"/>
  <c r="JE146" i="24"/>
  <c r="IW194" i="24"/>
  <c r="JE194" i="24"/>
  <c r="IW42" i="24"/>
  <c r="JE42" i="24"/>
  <c r="IW61" i="24"/>
  <c r="JE61" i="24"/>
  <c r="IW277" i="24"/>
  <c r="JE277" i="24"/>
  <c r="IX133" i="24"/>
  <c r="IW218" i="24"/>
  <c r="IX47" i="24"/>
  <c r="JE47" i="24"/>
  <c r="IY133" i="24"/>
  <c r="IW121" i="24"/>
  <c r="JE121" i="24"/>
  <c r="JE126" i="24"/>
  <c r="JE229" i="24"/>
  <c r="IX218" i="24"/>
  <c r="JE195" i="24"/>
  <c r="JE203" i="24"/>
  <c r="IX257" i="24"/>
  <c r="JE257" i="24"/>
  <c r="IX258" i="24"/>
  <c r="JE258" i="24"/>
  <c r="JE160" i="24"/>
  <c r="JE161" i="24"/>
  <c r="IW300" i="24"/>
  <c r="JE300" i="24"/>
  <c r="IW301" i="24"/>
  <c r="JE301" i="24"/>
  <c r="IW202" i="24"/>
  <c r="JE202" i="24"/>
  <c r="IX198" i="24"/>
  <c r="JE198" i="24"/>
  <c r="IX202" i="24"/>
  <c r="IY300" i="24"/>
  <c r="IW47" i="24"/>
  <c r="IW203" i="24"/>
  <c r="IX203" i="24"/>
  <c r="IY202" i="24"/>
  <c r="IY47" i="24"/>
  <c r="IX61" i="24"/>
  <c r="IZ198" i="24"/>
  <c r="IW198" i="24"/>
  <c r="IX48" i="24"/>
  <c r="IX62" i="24"/>
  <c r="IX121" i="24"/>
  <c r="IY198" i="24"/>
  <c r="IZ62" i="24"/>
  <c r="IY194" i="24"/>
  <c r="IY61" i="24"/>
  <c r="IW258" i="24"/>
  <c r="IY121" i="24"/>
  <c r="IY257" i="24"/>
  <c r="IW48" i="24"/>
  <c r="IX97" i="24"/>
  <c r="IW274" i="24"/>
  <c r="IX274" i="24"/>
  <c r="IX126" i="24"/>
  <c r="IW126" i="24"/>
  <c r="IX122" i="24"/>
  <c r="IZ134" i="24"/>
  <c r="IX135" i="24"/>
  <c r="IY135" i="24"/>
  <c r="IW160" i="24"/>
  <c r="IW161" i="24"/>
  <c r="IX160" i="24"/>
  <c r="IX161" i="24"/>
  <c r="IY160" i="24"/>
  <c r="IX278" i="24"/>
  <c r="IY277" i="24"/>
  <c r="IX277" i="24"/>
  <c r="IW257" i="24"/>
  <c r="IY305" i="24"/>
  <c r="IW293" i="24"/>
  <c r="IX293" i="24"/>
  <c r="IY293" i="24"/>
  <c r="IX42" i="24"/>
  <c r="JD58" i="24"/>
  <c r="JF11" i="24"/>
  <c r="IQ300" i="24" l="1"/>
  <c r="IP300" i="24"/>
  <c r="IO300" i="24"/>
  <c r="IS300" i="24" s="1"/>
  <c r="IQ49" i="24"/>
  <c r="IP49" i="24"/>
  <c r="IO49" i="24"/>
  <c r="IQ307" i="24"/>
  <c r="IP307" i="24"/>
  <c r="IO307" i="24"/>
  <c r="IQ283" i="24"/>
  <c r="IP283" i="24"/>
  <c r="IO283" i="24"/>
  <c r="IK283" i="24" s="1"/>
  <c r="IQ269" i="24"/>
  <c r="IP269" i="24"/>
  <c r="IO269" i="24"/>
  <c r="IQ22" i="24"/>
  <c r="IP22" i="24"/>
  <c r="IO22" i="24"/>
  <c r="IS49" i="24" l="1"/>
  <c r="IS307" i="24"/>
  <c r="IS22" i="24"/>
  <c r="IS283" i="24"/>
  <c r="IK307" i="24"/>
  <c r="IS269" i="24"/>
  <c r="IK300" i="24"/>
  <c r="IL300" i="24"/>
  <c r="IN300" i="24"/>
  <c r="IK49" i="24"/>
  <c r="IL49" i="24"/>
  <c r="IN49" i="24"/>
  <c r="IL307" i="24"/>
  <c r="IN307" i="24"/>
  <c r="IL283" i="24"/>
  <c r="IN283" i="24"/>
  <c r="IL269" i="24"/>
  <c r="IN269" i="24"/>
  <c r="IK22" i="24"/>
  <c r="IL22" i="24"/>
  <c r="IN22" i="24"/>
  <c r="JF346" i="24"/>
  <c r="JD346" i="24"/>
  <c r="JC346" i="24"/>
  <c r="JB346" i="24"/>
  <c r="JA346" i="24"/>
  <c r="JF345" i="24"/>
  <c r="JD345" i="24"/>
  <c r="JC345" i="24"/>
  <c r="JB345" i="24"/>
  <c r="JA345" i="24"/>
  <c r="JF344" i="24"/>
  <c r="JD344" i="24"/>
  <c r="JC344" i="24"/>
  <c r="JB344" i="24"/>
  <c r="JA344" i="24"/>
  <c r="JF343" i="24"/>
  <c r="JD343" i="24"/>
  <c r="JC343" i="24"/>
  <c r="JB343" i="24"/>
  <c r="JA343" i="24"/>
  <c r="JF342" i="24"/>
  <c r="JD342" i="24"/>
  <c r="JC342" i="24"/>
  <c r="JB342" i="24"/>
  <c r="JA342" i="24"/>
  <c r="JE342" i="24" s="1"/>
  <c r="JF341" i="24"/>
  <c r="JD341" i="24"/>
  <c r="JC341" i="24"/>
  <c r="JB341" i="24"/>
  <c r="JA341" i="24"/>
  <c r="JF340" i="24"/>
  <c r="JD340" i="24"/>
  <c r="JC340" i="24"/>
  <c r="JB340" i="24"/>
  <c r="JA340" i="24"/>
  <c r="JF339" i="24"/>
  <c r="JD339" i="24"/>
  <c r="JC339" i="24"/>
  <c r="JB339" i="24"/>
  <c r="JA339" i="24"/>
  <c r="JF338" i="24"/>
  <c r="JD338" i="24"/>
  <c r="JC338" i="24"/>
  <c r="JB338" i="24"/>
  <c r="JA338" i="24"/>
  <c r="JF337" i="24"/>
  <c r="JD337" i="24"/>
  <c r="JC337" i="24"/>
  <c r="JB337" i="24"/>
  <c r="JA337" i="24"/>
  <c r="JF336" i="24"/>
  <c r="JD336" i="24"/>
  <c r="JC336" i="24"/>
  <c r="JB336" i="24"/>
  <c r="JA336" i="24"/>
  <c r="JF335" i="24"/>
  <c r="JD335" i="24"/>
  <c r="JC335" i="24"/>
  <c r="JB335" i="24"/>
  <c r="JA335" i="24"/>
  <c r="JF334" i="24"/>
  <c r="JD334" i="24"/>
  <c r="JC334" i="24"/>
  <c r="JB334" i="24"/>
  <c r="JA334" i="24"/>
  <c r="JF333" i="24"/>
  <c r="JD333" i="24"/>
  <c r="JC333" i="24"/>
  <c r="JB333" i="24"/>
  <c r="JA333" i="24"/>
  <c r="JF332" i="24"/>
  <c r="JD332" i="24"/>
  <c r="JC332" i="24"/>
  <c r="JB332" i="24"/>
  <c r="JA332" i="24"/>
  <c r="JF331" i="24"/>
  <c r="JD331" i="24"/>
  <c r="JC331" i="24"/>
  <c r="JB331" i="24"/>
  <c r="JA331" i="24"/>
  <c r="JF329" i="24"/>
  <c r="JD329" i="24"/>
  <c r="JC329" i="24"/>
  <c r="JB329" i="24"/>
  <c r="JA329" i="24"/>
  <c r="JF328" i="24"/>
  <c r="JD328" i="24"/>
  <c r="JC328" i="24"/>
  <c r="JB328" i="24"/>
  <c r="JA328" i="24"/>
  <c r="JF325" i="24"/>
  <c r="JD325" i="24"/>
  <c r="JC325" i="24"/>
  <c r="JB325" i="24"/>
  <c r="JA325" i="24"/>
  <c r="JE325" i="24" s="1"/>
  <c r="JF323" i="24"/>
  <c r="JD323" i="24"/>
  <c r="JC323" i="24"/>
  <c r="JB323" i="24"/>
  <c r="JA323" i="24"/>
  <c r="JF322" i="24"/>
  <c r="JD322" i="24"/>
  <c r="JC322" i="24"/>
  <c r="JB322" i="24"/>
  <c r="JA322" i="24"/>
  <c r="JF316" i="24"/>
  <c r="JC316" i="24"/>
  <c r="JB316" i="24"/>
  <c r="JA316" i="24"/>
  <c r="JF315" i="24"/>
  <c r="JC315" i="24"/>
  <c r="JB315" i="24"/>
  <c r="JA315" i="24"/>
  <c r="JF314" i="24"/>
  <c r="JC314" i="24"/>
  <c r="JB314" i="24"/>
  <c r="JA314" i="24"/>
  <c r="JF312" i="24"/>
  <c r="JC312" i="24"/>
  <c r="JB312" i="24"/>
  <c r="JA312" i="24"/>
  <c r="JF311" i="24"/>
  <c r="JC311" i="24"/>
  <c r="JB311" i="24"/>
  <c r="JA311" i="24"/>
  <c r="JF308" i="24"/>
  <c r="JC308" i="24"/>
  <c r="JB308" i="24"/>
  <c r="JA308" i="24"/>
  <c r="JF299" i="24"/>
  <c r="JD299" i="24"/>
  <c r="JC299" i="24"/>
  <c r="JB299" i="24"/>
  <c r="JA299" i="24"/>
  <c r="JE299" i="24" s="1"/>
  <c r="JF297" i="24"/>
  <c r="JD297" i="24"/>
  <c r="JC297" i="24"/>
  <c r="JB297" i="24"/>
  <c r="JA297" i="24"/>
  <c r="JE297" i="24" s="1"/>
  <c r="JF294" i="24"/>
  <c r="JC294" i="24"/>
  <c r="JB294" i="24"/>
  <c r="JA294" i="24"/>
  <c r="JF290" i="24"/>
  <c r="JC290" i="24"/>
  <c r="JB290" i="24"/>
  <c r="JA290" i="24"/>
  <c r="JF289" i="24"/>
  <c r="JC289" i="24"/>
  <c r="JB289" i="24"/>
  <c r="JA289" i="24"/>
  <c r="JF288" i="24"/>
  <c r="JC288" i="24"/>
  <c r="JB288" i="24"/>
  <c r="JA288" i="24"/>
  <c r="JF285" i="24"/>
  <c r="JC285" i="24"/>
  <c r="JB285" i="24"/>
  <c r="JA285" i="24"/>
  <c r="JF284" i="24"/>
  <c r="JC284" i="24"/>
  <c r="JB284" i="24"/>
  <c r="JA284" i="24"/>
  <c r="JF282" i="24"/>
  <c r="JC282" i="24"/>
  <c r="JB282" i="24"/>
  <c r="JA282" i="24"/>
  <c r="JF281" i="24"/>
  <c r="JC281" i="24"/>
  <c r="JB281" i="24"/>
  <c r="JA281" i="24"/>
  <c r="JF272" i="24"/>
  <c r="JD272" i="24"/>
  <c r="JC272" i="24"/>
  <c r="JB272" i="24"/>
  <c r="JA272" i="24"/>
  <c r="JF271" i="24"/>
  <c r="JD271" i="24"/>
  <c r="JC271" i="24"/>
  <c r="JB271" i="24"/>
  <c r="JA271" i="24"/>
  <c r="JF267" i="24"/>
  <c r="JD267" i="24"/>
  <c r="JC267" i="24"/>
  <c r="JB267" i="24"/>
  <c r="JA267" i="24"/>
  <c r="JF266" i="24"/>
  <c r="JD266" i="24"/>
  <c r="JC266" i="24"/>
  <c r="JB266" i="24"/>
  <c r="JA266" i="24"/>
  <c r="JF265" i="24"/>
  <c r="JD265" i="24"/>
  <c r="JC265" i="24"/>
  <c r="JB265" i="24"/>
  <c r="JA265" i="24"/>
  <c r="JF264" i="24"/>
  <c r="JD264" i="24"/>
  <c r="JC264" i="24"/>
  <c r="JB264" i="24"/>
  <c r="JA264" i="24"/>
  <c r="JF263" i="24"/>
  <c r="JD263" i="24"/>
  <c r="JC263" i="24"/>
  <c r="JB263" i="24"/>
  <c r="JA263" i="24"/>
  <c r="JF262" i="24"/>
  <c r="JD262" i="24"/>
  <c r="JC262" i="24"/>
  <c r="JB262" i="24"/>
  <c r="JA262" i="24"/>
  <c r="JF261" i="24"/>
  <c r="JD261" i="24"/>
  <c r="JC261" i="24"/>
  <c r="JB261" i="24"/>
  <c r="JA261" i="24"/>
  <c r="JF256" i="24"/>
  <c r="JD256" i="24"/>
  <c r="JC256" i="24"/>
  <c r="JB256" i="24"/>
  <c r="JA256" i="24"/>
  <c r="JE256" i="24" s="1"/>
  <c r="JF255" i="24"/>
  <c r="JD255" i="24"/>
  <c r="JC255" i="24"/>
  <c r="JB255" i="24"/>
  <c r="JA255" i="24"/>
  <c r="JF254" i="24"/>
  <c r="JD254" i="24"/>
  <c r="JC254" i="24"/>
  <c r="JB254" i="24"/>
  <c r="JA254" i="24"/>
  <c r="JF253" i="24"/>
  <c r="JD253" i="24"/>
  <c r="JC253" i="24"/>
  <c r="JB253" i="24"/>
  <c r="JA253" i="24"/>
  <c r="JF250" i="24"/>
  <c r="JC250" i="24"/>
  <c r="JB250" i="24"/>
  <c r="JA250" i="24"/>
  <c r="JF245" i="24"/>
  <c r="JC245" i="24"/>
  <c r="JB245" i="24"/>
  <c r="JA245" i="24"/>
  <c r="JF242" i="24"/>
  <c r="JC242" i="24"/>
  <c r="JB242" i="24"/>
  <c r="JA242" i="24"/>
  <c r="JF241" i="24"/>
  <c r="JC241" i="24"/>
  <c r="JB241" i="24"/>
  <c r="JA241" i="24"/>
  <c r="JF240" i="24"/>
  <c r="JD240" i="24"/>
  <c r="JC240" i="24"/>
  <c r="JB240" i="24"/>
  <c r="JA240" i="24"/>
  <c r="JF239" i="24"/>
  <c r="JD239" i="24"/>
  <c r="JC239" i="24"/>
  <c r="JB239" i="24"/>
  <c r="JA239" i="24"/>
  <c r="JE239" i="24" s="1"/>
  <c r="JF238" i="24"/>
  <c r="JD238" i="24"/>
  <c r="JC238" i="24"/>
  <c r="JB238" i="24"/>
  <c r="JA238" i="24"/>
  <c r="JF237" i="24"/>
  <c r="JD237" i="24"/>
  <c r="JC237" i="24"/>
  <c r="JB237" i="24"/>
  <c r="JA237" i="24"/>
  <c r="JF236" i="24"/>
  <c r="JD236" i="24"/>
  <c r="JC236" i="24"/>
  <c r="JB236" i="24"/>
  <c r="JA236" i="24"/>
  <c r="JF235" i="24"/>
  <c r="JD235" i="24"/>
  <c r="JC235" i="24"/>
  <c r="JB235" i="24"/>
  <c r="JA235" i="24"/>
  <c r="JE235" i="24" s="1"/>
  <c r="JF234" i="24"/>
  <c r="JD234" i="24"/>
  <c r="JC234" i="24"/>
  <c r="JB234" i="24"/>
  <c r="JA234" i="24"/>
  <c r="JF233" i="24"/>
  <c r="JD233" i="24"/>
  <c r="JC233" i="24"/>
  <c r="JB233" i="24"/>
  <c r="JA233" i="24"/>
  <c r="JF232" i="24"/>
  <c r="JD232" i="24"/>
  <c r="JC232" i="24"/>
  <c r="JB232" i="24"/>
  <c r="JA232" i="24"/>
  <c r="JF227" i="24"/>
  <c r="JD227" i="24"/>
  <c r="JC227" i="24"/>
  <c r="JB227" i="24"/>
  <c r="JA227" i="24"/>
  <c r="JF226" i="24"/>
  <c r="JD226" i="24"/>
  <c r="JC226" i="24"/>
  <c r="JB226" i="24"/>
  <c r="JA226" i="24"/>
  <c r="JF225" i="24"/>
  <c r="JD225" i="24"/>
  <c r="JC225" i="24"/>
  <c r="JB225" i="24"/>
  <c r="JA225" i="24"/>
  <c r="JF224" i="24"/>
  <c r="JD224" i="24"/>
  <c r="JC224" i="24"/>
  <c r="JB224" i="24"/>
  <c r="JA224" i="24"/>
  <c r="JE224" i="24" s="1"/>
  <c r="JF216" i="24"/>
  <c r="JD216" i="24"/>
  <c r="JC216" i="24"/>
  <c r="JB216" i="24"/>
  <c r="JA216" i="24"/>
  <c r="JE216" i="24" s="1"/>
  <c r="JF215" i="24"/>
  <c r="JD215" i="24"/>
  <c r="JC215" i="24"/>
  <c r="JB215" i="24"/>
  <c r="JA215" i="24"/>
  <c r="JE215" i="24" s="1"/>
  <c r="JF214" i="24"/>
  <c r="JD214" i="24"/>
  <c r="JC214" i="24"/>
  <c r="JB214" i="24"/>
  <c r="JA214" i="24"/>
  <c r="JE214" i="24" s="1"/>
  <c r="JF213" i="24"/>
  <c r="JD213" i="24"/>
  <c r="JC213" i="24"/>
  <c r="JB213" i="24"/>
  <c r="JA213" i="24"/>
  <c r="JE213" i="24" s="1"/>
  <c r="JF212" i="24"/>
  <c r="JD212" i="24"/>
  <c r="JC212" i="24"/>
  <c r="JB212" i="24"/>
  <c r="JA212" i="24"/>
  <c r="JE212" i="24" s="1"/>
  <c r="JF211" i="24"/>
  <c r="JD211" i="24"/>
  <c r="JC211" i="24"/>
  <c r="JB211" i="24"/>
  <c r="JA211" i="24"/>
  <c r="JE211" i="24" s="1"/>
  <c r="JF209" i="24"/>
  <c r="JD209" i="24"/>
  <c r="JC209" i="24"/>
  <c r="JB209" i="24"/>
  <c r="JA209" i="24"/>
  <c r="JE209" i="24" s="1"/>
  <c r="JF208" i="24"/>
  <c r="JD208" i="24"/>
  <c r="JC208" i="24"/>
  <c r="JB208" i="24"/>
  <c r="JA208" i="24"/>
  <c r="JE208" i="24" s="1"/>
  <c r="JF207" i="24"/>
  <c r="JD207" i="24"/>
  <c r="JC207" i="24"/>
  <c r="JB207" i="24"/>
  <c r="JA207" i="24"/>
  <c r="JE207" i="24" s="1"/>
  <c r="JF206" i="24"/>
  <c r="JD206" i="24"/>
  <c r="JC206" i="24"/>
  <c r="JB206" i="24"/>
  <c r="JA206" i="24"/>
  <c r="JE206" i="24" s="1"/>
  <c r="JF201" i="24"/>
  <c r="JD201" i="24"/>
  <c r="JC201" i="24"/>
  <c r="JB201" i="24"/>
  <c r="JA201" i="24"/>
  <c r="JE201" i="24" s="1"/>
  <c r="JF193" i="24"/>
  <c r="JD193" i="24"/>
  <c r="JC193" i="24"/>
  <c r="JB193" i="24"/>
  <c r="JA193" i="24"/>
  <c r="JE193" i="24" s="1"/>
  <c r="JF192" i="24"/>
  <c r="JD192" i="24"/>
  <c r="JC192" i="24"/>
  <c r="JB192" i="24"/>
  <c r="JA192" i="24"/>
  <c r="JF190" i="24"/>
  <c r="JD190" i="24"/>
  <c r="JC190" i="24"/>
  <c r="JB190" i="24"/>
  <c r="JA190" i="24"/>
  <c r="JF189" i="24"/>
  <c r="JC189" i="24"/>
  <c r="JB189" i="24"/>
  <c r="JA189" i="24"/>
  <c r="JF188" i="24"/>
  <c r="JC188" i="24"/>
  <c r="JB188" i="24"/>
  <c r="JA188" i="24"/>
  <c r="JF187" i="24"/>
  <c r="JD187" i="24"/>
  <c r="JC187" i="24"/>
  <c r="JB187" i="24"/>
  <c r="JA187" i="24"/>
  <c r="JE187" i="24" s="1"/>
  <c r="JF185" i="24"/>
  <c r="JC185" i="24"/>
  <c r="JB185" i="24"/>
  <c r="JA185" i="24"/>
  <c r="JF184" i="24"/>
  <c r="JD184" i="24"/>
  <c r="JC184" i="24"/>
  <c r="JB184" i="24"/>
  <c r="JA184" i="24"/>
  <c r="JE184" i="24" s="1"/>
  <c r="JF183" i="24"/>
  <c r="JD183" i="24"/>
  <c r="JC183" i="24"/>
  <c r="JB183" i="24"/>
  <c r="JA183" i="24"/>
  <c r="JE183" i="24" s="1"/>
  <c r="JF182" i="24"/>
  <c r="JD182" i="24"/>
  <c r="JC182" i="24"/>
  <c r="JB182" i="24"/>
  <c r="JA182" i="24"/>
  <c r="JE182" i="24" s="1"/>
  <c r="JF181" i="24"/>
  <c r="JD181" i="24"/>
  <c r="JC181" i="24"/>
  <c r="JB181" i="24"/>
  <c r="JA181" i="24"/>
  <c r="JE181" i="24" s="1"/>
  <c r="JF180" i="24"/>
  <c r="JD180" i="24"/>
  <c r="JC180" i="24"/>
  <c r="JB180" i="24"/>
  <c r="JA180" i="24"/>
  <c r="JE180" i="24" s="1"/>
  <c r="JF179" i="24"/>
  <c r="JD179" i="24"/>
  <c r="JC179" i="24"/>
  <c r="JB179" i="24"/>
  <c r="JA179" i="24"/>
  <c r="JE179" i="24" s="1"/>
  <c r="JF176" i="24"/>
  <c r="JC176" i="24"/>
  <c r="JB176" i="24"/>
  <c r="JA176" i="24"/>
  <c r="JF175" i="24"/>
  <c r="JD175" i="24"/>
  <c r="JC175" i="24"/>
  <c r="JB175" i="24"/>
  <c r="JA175" i="24"/>
  <c r="JE175" i="24" s="1"/>
  <c r="JF174" i="24"/>
  <c r="JD174" i="24"/>
  <c r="JC174" i="24"/>
  <c r="JB174" i="24"/>
  <c r="JA174" i="24"/>
  <c r="JE174" i="24" s="1"/>
  <c r="JF173" i="24"/>
  <c r="JD173" i="24"/>
  <c r="JC173" i="24"/>
  <c r="JB173" i="24"/>
  <c r="JA173" i="24"/>
  <c r="JE173" i="24" s="1"/>
  <c r="JF172" i="24"/>
  <c r="JC172" i="24"/>
  <c r="JB172" i="24"/>
  <c r="JA172" i="24"/>
  <c r="JF171" i="24"/>
  <c r="JC171" i="24"/>
  <c r="JB171" i="24"/>
  <c r="JA171" i="24"/>
  <c r="JF170" i="24"/>
  <c r="JD170" i="24"/>
  <c r="JC170" i="24"/>
  <c r="JB170" i="24"/>
  <c r="JA170" i="24"/>
  <c r="JE170" i="24" s="1"/>
  <c r="JF169" i="24"/>
  <c r="JD169" i="24"/>
  <c r="JC169" i="24"/>
  <c r="JB169" i="24"/>
  <c r="JA169" i="24"/>
  <c r="JE169" i="24" s="1"/>
  <c r="JF168" i="24"/>
  <c r="JC168" i="24"/>
  <c r="JB168" i="24"/>
  <c r="JA168" i="24"/>
  <c r="JF167" i="24"/>
  <c r="JD167" i="24"/>
  <c r="JC167" i="24"/>
  <c r="JB167" i="24"/>
  <c r="JA167" i="24"/>
  <c r="JE167" i="24" s="1"/>
  <c r="JF166" i="24"/>
  <c r="JD166" i="24"/>
  <c r="JC166" i="24"/>
  <c r="JB166" i="24"/>
  <c r="JA166" i="24"/>
  <c r="JE166" i="24" s="1"/>
  <c r="JF165" i="24"/>
  <c r="JD165" i="24"/>
  <c r="JC165" i="24"/>
  <c r="JB165" i="24"/>
  <c r="JA165" i="24"/>
  <c r="JE165" i="24" s="1"/>
  <c r="JF164" i="24"/>
  <c r="JD164" i="24"/>
  <c r="JC164" i="24"/>
  <c r="JB164" i="24"/>
  <c r="JA164" i="24"/>
  <c r="JE164" i="24" s="1"/>
  <c r="JF159" i="24"/>
  <c r="JD159" i="24"/>
  <c r="JC159" i="24"/>
  <c r="JB159" i="24"/>
  <c r="JA159" i="24"/>
  <c r="JE159" i="24" s="1"/>
  <c r="JF158" i="24"/>
  <c r="JD158" i="24"/>
  <c r="JC158" i="24"/>
  <c r="JB158" i="24"/>
  <c r="JA158" i="24"/>
  <c r="JE158" i="24" s="1"/>
  <c r="JF157" i="24"/>
  <c r="JD157" i="24"/>
  <c r="JC157" i="24"/>
  <c r="JB157" i="24"/>
  <c r="JA157" i="24"/>
  <c r="JF156" i="24"/>
  <c r="JD156" i="24"/>
  <c r="JC156" i="24"/>
  <c r="JB156" i="24"/>
  <c r="JA156" i="24"/>
  <c r="JF153" i="24"/>
  <c r="JD153" i="24"/>
  <c r="JC153" i="24"/>
  <c r="JB153" i="24"/>
  <c r="JA153" i="24"/>
  <c r="JF152" i="24"/>
  <c r="JD152" i="24"/>
  <c r="JC152" i="24"/>
  <c r="JB152" i="24"/>
  <c r="JA152" i="24"/>
  <c r="JE152" i="24" s="1"/>
  <c r="JF151" i="24"/>
  <c r="JD151" i="24"/>
  <c r="JC151" i="24"/>
  <c r="JB151" i="24"/>
  <c r="JA151" i="24"/>
  <c r="JF150" i="24"/>
  <c r="JD150" i="24"/>
  <c r="JC150" i="24"/>
  <c r="JB150" i="24"/>
  <c r="JA150" i="24"/>
  <c r="JE150" i="24" s="1"/>
  <c r="JF149" i="24"/>
  <c r="JD149" i="24"/>
  <c r="JC149" i="24"/>
  <c r="JB149" i="24"/>
  <c r="JA149" i="24"/>
  <c r="JF148" i="24"/>
  <c r="JD148" i="24"/>
  <c r="JC148" i="24"/>
  <c r="JB148" i="24"/>
  <c r="JA148" i="24"/>
  <c r="JE148" i="24" s="1"/>
  <c r="JF145" i="24"/>
  <c r="JD145" i="24"/>
  <c r="JC145" i="24"/>
  <c r="JB145" i="24"/>
  <c r="JA145" i="24"/>
  <c r="JF144" i="24"/>
  <c r="JD144" i="24"/>
  <c r="JC144" i="24"/>
  <c r="JB144" i="24"/>
  <c r="JA144" i="24"/>
  <c r="JE144" i="24" s="1"/>
  <c r="JF143" i="24"/>
  <c r="JD143" i="24"/>
  <c r="JC143" i="24"/>
  <c r="JB143" i="24"/>
  <c r="JA143" i="24"/>
  <c r="JF142" i="24"/>
  <c r="JD142" i="24"/>
  <c r="JC142" i="24"/>
  <c r="JB142" i="24"/>
  <c r="JA142" i="24"/>
  <c r="JF141" i="24"/>
  <c r="JC141" i="24"/>
  <c r="JB141" i="24"/>
  <c r="JA141" i="24"/>
  <c r="JF140" i="24"/>
  <c r="JC140" i="24"/>
  <c r="JB140" i="24"/>
  <c r="JA140" i="24"/>
  <c r="JF139" i="24"/>
  <c r="JD139" i="24"/>
  <c r="JC139" i="24"/>
  <c r="JB139" i="24"/>
  <c r="JA139" i="24"/>
  <c r="JE139" i="24" s="1"/>
  <c r="JF138" i="24"/>
  <c r="JD138" i="24"/>
  <c r="JC138" i="24"/>
  <c r="JB138" i="24"/>
  <c r="JA138" i="24"/>
  <c r="JE138" i="24" s="1"/>
  <c r="JF137" i="24"/>
  <c r="JD137" i="24"/>
  <c r="JC137" i="24"/>
  <c r="JB137" i="24"/>
  <c r="JA137" i="24"/>
  <c r="JF132" i="24"/>
  <c r="JD132" i="24"/>
  <c r="JC132" i="24"/>
  <c r="JB132" i="24"/>
  <c r="JA132" i="24"/>
  <c r="JE132" i="24" s="1"/>
  <c r="JF131" i="24"/>
  <c r="JD131" i="24"/>
  <c r="JC131" i="24"/>
  <c r="JB131" i="24"/>
  <c r="JA131" i="24"/>
  <c r="JF130" i="24"/>
  <c r="JD130" i="24"/>
  <c r="JC130" i="24"/>
  <c r="JB130" i="24"/>
  <c r="JA130" i="24"/>
  <c r="JE130" i="24" s="1"/>
  <c r="JF129" i="24"/>
  <c r="JD129" i="24"/>
  <c r="JC129" i="24"/>
  <c r="JB129" i="24"/>
  <c r="JA129" i="24"/>
  <c r="JF120" i="24"/>
  <c r="JD120" i="24"/>
  <c r="JC120" i="24"/>
  <c r="JB120" i="24"/>
  <c r="JA120" i="24"/>
  <c r="JE120" i="24" s="1"/>
  <c r="JF119" i="24"/>
  <c r="JD119" i="24"/>
  <c r="JC119" i="24"/>
  <c r="JB119" i="24"/>
  <c r="JA119" i="24"/>
  <c r="JF118" i="24"/>
  <c r="JD118" i="24"/>
  <c r="JC118" i="24"/>
  <c r="JB118" i="24"/>
  <c r="JA118" i="24"/>
  <c r="JE118" i="24" s="1"/>
  <c r="JF117" i="24"/>
  <c r="JD117" i="24"/>
  <c r="JC117" i="24"/>
  <c r="JB117" i="24"/>
  <c r="JA117" i="24"/>
  <c r="JE117" i="24" s="1"/>
  <c r="JF116" i="24"/>
  <c r="JD116" i="24"/>
  <c r="JC116" i="24"/>
  <c r="JB116" i="24"/>
  <c r="JA116" i="24"/>
  <c r="JF115" i="24"/>
  <c r="JD115" i="24"/>
  <c r="JC115" i="24"/>
  <c r="JB115" i="24"/>
  <c r="JA115" i="24"/>
  <c r="JE115" i="24" s="1"/>
  <c r="JF114" i="24"/>
  <c r="JD114" i="24"/>
  <c r="JC114" i="24"/>
  <c r="JB114" i="24"/>
  <c r="JA114" i="24"/>
  <c r="JF113" i="24"/>
  <c r="JD113" i="24"/>
  <c r="JC113" i="24"/>
  <c r="JB113" i="24"/>
  <c r="JA113" i="24"/>
  <c r="JE113" i="24" s="1"/>
  <c r="JF112" i="24"/>
  <c r="JD112" i="24"/>
  <c r="JC112" i="24"/>
  <c r="JB112" i="24"/>
  <c r="JA112" i="24"/>
  <c r="JF111" i="24"/>
  <c r="JD111" i="24"/>
  <c r="JC111" i="24"/>
  <c r="JB111" i="24"/>
  <c r="JA111" i="24"/>
  <c r="JE111" i="24" s="1"/>
  <c r="JF110" i="24"/>
  <c r="JD110" i="24"/>
  <c r="JC110" i="24"/>
  <c r="JB110" i="24"/>
  <c r="JA110" i="24"/>
  <c r="JF109" i="24"/>
  <c r="JD109" i="24"/>
  <c r="JC109" i="24"/>
  <c r="JB109" i="24"/>
  <c r="JA109" i="24"/>
  <c r="JE109" i="24" s="1"/>
  <c r="JF108" i="24"/>
  <c r="JD108" i="24"/>
  <c r="JC108" i="24"/>
  <c r="JB108" i="24"/>
  <c r="JA108" i="24"/>
  <c r="JF107" i="24"/>
  <c r="JD107" i="24"/>
  <c r="JC107" i="24"/>
  <c r="JB107" i="24"/>
  <c r="JA107" i="24"/>
  <c r="JE107" i="24" s="1"/>
  <c r="JF106" i="24"/>
  <c r="JD106" i="24"/>
  <c r="JC106" i="24"/>
  <c r="JB106" i="24"/>
  <c r="JA106" i="24"/>
  <c r="JF105" i="24"/>
  <c r="JD105" i="24"/>
  <c r="JC105" i="24"/>
  <c r="JB105" i="24"/>
  <c r="JA105" i="24"/>
  <c r="JE105" i="24" s="1"/>
  <c r="JF104" i="24"/>
  <c r="JD104" i="24"/>
  <c r="JC104" i="24"/>
  <c r="JB104" i="24"/>
  <c r="JA104" i="24"/>
  <c r="JF102" i="24"/>
  <c r="JD102" i="24"/>
  <c r="JC102" i="24"/>
  <c r="JB102" i="24"/>
  <c r="JA102" i="24"/>
  <c r="JF101" i="24"/>
  <c r="JC101" i="24"/>
  <c r="JB101" i="24"/>
  <c r="JA101" i="24"/>
  <c r="JF100" i="24"/>
  <c r="JC100" i="24"/>
  <c r="JB100" i="24"/>
  <c r="JA100" i="24"/>
  <c r="JF98" i="24"/>
  <c r="JD98" i="24"/>
  <c r="JC98" i="24"/>
  <c r="JB98" i="24"/>
  <c r="JA98" i="24"/>
  <c r="JF95" i="24"/>
  <c r="JD95" i="24"/>
  <c r="JC95" i="24"/>
  <c r="JB95" i="24"/>
  <c r="JA95" i="24"/>
  <c r="JF94" i="24"/>
  <c r="JD94" i="24"/>
  <c r="JC94" i="24"/>
  <c r="JB94" i="24"/>
  <c r="JA94" i="24"/>
  <c r="JE94" i="24" s="1"/>
  <c r="JF93" i="24"/>
  <c r="JD93" i="24"/>
  <c r="JC93" i="24"/>
  <c r="JB93" i="24"/>
  <c r="JA93" i="24"/>
  <c r="JF92" i="24"/>
  <c r="JD92" i="24"/>
  <c r="JC92" i="24"/>
  <c r="JB92" i="24"/>
  <c r="JA92" i="24"/>
  <c r="JE92" i="24" s="1"/>
  <c r="JF91" i="24"/>
  <c r="JD91" i="24"/>
  <c r="JC91" i="24"/>
  <c r="JB91" i="24"/>
  <c r="JA91" i="24"/>
  <c r="JF90" i="24"/>
  <c r="JD90" i="24"/>
  <c r="JC90" i="24"/>
  <c r="JB90" i="24"/>
  <c r="JA90" i="24"/>
  <c r="JE90" i="24" s="1"/>
  <c r="JF89" i="24"/>
  <c r="JD89" i="24"/>
  <c r="JC89" i="24"/>
  <c r="JB89" i="24"/>
  <c r="JA89" i="24"/>
  <c r="JF88" i="24"/>
  <c r="JC88" i="24"/>
  <c r="JB88" i="24"/>
  <c r="JA88" i="24"/>
  <c r="JF87" i="24"/>
  <c r="JD87" i="24"/>
  <c r="JC87" i="24"/>
  <c r="JB87" i="24"/>
  <c r="JA87" i="24"/>
  <c r="JF86" i="24"/>
  <c r="JD86" i="24"/>
  <c r="JC86" i="24"/>
  <c r="JB86" i="24"/>
  <c r="JA86" i="24"/>
  <c r="JF85" i="24"/>
  <c r="JD85" i="24"/>
  <c r="JC85" i="24"/>
  <c r="JB85" i="24"/>
  <c r="JA85" i="24"/>
  <c r="JF84" i="24"/>
  <c r="JD84" i="24"/>
  <c r="JC84" i="24"/>
  <c r="JB84" i="24"/>
  <c r="JA84" i="24"/>
  <c r="JF83" i="24"/>
  <c r="JD83" i="24"/>
  <c r="JC83" i="24"/>
  <c r="JB83" i="24"/>
  <c r="JA83" i="24"/>
  <c r="JF82" i="24"/>
  <c r="JC82" i="24"/>
  <c r="JB82" i="24"/>
  <c r="JA82" i="24"/>
  <c r="JF81" i="24"/>
  <c r="JD81" i="24"/>
  <c r="JC81" i="24"/>
  <c r="JB81" i="24"/>
  <c r="JA81" i="24"/>
  <c r="JE81" i="24" s="1"/>
  <c r="JF80" i="24"/>
  <c r="JD80" i="24"/>
  <c r="JC80" i="24"/>
  <c r="JB80" i="24"/>
  <c r="JA80" i="24"/>
  <c r="JF79" i="24"/>
  <c r="JD79" i="24"/>
  <c r="JC79" i="24"/>
  <c r="JB79" i="24"/>
  <c r="JA79" i="24"/>
  <c r="JE79" i="24" s="1"/>
  <c r="JF78" i="24"/>
  <c r="JD78" i="24"/>
  <c r="JC78" i="24"/>
  <c r="JB78" i="24"/>
  <c r="JA78" i="24"/>
  <c r="JE78" i="24" s="1"/>
  <c r="JF77" i="24"/>
  <c r="JD77" i="24"/>
  <c r="JC77" i="24"/>
  <c r="JB77" i="24"/>
  <c r="JA77" i="24"/>
  <c r="JF76" i="24"/>
  <c r="JD76" i="24"/>
  <c r="JC76" i="24"/>
  <c r="JB76" i="24"/>
  <c r="JA76" i="24"/>
  <c r="JE76" i="24" s="1"/>
  <c r="JF75" i="24"/>
  <c r="JD75" i="24"/>
  <c r="JC75" i="24"/>
  <c r="JB75" i="24"/>
  <c r="JA75" i="24"/>
  <c r="JF74" i="24"/>
  <c r="JD74" i="24"/>
  <c r="JC74" i="24"/>
  <c r="JB74" i="24"/>
  <c r="JA74" i="24"/>
  <c r="JE74" i="24" s="1"/>
  <c r="JF73" i="24"/>
  <c r="JD73" i="24"/>
  <c r="JC73" i="24"/>
  <c r="JB73" i="24"/>
  <c r="JA73" i="24"/>
  <c r="JF72" i="24"/>
  <c r="JD72" i="24"/>
  <c r="JC72" i="24"/>
  <c r="JB72" i="24"/>
  <c r="JA72" i="24"/>
  <c r="JE72" i="24" s="1"/>
  <c r="JF71" i="24"/>
  <c r="JD71" i="24"/>
  <c r="JC71" i="24"/>
  <c r="JB71" i="24"/>
  <c r="JA71" i="24"/>
  <c r="JF69" i="24"/>
  <c r="JD69" i="24"/>
  <c r="JC69" i="24"/>
  <c r="JB69" i="24"/>
  <c r="JA69" i="24"/>
  <c r="JF68" i="24"/>
  <c r="JC68" i="24"/>
  <c r="JB68" i="24"/>
  <c r="JA68" i="24"/>
  <c r="JF67" i="24"/>
  <c r="JC67" i="24"/>
  <c r="JB67" i="24"/>
  <c r="JA67" i="24"/>
  <c r="JF66" i="24"/>
  <c r="JD66" i="24"/>
  <c r="JC66" i="24"/>
  <c r="JB66" i="24"/>
  <c r="JA66" i="24"/>
  <c r="JF65" i="24"/>
  <c r="JD65" i="24"/>
  <c r="JC65" i="24"/>
  <c r="JB65" i="24"/>
  <c r="JA65" i="24"/>
  <c r="JF64" i="24"/>
  <c r="JD64" i="24"/>
  <c r="JC64" i="24"/>
  <c r="JB64" i="24"/>
  <c r="JA64" i="24"/>
  <c r="JF63" i="24"/>
  <c r="JD63" i="24"/>
  <c r="JC63" i="24"/>
  <c r="JB63" i="24"/>
  <c r="JA63" i="24"/>
  <c r="JF60" i="24"/>
  <c r="JD60" i="24"/>
  <c r="JC60" i="24"/>
  <c r="JB60" i="24"/>
  <c r="JA60" i="24"/>
  <c r="JF58" i="24"/>
  <c r="JC58" i="24"/>
  <c r="JB58" i="24"/>
  <c r="JA58" i="24"/>
  <c r="JF57" i="24"/>
  <c r="JD57" i="24"/>
  <c r="JC57" i="24"/>
  <c r="JB57" i="24"/>
  <c r="JA57" i="24"/>
  <c r="JF56" i="24"/>
  <c r="JD56" i="24"/>
  <c r="JC56" i="24"/>
  <c r="JB56" i="24"/>
  <c r="JA56" i="24"/>
  <c r="JF55" i="24"/>
  <c r="JD55" i="24"/>
  <c r="JC55" i="24"/>
  <c r="JB55" i="24"/>
  <c r="JA55" i="24"/>
  <c r="JF54" i="24"/>
  <c r="JD54" i="24"/>
  <c r="JC54" i="24"/>
  <c r="JB54" i="24"/>
  <c r="JA54" i="24"/>
  <c r="JE54" i="24" s="1"/>
  <c r="JF53" i="24"/>
  <c r="JD53" i="24"/>
  <c r="JC53" i="24"/>
  <c r="JB53" i="24"/>
  <c r="JA53" i="24"/>
  <c r="JF52" i="24"/>
  <c r="JD52" i="24"/>
  <c r="JC52" i="24"/>
  <c r="JB52" i="24"/>
  <c r="JA52" i="24"/>
  <c r="JE52" i="24" s="1"/>
  <c r="JF51" i="24"/>
  <c r="JD51" i="24"/>
  <c r="JC51" i="24"/>
  <c r="JB51" i="24"/>
  <c r="JA51" i="24"/>
  <c r="JF50" i="24"/>
  <c r="JD50" i="24"/>
  <c r="JC50" i="24"/>
  <c r="JB50" i="24"/>
  <c r="JA50" i="24"/>
  <c r="JE50" i="24" s="1"/>
  <c r="JF49" i="24"/>
  <c r="JD49" i="24"/>
  <c r="JC49" i="24"/>
  <c r="JB49" i="24"/>
  <c r="JA49" i="24"/>
  <c r="JF46" i="24"/>
  <c r="JD46" i="24"/>
  <c r="JC46" i="24"/>
  <c r="JB46" i="24"/>
  <c r="JA46" i="24"/>
  <c r="JE46" i="24" s="1"/>
  <c r="JF45" i="24"/>
  <c r="JD45" i="24"/>
  <c r="JC45" i="24"/>
  <c r="JB45" i="24"/>
  <c r="JA45" i="24"/>
  <c r="JE45" i="24" s="1"/>
  <c r="JF44" i="24"/>
  <c r="JD44" i="24"/>
  <c r="JC44" i="24"/>
  <c r="JB44" i="24"/>
  <c r="JA44" i="24"/>
  <c r="JF43" i="24"/>
  <c r="JD43" i="24"/>
  <c r="JC43" i="24"/>
  <c r="JB43" i="24"/>
  <c r="JA43" i="24"/>
  <c r="JF41" i="24"/>
  <c r="JC41" i="24"/>
  <c r="JB41" i="24"/>
  <c r="JA41" i="24"/>
  <c r="JF40" i="24"/>
  <c r="JC40" i="24"/>
  <c r="JB40" i="24"/>
  <c r="JA40" i="24"/>
  <c r="JF38" i="24"/>
  <c r="JD38" i="24"/>
  <c r="JC38" i="24"/>
  <c r="JB38" i="24"/>
  <c r="JA38" i="24"/>
  <c r="JF37" i="24"/>
  <c r="JC37" i="24"/>
  <c r="JB37" i="24"/>
  <c r="JA37" i="24"/>
  <c r="JF36" i="24"/>
  <c r="JD36" i="24"/>
  <c r="JC36" i="24"/>
  <c r="JB36" i="24"/>
  <c r="JA36" i="24"/>
  <c r="JE36" i="24" s="1"/>
  <c r="JF35" i="24"/>
  <c r="JD35" i="24"/>
  <c r="JC35" i="24"/>
  <c r="JB35" i="24"/>
  <c r="JA35" i="24"/>
  <c r="JE35" i="24" s="1"/>
  <c r="JF34" i="24"/>
  <c r="JD34" i="24"/>
  <c r="JC34" i="24"/>
  <c r="JB34" i="24"/>
  <c r="JA34" i="24"/>
  <c r="JE34" i="24" s="1"/>
  <c r="JF33" i="24"/>
  <c r="JD33" i="24"/>
  <c r="JC33" i="24"/>
  <c r="JB33" i="24"/>
  <c r="JA33" i="24"/>
  <c r="JE33" i="24" s="1"/>
  <c r="JF31" i="24"/>
  <c r="JD31" i="24"/>
  <c r="JC31" i="24"/>
  <c r="JB31" i="24"/>
  <c r="JA31" i="24"/>
  <c r="JF30" i="24"/>
  <c r="JC30" i="24"/>
  <c r="JB30" i="24"/>
  <c r="JA30" i="24"/>
  <c r="JF29" i="24"/>
  <c r="JC29" i="24"/>
  <c r="JB29" i="24"/>
  <c r="JA29" i="24"/>
  <c r="JF28" i="24"/>
  <c r="JD28" i="24"/>
  <c r="JC28" i="24"/>
  <c r="JB28" i="24"/>
  <c r="JA28" i="24"/>
  <c r="JE28" i="24" s="1"/>
  <c r="JF27" i="24"/>
  <c r="JD27" i="24"/>
  <c r="JC27" i="24"/>
  <c r="JB27" i="24"/>
  <c r="JA27" i="24"/>
  <c r="JE27" i="24" s="1"/>
  <c r="JF26" i="24"/>
  <c r="JD26" i="24"/>
  <c r="JC26" i="24"/>
  <c r="JB26" i="24"/>
  <c r="JA26" i="24"/>
  <c r="JE26" i="24" s="1"/>
  <c r="JF25" i="24"/>
  <c r="JC25" i="24"/>
  <c r="JB25" i="24"/>
  <c r="JA25" i="24"/>
  <c r="JF24" i="24"/>
  <c r="JD24" i="24"/>
  <c r="JC24" i="24"/>
  <c r="JB24" i="24"/>
  <c r="JA24" i="24"/>
  <c r="JE24" i="24" s="1"/>
  <c r="JF23" i="24"/>
  <c r="JD23" i="24"/>
  <c r="JC23" i="24"/>
  <c r="JB23" i="24"/>
  <c r="JA23" i="24"/>
  <c r="JF22" i="24"/>
  <c r="JD22" i="24"/>
  <c r="JC22" i="24"/>
  <c r="JB22" i="24"/>
  <c r="JA22" i="24"/>
  <c r="JF21" i="24"/>
  <c r="JC21" i="24"/>
  <c r="JB21" i="24"/>
  <c r="JA21" i="24"/>
  <c r="JF20" i="24"/>
  <c r="JC20" i="24"/>
  <c r="JB20" i="24"/>
  <c r="JA20" i="24"/>
  <c r="JF19" i="24"/>
  <c r="JD19" i="24"/>
  <c r="JC19" i="24"/>
  <c r="JB19" i="24"/>
  <c r="JA19" i="24"/>
  <c r="JE19" i="24" s="1"/>
  <c r="JF18" i="24"/>
  <c r="JD18" i="24"/>
  <c r="JC18" i="24"/>
  <c r="JB18" i="24"/>
  <c r="JA18" i="24"/>
  <c r="JF17" i="24"/>
  <c r="JC17" i="24"/>
  <c r="JB17" i="24"/>
  <c r="JA17" i="24"/>
  <c r="JF15" i="24"/>
  <c r="JD15" i="24"/>
  <c r="JC15" i="24"/>
  <c r="JB15" i="24"/>
  <c r="JA15" i="24"/>
  <c r="JF14" i="24"/>
  <c r="JC14" i="24"/>
  <c r="JB14" i="24"/>
  <c r="JA14" i="24"/>
  <c r="JF13" i="24"/>
  <c r="JD13" i="24"/>
  <c r="JC13" i="24"/>
  <c r="JB13" i="24"/>
  <c r="JA13" i="24"/>
  <c r="JE13" i="24" s="1"/>
  <c r="JF12" i="24"/>
  <c r="JC12" i="24"/>
  <c r="JB12" i="24"/>
  <c r="JA12" i="24"/>
  <c r="JC11" i="24"/>
  <c r="JB11" i="24"/>
  <c r="JA11" i="24"/>
  <c r="JR346" i="24"/>
  <c r="JP346" i="24"/>
  <c r="JO346" i="24"/>
  <c r="JN346" i="24"/>
  <c r="JM346" i="24"/>
  <c r="JQ346" i="24" s="1"/>
  <c r="JR345" i="24"/>
  <c r="JP345" i="24"/>
  <c r="JO345" i="24"/>
  <c r="JN345" i="24"/>
  <c r="JM345" i="24"/>
  <c r="JQ345" i="24" s="1"/>
  <c r="IQ242" i="24"/>
  <c r="IP242" i="24"/>
  <c r="IO242" i="24"/>
  <c r="IK241" i="24"/>
  <c r="IQ285" i="24"/>
  <c r="IP285" i="24"/>
  <c r="IO285" i="24"/>
  <c r="IQ268" i="24"/>
  <c r="IP268" i="24"/>
  <c r="IO268" i="24"/>
  <c r="IQ185" i="24"/>
  <c r="IP185" i="24"/>
  <c r="IO185" i="24"/>
  <c r="IK314" i="24"/>
  <c r="IK125" i="24"/>
  <c r="IQ126" i="24"/>
  <c r="IP126" i="24"/>
  <c r="IO126" i="24"/>
  <c r="IK130" i="24"/>
  <c r="IN130" i="24"/>
  <c r="IN314" i="24"/>
  <c r="IQ298" i="24"/>
  <c r="IP298" i="24"/>
  <c r="IO298" i="24"/>
  <c r="IL298" i="24" s="1"/>
  <c r="IQ312" i="24"/>
  <c r="IP312" i="24"/>
  <c r="IO312" i="24"/>
  <c r="IQ311" i="24"/>
  <c r="IP311" i="24"/>
  <c r="IO311" i="24"/>
  <c r="IK311" i="24" s="1"/>
  <c r="JE192" i="24" l="1"/>
  <c r="IW192" i="24"/>
  <c r="JE142" i="24"/>
  <c r="JE157" i="24"/>
  <c r="JE44" i="24"/>
  <c r="JE38" i="24"/>
  <c r="JE21" i="24"/>
  <c r="JE40" i="24"/>
  <c r="JE43" i="24"/>
  <c r="JE18" i="24"/>
  <c r="JE30" i="24"/>
  <c r="JE15" i="24"/>
  <c r="JE23" i="24"/>
  <c r="JE12" i="24"/>
  <c r="JE20" i="24"/>
  <c r="JE22" i="24"/>
  <c r="JE41" i="24"/>
  <c r="JE49" i="24"/>
  <c r="JE140" i="24"/>
  <c r="IW342" i="24"/>
  <c r="JE17" i="24"/>
  <c r="JE29" i="24"/>
  <c r="JE31" i="24"/>
  <c r="JE69" i="24"/>
  <c r="JE189" i="24"/>
  <c r="JE241" i="24"/>
  <c r="IW53" i="24"/>
  <c r="JE53" i="24"/>
  <c r="IW95" i="24"/>
  <c r="JE95" i="24"/>
  <c r="IW55" i="24"/>
  <c r="JE55" i="24"/>
  <c r="IW63" i="24"/>
  <c r="JE63" i="24"/>
  <c r="IW68" i="24"/>
  <c r="JE68" i="24"/>
  <c r="IW82" i="24"/>
  <c r="JE82" i="24"/>
  <c r="IW87" i="24"/>
  <c r="JE87" i="24"/>
  <c r="IW106" i="24"/>
  <c r="JE106" i="24"/>
  <c r="IW114" i="24"/>
  <c r="JE114" i="24"/>
  <c r="JE188" i="24"/>
  <c r="JE190" i="24"/>
  <c r="IX339" i="24"/>
  <c r="JE339" i="24"/>
  <c r="IX342" i="24"/>
  <c r="IX345" i="24"/>
  <c r="JE345" i="24"/>
  <c r="IW104" i="24"/>
  <c r="JE104" i="24"/>
  <c r="IW137" i="24"/>
  <c r="JE137" i="24"/>
  <c r="IX334" i="24"/>
  <c r="JE334" i="24"/>
  <c r="JE25" i="24"/>
  <c r="IW71" i="24"/>
  <c r="JE71" i="24"/>
  <c r="IW84" i="24"/>
  <c r="JE84" i="24"/>
  <c r="IW89" i="24"/>
  <c r="JE89" i="24"/>
  <c r="IW100" i="24"/>
  <c r="JE100" i="24"/>
  <c r="JE102" i="24"/>
  <c r="IW119" i="24"/>
  <c r="JE119" i="24"/>
  <c r="IW336" i="24"/>
  <c r="JE336" i="24"/>
  <c r="IW80" i="24"/>
  <c r="JE80" i="24"/>
  <c r="IW85" i="24"/>
  <c r="JE85" i="24"/>
  <c r="IW112" i="24"/>
  <c r="JE112" i="24"/>
  <c r="IX343" i="24"/>
  <c r="JE343" i="24"/>
  <c r="IW57" i="24"/>
  <c r="JE57" i="24"/>
  <c r="IW65" i="24"/>
  <c r="JE65" i="24"/>
  <c r="IW108" i="24"/>
  <c r="JE108" i="24"/>
  <c r="IW116" i="24"/>
  <c r="JE116" i="24"/>
  <c r="IW141" i="24"/>
  <c r="JE141" i="24"/>
  <c r="IX341" i="24"/>
  <c r="JE341" i="24"/>
  <c r="IX337" i="24"/>
  <c r="JE337" i="24"/>
  <c r="IW58" i="24"/>
  <c r="JE58" i="24"/>
  <c r="IW66" i="24"/>
  <c r="JE66" i="24"/>
  <c r="IW77" i="24"/>
  <c r="JE77" i="24"/>
  <c r="IS185" i="24"/>
  <c r="JE14" i="24"/>
  <c r="IW60" i="24"/>
  <c r="JE60" i="24"/>
  <c r="IW73" i="24"/>
  <c r="JE73" i="24"/>
  <c r="IW86" i="24"/>
  <c r="JE86" i="24"/>
  <c r="IW91" i="24"/>
  <c r="JE91" i="24"/>
  <c r="IW129" i="24"/>
  <c r="JE129" i="24"/>
  <c r="IW143" i="24"/>
  <c r="JE143" i="24"/>
  <c r="JE311" i="24"/>
  <c r="JE314" i="24"/>
  <c r="JE316" i="24"/>
  <c r="IX338" i="24"/>
  <c r="JE338" i="24"/>
  <c r="IW344" i="24"/>
  <c r="JE344" i="24"/>
  <c r="IW51" i="24"/>
  <c r="JE51" i="24"/>
  <c r="IW67" i="24"/>
  <c r="JE67" i="24"/>
  <c r="IW83" i="24"/>
  <c r="JE83" i="24"/>
  <c r="IW110" i="24"/>
  <c r="JE110" i="24"/>
  <c r="IX335" i="24"/>
  <c r="JE335" i="24"/>
  <c r="JE37" i="24"/>
  <c r="IW56" i="24"/>
  <c r="JE56" i="24"/>
  <c r="IW64" i="24"/>
  <c r="JE64" i="24"/>
  <c r="IW75" i="24"/>
  <c r="JE75" i="24"/>
  <c r="IW88" i="24"/>
  <c r="JE88" i="24"/>
  <c r="IW93" i="24"/>
  <c r="JE93" i="24"/>
  <c r="IW101" i="24"/>
  <c r="JE101" i="24"/>
  <c r="IW131" i="24"/>
  <c r="JE131" i="24"/>
  <c r="IW145" i="24"/>
  <c r="JE145" i="24"/>
  <c r="IW340" i="24"/>
  <c r="JE340" i="24"/>
  <c r="IW346" i="24"/>
  <c r="JE346" i="24"/>
  <c r="IX236" i="24"/>
  <c r="JE236" i="24"/>
  <c r="IX240" i="24"/>
  <c r="JE240" i="24"/>
  <c r="IX328" i="24"/>
  <c r="JE328" i="24"/>
  <c r="IX333" i="24"/>
  <c r="JE333" i="24"/>
  <c r="IX233" i="24"/>
  <c r="JE233" i="24"/>
  <c r="IX237" i="24"/>
  <c r="JE237" i="24"/>
  <c r="IX242" i="24"/>
  <c r="JE242" i="24"/>
  <c r="IW250" i="24"/>
  <c r="JE250" i="24"/>
  <c r="IX264" i="24"/>
  <c r="JE264" i="24"/>
  <c r="IW271" i="24"/>
  <c r="JE271" i="24"/>
  <c r="IX308" i="24"/>
  <c r="JE308" i="24"/>
  <c r="IX312" i="24"/>
  <c r="JE312" i="24"/>
  <c r="IX315" i="24"/>
  <c r="JE315" i="24"/>
  <c r="IX322" i="24"/>
  <c r="JE322" i="24"/>
  <c r="IX329" i="24"/>
  <c r="JE329" i="24"/>
  <c r="IX232" i="24"/>
  <c r="JE232" i="24"/>
  <c r="IX255" i="24"/>
  <c r="JE255" i="24"/>
  <c r="IX263" i="24"/>
  <c r="JE263" i="24"/>
  <c r="IX267" i="24"/>
  <c r="JE267" i="24"/>
  <c r="IX245" i="24"/>
  <c r="JE245" i="24"/>
  <c r="JE176" i="24"/>
  <c r="IX234" i="24"/>
  <c r="JE234" i="24"/>
  <c r="IX238" i="24"/>
  <c r="JE238" i="24"/>
  <c r="IX253" i="24"/>
  <c r="JE253" i="24"/>
  <c r="IX261" i="24"/>
  <c r="JE261" i="24"/>
  <c r="IX265" i="24"/>
  <c r="JE265" i="24"/>
  <c r="IX272" i="24"/>
  <c r="JE272" i="24"/>
  <c r="IX323" i="24"/>
  <c r="JE323" i="24"/>
  <c r="IX331" i="24"/>
  <c r="JE331" i="24"/>
  <c r="IX254" i="24"/>
  <c r="JE254" i="24"/>
  <c r="IW262" i="24"/>
  <c r="JE262" i="24"/>
  <c r="IW266" i="24"/>
  <c r="JE266" i="24"/>
  <c r="IX281" i="24"/>
  <c r="JE281" i="24"/>
  <c r="IX282" i="24"/>
  <c r="JE282" i="24"/>
  <c r="IW284" i="24"/>
  <c r="JE284" i="24"/>
  <c r="IX285" i="24"/>
  <c r="JE285" i="24"/>
  <c r="IX288" i="24"/>
  <c r="JE288" i="24"/>
  <c r="IX289" i="24"/>
  <c r="JE289" i="24"/>
  <c r="IX290" i="24"/>
  <c r="JE290" i="24"/>
  <c r="IX294" i="24"/>
  <c r="JE294" i="24"/>
  <c r="IW332" i="24"/>
  <c r="JE332" i="24"/>
  <c r="IX226" i="24"/>
  <c r="JE226" i="24"/>
  <c r="JE171" i="24"/>
  <c r="JE172" i="24"/>
  <c r="IX227" i="24"/>
  <c r="JE227" i="24"/>
  <c r="IW151" i="24"/>
  <c r="JE151" i="24"/>
  <c r="IW149" i="24"/>
  <c r="JE149" i="24"/>
  <c r="IW153" i="24"/>
  <c r="JE153" i="24"/>
  <c r="JE156" i="24"/>
  <c r="JE168" i="24"/>
  <c r="JE185" i="24"/>
  <c r="IX225" i="24"/>
  <c r="JE225" i="24"/>
  <c r="IW98" i="24"/>
  <c r="JE98" i="24"/>
  <c r="IW236" i="24"/>
  <c r="IW290" i="24"/>
  <c r="JI345" i="24"/>
  <c r="IW322" i="24"/>
  <c r="JJ345" i="24"/>
  <c r="IW242" i="24"/>
  <c r="IW240" i="24"/>
  <c r="IW226" i="24"/>
  <c r="IW288" i="24"/>
  <c r="IW334" i="24"/>
  <c r="IW225" i="24"/>
  <c r="IS312" i="24"/>
  <c r="IS285" i="24"/>
  <c r="IS242" i="24"/>
  <c r="JJ346" i="24"/>
  <c r="IW282" i="24"/>
  <c r="IW285" i="24"/>
  <c r="IW329" i="24"/>
  <c r="IW338" i="24"/>
  <c r="IW232" i="24"/>
  <c r="IW272" i="24"/>
  <c r="IW254" i="24"/>
  <c r="IW264" i="24"/>
  <c r="IW328" i="24"/>
  <c r="IW333" i="24"/>
  <c r="IW337" i="24"/>
  <c r="IW341" i="24"/>
  <c r="IW345" i="24"/>
  <c r="IW253" i="24"/>
  <c r="IW263" i="24"/>
  <c r="IW267" i="24"/>
  <c r="IS126" i="24"/>
  <c r="IS268" i="24"/>
  <c r="JI346" i="24"/>
  <c r="IW233" i="24"/>
  <c r="IW237" i="24"/>
  <c r="IW245" i="24"/>
  <c r="IY94" i="24"/>
  <c r="IZ94" i="24"/>
  <c r="IW94" i="24"/>
  <c r="IY109" i="24"/>
  <c r="IZ109" i="24"/>
  <c r="IW109" i="24"/>
  <c r="IX117" i="24"/>
  <c r="IZ117" i="24"/>
  <c r="IY117" i="24"/>
  <c r="IW117" i="24"/>
  <c r="IX120" i="24"/>
  <c r="IY120" i="24"/>
  <c r="IZ120" i="24"/>
  <c r="IY159" i="24"/>
  <c r="IZ159" i="24"/>
  <c r="IZ172" i="24"/>
  <c r="IZ81" i="24"/>
  <c r="IY81" i="24"/>
  <c r="IW81" i="24"/>
  <c r="IY92" i="24"/>
  <c r="IZ92" i="24"/>
  <c r="IW92" i="24"/>
  <c r="IZ107" i="24"/>
  <c r="IY107" i="24"/>
  <c r="IW107" i="24"/>
  <c r="IZ115" i="24"/>
  <c r="IY115" i="24"/>
  <c r="IW115" i="24"/>
  <c r="IY150" i="24"/>
  <c r="IZ150" i="24"/>
  <c r="IZ105" i="24"/>
  <c r="IY105" i="24"/>
  <c r="IW105" i="24"/>
  <c r="IZ113" i="24"/>
  <c r="IY113" i="24"/>
  <c r="IW113" i="24"/>
  <c r="IX139" i="24"/>
  <c r="IY139" i="24"/>
  <c r="IZ139" i="24"/>
  <c r="IW139" i="24"/>
  <c r="IZ142" i="24"/>
  <c r="IZ79" i="24"/>
  <c r="IY79" i="24"/>
  <c r="IW79" i="24"/>
  <c r="IY90" i="24"/>
  <c r="IZ90" i="24"/>
  <c r="IW90" i="24"/>
  <c r="IW102" i="24"/>
  <c r="IY111" i="24"/>
  <c r="IZ111" i="24"/>
  <c r="IW111" i="24"/>
  <c r="IZ86" i="24"/>
  <c r="IY86" i="24"/>
  <c r="IY118" i="24"/>
  <c r="IZ118" i="24"/>
  <c r="IX131" i="24"/>
  <c r="IY131" i="24"/>
  <c r="IZ131" i="24"/>
  <c r="IX137" i="24"/>
  <c r="IY137" i="24"/>
  <c r="IZ137" i="24"/>
  <c r="IX145" i="24"/>
  <c r="IZ145" i="24"/>
  <c r="IY145" i="24"/>
  <c r="IX148" i="24"/>
  <c r="IZ148" i="24"/>
  <c r="IX153" i="24"/>
  <c r="IY153" i="24"/>
  <c r="IZ153" i="24"/>
  <c r="IX156" i="24"/>
  <c r="IY165" i="24"/>
  <c r="IZ165" i="24"/>
  <c r="IY169" i="24"/>
  <c r="IZ169" i="24"/>
  <c r="IY173" i="24"/>
  <c r="IZ173" i="24"/>
  <c r="IY182" i="24"/>
  <c r="IZ182" i="24"/>
  <c r="IY187" i="24"/>
  <c r="IZ187" i="24"/>
  <c r="IY192" i="24"/>
  <c r="IZ192" i="24"/>
  <c r="IY208" i="24"/>
  <c r="IZ208" i="24"/>
  <c r="IY213" i="24"/>
  <c r="IZ213" i="24"/>
  <c r="IY227" i="24"/>
  <c r="IZ227" i="24"/>
  <c r="IY234" i="24"/>
  <c r="IZ234" i="24"/>
  <c r="IY238" i="24"/>
  <c r="IZ238" i="24"/>
  <c r="IY255" i="24"/>
  <c r="IZ255" i="24"/>
  <c r="IY261" i="24"/>
  <c r="IZ261" i="24"/>
  <c r="IY265" i="24"/>
  <c r="IZ265" i="24"/>
  <c r="IZ315" i="24"/>
  <c r="IZ323" i="24"/>
  <c r="IY331" i="24"/>
  <c r="IZ331" i="24"/>
  <c r="IY335" i="24"/>
  <c r="IZ335" i="24"/>
  <c r="IY339" i="24"/>
  <c r="IZ339" i="24"/>
  <c r="IY343" i="24"/>
  <c r="IZ343" i="24"/>
  <c r="IY346" i="24"/>
  <c r="IZ346" i="24"/>
  <c r="IY164" i="24"/>
  <c r="IZ164" i="24"/>
  <c r="IY181" i="24"/>
  <c r="IZ181" i="24"/>
  <c r="IY207" i="24"/>
  <c r="IZ207" i="24"/>
  <c r="IY212" i="24"/>
  <c r="IZ212" i="24"/>
  <c r="IY216" i="24"/>
  <c r="IZ216" i="24"/>
  <c r="IY224" i="24"/>
  <c r="IZ224" i="24"/>
  <c r="IY235" i="24"/>
  <c r="IZ235" i="24"/>
  <c r="IY239" i="24"/>
  <c r="IZ239" i="24"/>
  <c r="IY256" i="24"/>
  <c r="IZ256" i="24"/>
  <c r="IY297" i="24"/>
  <c r="IZ297" i="24"/>
  <c r="IY299" i="24"/>
  <c r="IZ299" i="24"/>
  <c r="IY325" i="24"/>
  <c r="IZ325" i="24"/>
  <c r="IZ80" i="24"/>
  <c r="IY80" i="24"/>
  <c r="IY89" i="24"/>
  <c r="IZ89" i="24"/>
  <c r="IY91" i="24"/>
  <c r="IZ91" i="24"/>
  <c r="IZ93" i="24"/>
  <c r="IY93" i="24"/>
  <c r="IZ95" i="24"/>
  <c r="IY95" i="24"/>
  <c r="IY104" i="24"/>
  <c r="IZ104" i="24"/>
  <c r="IY106" i="24"/>
  <c r="IZ106" i="24"/>
  <c r="IY108" i="24"/>
  <c r="IZ108" i="24"/>
  <c r="IY110" i="24"/>
  <c r="IZ110" i="24"/>
  <c r="IY112" i="24"/>
  <c r="IZ112" i="24"/>
  <c r="IY114" i="24"/>
  <c r="IZ114" i="24"/>
  <c r="IY116" i="24"/>
  <c r="IZ116" i="24"/>
  <c r="IX129" i="24"/>
  <c r="IZ129" i="24"/>
  <c r="IY129" i="24"/>
  <c r="IX132" i="24"/>
  <c r="IY132" i="24"/>
  <c r="IZ132" i="24"/>
  <c r="IZ138" i="24"/>
  <c r="IY138" i="24"/>
  <c r="IX143" i="24"/>
  <c r="IY143" i="24"/>
  <c r="IZ143" i="24"/>
  <c r="IX151" i="24"/>
  <c r="IY151" i="24"/>
  <c r="IZ151" i="24"/>
  <c r="IZ157" i="24"/>
  <c r="IY166" i="24"/>
  <c r="IZ166" i="24"/>
  <c r="IY170" i="24"/>
  <c r="IZ170" i="24"/>
  <c r="IY174" i="24"/>
  <c r="IZ174" i="24"/>
  <c r="IY179" i="24"/>
  <c r="IZ179" i="24"/>
  <c r="IY183" i="24"/>
  <c r="IZ183" i="24"/>
  <c r="IY201" i="24"/>
  <c r="IZ201" i="24"/>
  <c r="IY209" i="24"/>
  <c r="IZ209" i="24"/>
  <c r="IY214" i="24"/>
  <c r="IZ214" i="24"/>
  <c r="IW224" i="24"/>
  <c r="IY226" i="24"/>
  <c r="IZ226" i="24"/>
  <c r="IY233" i="24"/>
  <c r="IZ233" i="24"/>
  <c r="IW235" i="24"/>
  <c r="IY237" i="24"/>
  <c r="IZ237" i="24"/>
  <c r="IW239" i="24"/>
  <c r="IY254" i="24"/>
  <c r="IZ254" i="24"/>
  <c r="IW256" i="24"/>
  <c r="IY264" i="24"/>
  <c r="IZ264" i="24"/>
  <c r="IW281" i="24"/>
  <c r="IW297" i="24"/>
  <c r="IW299" i="24"/>
  <c r="IW312" i="24"/>
  <c r="IW316" i="24"/>
  <c r="IZ322" i="24"/>
  <c r="IW325" i="24"/>
  <c r="IY329" i="24"/>
  <c r="IZ329" i="24"/>
  <c r="IY334" i="24"/>
  <c r="IZ334" i="24"/>
  <c r="IY338" i="24"/>
  <c r="IZ338" i="24"/>
  <c r="IY342" i="24"/>
  <c r="IZ342" i="24"/>
  <c r="IY262" i="24"/>
  <c r="IZ262" i="24"/>
  <c r="IY266" i="24"/>
  <c r="IZ266" i="24"/>
  <c r="IY271" i="24"/>
  <c r="IZ271" i="24"/>
  <c r="IY332" i="24"/>
  <c r="IZ332" i="24"/>
  <c r="IY336" i="24"/>
  <c r="IZ336" i="24"/>
  <c r="IY340" i="24"/>
  <c r="IZ340" i="24"/>
  <c r="IY344" i="24"/>
  <c r="IZ344" i="24"/>
  <c r="IZ85" i="24"/>
  <c r="IY87" i="24"/>
  <c r="IZ87" i="24"/>
  <c r="IX119" i="24"/>
  <c r="IY119" i="24"/>
  <c r="IZ119" i="24"/>
  <c r="IY130" i="24"/>
  <c r="IZ130" i="24"/>
  <c r="IX141" i="24"/>
  <c r="IX144" i="24"/>
  <c r="IY144" i="24"/>
  <c r="IZ144" i="24"/>
  <c r="IX149" i="24"/>
  <c r="IY149" i="24"/>
  <c r="IZ149" i="24"/>
  <c r="IX152" i="24"/>
  <c r="IY152" i="24"/>
  <c r="IZ152" i="24"/>
  <c r="IY158" i="24"/>
  <c r="IZ158" i="24"/>
  <c r="IY167" i="24"/>
  <c r="IZ167" i="24"/>
  <c r="IY175" i="24"/>
  <c r="IZ175" i="24"/>
  <c r="IY180" i="24"/>
  <c r="IZ180" i="24"/>
  <c r="IY184" i="24"/>
  <c r="IZ184" i="24"/>
  <c r="IY206" i="24"/>
  <c r="IZ206" i="24"/>
  <c r="IY211" i="24"/>
  <c r="IZ211" i="24"/>
  <c r="IY215" i="24"/>
  <c r="IZ215" i="24"/>
  <c r="IX224" i="24"/>
  <c r="IY225" i="24"/>
  <c r="IZ225" i="24"/>
  <c r="IW227" i="24"/>
  <c r="IY232" i="24"/>
  <c r="IZ232" i="24"/>
  <c r="IW234" i="24"/>
  <c r="IX235" i="24"/>
  <c r="IY236" i="24"/>
  <c r="IZ236" i="24"/>
  <c r="IW238" i="24"/>
  <c r="IX239" i="24"/>
  <c r="IY240" i="24"/>
  <c r="IZ240" i="24"/>
  <c r="IX250" i="24"/>
  <c r="IY253" i="24"/>
  <c r="IZ253" i="24"/>
  <c r="IW255" i="24"/>
  <c r="IX256" i="24"/>
  <c r="IW261" i="24"/>
  <c r="IX262" i="24"/>
  <c r="IY263" i="24"/>
  <c r="IZ263" i="24"/>
  <c r="IW265" i="24"/>
  <c r="IX266" i="24"/>
  <c r="IY267" i="24"/>
  <c r="IZ267" i="24"/>
  <c r="IX271" i="24"/>
  <c r="IY272" i="24"/>
  <c r="IZ272" i="24"/>
  <c r="IW294" i="24"/>
  <c r="IX297" i="24"/>
  <c r="IX299" i="24"/>
  <c r="IY314" i="24"/>
  <c r="IW315" i="24"/>
  <c r="IX316" i="24"/>
  <c r="IW323" i="24"/>
  <c r="IX325" i="24"/>
  <c r="IY328" i="24"/>
  <c r="IZ328" i="24"/>
  <c r="IW331" i="24"/>
  <c r="IX332" i="24"/>
  <c r="IY333" i="24"/>
  <c r="IZ333" i="24"/>
  <c r="IW335" i="24"/>
  <c r="IX336" i="24"/>
  <c r="IY337" i="24"/>
  <c r="IZ337" i="24"/>
  <c r="IW339" i="24"/>
  <c r="IX340" i="24"/>
  <c r="IY341" i="24"/>
  <c r="IZ341" i="24"/>
  <c r="IW343" i="24"/>
  <c r="IX344" i="24"/>
  <c r="IY345" i="24"/>
  <c r="IZ345" i="24"/>
  <c r="IX15" i="24"/>
  <c r="IZ15" i="24"/>
  <c r="IX28" i="24"/>
  <c r="IZ28" i="24"/>
  <c r="IY28" i="24"/>
  <c r="IX33" i="24"/>
  <c r="IZ33" i="24"/>
  <c r="IY33" i="24"/>
  <c r="IX46" i="24"/>
  <c r="IY46" i="24"/>
  <c r="IZ46" i="24"/>
  <c r="IZ72" i="24"/>
  <c r="IY72" i="24"/>
  <c r="IZ74" i="24"/>
  <c r="IY74" i="24"/>
  <c r="IZ76" i="24"/>
  <c r="IY76" i="24"/>
  <c r="IZ78" i="24"/>
  <c r="IY78" i="24"/>
  <c r="IX21" i="24"/>
  <c r="IX34" i="24"/>
  <c r="IZ34" i="24"/>
  <c r="IY34" i="24"/>
  <c r="IX38" i="24"/>
  <c r="IZ38" i="24"/>
  <c r="IX43" i="24"/>
  <c r="IX50" i="24"/>
  <c r="IZ50" i="24"/>
  <c r="IY50" i="24"/>
  <c r="IX55" i="24"/>
  <c r="IY55" i="24"/>
  <c r="IZ55" i="24"/>
  <c r="IZ57" i="24"/>
  <c r="IY57" i="24"/>
  <c r="IY60" i="24"/>
  <c r="IZ60" i="24"/>
  <c r="IZ63" i="24"/>
  <c r="IY63" i="24"/>
  <c r="IY65" i="24"/>
  <c r="IZ65" i="24"/>
  <c r="IX11" i="24"/>
  <c r="IY11" i="24"/>
  <c r="IZ11" i="24"/>
  <c r="IX24" i="24"/>
  <c r="IZ24" i="24"/>
  <c r="IY24" i="24"/>
  <c r="IX49" i="24"/>
  <c r="IZ49" i="24"/>
  <c r="IX52" i="24"/>
  <c r="IZ52" i="24"/>
  <c r="IY52" i="24"/>
  <c r="IX13" i="24"/>
  <c r="IZ13" i="24"/>
  <c r="IY13" i="24"/>
  <c r="IX18" i="24"/>
  <c r="IZ18" i="24"/>
  <c r="IX22" i="24"/>
  <c r="IX26" i="24"/>
  <c r="IZ26" i="24"/>
  <c r="IY26" i="24"/>
  <c r="IX30" i="24"/>
  <c r="IX35" i="24"/>
  <c r="IY35" i="24"/>
  <c r="IZ35" i="24"/>
  <c r="IX44" i="24"/>
  <c r="IZ44" i="24"/>
  <c r="IX53" i="24"/>
  <c r="IZ53" i="24"/>
  <c r="IY53" i="24"/>
  <c r="IY71" i="24"/>
  <c r="IZ71" i="24"/>
  <c r="IZ73" i="24"/>
  <c r="IY73" i="24"/>
  <c r="IZ75" i="24"/>
  <c r="IY75" i="24"/>
  <c r="IY77" i="24"/>
  <c r="IZ77" i="24"/>
  <c r="IX19" i="24"/>
  <c r="IY19" i="24"/>
  <c r="IZ19" i="24"/>
  <c r="IX23" i="24"/>
  <c r="IZ23" i="24"/>
  <c r="IX27" i="24"/>
  <c r="IZ27" i="24"/>
  <c r="IY27" i="24"/>
  <c r="IX31" i="24"/>
  <c r="IX36" i="24"/>
  <c r="IZ36" i="24"/>
  <c r="IY36" i="24"/>
  <c r="IX41" i="24"/>
  <c r="IX45" i="24"/>
  <c r="IZ45" i="24"/>
  <c r="IY45" i="24"/>
  <c r="IW49" i="24"/>
  <c r="IX51" i="24"/>
  <c r="IY51" i="24"/>
  <c r="IZ51" i="24"/>
  <c r="IX54" i="24"/>
  <c r="IZ54" i="24"/>
  <c r="IY54" i="24"/>
  <c r="IZ56" i="24"/>
  <c r="IY56" i="24"/>
  <c r="IZ58" i="24"/>
  <c r="IY58" i="24"/>
  <c r="IZ64" i="24"/>
  <c r="IY64" i="24"/>
  <c r="IZ66" i="24"/>
  <c r="IY66" i="24"/>
  <c r="IW69" i="24"/>
  <c r="IW72" i="24"/>
  <c r="IW74" i="24"/>
  <c r="IW76" i="24"/>
  <c r="IW78" i="24"/>
  <c r="IY281" i="24"/>
  <c r="IX284" i="24"/>
  <c r="IY241" i="24"/>
  <c r="IY289" i="24"/>
  <c r="IX40" i="24"/>
  <c r="IY40" i="24"/>
  <c r="IX14" i="24"/>
  <c r="IY14" i="24"/>
  <c r="IY311" i="24"/>
  <c r="IZ311" i="24"/>
  <c r="IX20" i="24"/>
  <c r="IY20" i="24"/>
  <c r="IX37" i="24"/>
  <c r="IY37" i="24"/>
  <c r="IY67" i="24"/>
  <c r="IY82" i="24"/>
  <c r="IY88" i="24"/>
  <c r="IZ88" i="24"/>
  <c r="IX12" i="24"/>
  <c r="IY12" i="24"/>
  <c r="IZ12" i="24"/>
  <c r="IX17" i="24"/>
  <c r="IY17" i="24"/>
  <c r="IX25" i="24"/>
  <c r="IY25" i="24"/>
  <c r="IZ25" i="24"/>
  <c r="IX29" i="24"/>
  <c r="IY29" i="24"/>
  <c r="IY168" i="24"/>
  <c r="IZ168" i="24"/>
  <c r="IY288" i="24"/>
  <c r="IZ288" i="24"/>
  <c r="IX140" i="24"/>
  <c r="IY140" i="24"/>
  <c r="IY188" i="24"/>
  <c r="IZ193" i="24"/>
  <c r="IY193" i="24"/>
  <c r="IY185" i="24"/>
  <c r="IY312" i="24"/>
  <c r="IY176" i="24"/>
  <c r="IY245" i="24"/>
  <c r="IW308" i="24"/>
  <c r="IY308" i="24"/>
  <c r="IY171" i="24"/>
  <c r="IY284" i="24"/>
  <c r="IY100" i="24"/>
  <c r="IW241" i="24"/>
  <c r="IX241" i="24"/>
  <c r="IW311" i="24"/>
  <c r="IX311" i="24"/>
  <c r="IW314" i="24"/>
  <c r="IX314" i="24"/>
  <c r="IW289" i="24"/>
  <c r="IX166" i="24"/>
  <c r="IW166" i="24"/>
  <c r="IX193" i="24"/>
  <c r="IW193" i="24"/>
  <c r="IW52" i="24"/>
  <c r="IX130" i="24"/>
  <c r="IW130" i="24"/>
  <c r="IX164" i="24"/>
  <c r="IW164" i="24"/>
  <c r="IX172" i="24"/>
  <c r="IW172" i="24"/>
  <c r="IX181" i="24"/>
  <c r="IW181" i="24"/>
  <c r="IX190" i="24"/>
  <c r="IW190" i="24"/>
  <c r="IX207" i="24"/>
  <c r="IW207" i="24"/>
  <c r="IX216" i="24"/>
  <c r="IW216" i="24"/>
  <c r="IX157" i="24"/>
  <c r="IW157" i="24"/>
  <c r="IX174" i="24"/>
  <c r="IW174" i="24"/>
  <c r="IX183" i="24"/>
  <c r="IW183" i="24"/>
  <c r="IX209" i="24"/>
  <c r="IW209" i="24"/>
  <c r="IW12" i="24"/>
  <c r="IW13" i="24"/>
  <c r="IW15" i="24"/>
  <c r="IW18" i="24"/>
  <c r="IW20" i="24"/>
  <c r="IW22" i="24"/>
  <c r="IW25" i="24"/>
  <c r="IW27" i="24"/>
  <c r="IW28" i="24"/>
  <c r="IW29" i="24"/>
  <c r="IW30" i="24"/>
  <c r="IW31" i="24"/>
  <c r="IW34" i="24"/>
  <c r="IW35" i="24"/>
  <c r="IW36" i="24"/>
  <c r="IW37" i="24"/>
  <c r="IW38" i="24"/>
  <c r="IW40" i="24"/>
  <c r="IW41" i="24"/>
  <c r="IW43" i="24"/>
  <c r="IW44" i="24"/>
  <c r="IW45" i="24"/>
  <c r="IW46" i="24"/>
  <c r="IX142" i="24"/>
  <c r="IW142" i="24"/>
  <c r="IX170" i="24"/>
  <c r="IW170" i="24"/>
  <c r="IX179" i="24"/>
  <c r="IW179" i="24"/>
  <c r="IX188" i="24"/>
  <c r="IW188" i="24"/>
  <c r="IX201" i="24"/>
  <c r="IW201" i="24"/>
  <c r="IX214" i="24"/>
  <c r="IW214" i="24"/>
  <c r="JE11" i="24"/>
  <c r="IX150" i="24"/>
  <c r="IW150" i="24"/>
  <c r="IW11" i="24"/>
  <c r="IW14" i="24"/>
  <c r="IW17" i="24"/>
  <c r="IW19" i="24"/>
  <c r="IW21" i="24"/>
  <c r="IW23" i="24"/>
  <c r="IW24" i="24"/>
  <c r="IW26" i="24"/>
  <c r="IW33" i="24"/>
  <c r="IW50" i="24"/>
  <c r="IW54" i="24"/>
  <c r="IX118" i="24"/>
  <c r="IW118" i="24"/>
  <c r="IX138" i="24"/>
  <c r="IW138" i="24"/>
  <c r="IX159" i="24"/>
  <c r="IW159" i="24"/>
  <c r="IX168" i="24"/>
  <c r="IW168" i="24"/>
  <c r="IX176" i="24"/>
  <c r="IW176" i="24"/>
  <c r="IX185" i="24"/>
  <c r="IW185" i="24"/>
  <c r="IX212" i="24"/>
  <c r="IW212" i="24"/>
  <c r="IX56" i="24"/>
  <c r="IX57" i="24"/>
  <c r="IX58" i="24"/>
  <c r="IX60" i="24"/>
  <c r="IX63" i="24"/>
  <c r="IX64" i="24"/>
  <c r="IX65" i="24"/>
  <c r="IX66" i="24"/>
  <c r="IX67" i="24"/>
  <c r="IX68" i="24"/>
  <c r="IX69" i="24"/>
  <c r="IX71" i="24"/>
  <c r="IX72" i="24"/>
  <c r="IX73" i="24"/>
  <c r="IX74" i="24"/>
  <c r="IX75" i="24"/>
  <c r="IX76" i="24"/>
  <c r="IX77" i="24"/>
  <c r="IX78" i="24"/>
  <c r="IX79" i="24"/>
  <c r="IX80" i="24"/>
  <c r="IX81" i="24"/>
  <c r="IX82" i="24"/>
  <c r="IX83" i="24"/>
  <c r="IX84" i="24"/>
  <c r="IX85" i="24"/>
  <c r="IX86" i="24"/>
  <c r="IX87" i="24"/>
  <c r="IX88" i="24"/>
  <c r="IX89" i="24"/>
  <c r="IX90" i="24"/>
  <c r="IX91" i="24"/>
  <c r="IX92" i="24"/>
  <c r="IX93" i="24"/>
  <c r="IX94" i="24"/>
  <c r="IX95" i="24"/>
  <c r="IX98" i="24"/>
  <c r="IX100" i="24"/>
  <c r="IX101" i="24"/>
  <c r="IX102" i="24"/>
  <c r="IX104" i="24"/>
  <c r="IX105" i="24"/>
  <c r="IX106" i="24"/>
  <c r="IX107" i="24"/>
  <c r="IX108" i="24"/>
  <c r="IX109" i="24"/>
  <c r="IX110" i="24"/>
  <c r="IX111" i="24"/>
  <c r="IX112" i="24"/>
  <c r="IX113" i="24"/>
  <c r="IX114" i="24"/>
  <c r="IX115" i="24"/>
  <c r="IX116" i="24"/>
  <c r="IW120" i="24"/>
  <c r="IW132" i="24"/>
  <c r="IW140" i="24"/>
  <c r="IW144" i="24"/>
  <c r="IW148" i="24"/>
  <c r="IW152" i="24"/>
  <c r="IW156" i="24"/>
  <c r="IX158" i="24"/>
  <c r="IW158" i="24"/>
  <c r="IX165" i="24"/>
  <c r="IW165" i="24"/>
  <c r="IX167" i="24"/>
  <c r="IW167" i="24"/>
  <c r="IX169" i="24"/>
  <c r="IW169" i="24"/>
  <c r="IX171" i="24"/>
  <c r="IW171" i="24"/>
  <c r="IX173" i="24"/>
  <c r="IW173" i="24"/>
  <c r="IX175" i="24"/>
  <c r="IW175" i="24"/>
  <c r="IX180" i="24"/>
  <c r="IW180" i="24"/>
  <c r="IX182" i="24"/>
  <c r="IW182" i="24"/>
  <c r="IX184" i="24"/>
  <c r="IW184" i="24"/>
  <c r="IX187" i="24"/>
  <c r="IW187" i="24"/>
  <c r="IX189" i="24"/>
  <c r="IW189" i="24"/>
  <c r="IX192" i="24"/>
  <c r="IX206" i="24"/>
  <c r="IW206" i="24"/>
  <c r="IX208" i="24"/>
  <c r="IW208" i="24"/>
  <c r="IX211" i="24"/>
  <c r="IW211" i="24"/>
  <c r="IX213" i="24"/>
  <c r="IW213" i="24"/>
  <c r="IX215" i="24"/>
  <c r="IW215" i="24"/>
  <c r="IX346" i="24"/>
  <c r="IK242" i="24"/>
  <c r="IL242" i="24"/>
  <c r="IN242" i="24"/>
  <c r="IK285" i="24"/>
  <c r="IL285" i="24"/>
  <c r="IN285" i="24"/>
  <c r="IK268" i="24"/>
  <c r="IL268" i="24"/>
  <c r="IK185" i="24"/>
  <c r="IL185" i="24"/>
  <c r="IN185" i="24"/>
  <c r="IK126" i="24"/>
  <c r="IL126" i="24"/>
  <c r="IN126" i="24"/>
  <c r="IN298" i="24"/>
  <c r="IS298" i="24"/>
  <c r="IK298" i="24"/>
  <c r="IK312" i="24"/>
  <c r="IL312" i="24"/>
  <c r="IN312" i="24"/>
  <c r="IL311" i="24"/>
  <c r="IN311" i="24"/>
  <c r="IS311" i="24"/>
  <c r="IQ86" i="24"/>
  <c r="IP86" i="24"/>
  <c r="IO86" i="24"/>
  <c r="IQ258" i="24"/>
  <c r="IP258" i="24"/>
  <c r="IO258" i="24"/>
  <c r="IQ68" i="24"/>
  <c r="IP68" i="24"/>
  <c r="IO68" i="24"/>
  <c r="IK62" i="24"/>
  <c r="IQ306" i="24"/>
  <c r="IP306" i="24"/>
  <c r="IO306" i="24"/>
  <c r="IQ282" i="24"/>
  <c r="IP282" i="24"/>
  <c r="IO282" i="24"/>
  <c r="IL282" i="24" s="1"/>
  <c r="IQ48" i="24"/>
  <c r="IP48" i="24"/>
  <c r="IO48" i="24"/>
  <c r="IQ290" i="24"/>
  <c r="IP290" i="24"/>
  <c r="IO290" i="24"/>
  <c r="IQ294" i="24"/>
  <c r="IP294" i="24"/>
  <c r="IO294" i="24"/>
  <c r="IK294" i="24" s="1"/>
  <c r="IQ30" i="24"/>
  <c r="IP30" i="24"/>
  <c r="IO30" i="24"/>
  <c r="IQ21" i="24"/>
  <c r="IP21" i="24"/>
  <c r="IO21" i="24"/>
  <c r="IQ278" i="24"/>
  <c r="IP278" i="24"/>
  <c r="IO278" i="24"/>
  <c r="IQ161" i="24"/>
  <c r="IP161" i="24"/>
  <c r="IO161" i="24"/>
  <c r="IQ122" i="24"/>
  <c r="IP122" i="24"/>
  <c r="IO122" i="24"/>
  <c r="IQ134" i="24"/>
  <c r="IP134" i="24"/>
  <c r="IO134" i="24"/>
  <c r="IQ101" i="24"/>
  <c r="IP101" i="24"/>
  <c r="IO101" i="24"/>
  <c r="IQ274" i="24"/>
  <c r="IP274" i="24"/>
  <c r="IO274" i="24"/>
  <c r="IQ172" i="24"/>
  <c r="IP172" i="24"/>
  <c r="IO172" i="24"/>
  <c r="IQ218" i="24"/>
  <c r="IP218" i="24"/>
  <c r="IO218" i="24"/>
  <c r="IQ229" i="24"/>
  <c r="IP229" i="24"/>
  <c r="IO229" i="24"/>
  <c r="IQ97" i="24"/>
  <c r="IP97" i="24"/>
  <c r="IO97" i="24"/>
  <c r="IQ193" i="24"/>
  <c r="IP193" i="24"/>
  <c r="IO193" i="24"/>
  <c r="IQ141" i="24"/>
  <c r="IP141" i="24"/>
  <c r="IO141" i="24"/>
  <c r="IQ147" i="24"/>
  <c r="IP147" i="24"/>
  <c r="IO147" i="24"/>
  <c r="IQ199" i="24"/>
  <c r="IP199" i="24"/>
  <c r="IO199" i="24"/>
  <c r="IQ189" i="24"/>
  <c r="IP189" i="24"/>
  <c r="IO189" i="24"/>
  <c r="IQ155" i="24"/>
  <c r="IP155" i="24"/>
  <c r="IO155" i="24"/>
  <c r="IQ15" i="24"/>
  <c r="IP15" i="24"/>
  <c r="IO15" i="24"/>
  <c r="IS30" i="24" l="1"/>
  <c r="IS122" i="24"/>
  <c r="IS306" i="24"/>
  <c r="IS155" i="24"/>
  <c r="IS141" i="24"/>
  <c r="IS101" i="24"/>
  <c r="IS278" i="24"/>
  <c r="IS290" i="24"/>
  <c r="IS258" i="24"/>
  <c r="IS21" i="24"/>
  <c r="IS48" i="24"/>
  <c r="IS86" i="24"/>
  <c r="IK290" i="24"/>
  <c r="IK278" i="24"/>
  <c r="IS68" i="24"/>
  <c r="IK86" i="24"/>
  <c r="IL86" i="24"/>
  <c r="IN86" i="24"/>
  <c r="IK258" i="24"/>
  <c r="IL258" i="24"/>
  <c r="IN258" i="24"/>
  <c r="IL68" i="24"/>
  <c r="IN68" i="24"/>
  <c r="IK306" i="24"/>
  <c r="IL306" i="24"/>
  <c r="IS282" i="24"/>
  <c r="IK282" i="24"/>
  <c r="IS147" i="24"/>
  <c r="IS229" i="24"/>
  <c r="IS274" i="24"/>
  <c r="IS161" i="24"/>
  <c r="IS294" i="24"/>
  <c r="IL48" i="24"/>
  <c r="IL290" i="24"/>
  <c r="IN290" i="24"/>
  <c r="IL294" i="24"/>
  <c r="IN294" i="24"/>
  <c r="IL30" i="24"/>
  <c r="IN30" i="24"/>
  <c r="IL21" i="24"/>
  <c r="IL278" i="24"/>
  <c r="IN278" i="24"/>
  <c r="IS15" i="24"/>
  <c r="IS199" i="24"/>
  <c r="IS97" i="24"/>
  <c r="IS172" i="24"/>
  <c r="IS189" i="24"/>
  <c r="IS193" i="24"/>
  <c r="IS218" i="24"/>
  <c r="IS134" i="24"/>
  <c r="IK161" i="24"/>
  <c r="IL161" i="24"/>
  <c r="IN161" i="24"/>
  <c r="IK122" i="24"/>
  <c r="IL122" i="24"/>
  <c r="IN122" i="24"/>
  <c r="IK134" i="24"/>
  <c r="IL134" i="24"/>
  <c r="IN134" i="24"/>
  <c r="IK101" i="24"/>
  <c r="IL101" i="24"/>
  <c r="IN101" i="24"/>
  <c r="IK274" i="24"/>
  <c r="IL274" i="24"/>
  <c r="IN274" i="24"/>
  <c r="IK172" i="24"/>
  <c r="IL172" i="24"/>
  <c r="IN172" i="24"/>
  <c r="IK218" i="24"/>
  <c r="IL218" i="24"/>
  <c r="IN218" i="24"/>
  <c r="IL229" i="24"/>
  <c r="IN229" i="24"/>
  <c r="IK97" i="24"/>
  <c r="IL97" i="24"/>
  <c r="IN97" i="24"/>
  <c r="IL193" i="24"/>
  <c r="IK193" i="24"/>
  <c r="IN193" i="24"/>
  <c r="IK141" i="24"/>
  <c r="IL141" i="24"/>
  <c r="IN141" i="24"/>
  <c r="IK147" i="24"/>
  <c r="IL147" i="24"/>
  <c r="IN147" i="24"/>
  <c r="IL199" i="24"/>
  <c r="IK199" i="24"/>
  <c r="IN199" i="24"/>
  <c r="IK189" i="24"/>
  <c r="IL189" i="24"/>
  <c r="IN189" i="24"/>
  <c r="IK155" i="24"/>
  <c r="IL155" i="24"/>
  <c r="IN155" i="24"/>
  <c r="IK15" i="24"/>
  <c r="IL15" i="24"/>
  <c r="IN15" i="24"/>
  <c r="AC201" i="25"/>
  <c r="AB201" i="25"/>
  <c r="AC200" i="25"/>
  <c r="AB200" i="25"/>
  <c r="AA200" i="25"/>
  <c r="Z200" i="25"/>
  <c r="Y200" i="25"/>
  <c r="X200" i="25"/>
  <c r="W200" i="25"/>
  <c r="V200" i="25"/>
  <c r="U200" i="25"/>
  <c r="T200" i="25"/>
  <c r="S200" i="25"/>
  <c r="R200" i="25"/>
  <c r="Q200" i="25"/>
  <c r="P200" i="25"/>
  <c r="O200" i="25"/>
  <c r="N200" i="25"/>
  <c r="M200" i="25"/>
  <c r="L200" i="25"/>
  <c r="K200" i="25"/>
  <c r="J200" i="25"/>
  <c r="E200" i="25"/>
  <c r="D200" i="25"/>
  <c r="C200" i="25"/>
  <c r="B200" i="25"/>
  <c r="AC199" i="25"/>
  <c r="AB199" i="25"/>
  <c r="AA199" i="25"/>
  <c r="Z199" i="25"/>
  <c r="Y199" i="25"/>
  <c r="X199" i="25"/>
  <c r="W199" i="25"/>
  <c r="V199" i="25"/>
  <c r="U199" i="25"/>
  <c r="T199" i="25"/>
  <c r="S199" i="25"/>
  <c r="R199" i="25"/>
  <c r="Q199" i="25"/>
  <c r="P199" i="25"/>
  <c r="O199" i="25"/>
  <c r="N199" i="25"/>
  <c r="M199" i="25"/>
  <c r="L199" i="25"/>
  <c r="K199" i="25"/>
  <c r="J199" i="25"/>
  <c r="E199" i="25"/>
  <c r="D199" i="25"/>
  <c r="C199" i="25"/>
  <c r="B199" i="25"/>
  <c r="AC198" i="25"/>
  <c r="AB198" i="25"/>
  <c r="AA198" i="25"/>
  <c r="Z198" i="25"/>
  <c r="Y198" i="25"/>
  <c r="X198" i="25"/>
  <c r="W198" i="25"/>
  <c r="V198" i="25"/>
  <c r="U198" i="25"/>
  <c r="T198" i="25"/>
  <c r="S198" i="25"/>
  <c r="R198" i="25"/>
  <c r="Q198" i="25"/>
  <c r="P198" i="25"/>
  <c r="O198" i="25"/>
  <c r="N198" i="25"/>
  <c r="M198" i="25"/>
  <c r="L198" i="25"/>
  <c r="K198" i="25"/>
  <c r="J198" i="25"/>
  <c r="E198" i="25"/>
  <c r="D198" i="25"/>
  <c r="C198" i="25"/>
  <c r="B198" i="25"/>
  <c r="AC197" i="25"/>
  <c r="AB197" i="25"/>
  <c r="AA197" i="25"/>
  <c r="Z197" i="25"/>
  <c r="Y197" i="25"/>
  <c r="X197" i="25"/>
  <c r="W197" i="25"/>
  <c r="V197" i="25"/>
  <c r="U197" i="25"/>
  <c r="T197" i="25"/>
  <c r="S197" i="25"/>
  <c r="R197" i="25"/>
  <c r="Q197" i="25"/>
  <c r="P197" i="25"/>
  <c r="O197" i="25"/>
  <c r="N197" i="25"/>
  <c r="M197" i="25"/>
  <c r="L197" i="25"/>
  <c r="K197" i="25"/>
  <c r="J197" i="25"/>
  <c r="E197" i="25"/>
  <c r="D197" i="25"/>
  <c r="C197" i="25"/>
  <c r="B197" i="25"/>
  <c r="AC196" i="25"/>
  <c r="AB196" i="25"/>
  <c r="AA196" i="25"/>
  <c r="Z196" i="25"/>
  <c r="Y196" i="25"/>
  <c r="X196" i="25"/>
  <c r="W196" i="25"/>
  <c r="V196" i="25"/>
  <c r="U196" i="25"/>
  <c r="T196" i="25"/>
  <c r="S196" i="25"/>
  <c r="R196" i="25"/>
  <c r="Q196" i="25"/>
  <c r="P196" i="25"/>
  <c r="O196" i="25"/>
  <c r="N196" i="25"/>
  <c r="M196" i="25"/>
  <c r="L196" i="25"/>
  <c r="K196" i="25"/>
  <c r="J196" i="25"/>
  <c r="E196" i="25"/>
  <c r="D196" i="25"/>
  <c r="C196" i="25"/>
  <c r="B196" i="25"/>
  <c r="AC195" i="25"/>
  <c r="AB195" i="25"/>
  <c r="AA195" i="25"/>
  <c r="Z195" i="25"/>
  <c r="Y195" i="25"/>
  <c r="X195" i="25"/>
  <c r="W195" i="25"/>
  <c r="V195" i="25"/>
  <c r="U195" i="25"/>
  <c r="T195" i="25"/>
  <c r="S195" i="25"/>
  <c r="R195" i="25"/>
  <c r="Q195" i="25"/>
  <c r="P195" i="25"/>
  <c r="O195" i="25"/>
  <c r="N195" i="25"/>
  <c r="M195" i="25"/>
  <c r="L195" i="25"/>
  <c r="K195" i="25"/>
  <c r="J195" i="25"/>
  <c r="E195" i="25"/>
  <c r="D195" i="25"/>
  <c r="C195" i="25"/>
  <c r="B195" i="25"/>
  <c r="AC194" i="25"/>
  <c r="AB194" i="25"/>
  <c r="AA194" i="25"/>
  <c r="Z194" i="25"/>
  <c r="Y194" i="25"/>
  <c r="X194" i="25"/>
  <c r="W194" i="25"/>
  <c r="V194" i="25"/>
  <c r="U194" i="25"/>
  <c r="T194" i="25"/>
  <c r="S194" i="25"/>
  <c r="R194" i="25"/>
  <c r="Q194" i="25"/>
  <c r="P194" i="25"/>
  <c r="O194" i="25"/>
  <c r="N194" i="25"/>
  <c r="M194" i="25"/>
  <c r="L194" i="25"/>
  <c r="K194" i="25"/>
  <c r="J194" i="25"/>
  <c r="E194" i="25"/>
  <c r="D194" i="25"/>
  <c r="C194" i="25"/>
  <c r="B194" i="25"/>
  <c r="AC193" i="25"/>
  <c r="AB193" i="25"/>
  <c r="AA193" i="25"/>
  <c r="Z193" i="25"/>
  <c r="Y193" i="25"/>
  <c r="X193" i="25"/>
  <c r="W193" i="25"/>
  <c r="V193" i="25"/>
  <c r="U193" i="25"/>
  <c r="T193" i="25"/>
  <c r="S193" i="25"/>
  <c r="R193" i="25"/>
  <c r="Q193" i="25"/>
  <c r="P193" i="25"/>
  <c r="O193" i="25"/>
  <c r="N193" i="25"/>
  <c r="M193" i="25"/>
  <c r="L193" i="25"/>
  <c r="K193" i="25"/>
  <c r="J193" i="25"/>
  <c r="E193" i="25"/>
  <c r="D193" i="25"/>
  <c r="C193" i="25"/>
  <c r="B193" i="25"/>
  <c r="AC192" i="25"/>
  <c r="AB192" i="25"/>
  <c r="AA192" i="25"/>
  <c r="Z192" i="25"/>
  <c r="Y192" i="25"/>
  <c r="X192" i="25"/>
  <c r="W192" i="25"/>
  <c r="V192" i="25"/>
  <c r="U192" i="25"/>
  <c r="T192" i="25"/>
  <c r="S192" i="25"/>
  <c r="R192" i="25"/>
  <c r="Q192" i="25"/>
  <c r="P192" i="25"/>
  <c r="O192" i="25"/>
  <c r="N192" i="25"/>
  <c r="M192" i="25"/>
  <c r="L192" i="25"/>
  <c r="K192" i="25"/>
  <c r="J192" i="25"/>
  <c r="E192" i="25"/>
  <c r="D192" i="25"/>
  <c r="C192" i="25"/>
  <c r="B192" i="25"/>
  <c r="AC191" i="25"/>
  <c r="AB191" i="25"/>
  <c r="AA191" i="25"/>
  <c r="Z191" i="25"/>
  <c r="Y191" i="25"/>
  <c r="X191" i="25"/>
  <c r="W191" i="25"/>
  <c r="V191" i="25"/>
  <c r="U191" i="25"/>
  <c r="T191" i="25"/>
  <c r="S191" i="25"/>
  <c r="R191" i="25"/>
  <c r="Q191" i="25"/>
  <c r="P191" i="25"/>
  <c r="O191" i="25"/>
  <c r="N191" i="25"/>
  <c r="M191" i="25"/>
  <c r="L191" i="25"/>
  <c r="K191" i="25"/>
  <c r="J191" i="25"/>
  <c r="E191" i="25"/>
  <c r="D191" i="25"/>
  <c r="C191" i="25"/>
  <c r="B191" i="25"/>
  <c r="AC190" i="25"/>
  <c r="AB190" i="25"/>
  <c r="AA190" i="25"/>
  <c r="Z190" i="25"/>
  <c r="Y190" i="25"/>
  <c r="X190" i="25"/>
  <c r="W190" i="25"/>
  <c r="V190" i="25"/>
  <c r="U190" i="25"/>
  <c r="T190" i="25"/>
  <c r="S190" i="25"/>
  <c r="R190" i="25"/>
  <c r="Q190" i="25"/>
  <c r="P190" i="25"/>
  <c r="O190" i="25"/>
  <c r="N190" i="25"/>
  <c r="M190" i="25"/>
  <c r="L190" i="25"/>
  <c r="K190" i="25"/>
  <c r="J190" i="25"/>
  <c r="E190" i="25"/>
  <c r="D190" i="25"/>
  <c r="C190" i="25"/>
  <c r="B190" i="25"/>
  <c r="AC189" i="25"/>
  <c r="AB189" i="25"/>
  <c r="AA189" i="25"/>
  <c r="Z189" i="25"/>
  <c r="Y189" i="25"/>
  <c r="X189" i="25"/>
  <c r="W189" i="25"/>
  <c r="V189" i="25"/>
  <c r="U189" i="25"/>
  <c r="T189" i="25"/>
  <c r="S189" i="25"/>
  <c r="R189" i="25"/>
  <c r="Q189" i="25"/>
  <c r="P189" i="25"/>
  <c r="O189" i="25"/>
  <c r="N189" i="25"/>
  <c r="M189" i="25"/>
  <c r="L189" i="25"/>
  <c r="K189" i="25"/>
  <c r="J189" i="25"/>
  <c r="E189" i="25"/>
  <c r="D189" i="25"/>
  <c r="C189" i="25"/>
  <c r="B189" i="25"/>
  <c r="AC188" i="25"/>
  <c r="AB188" i="25"/>
  <c r="AA188" i="25"/>
  <c r="Z188" i="25"/>
  <c r="Y188" i="25"/>
  <c r="X188" i="25"/>
  <c r="W188" i="25"/>
  <c r="V188" i="25"/>
  <c r="U188" i="25"/>
  <c r="T188" i="25"/>
  <c r="S188" i="25"/>
  <c r="R188" i="25"/>
  <c r="Q188" i="25"/>
  <c r="P188" i="25"/>
  <c r="O188" i="25"/>
  <c r="N188" i="25"/>
  <c r="M188" i="25"/>
  <c r="L188" i="25"/>
  <c r="K188" i="25"/>
  <c r="J188" i="25"/>
  <c r="E188" i="25"/>
  <c r="D188" i="25"/>
  <c r="C188" i="25"/>
  <c r="B188" i="25"/>
  <c r="AC187" i="25"/>
  <c r="AB187" i="25"/>
  <c r="AA187" i="25"/>
  <c r="Z187" i="25"/>
  <c r="Y187" i="25"/>
  <c r="X187" i="25"/>
  <c r="W187" i="25"/>
  <c r="V187" i="25"/>
  <c r="U187" i="25"/>
  <c r="T187" i="25"/>
  <c r="S187" i="25"/>
  <c r="R187" i="25"/>
  <c r="Q187" i="25"/>
  <c r="P187" i="25"/>
  <c r="O187" i="25"/>
  <c r="N187" i="25"/>
  <c r="M187" i="25"/>
  <c r="L187" i="25"/>
  <c r="K187" i="25"/>
  <c r="J187" i="25"/>
  <c r="E187" i="25"/>
  <c r="D187" i="25"/>
  <c r="C187" i="25"/>
  <c r="B187" i="25"/>
  <c r="AC186" i="25"/>
  <c r="AB186" i="25"/>
  <c r="AA186" i="25"/>
  <c r="Z186" i="25"/>
  <c r="Y186" i="25"/>
  <c r="X186" i="25"/>
  <c r="W186" i="25"/>
  <c r="V186" i="25"/>
  <c r="U186" i="25"/>
  <c r="T186" i="25"/>
  <c r="S186" i="25"/>
  <c r="R186" i="25"/>
  <c r="Q186" i="25"/>
  <c r="P186" i="25"/>
  <c r="O186" i="25"/>
  <c r="N186" i="25"/>
  <c r="M186" i="25"/>
  <c r="L186" i="25"/>
  <c r="K186" i="25"/>
  <c r="J186" i="25"/>
  <c r="E186" i="25"/>
  <c r="D186" i="25"/>
  <c r="C186" i="25"/>
  <c r="B186" i="25"/>
  <c r="AC185" i="25"/>
  <c r="AB185" i="25"/>
  <c r="AA185" i="25"/>
  <c r="Z185" i="25"/>
  <c r="Y185" i="25"/>
  <c r="X185" i="25"/>
  <c r="W185" i="25"/>
  <c r="V185" i="25"/>
  <c r="U185" i="25"/>
  <c r="T185" i="25"/>
  <c r="S185" i="25"/>
  <c r="R185" i="25"/>
  <c r="Q185" i="25"/>
  <c r="P185" i="25"/>
  <c r="O185" i="25"/>
  <c r="N185" i="25"/>
  <c r="M185" i="25"/>
  <c r="L185" i="25"/>
  <c r="K185" i="25"/>
  <c r="J185" i="25"/>
  <c r="E185" i="25"/>
  <c r="D185" i="25"/>
  <c r="C185" i="25"/>
  <c r="B185" i="25"/>
  <c r="AC184" i="25"/>
  <c r="AB184" i="25"/>
  <c r="AA184" i="25"/>
  <c r="Z184" i="25"/>
  <c r="Y184" i="25"/>
  <c r="X184" i="25"/>
  <c r="W184" i="25"/>
  <c r="V184" i="25"/>
  <c r="U184" i="25"/>
  <c r="T184" i="25"/>
  <c r="S184" i="25"/>
  <c r="R184" i="25"/>
  <c r="Q184" i="25"/>
  <c r="P184" i="25"/>
  <c r="O184" i="25"/>
  <c r="N184" i="25"/>
  <c r="M184" i="25"/>
  <c r="L184" i="25"/>
  <c r="K184" i="25"/>
  <c r="J184" i="25"/>
  <c r="E184" i="25"/>
  <c r="D184" i="25"/>
  <c r="C184" i="25"/>
  <c r="B184" i="25"/>
  <c r="AC183" i="25"/>
  <c r="AB183" i="25"/>
  <c r="AA183" i="25"/>
  <c r="Z183" i="25"/>
  <c r="Y183" i="25"/>
  <c r="X183" i="25"/>
  <c r="W183" i="25"/>
  <c r="V183" i="25"/>
  <c r="U183" i="25"/>
  <c r="T183" i="25"/>
  <c r="S183" i="25"/>
  <c r="R183" i="25"/>
  <c r="Q183" i="25"/>
  <c r="P183" i="25"/>
  <c r="O183" i="25"/>
  <c r="N183" i="25"/>
  <c r="M183" i="25"/>
  <c r="L183" i="25"/>
  <c r="K183" i="25"/>
  <c r="J183" i="25"/>
  <c r="E183" i="25"/>
  <c r="D183" i="25"/>
  <c r="C183" i="25"/>
  <c r="B183" i="25"/>
  <c r="AC182" i="25"/>
  <c r="AB182" i="25"/>
  <c r="AA182" i="25"/>
  <c r="Z182" i="25"/>
  <c r="Y182" i="25"/>
  <c r="X182" i="25"/>
  <c r="W182" i="25"/>
  <c r="V182" i="25"/>
  <c r="U182" i="25"/>
  <c r="T182" i="25"/>
  <c r="S182" i="25"/>
  <c r="R182" i="25"/>
  <c r="Q182" i="25"/>
  <c r="P182" i="25"/>
  <c r="O182" i="25"/>
  <c r="N182" i="25"/>
  <c r="M182" i="25"/>
  <c r="L182" i="25"/>
  <c r="K182" i="25"/>
  <c r="J182" i="25"/>
  <c r="E182" i="25"/>
  <c r="D182" i="25"/>
  <c r="C182" i="25"/>
  <c r="B182" i="25"/>
  <c r="AC181" i="25"/>
  <c r="AB181" i="25"/>
  <c r="AA181" i="25"/>
  <c r="Z181" i="25"/>
  <c r="Y181" i="25"/>
  <c r="X181" i="25"/>
  <c r="W181" i="25"/>
  <c r="V181" i="25"/>
  <c r="U181" i="25"/>
  <c r="T181" i="25"/>
  <c r="S181" i="25"/>
  <c r="R181" i="25"/>
  <c r="Q181" i="25"/>
  <c r="P181" i="25"/>
  <c r="O181" i="25"/>
  <c r="N181" i="25"/>
  <c r="M181" i="25"/>
  <c r="L181" i="25"/>
  <c r="K181" i="25"/>
  <c r="J181" i="25"/>
  <c r="E181" i="25"/>
  <c r="D181" i="25"/>
  <c r="C181" i="25"/>
  <c r="B181" i="25"/>
  <c r="AC180" i="25"/>
  <c r="AB180" i="25"/>
  <c r="AA180" i="25"/>
  <c r="Z180" i="25"/>
  <c r="Y180" i="25"/>
  <c r="X180" i="25"/>
  <c r="W180" i="25"/>
  <c r="V180" i="25"/>
  <c r="U180" i="25"/>
  <c r="T180" i="25"/>
  <c r="S180" i="25"/>
  <c r="R180" i="25"/>
  <c r="Q180" i="25"/>
  <c r="P180" i="25"/>
  <c r="O180" i="25"/>
  <c r="N180" i="25"/>
  <c r="M180" i="25"/>
  <c r="L180" i="25"/>
  <c r="K180" i="25"/>
  <c r="J180" i="25"/>
  <c r="E180" i="25"/>
  <c r="D180" i="25"/>
  <c r="C180" i="25"/>
  <c r="B180" i="25"/>
  <c r="AC179" i="25"/>
  <c r="AB179" i="25"/>
  <c r="AA179" i="25"/>
  <c r="Z179" i="25"/>
  <c r="Y179" i="25"/>
  <c r="X179" i="25"/>
  <c r="W179" i="25"/>
  <c r="V179" i="25"/>
  <c r="U179" i="25"/>
  <c r="T179" i="25"/>
  <c r="S179" i="25"/>
  <c r="R179" i="25"/>
  <c r="Q179" i="25"/>
  <c r="P179" i="25"/>
  <c r="O179" i="25"/>
  <c r="N179" i="25"/>
  <c r="M179" i="25"/>
  <c r="L179" i="25"/>
  <c r="K179" i="25"/>
  <c r="J179" i="25"/>
  <c r="E179" i="25"/>
  <c r="D179" i="25"/>
  <c r="C179" i="25"/>
  <c r="B179" i="25"/>
  <c r="AC178" i="25"/>
  <c r="AB178" i="25"/>
  <c r="AA178" i="25"/>
  <c r="Z178" i="25"/>
  <c r="Y178" i="25"/>
  <c r="X178" i="25"/>
  <c r="W178" i="25"/>
  <c r="V178" i="25"/>
  <c r="U178" i="25"/>
  <c r="T178" i="25"/>
  <c r="S178" i="25"/>
  <c r="R178" i="25"/>
  <c r="Q178" i="25"/>
  <c r="P178" i="25"/>
  <c r="O178" i="25"/>
  <c r="N178" i="25"/>
  <c r="M178" i="25"/>
  <c r="L178" i="25"/>
  <c r="K178" i="25"/>
  <c r="J178" i="25"/>
  <c r="E178" i="25"/>
  <c r="D178" i="25"/>
  <c r="C178" i="25"/>
  <c r="B178" i="25"/>
  <c r="AC177" i="25"/>
  <c r="AB177" i="25"/>
  <c r="AA177" i="25"/>
  <c r="Z177" i="25"/>
  <c r="Y177" i="25"/>
  <c r="X177" i="25"/>
  <c r="W177" i="25"/>
  <c r="V177" i="25"/>
  <c r="U177" i="25"/>
  <c r="T177" i="25"/>
  <c r="S177" i="25"/>
  <c r="R177" i="25"/>
  <c r="Q177" i="25"/>
  <c r="P177" i="25"/>
  <c r="O177" i="25"/>
  <c r="N177" i="25"/>
  <c r="M177" i="25"/>
  <c r="L177" i="25"/>
  <c r="K177" i="25"/>
  <c r="J177" i="25"/>
  <c r="E177" i="25"/>
  <c r="D177" i="25"/>
  <c r="C177" i="25"/>
  <c r="B177" i="25"/>
  <c r="AC176" i="25"/>
  <c r="AB176" i="25"/>
  <c r="AA176" i="25"/>
  <c r="Z176" i="25"/>
  <c r="Y176" i="25"/>
  <c r="X176" i="25"/>
  <c r="W176" i="25"/>
  <c r="V176" i="25"/>
  <c r="U176" i="25"/>
  <c r="T176" i="25"/>
  <c r="S176" i="25"/>
  <c r="R176" i="25"/>
  <c r="Q176" i="25"/>
  <c r="P176" i="25"/>
  <c r="O176" i="25"/>
  <c r="N176" i="25"/>
  <c r="M176" i="25"/>
  <c r="L176" i="25"/>
  <c r="K176" i="25"/>
  <c r="J176" i="25"/>
  <c r="E176" i="25"/>
  <c r="D176" i="25"/>
  <c r="C176" i="25"/>
  <c r="B176" i="25"/>
  <c r="AC175" i="25"/>
  <c r="AB175" i="25"/>
  <c r="AA175" i="25"/>
  <c r="Z175" i="25"/>
  <c r="Y175" i="25"/>
  <c r="X175" i="25"/>
  <c r="W175" i="25"/>
  <c r="V175" i="25"/>
  <c r="U175" i="25"/>
  <c r="T175" i="25"/>
  <c r="S175" i="25"/>
  <c r="R175" i="25"/>
  <c r="Q175" i="25"/>
  <c r="P175" i="25"/>
  <c r="O175" i="25"/>
  <c r="N175" i="25"/>
  <c r="M175" i="25"/>
  <c r="L175" i="25"/>
  <c r="K175" i="25"/>
  <c r="J175" i="25"/>
  <c r="E175" i="25"/>
  <c r="D175" i="25"/>
  <c r="C175" i="25"/>
  <c r="B175" i="25"/>
  <c r="AC174" i="25"/>
  <c r="AB174" i="25"/>
  <c r="AA174" i="25"/>
  <c r="Z174" i="25"/>
  <c r="Y174" i="25"/>
  <c r="X174" i="25"/>
  <c r="W174" i="25"/>
  <c r="V174" i="25"/>
  <c r="U174" i="25"/>
  <c r="T174" i="25"/>
  <c r="S174" i="25"/>
  <c r="R174" i="25"/>
  <c r="Q174" i="25"/>
  <c r="P174" i="25"/>
  <c r="O174" i="25"/>
  <c r="N174" i="25"/>
  <c r="M174" i="25"/>
  <c r="L174" i="25"/>
  <c r="K174" i="25"/>
  <c r="J174" i="25"/>
  <c r="E174" i="25"/>
  <c r="D174" i="25"/>
  <c r="C174" i="25"/>
  <c r="B174" i="25"/>
  <c r="AC173" i="25"/>
  <c r="AB173" i="25"/>
  <c r="AA173" i="25"/>
  <c r="Z173" i="25"/>
  <c r="Y173" i="25"/>
  <c r="X173" i="25"/>
  <c r="W173" i="25"/>
  <c r="V173" i="25"/>
  <c r="U173" i="25"/>
  <c r="T173" i="25"/>
  <c r="S173" i="25"/>
  <c r="R173" i="25"/>
  <c r="Q173" i="25"/>
  <c r="P173" i="25"/>
  <c r="O173" i="25"/>
  <c r="N173" i="25"/>
  <c r="M173" i="25"/>
  <c r="L173" i="25"/>
  <c r="K173" i="25"/>
  <c r="J173" i="25"/>
  <c r="E173" i="25"/>
  <c r="D173" i="25"/>
  <c r="C173" i="25"/>
  <c r="B173" i="25"/>
  <c r="AC172" i="25"/>
  <c r="AB172" i="25"/>
  <c r="AA172" i="25"/>
  <c r="Z172" i="25"/>
  <c r="Y172" i="25"/>
  <c r="X172" i="25"/>
  <c r="W172" i="25"/>
  <c r="V172" i="25"/>
  <c r="U172" i="25"/>
  <c r="T172" i="25"/>
  <c r="S172" i="25"/>
  <c r="R172" i="25"/>
  <c r="Q172" i="25"/>
  <c r="P172" i="25"/>
  <c r="O172" i="25"/>
  <c r="N172" i="25"/>
  <c r="M172" i="25"/>
  <c r="L172" i="25"/>
  <c r="K172" i="25"/>
  <c r="J172" i="25"/>
  <c r="E172" i="25"/>
  <c r="D172" i="25"/>
  <c r="C172" i="25"/>
  <c r="B172" i="25"/>
  <c r="AC171" i="25"/>
  <c r="AB171" i="25"/>
  <c r="AA171" i="25"/>
  <c r="Z171" i="25"/>
  <c r="Y171" i="25"/>
  <c r="X171" i="25"/>
  <c r="W171" i="25"/>
  <c r="V171" i="25"/>
  <c r="U171" i="25"/>
  <c r="T171" i="25"/>
  <c r="S171" i="25"/>
  <c r="R171" i="25"/>
  <c r="Q171" i="25"/>
  <c r="P171" i="25"/>
  <c r="O171" i="25"/>
  <c r="N171" i="25"/>
  <c r="M171" i="25"/>
  <c r="L171" i="25"/>
  <c r="K171" i="25"/>
  <c r="J171" i="25"/>
  <c r="E171" i="25"/>
  <c r="D171" i="25"/>
  <c r="C171" i="25"/>
  <c r="B171" i="25"/>
  <c r="AC170" i="25"/>
  <c r="AB170" i="25"/>
  <c r="AA170" i="25"/>
  <c r="Z170" i="25"/>
  <c r="Y170" i="25"/>
  <c r="X170" i="25"/>
  <c r="W170" i="25"/>
  <c r="V170" i="25"/>
  <c r="U170" i="25"/>
  <c r="T170" i="25"/>
  <c r="S170" i="25"/>
  <c r="R170" i="25"/>
  <c r="Q170" i="25"/>
  <c r="P170" i="25"/>
  <c r="O170" i="25"/>
  <c r="N170" i="25"/>
  <c r="M170" i="25"/>
  <c r="L170" i="25"/>
  <c r="K170" i="25"/>
  <c r="J170" i="25"/>
  <c r="E170" i="25"/>
  <c r="D170" i="25"/>
  <c r="C170" i="25"/>
  <c r="B170" i="25"/>
  <c r="AC169" i="25"/>
  <c r="AB169" i="25"/>
  <c r="AA169" i="25"/>
  <c r="Z169" i="25"/>
  <c r="Y169" i="25"/>
  <c r="X169" i="25"/>
  <c r="W169" i="25"/>
  <c r="V169" i="25"/>
  <c r="U169" i="25"/>
  <c r="T169" i="25"/>
  <c r="S169" i="25"/>
  <c r="R169" i="25"/>
  <c r="Q169" i="25"/>
  <c r="P169" i="25"/>
  <c r="O169" i="25"/>
  <c r="N169" i="25"/>
  <c r="M169" i="25"/>
  <c r="L169" i="25"/>
  <c r="K169" i="25"/>
  <c r="J169" i="25"/>
  <c r="E169" i="25"/>
  <c r="D169" i="25"/>
  <c r="C169" i="25"/>
  <c r="B169" i="25"/>
  <c r="AC168" i="25"/>
  <c r="AB168" i="25"/>
  <c r="AA168" i="25"/>
  <c r="Z168" i="25"/>
  <c r="Y168" i="25"/>
  <c r="X168" i="25"/>
  <c r="W168" i="25"/>
  <c r="V168" i="25"/>
  <c r="U168" i="25"/>
  <c r="T168" i="25"/>
  <c r="S168" i="25"/>
  <c r="R168" i="25"/>
  <c r="Q168" i="25"/>
  <c r="P168" i="25"/>
  <c r="O168" i="25"/>
  <c r="N168" i="25"/>
  <c r="M168" i="25"/>
  <c r="L168" i="25"/>
  <c r="K168" i="25"/>
  <c r="J168" i="25"/>
  <c r="E168" i="25"/>
  <c r="D168" i="25"/>
  <c r="C168" i="25"/>
  <c r="B168" i="25"/>
  <c r="AC167" i="25"/>
  <c r="AB167" i="25"/>
  <c r="AA167" i="25"/>
  <c r="Z167" i="25"/>
  <c r="Y167" i="25"/>
  <c r="X167" i="25"/>
  <c r="W167" i="25"/>
  <c r="V167" i="25"/>
  <c r="U167" i="25"/>
  <c r="T167" i="25"/>
  <c r="S167" i="25"/>
  <c r="R167" i="25"/>
  <c r="Q167" i="25"/>
  <c r="P167" i="25"/>
  <c r="O167" i="25"/>
  <c r="N167" i="25"/>
  <c r="M167" i="25"/>
  <c r="L167" i="25"/>
  <c r="K167" i="25"/>
  <c r="J167" i="25"/>
  <c r="E167" i="25"/>
  <c r="D167" i="25"/>
  <c r="C167" i="25"/>
  <c r="B167" i="25"/>
  <c r="AC166" i="25"/>
  <c r="AB166" i="25"/>
  <c r="AA166" i="25"/>
  <c r="Z166" i="25"/>
  <c r="Y166" i="25"/>
  <c r="X166" i="25"/>
  <c r="W166" i="25"/>
  <c r="V166" i="25"/>
  <c r="U166" i="25"/>
  <c r="T166" i="25"/>
  <c r="S166" i="25"/>
  <c r="R166" i="25"/>
  <c r="Q166" i="25"/>
  <c r="P166" i="25"/>
  <c r="O166" i="25"/>
  <c r="N166" i="25"/>
  <c r="M166" i="25"/>
  <c r="L166" i="25"/>
  <c r="K166" i="25"/>
  <c r="J166" i="25"/>
  <c r="E166" i="25"/>
  <c r="D166" i="25"/>
  <c r="C166" i="25"/>
  <c r="B166" i="25"/>
  <c r="AC165" i="25"/>
  <c r="AB165" i="25"/>
  <c r="AA165" i="25"/>
  <c r="Z165" i="25"/>
  <c r="Y165" i="25"/>
  <c r="X165" i="25"/>
  <c r="W165" i="25"/>
  <c r="V165" i="25"/>
  <c r="U165" i="25"/>
  <c r="T165" i="25"/>
  <c r="S165" i="25"/>
  <c r="R165" i="25"/>
  <c r="Q165" i="25"/>
  <c r="P165" i="25"/>
  <c r="O165" i="25"/>
  <c r="N165" i="25"/>
  <c r="M165" i="25"/>
  <c r="L165" i="25"/>
  <c r="K165" i="25"/>
  <c r="J165" i="25"/>
  <c r="E165" i="25"/>
  <c r="D165" i="25"/>
  <c r="C165" i="25"/>
  <c r="B165" i="25"/>
  <c r="AC164" i="25"/>
  <c r="AB164" i="25"/>
  <c r="AA164" i="25"/>
  <c r="Z164" i="25"/>
  <c r="Y164" i="25"/>
  <c r="X164" i="25"/>
  <c r="W164" i="25"/>
  <c r="V164" i="25"/>
  <c r="U164" i="25"/>
  <c r="T164" i="25"/>
  <c r="S164" i="25"/>
  <c r="R164" i="25"/>
  <c r="Q164" i="25"/>
  <c r="P164" i="25"/>
  <c r="O164" i="25"/>
  <c r="N164" i="25"/>
  <c r="M164" i="25"/>
  <c r="L164" i="25"/>
  <c r="K164" i="25"/>
  <c r="J164" i="25"/>
  <c r="E164" i="25"/>
  <c r="D164" i="25"/>
  <c r="C164" i="25"/>
  <c r="B164" i="25"/>
  <c r="AC163" i="25"/>
  <c r="AB163" i="25"/>
  <c r="AA163" i="25"/>
  <c r="Z163" i="25"/>
  <c r="Y163" i="25"/>
  <c r="X163" i="25"/>
  <c r="W163" i="25"/>
  <c r="V163" i="25"/>
  <c r="U163" i="25"/>
  <c r="T163" i="25"/>
  <c r="S163" i="25"/>
  <c r="R163" i="25"/>
  <c r="Q163" i="25"/>
  <c r="P163" i="25"/>
  <c r="O163" i="25"/>
  <c r="N163" i="25"/>
  <c r="M163" i="25"/>
  <c r="L163" i="25"/>
  <c r="K163" i="25"/>
  <c r="J163" i="25"/>
  <c r="E163" i="25"/>
  <c r="D163" i="25"/>
  <c r="C163" i="25"/>
  <c r="B163" i="25"/>
  <c r="AC162" i="25"/>
  <c r="AB162" i="25"/>
  <c r="AA162" i="25"/>
  <c r="Z162" i="25"/>
  <c r="Y162" i="25"/>
  <c r="X162" i="25"/>
  <c r="W162" i="25"/>
  <c r="V162" i="25"/>
  <c r="U162" i="25"/>
  <c r="T162" i="25"/>
  <c r="S162" i="25"/>
  <c r="R162" i="25"/>
  <c r="Q162" i="25"/>
  <c r="P162" i="25"/>
  <c r="O162" i="25"/>
  <c r="N162" i="25"/>
  <c r="M162" i="25"/>
  <c r="L162" i="25"/>
  <c r="K162" i="25"/>
  <c r="J162" i="25"/>
  <c r="E162" i="25"/>
  <c r="D162" i="25"/>
  <c r="C162" i="25"/>
  <c r="B162" i="25"/>
  <c r="AC161" i="25"/>
  <c r="AB161" i="25"/>
  <c r="AA161" i="25"/>
  <c r="Z161" i="25"/>
  <c r="Y161" i="25"/>
  <c r="X161" i="25"/>
  <c r="W161" i="25"/>
  <c r="V161" i="25"/>
  <c r="U161" i="25"/>
  <c r="T161" i="25"/>
  <c r="S161" i="25"/>
  <c r="R161" i="25"/>
  <c r="Q161" i="25"/>
  <c r="P161" i="25"/>
  <c r="O161" i="25"/>
  <c r="N161" i="25"/>
  <c r="M161" i="25"/>
  <c r="L161" i="25"/>
  <c r="K161" i="25"/>
  <c r="J161" i="25"/>
  <c r="E161" i="25"/>
  <c r="D161" i="25"/>
  <c r="C161" i="25"/>
  <c r="B161" i="25"/>
  <c r="AC160" i="25"/>
  <c r="AB160" i="25"/>
  <c r="AA160" i="25"/>
  <c r="Z160" i="25"/>
  <c r="Y160" i="25"/>
  <c r="X160" i="25"/>
  <c r="W160" i="25"/>
  <c r="V160" i="25"/>
  <c r="U160" i="25"/>
  <c r="T160" i="25"/>
  <c r="S160" i="25"/>
  <c r="R160" i="25"/>
  <c r="Q160" i="25"/>
  <c r="P160" i="25"/>
  <c r="O160" i="25"/>
  <c r="N160" i="25"/>
  <c r="M160" i="25"/>
  <c r="L160" i="25"/>
  <c r="K160" i="25"/>
  <c r="J160" i="25"/>
  <c r="E160" i="25"/>
  <c r="D160" i="25"/>
  <c r="C160" i="25"/>
  <c r="B160" i="25"/>
  <c r="AC159" i="25"/>
  <c r="AB159" i="25"/>
  <c r="AA159" i="25"/>
  <c r="Z159" i="25"/>
  <c r="Y159" i="25"/>
  <c r="X159" i="25"/>
  <c r="W159" i="25"/>
  <c r="V159" i="25"/>
  <c r="U159" i="25"/>
  <c r="T159" i="25"/>
  <c r="S159" i="25"/>
  <c r="R159" i="25"/>
  <c r="Q159" i="25"/>
  <c r="P159" i="25"/>
  <c r="O159" i="25"/>
  <c r="N159" i="25"/>
  <c r="M159" i="25"/>
  <c r="L159" i="25"/>
  <c r="K159" i="25"/>
  <c r="J159" i="25"/>
  <c r="E159" i="25"/>
  <c r="D159" i="25"/>
  <c r="C159" i="25"/>
  <c r="B159" i="25"/>
  <c r="AC158" i="25"/>
  <c r="AB158" i="25"/>
  <c r="AA158" i="25"/>
  <c r="Z158" i="25"/>
  <c r="Y158" i="25"/>
  <c r="X158" i="25"/>
  <c r="W158" i="25"/>
  <c r="V158" i="25"/>
  <c r="U158" i="25"/>
  <c r="T158" i="25"/>
  <c r="S158" i="25"/>
  <c r="R158" i="25"/>
  <c r="Q158" i="25"/>
  <c r="P158" i="25"/>
  <c r="O158" i="25"/>
  <c r="N158" i="25"/>
  <c r="M158" i="25"/>
  <c r="L158" i="25"/>
  <c r="K158" i="25"/>
  <c r="J158" i="25"/>
  <c r="E158" i="25"/>
  <c r="D158" i="25"/>
  <c r="C158" i="25"/>
  <c r="B158" i="25"/>
  <c r="AC157" i="25"/>
  <c r="AB157" i="25"/>
  <c r="AA157" i="25"/>
  <c r="Z157" i="25"/>
  <c r="Y157" i="25"/>
  <c r="X157" i="25"/>
  <c r="W157" i="25"/>
  <c r="V157" i="25"/>
  <c r="U157" i="25"/>
  <c r="T157" i="25"/>
  <c r="S157" i="25"/>
  <c r="R157" i="25"/>
  <c r="Q157" i="25"/>
  <c r="P157" i="25"/>
  <c r="O157" i="25"/>
  <c r="N157" i="25"/>
  <c r="M157" i="25"/>
  <c r="L157" i="25"/>
  <c r="K157" i="25"/>
  <c r="J157" i="25"/>
  <c r="E157" i="25"/>
  <c r="D157" i="25"/>
  <c r="C157" i="25"/>
  <c r="B157" i="25"/>
  <c r="AC156" i="25"/>
  <c r="AB156" i="25"/>
  <c r="AA156" i="25"/>
  <c r="Z156" i="25"/>
  <c r="Y156" i="25"/>
  <c r="X156" i="25"/>
  <c r="W156" i="25"/>
  <c r="V156" i="25"/>
  <c r="U156" i="25"/>
  <c r="T156" i="25"/>
  <c r="S156" i="25"/>
  <c r="R156" i="25"/>
  <c r="Q156" i="25"/>
  <c r="P156" i="25"/>
  <c r="O156" i="25"/>
  <c r="N156" i="25"/>
  <c r="M156" i="25"/>
  <c r="L156" i="25"/>
  <c r="K156" i="25"/>
  <c r="J156" i="25"/>
  <c r="E156" i="25"/>
  <c r="D156" i="25"/>
  <c r="C156" i="25"/>
  <c r="B156" i="25"/>
  <c r="AC155" i="25"/>
  <c r="AB155" i="25"/>
  <c r="AA155" i="25"/>
  <c r="Z155" i="25"/>
  <c r="Y155" i="25"/>
  <c r="X155" i="25"/>
  <c r="W155" i="25"/>
  <c r="V155" i="25"/>
  <c r="U155" i="25"/>
  <c r="T155" i="25"/>
  <c r="S155" i="25"/>
  <c r="R155" i="25"/>
  <c r="Q155" i="25"/>
  <c r="P155" i="25"/>
  <c r="O155" i="25"/>
  <c r="N155" i="25"/>
  <c r="M155" i="25"/>
  <c r="L155" i="25"/>
  <c r="K155" i="25"/>
  <c r="J155" i="25"/>
  <c r="E155" i="25"/>
  <c r="D155" i="25"/>
  <c r="C155" i="25"/>
  <c r="B155" i="25"/>
  <c r="AC154" i="25"/>
  <c r="AB154" i="25"/>
  <c r="AA154" i="25"/>
  <c r="Z154" i="25"/>
  <c r="Y154" i="25"/>
  <c r="X154" i="25"/>
  <c r="W154" i="25"/>
  <c r="V154" i="25"/>
  <c r="U154" i="25"/>
  <c r="T154" i="25"/>
  <c r="S154" i="25"/>
  <c r="R154" i="25"/>
  <c r="Q154" i="25"/>
  <c r="P154" i="25"/>
  <c r="O154" i="25"/>
  <c r="N154" i="25"/>
  <c r="M154" i="25"/>
  <c r="L154" i="25"/>
  <c r="K154" i="25"/>
  <c r="J154" i="25"/>
  <c r="E154" i="25"/>
  <c r="D154" i="25"/>
  <c r="C154" i="25"/>
  <c r="B154" i="25"/>
  <c r="AC153" i="25"/>
  <c r="AB153" i="25"/>
  <c r="AA153" i="25"/>
  <c r="Z153" i="25"/>
  <c r="Y153" i="25"/>
  <c r="X153" i="25"/>
  <c r="W153" i="25"/>
  <c r="V153" i="25"/>
  <c r="U153" i="25"/>
  <c r="T153" i="25"/>
  <c r="S153" i="25"/>
  <c r="R153" i="25"/>
  <c r="Q153" i="25"/>
  <c r="P153" i="25"/>
  <c r="O153" i="25"/>
  <c r="N153" i="25"/>
  <c r="M153" i="25"/>
  <c r="L153" i="25"/>
  <c r="K153" i="25"/>
  <c r="J153" i="25"/>
  <c r="E153" i="25"/>
  <c r="D153" i="25"/>
  <c r="C153" i="25"/>
  <c r="B153" i="25"/>
  <c r="AC152" i="25"/>
  <c r="AB152" i="25"/>
  <c r="AA152" i="25"/>
  <c r="Z152" i="25"/>
  <c r="Y152" i="25"/>
  <c r="X152" i="25"/>
  <c r="W152" i="25"/>
  <c r="V152" i="25"/>
  <c r="U152" i="25"/>
  <c r="T152" i="25"/>
  <c r="S152" i="25"/>
  <c r="R152" i="25"/>
  <c r="Q152" i="25"/>
  <c r="P152" i="25"/>
  <c r="O152" i="25"/>
  <c r="N152" i="25"/>
  <c r="M152" i="25"/>
  <c r="L152" i="25"/>
  <c r="K152" i="25"/>
  <c r="J152" i="25"/>
  <c r="E152" i="25"/>
  <c r="D152" i="25"/>
  <c r="C152" i="25"/>
  <c r="B152" i="25"/>
  <c r="AC151" i="25"/>
  <c r="AB151" i="25"/>
  <c r="AA151" i="25"/>
  <c r="Z151" i="25"/>
  <c r="Y151" i="25"/>
  <c r="X151" i="25"/>
  <c r="W151" i="25"/>
  <c r="V151" i="25"/>
  <c r="U151" i="25"/>
  <c r="T151" i="25"/>
  <c r="S151" i="25"/>
  <c r="R151" i="25"/>
  <c r="Q151" i="25"/>
  <c r="P151" i="25"/>
  <c r="O151" i="25"/>
  <c r="N151" i="25"/>
  <c r="M151" i="25"/>
  <c r="L151" i="25"/>
  <c r="K151" i="25"/>
  <c r="J151" i="25"/>
  <c r="E151" i="25"/>
  <c r="D151" i="25"/>
  <c r="C151" i="25"/>
  <c r="B151" i="25"/>
  <c r="AC150" i="25"/>
  <c r="AB150" i="25"/>
  <c r="AA150" i="25"/>
  <c r="Z150" i="25"/>
  <c r="Y150" i="25"/>
  <c r="X150" i="25"/>
  <c r="W150" i="25"/>
  <c r="V150" i="25"/>
  <c r="U150" i="25"/>
  <c r="T150" i="25"/>
  <c r="S150" i="25"/>
  <c r="R150" i="25"/>
  <c r="Q150" i="25"/>
  <c r="P150" i="25"/>
  <c r="O150" i="25"/>
  <c r="N150" i="25"/>
  <c r="M150" i="25"/>
  <c r="L150" i="25"/>
  <c r="K150" i="25"/>
  <c r="J150" i="25"/>
  <c r="E150" i="25"/>
  <c r="D150" i="25"/>
  <c r="C150" i="25"/>
  <c r="B150" i="25"/>
  <c r="AC149" i="25"/>
  <c r="AB149" i="25"/>
  <c r="AA149" i="25"/>
  <c r="Z149" i="25"/>
  <c r="Y149" i="25"/>
  <c r="X149" i="25"/>
  <c r="W149" i="25"/>
  <c r="V149" i="25"/>
  <c r="U149" i="25"/>
  <c r="T149" i="25"/>
  <c r="S149" i="25"/>
  <c r="R149" i="25"/>
  <c r="Q149" i="25"/>
  <c r="P149" i="25"/>
  <c r="O149" i="25"/>
  <c r="N149" i="25"/>
  <c r="M149" i="25"/>
  <c r="L149" i="25"/>
  <c r="K149" i="25"/>
  <c r="J149" i="25"/>
  <c r="E149" i="25"/>
  <c r="D149" i="25"/>
  <c r="C149" i="25"/>
  <c r="B149" i="25"/>
  <c r="AC148" i="25"/>
  <c r="AB148" i="25"/>
  <c r="AA148" i="25"/>
  <c r="Z148" i="25"/>
  <c r="Y148" i="25"/>
  <c r="X148" i="25"/>
  <c r="W148" i="25"/>
  <c r="V148" i="25"/>
  <c r="U148" i="25"/>
  <c r="T148" i="25"/>
  <c r="S148" i="25"/>
  <c r="R148" i="25"/>
  <c r="Q148" i="25"/>
  <c r="P148" i="25"/>
  <c r="O148" i="25"/>
  <c r="N148" i="25"/>
  <c r="M148" i="25"/>
  <c r="L148" i="25"/>
  <c r="K148" i="25"/>
  <c r="J148" i="25"/>
  <c r="E148" i="25"/>
  <c r="D148" i="25"/>
  <c r="C148" i="25"/>
  <c r="B148" i="25"/>
  <c r="AC147" i="25"/>
  <c r="AB147" i="25"/>
  <c r="AA147" i="25"/>
  <c r="Z147" i="25"/>
  <c r="Y147" i="25"/>
  <c r="X147" i="25"/>
  <c r="W147" i="25"/>
  <c r="V147" i="25"/>
  <c r="U147" i="25"/>
  <c r="T147" i="25"/>
  <c r="S147" i="25"/>
  <c r="R147" i="25"/>
  <c r="Q147" i="25"/>
  <c r="P147" i="25"/>
  <c r="O147" i="25"/>
  <c r="N147" i="25"/>
  <c r="M147" i="25"/>
  <c r="L147" i="25"/>
  <c r="K147" i="25"/>
  <c r="J147" i="25"/>
  <c r="E147" i="25"/>
  <c r="D147" i="25"/>
  <c r="C147" i="25"/>
  <c r="B147" i="25"/>
  <c r="AC146" i="25"/>
  <c r="AB146" i="25"/>
  <c r="AA146" i="25"/>
  <c r="Z146" i="25"/>
  <c r="Y146" i="25"/>
  <c r="X146" i="25"/>
  <c r="W146" i="25"/>
  <c r="V146" i="25"/>
  <c r="U146" i="25"/>
  <c r="T146" i="25"/>
  <c r="S146" i="25"/>
  <c r="R146" i="25"/>
  <c r="Q146" i="25"/>
  <c r="P146" i="25"/>
  <c r="O146" i="25"/>
  <c r="N146" i="25"/>
  <c r="M146" i="25"/>
  <c r="L146" i="25"/>
  <c r="K146" i="25"/>
  <c r="J146" i="25"/>
  <c r="E146" i="25"/>
  <c r="D146" i="25"/>
  <c r="C146" i="25"/>
  <c r="B146" i="25"/>
  <c r="AC145" i="25"/>
  <c r="AB145" i="25"/>
  <c r="AA145" i="25"/>
  <c r="Z145" i="25"/>
  <c r="Y145" i="25"/>
  <c r="X145" i="25"/>
  <c r="W145" i="25"/>
  <c r="V145" i="25"/>
  <c r="U145" i="25"/>
  <c r="T145" i="25"/>
  <c r="S145" i="25"/>
  <c r="R145" i="25"/>
  <c r="Q145" i="25"/>
  <c r="P145" i="25"/>
  <c r="O145" i="25"/>
  <c r="N145" i="25"/>
  <c r="M145" i="25"/>
  <c r="L145" i="25"/>
  <c r="K145" i="25"/>
  <c r="J145" i="25"/>
  <c r="E145" i="25"/>
  <c r="D145" i="25"/>
  <c r="C145" i="25"/>
  <c r="B145" i="25"/>
  <c r="AC144" i="25"/>
  <c r="AB144" i="25"/>
  <c r="AA144" i="25"/>
  <c r="Z144" i="25"/>
  <c r="Y144" i="25"/>
  <c r="X144" i="25"/>
  <c r="W144" i="25"/>
  <c r="V144" i="25"/>
  <c r="U144" i="25"/>
  <c r="T144" i="25"/>
  <c r="S144" i="25"/>
  <c r="R144" i="25"/>
  <c r="Q144" i="25"/>
  <c r="P144" i="25"/>
  <c r="O144" i="25"/>
  <c r="N144" i="25"/>
  <c r="M144" i="25"/>
  <c r="L144" i="25"/>
  <c r="K144" i="25"/>
  <c r="J144" i="25"/>
  <c r="E144" i="25"/>
  <c r="D144" i="25"/>
  <c r="C144" i="25"/>
  <c r="B144" i="25"/>
  <c r="AC143" i="25"/>
  <c r="AB143" i="25"/>
  <c r="AA143" i="25"/>
  <c r="Z143" i="25"/>
  <c r="Y143" i="25"/>
  <c r="X143" i="25"/>
  <c r="W143" i="25"/>
  <c r="V143" i="25"/>
  <c r="U143" i="25"/>
  <c r="T143" i="25"/>
  <c r="S143" i="25"/>
  <c r="R143" i="25"/>
  <c r="Q143" i="25"/>
  <c r="P143" i="25"/>
  <c r="O143" i="25"/>
  <c r="N143" i="25"/>
  <c r="M143" i="25"/>
  <c r="L143" i="25"/>
  <c r="K143" i="25"/>
  <c r="J143" i="25"/>
  <c r="E143" i="25"/>
  <c r="D143" i="25"/>
  <c r="C143" i="25"/>
  <c r="B143" i="25"/>
  <c r="AC142" i="25"/>
  <c r="AB142" i="25"/>
  <c r="AA142" i="25"/>
  <c r="Z142" i="25"/>
  <c r="Y142" i="25"/>
  <c r="X142" i="25"/>
  <c r="W142" i="25"/>
  <c r="V142" i="25"/>
  <c r="U142" i="25"/>
  <c r="T142" i="25"/>
  <c r="S142" i="25"/>
  <c r="R142" i="25"/>
  <c r="Q142" i="25"/>
  <c r="P142" i="25"/>
  <c r="O142" i="25"/>
  <c r="N142" i="25"/>
  <c r="M142" i="25"/>
  <c r="L142" i="25"/>
  <c r="K142" i="25"/>
  <c r="J142" i="25"/>
  <c r="E142" i="25"/>
  <c r="D142" i="25"/>
  <c r="C142" i="25"/>
  <c r="B142" i="25"/>
  <c r="AC141" i="25"/>
  <c r="AB141" i="25"/>
  <c r="AA141" i="25"/>
  <c r="Z141" i="25"/>
  <c r="Y141" i="25"/>
  <c r="X141" i="25"/>
  <c r="W141" i="25"/>
  <c r="V141" i="25"/>
  <c r="U141" i="25"/>
  <c r="T141" i="25"/>
  <c r="S141" i="25"/>
  <c r="R141" i="25"/>
  <c r="Q141" i="25"/>
  <c r="P141" i="25"/>
  <c r="O141" i="25"/>
  <c r="N141" i="25"/>
  <c r="M141" i="25"/>
  <c r="L141" i="25"/>
  <c r="K141" i="25"/>
  <c r="J141" i="25"/>
  <c r="E141" i="25"/>
  <c r="D141" i="25"/>
  <c r="C141" i="25"/>
  <c r="B141" i="25"/>
  <c r="AC140" i="25"/>
  <c r="AB140" i="25"/>
  <c r="AA140" i="25"/>
  <c r="Z140" i="25"/>
  <c r="Y140" i="25"/>
  <c r="X140" i="25"/>
  <c r="W140" i="25"/>
  <c r="V140" i="25"/>
  <c r="U140" i="25"/>
  <c r="T140" i="25"/>
  <c r="S140" i="25"/>
  <c r="R140" i="25"/>
  <c r="Q140" i="25"/>
  <c r="P140" i="25"/>
  <c r="O140" i="25"/>
  <c r="N140" i="25"/>
  <c r="M140" i="25"/>
  <c r="L140" i="25"/>
  <c r="K140" i="25"/>
  <c r="J140" i="25"/>
  <c r="E140" i="25"/>
  <c r="D140" i="25"/>
  <c r="C140" i="25"/>
  <c r="B140" i="25"/>
  <c r="AC139" i="25"/>
  <c r="AB139" i="25"/>
  <c r="AA139" i="25"/>
  <c r="Z139" i="25"/>
  <c r="Y139" i="25"/>
  <c r="X139" i="25"/>
  <c r="W139" i="25"/>
  <c r="V139" i="25"/>
  <c r="U139" i="25"/>
  <c r="T139" i="25"/>
  <c r="S139" i="25"/>
  <c r="R139" i="25"/>
  <c r="Q139" i="25"/>
  <c r="P139" i="25"/>
  <c r="O139" i="25"/>
  <c r="N139" i="25"/>
  <c r="M139" i="25"/>
  <c r="L139" i="25"/>
  <c r="K139" i="25"/>
  <c r="J139" i="25"/>
  <c r="E139" i="25"/>
  <c r="D139" i="25"/>
  <c r="C139" i="25"/>
  <c r="B139" i="25"/>
  <c r="AC138" i="25"/>
  <c r="AB138" i="25"/>
  <c r="AA138" i="25"/>
  <c r="Z138" i="25"/>
  <c r="Y138" i="25"/>
  <c r="X138" i="25"/>
  <c r="W138" i="25"/>
  <c r="V138" i="25"/>
  <c r="U138" i="25"/>
  <c r="T138" i="25"/>
  <c r="S138" i="25"/>
  <c r="R138" i="25"/>
  <c r="Q138" i="25"/>
  <c r="P138" i="25"/>
  <c r="O138" i="25"/>
  <c r="N138" i="25"/>
  <c r="M138" i="25"/>
  <c r="L138" i="25"/>
  <c r="K138" i="25"/>
  <c r="J138" i="25"/>
  <c r="E138" i="25"/>
  <c r="D138" i="25"/>
  <c r="C138" i="25"/>
  <c r="B138" i="25"/>
  <c r="AC137" i="25"/>
  <c r="AB137" i="25"/>
  <c r="AA137" i="25"/>
  <c r="Z137" i="25"/>
  <c r="Y137" i="25"/>
  <c r="X137" i="25"/>
  <c r="W137" i="25"/>
  <c r="V137" i="25"/>
  <c r="U137" i="25"/>
  <c r="T137" i="25"/>
  <c r="S137" i="25"/>
  <c r="R137" i="25"/>
  <c r="Q137" i="25"/>
  <c r="P137" i="25"/>
  <c r="O137" i="25"/>
  <c r="N137" i="25"/>
  <c r="M137" i="25"/>
  <c r="L137" i="25"/>
  <c r="K137" i="25"/>
  <c r="J137" i="25"/>
  <c r="E137" i="25"/>
  <c r="D137" i="25"/>
  <c r="C137" i="25"/>
  <c r="B137" i="25"/>
  <c r="AC136" i="25"/>
  <c r="AB136" i="25"/>
  <c r="AA136" i="25"/>
  <c r="Z136" i="25"/>
  <c r="Y136" i="25"/>
  <c r="X136" i="25"/>
  <c r="W136" i="25"/>
  <c r="V136" i="25"/>
  <c r="U136" i="25"/>
  <c r="T136" i="25"/>
  <c r="S136" i="25"/>
  <c r="R136" i="25"/>
  <c r="Q136" i="25"/>
  <c r="P136" i="25"/>
  <c r="O136" i="25"/>
  <c r="N136" i="25"/>
  <c r="M136" i="25"/>
  <c r="L136" i="25"/>
  <c r="K136" i="25"/>
  <c r="J136" i="25"/>
  <c r="E136" i="25"/>
  <c r="D136" i="25"/>
  <c r="C136" i="25"/>
  <c r="B136" i="25"/>
  <c r="AC135" i="25"/>
  <c r="AB135" i="25"/>
  <c r="AA135" i="25"/>
  <c r="Z135" i="25"/>
  <c r="Y135" i="25"/>
  <c r="X135" i="25"/>
  <c r="W135" i="25"/>
  <c r="V135" i="25"/>
  <c r="U135" i="25"/>
  <c r="T135" i="25"/>
  <c r="S135" i="25"/>
  <c r="R135" i="25"/>
  <c r="Q135" i="25"/>
  <c r="P135" i="25"/>
  <c r="O135" i="25"/>
  <c r="N135" i="25"/>
  <c r="M135" i="25"/>
  <c r="L135" i="25"/>
  <c r="K135" i="25"/>
  <c r="J135" i="25"/>
  <c r="E135" i="25"/>
  <c r="D135" i="25"/>
  <c r="C135" i="25"/>
  <c r="B135" i="25"/>
  <c r="AC134" i="25"/>
  <c r="AB134" i="25"/>
  <c r="AA134" i="25"/>
  <c r="Z134" i="25"/>
  <c r="Y134" i="25"/>
  <c r="X134" i="25"/>
  <c r="W134" i="25"/>
  <c r="V134" i="25"/>
  <c r="U134" i="25"/>
  <c r="T134" i="25"/>
  <c r="S134" i="25"/>
  <c r="R134" i="25"/>
  <c r="Q134" i="25"/>
  <c r="P134" i="25"/>
  <c r="O134" i="25"/>
  <c r="N134" i="25"/>
  <c r="M134" i="25"/>
  <c r="L134" i="25"/>
  <c r="K134" i="25"/>
  <c r="J134" i="25"/>
  <c r="E134" i="25"/>
  <c r="D134" i="25"/>
  <c r="C134" i="25"/>
  <c r="B134" i="25"/>
  <c r="AC133" i="25"/>
  <c r="AB133" i="25"/>
  <c r="AA133" i="25"/>
  <c r="Z133" i="25"/>
  <c r="Y133" i="25"/>
  <c r="X133" i="25"/>
  <c r="W133" i="25"/>
  <c r="V133" i="25"/>
  <c r="U133" i="25"/>
  <c r="T133" i="25"/>
  <c r="S133" i="25"/>
  <c r="R133" i="25"/>
  <c r="Q133" i="25"/>
  <c r="P133" i="25"/>
  <c r="O133" i="25"/>
  <c r="N133" i="25"/>
  <c r="M133" i="25"/>
  <c r="L133" i="25"/>
  <c r="K133" i="25"/>
  <c r="J133" i="25"/>
  <c r="E133" i="25"/>
  <c r="D133" i="25"/>
  <c r="C133" i="25"/>
  <c r="B133" i="25"/>
  <c r="AC132" i="25"/>
  <c r="AB132" i="25"/>
  <c r="AA132" i="25"/>
  <c r="Z132" i="25"/>
  <c r="Y132" i="25"/>
  <c r="X132" i="25"/>
  <c r="W132" i="25"/>
  <c r="V132" i="25"/>
  <c r="U132" i="25"/>
  <c r="T132" i="25"/>
  <c r="S132" i="25"/>
  <c r="R132" i="25"/>
  <c r="Q132" i="25"/>
  <c r="P132" i="25"/>
  <c r="O132" i="25"/>
  <c r="N132" i="25"/>
  <c r="M132" i="25"/>
  <c r="L132" i="25"/>
  <c r="K132" i="25"/>
  <c r="J132" i="25"/>
  <c r="E132" i="25"/>
  <c r="D132" i="25"/>
  <c r="C132" i="25"/>
  <c r="B132" i="25"/>
  <c r="AC131" i="25"/>
  <c r="AB131" i="25"/>
  <c r="AA131" i="25"/>
  <c r="Z131" i="25"/>
  <c r="Y131" i="25"/>
  <c r="X131" i="25"/>
  <c r="W131" i="25"/>
  <c r="V131" i="25"/>
  <c r="U131" i="25"/>
  <c r="T131" i="25"/>
  <c r="S131" i="25"/>
  <c r="R131" i="25"/>
  <c r="Q131" i="25"/>
  <c r="P131" i="25"/>
  <c r="O131" i="25"/>
  <c r="N131" i="25"/>
  <c r="M131" i="25"/>
  <c r="L131" i="25"/>
  <c r="K131" i="25"/>
  <c r="J131" i="25"/>
  <c r="E131" i="25"/>
  <c r="D131" i="25"/>
  <c r="C131" i="25"/>
  <c r="B131" i="25"/>
  <c r="AC130" i="25"/>
  <c r="AB130" i="25"/>
  <c r="AA130" i="25"/>
  <c r="Z130" i="25"/>
  <c r="Y130" i="25"/>
  <c r="X130" i="25"/>
  <c r="W130" i="25"/>
  <c r="V130" i="25"/>
  <c r="U130" i="25"/>
  <c r="T130" i="25"/>
  <c r="S130" i="25"/>
  <c r="R130" i="25"/>
  <c r="Q130" i="25"/>
  <c r="P130" i="25"/>
  <c r="O130" i="25"/>
  <c r="N130" i="25"/>
  <c r="M130" i="25"/>
  <c r="L130" i="25"/>
  <c r="K130" i="25"/>
  <c r="J130" i="25"/>
  <c r="E130" i="25"/>
  <c r="D130" i="25"/>
  <c r="C130" i="25"/>
  <c r="B130" i="25"/>
  <c r="AC129" i="25"/>
  <c r="AB129" i="25"/>
  <c r="AA129" i="25"/>
  <c r="Z129" i="25"/>
  <c r="Y129" i="25"/>
  <c r="X129" i="25"/>
  <c r="W129" i="25"/>
  <c r="V129" i="25"/>
  <c r="U129" i="25"/>
  <c r="T129" i="25"/>
  <c r="S129" i="25"/>
  <c r="R129" i="25"/>
  <c r="Q129" i="25"/>
  <c r="P129" i="25"/>
  <c r="O129" i="25"/>
  <c r="N129" i="25"/>
  <c r="M129" i="25"/>
  <c r="L129" i="25"/>
  <c r="K129" i="25"/>
  <c r="J129" i="25"/>
  <c r="E129" i="25"/>
  <c r="D129" i="25"/>
  <c r="C129" i="25"/>
  <c r="B129" i="25"/>
  <c r="AC128" i="25"/>
  <c r="AB128" i="25"/>
  <c r="AA128" i="25"/>
  <c r="Z128" i="25"/>
  <c r="Y128" i="25"/>
  <c r="X128" i="25"/>
  <c r="W128" i="25"/>
  <c r="V128" i="25"/>
  <c r="U128" i="25"/>
  <c r="T128" i="25"/>
  <c r="S128" i="25"/>
  <c r="R128" i="25"/>
  <c r="Q128" i="25"/>
  <c r="P128" i="25"/>
  <c r="O128" i="25"/>
  <c r="N128" i="25"/>
  <c r="M128" i="25"/>
  <c r="L128" i="25"/>
  <c r="K128" i="25"/>
  <c r="J128" i="25"/>
  <c r="E128" i="25"/>
  <c r="D128" i="25"/>
  <c r="C128" i="25"/>
  <c r="B128" i="25"/>
  <c r="AC127" i="25"/>
  <c r="AB127" i="25"/>
  <c r="AA127" i="25"/>
  <c r="Z127" i="25"/>
  <c r="Y127" i="25"/>
  <c r="X127" i="25"/>
  <c r="W127" i="25"/>
  <c r="V127" i="25"/>
  <c r="U127" i="25"/>
  <c r="T127" i="25"/>
  <c r="S127" i="25"/>
  <c r="R127" i="25"/>
  <c r="Q127" i="25"/>
  <c r="P127" i="25"/>
  <c r="O127" i="25"/>
  <c r="N127" i="25"/>
  <c r="M127" i="25"/>
  <c r="L127" i="25"/>
  <c r="K127" i="25"/>
  <c r="J127" i="25"/>
  <c r="E127" i="25"/>
  <c r="D127" i="25"/>
  <c r="C127" i="25"/>
  <c r="B127" i="25"/>
  <c r="AC126" i="25"/>
  <c r="AB126" i="25"/>
  <c r="AA126" i="25"/>
  <c r="Z126" i="25"/>
  <c r="Y126" i="25"/>
  <c r="X126" i="25"/>
  <c r="W126" i="25"/>
  <c r="V126" i="25"/>
  <c r="U126" i="25"/>
  <c r="T126" i="25"/>
  <c r="S126" i="25"/>
  <c r="R126" i="25"/>
  <c r="Q126" i="25"/>
  <c r="P126" i="25"/>
  <c r="O126" i="25"/>
  <c r="N126" i="25"/>
  <c r="M126" i="25"/>
  <c r="L126" i="25"/>
  <c r="K126" i="25"/>
  <c r="J126" i="25"/>
  <c r="E126" i="25"/>
  <c r="D126" i="25"/>
  <c r="C126" i="25"/>
  <c r="B126" i="25"/>
  <c r="AC125" i="25"/>
  <c r="AB125" i="25"/>
  <c r="AA125" i="25"/>
  <c r="Z125" i="25"/>
  <c r="Y125" i="25"/>
  <c r="X125" i="25"/>
  <c r="W125" i="25"/>
  <c r="V125" i="25"/>
  <c r="U125" i="25"/>
  <c r="T125" i="25"/>
  <c r="S125" i="25"/>
  <c r="R125" i="25"/>
  <c r="Q125" i="25"/>
  <c r="P125" i="25"/>
  <c r="O125" i="25"/>
  <c r="N125" i="25"/>
  <c r="M125" i="25"/>
  <c r="L125" i="25"/>
  <c r="K125" i="25"/>
  <c r="J125" i="25"/>
  <c r="E125" i="25"/>
  <c r="D125" i="25"/>
  <c r="C125" i="25"/>
  <c r="B125" i="25"/>
  <c r="AC124" i="25"/>
  <c r="AB124" i="25"/>
  <c r="AA124" i="25"/>
  <c r="Z124" i="25"/>
  <c r="Y124" i="25"/>
  <c r="X124" i="25"/>
  <c r="W124" i="25"/>
  <c r="V124" i="25"/>
  <c r="U124" i="25"/>
  <c r="T124" i="25"/>
  <c r="S124" i="25"/>
  <c r="R124" i="25"/>
  <c r="Q124" i="25"/>
  <c r="P124" i="25"/>
  <c r="O124" i="25"/>
  <c r="N124" i="25"/>
  <c r="M124" i="25"/>
  <c r="L124" i="25"/>
  <c r="K124" i="25"/>
  <c r="J124" i="25"/>
  <c r="E124" i="25"/>
  <c r="D124" i="25"/>
  <c r="C124" i="25"/>
  <c r="B124" i="25"/>
  <c r="AC123" i="25"/>
  <c r="AB123" i="25"/>
  <c r="AA123" i="25"/>
  <c r="Z123" i="25"/>
  <c r="Y123" i="25"/>
  <c r="X123" i="25"/>
  <c r="W123" i="25"/>
  <c r="V123" i="25"/>
  <c r="U123" i="25"/>
  <c r="T123" i="25"/>
  <c r="S123" i="25"/>
  <c r="R123" i="25"/>
  <c r="Q123" i="25"/>
  <c r="P123" i="25"/>
  <c r="O123" i="25"/>
  <c r="N123" i="25"/>
  <c r="M123" i="25"/>
  <c r="L123" i="25"/>
  <c r="K123" i="25"/>
  <c r="J123" i="25"/>
  <c r="E123" i="25"/>
  <c r="D123" i="25"/>
  <c r="C123" i="25"/>
  <c r="B123" i="25"/>
  <c r="AC122" i="25"/>
  <c r="AB122" i="25"/>
  <c r="AA122" i="25"/>
  <c r="Z122" i="25"/>
  <c r="Y122" i="25"/>
  <c r="X122" i="25"/>
  <c r="W122" i="25"/>
  <c r="V122" i="25"/>
  <c r="U122" i="25"/>
  <c r="T122" i="25"/>
  <c r="S122" i="25"/>
  <c r="R122" i="25"/>
  <c r="Q122" i="25"/>
  <c r="P122" i="25"/>
  <c r="O122" i="25"/>
  <c r="N122" i="25"/>
  <c r="M122" i="25"/>
  <c r="L122" i="25"/>
  <c r="K122" i="25"/>
  <c r="J122" i="25"/>
  <c r="E122" i="25"/>
  <c r="D122" i="25"/>
  <c r="C122" i="25"/>
  <c r="B122" i="25"/>
  <c r="AC121" i="25"/>
  <c r="AB121" i="25"/>
  <c r="AA121" i="25"/>
  <c r="Z121" i="25"/>
  <c r="Y121" i="25"/>
  <c r="X121" i="25"/>
  <c r="W121" i="25"/>
  <c r="V121" i="25"/>
  <c r="U121" i="25"/>
  <c r="T121" i="25"/>
  <c r="S121" i="25"/>
  <c r="R121" i="25"/>
  <c r="Q121" i="25"/>
  <c r="P121" i="25"/>
  <c r="O121" i="25"/>
  <c r="N121" i="25"/>
  <c r="M121" i="25"/>
  <c r="L121" i="25"/>
  <c r="K121" i="25"/>
  <c r="J121" i="25"/>
  <c r="E121" i="25"/>
  <c r="D121" i="25"/>
  <c r="C121" i="25"/>
  <c r="B121" i="25"/>
  <c r="AC120" i="25"/>
  <c r="AB120" i="25"/>
  <c r="AA120" i="25"/>
  <c r="Z120" i="25"/>
  <c r="Y120" i="25"/>
  <c r="X120" i="25"/>
  <c r="W120" i="25"/>
  <c r="V120" i="25"/>
  <c r="U120" i="25"/>
  <c r="T120" i="25"/>
  <c r="S120" i="25"/>
  <c r="R120" i="25"/>
  <c r="Q120" i="25"/>
  <c r="P120" i="25"/>
  <c r="O120" i="25"/>
  <c r="N120" i="25"/>
  <c r="M120" i="25"/>
  <c r="L120" i="25"/>
  <c r="K120" i="25"/>
  <c r="J120" i="25"/>
  <c r="E120" i="25"/>
  <c r="D120" i="25"/>
  <c r="C120" i="25"/>
  <c r="B120" i="25"/>
  <c r="AC119" i="25"/>
  <c r="AB119" i="25"/>
  <c r="AA119" i="25"/>
  <c r="Z119" i="25"/>
  <c r="Y119" i="25"/>
  <c r="X119" i="25"/>
  <c r="W119" i="25"/>
  <c r="V119" i="25"/>
  <c r="U119" i="25"/>
  <c r="T119" i="25"/>
  <c r="S119" i="25"/>
  <c r="R119" i="25"/>
  <c r="Q119" i="25"/>
  <c r="P119" i="25"/>
  <c r="O119" i="25"/>
  <c r="N119" i="25"/>
  <c r="M119" i="25"/>
  <c r="L119" i="25"/>
  <c r="K119" i="25"/>
  <c r="J119" i="25"/>
  <c r="E119" i="25"/>
  <c r="D119" i="25"/>
  <c r="C119" i="25"/>
  <c r="B119" i="25"/>
  <c r="AC118" i="25"/>
  <c r="AB118" i="25"/>
  <c r="AA118" i="25"/>
  <c r="Z118" i="25"/>
  <c r="Y118" i="25"/>
  <c r="X118" i="25"/>
  <c r="W118" i="25"/>
  <c r="V118" i="25"/>
  <c r="U118" i="25"/>
  <c r="T118" i="25"/>
  <c r="S118" i="25"/>
  <c r="R118" i="25"/>
  <c r="Q118" i="25"/>
  <c r="P118" i="25"/>
  <c r="O118" i="25"/>
  <c r="N118" i="25"/>
  <c r="M118" i="25"/>
  <c r="L118" i="25"/>
  <c r="K118" i="25"/>
  <c r="J118" i="25"/>
  <c r="E118" i="25"/>
  <c r="D118" i="25"/>
  <c r="C118" i="25"/>
  <c r="B118" i="25"/>
  <c r="AC117" i="25"/>
  <c r="AB117" i="25"/>
  <c r="AA117" i="25"/>
  <c r="Z117" i="25"/>
  <c r="Y117" i="25"/>
  <c r="X117" i="25"/>
  <c r="W117" i="25"/>
  <c r="V117" i="25"/>
  <c r="U117" i="25"/>
  <c r="T117" i="25"/>
  <c r="S117" i="25"/>
  <c r="R117" i="25"/>
  <c r="Q117" i="25"/>
  <c r="P117" i="25"/>
  <c r="O117" i="25"/>
  <c r="N117" i="25"/>
  <c r="M117" i="25"/>
  <c r="L117" i="25"/>
  <c r="K117" i="25"/>
  <c r="J117" i="25"/>
  <c r="E117" i="25"/>
  <c r="D117" i="25"/>
  <c r="C117" i="25"/>
  <c r="B117" i="25"/>
  <c r="AC116" i="25"/>
  <c r="AB116" i="25"/>
  <c r="AA116" i="25"/>
  <c r="Z116" i="25"/>
  <c r="Y116" i="25"/>
  <c r="X116" i="25"/>
  <c r="W116" i="25"/>
  <c r="V116" i="25"/>
  <c r="U116" i="25"/>
  <c r="T116" i="25"/>
  <c r="S116" i="25"/>
  <c r="R116" i="25"/>
  <c r="Q116" i="25"/>
  <c r="P116" i="25"/>
  <c r="O116" i="25"/>
  <c r="N116" i="25"/>
  <c r="M116" i="25"/>
  <c r="L116" i="25"/>
  <c r="K116" i="25"/>
  <c r="J116" i="25"/>
  <c r="E116" i="25"/>
  <c r="D116" i="25"/>
  <c r="C116" i="25"/>
  <c r="B116" i="25"/>
  <c r="AC115" i="25"/>
  <c r="AB115" i="25"/>
  <c r="AA115" i="25"/>
  <c r="Z115" i="25"/>
  <c r="Y115" i="25"/>
  <c r="X115" i="25"/>
  <c r="W115" i="25"/>
  <c r="V115" i="25"/>
  <c r="U115" i="25"/>
  <c r="T115" i="25"/>
  <c r="S115" i="25"/>
  <c r="R115" i="25"/>
  <c r="Q115" i="25"/>
  <c r="P115" i="25"/>
  <c r="O115" i="25"/>
  <c r="N115" i="25"/>
  <c r="M115" i="25"/>
  <c r="L115" i="25"/>
  <c r="K115" i="25"/>
  <c r="J115" i="25"/>
  <c r="E115" i="25"/>
  <c r="D115" i="25"/>
  <c r="C115" i="25"/>
  <c r="B115" i="25"/>
  <c r="AC114" i="25"/>
  <c r="AB114" i="25"/>
  <c r="AA114" i="25"/>
  <c r="Z114" i="25"/>
  <c r="Y114" i="25"/>
  <c r="X114" i="25"/>
  <c r="W114" i="25"/>
  <c r="V114" i="25"/>
  <c r="U114" i="25"/>
  <c r="T114" i="25"/>
  <c r="S114" i="25"/>
  <c r="R114" i="25"/>
  <c r="Q114" i="25"/>
  <c r="P114" i="25"/>
  <c r="O114" i="25"/>
  <c r="N114" i="25"/>
  <c r="M114" i="25"/>
  <c r="L114" i="25"/>
  <c r="K114" i="25"/>
  <c r="J114" i="25"/>
  <c r="E114" i="25"/>
  <c r="D114" i="25"/>
  <c r="C114" i="25"/>
  <c r="B114" i="25"/>
  <c r="AC113" i="25"/>
  <c r="AB113" i="25"/>
  <c r="AA113" i="25"/>
  <c r="Z113" i="25"/>
  <c r="Y113" i="25"/>
  <c r="X113" i="25"/>
  <c r="W113" i="25"/>
  <c r="V113" i="25"/>
  <c r="U113" i="25"/>
  <c r="T113" i="25"/>
  <c r="S113" i="25"/>
  <c r="R113" i="25"/>
  <c r="Q113" i="25"/>
  <c r="P113" i="25"/>
  <c r="O113" i="25"/>
  <c r="N113" i="25"/>
  <c r="M113" i="25"/>
  <c r="L113" i="25"/>
  <c r="K113" i="25"/>
  <c r="J113" i="25"/>
  <c r="E113" i="25"/>
  <c r="D113" i="25"/>
  <c r="C113" i="25"/>
  <c r="B113" i="25"/>
  <c r="AC112" i="25"/>
  <c r="AB112" i="25"/>
  <c r="AA112" i="25"/>
  <c r="Z112" i="25"/>
  <c r="Y112" i="25"/>
  <c r="X112" i="25"/>
  <c r="W112" i="25"/>
  <c r="V112" i="25"/>
  <c r="U112" i="25"/>
  <c r="T112" i="25"/>
  <c r="S112" i="25"/>
  <c r="R112" i="25"/>
  <c r="Q112" i="25"/>
  <c r="P112" i="25"/>
  <c r="O112" i="25"/>
  <c r="N112" i="25"/>
  <c r="M112" i="25"/>
  <c r="L112" i="25"/>
  <c r="K112" i="25"/>
  <c r="J112" i="25"/>
  <c r="E112" i="25"/>
  <c r="D112" i="25"/>
  <c r="C112" i="25"/>
  <c r="B112" i="25"/>
  <c r="AC111" i="25"/>
  <c r="AB111" i="25"/>
  <c r="AA111" i="25"/>
  <c r="Z111" i="25"/>
  <c r="Y111" i="25"/>
  <c r="X111" i="25"/>
  <c r="W111" i="25"/>
  <c r="V111" i="25"/>
  <c r="U111" i="25"/>
  <c r="T111" i="25"/>
  <c r="S111" i="25"/>
  <c r="R111" i="25"/>
  <c r="Q111" i="25"/>
  <c r="P111" i="25"/>
  <c r="O111" i="25"/>
  <c r="N111" i="25"/>
  <c r="M111" i="25"/>
  <c r="L111" i="25"/>
  <c r="K111" i="25"/>
  <c r="J111" i="25"/>
  <c r="E111" i="25"/>
  <c r="D111" i="25"/>
  <c r="C111" i="25"/>
  <c r="B111" i="25"/>
  <c r="AC110" i="25"/>
  <c r="AB110" i="25"/>
  <c r="AA110" i="25"/>
  <c r="Z110" i="25"/>
  <c r="Y110" i="25"/>
  <c r="X110" i="25"/>
  <c r="W110" i="25"/>
  <c r="V110" i="25"/>
  <c r="U110" i="25"/>
  <c r="T110" i="25"/>
  <c r="S110" i="25"/>
  <c r="R110" i="25"/>
  <c r="Q110" i="25"/>
  <c r="P110" i="25"/>
  <c r="O110" i="25"/>
  <c r="N110" i="25"/>
  <c r="M110" i="25"/>
  <c r="L110" i="25"/>
  <c r="K110" i="25"/>
  <c r="J110" i="25"/>
  <c r="E110" i="25"/>
  <c r="D110" i="25"/>
  <c r="C110" i="25"/>
  <c r="B110" i="25"/>
  <c r="AC109" i="25"/>
  <c r="AB109" i="25"/>
  <c r="AA109" i="25"/>
  <c r="Z109" i="25"/>
  <c r="Y109" i="25"/>
  <c r="X109" i="25"/>
  <c r="W109" i="25"/>
  <c r="V109" i="25"/>
  <c r="U109" i="25"/>
  <c r="T109" i="25"/>
  <c r="S109" i="25"/>
  <c r="R109" i="25"/>
  <c r="Q109" i="25"/>
  <c r="P109" i="25"/>
  <c r="O109" i="25"/>
  <c r="N109" i="25"/>
  <c r="M109" i="25"/>
  <c r="L109" i="25"/>
  <c r="K109" i="25"/>
  <c r="J109" i="25"/>
  <c r="E109" i="25"/>
  <c r="D109" i="25"/>
  <c r="C109" i="25"/>
  <c r="B109" i="25"/>
  <c r="AC108" i="25"/>
  <c r="AB108" i="25"/>
  <c r="AA108" i="25"/>
  <c r="Z108" i="25"/>
  <c r="Y108" i="25"/>
  <c r="X108" i="25"/>
  <c r="W108" i="25"/>
  <c r="V108" i="25"/>
  <c r="U108" i="25"/>
  <c r="T108" i="25"/>
  <c r="S108" i="25"/>
  <c r="R108" i="25"/>
  <c r="Q108" i="25"/>
  <c r="P108" i="25"/>
  <c r="O108" i="25"/>
  <c r="N108" i="25"/>
  <c r="M108" i="25"/>
  <c r="L108" i="25"/>
  <c r="K108" i="25"/>
  <c r="J108" i="25"/>
  <c r="E108" i="25"/>
  <c r="D108" i="25"/>
  <c r="C108" i="25"/>
  <c r="B108" i="25"/>
  <c r="AC107" i="25"/>
  <c r="AB107" i="25"/>
  <c r="AA107" i="25"/>
  <c r="Z107" i="25"/>
  <c r="Y107" i="25"/>
  <c r="X107" i="25"/>
  <c r="W107" i="25"/>
  <c r="V107" i="25"/>
  <c r="U107" i="25"/>
  <c r="T107" i="25"/>
  <c r="S107" i="25"/>
  <c r="R107" i="25"/>
  <c r="Q107" i="25"/>
  <c r="P107" i="25"/>
  <c r="O107" i="25"/>
  <c r="N107" i="25"/>
  <c r="M107" i="25"/>
  <c r="L107" i="25"/>
  <c r="K107" i="25"/>
  <c r="J107" i="25"/>
  <c r="E107" i="25"/>
  <c r="D107" i="25"/>
  <c r="C107" i="25"/>
  <c r="B107" i="25"/>
  <c r="AC106" i="25"/>
  <c r="AB106" i="25"/>
  <c r="AA106" i="25"/>
  <c r="Z106" i="25"/>
  <c r="Y106" i="25"/>
  <c r="X106" i="25"/>
  <c r="W106" i="25"/>
  <c r="V106" i="25"/>
  <c r="U106" i="25"/>
  <c r="T106" i="25"/>
  <c r="S106" i="25"/>
  <c r="R106" i="25"/>
  <c r="Q106" i="25"/>
  <c r="P106" i="25"/>
  <c r="O106" i="25"/>
  <c r="N106" i="25"/>
  <c r="M106" i="25"/>
  <c r="L106" i="25"/>
  <c r="K106" i="25"/>
  <c r="J106" i="25"/>
  <c r="E106" i="25"/>
  <c r="D106" i="25"/>
  <c r="C106" i="25"/>
  <c r="B106" i="25"/>
  <c r="AC105" i="25"/>
  <c r="AB105" i="25"/>
  <c r="AA105" i="25"/>
  <c r="Z105" i="25"/>
  <c r="Y105" i="25"/>
  <c r="X105" i="25"/>
  <c r="W105" i="25"/>
  <c r="V105" i="25"/>
  <c r="U105" i="25"/>
  <c r="T105" i="25"/>
  <c r="S105" i="25"/>
  <c r="R105" i="25"/>
  <c r="Q105" i="25"/>
  <c r="P105" i="25"/>
  <c r="O105" i="25"/>
  <c r="N105" i="25"/>
  <c r="M105" i="25"/>
  <c r="L105" i="25"/>
  <c r="K105" i="25"/>
  <c r="J105" i="25"/>
  <c r="E105" i="25"/>
  <c r="D105" i="25"/>
  <c r="C105" i="25"/>
  <c r="B105" i="25"/>
  <c r="AC104" i="25"/>
  <c r="AB104" i="25"/>
  <c r="AA104" i="25"/>
  <c r="Z104" i="25"/>
  <c r="Y104" i="25"/>
  <c r="X104" i="25"/>
  <c r="W104" i="25"/>
  <c r="V104" i="25"/>
  <c r="U104" i="25"/>
  <c r="T104" i="25"/>
  <c r="S104" i="25"/>
  <c r="R104" i="25"/>
  <c r="Q104" i="25"/>
  <c r="P104" i="25"/>
  <c r="O104" i="25"/>
  <c r="N104" i="25"/>
  <c r="M104" i="25"/>
  <c r="L104" i="25"/>
  <c r="K104" i="25"/>
  <c r="J104" i="25"/>
  <c r="E104" i="25"/>
  <c r="D104" i="25"/>
  <c r="C104" i="25"/>
  <c r="B104" i="25"/>
  <c r="AC103" i="25"/>
  <c r="AB103" i="25"/>
  <c r="AA103" i="25"/>
  <c r="Z103" i="25"/>
  <c r="Y103" i="25"/>
  <c r="X103" i="25"/>
  <c r="W103" i="25"/>
  <c r="V103" i="25"/>
  <c r="U103" i="25"/>
  <c r="T103" i="25"/>
  <c r="S103" i="25"/>
  <c r="R103" i="25"/>
  <c r="Q103" i="25"/>
  <c r="P103" i="25"/>
  <c r="O103" i="25"/>
  <c r="N103" i="25"/>
  <c r="M103" i="25"/>
  <c r="L103" i="25"/>
  <c r="K103" i="25"/>
  <c r="J103" i="25"/>
  <c r="E103" i="25"/>
  <c r="D103" i="25"/>
  <c r="C103" i="25"/>
  <c r="B103" i="25"/>
  <c r="AC102" i="25"/>
  <c r="AB102" i="25"/>
  <c r="AA102" i="25"/>
  <c r="Z102" i="25"/>
  <c r="Y102" i="25"/>
  <c r="X102" i="25"/>
  <c r="W102" i="25"/>
  <c r="V102" i="25"/>
  <c r="U102" i="25"/>
  <c r="T102" i="25"/>
  <c r="S102" i="25"/>
  <c r="R102" i="25"/>
  <c r="Q102" i="25"/>
  <c r="P102" i="25"/>
  <c r="O102" i="25"/>
  <c r="N102" i="25"/>
  <c r="M102" i="25"/>
  <c r="L102" i="25"/>
  <c r="K102" i="25"/>
  <c r="J102" i="25"/>
  <c r="E102" i="25"/>
  <c r="D102" i="25"/>
  <c r="C102" i="25"/>
  <c r="B102" i="25"/>
  <c r="T101" i="25"/>
  <c r="P101" i="25"/>
  <c r="E101" i="25"/>
  <c r="D101" i="25"/>
  <c r="C101" i="25"/>
  <c r="A101" i="25"/>
  <c r="V101" i="25" s="1"/>
  <c r="E100" i="25"/>
  <c r="D100" i="25"/>
  <c r="C100" i="25"/>
  <c r="A100" i="25"/>
  <c r="Y100" i="25" s="1"/>
  <c r="E99" i="25"/>
  <c r="D99" i="25"/>
  <c r="C99" i="25"/>
  <c r="A99" i="25"/>
  <c r="P99" i="25" s="1"/>
  <c r="E98" i="25"/>
  <c r="D98" i="25"/>
  <c r="C98" i="25"/>
  <c r="A98" i="25"/>
  <c r="AB97" i="25"/>
  <c r="Z97" i="25"/>
  <c r="T97" i="25"/>
  <c r="J97" i="25"/>
  <c r="E97" i="25"/>
  <c r="D97" i="25"/>
  <c r="C97" i="25"/>
  <c r="B97" i="25"/>
  <c r="A97" i="25"/>
  <c r="AA97" i="25" s="1"/>
  <c r="E96" i="25"/>
  <c r="D96" i="25"/>
  <c r="C96" i="25"/>
  <c r="A96" i="25"/>
  <c r="X95" i="25"/>
  <c r="N95" i="25"/>
  <c r="J95" i="25"/>
  <c r="E95" i="25"/>
  <c r="D95" i="25"/>
  <c r="C95" i="25"/>
  <c r="A95" i="25"/>
  <c r="R95" i="25" s="1"/>
  <c r="W94" i="25"/>
  <c r="E94" i="25"/>
  <c r="D94" i="25"/>
  <c r="C94" i="25"/>
  <c r="A94" i="25"/>
  <c r="Y94" i="25" s="1"/>
  <c r="E93" i="25"/>
  <c r="D93" i="25"/>
  <c r="C93" i="25"/>
  <c r="A93" i="25"/>
  <c r="AB93" i="25" s="1"/>
  <c r="E92" i="25"/>
  <c r="D92" i="25"/>
  <c r="C92" i="25"/>
  <c r="A92" i="25"/>
  <c r="Y92" i="25" s="1"/>
  <c r="X91" i="25"/>
  <c r="E91" i="25"/>
  <c r="D91" i="25"/>
  <c r="C91" i="25"/>
  <c r="A91" i="25"/>
  <c r="Z91" i="25" s="1"/>
  <c r="E90" i="25"/>
  <c r="D90" i="25"/>
  <c r="C90" i="25"/>
  <c r="A90" i="25"/>
  <c r="W90" i="25" s="1"/>
  <c r="E89" i="25"/>
  <c r="D89" i="25"/>
  <c r="C89" i="25"/>
  <c r="A89" i="25"/>
  <c r="Q88" i="25"/>
  <c r="E88" i="25"/>
  <c r="D88" i="25"/>
  <c r="C88" i="25"/>
  <c r="A88" i="25"/>
  <c r="L87" i="25"/>
  <c r="J87" i="25"/>
  <c r="E87" i="25"/>
  <c r="D87" i="25"/>
  <c r="C87" i="25"/>
  <c r="A87" i="25"/>
  <c r="AC87" i="25" s="1"/>
  <c r="E86" i="25"/>
  <c r="D86" i="25"/>
  <c r="C86" i="25"/>
  <c r="A86" i="25"/>
  <c r="W86" i="25" s="1"/>
  <c r="E85" i="25"/>
  <c r="D85" i="25"/>
  <c r="C85" i="25"/>
  <c r="A85" i="25"/>
  <c r="W85" i="25" s="1"/>
  <c r="E84" i="25"/>
  <c r="D84" i="25"/>
  <c r="C84" i="25"/>
  <c r="A84" i="25"/>
  <c r="W84" i="25" s="1"/>
  <c r="E83" i="25"/>
  <c r="D83" i="25"/>
  <c r="C83" i="25"/>
  <c r="A83" i="25"/>
  <c r="T83" i="25" s="1"/>
  <c r="E82" i="25"/>
  <c r="D82" i="25"/>
  <c r="C82" i="25"/>
  <c r="A82" i="25"/>
  <c r="Y82" i="25" s="1"/>
  <c r="E81" i="25"/>
  <c r="D81" i="25"/>
  <c r="C81" i="25"/>
  <c r="A81" i="25"/>
  <c r="V81" i="25" s="1"/>
  <c r="E80" i="25"/>
  <c r="D80" i="25"/>
  <c r="C80" i="25"/>
  <c r="A80" i="25"/>
  <c r="O80" i="25" s="1"/>
  <c r="E79" i="25"/>
  <c r="D79" i="25"/>
  <c r="C79" i="25"/>
  <c r="A79" i="25"/>
  <c r="V79" i="25" s="1"/>
  <c r="E78" i="25"/>
  <c r="D78" i="25"/>
  <c r="C78" i="25"/>
  <c r="A78" i="25"/>
  <c r="O78" i="25" s="1"/>
  <c r="K77" i="25"/>
  <c r="E77" i="25"/>
  <c r="D77" i="25"/>
  <c r="C77" i="25"/>
  <c r="A77" i="25"/>
  <c r="AA77" i="25" s="1"/>
  <c r="T76" i="25"/>
  <c r="O76" i="25"/>
  <c r="E76" i="25"/>
  <c r="D76" i="25"/>
  <c r="C76" i="25"/>
  <c r="A76" i="25"/>
  <c r="X76" i="25" s="1"/>
  <c r="E75" i="25"/>
  <c r="D75" i="25"/>
  <c r="C75" i="25"/>
  <c r="A75" i="25"/>
  <c r="AC75" i="25" s="1"/>
  <c r="E74" i="25"/>
  <c r="D74" i="25"/>
  <c r="C74" i="25"/>
  <c r="A74" i="25"/>
  <c r="R74" i="25" s="1"/>
  <c r="E73" i="25"/>
  <c r="D73" i="25"/>
  <c r="C73" i="25"/>
  <c r="A73" i="25"/>
  <c r="X73" i="25" s="1"/>
  <c r="AC72" i="25"/>
  <c r="E72" i="25"/>
  <c r="D72" i="25"/>
  <c r="C72" i="25"/>
  <c r="A72" i="25"/>
  <c r="Q72" i="25" s="1"/>
  <c r="E71" i="25"/>
  <c r="D71" i="25"/>
  <c r="C71" i="25"/>
  <c r="A71" i="25"/>
  <c r="U71" i="25" s="1"/>
  <c r="E70" i="25"/>
  <c r="D70" i="25"/>
  <c r="C70" i="25"/>
  <c r="A70" i="25"/>
  <c r="J70" i="25" s="1"/>
  <c r="E69" i="25"/>
  <c r="D69" i="25"/>
  <c r="C69" i="25"/>
  <c r="A69" i="25"/>
  <c r="X69" i="25" s="1"/>
  <c r="E68" i="25"/>
  <c r="D68" i="25"/>
  <c r="C68" i="25"/>
  <c r="A68" i="25"/>
  <c r="E67" i="25"/>
  <c r="D67" i="25"/>
  <c r="C67" i="25"/>
  <c r="A67" i="25"/>
  <c r="Y67" i="25" s="1"/>
  <c r="E66" i="25"/>
  <c r="D66" i="25"/>
  <c r="C66" i="25"/>
  <c r="A66" i="25"/>
  <c r="S66" i="25" s="1"/>
  <c r="E65" i="25"/>
  <c r="D65" i="25"/>
  <c r="C65" i="25"/>
  <c r="A65" i="25"/>
  <c r="AA65" i="25" s="1"/>
  <c r="E64" i="25"/>
  <c r="D64" i="25"/>
  <c r="C64" i="25"/>
  <c r="A64" i="25"/>
  <c r="E63" i="25"/>
  <c r="D63" i="25"/>
  <c r="C63" i="25"/>
  <c r="A63" i="25"/>
  <c r="X63" i="25" s="1"/>
  <c r="E62" i="25"/>
  <c r="D62" i="25"/>
  <c r="C62" i="25"/>
  <c r="A62" i="25"/>
  <c r="W62" i="25" s="1"/>
  <c r="E61" i="25"/>
  <c r="D61" i="25"/>
  <c r="C61" i="25"/>
  <c r="A61" i="25"/>
  <c r="AB61" i="25" s="1"/>
  <c r="E60" i="25"/>
  <c r="D60" i="25"/>
  <c r="C60" i="25"/>
  <c r="A60" i="25"/>
  <c r="T60" i="25" s="1"/>
  <c r="E59" i="25"/>
  <c r="D59" i="25"/>
  <c r="C59" i="25"/>
  <c r="A59" i="25"/>
  <c r="Q59" i="25" s="1"/>
  <c r="E58" i="25"/>
  <c r="D58" i="25"/>
  <c r="C58" i="25"/>
  <c r="A58" i="25"/>
  <c r="Q58" i="25" s="1"/>
  <c r="E57" i="25"/>
  <c r="D57" i="25"/>
  <c r="C57" i="25"/>
  <c r="A57" i="25"/>
  <c r="O56" i="25"/>
  <c r="E56" i="25"/>
  <c r="D56" i="25"/>
  <c r="C56" i="25"/>
  <c r="A56" i="25"/>
  <c r="T56" i="25" s="1"/>
  <c r="P55" i="25"/>
  <c r="O55" i="25"/>
  <c r="E55" i="25"/>
  <c r="D55" i="25"/>
  <c r="C55" i="25"/>
  <c r="A55" i="25"/>
  <c r="X55" i="25" s="1"/>
  <c r="E54" i="25"/>
  <c r="D54" i="25"/>
  <c r="C54" i="25"/>
  <c r="A54" i="25"/>
  <c r="U54" i="25" s="1"/>
  <c r="E53" i="25"/>
  <c r="D53" i="25"/>
  <c r="C53" i="25"/>
  <c r="A53" i="25"/>
  <c r="E52" i="25"/>
  <c r="D52" i="25"/>
  <c r="C52" i="25"/>
  <c r="A52" i="25"/>
  <c r="T51" i="25"/>
  <c r="E51" i="25"/>
  <c r="D51" i="25"/>
  <c r="C51" i="25"/>
  <c r="A51" i="25"/>
  <c r="Y51" i="25" s="1"/>
  <c r="U50" i="25"/>
  <c r="M50" i="25"/>
  <c r="E50" i="25"/>
  <c r="D50" i="25"/>
  <c r="C50" i="25"/>
  <c r="A50" i="25"/>
  <c r="E49" i="25"/>
  <c r="C49" i="25"/>
  <c r="A49" i="25"/>
  <c r="AC49" i="25" s="1"/>
  <c r="AA48" i="25"/>
  <c r="E48" i="25"/>
  <c r="C48" i="25"/>
  <c r="A48" i="25"/>
  <c r="S48" i="25" s="1"/>
  <c r="Z47" i="25"/>
  <c r="W47" i="25"/>
  <c r="E47" i="25"/>
  <c r="D47" i="25"/>
  <c r="C47" i="25"/>
  <c r="B47" i="25"/>
  <c r="A47" i="25"/>
  <c r="AC47" i="25" s="1"/>
  <c r="T46" i="25"/>
  <c r="R46" i="25"/>
  <c r="P46" i="25"/>
  <c r="E46" i="25"/>
  <c r="D46" i="25"/>
  <c r="C46" i="25"/>
  <c r="B46" i="25"/>
  <c r="A46" i="25"/>
  <c r="AC46" i="25" s="1"/>
  <c r="E45" i="25"/>
  <c r="D45" i="25"/>
  <c r="C45" i="25"/>
  <c r="A45" i="25"/>
  <c r="Y45" i="25" s="1"/>
  <c r="E44" i="25"/>
  <c r="D44" i="25"/>
  <c r="C44" i="25"/>
  <c r="A44" i="25"/>
  <c r="AC44" i="25" s="1"/>
  <c r="E43" i="25"/>
  <c r="D43" i="25"/>
  <c r="C43" i="25"/>
  <c r="A43" i="25"/>
  <c r="AC43" i="25" s="1"/>
  <c r="E42" i="25"/>
  <c r="D42" i="25"/>
  <c r="C42" i="25"/>
  <c r="A42" i="25"/>
  <c r="AC42" i="25" s="1"/>
  <c r="T41" i="25"/>
  <c r="E41" i="25"/>
  <c r="D41" i="25"/>
  <c r="C41" i="25"/>
  <c r="A41" i="25"/>
  <c r="W41" i="25" s="1"/>
  <c r="Z40" i="25"/>
  <c r="X40" i="25"/>
  <c r="L40" i="25"/>
  <c r="J40" i="25"/>
  <c r="E40" i="25"/>
  <c r="D40" i="25"/>
  <c r="C40" i="25"/>
  <c r="A40" i="25"/>
  <c r="AC40" i="25" s="1"/>
  <c r="E39" i="25"/>
  <c r="D39" i="25"/>
  <c r="C39" i="25"/>
  <c r="A39" i="25"/>
  <c r="R39" i="25" s="1"/>
  <c r="S38" i="25"/>
  <c r="P38" i="25"/>
  <c r="N38" i="25"/>
  <c r="L38" i="25"/>
  <c r="E38" i="25"/>
  <c r="D38" i="25"/>
  <c r="C38" i="25"/>
  <c r="A38" i="25"/>
  <c r="V38" i="25" s="1"/>
  <c r="E37" i="25"/>
  <c r="D37" i="25"/>
  <c r="C37" i="25"/>
  <c r="A37" i="25"/>
  <c r="P37" i="25" s="1"/>
  <c r="E36" i="25"/>
  <c r="D36" i="25"/>
  <c r="C36" i="25"/>
  <c r="A36" i="25"/>
  <c r="Y36" i="25" s="1"/>
  <c r="E35" i="25"/>
  <c r="D35" i="25"/>
  <c r="C35" i="25"/>
  <c r="A35" i="25"/>
  <c r="E34" i="25"/>
  <c r="D34" i="25"/>
  <c r="C34" i="25"/>
  <c r="B34" i="25"/>
  <c r="A34" i="25"/>
  <c r="J34" i="25" s="1"/>
  <c r="E33" i="25"/>
  <c r="D33" i="25"/>
  <c r="C33" i="25"/>
  <c r="A33" i="25"/>
  <c r="W33" i="25" s="1"/>
  <c r="X32" i="25"/>
  <c r="E32" i="25"/>
  <c r="D32" i="25"/>
  <c r="C32" i="25"/>
  <c r="A32" i="25"/>
  <c r="B32" i="25" s="1"/>
  <c r="Z31" i="25"/>
  <c r="W31" i="25"/>
  <c r="E31" i="25"/>
  <c r="D31" i="25"/>
  <c r="C31" i="25"/>
  <c r="A31" i="25"/>
  <c r="AC31" i="25" s="1"/>
  <c r="T30" i="25"/>
  <c r="R30" i="25"/>
  <c r="E30" i="25"/>
  <c r="D30" i="25"/>
  <c r="C30" i="25"/>
  <c r="A30" i="25"/>
  <c r="AC30" i="25" s="1"/>
  <c r="E29" i="25"/>
  <c r="D29" i="25"/>
  <c r="C29" i="25"/>
  <c r="A29" i="25"/>
  <c r="Y29" i="25" s="1"/>
  <c r="E28" i="25"/>
  <c r="D28" i="25"/>
  <c r="C28" i="25"/>
  <c r="A28" i="25"/>
  <c r="AC28" i="25" s="1"/>
  <c r="E27" i="25"/>
  <c r="D27" i="25"/>
  <c r="C27" i="25"/>
  <c r="A27" i="25"/>
  <c r="AC27" i="25" s="1"/>
  <c r="E26" i="25"/>
  <c r="D26" i="25"/>
  <c r="C26" i="25"/>
  <c r="A26" i="25"/>
  <c r="AC26" i="25" s="1"/>
  <c r="T25" i="25"/>
  <c r="E25" i="25"/>
  <c r="D25" i="25"/>
  <c r="C25" i="25"/>
  <c r="A25" i="25"/>
  <c r="AB25" i="25" s="1"/>
  <c r="X24" i="25"/>
  <c r="U24" i="25"/>
  <c r="L24" i="25"/>
  <c r="E24" i="25"/>
  <c r="D24" i="25"/>
  <c r="C24" i="25"/>
  <c r="A24" i="25"/>
  <c r="AC24" i="25" s="1"/>
  <c r="Z23" i="25"/>
  <c r="V23" i="25"/>
  <c r="R23" i="25"/>
  <c r="E23" i="25"/>
  <c r="D23" i="25"/>
  <c r="C23" i="25"/>
  <c r="A23" i="25"/>
  <c r="AA23" i="25" s="1"/>
  <c r="V22" i="25"/>
  <c r="S22" i="25"/>
  <c r="N22" i="25"/>
  <c r="E22" i="25"/>
  <c r="D22" i="25"/>
  <c r="C22" i="25"/>
  <c r="A22" i="25"/>
  <c r="W22" i="25" s="1"/>
  <c r="E21" i="25"/>
  <c r="D21" i="25"/>
  <c r="C21" i="25"/>
  <c r="A21" i="25"/>
  <c r="AA21" i="25" s="1"/>
  <c r="E20" i="25"/>
  <c r="D20" i="25"/>
  <c r="C20" i="25"/>
  <c r="A20" i="25"/>
  <c r="T20" i="25" s="1"/>
  <c r="E19" i="25"/>
  <c r="D19" i="25"/>
  <c r="C19" i="25"/>
  <c r="A19" i="25"/>
  <c r="E18" i="25"/>
  <c r="D18" i="25"/>
  <c r="C18" i="25"/>
  <c r="A18" i="25"/>
  <c r="Z18" i="25" s="1"/>
  <c r="E17" i="25"/>
  <c r="D17" i="25"/>
  <c r="C17" i="25"/>
  <c r="A17" i="25"/>
  <c r="W17" i="25" s="1"/>
  <c r="E16" i="25"/>
  <c r="D16" i="25"/>
  <c r="C16" i="25"/>
  <c r="A16" i="25"/>
  <c r="AC16" i="25" s="1"/>
  <c r="R15" i="25"/>
  <c r="E15" i="25"/>
  <c r="D15" i="25"/>
  <c r="C15" i="25"/>
  <c r="A15" i="25"/>
  <c r="AC15" i="25" s="1"/>
  <c r="E14" i="25"/>
  <c r="D14" i="25"/>
  <c r="C14" i="25"/>
  <c r="A14" i="25"/>
  <c r="S14" i="25" s="1"/>
  <c r="E13" i="25"/>
  <c r="D13" i="25"/>
  <c r="C13" i="25"/>
  <c r="A13" i="25"/>
  <c r="AC13" i="25" s="1"/>
  <c r="E12" i="25"/>
  <c r="D12" i="25"/>
  <c r="C12" i="25"/>
  <c r="A12" i="25"/>
  <c r="E11" i="25"/>
  <c r="D11" i="25"/>
  <c r="C11" i="25"/>
  <c r="A11" i="25"/>
  <c r="AA11" i="25" s="1"/>
  <c r="R10" i="25"/>
  <c r="N10" i="25"/>
  <c r="E10" i="25"/>
  <c r="D10" i="25"/>
  <c r="C10" i="25"/>
  <c r="A10" i="25"/>
  <c r="X10" i="25" s="1"/>
  <c r="E9" i="25"/>
  <c r="D9" i="25"/>
  <c r="C9" i="25"/>
  <c r="A9" i="25"/>
  <c r="Y9" i="25" s="1"/>
  <c r="E8" i="25"/>
  <c r="D8" i="25"/>
  <c r="C8" i="25"/>
  <c r="A8" i="25"/>
  <c r="U8" i="25" s="1"/>
  <c r="U7" i="25"/>
  <c r="E7" i="25"/>
  <c r="D7" i="25"/>
  <c r="C7" i="25"/>
  <c r="A7" i="25"/>
  <c r="Z7" i="25" s="1"/>
  <c r="U6" i="25"/>
  <c r="E6" i="25"/>
  <c r="D6" i="25"/>
  <c r="C6" i="25"/>
  <c r="A6" i="25"/>
  <c r="Y6" i="25" s="1"/>
  <c r="O5" i="25"/>
  <c r="J5" i="25"/>
  <c r="E5" i="25"/>
  <c r="D5" i="25"/>
  <c r="C5" i="25"/>
  <c r="B5" i="25"/>
  <c r="A5" i="25"/>
  <c r="X5" i="25" s="1"/>
  <c r="E4" i="25"/>
  <c r="D4" i="25"/>
  <c r="C4" i="25"/>
  <c r="A4" i="25"/>
  <c r="S4" i="25" s="1"/>
  <c r="E3" i="25"/>
  <c r="D3" i="25"/>
  <c r="C3" i="25"/>
  <c r="A3" i="25"/>
  <c r="N3" i="25" s="1"/>
  <c r="E2" i="25"/>
  <c r="D2" i="25"/>
  <c r="C2" i="25"/>
  <c r="A2" i="25"/>
  <c r="U2" i="25" s="1"/>
  <c r="AC1" i="25"/>
  <c r="AB1" i="25"/>
  <c r="AA1" i="25"/>
  <c r="Z1" i="25"/>
  <c r="Y1" i="25"/>
  <c r="X1" i="25"/>
  <c r="W1" i="25"/>
  <c r="V1" i="25"/>
  <c r="U1" i="25"/>
  <c r="T1" i="25"/>
  <c r="S1" i="25"/>
  <c r="R1" i="25"/>
  <c r="Q1" i="25"/>
  <c r="P1" i="25"/>
  <c r="O1" i="25"/>
  <c r="N1" i="25"/>
  <c r="M1" i="25"/>
  <c r="L1" i="25"/>
  <c r="K1" i="25"/>
  <c r="J1" i="25"/>
  <c r="D49" i="25"/>
  <c r="D48" i="25"/>
  <c r="L7" i="25" l="1"/>
  <c r="V8" i="25"/>
  <c r="W9" i="25"/>
  <c r="J16" i="25"/>
  <c r="J32" i="25"/>
  <c r="O51" i="25"/>
  <c r="V70" i="25"/>
  <c r="U92" i="25"/>
  <c r="P93" i="25"/>
  <c r="V30" i="25"/>
  <c r="U37" i="25"/>
  <c r="X61" i="25"/>
  <c r="Y84" i="25"/>
  <c r="R7" i="25"/>
  <c r="AC8" i="25"/>
  <c r="Z16" i="25"/>
  <c r="M23" i="25"/>
  <c r="J24" i="25"/>
  <c r="P30" i="25"/>
  <c r="U32" i="25"/>
  <c r="W38" i="25"/>
  <c r="P42" i="25"/>
  <c r="Q48" i="25"/>
  <c r="Q51" i="25"/>
  <c r="Z61" i="25"/>
  <c r="W70" i="25"/>
  <c r="J77" i="25"/>
  <c r="AC92" i="25"/>
  <c r="V97" i="25"/>
  <c r="B70" i="25"/>
  <c r="B61" i="25"/>
  <c r="Z24" i="25"/>
  <c r="B30" i="25"/>
  <c r="T5" i="25"/>
  <c r="Q9" i="25"/>
  <c r="AB24" i="25"/>
  <c r="B31" i="25"/>
  <c r="AB40" i="25"/>
  <c r="V46" i="25"/>
  <c r="Y66" i="25"/>
  <c r="B91" i="25"/>
  <c r="J93" i="25"/>
  <c r="B42" i="25"/>
  <c r="P8" i="25"/>
  <c r="T9" i="25"/>
  <c r="Q54" i="25"/>
  <c r="Q84" i="25"/>
  <c r="T87" i="25"/>
  <c r="Q92" i="25"/>
  <c r="N93" i="25"/>
  <c r="N97" i="25"/>
  <c r="B87" i="25"/>
  <c r="Z87" i="25"/>
  <c r="V87" i="25"/>
  <c r="AB87" i="25"/>
  <c r="N83" i="25"/>
  <c r="P83" i="25"/>
  <c r="G127" i="25"/>
  <c r="G135" i="25"/>
  <c r="G141" i="25"/>
  <c r="H145" i="25"/>
  <c r="I145" i="25" s="1"/>
  <c r="G148" i="25"/>
  <c r="G157" i="25"/>
  <c r="H161" i="25"/>
  <c r="I161" i="25" s="1"/>
  <c r="H171" i="25"/>
  <c r="I171" i="25" s="1"/>
  <c r="G173" i="25"/>
  <c r="H177" i="25"/>
  <c r="I177" i="25" s="1"/>
  <c r="G180" i="25"/>
  <c r="G183" i="25"/>
  <c r="H187" i="25"/>
  <c r="I187" i="25" s="1"/>
  <c r="F193" i="25"/>
  <c r="F195" i="25"/>
  <c r="H199" i="25"/>
  <c r="I199" i="25" s="1"/>
  <c r="G131" i="25"/>
  <c r="G189" i="25"/>
  <c r="G167" i="25"/>
  <c r="H155" i="25"/>
  <c r="I155" i="25" s="1"/>
  <c r="H107" i="25"/>
  <c r="I107" i="25" s="1"/>
  <c r="AC7" i="25"/>
  <c r="X3" i="25"/>
  <c r="AB10" i="25"/>
  <c r="U16" i="25"/>
  <c r="Q17" i="25"/>
  <c r="J18" i="25"/>
  <c r="AB18" i="25"/>
  <c r="Q24" i="25"/>
  <c r="J26" i="25"/>
  <c r="W26" i="25"/>
  <c r="Q27" i="25"/>
  <c r="V28" i="25"/>
  <c r="AC29" i="25"/>
  <c r="L30" i="25"/>
  <c r="AA30" i="25"/>
  <c r="M31" i="25"/>
  <c r="X34" i="25"/>
  <c r="AA38" i="25"/>
  <c r="B40" i="25"/>
  <c r="R40" i="25"/>
  <c r="J42" i="25"/>
  <c r="W42" i="25"/>
  <c r="Q43" i="25"/>
  <c r="V44" i="25"/>
  <c r="AC45" i="25"/>
  <c r="L46" i="25"/>
  <c r="AA46" i="25"/>
  <c r="M47" i="25"/>
  <c r="AC51" i="25"/>
  <c r="AA55" i="25"/>
  <c r="R58" i="25"/>
  <c r="AB59" i="25"/>
  <c r="X60" i="25"/>
  <c r="R61" i="25"/>
  <c r="R62" i="25"/>
  <c r="Z69" i="25"/>
  <c r="K70" i="25"/>
  <c r="S72" i="25"/>
  <c r="Z73" i="25"/>
  <c r="V74" i="25"/>
  <c r="B77" i="25"/>
  <c r="X77" i="25"/>
  <c r="AB83" i="25"/>
  <c r="S86" i="25"/>
  <c r="N87" i="25"/>
  <c r="J91" i="25"/>
  <c r="T99" i="25"/>
  <c r="T18" i="25"/>
  <c r="J7" i="25"/>
  <c r="M9" i="25"/>
  <c r="B16" i="25"/>
  <c r="X16" i="25"/>
  <c r="Y17" i="25"/>
  <c r="L18" i="25"/>
  <c r="L22" i="25"/>
  <c r="B24" i="25"/>
  <c r="R24" i="25"/>
  <c r="K26" i="25"/>
  <c r="Z26" i="25"/>
  <c r="V27" i="25"/>
  <c r="AB28" i="25"/>
  <c r="O30" i="25"/>
  <c r="AB30" i="25"/>
  <c r="O31" i="25"/>
  <c r="T33" i="25"/>
  <c r="AB38" i="25"/>
  <c r="U40" i="25"/>
  <c r="M41" i="25"/>
  <c r="K42" i="25"/>
  <c r="Z42" i="25"/>
  <c r="V43" i="25"/>
  <c r="AB44" i="25"/>
  <c r="O46" i="25"/>
  <c r="AB46" i="25"/>
  <c r="O47" i="25"/>
  <c r="N48" i="25"/>
  <c r="M51" i="25"/>
  <c r="V58" i="25"/>
  <c r="AC59" i="25"/>
  <c r="S61" i="25"/>
  <c r="AC62" i="25"/>
  <c r="J65" i="25"/>
  <c r="J69" i="25"/>
  <c r="AA69" i="25"/>
  <c r="O70" i="25"/>
  <c r="X72" i="25"/>
  <c r="J73" i="25"/>
  <c r="AB73" i="25"/>
  <c r="AC74" i="25"/>
  <c r="Z77" i="25"/>
  <c r="R87" i="25"/>
  <c r="N91" i="25"/>
  <c r="R97" i="25"/>
  <c r="X99" i="25"/>
  <c r="AB17" i="25"/>
  <c r="N18" i="25"/>
  <c r="L26" i="25"/>
  <c r="AA26" i="25"/>
  <c r="AA27" i="25"/>
  <c r="U31" i="25"/>
  <c r="L42" i="25"/>
  <c r="AA42" i="25"/>
  <c r="AA43" i="25"/>
  <c r="U47" i="25"/>
  <c r="AC58" i="25"/>
  <c r="K65" i="25"/>
  <c r="K69" i="25"/>
  <c r="R70" i="25"/>
  <c r="Y72" i="25"/>
  <c r="L73" i="25"/>
  <c r="P91" i="25"/>
  <c r="AB99" i="25"/>
  <c r="O26" i="25"/>
  <c r="AB26" i="25"/>
  <c r="O42" i="25"/>
  <c r="AB42" i="25"/>
  <c r="P65" i="25"/>
  <c r="N69" i="25"/>
  <c r="N73" i="25"/>
  <c r="V91" i="25"/>
  <c r="H103" i="25"/>
  <c r="I103" i="25" s="1"/>
  <c r="H105" i="25"/>
  <c r="I105" i="25" s="1"/>
  <c r="H109" i="25"/>
  <c r="I109" i="25" s="1"/>
  <c r="H111" i="25"/>
  <c r="I111" i="25" s="1"/>
  <c r="G114" i="25"/>
  <c r="G118" i="25"/>
  <c r="G123" i="25"/>
  <c r="H139" i="25"/>
  <c r="I139" i="25" s="1"/>
  <c r="G151" i="25"/>
  <c r="G164" i="25"/>
  <c r="S65" i="25"/>
  <c r="P69" i="25"/>
  <c r="R73" i="25"/>
  <c r="B18" i="25"/>
  <c r="R26" i="25"/>
  <c r="R42" i="25"/>
  <c r="W51" i="25"/>
  <c r="B65" i="25"/>
  <c r="X65" i="25"/>
  <c r="B69" i="25"/>
  <c r="S69" i="25"/>
  <c r="AC70" i="25"/>
  <c r="B73" i="25"/>
  <c r="S73" i="25"/>
  <c r="X93" i="25"/>
  <c r="S18" i="25"/>
  <c r="B26" i="25"/>
  <c r="B7" i="25"/>
  <c r="X9" i="25"/>
  <c r="AA22" i="25"/>
  <c r="Z5" i="25"/>
  <c r="AB9" i="25"/>
  <c r="S10" i="25"/>
  <c r="Z15" i="25"/>
  <c r="M16" i="25"/>
  <c r="X18" i="25"/>
  <c r="AB22" i="25"/>
  <c r="T26" i="25"/>
  <c r="S29" i="25"/>
  <c r="J30" i="25"/>
  <c r="W30" i="25"/>
  <c r="M40" i="25"/>
  <c r="T42" i="25"/>
  <c r="S45" i="25"/>
  <c r="J46" i="25"/>
  <c r="W46" i="25"/>
  <c r="B48" i="25"/>
  <c r="X51" i="25"/>
  <c r="Y54" i="25"/>
  <c r="S55" i="25"/>
  <c r="S60" i="25"/>
  <c r="J61" i="25"/>
  <c r="R63" i="25"/>
  <c r="Z65" i="25"/>
  <c r="T69" i="25"/>
  <c r="O72" i="25"/>
  <c r="T73" i="25"/>
  <c r="M74" i="25"/>
  <c r="M75" i="25"/>
  <c r="P77" i="25"/>
  <c r="W78" i="25"/>
  <c r="B93" i="25"/>
  <c r="Z93" i="25"/>
  <c r="B95" i="25"/>
  <c r="N99" i="25"/>
  <c r="R18" i="25"/>
  <c r="P26" i="25"/>
  <c r="AC9" i="25"/>
  <c r="P16" i="25"/>
  <c r="O17" i="25"/>
  <c r="M24" i="25"/>
  <c r="V26" i="25"/>
  <c r="Q28" i="25"/>
  <c r="X29" i="25"/>
  <c r="K30" i="25"/>
  <c r="Z30" i="25"/>
  <c r="J31" i="25"/>
  <c r="Q40" i="25"/>
  <c r="V42" i="25"/>
  <c r="Q44" i="25"/>
  <c r="X45" i="25"/>
  <c r="K46" i="25"/>
  <c r="Z46" i="25"/>
  <c r="J47" i="25"/>
  <c r="AB51" i="25"/>
  <c r="AC54" i="25"/>
  <c r="L61" i="25"/>
  <c r="AC63" i="25"/>
  <c r="S77" i="25"/>
  <c r="X83" i="25"/>
  <c r="L97" i="25"/>
  <c r="Y12" i="25"/>
  <c r="V12" i="25"/>
  <c r="Q12" i="25"/>
  <c r="AC52" i="25"/>
  <c r="Z52" i="25"/>
  <c r="T52" i="25"/>
  <c r="O52" i="25"/>
  <c r="J52" i="25"/>
  <c r="B52" i="25"/>
  <c r="AB52" i="25"/>
  <c r="V52" i="25"/>
  <c r="N52" i="25"/>
  <c r="AA52" i="25"/>
  <c r="S52" i="25"/>
  <c r="L52" i="25"/>
  <c r="K52" i="25"/>
  <c r="X52" i="25"/>
  <c r="Y64" i="25"/>
  <c r="T64" i="25"/>
  <c r="O64" i="25"/>
  <c r="U96" i="25"/>
  <c r="W96" i="25"/>
  <c r="Q96" i="25"/>
  <c r="O96" i="25"/>
  <c r="Y96" i="25"/>
  <c r="AA3" i="25"/>
  <c r="AB3" i="25"/>
  <c r="T3" i="25"/>
  <c r="L3" i="25"/>
  <c r="R3" i="25"/>
  <c r="K4" i="25"/>
  <c r="B3" i="25"/>
  <c r="J3" i="25"/>
  <c r="V3" i="25"/>
  <c r="N5" i="25"/>
  <c r="AC10" i="25"/>
  <c r="AA10" i="25"/>
  <c r="V10" i="25"/>
  <c r="P10" i="25"/>
  <c r="K10" i="25"/>
  <c r="Z10" i="25"/>
  <c r="T10" i="25"/>
  <c r="O10" i="25"/>
  <c r="J10" i="25"/>
  <c r="B10" i="25"/>
  <c r="L10" i="25"/>
  <c r="W10" i="25"/>
  <c r="W15" i="25"/>
  <c r="M15" i="25"/>
  <c r="U15" i="25"/>
  <c r="J15" i="25"/>
  <c r="B15" i="25"/>
  <c r="S25" i="25"/>
  <c r="AC34" i="25"/>
  <c r="AB34" i="25"/>
  <c r="W34" i="25"/>
  <c r="R34" i="25"/>
  <c r="L34" i="25"/>
  <c r="AA34" i="25"/>
  <c r="T34" i="25"/>
  <c r="N34" i="25"/>
  <c r="Z34" i="25"/>
  <c r="S34" i="25"/>
  <c r="K34" i="25"/>
  <c r="V34" i="25"/>
  <c r="W39" i="25"/>
  <c r="Q39" i="25"/>
  <c r="J39" i="25"/>
  <c r="B39" i="25"/>
  <c r="Z39" i="25"/>
  <c r="O39" i="25"/>
  <c r="V39" i="25"/>
  <c r="M39" i="25"/>
  <c r="K39" i="25"/>
  <c r="AC39" i="25"/>
  <c r="X50" i="25"/>
  <c r="Q50" i="25"/>
  <c r="J50" i="25"/>
  <c r="B50" i="25"/>
  <c r="AB50" i="25"/>
  <c r="R50" i="25"/>
  <c r="Z50" i="25"/>
  <c r="P50" i="25"/>
  <c r="L50" i="25"/>
  <c r="AC50" i="25"/>
  <c r="W52" i="25"/>
  <c r="AC56" i="25"/>
  <c r="AB56" i="25"/>
  <c r="W56" i="25"/>
  <c r="R56" i="25"/>
  <c r="L56" i="25"/>
  <c r="Z56" i="25"/>
  <c r="S56" i="25"/>
  <c r="K56" i="25"/>
  <c r="X56" i="25"/>
  <c r="P56" i="25"/>
  <c r="J56" i="25"/>
  <c r="B56" i="25"/>
  <c r="N56" i="25"/>
  <c r="AA56" i="25"/>
  <c r="AA79" i="25"/>
  <c r="Z79" i="25"/>
  <c r="R79" i="25"/>
  <c r="J79" i="25"/>
  <c r="B79" i="25"/>
  <c r="AB79" i="25"/>
  <c r="P79" i="25"/>
  <c r="X79" i="25"/>
  <c r="N79" i="25"/>
  <c r="T79" i="25"/>
  <c r="L79" i="25"/>
  <c r="AB85" i="25"/>
  <c r="V85" i="25"/>
  <c r="P85" i="25"/>
  <c r="K85" i="25"/>
  <c r="Z85" i="25"/>
  <c r="S85" i="25"/>
  <c r="L85" i="25"/>
  <c r="X85" i="25"/>
  <c r="R85" i="25"/>
  <c r="J85" i="25"/>
  <c r="B85" i="25"/>
  <c r="T85" i="25"/>
  <c r="N85" i="25"/>
  <c r="O85" i="25"/>
  <c r="L12" i="25"/>
  <c r="AC14" i="25"/>
  <c r="AA14" i="25"/>
  <c r="V14" i="25"/>
  <c r="P14" i="25"/>
  <c r="K14" i="25"/>
  <c r="Z14" i="25"/>
  <c r="T14" i="25"/>
  <c r="O14" i="25"/>
  <c r="J14" i="25"/>
  <c r="B14" i="25"/>
  <c r="L14" i="25"/>
  <c r="W14" i="25"/>
  <c r="R57" i="25"/>
  <c r="N57" i="25"/>
  <c r="J57" i="25"/>
  <c r="B57" i="25"/>
  <c r="W57" i="25"/>
  <c r="Z71" i="25"/>
  <c r="R71" i="25"/>
  <c r="L71" i="25"/>
  <c r="X71" i="25"/>
  <c r="P71" i="25"/>
  <c r="V71" i="25"/>
  <c r="M71" i="25"/>
  <c r="M96" i="25"/>
  <c r="P3" i="25"/>
  <c r="Z3" i="25"/>
  <c r="AC5" i="25"/>
  <c r="AB5" i="25"/>
  <c r="W5" i="25"/>
  <c r="R5" i="25"/>
  <c r="L5" i="25"/>
  <c r="AA5" i="25"/>
  <c r="V5" i="25"/>
  <c r="P5" i="25"/>
  <c r="K5" i="25"/>
  <c r="S5" i="25"/>
  <c r="Q6" i="25"/>
  <c r="Z8" i="25"/>
  <c r="R8" i="25"/>
  <c r="L8" i="25"/>
  <c r="X8" i="25"/>
  <c r="Q8" i="25"/>
  <c r="J8" i="25"/>
  <c r="B8" i="25"/>
  <c r="M8" i="25"/>
  <c r="AB8" i="25"/>
  <c r="AB12" i="25"/>
  <c r="N14" i="25"/>
  <c r="X14" i="25"/>
  <c r="Z32" i="25"/>
  <c r="P32" i="25"/>
  <c r="R32" i="25"/>
  <c r="AC32" i="25"/>
  <c r="M32" i="25"/>
  <c r="O34" i="25"/>
  <c r="U39" i="25"/>
  <c r="P52" i="25"/>
  <c r="V53" i="25"/>
  <c r="U53" i="25"/>
  <c r="M53" i="25"/>
  <c r="AB57" i="25"/>
  <c r="U68" i="25"/>
  <c r="AA68" i="25"/>
  <c r="P68" i="25"/>
  <c r="B71" i="25"/>
  <c r="J71" i="25"/>
  <c r="AC71" i="25"/>
  <c r="AC96" i="25"/>
  <c r="AB71" i="25"/>
  <c r="Q82" i="25"/>
  <c r="AA89" i="25"/>
  <c r="AB89" i="25"/>
  <c r="T89" i="25"/>
  <c r="L89" i="25"/>
  <c r="X89" i="25"/>
  <c r="N89" i="25"/>
  <c r="V89" i="25"/>
  <c r="J89" i="25"/>
  <c r="B89" i="25"/>
  <c r="Z89" i="25"/>
  <c r="P89" i="25"/>
  <c r="R89" i="25"/>
  <c r="Z4" i="25"/>
  <c r="AA4" i="25"/>
  <c r="W4" i="25"/>
  <c r="AC11" i="25"/>
  <c r="V11" i="25"/>
  <c r="Q11" i="25"/>
  <c r="K11" i="25"/>
  <c r="Y13" i="25"/>
  <c r="X13" i="25"/>
  <c r="S13" i="25"/>
  <c r="M13" i="25"/>
  <c r="R14" i="25"/>
  <c r="AB14" i="25"/>
  <c r="X25" i="25"/>
  <c r="Q25" i="25"/>
  <c r="Y25" i="25"/>
  <c r="O25" i="25"/>
  <c r="W25" i="25"/>
  <c r="M25" i="25"/>
  <c r="L25" i="25"/>
  <c r="AC25" i="25"/>
  <c r="P34" i="25"/>
  <c r="AA39" i="25"/>
  <c r="X41" i="25"/>
  <c r="Q41" i="25"/>
  <c r="AB41" i="25"/>
  <c r="S41" i="25"/>
  <c r="Y41" i="25"/>
  <c r="O41" i="25"/>
  <c r="L41" i="25"/>
  <c r="AC41" i="25"/>
  <c r="V50" i="25"/>
  <c r="R52" i="25"/>
  <c r="AC53" i="25"/>
  <c r="V56" i="25"/>
  <c r="X59" i="25"/>
  <c r="M59" i="25"/>
  <c r="V59" i="25"/>
  <c r="R59" i="25"/>
  <c r="L59" i="25"/>
  <c r="Q71" i="25"/>
  <c r="AC81" i="25"/>
  <c r="AB81" i="25"/>
  <c r="W81" i="25"/>
  <c r="R81" i="25"/>
  <c r="L81" i="25"/>
  <c r="Z81" i="25"/>
  <c r="S81" i="25"/>
  <c r="K81" i="25"/>
  <c r="X81" i="25"/>
  <c r="P81" i="25"/>
  <c r="J81" i="25"/>
  <c r="B81" i="25"/>
  <c r="AA81" i="25"/>
  <c r="T81" i="25"/>
  <c r="N81" i="25"/>
  <c r="O81" i="25"/>
  <c r="AB75" i="25"/>
  <c r="Q75" i="25"/>
  <c r="L75" i="25"/>
  <c r="X75" i="25"/>
  <c r="AC80" i="25"/>
  <c r="Q80" i="25"/>
  <c r="M80" i="25"/>
  <c r="Y80" i="25"/>
  <c r="O86" i="25"/>
  <c r="Y88" i="25"/>
  <c r="O88" i="25"/>
  <c r="M88" i="25"/>
  <c r="AC88" i="25"/>
  <c r="U100" i="25"/>
  <c r="Q100" i="25"/>
  <c r="M100" i="25"/>
  <c r="N7" i="25"/>
  <c r="W7" i="25"/>
  <c r="L9" i="25"/>
  <c r="S9" i="25"/>
  <c r="R16" i="25"/>
  <c r="T17" i="25"/>
  <c r="AC18" i="25"/>
  <c r="AA18" i="25"/>
  <c r="V18" i="25"/>
  <c r="P18" i="25"/>
  <c r="K18" i="25"/>
  <c r="O18" i="25"/>
  <c r="W18" i="25"/>
  <c r="P21" i="25"/>
  <c r="P22" i="25"/>
  <c r="W23" i="25"/>
  <c r="Q23" i="25"/>
  <c r="J23" i="25"/>
  <c r="B23" i="25"/>
  <c r="K23" i="25"/>
  <c r="U23" i="25"/>
  <c r="AC23" i="25"/>
  <c r="AC38" i="25"/>
  <c r="Z38" i="25"/>
  <c r="T38" i="25"/>
  <c r="O38" i="25"/>
  <c r="J38" i="25"/>
  <c r="B38" i="25"/>
  <c r="K38" i="25"/>
  <c r="R38" i="25"/>
  <c r="X38" i="25"/>
  <c r="V48" i="25"/>
  <c r="M54" i="25"/>
  <c r="Z55" i="25"/>
  <c r="AB55" i="25"/>
  <c r="T55" i="25"/>
  <c r="L55" i="25"/>
  <c r="K55" i="25"/>
  <c r="W55" i="25"/>
  <c r="W58" i="25"/>
  <c r="M58" i="25"/>
  <c r="K58" i="25"/>
  <c r="AA58" i="25"/>
  <c r="Y60" i="25"/>
  <c r="O60" i="25"/>
  <c r="M60" i="25"/>
  <c r="AC60" i="25"/>
  <c r="N61" i="25"/>
  <c r="T61" i="25"/>
  <c r="M63" i="25"/>
  <c r="N65" i="25"/>
  <c r="T65" i="25"/>
  <c r="AC69" i="25"/>
  <c r="AB69" i="25"/>
  <c r="W69" i="25"/>
  <c r="R69" i="25"/>
  <c r="L69" i="25"/>
  <c r="O69" i="25"/>
  <c r="V69" i="25"/>
  <c r="AA70" i="25"/>
  <c r="U70" i="25"/>
  <c r="M70" i="25"/>
  <c r="Q70" i="25"/>
  <c r="Z70" i="25"/>
  <c r="AB72" i="25"/>
  <c r="T72" i="25"/>
  <c r="M72" i="25"/>
  <c r="L72" i="25"/>
  <c r="W72" i="25"/>
  <c r="AC73" i="25"/>
  <c r="AA73" i="25"/>
  <c r="V73" i="25"/>
  <c r="P73" i="25"/>
  <c r="K73" i="25"/>
  <c r="O73" i="25"/>
  <c r="W73" i="25"/>
  <c r="AA74" i="25"/>
  <c r="Q74" i="25"/>
  <c r="K74" i="25"/>
  <c r="W74" i="25"/>
  <c r="R75" i="25"/>
  <c r="AC76" i="25"/>
  <c r="S76" i="25"/>
  <c r="M76" i="25"/>
  <c r="Y76" i="25"/>
  <c r="N77" i="25"/>
  <c r="T77" i="25"/>
  <c r="U80" i="25"/>
  <c r="O84" i="25"/>
  <c r="U88" i="25"/>
  <c r="AC91" i="25"/>
  <c r="AB91" i="25"/>
  <c r="T91" i="25"/>
  <c r="L91" i="25"/>
  <c r="R91" i="25"/>
  <c r="M92" i="25"/>
  <c r="AA93" i="25"/>
  <c r="V93" i="25"/>
  <c r="T93" i="25"/>
  <c r="L93" i="25"/>
  <c r="R93" i="25"/>
  <c r="AC100" i="25"/>
  <c r="P7" i="25"/>
  <c r="L17" i="25"/>
  <c r="AC22" i="25"/>
  <c r="Z22" i="25"/>
  <c r="T22" i="25"/>
  <c r="O22" i="25"/>
  <c r="J22" i="25"/>
  <c r="B22" i="25"/>
  <c r="K22" i="25"/>
  <c r="R22" i="25"/>
  <c r="X22" i="25"/>
  <c r="AB33" i="25"/>
  <c r="Q33" i="25"/>
  <c r="L33" i="25"/>
  <c r="Y33" i="25"/>
  <c r="K48" i="25"/>
  <c r="Y48" i="25"/>
  <c r="AC61" i="25"/>
  <c r="AA61" i="25"/>
  <c r="V61" i="25"/>
  <c r="P61" i="25"/>
  <c r="K61" i="25"/>
  <c r="O61" i="25"/>
  <c r="W61" i="25"/>
  <c r="M62" i="25"/>
  <c r="AC65" i="25"/>
  <c r="AB65" i="25"/>
  <c r="W65" i="25"/>
  <c r="R65" i="25"/>
  <c r="L65" i="25"/>
  <c r="O65" i="25"/>
  <c r="V65" i="25"/>
  <c r="V75" i="25"/>
  <c r="AC77" i="25"/>
  <c r="AB77" i="25"/>
  <c r="W77" i="25"/>
  <c r="R77" i="25"/>
  <c r="L77" i="25"/>
  <c r="O77" i="25"/>
  <c r="V77" i="25"/>
  <c r="W80" i="25"/>
  <c r="AA83" i="25"/>
  <c r="Z83" i="25"/>
  <c r="R83" i="25"/>
  <c r="J83" i="25"/>
  <c r="B83" i="25"/>
  <c r="L83" i="25"/>
  <c r="V83" i="25"/>
  <c r="W88" i="25"/>
  <c r="AC95" i="25"/>
  <c r="AB95" i="25"/>
  <c r="T95" i="25"/>
  <c r="L95" i="25"/>
  <c r="Z95" i="25"/>
  <c r="P95" i="25"/>
  <c r="V95" i="25"/>
  <c r="AA101" i="25"/>
  <c r="Z101" i="25"/>
  <c r="R101" i="25"/>
  <c r="J101" i="25"/>
  <c r="B101" i="25"/>
  <c r="X101" i="25"/>
  <c r="N101" i="25"/>
  <c r="L101" i="25"/>
  <c r="AB101" i="25"/>
  <c r="P24" i="25"/>
  <c r="V24" i="25"/>
  <c r="N26" i="25"/>
  <c r="S26" i="25"/>
  <c r="X26" i="25"/>
  <c r="K27" i="25"/>
  <c r="L28" i="25"/>
  <c r="M29" i="25"/>
  <c r="N30" i="25"/>
  <c r="S30" i="25"/>
  <c r="X30" i="25"/>
  <c r="R31" i="25"/>
  <c r="P40" i="25"/>
  <c r="V40" i="25"/>
  <c r="N42" i="25"/>
  <c r="S42" i="25"/>
  <c r="X42" i="25"/>
  <c r="K43" i="25"/>
  <c r="L44" i="25"/>
  <c r="M45" i="25"/>
  <c r="N46" i="25"/>
  <c r="S46" i="25"/>
  <c r="X46" i="25"/>
  <c r="R47" i="25"/>
  <c r="L51" i="25"/>
  <c r="S51" i="25"/>
  <c r="P87" i="25"/>
  <c r="X87" i="25"/>
  <c r="AC99" i="25"/>
  <c r="Z99" i="25"/>
  <c r="R99" i="25"/>
  <c r="J99" i="25"/>
  <c r="B99" i="25"/>
  <c r="L99" i="25"/>
  <c r="V99" i="25"/>
  <c r="O94" i="25"/>
  <c r="P97" i="25"/>
  <c r="X97" i="25"/>
  <c r="G102" i="25"/>
  <c r="F103" i="25"/>
  <c r="G104" i="25"/>
  <c r="F105" i="25"/>
  <c r="G106" i="25"/>
  <c r="F107" i="25"/>
  <c r="G108" i="25"/>
  <c r="F109" i="25"/>
  <c r="G110" i="25"/>
  <c r="F111" i="25"/>
  <c r="G113" i="25"/>
  <c r="H114" i="25"/>
  <c r="I114" i="25" s="1"/>
  <c r="F115" i="25"/>
  <c r="G117" i="25"/>
  <c r="H118" i="25"/>
  <c r="I118" i="25" s="1"/>
  <c r="G121" i="25"/>
  <c r="H123" i="25"/>
  <c r="I123" i="25" s="1"/>
  <c r="G125" i="25"/>
  <c r="H127" i="25"/>
  <c r="I127" i="25" s="1"/>
  <c r="G129" i="25"/>
  <c r="H131" i="25"/>
  <c r="I131" i="25" s="1"/>
  <c r="G133" i="25"/>
  <c r="H135" i="25"/>
  <c r="I135" i="25" s="1"/>
  <c r="G136" i="25"/>
  <c r="G137" i="25"/>
  <c r="G139" i="25"/>
  <c r="G140" i="25"/>
  <c r="H141" i="25"/>
  <c r="I141" i="25" s="1"/>
  <c r="G143" i="25"/>
  <c r="G144" i="25"/>
  <c r="G145" i="25"/>
  <c r="G147" i="25"/>
  <c r="G149" i="25"/>
  <c r="H151" i="25"/>
  <c r="I151" i="25" s="1"/>
  <c r="G152" i="25"/>
  <c r="G153" i="25"/>
  <c r="G155" i="25"/>
  <c r="G156" i="25"/>
  <c r="H157" i="25"/>
  <c r="I157" i="25" s="1"/>
  <c r="G159" i="25"/>
  <c r="G160" i="25"/>
  <c r="G161" i="25"/>
  <c r="G163" i="25"/>
  <c r="G165" i="25"/>
  <c r="H167" i="25"/>
  <c r="I167" i="25" s="1"/>
  <c r="G168" i="25"/>
  <c r="G169" i="25"/>
  <c r="G171" i="25"/>
  <c r="G172" i="25"/>
  <c r="H173" i="25"/>
  <c r="I173" i="25" s="1"/>
  <c r="G175" i="25"/>
  <c r="G176" i="25"/>
  <c r="G177" i="25"/>
  <c r="G179" i="25"/>
  <c r="G181" i="25"/>
  <c r="H183" i="25"/>
  <c r="I183" i="25" s="1"/>
  <c r="G184" i="25"/>
  <c r="G185" i="25"/>
  <c r="G187" i="25"/>
  <c r="G188" i="25"/>
  <c r="H189" i="25"/>
  <c r="I189" i="25" s="1"/>
  <c r="G191" i="25"/>
  <c r="H192" i="25"/>
  <c r="I192" i="25" s="1"/>
  <c r="F194" i="25"/>
  <c r="H195" i="25"/>
  <c r="I195" i="25" s="1"/>
  <c r="F197" i="25"/>
  <c r="F198" i="25"/>
  <c r="F199" i="25"/>
  <c r="Q2" i="25"/>
  <c r="AB6" i="25"/>
  <c r="X6" i="25"/>
  <c r="T6" i="25"/>
  <c r="P6" i="25"/>
  <c r="L6" i="25"/>
  <c r="AA6" i="25"/>
  <c r="W6" i="25"/>
  <c r="S6" i="25"/>
  <c r="O6" i="25"/>
  <c r="K6" i="25"/>
  <c r="Z6" i="25"/>
  <c r="V6" i="25"/>
  <c r="R6" i="25"/>
  <c r="N6" i="25"/>
  <c r="J6" i="25"/>
  <c r="B6" i="25"/>
  <c r="M6" i="25"/>
  <c r="AC6" i="25"/>
  <c r="AB19" i="25"/>
  <c r="X19" i="25"/>
  <c r="T19" i="25"/>
  <c r="P19" i="25"/>
  <c r="L19" i="25"/>
  <c r="AC19" i="25"/>
  <c r="W19" i="25"/>
  <c r="R19" i="25"/>
  <c r="M19" i="25"/>
  <c r="AA19" i="25"/>
  <c r="V19" i="25"/>
  <c r="Q19" i="25"/>
  <c r="K19" i="25"/>
  <c r="Z19" i="25"/>
  <c r="U19" i="25"/>
  <c r="O19" i="25"/>
  <c r="J19" i="25"/>
  <c r="B19" i="25"/>
  <c r="N19" i="25"/>
  <c r="U21" i="25"/>
  <c r="AB35" i="25"/>
  <c r="X35" i="25"/>
  <c r="T35" i="25"/>
  <c r="P35" i="25"/>
  <c r="L35" i="25"/>
  <c r="AC35" i="25"/>
  <c r="W35" i="25"/>
  <c r="R35" i="25"/>
  <c r="M35" i="25"/>
  <c r="AA35" i="25"/>
  <c r="V35" i="25"/>
  <c r="Q35" i="25"/>
  <c r="K35" i="25"/>
  <c r="Z35" i="25"/>
  <c r="U35" i="25"/>
  <c r="O35" i="25"/>
  <c r="J35" i="25"/>
  <c r="B35" i="25"/>
  <c r="N35" i="25"/>
  <c r="T36" i="25"/>
  <c r="AA20" i="25"/>
  <c r="W20" i="25"/>
  <c r="S20" i="25"/>
  <c r="K20" i="25"/>
  <c r="AC20" i="25"/>
  <c r="X20" i="25"/>
  <c r="R20" i="25"/>
  <c r="M20" i="25"/>
  <c r="AB20" i="25"/>
  <c r="V20" i="25"/>
  <c r="Q20" i="25"/>
  <c r="L20" i="25"/>
  <c r="Z20" i="25"/>
  <c r="U20" i="25"/>
  <c r="P20" i="25"/>
  <c r="J20" i="25"/>
  <c r="B20" i="25"/>
  <c r="N20" i="25"/>
  <c r="N36" i="25"/>
  <c r="S19" i="25"/>
  <c r="Y20" i="25"/>
  <c r="S35" i="25"/>
  <c r="AB2" i="25"/>
  <c r="X2" i="25"/>
  <c r="T2" i="25"/>
  <c r="P2" i="25"/>
  <c r="L2" i="25"/>
  <c r="AA2" i="25"/>
  <c r="W2" i="25"/>
  <c r="S2" i="25"/>
  <c r="K2" i="25"/>
  <c r="Z2" i="25"/>
  <c r="V2" i="25"/>
  <c r="R2" i="25"/>
  <c r="N2" i="25"/>
  <c r="J2" i="25"/>
  <c r="B2" i="25"/>
  <c r="M2" i="25"/>
  <c r="AC2" i="25"/>
  <c r="AA36" i="25"/>
  <c r="W36" i="25"/>
  <c r="S36" i="25"/>
  <c r="O36" i="25"/>
  <c r="K36" i="25"/>
  <c r="AC36" i="25"/>
  <c r="X36" i="25"/>
  <c r="R36" i="25"/>
  <c r="M36" i="25"/>
  <c r="AB36" i="25"/>
  <c r="V36" i="25"/>
  <c r="Q36" i="25"/>
  <c r="L36" i="25"/>
  <c r="Z36" i="25"/>
  <c r="U36" i="25"/>
  <c r="P36" i="25"/>
  <c r="J36" i="25"/>
  <c r="B36" i="25"/>
  <c r="Y2" i="25"/>
  <c r="Y19" i="25"/>
  <c r="Z21" i="25"/>
  <c r="V21" i="25"/>
  <c r="R21" i="25"/>
  <c r="N21" i="25"/>
  <c r="J21" i="25"/>
  <c r="B21" i="25"/>
  <c r="Y21" i="25"/>
  <c r="T21" i="25"/>
  <c r="O21" i="25"/>
  <c r="AC21" i="25"/>
  <c r="X21" i="25"/>
  <c r="S21" i="25"/>
  <c r="M21" i="25"/>
  <c r="AB21" i="25"/>
  <c r="W21" i="25"/>
  <c r="Q21" i="25"/>
  <c r="L21" i="25"/>
  <c r="K21" i="25"/>
  <c r="Y35" i="25"/>
  <c r="Z37" i="25"/>
  <c r="V37" i="25"/>
  <c r="R37" i="25"/>
  <c r="N37" i="25"/>
  <c r="J37" i="25"/>
  <c r="B37" i="25"/>
  <c r="Y37" i="25"/>
  <c r="T37" i="25"/>
  <c r="O37" i="25"/>
  <c r="AC37" i="25"/>
  <c r="X37" i="25"/>
  <c r="S37" i="25"/>
  <c r="M37" i="25"/>
  <c r="AA37" i="25"/>
  <c r="AB37" i="25"/>
  <c r="W37" i="25"/>
  <c r="Q37" i="25"/>
  <c r="L37" i="25"/>
  <c r="K37" i="25"/>
  <c r="H102" i="25"/>
  <c r="I102" i="25" s="1"/>
  <c r="H104" i="25"/>
  <c r="I104" i="25" s="1"/>
  <c r="H106" i="25"/>
  <c r="I106" i="25" s="1"/>
  <c r="H108" i="25"/>
  <c r="I108" i="25" s="1"/>
  <c r="H110" i="25"/>
  <c r="I110" i="25" s="1"/>
  <c r="H121" i="25"/>
  <c r="I121" i="25" s="1"/>
  <c r="H125" i="25"/>
  <c r="I125" i="25" s="1"/>
  <c r="H129" i="25"/>
  <c r="I129" i="25" s="1"/>
  <c r="H133" i="25"/>
  <c r="I133" i="25" s="1"/>
  <c r="H143" i="25"/>
  <c r="I143" i="25" s="1"/>
  <c r="H149" i="25"/>
  <c r="I149" i="25" s="1"/>
  <c r="H159" i="25"/>
  <c r="I159" i="25" s="1"/>
  <c r="H165" i="25"/>
  <c r="I165" i="25" s="1"/>
  <c r="H175" i="25"/>
  <c r="I175" i="25" s="1"/>
  <c r="H181" i="25"/>
  <c r="I181" i="25" s="1"/>
  <c r="H191" i="25"/>
  <c r="I191" i="25" s="1"/>
  <c r="G194" i="25"/>
  <c r="M3" i="25"/>
  <c r="Q3" i="25"/>
  <c r="U3" i="25"/>
  <c r="Y3" i="25"/>
  <c r="AC3" i="25"/>
  <c r="L4" i="25"/>
  <c r="P4" i="25"/>
  <c r="T4" i="25"/>
  <c r="X4" i="25"/>
  <c r="AB4" i="25"/>
  <c r="AB7" i="25"/>
  <c r="X7" i="25"/>
  <c r="T7" i="25"/>
  <c r="M7" i="25"/>
  <c r="Q7" i="25"/>
  <c r="V7" i="25"/>
  <c r="AA7" i="25"/>
  <c r="M11" i="25"/>
  <c r="R11" i="25"/>
  <c r="W11" i="25"/>
  <c r="M12" i="25"/>
  <c r="R12" i="25"/>
  <c r="X12" i="25"/>
  <c r="AC12" i="25"/>
  <c r="O13" i="25"/>
  <c r="T13" i="25"/>
  <c r="AB15" i="25"/>
  <c r="X15" i="25"/>
  <c r="T15" i="25"/>
  <c r="P15" i="25"/>
  <c r="L15" i="25"/>
  <c r="N15" i="25"/>
  <c r="S15" i="25"/>
  <c r="Y15" i="25"/>
  <c r="AA16" i="25"/>
  <c r="W16" i="25"/>
  <c r="S16" i="25"/>
  <c r="O16" i="25"/>
  <c r="K16" i="25"/>
  <c r="N16" i="25"/>
  <c r="T16" i="25"/>
  <c r="Y16" i="25"/>
  <c r="Z17" i="25"/>
  <c r="V17" i="25"/>
  <c r="R17" i="25"/>
  <c r="N17" i="25"/>
  <c r="J17" i="25"/>
  <c r="B17" i="25"/>
  <c r="K17" i="25"/>
  <c r="P17" i="25"/>
  <c r="U17" i="25"/>
  <c r="AA17" i="25"/>
  <c r="M27" i="25"/>
  <c r="R27" i="25"/>
  <c r="W27" i="25"/>
  <c r="M28" i="25"/>
  <c r="R28" i="25"/>
  <c r="X28" i="25"/>
  <c r="O29" i="25"/>
  <c r="T29" i="25"/>
  <c r="AB31" i="25"/>
  <c r="X31" i="25"/>
  <c r="T31" i="25"/>
  <c r="P31" i="25"/>
  <c r="L31" i="25"/>
  <c r="N31" i="25"/>
  <c r="S31" i="25"/>
  <c r="Y31" i="25"/>
  <c r="AA32" i="25"/>
  <c r="W32" i="25"/>
  <c r="S32" i="25"/>
  <c r="O32" i="25"/>
  <c r="K32" i="25"/>
  <c r="N32" i="25"/>
  <c r="T32" i="25"/>
  <c r="Y32" i="25"/>
  <c r="Z33" i="25"/>
  <c r="V33" i="25"/>
  <c r="R33" i="25"/>
  <c r="N33" i="25"/>
  <c r="J33" i="25"/>
  <c r="B33" i="25"/>
  <c r="K33" i="25"/>
  <c r="P33" i="25"/>
  <c r="U33" i="25"/>
  <c r="AA33" i="25"/>
  <c r="M43" i="25"/>
  <c r="R43" i="25"/>
  <c r="W43" i="25"/>
  <c r="M44" i="25"/>
  <c r="R44" i="25"/>
  <c r="X44" i="25"/>
  <c r="O45" i="25"/>
  <c r="T45" i="25"/>
  <c r="AB47" i="25"/>
  <c r="X47" i="25"/>
  <c r="T47" i="25"/>
  <c r="P47" i="25"/>
  <c r="L47" i="25"/>
  <c r="N47" i="25"/>
  <c r="S47" i="25"/>
  <c r="Y47" i="25"/>
  <c r="AB48" i="25"/>
  <c r="X48" i="25"/>
  <c r="T48" i="25"/>
  <c r="P48" i="25"/>
  <c r="L48" i="25"/>
  <c r="J48" i="25"/>
  <c r="O48" i="25"/>
  <c r="U48" i="25"/>
  <c r="Z48" i="25"/>
  <c r="B49" i="25"/>
  <c r="K49" i="25"/>
  <c r="Q49" i="25"/>
  <c r="V49" i="25"/>
  <c r="AA49" i="25"/>
  <c r="N53" i="25"/>
  <c r="AA54" i="25"/>
  <c r="W54" i="25"/>
  <c r="S54" i="25"/>
  <c r="O54" i="25"/>
  <c r="K54" i="25"/>
  <c r="Z54" i="25"/>
  <c r="V54" i="25"/>
  <c r="R54" i="25"/>
  <c r="N54" i="25"/>
  <c r="J54" i="25"/>
  <c r="B54" i="25"/>
  <c r="L54" i="25"/>
  <c r="T54" i="25"/>
  <c r="AB54" i="25"/>
  <c r="AC57" i="25"/>
  <c r="Y57" i="25"/>
  <c r="U57" i="25"/>
  <c r="Z57" i="25"/>
  <c r="T57" i="25"/>
  <c r="P57" i="25"/>
  <c r="L57" i="25"/>
  <c r="X57" i="25"/>
  <c r="S57" i="25"/>
  <c r="K57" i="25"/>
  <c r="Q57" i="25"/>
  <c r="AA57" i="25"/>
  <c r="AB66" i="25"/>
  <c r="X66" i="25"/>
  <c r="T66" i="25"/>
  <c r="P66" i="25"/>
  <c r="L66" i="25"/>
  <c r="AC66" i="25"/>
  <c r="W66" i="25"/>
  <c r="R66" i="25"/>
  <c r="M66" i="25"/>
  <c r="AA66" i="25"/>
  <c r="V66" i="25"/>
  <c r="Q66" i="25"/>
  <c r="K66" i="25"/>
  <c r="Z66" i="25"/>
  <c r="U66" i="25"/>
  <c r="O66" i="25"/>
  <c r="J66" i="25"/>
  <c r="B66" i="25"/>
  <c r="N66" i="25"/>
  <c r="T67" i="25"/>
  <c r="O49" i="25"/>
  <c r="H163" i="25"/>
  <c r="I163" i="25" s="1"/>
  <c r="H169" i="25"/>
  <c r="I169" i="25" s="1"/>
  <c r="H185" i="25"/>
  <c r="I185" i="25" s="1"/>
  <c r="AB11" i="25"/>
  <c r="X11" i="25"/>
  <c r="T11" i="25"/>
  <c r="P11" i="25"/>
  <c r="L11" i="25"/>
  <c r="N11" i="25"/>
  <c r="Y11" i="25"/>
  <c r="N12" i="25"/>
  <c r="T12" i="25"/>
  <c r="AB27" i="25"/>
  <c r="X27" i="25"/>
  <c r="T27" i="25"/>
  <c r="P27" i="25"/>
  <c r="L27" i="25"/>
  <c r="N27" i="25"/>
  <c r="S27" i="25"/>
  <c r="Y27" i="25"/>
  <c r="AA28" i="25"/>
  <c r="W28" i="25"/>
  <c r="S28" i="25"/>
  <c r="O28" i="25"/>
  <c r="K28" i="25"/>
  <c r="N28" i="25"/>
  <c r="T28" i="25"/>
  <c r="Y28" i="25"/>
  <c r="Z29" i="25"/>
  <c r="V29" i="25"/>
  <c r="R29" i="25"/>
  <c r="N29" i="25"/>
  <c r="J29" i="25"/>
  <c r="B29" i="25"/>
  <c r="K29" i="25"/>
  <c r="P29" i="25"/>
  <c r="U29" i="25"/>
  <c r="AA29" i="25"/>
  <c r="AB43" i="25"/>
  <c r="X43" i="25"/>
  <c r="T43" i="25"/>
  <c r="P43" i="25"/>
  <c r="L43" i="25"/>
  <c r="N43" i="25"/>
  <c r="S43" i="25"/>
  <c r="Y43" i="25"/>
  <c r="AA44" i="25"/>
  <c r="W44" i="25"/>
  <c r="S44" i="25"/>
  <c r="O44" i="25"/>
  <c r="K44" i="25"/>
  <c r="N44" i="25"/>
  <c r="T44" i="25"/>
  <c r="Y44" i="25"/>
  <c r="Z45" i="25"/>
  <c r="V45" i="25"/>
  <c r="R45" i="25"/>
  <c r="N45" i="25"/>
  <c r="J45" i="25"/>
  <c r="B45" i="25"/>
  <c r="K45" i="25"/>
  <c r="P45" i="25"/>
  <c r="U45" i="25"/>
  <c r="AA45" i="25"/>
  <c r="M49" i="25"/>
  <c r="R49" i="25"/>
  <c r="W49" i="25"/>
  <c r="AB53" i="25"/>
  <c r="X53" i="25"/>
  <c r="T53" i="25"/>
  <c r="P53" i="25"/>
  <c r="L53" i="25"/>
  <c r="AA53" i="25"/>
  <c r="W53" i="25"/>
  <c r="S53" i="25"/>
  <c r="O53" i="25"/>
  <c r="K53" i="25"/>
  <c r="Q53" i="25"/>
  <c r="Y53" i="25"/>
  <c r="Z98" i="25"/>
  <c r="V98" i="25"/>
  <c r="R98" i="25"/>
  <c r="N98" i="25"/>
  <c r="J98" i="25"/>
  <c r="B98" i="25"/>
  <c r="AB98" i="25"/>
  <c r="X98" i="25"/>
  <c r="T98" i="25"/>
  <c r="P98" i="25"/>
  <c r="L98" i="25"/>
  <c r="Y98" i="25"/>
  <c r="Q98" i="25"/>
  <c r="W98" i="25"/>
  <c r="O98" i="25"/>
  <c r="AC98" i="25"/>
  <c r="U98" i="25"/>
  <c r="M98" i="25"/>
  <c r="AA98" i="25"/>
  <c r="S98" i="25"/>
  <c r="K98" i="25"/>
  <c r="AB49" i="25"/>
  <c r="X49" i="25"/>
  <c r="T49" i="25"/>
  <c r="P49" i="25"/>
  <c r="L49" i="25"/>
  <c r="J49" i="25"/>
  <c r="U49" i="25"/>
  <c r="Z49" i="25"/>
  <c r="AA67" i="25"/>
  <c r="W67" i="25"/>
  <c r="S67" i="25"/>
  <c r="O67" i="25"/>
  <c r="K67" i="25"/>
  <c r="AC67" i="25"/>
  <c r="X67" i="25"/>
  <c r="R67" i="25"/>
  <c r="M67" i="25"/>
  <c r="AB67" i="25"/>
  <c r="V67" i="25"/>
  <c r="Q67" i="25"/>
  <c r="L67" i="25"/>
  <c r="Z67" i="25"/>
  <c r="U67" i="25"/>
  <c r="P67" i="25"/>
  <c r="J67" i="25"/>
  <c r="B67" i="25"/>
  <c r="N67" i="25"/>
  <c r="F114" i="25"/>
  <c r="H137" i="25"/>
  <c r="I137" i="25" s="1"/>
  <c r="H147" i="25"/>
  <c r="I147" i="25" s="1"/>
  <c r="H153" i="25"/>
  <c r="I153" i="25" s="1"/>
  <c r="H179" i="25"/>
  <c r="I179" i="25" s="1"/>
  <c r="G198" i="25"/>
  <c r="M4" i="25"/>
  <c r="Q4" i="25"/>
  <c r="U4" i="25"/>
  <c r="Y4" i="25"/>
  <c r="AC4" i="25"/>
  <c r="S11" i="25"/>
  <c r="AA12" i="25"/>
  <c r="W12" i="25"/>
  <c r="S12" i="25"/>
  <c r="O12" i="25"/>
  <c r="K12" i="25"/>
  <c r="Z13" i="25"/>
  <c r="V13" i="25"/>
  <c r="R13" i="25"/>
  <c r="N13" i="25"/>
  <c r="J13" i="25"/>
  <c r="B13" i="25"/>
  <c r="K13" i="25"/>
  <c r="P13" i="25"/>
  <c r="U13" i="25"/>
  <c r="AA13" i="25"/>
  <c r="K3" i="25"/>
  <c r="O3" i="25"/>
  <c r="S3" i="25"/>
  <c r="W3" i="25"/>
  <c r="B4" i="25"/>
  <c r="J4" i="25"/>
  <c r="N4" i="25"/>
  <c r="R4" i="25"/>
  <c r="V4" i="25"/>
  <c r="M5" i="25"/>
  <c r="Q5" i="25"/>
  <c r="U5" i="25"/>
  <c r="Y5" i="25"/>
  <c r="K7" i="25"/>
  <c r="O7" i="25"/>
  <c r="S7" i="25"/>
  <c r="Y7" i="25"/>
  <c r="AA8" i="25"/>
  <c r="W8" i="25"/>
  <c r="S8" i="25"/>
  <c r="O8" i="25"/>
  <c r="K8" i="25"/>
  <c r="N8" i="25"/>
  <c r="T8" i="25"/>
  <c r="Y8" i="25"/>
  <c r="Z9" i="25"/>
  <c r="V9" i="25"/>
  <c r="R9" i="25"/>
  <c r="N9" i="25"/>
  <c r="J9" i="25"/>
  <c r="B9" i="25"/>
  <c r="K9" i="25"/>
  <c r="P9" i="25"/>
  <c r="U9" i="25"/>
  <c r="AA9" i="25"/>
  <c r="B11" i="25"/>
  <c r="J11" i="25"/>
  <c r="O11" i="25"/>
  <c r="U11" i="25"/>
  <c r="Z11" i="25"/>
  <c r="B12" i="25"/>
  <c r="J12" i="25"/>
  <c r="P12" i="25"/>
  <c r="U12" i="25"/>
  <c r="Z12" i="25"/>
  <c r="L13" i="25"/>
  <c r="Q13" i="25"/>
  <c r="W13" i="25"/>
  <c r="AB13" i="25"/>
  <c r="K15" i="25"/>
  <c r="Q15" i="25"/>
  <c r="V15" i="25"/>
  <c r="AA15" i="25"/>
  <c r="L16" i="25"/>
  <c r="Q16" i="25"/>
  <c r="V16" i="25"/>
  <c r="AB16" i="25"/>
  <c r="M17" i="25"/>
  <c r="S17" i="25"/>
  <c r="X17" i="25"/>
  <c r="AC17" i="25"/>
  <c r="AB23" i="25"/>
  <c r="X23" i="25"/>
  <c r="T23" i="25"/>
  <c r="P23" i="25"/>
  <c r="L23" i="25"/>
  <c r="N23" i="25"/>
  <c r="S23" i="25"/>
  <c r="Y23" i="25"/>
  <c r="AA24" i="25"/>
  <c r="W24" i="25"/>
  <c r="S24" i="25"/>
  <c r="K24" i="25"/>
  <c r="N24" i="25"/>
  <c r="T24" i="25"/>
  <c r="Y24" i="25"/>
  <c r="Z25" i="25"/>
  <c r="V25" i="25"/>
  <c r="R25" i="25"/>
  <c r="N25" i="25"/>
  <c r="J25" i="25"/>
  <c r="B25" i="25"/>
  <c r="K25" i="25"/>
  <c r="P25" i="25"/>
  <c r="U25" i="25"/>
  <c r="AA25" i="25"/>
  <c r="B27" i="25"/>
  <c r="J27" i="25"/>
  <c r="U27" i="25"/>
  <c r="Z27" i="25"/>
  <c r="B28" i="25"/>
  <c r="J28" i="25"/>
  <c r="P28" i="25"/>
  <c r="U28" i="25"/>
  <c r="Z28" i="25"/>
  <c r="L29" i="25"/>
  <c r="Q29" i="25"/>
  <c r="W29" i="25"/>
  <c r="AB29" i="25"/>
  <c r="K31" i="25"/>
  <c r="Q31" i="25"/>
  <c r="V31" i="25"/>
  <c r="AA31" i="25"/>
  <c r="L32" i="25"/>
  <c r="Q32" i="25"/>
  <c r="V32" i="25"/>
  <c r="AB32" i="25"/>
  <c r="M33" i="25"/>
  <c r="S33" i="25"/>
  <c r="X33" i="25"/>
  <c r="AC33" i="25"/>
  <c r="AB39" i="25"/>
  <c r="X39" i="25"/>
  <c r="T39" i="25"/>
  <c r="P39" i="25"/>
  <c r="L39" i="25"/>
  <c r="N39" i="25"/>
  <c r="S39" i="25"/>
  <c r="Y39" i="25"/>
  <c r="AA40" i="25"/>
  <c r="W40" i="25"/>
  <c r="S40" i="25"/>
  <c r="O40" i="25"/>
  <c r="K40" i="25"/>
  <c r="N40" i="25"/>
  <c r="T40" i="25"/>
  <c r="Y40" i="25"/>
  <c r="Z41" i="25"/>
  <c r="V41" i="25"/>
  <c r="R41" i="25"/>
  <c r="N41" i="25"/>
  <c r="J41" i="25"/>
  <c r="B41" i="25"/>
  <c r="K41" i="25"/>
  <c r="P41" i="25"/>
  <c r="U41" i="25"/>
  <c r="AA41" i="25"/>
  <c r="B43" i="25"/>
  <c r="J43" i="25"/>
  <c r="O43" i="25"/>
  <c r="U43" i="25"/>
  <c r="Z43" i="25"/>
  <c r="B44" i="25"/>
  <c r="J44" i="25"/>
  <c r="P44" i="25"/>
  <c r="U44" i="25"/>
  <c r="Z44" i="25"/>
  <c r="L45" i="25"/>
  <c r="Q45" i="25"/>
  <c r="W45" i="25"/>
  <c r="AB45" i="25"/>
  <c r="K47" i="25"/>
  <c r="Q47" i="25"/>
  <c r="V47" i="25"/>
  <c r="AA47" i="25"/>
  <c r="M48" i="25"/>
  <c r="R48" i="25"/>
  <c r="W48" i="25"/>
  <c r="AC48" i="25"/>
  <c r="N49" i="25"/>
  <c r="S49" i="25"/>
  <c r="Y49" i="25"/>
  <c r="AA50" i="25"/>
  <c r="W50" i="25"/>
  <c r="S50" i="25"/>
  <c r="O50" i="25"/>
  <c r="K50" i="25"/>
  <c r="N50" i="25"/>
  <c r="T50" i="25"/>
  <c r="Y50" i="25"/>
  <c r="Z51" i="25"/>
  <c r="V51" i="25"/>
  <c r="R51" i="25"/>
  <c r="N51" i="25"/>
  <c r="J51" i="25"/>
  <c r="B51" i="25"/>
  <c r="K51" i="25"/>
  <c r="P51" i="25"/>
  <c r="U51" i="25"/>
  <c r="AA51" i="25"/>
  <c r="B53" i="25"/>
  <c r="J53" i="25"/>
  <c r="R53" i="25"/>
  <c r="Z53" i="25"/>
  <c r="P54" i="25"/>
  <c r="X54" i="25"/>
  <c r="M57" i="25"/>
  <c r="V57" i="25"/>
  <c r="Z68" i="25"/>
  <c r="V68" i="25"/>
  <c r="R68" i="25"/>
  <c r="N68" i="25"/>
  <c r="J68" i="25"/>
  <c r="B68" i="25"/>
  <c r="Y68" i="25"/>
  <c r="T68" i="25"/>
  <c r="O68" i="25"/>
  <c r="AC68" i="25"/>
  <c r="X68" i="25"/>
  <c r="S68" i="25"/>
  <c r="M68" i="25"/>
  <c r="AB68" i="25"/>
  <c r="W68" i="25"/>
  <c r="Q68" i="25"/>
  <c r="L68" i="25"/>
  <c r="K68" i="25"/>
  <c r="AB62" i="25"/>
  <c r="X62" i="25"/>
  <c r="T62" i="25"/>
  <c r="P62" i="25"/>
  <c r="L62" i="25"/>
  <c r="N62" i="25"/>
  <c r="S62" i="25"/>
  <c r="Y62" i="25"/>
  <c r="AA63" i="25"/>
  <c r="W63" i="25"/>
  <c r="S63" i="25"/>
  <c r="O63" i="25"/>
  <c r="K63" i="25"/>
  <c r="N63" i="25"/>
  <c r="T63" i="25"/>
  <c r="Y63" i="25"/>
  <c r="Z64" i="25"/>
  <c r="V64" i="25"/>
  <c r="R64" i="25"/>
  <c r="N64" i="25"/>
  <c r="J64" i="25"/>
  <c r="B64" i="25"/>
  <c r="K64" i="25"/>
  <c r="P64" i="25"/>
  <c r="U64" i="25"/>
  <c r="AA64" i="25"/>
  <c r="AB78" i="25"/>
  <c r="X78" i="25"/>
  <c r="T78" i="25"/>
  <c r="P78" i="25"/>
  <c r="L78" i="25"/>
  <c r="Z78" i="25"/>
  <c r="V78" i="25"/>
  <c r="R78" i="25"/>
  <c r="N78" i="25"/>
  <c r="J78" i="25"/>
  <c r="Q78" i="25"/>
  <c r="Y78" i="25"/>
  <c r="AB82" i="25"/>
  <c r="X82" i="25"/>
  <c r="T82" i="25"/>
  <c r="P82" i="25"/>
  <c r="L82" i="25"/>
  <c r="Z82" i="25"/>
  <c r="V82" i="25"/>
  <c r="R82" i="25"/>
  <c r="N82" i="25"/>
  <c r="J82" i="25"/>
  <c r="B82" i="25"/>
  <c r="K82" i="25"/>
  <c r="S82" i="25"/>
  <c r="AA82" i="25"/>
  <c r="Z90" i="25"/>
  <c r="V90" i="25"/>
  <c r="R90" i="25"/>
  <c r="N90" i="25"/>
  <c r="J90" i="25"/>
  <c r="B90" i="25"/>
  <c r="AB90" i="25"/>
  <c r="X90" i="25"/>
  <c r="T90" i="25"/>
  <c r="P90" i="25"/>
  <c r="L90" i="25"/>
  <c r="Y90" i="25"/>
  <c r="Q90" i="25"/>
  <c r="AC90" i="25"/>
  <c r="U90" i="25"/>
  <c r="M90" i="25"/>
  <c r="K90" i="25"/>
  <c r="AA90" i="25"/>
  <c r="M55" i="25"/>
  <c r="Q55" i="25"/>
  <c r="U55" i="25"/>
  <c r="Y55" i="25"/>
  <c r="AC55" i="25"/>
  <c r="AB58" i="25"/>
  <c r="X58" i="25"/>
  <c r="T58" i="25"/>
  <c r="P58" i="25"/>
  <c r="L58" i="25"/>
  <c r="N58" i="25"/>
  <c r="S58" i="25"/>
  <c r="Y58" i="25"/>
  <c r="AA59" i="25"/>
  <c r="W59" i="25"/>
  <c r="S59" i="25"/>
  <c r="O59" i="25"/>
  <c r="K59" i="25"/>
  <c r="N59" i="25"/>
  <c r="T59" i="25"/>
  <c r="Y59" i="25"/>
  <c r="Z60" i="25"/>
  <c r="V60" i="25"/>
  <c r="R60" i="25"/>
  <c r="N60" i="25"/>
  <c r="J60" i="25"/>
  <c r="B60" i="25"/>
  <c r="K60" i="25"/>
  <c r="P60" i="25"/>
  <c r="U60" i="25"/>
  <c r="AA60" i="25"/>
  <c r="B62" i="25"/>
  <c r="J62" i="25"/>
  <c r="O62" i="25"/>
  <c r="U62" i="25"/>
  <c r="Z62" i="25"/>
  <c r="B63" i="25"/>
  <c r="J63" i="25"/>
  <c r="P63" i="25"/>
  <c r="U63" i="25"/>
  <c r="Z63" i="25"/>
  <c r="L64" i="25"/>
  <c r="Q64" i="25"/>
  <c r="W64" i="25"/>
  <c r="AB64" i="25"/>
  <c r="AB74" i="25"/>
  <c r="X74" i="25"/>
  <c r="T74" i="25"/>
  <c r="P74" i="25"/>
  <c r="L74" i="25"/>
  <c r="N74" i="25"/>
  <c r="S74" i="25"/>
  <c r="Y74" i="25"/>
  <c r="AA75" i="25"/>
  <c r="W75" i="25"/>
  <c r="S75" i="25"/>
  <c r="O75" i="25"/>
  <c r="K75" i="25"/>
  <c r="N75" i="25"/>
  <c r="T75" i="25"/>
  <c r="Y75" i="25"/>
  <c r="Z76" i="25"/>
  <c r="V76" i="25"/>
  <c r="R76" i="25"/>
  <c r="N76" i="25"/>
  <c r="J76" i="25"/>
  <c r="B76" i="25"/>
  <c r="K76" i="25"/>
  <c r="P76" i="25"/>
  <c r="U76" i="25"/>
  <c r="AA76" i="25"/>
  <c r="B78" i="25"/>
  <c r="K78" i="25"/>
  <c r="S78" i="25"/>
  <c r="AA78" i="25"/>
  <c r="M82" i="25"/>
  <c r="U82" i="25"/>
  <c r="AC82" i="25"/>
  <c r="Z84" i="25"/>
  <c r="V84" i="25"/>
  <c r="R84" i="25"/>
  <c r="N84" i="25"/>
  <c r="J84" i="25"/>
  <c r="B84" i="25"/>
  <c r="AB84" i="25"/>
  <c r="X84" i="25"/>
  <c r="T84" i="25"/>
  <c r="P84" i="25"/>
  <c r="L84" i="25"/>
  <c r="K84" i="25"/>
  <c r="S84" i="25"/>
  <c r="AA84" i="25"/>
  <c r="O90" i="25"/>
  <c r="M10" i="25"/>
  <c r="Q10" i="25"/>
  <c r="U10" i="25"/>
  <c r="Y10" i="25"/>
  <c r="M14" i="25"/>
  <c r="Q14" i="25"/>
  <c r="U14" i="25"/>
  <c r="Y14" i="25"/>
  <c r="M18" i="25"/>
  <c r="Q18" i="25"/>
  <c r="U18" i="25"/>
  <c r="Y18" i="25"/>
  <c r="M22" i="25"/>
  <c r="Q22" i="25"/>
  <c r="U22" i="25"/>
  <c r="Y22" i="25"/>
  <c r="M26" i="25"/>
  <c r="Q26" i="25"/>
  <c r="U26" i="25"/>
  <c r="Y26" i="25"/>
  <c r="M30" i="25"/>
  <c r="Q30" i="25"/>
  <c r="U30" i="25"/>
  <c r="Y30" i="25"/>
  <c r="M34" i="25"/>
  <c r="Q34" i="25"/>
  <c r="U34" i="25"/>
  <c r="Y34" i="25"/>
  <c r="M38" i="25"/>
  <c r="Q38" i="25"/>
  <c r="U38" i="25"/>
  <c r="Y38" i="25"/>
  <c r="M42" i="25"/>
  <c r="Q42" i="25"/>
  <c r="U42" i="25"/>
  <c r="Y42" i="25"/>
  <c r="M46" i="25"/>
  <c r="Q46" i="25"/>
  <c r="U46" i="25"/>
  <c r="Y46" i="25"/>
  <c r="M52" i="25"/>
  <c r="Q52" i="25"/>
  <c r="U52" i="25"/>
  <c r="Y52" i="25"/>
  <c r="B55" i="25"/>
  <c r="J55" i="25"/>
  <c r="N55" i="25"/>
  <c r="R55" i="25"/>
  <c r="V55" i="25"/>
  <c r="M56" i="25"/>
  <c r="Q56" i="25"/>
  <c r="U56" i="25"/>
  <c r="Y56" i="25"/>
  <c r="B58" i="25"/>
  <c r="J58" i="25"/>
  <c r="O58" i="25"/>
  <c r="U58" i="25"/>
  <c r="Z58" i="25"/>
  <c r="B59" i="25"/>
  <c r="J59" i="25"/>
  <c r="P59" i="25"/>
  <c r="U59" i="25"/>
  <c r="Z59" i="25"/>
  <c r="L60" i="25"/>
  <c r="Q60" i="25"/>
  <c r="W60" i="25"/>
  <c r="AB60" i="25"/>
  <c r="K62" i="25"/>
  <c r="Q62" i="25"/>
  <c r="V62" i="25"/>
  <c r="AA62" i="25"/>
  <c r="L63" i="25"/>
  <c r="Q63" i="25"/>
  <c r="V63" i="25"/>
  <c r="AB63" i="25"/>
  <c r="M64" i="25"/>
  <c r="S64" i="25"/>
  <c r="X64" i="25"/>
  <c r="AC64" i="25"/>
  <c r="AB70" i="25"/>
  <c r="X70" i="25"/>
  <c r="T70" i="25"/>
  <c r="P70" i="25"/>
  <c r="L70" i="25"/>
  <c r="N70" i="25"/>
  <c r="S70" i="25"/>
  <c r="Y70" i="25"/>
  <c r="AA71" i="25"/>
  <c r="W71" i="25"/>
  <c r="S71" i="25"/>
  <c r="O71" i="25"/>
  <c r="K71" i="25"/>
  <c r="N71" i="25"/>
  <c r="T71" i="25"/>
  <c r="Y71" i="25"/>
  <c r="Z72" i="25"/>
  <c r="V72" i="25"/>
  <c r="R72" i="25"/>
  <c r="N72" i="25"/>
  <c r="J72" i="25"/>
  <c r="B72" i="25"/>
  <c r="K72" i="25"/>
  <c r="P72" i="25"/>
  <c r="U72" i="25"/>
  <c r="AA72" i="25"/>
  <c r="B74" i="25"/>
  <c r="J74" i="25"/>
  <c r="O74" i="25"/>
  <c r="U74" i="25"/>
  <c r="Z74" i="25"/>
  <c r="B75" i="25"/>
  <c r="J75" i="25"/>
  <c r="P75" i="25"/>
  <c r="U75" i="25"/>
  <c r="Z75" i="25"/>
  <c r="L76" i="25"/>
  <c r="Q76" i="25"/>
  <c r="W76" i="25"/>
  <c r="AB76" i="25"/>
  <c r="M78" i="25"/>
  <c r="U78" i="25"/>
  <c r="AC78" i="25"/>
  <c r="Z80" i="25"/>
  <c r="V80" i="25"/>
  <c r="R80" i="25"/>
  <c r="N80" i="25"/>
  <c r="J80" i="25"/>
  <c r="B80" i="25"/>
  <c r="AB80" i="25"/>
  <c r="X80" i="25"/>
  <c r="T80" i="25"/>
  <c r="P80" i="25"/>
  <c r="L80" i="25"/>
  <c r="K80" i="25"/>
  <c r="S80" i="25"/>
  <c r="AA80" i="25"/>
  <c r="O82" i="25"/>
  <c r="W82" i="25"/>
  <c r="M84" i="25"/>
  <c r="U84" i="25"/>
  <c r="AC84" i="25"/>
  <c r="Z86" i="25"/>
  <c r="V86" i="25"/>
  <c r="R86" i="25"/>
  <c r="N86" i="25"/>
  <c r="J86" i="25"/>
  <c r="B86" i="25"/>
  <c r="AB86" i="25"/>
  <c r="X86" i="25"/>
  <c r="T86" i="25"/>
  <c r="P86" i="25"/>
  <c r="L86" i="25"/>
  <c r="AC86" i="25"/>
  <c r="U86" i="25"/>
  <c r="M86" i="25"/>
  <c r="Y86" i="25"/>
  <c r="Q86" i="25"/>
  <c r="K86" i="25"/>
  <c r="AA86" i="25"/>
  <c r="S90" i="25"/>
  <c r="M79" i="25"/>
  <c r="Q79" i="25"/>
  <c r="U79" i="25"/>
  <c r="Y79" i="25"/>
  <c r="AC79" i="25"/>
  <c r="M83" i="25"/>
  <c r="Q83" i="25"/>
  <c r="U83" i="25"/>
  <c r="Y83" i="25"/>
  <c r="AC83" i="25"/>
  <c r="AB92" i="25"/>
  <c r="X92" i="25"/>
  <c r="T92" i="25"/>
  <c r="P92" i="25"/>
  <c r="L92" i="25"/>
  <c r="Z92" i="25"/>
  <c r="V92" i="25"/>
  <c r="R92" i="25"/>
  <c r="N92" i="25"/>
  <c r="J92" i="25"/>
  <c r="B92" i="25"/>
  <c r="K92" i="25"/>
  <c r="S92" i="25"/>
  <c r="AA92" i="25"/>
  <c r="Q94" i="25"/>
  <c r="AB100" i="25"/>
  <c r="X100" i="25"/>
  <c r="T100" i="25"/>
  <c r="P100" i="25"/>
  <c r="L100" i="25"/>
  <c r="Z100" i="25"/>
  <c r="V100" i="25"/>
  <c r="R100" i="25"/>
  <c r="N100" i="25"/>
  <c r="J100" i="25"/>
  <c r="B100" i="25"/>
  <c r="K100" i="25"/>
  <c r="S100" i="25"/>
  <c r="AA100" i="25"/>
  <c r="Z94" i="25"/>
  <c r="V94" i="25"/>
  <c r="R94" i="25"/>
  <c r="N94" i="25"/>
  <c r="J94" i="25"/>
  <c r="B94" i="25"/>
  <c r="AB94" i="25"/>
  <c r="X94" i="25"/>
  <c r="T94" i="25"/>
  <c r="P94" i="25"/>
  <c r="L94" i="25"/>
  <c r="K94" i="25"/>
  <c r="S94" i="25"/>
  <c r="AA94" i="25"/>
  <c r="M61" i="25"/>
  <c r="Q61" i="25"/>
  <c r="U61" i="25"/>
  <c r="Y61" i="25"/>
  <c r="M65" i="25"/>
  <c r="Q65" i="25"/>
  <c r="U65" i="25"/>
  <c r="Y65" i="25"/>
  <c r="M69" i="25"/>
  <c r="Q69" i="25"/>
  <c r="U69" i="25"/>
  <c r="Y69" i="25"/>
  <c r="M73" i="25"/>
  <c r="Q73" i="25"/>
  <c r="U73" i="25"/>
  <c r="Y73" i="25"/>
  <c r="M77" i="25"/>
  <c r="Q77" i="25"/>
  <c r="U77" i="25"/>
  <c r="Y77" i="25"/>
  <c r="K79" i="25"/>
  <c r="O79" i="25"/>
  <c r="S79" i="25"/>
  <c r="W79" i="25"/>
  <c r="M81" i="25"/>
  <c r="Q81" i="25"/>
  <c r="U81" i="25"/>
  <c r="Y81" i="25"/>
  <c r="K83" i="25"/>
  <c r="O83" i="25"/>
  <c r="S83" i="25"/>
  <c r="W83" i="25"/>
  <c r="AA85" i="25"/>
  <c r="AC85" i="25"/>
  <c r="M85" i="25"/>
  <c r="Q85" i="25"/>
  <c r="U85" i="25"/>
  <c r="Y85" i="25"/>
  <c r="AB88" i="25"/>
  <c r="X88" i="25"/>
  <c r="T88" i="25"/>
  <c r="P88" i="25"/>
  <c r="L88" i="25"/>
  <c r="Z88" i="25"/>
  <c r="V88" i="25"/>
  <c r="R88" i="25"/>
  <c r="N88" i="25"/>
  <c r="J88" i="25"/>
  <c r="B88" i="25"/>
  <c r="K88" i="25"/>
  <c r="S88" i="25"/>
  <c r="AA88" i="25"/>
  <c r="O92" i="25"/>
  <c r="W92" i="25"/>
  <c r="M94" i="25"/>
  <c r="U94" i="25"/>
  <c r="AC94" i="25"/>
  <c r="AB96" i="25"/>
  <c r="X96" i="25"/>
  <c r="T96" i="25"/>
  <c r="P96" i="25"/>
  <c r="L96" i="25"/>
  <c r="Z96" i="25"/>
  <c r="V96" i="25"/>
  <c r="R96" i="25"/>
  <c r="N96" i="25"/>
  <c r="J96" i="25"/>
  <c r="B96" i="25"/>
  <c r="K96" i="25"/>
  <c r="S96" i="25"/>
  <c r="AA96" i="25"/>
  <c r="O100" i="25"/>
  <c r="W100" i="25"/>
  <c r="K87" i="25"/>
  <c r="O87" i="25"/>
  <c r="S87" i="25"/>
  <c r="W87" i="25"/>
  <c r="AA87" i="25"/>
  <c r="M89" i="25"/>
  <c r="Q89" i="25"/>
  <c r="U89" i="25"/>
  <c r="Y89" i="25"/>
  <c r="AC89" i="25"/>
  <c r="K91" i="25"/>
  <c r="O91" i="25"/>
  <c r="S91" i="25"/>
  <c r="W91" i="25"/>
  <c r="AA91" i="25"/>
  <c r="M93" i="25"/>
  <c r="Q93" i="25"/>
  <c r="U93" i="25"/>
  <c r="Y93" i="25"/>
  <c r="AC93" i="25"/>
  <c r="K95" i="25"/>
  <c r="O95" i="25"/>
  <c r="S95" i="25"/>
  <c r="W95" i="25"/>
  <c r="AA95" i="25"/>
  <c r="M97" i="25"/>
  <c r="Q97" i="25"/>
  <c r="U97" i="25"/>
  <c r="Y97" i="25"/>
  <c r="AC97" i="25"/>
  <c r="K99" i="25"/>
  <c r="O99" i="25"/>
  <c r="S99" i="25"/>
  <c r="W99" i="25"/>
  <c r="AA99" i="25"/>
  <c r="M101" i="25"/>
  <c r="Q101" i="25"/>
  <c r="U101" i="25"/>
  <c r="Y101" i="25"/>
  <c r="AC101" i="25"/>
  <c r="M87" i="25"/>
  <c r="Q87" i="25"/>
  <c r="U87" i="25"/>
  <c r="Y87" i="25"/>
  <c r="K89" i="25"/>
  <c r="O89" i="25"/>
  <c r="S89" i="25"/>
  <c r="W89" i="25"/>
  <c r="M91" i="25"/>
  <c r="Q91" i="25"/>
  <c r="U91" i="25"/>
  <c r="Y91" i="25"/>
  <c r="K93" i="25"/>
  <c r="O93" i="25"/>
  <c r="S93" i="25"/>
  <c r="W93" i="25"/>
  <c r="M95" i="25"/>
  <c r="Q95" i="25"/>
  <c r="U95" i="25"/>
  <c r="Y95" i="25"/>
  <c r="K97" i="25"/>
  <c r="O97" i="25"/>
  <c r="S97" i="25"/>
  <c r="W97" i="25"/>
  <c r="M99" i="25"/>
  <c r="Q99" i="25"/>
  <c r="U99" i="25"/>
  <c r="Y99" i="25"/>
  <c r="K101" i="25"/>
  <c r="O101" i="25"/>
  <c r="S101" i="25"/>
  <c r="W101" i="25"/>
  <c r="F119" i="25"/>
  <c r="H119" i="25"/>
  <c r="I119" i="25" s="1"/>
  <c r="G119" i="25"/>
  <c r="G126" i="25"/>
  <c r="H126" i="25"/>
  <c r="I126" i="25" s="1"/>
  <c r="G134" i="25"/>
  <c r="H134" i="25"/>
  <c r="I134" i="25" s="1"/>
  <c r="G174" i="25"/>
  <c r="H174" i="25"/>
  <c r="I174" i="25" s="1"/>
  <c r="G182" i="25"/>
  <c r="H182" i="25"/>
  <c r="I182" i="25" s="1"/>
  <c r="G190" i="25"/>
  <c r="H190" i="25"/>
  <c r="I190" i="25" s="1"/>
  <c r="F200" i="25"/>
  <c r="H200" i="25"/>
  <c r="I200" i="25" s="1"/>
  <c r="G158" i="25"/>
  <c r="H158" i="25"/>
  <c r="I158" i="25" s="1"/>
  <c r="G142" i="25"/>
  <c r="H142" i="25"/>
  <c r="I142" i="25" s="1"/>
  <c r="G150" i="25"/>
  <c r="H150" i="25"/>
  <c r="I150" i="25" s="1"/>
  <c r="G166" i="25"/>
  <c r="H166" i="25"/>
  <c r="I166" i="25" s="1"/>
  <c r="G120" i="25"/>
  <c r="H120" i="25"/>
  <c r="I120" i="25" s="1"/>
  <c r="G128" i="25"/>
  <c r="H128" i="25"/>
  <c r="I128" i="25" s="1"/>
  <c r="G112" i="25"/>
  <c r="H113" i="25"/>
  <c r="I113" i="25" s="1"/>
  <c r="F113" i="25"/>
  <c r="G116" i="25"/>
  <c r="H116" i="25"/>
  <c r="I116" i="25" s="1"/>
  <c r="G122" i="25"/>
  <c r="H122" i="25"/>
  <c r="I122" i="25" s="1"/>
  <c r="G130" i="25"/>
  <c r="H130" i="25"/>
  <c r="I130" i="25" s="1"/>
  <c r="G138" i="25"/>
  <c r="H138" i="25"/>
  <c r="I138" i="25" s="1"/>
  <c r="G146" i="25"/>
  <c r="H146" i="25"/>
  <c r="I146" i="25" s="1"/>
  <c r="G154" i="25"/>
  <c r="H154" i="25"/>
  <c r="I154" i="25" s="1"/>
  <c r="G162" i="25"/>
  <c r="H162" i="25"/>
  <c r="I162" i="25" s="1"/>
  <c r="G170" i="25"/>
  <c r="H170" i="25"/>
  <c r="I170" i="25" s="1"/>
  <c r="G178" i="25"/>
  <c r="H178" i="25"/>
  <c r="I178" i="25" s="1"/>
  <c r="G186" i="25"/>
  <c r="H186" i="25"/>
  <c r="I186" i="25" s="1"/>
  <c r="F102" i="25"/>
  <c r="G103" i="25"/>
  <c r="F104" i="25"/>
  <c r="G105" i="25"/>
  <c r="F106" i="25"/>
  <c r="G107" i="25"/>
  <c r="F108" i="25"/>
  <c r="G109" i="25"/>
  <c r="F110" i="25"/>
  <c r="G111" i="25"/>
  <c r="F112" i="25"/>
  <c r="G115" i="25"/>
  <c r="G124" i="25"/>
  <c r="H124" i="25"/>
  <c r="I124" i="25" s="1"/>
  <c r="G132" i="25"/>
  <c r="H132" i="25"/>
  <c r="I132" i="25" s="1"/>
  <c r="H112" i="25"/>
  <c r="I112" i="25" s="1"/>
  <c r="G192" i="25"/>
  <c r="F192" i="25"/>
  <c r="H115" i="25"/>
  <c r="I115" i="25" s="1"/>
  <c r="H136" i="25"/>
  <c r="I136" i="25" s="1"/>
  <c r="H140" i="25"/>
  <c r="I140" i="25" s="1"/>
  <c r="H144" i="25"/>
  <c r="I144" i="25" s="1"/>
  <c r="H148" i="25"/>
  <c r="I148" i="25" s="1"/>
  <c r="H152" i="25"/>
  <c r="I152" i="25" s="1"/>
  <c r="H156" i="25"/>
  <c r="I156" i="25" s="1"/>
  <c r="H160" i="25"/>
  <c r="I160" i="25" s="1"/>
  <c r="H164" i="25"/>
  <c r="I164" i="25" s="1"/>
  <c r="H168" i="25"/>
  <c r="I168" i="25" s="1"/>
  <c r="H172" i="25"/>
  <c r="I172" i="25" s="1"/>
  <c r="H176" i="25"/>
  <c r="I176" i="25" s="1"/>
  <c r="H180" i="25"/>
  <c r="I180" i="25" s="1"/>
  <c r="H184" i="25"/>
  <c r="I184" i="25" s="1"/>
  <c r="H188" i="25"/>
  <c r="I188" i="25" s="1"/>
  <c r="F196" i="25"/>
  <c r="H196" i="25"/>
  <c r="I196" i="25" s="1"/>
  <c r="F118" i="25"/>
  <c r="F121" i="25"/>
  <c r="F123" i="25"/>
  <c r="F125" i="25"/>
  <c r="F127" i="25"/>
  <c r="F129" i="25"/>
  <c r="F131" i="25"/>
  <c r="F133" i="25"/>
  <c r="F135" i="25"/>
  <c r="F137" i="25"/>
  <c r="F139" i="25"/>
  <c r="F141" i="25"/>
  <c r="F143" i="25"/>
  <c r="F145" i="25"/>
  <c r="F147" i="25"/>
  <c r="F149" i="25"/>
  <c r="F151" i="25"/>
  <c r="F153" i="25"/>
  <c r="F155" i="25"/>
  <c r="F157" i="25"/>
  <c r="F159" i="25"/>
  <c r="F161" i="25"/>
  <c r="F163" i="25"/>
  <c r="F165" i="25"/>
  <c r="F167" i="25"/>
  <c r="F169" i="25"/>
  <c r="F171" i="25"/>
  <c r="F173" i="25"/>
  <c r="F175" i="25"/>
  <c r="F177" i="25"/>
  <c r="F179" i="25"/>
  <c r="F181" i="25"/>
  <c r="F183" i="25"/>
  <c r="F185" i="25"/>
  <c r="F187" i="25"/>
  <c r="F189" i="25"/>
  <c r="F191" i="25"/>
  <c r="G195" i="25"/>
  <c r="G199" i="25"/>
  <c r="F117" i="25"/>
  <c r="H193" i="25"/>
  <c r="I193" i="25" s="1"/>
  <c r="G196" i="25"/>
  <c r="H197" i="25"/>
  <c r="I197" i="25" s="1"/>
  <c r="G200" i="25"/>
  <c r="F116" i="25"/>
  <c r="H117" i="25"/>
  <c r="I117" i="25" s="1"/>
  <c r="F120" i="25"/>
  <c r="F122" i="25"/>
  <c r="F124" i="25"/>
  <c r="F126" i="25"/>
  <c r="F128" i="25"/>
  <c r="F130" i="25"/>
  <c r="F132" i="25"/>
  <c r="F134" i="25"/>
  <c r="F136" i="25"/>
  <c r="F138" i="25"/>
  <c r="F140" i="25"/>
  <c r="F142" i="25"/>
  <c r="F144" i="25"/>
  <c r="F146" i="25"/>
  <c r="F148" i="25"/>
  <c r="F150" i="25"/>
  <c r="F152" i="25"/>
  <c r="F154" i="25"/>
  <c r="F156" i="25"/>
  <c r="F158" i="25"/>
  <c r="F160" i="25"/>
  <c r="F162" i="25"/>
  <c r="F164" i="25"/>
  <c r="F166" i="25"/>
  <c r="F168" i="25"/>
  <c r="F170" i="25"/>
  <c r="F172" i="25"/>
  <c r="F174" i="25"/>
  <c r="F176" i="25"/>
  <c r="F178" i="25"/>
  <c r="F180" i="25"/>
  <c r="F182" i="25"/>
  <c r="F184" i="25"/>
  <c r="F186" i="25"/>
  <c r="F188" i="25"/>
  <c r="F190" i="25"/>
  <c r="G193" i="25"/>
  <c r="H194" i="25"/>
  <c r="I194" i="25" s="1"/>
  <c r="G197" i="25"/>
  <c r="H198" i="25"/>
  <c r="I198" i="25" s="1"/>
  <c r="G71" i="25" l="1"/>
  <c r="F14" i="25"/>
  <c r="G77" i="25"/>
  <c r="F63" i="25"/>
  <c r="F8" i="25"/>
  <c r="F12" i="25"/>
  <c r="H36" i="25"/>
  <c r="I36" i="25" s="1"/>
  <c r="F73" i="25"/>
  <c r="G78" i="25"/>
  <c r="G48" i="25"/>
  <c r="F44" i="25"/>
  <c r="F59" i="25"/>
  <c r="G99" i="25"/>
  <c r="H67" i="25"/>
  <c r="I67" i="25" s="1"/>
  <c r="H81" i="25"/>
  <c r="I81" i="25" s="1"/>
  <c r="G53" i="25"/>
  <c r="F99" i="25"/>
  <c r="G22" i="25"/>
  <c r="H71" i="25"/>
  <c r="I71" i="25" s="1"/>
  <c r="H59" i="25"/>
  <c r="I59" i="25" s="1"/>
  <c r="F36" i="25"/>
  <c r="G40" i="25"/>
  <c r="G81" i="25"/>
  <c r="G95" i="25"/>
  <c r="F85" i="25"/>
  <c r="H75" i="25"/>
  <c r="I75" i="25" s="1"/>
  <c r="H44" i="25"/>
  <c r="I44" i="25" s="1"/>
  <c r="F89" i="25"/>
  <c r="F77" i="25"/>
  <c r="H52" i="25"/>
  <c r="I52" i="25" s="1"/>
  <c r="G75" i="25"/>
  <c r="H78" i="25"/>
  <c r="I78" i="25" s="1"/>
  <c r="H28" i="25"/>
  <c r="I28" i="25" s="1"/>
  <c r="F67" i="25"/>
  <c r="H32" i="25"/>
  <c r="I32" i="25" s="1"/>
  <c r="H77" i="25"/>
  <c r="I77" i="25" s="1"/>
  <c r="G67" i="25"/>
  <c r="H101" i="25"/>
  <c r="I101" i="25" s="1"/>
  <c r="H97" i="25"/>
  <c r="I97" i="25" s="1"/>
  <c r="F97" i="25"/>
  <c r="F92" i="25"/>
  <c r="G92" i="25"/>
  <c r="H92" i="25"/>
  <c r="I92" i="25" s="1"/>
  <c r="F80" i="25"/>
  <c r="H80" i="25"/>
  <c r="I80" i="25" s="1"/>
  <c r="G80" i="25"/>
  <c r="H99" i="25"/>
  <c r="I99" i="25" s="1"/>
  <c r="G85" i="25"/>
  <c r="G65" i="25"/>
  <c r="H65" i="25"/>
  <c r="I65" i="25" s="1"/>
  <c r="F65" i="25"/>
  <c r="H29" i="25"/>
  <c r="I29" i="25" s="1"/>
  <c r="G29" i="25"/>
  <c r="F29" i="25"/>
  <c r="G61" i="25"/>
  <c r="H61" i="25"/>
  <c r="I61" i="25" s="1"/>
  <c r="F61" i="25"/>
  <c r="F43" i="25"/>
  <c r="H43" i="25"/>
  <c r="I43" i="25" s="1"/>
  <c r="G43" i="25"/>
  <c r="F11" i="25"/>
  <c r="H11" i="25"/>
  <c r="I11" i="25" s="1"/>
  <c r="G11" i="25"/>
  <c r="H53" i="25"/>
  <c r="I53" i="25" s="1"/>
  <c r="H13" i="25"/>
  <c r="I13" i="25" s="1"/>
  <c r="F13" i="25"/>
  <c r="G13" i="25"/>
  <c r="H100" i="25"/>
  <c r="I100" i="25" s="1"/>
  <c r="F100" i="25"/>
  <c r="G100" i="25"/>
  <c r="H96" i="25"/>
  <c r="I96" i="25" s="1"/>
  <c r="F96" i="25"/>
  <c r="G96" i="25"/>
  <c r="H90" i="25"/>
  <c r="I90" i="25" s="1"/>
  <c r="G90" i="25"/>
  <c r="F90" i="25"/>
  <c r="F84" i="25"/>
  <c r="H84" i="25"/>
  <c r="I84" i="25" s="1"/>
  <c r="G84" i="25"/>
  <c r="H60" i="25"/>
  <c r="I60" i="25" s="1"/>
  <c r="F60" i="25"/>
  <c r="G60" i="25"/>
  <c r="G26" i="25"/>
  <c r="H26" i="25"/>
  <c r="I26" i="25" s="1"/>
  <c r="F26" i="25"/>
  <c r="H8" i="25"/>
  <c r="I8" i="25" s="1"/>
  <c r="G46" i="25"/>
  <c r="F46" i="25"/>
  <c r="H46" i="25"/>
  <c r="I46" i="25" s="1"/>
  <c r="G30" i="25"/>
  <c r="F30" i="25"/>
  <c r="H30" i="25"/>
  <c r="I30" i="25" s="1"/>
  <c r="F71" i="25"/>
  <c r="F58" i="25"/>
  <c r="H58" i="25"/>
  <c r="I58" i="25" s="1"/>
  <c r="G58" i="25"/>
  <c r="H21" i="25"/>
  <c r="I21" i="25" s="1"/>
  <c r="G21" i="25"/>
  <c r="F21" i="25"/>
  <c r="F78" i="25"/>
  <c r="F51" i="25"/>
  <c r="H51" i="25"/>
  <c r="I51" i="25" s="1"/>
  <c r="G51" i="25"/>
  <c r="G44" i="25"/>
  <c r="F32" i="25"/>
  <c r="F35" i="25"/>
  <c r="H35" i="25"/>
  <c r="I35" i="25" s="1"/>
  <c r="G35" i="25"/>
  <c r="G91" i="25"/>
  <c r="H91" i="25"/>
  <c r="I91" i="25" s="1"/>
  <c r="F91" i="25"/>
  <c r="F52" i="25"/>
  <c r="H41" i="25"/>
  <c r="I41" i="25" s="1"/>
  <c r="G41" i="25"/>
  <c r="F41" i="25"/>
  <c r="G6" i="25"/>
  <c r="H6" i="25"/>
  <c r="I6" i="25" s="1"/>
  <c r="F6" i="25"/>
  <c r="G36" i="25"/>
  <c r="F101" i="25"/>
  <c r="G79" i="25"/>
  <c r="H79" i="25"/>
  <c r="I79" i="25" s="1"/>
  <c r="F79" i="25"/>
  <c r="H85" i="25"/>
  <c r="I85" i="25" s="1"/>
  <c r="F70" i="25"/>
  <c r="H70" i="25"/>
  <c r="I70" i="25" s="1"/>
  <c r="G70" i="25"/>
  <c r="G42" i="25"/>
  <c r="H42" i="25"/>
  <c r="I42" i="25" s="1"/>
  <c r="F42" i="25"/>
  <c r="G16" i="25"/>
  <c r="F16" i="25"/>
  <c r="H16" i="25"/>
  <c r="I16" i="25" s="1"/>
  <c r="H49" i="25"/>
  <c r="I49" i="25" s="1"/>
  <c r="F49" i="25"/>
  <c r="G49" i="25"/>
  <c r="H37" i="25"/>
  <c r="I37" i="25" s="1"/>
  <c r="G37" i="25"/>
  <c r="F37" i="25"/>
  <c r="H14" i="25"/>
  <c r="I14" i="25" s="1"/>
  <c r="F7" i="25"/>
  <c r="G7" i="25"/>
  <c r="H7" i="25"/>
  <c r="I7" i="25" s="1"/>
  <c r="H17" i="25"/>
  <c r="I17" i="25" s="1"/>
  <c r="F17" i="25"/>
  <c r="G17" i="25"/>
  <c r="G14" i="25"/>
  <c r="F3" i="25"/>
  <c r="G3" i="25"/>
  <c r="H3" i="25"/>
  <c r="I3" i="25" s="1"/>
  <c r="G97" i="25"/>
  <c r="G93" i="25"/>
  <c r="F93" i="25"/>
  <c r="H93" i="25"/>
  <c r="I93" i="25" s="1"/>
  <c r="G89" i="25"/>
  <c r="F81" i="25"/>
  <c r="G73" i="25"/>
  <c r="H73" i="25"/>
  <c r="I73" i="25" s="1"/>
  <c r="G101" i="25"/>
  <c r="H86" i="25"/>
  <c r="I86" i="25" s="1"/>
  <c r="F86" i="25"/>
  <c r="G86" i="25"/>
  <c r="G63" i="25"/>
  <c r="G59" i="25"/>
  <c r="G87" i="25"/>
  <c r="H87" i="25"/>
  <c r="I87" i="25" s="1"/>
  <c r="F87" i="25"/>
  <c r="H89" i="25"/>
  <c r="I89" i="25" s="1"/>
  <c r="G69" i="25"/>
  <c r="F69" i="25"/>
  <c r="H69" i="25"/>
  <c r="I69" i="25" s="1"/>
  <c r="G56" i="25"/>
  <c r="F55" i="25"/>
  <c r="H55" i="25"/>
  <c r="I55" i="25" s="1"/>
  <c r="G55" i="25"/>
  <c r="F56" i="25"/>
  <c r="F75" i="25"/>
  <c r="H56" i="25"/>
  <c r="I56" i="25" s="1"/>
  <c r="G50" i="25"/>
  <c r="H50" i="25"/>
  <c r="I50" i="25" s="1"/>
  <c r="F50" i="25"/>
  <c r="G34" i="25"/>
  <c r="H34" i="25"/>
  <c r="I34" i="25" s="1"/>
  <c r="F34" i="25"/>
  <c r="G18" i="25"/>
  <c r="H18" i="25"/>
  <c r="I18" i="25" s="1"/>
  <c r="F18" i="25"/>
  <c r="G38" i="25"/>
  <c r="H38" i="25"/>
  <c r="I38" i="25" s="1"/>
  <c r="F38" i="25"/>
  <c r="G28" i="25"/>
  <c r="H25" i="25"/>
  <c r="I25" i="25" s="1"/>
  <c r="F25" i="25"/>
  <c r="G25" i="25"/>
  <c r="H22" i="25"/>
  <c r="I22" i="25" s="1"/>
  <c r="F22" i="25"/>
  <c r="H63" i="25"/>
  <c r="I63" i="25" s="1"/>
  <c r="G12" i="25"/>
  <c r="F28" i="25"/>
  <c r="F53" i="25"/>
  <c r="H12" i="25"/>
  <c r="I12" i="25" s="1"/>
  <c r="G32" i="25"/>
  <c r="H95" i="25"/>
  <c r="I95" i="25" s="1"/>
  <c r="F95" i="25"/>
  <c r="F94" i="25"/>
  <c r="H94" i="25"/>
  <c r="I94" i="25" s="1"/>
  <c r="G94" i="25"/>
  <c r="F98" i="25"/>
  <c r="H98" i="25"/>
  <c r="I98" i="25" s="1"/>
  <c r="G98" i="25"/>
  <c r="H82" i="25"/>
  <c r="I82" i="25" s="1"/>
  <c r="G82" i="25"/>
  <c r="F82" i="25"/>
  <c r="G83" i="25"/>
  <c r="F83" i="25"/>
  <c r="H83" i="25"/>
  <c r="I83" i="25" s="1"/>
  <c r="F76" i="25"/>
  <c r="G76" i="25"/>
  <c r="H76" i="25"/>
  <c r="I76" i="25" s="1"/>
  <c r="F72" i="25"/>
  <c r="G72" i="25"/>
  <c r="H72" i="25"/>
  <c r="I72" i="25" s="1"/>
  <c r="H68" i="25"/>
  <c r="I68" i="25" s="1"/>
  <c r="G68" i="25"/>
  <c r="F68" i="25"/>
  <c r="F88" i="25"/>
  <c r="H88" i="25"/>
  <c r="I88" i="25" s="1"/>
  <c r="G88" i="25"/>
  <c r="F66" i="25"/>
  <c r="H66" i="25"/>
  <c r="I66" i="25" s="1"/>
  <c r="G66" i="25"/>
  <c r="G52" i="25"/>
  <c r="F48" i="25"/>
  <c r="F40" i="25"/>
  <c r="H40" i="25"/>
  <c r="I40" i="25" s="1"/>
  <c r="H45" i="25"/>
  <c r="I45" i="25" s="1"/>
  <c r="G45" i="25"/>
  <c r="F45" i="25"/>
  <c r="F39" i="25"/>
  <c r="G39" i="25"/>
  <c r="H39" i="25"/>
  <c r="I39" i="25" s="1"/>
  <c r="H74" i="25"/>
  <c r="I74" i="25" s="1"/>
  <c r="F74" i="25"/>
  <c r="G74" i="25"/>
  <c r="G54" i="25"/>
  <c r="F54" i="25"/>
  <c r="H54" i="25"/>
  <c r="I54" i="25" s="1"/>
  <c r="H64" i="25"/>
  <c r="I64" i="25" s="1"/>
  <c r="G64" i="25"/>
  <c r="F64" i="25"/>
  <c r="F62" i="25"/>
  <c r="H62" i="25"/>
  <c r="I62" i="25" s="1"/>
  <c r="G62" i="25"/>
  <c r="F47" i="25"/>
  <c r="H47" i="25"/>
  <c r="I47" i="25" s="1"/>
  <c r="G47" i="25"/>
  <c r="F31" i="25"/>
  <c r="H31" i="25"/>
  <c r="I31" i="25" s="1"/>
  <c r="G31" i="25"/>
  <c r="F19" i="25"/>
  <c r="H19" i="25"/>
  <c r="I19" i="25" s="1"/>
  <c r="G19" i="25"/>
  <c r="G10" i="25"/>
  <c r="F10" i="25"/>
  <c r="H10" i="25"/>
  <c r="I10" i="25" s="1"/>
  <c r="H48" i="25"/>
  <c r="I48" i="25" s="1"/>
  <c r="H5" i="25"/>
  <c r="I5" i="25" s="1"/>
  <c r="G5" i="25"/>
  <c r="F5" i="25"/>
  <c r="G8" i="25"/>
  <c r="IN308" i="24" l="1"/>
  <c r="IN288" i="24"/>
  <c r="IN284" i="24"/>
  <c r="IN245" i="24"/>
  <c r="IN176" i="24"/>
  <c r="IN168" i="24"/>
  <c r="IN88" i="24"/>
  <c r="IN61" i="24"/>
  <c r="IN25" i="24"/>
  <c r="IN17" i="24"/>
  <c r="IN12" i="24"/>
  <c r="IN11" i="24"/>
  <c r="IK293" i="24"/>
  <c r="EZ41" i="7" l="1"/>
  <c r="EZ38" i="7"/>
  <c r="EZ37" i="7"/>
  <c r="EZ36" i="7"/>
  <c r="EZ35" i="7"/>
  <c r="EZ34" i="7"/>
  <c r="EZ33" i="7"/>
  <c r="EZ19" i="7"/>
  <c r="EZ15" i="7"/>
  <c r="EQ41" i="7"/>
  <c r="EQ38" i="7"/>
  <c r="EQ37" i="7"/>
  <c r="EQ36" i="7"/>
  <c r="EQ35" i="7"/>
  <c r="EQ34" i="7"/>
  <c r="EQ33" i="7"/>
  <c r="ET41" i="7"/>
  <c r="ET38" i="7"/>
  <c r="ET37" i="7"/>
  <c r="ET36" i="7"/>
  <c r="ET35" i="7"/>
  <c r="ET34" i="7"/>
  <c r="ET33" i="7"/>
  <c r="FF41" i="7"/>
  <c r="FF38" i="7"/>
  <c r="FF37" i="7"/>
  <c r="FF36" i="7"/>
  <c r="FF35" i="7"/>
  <c r="FF34" i="7"/>
  <c r="FF33" i="7"/>
  <c r="FC52" i="7"/>
  <c r="FC51" i="7"/>
  <c r="FC41" i="7"/>
  <c r="FC38" i="7"/>
  <c r="FC37" i="7"/>
  <c r="FC36" i="7"/>
  <c r="FC35" i="7"/>
  <c r="FC34" i="7"/>
  <c r="FC33" i="7"/>
  <c r="FC21" i="7"/>
  <c r="FC19" i="7"/>
  <c r="FC15" i="7"/>
  <c r="FC13" i="7"/>
  <c r="FC11" i="7"/>
  <c r="EW41" i="7"/>
  <c r="EW38" i="7"/>
  <c r="EW37" i="7"/>
  <c r="EW36" i="7"/>
  <c r="EW35" i="7"/>
  <c r="EW34" i="7"/>
  <c r="EW33" i="7"/>
  <c r="EM41" i="7"/>
  <c r="EM38" i="7"/>
  <c r="EM37" i="7"/>
  <c r="EM36" i="7"/>
  <c r="EM35" i="7"/>
  <c r="EI34" i="5" l="1"/>
  <c r="EI32" i="5"/>
  <c r="EC34" i="5"/>
  <c r="EC32" i="5"/>
  <c r="EC30" i="5"/>
  <c r="EC29" i="5"/>
  <c r="EC28" i="5"/>
  <c r="EC21" i="5"/>
  <c r="EC15" i="5"/>
  <c r="EC13" i="5"/>
  <c r="EC12" i="5"/>
  <c r="DI114" i="24" l="1"/>
  <c r="DI113" i="24"/>
  <c r="DI112" i="24"/>
  <c r="HY62" i="24"/>
  <c r="HM62" i="24"/>
  <c r="IK61" i="24"/>
  <c r="HY61" i="24"/>
  <c r="HM61" i="24"/>
  <c r="HA61" i="24"/>
  <c r="GO61" i="24"/>
  <c r="GC61" i="24"/>
  <c r="FQ61" i="24"/>
  <c r="ES25" i="24"/>
  <c r="EK52" i="7"/>
  <c r="FF52" i="7" s="1"/>
  <c r="EE52" i="7"/>
  <c r="EZ52" i="7" s="1"/>
  <c r="EB52" i="7"/>
  <c r="EW52" i="7" s="1"/>
  <c r="DY52" i="7"/>
  <c r="ET52" i="7" s="1"/>
  <c r="DV52" i="7"/>
  <c r="EQ52" i="7" s="1"/>
  <c r="DK52" i="7"/>
  <c r="DE52" i="7"/>
  <c r="CK52" i="7"/>
  <c r="BQ52" i="7"/>
  <c r="AV52" i="7"/>
  <c r="AW52" i="7" s="1"/>
  <c r="AB52" i="7"/>
  <c r="AC52" i="7" s="1"/>
  <c r="EK51" i="7"/>
  <c r="FF51" i="7" s="1"/>
  <c r="EE51" i="7"/>
  <c r="EZ51" i="7" s="1"/>
  <c r="EB51" i="7"/>
  <c r="EW51" i="7" s="1"/>
  <c r="DY51" i="7"/>
  <c r="ET51" i="7" s="1"/>
  <c r="DV51" i="7"/>
  <c r="EQ51" i="7" s="1"/>
  <c r="BQ51" i="7"/>
  <c r="AV51" i="7"/>
  <c r="AW51" i="7" s="1"/>
  <c r="AB51" i="7"/>
  <c r="AC51" i="7" s="1"/>
  <c r="EK32" i="7"/>
  <c r="EE32" i="7"/>
  <c r="EB32" i="7"/>
  <c r="DY32" i="7"/>
  <c r="DV32" i="7"/>
  <c r="EK31" i="7"/>
  <c r="EE31" i="7"/>
  <c r="EB31" i="7"/>
  <c r="DY31" i="7"/>
  <c r="DV31" i="7"/>
  <c r="EK30" i="7"/>
  <c r="EE30" i="7"/>
  <c r="EB30" i="7"/>
  <c r="DY30" i="7"/>
  <c r="DV30" i="7"/>
  <c r="EK29" i="7"/>
  <c r="EE29" i="7"/>
  <c r="EB29" i="7"/>
  <c r="DY29" i="7"/>
  <c r="DV29" i="7"/>
  <c r="DQ29" i="7"/>
  <c r="DE29" i="7"/>
  <c r="EK28" i="7"/>
  <c r="EE28" i="7"/>
  <c r="EB28" i="7"/>
  <c r="DY28" i="7"/>
  <c r="DV28" i="7"/>
  <c r="DQ28" i="7"/>
  <c r="DK28" i="7"/>
  <c r="DE28" i="7"/>
  <c r="BQ27" i="7"/>
  <c r="BQ26" i="7"/>
  <c r="BQ25" i="7"/>
  <c r="AV24" i="7"/>
  <c r="AW24" i="7" s="1"/>
  <c r="AV23" i="7"/>
  <c r="AW23" i="7" s="1"/>
  <c r="BQ22" i="7"/>
  <c r="AV22" i="7"/>
  <c r="AW22" i="7" s="1"/>
  <c r="EK21" i="7"/>
  <c r="FF21" i="7" s="1"/>
  <c r="EE21" i="7"/>
  <c r="EZ21" i="7" s="1"/>
  <c r="EB21" i="7"/>
  <c r="EW21" i="7" s="1"/>
  <c r="DY21" i="7"/>
  <c r="ET21" i="7" s="1"/>
  <c r="DV21" i="7"/>
  <c r="EQ21" i="7" s="1"/>
  <c r="DQ21" i="7"/>
  <c r="DK21" i="7"/>
  <c r="DE21" i="7"/>
  <c r="CK21" i="7"/>
  <c r="BQ21" i="7"/>
  <c r="AV21" i="7"/>
  <c r="AW21" i="7" s="1"/>
  <c r="AV20" i="7"/>
  <c r="AW20" i="7" s="1"/>
  <c r="AB20" i="7"/>
  <c r="AC20" i="7" s="1"/>
  <c r="EK19" i="7"/>
  <c r="FF19" i="7" s="1"/>
  <c r="EB19" i="7"/>
  <c r="EW19" i="7" s="1"/>
  <c r="DY19" i="7"/>
  <c r="ET19" i="7" s="1"/>
  <c r="DV19" i="7"/>
  <c r="EQ19" i="7" s="1"/>
  <c r="DQ19" i="7"/>
  <c r="DE19" i="7"/>
  <c r="CK19" i="7"/>
  <c r="BQ19" i="7"/>
  <c r="AV19" i="7"/>
  <c r="AW19" i="7" s="1"/>
  <c r="AB19" i="7"/>
  <c r="AC19" i="7" s="1"/>
  <c r="AB18" i="7"/>
  <c r="AC18" i="7" s="1"/>
  <c r="EK15" i="7"/>
  <c r="FF15" i="7" s="1"/>
  <c r="EB15" i="7"/>
  <c r="EW15" i="7" s="1"/>
  <c r="DY15" i="7"/>
  <c r="ET15" i="7" s="1"/>
  <c r="DV15" i="7"/>
  <c r="EQ15" i="7" s="1"/>
  <c r="DQ15" i="7"/>
  <c r="DE15" i="7"/>
  <c r="CK15" i="7"/>
  <c r="BQ15" i="7"/>
  <c r="AV15" i="7"/>
  <c r="AW15" i="7" s="1"/>
  <c r="AB15" i="7"/>
  <c r="AC15" i="7" s="1"/>
  <c r="EK13" i="7"/>
  <c r="FF13" i="7" s="1"/>
  <c r="EE13" i="7"/>
  <c r="EZ13" i="7" s="1"/>
  <c r="EB13" i="7"/>
  <c r="EW13" i="7" s="1"/>
  <c r="DY13" i="7"/>
  <c r="ET13" i="7" s="1"/>
  <c r="DV13" i="7"/>
  <c r="EQ13" i="7" s="1"/>
  <c r="DQ13" i="7"/>
  <c r="DK13" i="7"/>
  <c r="DE13" i="7"/>
  <c r="CK13" i="7"/>
  <c r="BQ13" i="7"/>
  <c r="AV13" i="7"/>
  <c r="AW13" i="7" s="1"/>
  <c r="EK11" i="7"/>
  <c r="FF11" i="7" s="1"/>
  <c r="EE11" i="7"/>
  <c r="EZ11" i="7" s="1"/>
  <c r="EB11" i="7"/>
  <c r="EW11" i="7" s="1"/>
  <c r="DY11" i="7"/>
  <c r="ET11" i="7" s="1"/>
  <c r="DV11" i="7"/>
  <c r="EQ11" i="7" s="1"/>
  <c r="DQ11" i="7"/>
  <c r="DK11" i="7"/>
  <c r="DE11" i="7"/>
  <c r="CK11" i="7"/>
  <c r="BQ11" i="7"/>
  <c r="AV11" i="7"/>
  <c r="AW11" i="7" s="1"/>
  <c r="AB11" i="7"/>
  <c r="AC11" i="7" s="1"/>
  <c r="BK8" i="7"/>
  <c r="AQ8" i="7"/>
  <c r="W8" i="7"/>
  <c r="HA199" i="24"/>
  <c r="IK272" i="24"/>
  <c r="IK271" i="24"/>
  <c r="IK308" i="24"/>
  <c r="IK305" i="24"/>
  <c r="IK299" i="24"/>
  <c r="IK297" i="24"/>
  <c r="IK289" i="24"/>
  <c r="IK288" i="24"/>
  <c r="IK284" i="24"/>
  <c r="IK281" i="24"/>
  <c r="IK277" i="24"/>
  <c r="IK273" i="24"/>
  <c r="IK267" i="24"/>
  <c r="IK266" i="24"/>
  <c r="IK265" i="24"/>
  <c r="IK264" i="24"/>
  <c r="IK263" i="24"/>
  <c r="IK262" i="24"/>
  <c r="IK261" i="24"/>
  <c r="IK257" i="24"/>
  <c r="IK150" i="24"/>
  <c r="IK149" i="24"/>
  <c r="IK148" i="24"/>
  <c r="IK146" i="24"/>
  <c r="IK256" i="24"/>
  <c r="IK255" i="24"/>
  <c r="IK254" i="24"/>
  <c r="IK253" i="24"/>
  <c r="IK250" i="24"/>
  <c r="IK245" i="24"/>
  <c r="IK129" i="24"/>
  <c r="IK239" i="24"/>
  <c r="IK121" i="24"/>
  <c r="IK238" i="24"/>
  <c r="IK237" i="24"/>
  <c r="IK236" i="24"/>
  <c r="IK157" i="24"/>
  <c r="IK156" i="24"/>
  <c r="IK154" i="24"/>
  <c r="IK235" i="24"/>
  <c r="IK234" i="24"/>
  <c r="IK233" i="24"/>
  <c r="IK98" i="24"/>
  <c r="IK96" i="24"/>
  <c r="IK145" i="24"/>
  <c r="IK144" i="24"/>
  <c r="IK232" i="24"/>
  <c r="IK230" i="24"/>
  <c r="IK229" i="24"/>
  <c r="IK228" i="24"/>
  <c r="IK227" i="24"/>
  <c r="IK226" i="24"/>
  <c r="IK225" i="24"/>
  <c r="IK224" i="24"/>
  <c r="IK219" i="24"/>
  <c r="IK217" i="24"/>
  <c r="IK216" i="24"/>
  <c r="IK215" i="24"/>
  <c r="IK214" i="24"/>
  <c r="IK153" i="24"/>
  <c r="IK152" i="24"/>
  <c r="IK151" i="24"/>
  <c r="IK213" i="24"/>
  <c r="IK212" i="24"/>
  <c r="IK211" i="24"/>
  <c r="IK209" i="24"/>
  <c r="IK208" i="24"/>
  <c r="IK207" i="24"/>
  <c r="IK206" i="24"/>
  <c r="IK201" i="24"/>
  <c r="IK200" i="24"/>
  <c r="IK198" i="24"/>
  <c r="IK192" i="24"/>
  <c r="IK190" i="24"/>
  <c r="IK188" i="24"/>
  <c r="IK187" i="24"/>
  <c r="IK184" i="24"/>
  <c r="IK183" i="24"/>
  <c r="IK182" i="24"/>
  <c r="IK181" i="24"/>
  <c r="IK180" i="24"/>
  <c r="IK179" i="24"/>
  <c r="IK177" i="24"/>
  <c r="IK176" i="24"/>
  <c r="IK175" i="24"/>
  <c r="IK174" i="24"/>
  <c r="IK173" i="24"/>
  <c r="IK171" i="24"/>
  <c r="IK170" i="24"/>
  <c r="IK169" i="24"/>
  <c r="IK168" i="24"/>
  <c r="IK167" i="24"/>
  <c r="IK166" i="24"/>
  <c r="IK165" i="24"/>
  <c r="IK164" i="24"/>
  <c r="IK162" i="24"/>
  <c r="IK160" i="24"/>
  <c r="IK102" i="24"/>
  <c r="IK100" i="24"/>
  <c r="IK159" i="24"/>
  <c r="IK158" i="24"/>
  <c r="IK143" i="24"/>
  <c r="IK142" i="24"/>
  <c r="IK140" i="24"/>
  <c r="IK139" i="24"/>
  <c r="IK138" i="24"/>
  <c r="IK137" i="24"/>
  <c r="IK136" i="24"/>
  <c r="IK135" i="24"/>
  <c r="IK133" i="24"/>
  <c r="IK132" i="24"/>
  <c r="IK131" i="24"/>
  <c r="IK120" i="24"/>
  <c r="IK119" i="24"/>
  <c r="IK118" i="24"/>
  <c r="IK117" i="24"/>
  <c r="IK116" i="24"/>
  <c r="IK115" i="24"/>
  <c r="IK114" i="24"/>
  <c r="IK113" i="24"/>
  <c r="IK112" i="24"/>
  <c r="IK111" i="24"/>
  <c r="IK110" i="24"/>
  <c r="IK58" i="24"/>
  <c r="IK57" i="24"/>
  <c r="IK56" i="24"/>
  <c r="IK66" i="24"/>
  <c r="IK65" i="24"/>
  <c r="IK64" i="24"/>
  <c r="IK109" i="24"/>
  <c r="IK108" i="24"/>
  <c r="IK107" i="24"/>
  <c r="IK106" i="24"/>
  <c r="IK105" i="24"/>
  <c r="IK104" i="24"/>
  <c r="IK87" i="24"/>
  <c r="IK85" i="24"/>
  <c r="IK84" i="24"/>
  <c r="IK83" i="24"/>
  <c r="IK82" i="24"/>
  <c r="IK81" i="24"/>
  <c r="IK80" i="24"/>
  <c r="IK79" i="24"/>
  <c r="IK78" i="24"/>
  <c r="IK77" i="24"/>
  <c r="IK76" i="24"/>
  <c r="IK75" i="24"/>
  <c r="IK74" i="24"/>
  <c r="IK95" i="24"/>
  <c r="IK94" i="24"/>
  <c r="IK93" i="24"/>
  <c r="IK92" i="24"/>
  <c r="IK91" i="24"/>
  <c r="IK90" i="24"/>
  <c r="IK88" i="24"/>
  <c r="IK73" i="24"/>
  <c r="IK72" i="24"/>
  <c r="IK71" i="24"/>
  <c r="IK55" i="24"/>
  <c r="IK54" i="24"/>
  <c r="IK36" i="24"/>
  <c r="IK35" i="24"/>
  <c r="IK53" i="24"/>
  <c r="IK52" i="24"/>
  <c r="IK69" i="24"/>
  <c r="IK68" i="24"/>
  <c r="IK67" i="24"/>
  <c r="IK63" i="24"/>
  <c r="IK51" i="24"/>
  <c r="IK50" i="24"/>
  <c r="IK48" i="24"/>
  <c r="IK47" i="24"/>
  <c r="IK46" i="24"/>
  <c r="IK45" i="24"/>
  <c r="IK44" i="24"/>
  <c r="IK43" i="24"/>
  <c r="IK42" i="24"/>
  <c r="IK41" i="24"/>
  <c r="IK40" i="24"/>
  <c r="IK37" i="24"/>
  <c r="IK34" i="24"/>
  <c r="IK33" i="24"/>
  <c r="IK31" i="24"/>
  <c r="IK30" i="24"/>
  <c r="IK29" i="24"/>
  <c r="IK28" i="24"/>
  <c r="IK27" i="24"/>
  <c r="IK26" i="24"/>
  <c r="IK25" i="24"/>
  <c r="IK24" i="24"/>
  <c r="IK23" i="24"/>
  <c r="IK21" i="24"/>
  <c r="IK20" i="24"/>
  <c r="IK19" i="24"/>
  <c r="IK18" i="24"/>
  <c r="IK17" i="24"/>
  <c r="IK14" i="24"/>
  <c r="IK13" i="24"/>
  <c r="IK12" i="24"/>
  <c r="IK11" i="24"/>
  <c r="HY272" i="24"/>
  <c r="HY271" i="24"/>
  <c r="HY308" i="24"/>
  <c r="HY305" i="24"/>
  <c r="HY299" i="24"/>
  <c r="HY297" i="24"/>
  <c r="HY289" i="24"/>
  <c r="HY288" i="24"/>
  <c r="HY284" i="24"/>
  <c r="HY281" i="24"/>
  <c r="HY277" i="24"/>
  <c r="HY273" i="24"/>
  <c r="HY267" i="24"/>
  <c r="HY266" i="24"/>
  <c r="HY265" i="24"/>
  <c r="HY264" i="24"/>
  <c r="HY263" i="24"/>
  <c r="HY262" i="24"/>
  <c r="HY261" i="24"/>
  <c r="HY258" i="24"/>
  <c r="HY257" i="24"/>
  <c r="HY150" i="24"/>
  <c r="HY149" i="24"/>
  <c r="HY148" i="24"/>
  <c r="HY147" i="24"/>
  <c r="HY146" i="24"/>
  <c r="HY256" i="24"/>
  <c r="HY255" i="24"/>
  <c r="HY254" i="24"/>
  <c r="HY253" i="24"/>
  <c r="HY250" i="24"/>
  <c r="HY245" i="24"/>
  <c r="HY130" i="24"/>
  <c r="HY129" i="24"/>
  <c r="HY126" i="24"/>
  <c r="HY125" i="24"/>
  <c r="HY241" i="24"/>
  <c r="HY240" i="24"/>
  <c r="HY239" i="24"/>
  <c r="HY121" i="24"/>
  <c r="HY238" i="24"/>
  <c r="HY237" i="24"/>
  <c r="HY236" i="24"/>
  <c r="HY157" i="24"/>
  <c r="HY156" i="24"/>
  <c r="HY155" i="24"/>
  <c r="HY154" i="24"/>
  <c r="HY235" i="24"/>
  <c r="HY234" i="24"/>
  <c r="HY233" i="24"/>
  <c r="HY98" i="24"/>
  <c r="HY97" i="24"/>
  <c r="HY96" i="24"/>
  <c r="HY145" i="24"/>
  <c r="HY144" i="24"/>
  <c r="HY232" i="24"/>
  <c r="HY230" i="24"/>
  <c r="HY229" i="24"/>
  <c r="HY228" i="24"/>
  <c r="HY227" i="24"/>
  <c r="HY226" i="24"/>
  <c r="HY225" i="24"/>
  <c r="HY224" i="24"/>
  <c r="HY219" i="24"/>
  <c r="HY218" i="24"/>
  <c r="HY217" i="24"/>
  <c r="HY216" i="24"/>
  <c r="HY215" i="24"/>
  <c r="HY214" i="24"/>
  <c r="HY153" i="24"/>
  <c r="HY152" i="24"/>
  <c r="HY151" i="24"/>
  <c r="HY213" i="24"/>
  <c r="HY212" i="24"/>
  <c r="HY211" i="24"/>
  <c r="HY209" i="24"/>
  <c r="HY208" i="24"/>
  <c r="HY207" i="24"/>
  <c r="HY206" i="24"/>
  <c r="HY201" i="24"/>
  <c r="HY200" i="24"/>
  <c r="HY199" i="24"/>
  <c r="HY198" i="24"/>
  <c r="HY193" i="24"/>
  <c r="HY192" i="24"/>
  <c r="HY190" i="24"/>
  <c r="HY189" i="24"/>
  <c r="HY188" i="24"/>
  <c r="HY187" i="24"/>
  <c r="HY184" i="24"/>
  <c r="HY183" i="24"/>
  <c r="HY182" i="24"/>
  <c r="HY181" i="24"/>
  <c r="HY180" i="24"/>
  <c r="HY179" i="24"/>
  <c r="HY177" i="24"/>
  <c r="HY176" i="24"/>
  <c r="HY175" i="24"/>
  <c r="HY174" i="24"/>
  <c r="HY173" i="24"/>
  <c r="HY172" i="24"/>
  <c r="HY171" i="24"/>
  <c r="HY170" i="24"/>
  <c r="HY169" i="24"/>
  <c r="HY168" i="24"/>
  <c r="HY167" i="24"/>
  <c r="HY166" i="24"/>
  <c r="HY165" i="24"/>
  <c r="HY164" i="24"/>
  <c r="HY162" i="24"/>
  <c r="HY161" i="24"/>
  <c r="HY160" i="24"/>
  <c r="HY102" i="24"/>
  <c r="HY101" i="24"/>
  <c r="HY100" i="24"/>
  <c r="HY159" i="24"/>
  <c r="HY158" i="24"/>
  <c r="HY143" i="24"/>
  <c r="HY142" i="24"/>
  <c r="HY141" i="24"/>
  <c r="HY140" i="24"/>
  <c r="HY139" i="24"/>
  <c r="HY138" i="24"/>
  <c r="HY137" i="24"/>
  <c r="HY136" i="24"/>
  <c r="HY135" i="24"/>
  <c r="HY134" i="24"/>
  <c r="HY133" i="24"/>
  <c r="HY132" i="24"/>
  <c r="HY131" i="24"/>
  <c r="HY120" i="24"/>
  <c r="HY119" i="24"/>
  <c r="HY118" i="24"/>
  <c r="HY117" i="24"/>
  <c r="HY116" i="24"/>
  <c r="HY115" i="24"/>
  <c r="HY114" i="24"/>
  <c r="HY113" i="24"/>
  <c r="HY112" i="24"/>
  <c r="HY111" i="24"/>
  <c r="HY110" i="24"/>
  <c r="HY58" i="24"/>
  <c r="HY57" i="24"/>
  <c r="HY56" i="24"/>
  <c r="HY66" i="24"/>
  <c r="HY65" i="24"/>
  <c r="HY64" i="24"/>
  <c r="HY109" i="24"/>
  <c r="HY108" i="24"/>
  <c r="HY107" i="24"/>
  <c r="HY106" i="24"/>
  <c r="HY105" i="24"/>
  <c r="HY104" i="24"/>
  <c r="HY87" i="24"/>
  <c r="HY86" i="24"/>
  <c r="HY85" i="24"/>
  <c r="HY84" i="24"/>
  <c r="HY83" i="24"/>
  <c r="HY82" i="24"/>
  <c r="HY81" i="24"/>
  <c r="HY80" i="24"/>
  <c r="HY79" i="24"/>
  <c r="HY78" i="24"/>
  <c r="HY77" i="24"/>
  <c r="HY76" i="24"/>
  <c r="HY75" i="24"/>
  <c r="HY74" i="24"/>
  <c r="HY95" i="24"/>
  <c r="HY94" i="24"/>
  <c r="HY93" i="24"/>
  <c r="HY92" i="24"/>
  <c r="HY91" i="24"/>
  <c r="HY90" i="24"/>
  <c r="HY89" i="24"/>
  <c r="HY88" i="24"/>
  <c r="HY73" i="24"/>
  <c r="HY72" i="24"/>
  <c r="HY71" i="24"/>
  <c r="HY55" i="24"/>
  <c r="HY54" i="24"/>
  <c r="HY36" i="24"/>
  <c r="HY35" i="24"/>
  <c r="HY53" i="24"/>
  <c r="HY52" i="24"/>
  <c r="HY69" i="24"/>
  <c r="HY68" i="24"/>
  <c r="HY67" i="24"/>
  <c r="HY63" i="24"/>
  <c r="HY51" i="24"/>
  <c r="HY50" i="24"/>
  <c r="HY49" i="24"/>
  <c r="HY48" i="24"/>
  <c r="HY47" i="24"/>
  <c r="HY46" i="24"/>
  <c r="HY45" i="24"/>
  <c r="HY44" i="24"/>
  <c r="HY43" i="24"/>
  <c r="HY42" i="24"/>
  <c r="HY41" i="24"/>
  <c r="HY40" i="24"/>
  <c r="HY38" i="24"/>
  <c r="HY37" i="24"/>
  <c r="HY34" i="24"/>
  <c r="HY33" i="24"/>
  <c r="HY31" i="24"/>
  <c r="HY30" i="24"/>
  <c r="HY29" i="24"/>
  <c r="HY28" i="24"/>
  <c r="HY27" i="24"/>
  <c r="HY26" i="24"/>
  <c r="HY25" i="24"/>
  <c r="HY24" i="24"/>
  <c r="HY23" i="24"/>
  <c r="HY22" i="24"/>
  <c r="HY21" i="24"/>
  <c r="HY20" i="24"/>
  <c r="HY19" i="24"/>
  <c r="HY18" i="24"/>
  <c r="HY17" i="24"/>
  <c r="HY15" i="24"/>
  <c r="HY14" i="24"/>
  <c r="HY13" i="24"/>
  <c r="HY12" i="24"/>
  <c r="HY11" i="24"/>
  <c r="HM272" i="24"/>
  <c r="HM271" i="24"/>
  <c r="HM308" i="24"/>
  <c r="HM305" i="24"/>
  <c r="HM299" i="24"/>
  <c r="HM297" i="24"/>
  <c r="HM289" i="24"/>
  <c r="HM288" i="24"/>
  <c r="HM284" i="24"/>
  <c r="HM281" i="24"/>
  <c r="HM277" i="24"/>
  <c r="HM273" i="24"/>
  <c r="HM267" i="24"/>
  <c r="HM266" i="24"/>
  <c r="HM265" i="24"/>
  <c r="HM264" i="24"/>
  <c r="HM263" i="24"/>
  <c r="HM262" i="24"/>
  <c r="HM261" i="24"/>
  <c r="HM258" i="24"/>
  <c r="HM257" i="24"/>
  <c r="HM150" i="24"/>
  <c r="HM149" i="24"/>
  <c r="HM148" i="24"/>
  <c r="HM147" i="24"/>
  <c r="HM146" i="24"/>
  <c r="HM256" i="24"/>
  <c r="HM255" i="24"/>
  <c r="HM254" i="24"/>
  <c r="HM253" i="24"/>
  <c r="HM250" i="24"/>
  <c r="HM245" i="24"/>
  <c r="HM130" i="24"/>
  <c r="HM129" i="24"/>
  <c r="HM126" i="24"/>
  <c r="HM125" i="24"/>
  <c r="HM241" i="24"/>
  <c r="HM240" i="24"/>
  <c r="HM239" i="24"/>
  <c r="HM121" i="24"/>
  <c r="HM238" i="24"/>
  <c r="HM237" i="24"/>
  <c r="HM236" i="24"/>
  <c r="HM157" i="24"/>
  <c r="HM156" i="24"/>
  <c r="HM155" i="24"/>
  <c r="HM154" i="24"/>
  <c r="HM235" i="24"/>
  <c r="HM234" i="24"/>
  <c r="HM233" i="24"/>
  <c r="HM98" i="24"/>
  <c r="HM97" i="24"/>
  <c r="HM96" i="24"/>
  <c r="HM145" i="24"/>
  <c r="HM144" i="24"/>
  <c r="HM232" i="24"/>
  <c r="HM230" i="24"/>
  <c r="HM229" i="24"/>
  <c r="HM228" i="24"/>
  <c r="HM227" i="24"/>
  <c r="HM226" i="24"/>
  <c r="HM225" i="24"/>
  <c r="HM224" i="24"/>
  <c r="HM219" i="24"/>
  <c r="HM218" i="24"/>
  <c r="HM217" i="24"/>
  <c r="HM216" i="24"/>
  <c r="HM215" i="24"/>
  <c r="HM214" i="24"/>
  <c r="HM153" i="24"/>
  <c r="HM152" i="24"/>
  <c r="HM151" i="24"/>
  <c r="HM213" i="24"/>
  <c r="HM212" i="24"/>
  <c r="HM211" i="24"/>
  <c r="HM209" i="24"/>
  <c r="HM208" i="24"/>
  <c r="HM207" i="24"/>
  <c r="HM206" i="24"/>
  <c r="HM201" i="24"/>
  <c r="HM200" i="24"/>
  <c r="HM199" i="24"/>
  <c r="HM198" i="24"/>
  <c r="HM193" i="24"/>
  <c r="HM192" i="24"/>
  <c r="HM190" i="24"/>
  <c r="HM189" i="24"/>
  <c r="HM188" i="24"/>
  <c r="HM187" i="24"/>
  <c r="HM184" i="24"/>
  <c r="HM183" i="24"/>
  <c r="HM182" i="24"/>
  <c r="HM181" i="24"/>
  <c r="HM180" i="24"/>
  <c r="HM179" i="24"/>
  <c r="HM177" i="24"/>
  <c r="HM176" i="24"/>
  <c r="HM175" i="24"/>
  <c r="HM174" i="24"/>
  <c r="HM173" i="24"/>
  <c r="HM172" i="24"/>
  <c r="HM171" i="24"/>
  <c r="HM170" i="24"/>
  <c r="HM169" i="24"/>
  <c r="HM168" i="24"/>
  <c r="HM167" i="24"/>
  <c r="HM166" i="24"/>
  <c r="HM165" i="24"/>
  <c r="HM164" i="24"/>
  <c r="HM162" i="24"/>
  <c r="HM161" i="24"/>
  <c r="HM160" i="24"/>
  <c r="HM102" i="24"/>
  <c r="HM101" i="24"/>
  <c r="HM100" i="24"/>
  <c r="HM159" i="24"/>
  <c r="HM158" i="24"/>
  <c r="HM143" i="24"/>
  <c r="HM142" i="24"/>
  <c r="HM141" i="24"/>
  <c r="HM140" i="24"/>
  <c r="HM139" i="24"/>
  <c r="HM138" i="24"/>
  <c r="HM137" i="24"/>
  <c r="HM136" i="24"/>
  <c r="HM135" i="24"/>
  <c r="HM134" i="24"/>
  <c r="HM133" i="24"/>
  <c r="HM132" i="24"/>
  <c r="HM131" i="24"/>
  <c r="HM120" i="24"/>
  <c r="HM119" i="24"/>
  <c r="HM118" i="24"/>
  <c r="HM117" i="24"/>
  <c r="HM116" i="24"/>
  <c r="HM115" i="24"/>
  <c r="HM114" i="24"/>
  <c r="HM113" i="24"/>
  <c r="HM112" i="24"/>
  <c r="HM111" i="24"/>
  <c r="HM110" i="24"/>
  <c r="HM58" i="24"/>
  <c r="HM57" i="24"/>
  <c r="HM56" i="24"/>
  <c r="HM66" i="24"/>
  <c r="HM65" i="24"/>
  <c r="HM64" i="24"/>
  <c r="HM109" i="24"/>
  <c r="HM108" i="24"/>
  <c r="HM107" i="24"/>
  <c r="HM106" i="24"/>
  <c r="HM105" i="24"/>
  <c r="HM104" i="24"/>
  <c r="HM87" i="24"/>
  <c r="HM86" i="24"/>
  <c r="HM85" i="24"/>
  <c r="HM84" i="24"/>
  <c r="HM83" i="24"/>
  <c r="HM82" i="24"/>
  <c r="HM81" i="24"/>
  <c r="HM80" i="24"/>
  <c r="HM79" i="24"/>
  <c r="HM78" i="24"/>
  <c r="HM77" i="24"/>
  <c r="HM76" i="24"/>
  <c r="HM75" i="24"/>
  <c r="HM74" i="24"/>
  <c r="HM95" i="24"/>
  <c r="HM94" i="24"/>
  <c r="HM93" i="24"/>
  <c r="HM92" i="24"/>
  <c r="HM91" i="24"/>
  <c r="HM90" i="24"/>
  <c r="HM89" i="24"/>
  <c r="HM88" i="24"/>
  <c r="HM73" i="24"/>
  <c r="HM72" i="24"/>
  <c r="HM71" i="24"/>
  <c r="HM55" i="24"/>
  <c r="HM54" i="24"/>
  <c r="HM36" i="24"/>
  <c r="HM35" i="24"/>
  <c r="HM53" i="24"/>
  <c r="HM52" i="24"/>
  <c r="HM69" i="24"/>
  <c r="HM68" i="24"/>
  <c r="HM67" i="24"/>
  <c r="HM63" i="24"/>
  <c r="HM51" i="24"/>
  <c r="HM50" i="24"/>
  <c r="HM49" i="24"/>
  <c r="HM48" i="24"/>
  <c r="HM47" i="24"/>
  <c r="HM46" i="24"/>
  <c r="HM45" i="24"/>
  <c r="HM44" i="24"/>
  <c r="HM43" i="24"/>
  <c r="HM42" i="24"/>
  <c r="HM41" i="24"/>
  <c r="HM40" i="24"/>
  <c r="HM38" i="24"/>
  <c r="HM37" i="24"/>
  <c r="HM34" i="24"/>
  <c r="HM33" i="24"/>
  <c r="HM31" i="24"/>
  <c r="HM30" i="24"/>
  <c r="HM29" i="24"/>
  <c r="HM28" i="24"/>
  <c r="HM27" i="24"/>
  <c r="HM26" i="24"/>
  <c r="HM25" i="24"/>
  <c r="HM24" i="24"/>
  <c r="HM23" i="24"/>
  <c r="HM22" i="24"/>
  <c r="HM21" i="24"/>
  <c r="HM20" i="24"/>
  <c r="HM19" i="24"/>
  <c r="HM18" i="24"/>
  <c r="HM17" i="24"/>
  <c r="HM15" i="24"/>
  <c r="HM14" i="24"/>
  <c r="HM13" i="24"/>
  <c r="HM12" i="24"/>
  <c r="HM11" i="24"/>
  <c r="HA272" i="24"/>
  <c r="HA271" i="24"/>
  <c r="HA308" i="24"/>
  <c r="HA305" i="24"/>
  <c r="HA299" i="24"/>
  <c r="HA297" i="24"/>
  <c r="HE289" i="24"/>
  <c r="HA289" i="24" s="1"/>
  <c r="HE288" i="24"/>
  <c r="HA288" i="24" s="1"/>
  <c r="HE284" i="24"/>
  <c r="HA284" i="24" s="1"/>
  <c r="HE281" i="24"/>
  <c r="HA281" i="24" s="1"/>
  <c r="HE277" i="24"/>
  <c r="HA277" i="24" s="1"/>
  <c r="HE273" i="24"/>
  <c r="HA273" i="24" s="1"/>
  <c r="HE267" i="24"/>
  <c r="HA267" i="24" s="1"/>
  <c r="HE266" i="24"/>
  <c r="HA266" i="24" s="1"/>
  <c r="HE265" i="24"/>
  <c r="HA265" i="24" s="1"/>
  <c r="HE264" i="24"/>
  <c r="HA264" i="24" s="1"/>
  <c r="HE263" i="24"/>
  <c r="HA263" i="24" s="1"/>
  <c r="HE262" i="24"/>
  <c r="HA262" i="24" s="1"/>
  <c r="HE261" i="24"/>
  <c r="HA261" i="24" s="1"/>
  <c r="HE258" i="24"/>
  <c r="HA258" i="24" s="1"/>
  <c r="HE257" i="24"/>
  <c r="HA257" i="24" s="1"/>
  <c r="HE150" i="24"/>
  <c r="HA150" i="24" s="1"/>
  <c r="HE149" i="24"/>
  <c r="HA149" i="24" s="1"/>
  <c r="HE148" i="24"/>
  <c r="HA148" i="24" s="1"/>
  <c r="HE147" i="24"/>
  <c r="HA147" i="24" s="1"/>
  <c r="HE146" i="24"/>
  <c r="HA146" i="24" s="1"/>
  <c r="HE256" i="24"/>
  <c r="HA256" i="24" s="1"/>
  <c r="HA255" i="24"/>
  <c r="HA254" i="24"/>
  <c r="HA253" i="24"/>
  <c r="HA250" i="24"/>
  <c r="HA245" i="24"/>
  <c r="HA130" i="24"/>
  <c r="HA129" i="24"/>
  <c r="HA126" i="24"/>
  <c r="HA125" i="24"/>
  <c r="HA241" i="24"/>
  <c r="HA240" i="24"/>
  <c r="HA239" i="24"/>
  <c r="HA121" i="24"/>
  <c r="HA238" i="24"/>
  <c r="HA237" i="24"/>
  <c r="HA236" i="24"/>
  <c r="HA157" i="24"/>
  <c r="HA156" i="24"/>
  <c r="HA155" i="24"/>
  <c r="HA154" i="24"/>
  <c r="HA235" i="24"/>
  <c r="HA234" i="24"/>
  <c r="HA233" i="24"/>
  <c r="HA98" i="24"/>
  <c r="HA97" i="24"/>
  <c r="HA96" i="24"/>
  <c r="HA145" i="24"/>
  <c r="HA144" i="24"/>
  <c r="HA232" i="24"/>
  <c r="HA230" i="24"/>
  <c r="HA229" i="24"/>
  <c r="HA228" i="24"/>
  <c r="HA227" i="24"/>
  <c r="HA226" i="24"/>
  <c r="HA225" i="24"/>
  <c r="HA224" i="24"/>
  <c r="HA219" i="24"/>
  <c r="HA218" i="24"/>
  <c r="HA217" i="24"/>
  <c r="HA216" i="24"/>
  <c r="HA215" i="24"/>
  <c r="HA214" i="24"/>
  <c r="HA153" i="24"/>
  <c r="HA152" i="24"/>
  <c r="HA151" i="24"/>
  <c r="HA213" i="24"/>
  <c r="HA212" i="24"/>
  <c r="HA211" i="24"/>
  <c r="HA209" i="24"/>
  <c r="HA208" i="24"/>
  <c r="HA207" i="24"/>
  <c r="HA206" i="24"/>
  <c r="HA201" i="24"/>
  <c r="HA200" i="24"/>
  <c r="HA198" i="24"/>
  <c r="HA193" i="24"/>
  <c r="HA192" i="24"/>
  <c r="HA190" i="24"/>
  <c r="HA189" i="24"/>
  <c r="HA188" i="24"/>
  <c r="HA187" i="24"/>
  <c r="HA184" i="24"/>
  <c r="HA183" i="24"/>
  <c r="HA182" i="24"/>
  <c r="HA181" i="24"/>
  <c r="HA180" i="24"/>
  <c r="HA179" i="24"/>
  <c r="HA177" i="24"/>
  <c r="HA176" i="24"/>
  <c r="HA175" i="24"/>
  <c r="HA174" i="24"/>
  <c r="HA173" i="24"/>
  <c r="HA172" i="24"/>
  <c r="HA171" i="24"/>
  <c r="HA170" i="24"/>
  <c r="HA169" i="24"/>
  <c r="HA168" i="24"/>
  <c r="HA167" i="24"/>
  <c r="HA166" i="24"/>
  <c r="HA165" i="24"/>
  <c r="HA164" i="24"/>
  <c r="HA162" i="24"/>
  <c r="HA161" i="24"/>
  <c r="HA160" i="24"/>
  <c r="HA102" i="24"/>
  <c r="HA101" i="24"/>
  <c r="HA100" i="24"/>
  <c r="HA159" i="24"/>
  <c r="HA158" i="24"/>
  <c r="HA143" i="24"/>
  <c r="HA142" i="24"/>
  <c r="HA141" i="24"/>
  <c r="HA140" i="24"/>
  <c r="HA139" i="24"/>
  <c r="HA138" i="24"/>
  <c r="HA137" i="24"/>
  <c r="HA136" i="24"/>
  <c r="HA135" i="24"/>
  <c r="HA134" i="24"/>
  <c r="HA133" i="24"/>
  <c r="HA132" i="24"/>
  <c r="HA131" i="24"/>
  <c r="HA120" i="24"/>
  <c r="HA119" i="24"/>
  <c r="HA118" i="24"/>
  <c r="HA117" i="24"/>
  <c r="HA116" i="24"/>
  <c r="HA115" i="24"/>
  <c r="HA114" i="24"/>
  <c r="HA113" i="24"/>
  <c r="HA112" i="24"/>
  <c r="HA111" i="24"/>
  <c r="HA110" i="24"/>
  <c r="HA58" i="24"/>
  <c r="HA57" i="24"/>
  <c r="HA56" i="24"/>
  <c r="HA66" i="24"/>
  <c r="HA65" i="24"/>
  <c r="HA64" i="24"/>
  <c r="HA109" i="24"/>
  <c r="HA108" i="24"/>
  <c r="HA107" i="24"/>
  <c r="HA106" i="24"/>
  <c r="HA105" i="24"/>
  <c r="HA104" i="24"/>
  <c r="HA87" i="24"/>
  <c r="HA86" i="24"/>
  <c r="HA85" i="24"/>
  <c r="HA84" i="24"/>
  <c r="HA83" i="24"/>
  <c r="HA82" i="24"/>
  <c r="HA81" i="24"/>
  <c r="HA80" i="24"/>
  <c r="HA79" i="24"/>
  <c r="HA78" i="24"/>
  <c r="HA77" i="24"/>
  <c r="HA76" i="24"/>
  <c r="HA75" i="24"/>
  <c r="HA74" i="24"/>
  <c r="HA95" i="24"/>
  <c r="HA94" i="24"/>
  <c r="HA93" i="24"/>
  <c r="HA92" i="24"/>
  <c r="HA91" i="24"/>
  <c r="HA90" i="24"/>
  <c r="HA89" i="24"/>
  <c r="HA88" i="24"/>
  <c r="HA73" i="24"/>
  <c r="HA72" i="24"/>
  <c r="HA71" i="24"/>
  <c r="HA55" i="24"/>
  <c r="HA54" i="24"/>
  <c r="HA36" i="24"/>
  <c r="HA35" i="24"/>
  <c r="HA53" i="24"/>
  <c r="HA52" i="24"/>
  <c r="HA69" i="24"/>
  <c r="HA68" i="24"/>
  <c r="HA67" i="24"/>
  <c r="HA63" i="24"/>
  <c r="HA59" i="24"/>
  <c r="HA51" i="24"/>
  <c r="HA50" i="24"/>
  <c r="HA49" i="24"/>
  <c r="HA48" i="24"/>
  <c r="HA47" i="24"/>
  <c r="HA46" i="24"/>
  <c r="HA45" i="24"/>
  <c r="HA44" i="24"/>
  <c r="HA43" i="24"/>
  <c r="HA42" i="24"/>
  <c r="HA41" i="24"/>
  <c r="HA40" i="24"/>
  <c r="HA38" i="24"/>
  <c r="HA37" i="24"/>
  <c r="HA34" i="24"/>
  <c r="HA33" i="24"/>
  <c r="HA31" i="24"/>
  <c r="HA30" i="24"/>
  <c r="HA29" i="24"/>
  <c r="HA28" i="24"/>
  <c r="HA27" i="24"/>
  <c r="HA26" i="24"/>
  <c r="HA25" i="24"/>
  <c r="HA24" i="24"/>
  <c r="HA23" i="24"/>
  <c r="HA22" i="24"/>
  <c r="HA21" i="24"/>
  <c r="HA20" i="24"/>
  <c r="HA19" i="24"/>
  <c r="HA18" i="24"/>
  <c r="HA17" i="24"/>
  <c r="HA15" i="24"/>
  <c r="HA14" i="24"/>
  <c r="HA13" i="24"/>
  <c r="HA12" i="24"/>
  <c r="HA11" i="24"/>
  <c r="GO272" i="24"/>
  <c r="GO271" i="24"/>
  <c r="GO308" i="24"/>
  <c r="GO305" i="24"/>
  <c r="GO299" i="24"/>
  <c r="GS297" i="24"/>
  <c r="GO297" i="24" s="1"/>
  <c r="GS289" i="24"/>
  <c r="GO289" i="24" s="1"/>
  <c r="GS288" i="24"/>
  <c r="GO288" i="24" s="1"/>
  <c r="GS284" i="24"/>
  <c r="GO284" i="24" s="1"/>
  <c r="GS281" i="24"/>
  <c r="GO281" i="24" s="1"/>
  <c r="GS277" i="24"/>
  <c r="GO277" i="24" s="1"/>
  <c r="GS273" i="24"/>
  <c r="GO273" i="24" s="1"/>
  <c r="GS267" i="24"/>
  <c r="GO267" i="24" s="1"/>
  <c r="GS266" i="24"/>
  <c r="GO266" i="24" s="1"/>
  <c r="GS265" i="24"/>
  <c r="GO265" i="24" s="1"/>
  <c r="GS264" i="24"/>
  <c r="GO264" i="24" s="1"/>
  <c r="GS263" i="24"/>
  <c r="GO263" i="24" s="1"/>
  <c r="GS262" i="24"/>
  <c r="GO262" i="24" s="1"/>
  <c r="GS261" i="24"/>
  <c r="GO261" i="24" s="1"/>
  <c r="GS258" i="24"/>
  <c r="GO258" i="24" s="1"/>
  <c r="GS257" i="24"/>
  <c r="GO257" i="24" s="1"/>
  <c r="GS150" i="24"/>
  <c r="GO150" i="24" s="1"/>
  <c r="GS149" i="24"/>
  <c r="GO149" i="24" s="1"/>
  <c r="GS148" i="24"/>
  <c r="GO148" i="24" s="1"/>
  <c r="GS147" i="24"/>
  <c r="GO147" i="24" s="1"/>
  <c r="GS146" i="24"/>
  <c r="GO146" i="24" s="1"/>
  <c r="GS256" i="24"/>
  <c r="GO256" i="24" s="1"/>
  <c r="GO255" i="24"/>
  <c r="GO254" i="24"/>
  <c r="GO253" i="24"/>
  <c r="GO250" i="24"/>
  <c r="GO245" i="24"/>
  <c r="GO130" i="24"/>
  <c r="GO129" i="24"/>
  <c r="GO126" i="24"/>
  <c r="GO125" i="24"/>
  <c r="GO241" i="24"/>
  <c r="GO240" i="24"/>
  <c r="GO239" i="24"/>
  <c r="GO121" i="24"/>
  <c r="GO238" i="24"/>
  <c r="GO237" i="24"/>
  <c r="GO236" i="24"/>
  <c r="GO157" i="24"/>
  <c r="GO156" i="24"/>
  <c r="GO155" i="24"/>
  <c r="GO154" i="24"/>
  <c r="GO235" i="24"/>
  <c r="GO234" i="24"/>
  <c r="GO233" i="24"/>
  <c r="GO98" i="24"/>
  <c r="GO97" i="24"/>
  <c r="GO96" i="24"/>
  <c r="GO145" i="24"/>
  <c r="GO144" i="24"/>
  <c r="GO232" i="24"/>
  <c r="GO230" i="24"/>
  <c r="GO229" i="24"/>
  <c r="GO228" i="24"/>
  <c r="GO227" i="24"/>
  <c r="GO226" i="24"/>
  <c r="GO225" i="24"/>
  <c r="GO224" i="24"/>
  <c r="GO219" i="24"/>
  <c r="GO218" i="24"/>
  <c r="GO217" i="24"/>
  <c r="GO216" i="24"/>
  <c r="GO215" i="24"/>
  <c r="GO214" i="24"/>
  <c r="GO153" i="24"/>
  <c r="GO152" i="24"/>
  <c r="GO151" i="24"/>
  <c r="GO213" i="24"/>
  <c r="GO212" i="24"/>
  <c r="GO211" i="24"/>
  <c r="GO209" i="24"/>
  <c r="GO208" i="24"/>
  <c r="GO207" i="24"/>
  <c r="GO206" i="24"/>
  <c r="GO201" i="24"/>
  <c r="GO200" i="24"/>
  <c r="GO199" i="24"/>
  <c r="GO198" i="24"/>
  <c r="GO193" i="24"/>
  <c r="GO192" i="24"/>
  <c r="GO190" i="24"/>
  <c r="GO189" i="24"/>
  <c r="GO188" i="24"/>
  <c r="GO187" i="24"/>
  <c r="GO184" i="24"/>
  <c r="GO183" i="24"/>
  <c r="GO182" i="24"/>
  <c r="GO181" i="24"/>
  <c r="GO180" i="24"/>
  <c r="GO179" i="24"/>
  <c r="GO177" i="24"/>
  <c r="GO176" i="24"/>
  <c r="GO175" i="24"/>
  <c r="GO174" i="24"/>
  <c r="GO173" i="24"/>
  <c r="GO172" i="24"/>
  <c r="GO171" i="24"/>
  <c r="GO170" i="24"/>
  <c r="GO169" i="24"/>
  <c r="GO168" i="24"/>
  <c r="GO167" i="24"/>
  <c r="GO166" i="24"/>
  <c r="GO165" i="24"/>
  <c r="GO164" i="24"/>
  <c r="GO162" i="24"/>
  <c r="GO161" i="24"/>
  <c r="GO160" i="24"/>
  <c r="GO102" i="24"/>
  <c r="GO101" i="24"/>
  <c r="GO100" i="24"/>
  <c r="GO159" i="24"/>
  <c r="GO158" i="24"/>
  <c r="GO143" i="24"/>
  <c r="GO142" i="24"/>
  <c r="GO141" i="24"/>
  <c r="GO140" i="24"/>
  <c r="GO139" i="24"/>
  <c r="GO138" i="24"/>
  <c r="GO137" i="24"/>
  <c r="GO136" i="24"/>
  <c r="GO135" i="24"/>
  <c r="GO134" i="24"/>
  <c r="GO133" i="24"/>
  <c r="GO132" i="24"/>
  <c r="GO131" i="24"/>
  <c r="GO120" i="24"/>
  <c r="GO119" i="24"/>
  <c r="GO118" i="24"/>
  <c r="GO117" i="24"/>
  <c r="GO116" i="24"/>
  <c r="GO115" i="24"/>
  <c r="GO114" i="24"/>
  <c r="GO113" i="24"/>
  <c r="GO112" i="24"/>
  <c r="GO111" i="24"/>
  <c r="GO110" i="24"/>
  <c r="GO58" i="24"/>
  <c r="GO57" i="24"/>
  <c r="GO56" i="24"/>
  <c r="GO66" i="24"/>
  <c r="GO65" i="24"/>
  <c r="GO64" i="24"/>
  <c r="GO109" i="24"/>
  <c r="GO108" i="24"/>
  <c r="GO107" i="24"/>
  <c r="GO106" i="24"/>
  <c r="GO105" i="24"/>
  <c r="GO104" i="24"/>
  <c r="GO87" i="24"/>
  <c r="GO86" i="24"/>
  <c r="GO85" i="24"/>
  <c r="GO84" i="24"/>
  <c r="GO83" i="24"/>
  <c r="GO82" i="24"/>
  <c r="GO81" i="24"/>
  <c r="GO80" i="24"/>
  <c r="GO79" i="24"/>
  <c r="GO78" i="24"/>
  <c r="GO77" i="24"/>
  <c r="GO76" i="24"/>
  <c r="GO75" i="24"/>
  <c r="GO74" i="24"/>
  <c r="GO95" i="24"/>
  <c r="GO94" i="24"/>
  <c r="GO93" i="24"/>
  <c r="GO92" i="24"/>
  <c r="GO91" i="24"/>
  <c r="GO90" i="24"/>
  <c r="GO89" i="24"/>
  <c r="GO88" i="24"/>
  <c r="GO73" i="24"/>
  <c r="GO72" i="24"/>
  <c r="GO71" i="24"/>
  <c r="GO55" i="24"/>
  <c r="GO54" i="24"/>
  <c r="GO36" i="24"/>
  <c r="GO35" i="24"/>
  <c r="GO53" i="24"/>
  <c r="GO52" i="24"/>
  <c r="GO69" i="24"/>
  <c r="GO68" i="24"/>
  <c r="GO67" i="24"/>
  <c r="GO63" i="24"/>
  <c r="GO59" i="24"/>
  <c r="GO51" i="24"/>
  <c r="GO50" i="24"/>
  <c r="GO49" i="24"/>
  <c r="GO48" i="24"/>
  <c r="GO47" i="24"/>
  <c r="GO46" i="24"/>
  <c r="GO45" i="24"/>
  <c r="GO44" i="24"/>
  <c r="GO43" i="24"/>
  <c r="GO42" i="24"/>
  <c r="GO41" i="24"/>
  <c r="GO40" i="24"/>
  <c r="GO38" i="24"/>
  <c r="GO37" i="24"/>
  <c r="GO34" i="24"/>
  <c r="GO33" i="24"/>
  <c r="GO31" i="24"/>
  <c r="GO30" i="24"/>
  <c r="GO29" i="24"/>
  <c r="GO28" i="24"/>
  <c r="GO27" i="24"/>
  <c r="GO26" i="24"/>
  <c r="GO25" i="24"/>
  <c r="GO24" i="24"/>
  <c r="GO23" i="24"/>
  <c r="GO22" i="24"/>
  <c r="GO21" i="24"/>
  <c r="GO20" i="24"/>
  <c r="GO19" i="24"/>
  <c r="GO18" i="24"/>
  <c r="GO17" i="24"/>
  <c r="GO15" i="24"/>
  <c r="GO14" i="24"/>
  <c r="GO13" i="24"/>
  <c r="GO12" i="24"/>
  <c r="GO11" i="24"/>
  <c r="GC272" i="24"/>
  <c r="GC271" i="24"/>
  <c r="GC308" i="24"/>
  <c r="GC305" i="24"/>
  <c r="GC299" i="24"/>
  <c r="GC297" i="24"/>
  <c r="GC289" i="24"/>
  <c r="GC288" i="24"/>
  <c r="GC284" i="24"/>
  <c r="GC281" i="24"/>
  <c r="GC277" i="24"/>
  <c r="GC273" i="24"/>
  <c r="GC267" i="24"/>
  <c r="GC266" i="24"/>
  <c r="GC265" i="24"/>
  <c r="GC264" i="24"/>
  <c r="GC263" i="24"/>
  <c r="GC262" i="24"/>
  <c r="GC261" i="24"/>
  <c r="GC258" i="24"/>
  <c r="GC257" i="24"/>
  <c r="GC150" i="24"/>
  <c r="GC149" i="24"/>
  <c r="GC148" i="24"/>
  <c r="GC147" i="24"/>
  <c r="GC146" i="24"/>
  <c r="GC256" i="24"/>
  <c r="GC255" i="24"/>
  <c r="GC254" i="24"/>
  <c r="GC253" i="24"/>
  <c r="GC250" i="24"/>
  <c r="GC245" i="24"/>
  <c r="GC130" i="24"/>
  <c r="GC129" i="24"/>
  <c r="GC126" i="24"/>
  <c r="GC125" i="24"/>
  <c r="GC241" i="24"/>
  <c r="GC240" i="24"/>
  <c r="GC239" i="24"/>
  <c r="GC121" i="24"/>
  <c r="GC238" i="24"/>
  <c r="GC237" i="24"/>
  <c r="GC236" i="24"/>
  <c r="GC157" i="24"/>
  <c r="GC156" i="24"/>
  <c r="GC155" i="24"/>
  <c r="GC154" i="24"/>
  <c r="GC235" i="24"/>
  <c r="GC234" i="24"/>
  <c r="GC233" i="24"/>
  <c r="GC98" i="24"/>
  <c r="GC97" i="24"/>
  <c r="GC96" i="24"/>
  <c r="GC145" i="24"/>
  <c r="GC144" i="24"/>
  <c r="GC232" i="24"/>
  <c r="GC230" i="24"/>
  <c r="GC229" i="24"/>
  <c r="GC228" i="24"/>
  <c r="GC227" i="24"/>
  <c r="GC226" i="24"/>
  <c r="GC225" i="24"/>
  <c r="GC224" i="24"/>
  <c r="GC219" i="24"/>
  <c r="GC218" i="24"/>
  <c r="GC217" i="24"/>
  <c r="GC216" i="24"/>
  <c r="GC215" i="24"/>
  <c r="GC214" i="24"/>
  <c r="GC153" i="24"/>
  <c r="GC152" i="24"/>
  <c r="GC151" i="24"/>
  <c r="GC213" i="24"/>
  <c r="GC212" i="24"/>
  <c r="GC211" i="24"/>
  <c r="GC209" i="24"/>
  <c r="GC208" i="24"/>
  <c r="GC207" i="24"/>
  <c r="GC206" i="24"/>
  <c r="GC201" i="24"/>
  <c r="GC200" i="24"/>
  <c r="GC199" i="24"/>
  <c r="GC198" i="24"/>
  <c r="GC193" i="24"/>
  <c r="GC192" i="24"/>
  <c r="GC190" i="24"/>
  <c r="GC189" i="24"/>
  <c r="GC188" i="24"/>
  <c r="GC187" i="24"/>
  <c r="GC184" i="24"/>
  <c r="GC183" i="24"/>
  <c r="GC182" i="24"/>
  <c r="GC181" i="24"/>
  <c r="GC180" i="24"/>
  <c r="GC179" i="24"/>
  <c r="GC177" i="24"/>
  <c r="GC176" i="24"/>
  <c r="GC175" i="24"/>
  <c r="GC174" i="24"/>
  <c r="GC173" i="24"/>
  <c r="GC172" i="24"/>
  <c r="GC171" i="24"/>
  <c r="GC170" i="24"/>
  <c r="GC169" i="24"/>
  <c r="GC168" i="24"/>
  <c r="GC167" i="24"/>
  <c r="GC166" i="24"/>
  <c r="GC165" i="24"/>
  <c r="GC164" i="24"/>
  <c r="GC162" i="24"/>
  <c r="GC161" i="24"/>
  <c r="GC160" i="24"/>
  <c r="GC102" i="24"/>
  <c r="GC101" i="24"/>
  <c r="GC100" i="24"/>
  <c r="GC159" i="24"/>
  <c r="GC158" i="24"/>
  <c r="GC143" i="24"/>
  <c r="GC142" i="24"/>
  <c r="GC141" i="24"/>
  <c r="GC140" i="24"/>
  <c r="GC139" i="24"/>
  <c r="GC138" i="24"/>
  <c r="GC137" i="24"/>
  <c r="GC136" i="24"/>
  <c r="GC135" i="24"/>
  <c r="GC134" i="24"/>
  <c r="GC133" i="24"/>
  <c r="GC132" i="24"/>
  <c r="GC131" i="24"/>
  <c r="GC120" i="24"/>
  <c r="GC119" i="24"/>
  <c r="GC118" i="24"/>
  <c r="GC117" i="24"/>
  <c r="GC116" i="24"/>
  <c r="GC115" i="24"/>
  <c r="GC114" i="24"/>
  <c r="GC113" i="24"/>
  <c r="GC112" i="24"/>
  <c r="GC111" i="24"/>
  <c r="GC110" i="24"/>
  <c r="GC58" i="24"/>
  <c r="GC57" i="24"/>
  <c r="GC56" i="24"/>
  <c r="GC66" i="24"/>
  <c r="GC65" i="24"/>
  <c r="GC64" i="24"/>
  <c r="GC109" i="24"/>
  <c r="GC108" i="24"/>
  <c r="GC107" i="24"/>
  <c r="GC106" i="24"/>
  <c r="GC105" i="24"/>
  <c r="GC104" i="24"/>
  <c r="GC87" i="24"/>
  <c r="GC86" i="24"/>
  <c r="GC85" i="24"/>
  <c r="GC84" i="24"/>
  <c r="GC83" i="24"/>
  <c r="GC82" i="24"/>
  <c r="GC81" i="24"/>
  <c r="GC80" i="24"/>
  <c r="GC79" i="24"/>
  <c r="GC78" i="24"/>
  <c r="GC77" i="24"/>
  <c r="GC76" i="24"/>
  <c r="GC75" i="24"/>
  <c r="GC74" i="24"/>
  <c r="GC95" i="24"/>
  <c r="GC94" i="24"/>
  <c r="GC93" i="24"/>
  <c r="GC92" i="24"/>
  <c r="GC91" i="24"/>
  <c r="GC90" i="24"/>
  <c r="GC89" i="24"/>
  <c r="GC88" i="24"/>
  <c r="GC73" i="24"/>
  <c r="GC72" i="24"/>
  <c r="GC71" i="24"/>
  <c r="GC55" i="24"/>
  <c r="GC54" i="24"/>
  <c r="GC36" i="24"/>
  <c r="GC35" i="24"/>
  <c r="GC53" i="24"/>
  <c r="GC52" i="24"/>
  <c r="GC69" i="24"/>
  <c r="GC68" i="24"/>
  <c r="GC67" i="24"/>
  <c r="GC63" i="24"/>
  <c r="GC59" i="24"/>
  <c r="GC51" i="24"/>
  <c r="GC50" i="24"/>
  <c r="GC49" i="24"/>
  <c r="GC48" i="24"/>
  <c r="GC47" i="24"/>
  <c r="GC46" i="24"/>
  <c r="GC45" i="24"/>
  <c r="GC44" i="24"/>
  <c r="GC43" i="24"/>
  <c r="GC42" i="24"/>
  <c r="GC41" i="24"/>
  <c r="GC40" i="24"/>
  <c r="GC38" i="24"/>
  <c r="GC37" i="24"/>
  <c r="GC34" i="24"/>
  <c r="GC33" i="24"/>
  <c r="GC31" i="24"/>
  <c r="GC30" i="24"/>
  <c r="GC29" i="24"/>
  <c r="GC28" i="24"/>
  <c r="GC27" i="24"/>
  <c r="GC26" i="24"/>
  <c r="GC25" i="24"/>
  <c r="GC24" i="24"/>
  <c r="GC23" i="24"/>
  <c r="GC22" i="24"/>
  <c r="GC21" i="24"/>
  <c r="GC20" i="24"/>
  <c r="GC19" i="24"/>
  <c r="GC18" i="24"/>
  <c r="GC17" i="24"/>
  <c r="GC15" i="24"/>
  <c r="GC14" i="24"/>
  <c r="GC13" i="24"/>
  <c r="GC12" i="24"/>
  <c r="GC11" i="24"/>
  <c r="FQ272" i="24"/>
  <c r="FQ271" i="24"/>
  <c r="FQ308" i="24"/>
  <c r="FQ305" i="24"/>
  <c r="FQ299" i="24"/>
  <c r="FQ297" i="24"/>
  <c r="FQ289" i="24"/>
  <c r="FQ288" i="24"/>
  <c r="FQ284" i="24"/>
  <c r="FQ281" i="24"/>
  <c r="FQ277" i="24"/>
  <c r="FQ273" i="24"/>
  <c r="FQ267" i="24"/>
  <c r="FQ266" i="24"/>
  <c r="FQ265" i="24"/>
  <c r="FQ264" i="24"/>
  <c r="FQ263" i="24"/>
  <c r="FQ262" i="24"/>
  <c r="FQ261" i="24"/>
  <c r="FQ258" i="24"/>
  <c r="FQ257" i="24"/>
  <c r="FQ150" i="24"/>
  <c r="FU149" i="24"/>
  <c r="FQ149" i="24" s="1"/>
  <c r="FU148" i="24"/>
  <c r="FQ148" i="24" s="1"/>
  <c r="FU147" i="24"/>
  <c r="FQ147" i="24" s="1"/>
  <c r="FU146" i="24"/>
  <c r="FQ146" i="24" s="1"/>
  <c r="FU256" i="24"/>
  <c r="FQ256" i="24" s="1"/>
  <c r="FQ255" i="24"/>
  <c r="FQ254" i="24"/>
  <c r="FQ253" i="24"/>
  <c r="FQ250" i="24"/>
  <c r="FQ245" i="24"/>
  <c r="FQ130" i="24"/>
  <c r="FQ129" i="24"/>
  <c r="FQ126" i="24"/>
  <c r="FQ125" i="24"/>
  <c r="FQ241" i="24"/>
  <c r="FQ240" i="24"/>
  <c r="FQ239" i="24"/>
  <c r="FQ121" i="24"/>
  <c r="FQ238" i="24"/>
  <c r="FQ237" i="24"/>
  <c r="FQ236" i="24"/>
  <c r="FQ157" i="24"/>
  <c r="FQ156" i="24"/>
  <c r="FQ155" i="24"/>
  <c r="FQ154" i="24"/>
  <c r="FQ235" i="24"/>
  <c r="FQ234" i="24"/>
  <c r="FQ233" i="24"/>
  <c r="FQ98" i="24"/>
  <c r="FQ97" i="24"/>
  <c r="FQ96" i="24"/>
  <c r="FQ145" i="24"/>
  <c r="FQ144" i="24"/>
  <c r="FQ232" i="24"/>
  <c r="FQ230" i="24"/>
  <c r="FQ229" i="24"/>
  <c r="FQ228" i="24"/>
  <c r="FQ227" i="24"/>
  <c r="FQ226" i="24"/>
  <c r="FQ225" i="24"/>
  <c r="FQ224" i="24"/>
  <c r="FQ219" i="24"/>
  <c r="FQ218" i="24"/>
  <c r="FQ217" i="24"/>
  <c r="FQ216" i="24"/>
  <c r="FQ215" i="24"/>
  <c r="FQ214" i="24"/>
  <c r="FQ153" i="24"/>
  <c r="FQ152" i="24"/>
  <c r="FQ151" i="24"/>
  <c r="FQ213" i="24"/>
  <c r="FQ212" i="24"/>
  <c r="FQ211" i="24"/>
  <c r="FQ209" i="24"/>
  <c r="FQ208" i="24"/>
  <c r="FQ207" i="24"/>
  <c r="FQ206" i="24"/>
  <c r="FQ201" i="24"/>
  <c r="FQ200" i="24"/>
  <c r="FQ199" i="24"/>
  <c r="FQ198" i="24"/>
  <c r="FQ193" i="24"/>
  <c r="FQ192" i="24"/>
  <c r="FQ190" i="24"/>
  <c r="FQ189" i="24"/>
  <c r="FQ188" i="24"/>
  <c r="FQ187" i="24"/>
  <c r="FQ184" i="24"/>
  <c r="FQ183" i="24"/>
  <c r="FQ182" i="24"/>
  <c r="FQ181" i="24"/>
  <c r="FQ180" i="24"/>
  <c r="FQ179" i="24"/>
  <c r="FQ177" i="24"/>
  <c r="FQ176" i="24"/>
  <c r="FQ175" i="24"/>
  <c r="FQ174" i="24"/>
  <c r="FQ173" i="24"/>
  <c r="FQ172" i="24"/>
  <c r="FQ171" i="24"/>
  <c r="FQ170" i="24"/>
  <c r="FQ169" i="24"/>
  <c r="FQ168" i="24"/>
  <c r="FQ167" i="24"/>
  <c r="FQ166" i="24"/>
  <c r="FQ165" i="24"/>
  <c r="FQ164" i="24"/>
  <c r="FQ162" i="24"/>
  <c r="FQ161" i="24"/>
  <c r="FQ160" i="24"/>
  <c r="FQ102" i="24"/>
  <c r="FQ101" i="24"/>
  <c r="FQ100" i="24"/>
  <c r="FQ159" i="24"/>
  <c r="FQ158" i="24"/>
  <c r="FQ143" i="24"/>
  <c r="FQ142" i="24"/>
  <c r="FQ141" i="24"/>
  <c r="FQ140" i="24"/>
  <c r="FQ139" i="24"/>
  <c r="FQ138" i="24"/>
  <c r="FQ137" i="24"/>
  <c r="FQ136" i="24"/>
  <c r="FQ135" i="24"/>
  <c r="FQ134" i="24"/>
  <c r="FQ133" i="24"/>
  <c r="FQ132" i="24"/>
  <c r="FQ131" i="24"/>
  <c r="FQ120" i="24"/>
  <c r="FQ119" i="24"/>
  <c r="FQ118" i="24"/>
  <c r="FQ117" i="24"/>
  <c r="FQ116" i="24"/>
  <c r="FQ115" i="24"/>
  <c r="FQ114" i="24"/>
  <c r="FQ113" i="24"/>
  <c r="FQ112" i="24"/>
  <c r="FQ111" i="24"/>
  <c r="FQ110" i="24"/>
  <c r="FQ58" i="24"/>
  <c r="FQ57" i="24"/>
  <c r="FQ56" i="24"/>
  <c r="FQ66" i="24"/>
  <c r="FQ65" i="24"/>
  <c r="FQ64" i="24"/>
  <c r="FQ109" i="24"/>
  <c r="FQ108" i="24"/>
  <c r="FQ107" i="24"/>
  <c r="FQ106" i="24"/>
  <c r="FQ105" i="24"/>
  <c r="FQ104" i="24"/>
  <c r="FQ87" i="24"/>
  <c r="FQ86" i="24"/>
  <c r="FQ85" i="24"/>
  <c r="FQ84" i="24"/>
  <c r="FQ83" i="24"/>
  <c r="FQ82" i="24"/>
  <c r="FQ81" i="24"/>
  <c r="FQ80" i="24"/>
  <c r="FQ79" i="24"/>
  <c r="FQ78" i="24"/>
  <c r="FQ77" i="24"/>
  <c r="FQ76" i="24"/>
  <c r="FQ75" i="24"/>
  <c r="FQ74" i="24"/>
  <c r="FQ95" i="24"/>
  <c r="FQ94" i="24"/>
  <c r="FQ93" i="24"/>
  <c r="FQ92" i="24"/>
  <c r="FQ91" i="24"/>
  <c r="FQ90" i="24"/>
  <c r="FQ89" i="24"/>
  <c r="FQ88" i="24"/>
  <c r="FQ73" i="24"/>
  <c r="FQ72" i="24"/>
  <c r="FQ71" i="24"/>
  <c r="FQ55" i="24"/>
  <c r="FQ54" i="24"/>
  <c r="FQ36" i="24"/>
  <c r="FQ35" i="24"/>
  <c r="FQ53" i="24"/>
  <c r="FQ52" i="24"/>
  <c r="FQ69" i="24"/>
  <c r="FQ68" i="24"/>
  <c r="FQ67" i="24"/>
  <c r="FQ63" i="24"/>
  <c r="FQ59" i="24"/>
  <c r="FQ51" i="24"/>
  <c r="FQ50" i="24"/>
  <c r="FQ49" i="24"/>
  <c r="FQ48" i="24"/>
  <c r="FQ47" i="24"/>
  <c r="FQ46" i="24"/>
  <c r="FQ45" i="24"/>
  <c r="FQ44" i="24"/>
  <c r="FQ43" i="24"/>
  <c r="FQ42" i="24"/>
  <c r="FQ41" i="24"/>
  <c r="FQ40" i="24"/>
  <c r="FQ38" i="24"/>
  <c r="FQ37" i="24"/>
  <c r="FQ34" i="24"/>
  <c r="FQ33" i="24"/>
  <c r="FQ31" i="24"/>
  <c r="FQ30" i="24"/>
  <c r="FQ29" i="24"/>
  <c r="FQ28" i="24"/>
  <c r="FQ27" i="24"/>
  <c r="FQ26" i="24"/>
  <c r="FQ25" i="24"/>
  <c r="FQ24" i="24"/>
  <c r="FQ23" i="24"/>
  <c r="FQ22" i="24"/>
  <c r="FQ21" i="24"/>
  <c r="FQ20" i="24"/>
  <c r="FQ19" i="24"/>
  <c r="FQ18" i="24"/>
  <c r="FQ17" i="24"/>
  <c r="FQ15" i="24"/>
  <c r="FQ14" i="24"/>
  <c r="FQ13" i="24"/>
  <c r="FQ12" i="24"/>
  <c r="FQ11" i="24"/>
  <c r="FE272" i="24"/>
  <c r="FE271" i="24"/>
  <c r="FE308" i="24"/>
  <c r="FE305" i="24"/>
  <c r="FE299" i="24"/>
  <c r="FE297" i="24"/>
  <c r="FE289" i="24"/>
  <c r="FE288" i="24"/>
  <c r="FE284" i="24"/>
  <c r="FE281" i="24"/>
  <c r="FE277" i="24"/>
  <c r="FE273" i="24"/>
  <c r="FE267" i="24"/>
  <c r="FE266" i="24"/>
  <c r="FE265" i="24"/>
  <c r="FE264" i="24"/>
  <c r="FE263" i="24"/>
  <c r="FE262" i="24"/>
  <c r="FE261" i="24"/>
  <c r="FE258" i="24"/>
  <c r="FE257" i="24"/>
  <c r="FE150" i="24"/>
  <c r="FI149" i="24"/>
  <c r="FE149" i="24" s="1"/>
  <c r="FI148" i="24"/>
  <c r="FE148" i="24" s="1"/>
  <c r="FI147" i="24"/>
  <c r="FE147" i="24" s="1"/>
  <c r="FI146" i="24"/>
  <c r="FE146" i="24" s="1"/>
  <c r="FI256" i="24"/>
  <c r="FE256" i="24" s="1"/>
  <c r="FE255" i="24"/>
  <c r="FE254" i="24"/>
  <c r="FE253" i="24"/>
  <c r="FE250" i="24"/>
  <c r="FE245" i="24"/>
  <c r="FE130" i="24"/>
  <c r="FE129" i="24"/>
  <c r="FE126" i="24"/>
  <c r="FE125" i="24"/>
  <c r="FE241" i="24"/>
  <c r="FE240" i="24"/>
  <c r="FE239" i="24"/>
  <c r="FE121" i="24"/>
  <c r="FE238" i="24"/>
  <c r="FE237" i="24"/>
  <c r="FE236" i="24"/>
  <c r="FE157" i="24"/>
  <c r="FE156" i="24"/>
  <c r="FE155" i="24"/>
  <c r="FE154" i="24"/>
  <c r="FE235" i="24"/>
  <c r="FE234" i="24"/>
  <c r="FE233" i="24"/>
  <c r="FE98" i="24"/>
  <c r="FE97" i="24"/>
  <c r="FE96" i="24"/>
  <c r="FE145" i="24"/>
  <c r="FE144" i="24"/>
  <c r="FE232" i="24"/>
  <c r="FE230" i="24"/>
  <c r="FE229" i="24"/>
  <c r="FE228" i="24"/>
  <c r="FE227" i="24"/>
  <c r="FE226" i="24"/>
  <c r="FE225" i="24"/>
  <c r="FE224" i="24"/>
  <c r="FE219" i="24"/>
  <c r="FE218" i="24"/>
  <c r="FE217" i="24"/>
  <c r="FE216" i="24"/>
  <c r="FE215" i="24"/>
  <c r="FE214" i="24"/>
  <c r="FE153" i="24"/>
  <c r="FE152" i="24"/>
  <c r="FE151" i="24"/>
  <c r="FE213" i="24"/>
  <c r="FE212" i="24"/>
  <c r="FE211" i="24"/>
  <c r="FE209" i="24"/>
  <c r="FE208" i="24"/>
  <c r="FE207" i="24"/>
  <c r="FE206" i="24"/>
  <c r="FE201" i="24"/>
  <c r="FE200" i="24"/>
  <c r="FE199" i="24"/>
  <c r="FE198" i="24"/>
  <c r="FE193" i="24"/>
  <c r="FE192" i="24"/>
  <c r="FE190" i="24"/>
  <c r="FE189" i="24"/>
  <c r="FE188" i="24"/>
  <c r="FE187" i="24"/>
  <c r="FE184" i="24"/>
  <c r="FE183" i="24"/>
  <c r="FE182" i="24"/>
  <c r="FE181" i="24"/>
  <c r="FE180" i="24"/>
  <c r="FE179" i="24"/>
  <c r="FE177" i="24"/>
  <c r="FE176" i="24"/>
  <c r="FE175" i="24"/>
  <c r="FE174" i="24"/>
  <c r="FE173" i="24"/>
  <c r="FE172" i="24"/>
  <c r="FE171" i="24"/>
  <c r="FE170" i="24"/>
  <c r="FE169" i="24"/>
  <c r="FE168" i="24"/>
  <c r="FE167" i="24"/>
  <c r="FE166" i="24"/>
  <c r="FE165" i="24"/>
  <c r="FE164" i="24"/>
  <c r="FE162" i="24"/>
  <c r="FE161" i="24"/>
  <c r="FE160" i="24"/>
  <c r="FE102" i="24"/>
  <c r="FE101" i="24"/>
  <c r="FE100" i="24"/>
  <c r="FE159" i="24"/>
  <c r="FE158" i="24"/>
  <c r="FE143" i="24"/>
  <c r="FE142" i="24"/>
  <c r="FE141" i="24"/>
  <c r="FE140" i="24"/>
  <c r="FE139" i="24"/>
  <c r="FE138" i="24"/>
  <c r="FE137" i="24"/>
  <c r="FE136" i="24"/>
  <c r="FE135" i="24"/>
  <c r="FE134" i="24"/>
  <c r="FE133" i="24"/>
  <c r="FE132" i="24"/>
  <c r="FE131" i="24"/>
  <c r="FE120" i="24"/>
  <c r="FE119" i="24"/>
  <c r="FE118" i="24"/>
  <c r="FE117" i="24"/>
  <c r="FE116" i="24"/>
  <c r="FE115" i="24"/>
  <c r="FE114" i="24"/>
  <c r="FE113" i="24"/>
  <c r="FE112" i="24"/>
  <c r="FE111" i="24"/>
  <c r="FE110" i="24"/>
  <c r="FE58" i="24"/>
  <c r="FE57" i="24"/>
  <c r="FE56" i="24"/>
  <c r="FE66" i="24"/>
  <c r="FE65" i="24"/>
  <c r="FE64" i="24"/>
  <c r="FE109" i="24"/>
  <c r="FE108" i="24"/>
  <c r="FE107" i="24"/>
  <c r="FE106" i="24"/>
  <c r="FE105" i="24"/>
  <c r="FE104" i="24"/>
  <c r="FE87" i="24"/>
  <c r="FE86" i="24"/>
  <c r="FE85" i="24"/>
  <c r="FE84" i="24"/>
  <c r="FE83" i="24"/>
  <c r="FE82" i="24"/>
  <c r="FE81" i="24"/>
  <c r="FE80" i="24"/>
  <c r="FE79" i="24"/>
  <c r="FE78" i="24"/>
  <c r="FE77" i="24"/>
  <c r="FE76" i="24"/>
  <c r="FE75" i="24"/>
  <c r="FE74" i="24"/>
  <c r="FE95" i="24"/>
  <c r="FE94" i="24"/>
  <c r="FE93" i="24"/>
  <c r="FE92" i="24"/>
  <c r="FE91" i="24"/>
  <c r="FE90" i="24"/>
  <c r="FE89" i="24"/>
  <c r="FE88" i="24"/>
  <c r="FE73" i="24"/>
  <c r="FE72" i="24"/>
  <c r="FE71" i="24"/>
  <c r="FE55" i="24"/>
  <c r="FE54" i="24"/>
  <c r="FE36" i="24"/>
  <c r="FE35" i="24"/>
  <c r="FE53" i="24"/>
  <c r="FE52" i="24"/>
  <c r="FE69" i="24"/>
  <c r="FE68" i="24"/>
  <c r="FE67" i="24"/>
  <c r="FE63" i="24"/>
  <c r="FE60" i="24"/>
  <c r="FE59" i="24"/>
  <c r="FE51" i="24"/>
  <c r="FE50" i="24"/>
  <c r="FE49" i="24"/>
  <c r="FE48" i="24"/>
  <c r="FE47" i="24"/>
  <c r="FE46" i="24"/>
  <c r="FE45" i="24"/>
  <c r="FE44" i="24"/>
  <c r="FE43" i="24"/>
  <c r="FE42" i="24"/>
  <c r="FE41" i="24"/>
  <c r="FE40" i="24"/>
  <c r="FE38" i="24"/>
  <c r="FE37" i="24"/>
  <c r="FE34" i="24"/>
  <c r="FE33" i="24"/>
  <c r="FE31" i="24"/>
  <c r="FE30" i="24"/>
  <c r="FE29" i="24"/>
  <c r="FE28" i="24"/>
  <c r="FE27" i="24"/>
  <c r="FE26" i="24"/>
  <c r="FE25" i="24"/>
  <c r="FE24" i="24"/>
  <c r="FE23" i="24"/>
  <c r="FE22" i="24"/>
  <c r="FE21" i="24"/>
  <c r="FE20" i="24"/>
  <c r="FE19" i="24"/>
  <c r="FE18" i="24"/>
  <c r="FE17" i="24"/>
  <c r="FE15" i="24"/>
  <c r="FE14" i="24"/>
  <c r="FE13" i="24"/>
  <c r="FE12" i="24"/>
  <c r="FE11" i="24"/>
  <c r="ES272" i="24"/>
  <c r="ES271" i="24"/>
  <c r="ES308" i="24"/>
  <c r="ES305" i="24"/>
  <c r="ES299" i="24"/>
  <c r="ES297" i="24"/>
  <c r="ES289" i="24"/>
  <c r="ES288" i="24"/>
  <c r="ES284" i="24"/>
  <c r="ES281" i="24"/>
  <c r="ES277" i="24"/>
  <c r="ES273" i="24"/>
  <c r="ES267" i="24"/>
  <c r="ES266" i="24"/>
  <c r="ES265" i="24"/>
  <c r="ES264" i="24"/>
  <c r="ES263" i="24"/>
  <c r="ES262" i="24"/>
  <c r="ES261" i="24"/>
  <c r="ES258" i="24"/>
  <c r="ES257" i="24"/>
  <c r="ES150" i="24"/>
  <c r="ES149" i="24"/>
  <c r="ES148" i="24"/>
  <c r="ES147" i="24"/>
  <c r="ES146" i="24"/>
  <c r="ES256" i="24"/>
  <c r="ES255" i="24"/>
  <c r="ES254" i="24"/>
  <c r="ES253" i="24"/>
  <c r="ES250" i="24"/>
  <c r="ES245" i="24"/>
  <c r="ES130" i="24"/>
  <c r="ES129" i="24"/>
  <c r="ES126" i="24"/>
  <c r="ES125" i="24"/>
  <c r="ES241" i="24"/>
  <c r="ES240" i="24"/>
  <c r="ES239" i="24"/>
  <c r="ES121" i="24"/>
  <c r="ES238" i="24"/>
  <c r="ES237" i="24"/>
  <c r="ES236" i="24"/>
  <c r="ES157" i="24"/>
  <c r="ES156" i="24"/>
  <c r="ES155" i="24"/>
  <c r="ES154" i="24"/>
  <c r="ES235" i="24"/>
  <c r="ES234" i="24"/>
  <c r="ES233" i="24"/>
  <c r="ES98" i="24"/>
  <c r="ES97" i="24"/>
  <c r="ES96" i="24"/>
  <c r="ES145" i="24"/>
  <c r="ES144" i="24"/>
  <c r="ES232" i="24"/>
  <c r="ES230" i="24"/>
  <c r="ES229" i="24"/>
  <c r="ES228" i="24"/>
  <c r="ES227" i="24"/>
  <c r="ES226" i="24"/>
  <c r="ES225" i="24"/>
  <c r="ES224" i="24"/>
  <c r="ES219" i="24"/>
  <c r="ES218" i="24"/>
  <c r="ES217" i="24"/>
  <c r="ES216" i="24"/>
  <c r="ES215" i="24"/>
  <c r="ES214" i="24"/>
  <c r="ES153" i="24"/>
  <c r="ES152" i="24"/>
  <c r="ES151" i="24"/>
  <c r="ES213" i="24"/>
  <c r="ES212" i="24"/>
  <c r="ES211" i="24"/>
  <c r="ES209" i="24"/>
  <c r="ES208" i="24"/>
  <c r="ES207" i="24"/>
  <c r="ES206" i="24"/>
  <c r="ES201" i="24"/>
  <c r="ES200" i="24"/>
  <c r="ES199" i="24"/>
  <c r="ES198" i="24"/>
  <c r="ES193" i="24"/>
  <c r="ES192" i="24"/>
  <c r="ES190" i="24"/>
  <c r="ES189" i="24"/>
  <c r="ES188" i="24"/>
  <c r="ES187" i="24"/>
  <c r="ES184" i="24"/>
  <c r="ES183" i="24"/>
  <c r="ES182" i="24"/>
  <c r="ES181" i="24"/>
  <c r="ES180" i="24"/>
  <c r="ES179" i="24"/>
  <c r="ES177" i="24"/>
  <c r="ES176" i="24"/>
  <c r="ES175" i="24"/>
  <c r="ES174" i="24"/>
  <c r="ES173" i="24"/>
  <c r="ES172" i="24"/>
  <c r="ES171" i="24"/>
  <c r="ES170" i="24"/>
  <c r="ES169" i="24"/>
  <c r="ES168" i="24"/>
  <c r="ES167" i="24"/>
  <c r="ES166" i="24"/>
  <c r="ES165" i="24"/>
  <c r="ES164" i="24"/>
  <c r="ES162" i="24"/>
  <c r="ES161" i="24"/>
  <c r="ES160" i="24"/>
  <c r="ES102" i="24"/>
  <c r="ES101" i="24"/>
  <c r="ES100" i="24"/>
  <c r="ES159" i="24"/>
  <c r="ES158" i="24"/>
  <c r="ES143" i="24"/>
  <c r="ES142" i="24"/>
  <c r="ES141" i="24"/>
  <c r="ES140" i="24"/>
  <c r="ES139" i="24"/>
  <c r="ES138" i="24"/>
  <c r="ES137" i="24"/>
  <c r="ES136" i="24"/>
  <c r="ES135" i="24"/>
  <c r="ES134" i="24"/>
  <c r="ES133" i="24"/>
  <c r="ES132" i="24"/>
  <c r="ES131" i="24"/>
  <c r="ES120" i="24"/>
  <c r="ES119" i="24"/>
  <c r="ES118" i="24"/>
  <c r="ES117" i="24"/>
  <c r="ES116" i="24"/>
  <c r="ES115" i="24"/>
  <c r="ES114" i="24"/>
  <c r="ES113" i="24"/>
  <c r="ES112" i="24"/>
  <c r="ES111" i="24"/>
  <c r="ES110" i="24"/>
  <c r="ES58" i="24"/>
  <c r="ES57" i="24"/>
  <c r="ES56" i="24"/>
  <c r="ES66" i="24"/>
  <c r="ES65" i="24"/>
  <c r="ES64" i="24"/>
  <c r="ES109" i="24"/>
  <c r="ES108" i="24"/>
  <c r="ES107" i="24"/>
  <c r="ES106" i="24"/>
  <c r="ES105" i="24"/>
  <c r="ES104" i="24"/>
  <c r="ES87" i="24"/>
  <c r="ES86" i="24"/>
  <c r="ES85" i="24"/>
  <c r="ES84" i="24"/>
  <c r="ES83" i="24"/>
  <c r="ES82" i="24"/>
  <c r="ES81" i="24"/>
  <c r="ES80" i="24"/>
  <c r="ES79" i="24"/>
  <c r="ES78" i="24"/>
  <c r="ES77" i="24"/>
  <c r="ES76" i="24"/>
  <c r="ES75" i="24"/>
  <c r="ES74" i="24"/>
  <c r="ES95" i="24"/>
  <c r="ES94" i="24"/>
  <c r="ES93" i="24"/>
  <c r="ES92" i="24"/>
  <c r="ES91" i="24"/>
  <c r="ES90" i="24"/>
  <c r="ES89" i="24"/>
  <c r="ES88" i="24"/>
  <c r="ES73" i="24"/>
  <c r="ES72" i="24"/>
  <c r="ES71" i="24"/>
  <c r="ES55" i="24"/>
  <c r="ES54" i="24"/>
  <c r="ES36" i="24"/>
  <c r="ES35" i="24"/>
  <c r="ES53" i="24"/>
  <c r="ES52" i="24"/>
  <c r="ES69" i="24"/>
  <c r="ES68" i="24"/>
  <c r="ES67" i="24"/>
  <c r="ES63" i="24"/>
  <c r="ES60" i="24"/>
  <c r="ES59" i="24"/>
  <c r="ES51" i="24"/>
  <c r="ES50" i="24"/>
  <c r="ES49" i="24"/>
  <c r="ES48" i="24"/>
  <c r="ES47" i="24"/>
  <c r="ES46" i="24"/>
  <c r="ES45" i="24"/>
  <c r="ES44" i="24"/>
  <c r="ES43" i="24"/>
  <c r="ES42" i="24"/>
  <c r="ES41" i="24"/>
  <c r="ES40" i="24"/>
  <c r="ES38" i="24"/>
  <c r="ES37" i="24"/>
  <c r="ES34" i="24"/>
  <c r="ES33" i="24"/>
  <c r="ES31" i="24"/>
  <c r="ES30" i="24"/>
  <c r="ES29" i="24"/>
  <c r="ES28" i="24"/>
  <c r="ES27" i="24"/>
  <c r="ES26" i="24"/>
  <c r="ES24" i="24"/>
  <c r="ES23" i="24"/>
  <c r="ES22" i="24"/>
  <c r="ES21" i="24"/>
  <c r="ES20" i="24"/>
  <c r="ES19" i="24"/>
  <c r="ES18" i="24"/>
  <c r="ES17" i="24"/>
  <c r="ES15" i="24"/>
  <c r="ES14" i="24"/>
  <c r="ES13" i="24"/>
  <c r="ES12" i="24"/>
  <c r="ES11" i="24"/>
  <c r="EG272" i="24"/>
  <c r="EG271" i="24"/>
  <c r="EG308" i="24"/>
  <c r="EG305" i="24"/>
  <c r="EG299" i="24"/>
  <c r="EG297" i="24"/>
  <c r="EG289" i="24"/>
  <c r="EG288" i="24"/>
  <c r="EG284" i="24"/>
  <c r="EG281" i="24"/>
  <c r="EG277" i="24"/>
  <c r="EG273" i="24"/>
  <c r="EG267" i="24"/>
  <c r="EG266" i="24"/>
  <c r="EG265" i="24"/>
  <c r="EG264" i="24"/>
  <c r="EG263" i="24"/>
  <c r="EG262" i="24"/>
  <c r="EG261" i="24"/>
  <c r="EG258" i="24"/>
  <c r="EG257" i="24"/>
  <c r="EG150" i="24"/>
  <c r="EG149" i="24"/>
  <c r="EG148" i="24"/>
  <c r="EG147" i="24"/>
  <c r="EG146" i="24"/>
  <c r="EG256" i="24"/>
  <c r="EG255" i="24"/>
  <c r="EG254" i="24"/>
  <c r="EG253" i="24"/>
  <c r="EG250" i="24"/>
  <c r="EG245" i="24"/>
  <c r="EG130" i="24"/>
  <c r="EG129" i="24"/>
  <c r="EG126" i="24"/>
  <c r="EG125" i="24"/>
  <c r="EG241" i="24"/>
  <c r="EG240" i="24"/>
  <c r="EG239" i="24"/>
  <c r="EG121" i="24"/>
  <c r="EG238" i="24"/>
  <c r="EG237" i="24"/>
  <c r="EG236" i="24"/>
  <c r="EG157" i="24"/>
  <c r="EG156" i="24"/>
  <c r="EG155" i="24"/>
  <c r="EG154" i="24"/>
  <c r="EG235" i="24"/>
  <c r="EG234" i="24"/>
  <c r="EG233" i="24"/>
  <c r="EG98" i="24"/>
  <c r="EG97" i="24"/>
  <c r="EG96" i="24"/>
  <c r="EG145" i="24"/>
  <c r="EG144" i="24"/>
  <c r="EG232" i="24"/>
  <c r="EG230" i="24"/>
  <c r="EG229" i="24"/>
  <c r="EG228" i="24"/>
  <c r="EG227" i="24"/>
  <c r="EG226" i="24"/>
  <c r="EG225" i="24"/>
  <c r="EG224" i="24"/>
  <c r="EG219" i="24"/>
  <c r="EG218" i="24"/>
  <c r="EG217" i="24"/>
  <c r="EG216" i="24"/>
  <c r="EG215" i="24"/>
  <c r="EG214" i="24"/>
  <c r="EG153" i="24"/>
  <c r="EG152" i="24"/>
  <c r="EG151" i="24"/>
  <c r="EG213" i="24"/>
  <c r="EG212" i="24"/>
  <c r="EG211" i="24"/>
  <c r="EG209" i="24"/>
  <c r="EG208" i="24"/>
  <c r="EG207" i="24"/>
  <c r="EG206" i="24"/>
  <c r="EG201" i="24"/>
  <c r="EG200" i="24"/>
  <c r="EG199" i="24"/>
  <c r="EG198" i="24"/>
  <c r="EG193" i="24"/>
  <c r="EG192" i="24"/>
  <c r="EG190" i="24"/>
  <c r="EG189" i="24"/>
  <c r="EG188" i="24"/>
  <c r="EG187" i="24"/>
  <c r="EG184" i="24"/>
  <c r="EG183" i="24"/>
  <c r="EG182" i="24"/>
  <c r="EG181" i="24"/>
  <c r="EG180" i="24"/>
  <c r="EG179" i="24"/>
  <c r="EG177" i="24"/>
  <c r="EG176" i="24"/>
  <c r="EG175" i="24"/>
  <c r="EG174" i="24"/>
  <c r="EG173" i="24"/>
  <c r="EG172" i="24"/>
  <c r="EG171" i="24"/>
  <c r="EG170" i="24"/>
  <c r="EG169" i="24"/>
  <c r="EG168" i="24"/>
  <c r="EG167" i="24"/>
  <c r="EG166" i="24"/>
  <c r="EG165" i="24"/>
  <c r="EG164" i="24"/>
  <c r="EG162" i="24"/>
  <c r="EG161" i="24"/>
  <c r="EG160" i="24"/>
  <c r="EG102" i="24"/>
  <c r="EG101" i="24"/>
  <c r="EG100" i="24"/>
  <c r="EG159" i="24"/>
  <c r="EG158" i="24"/>
  <c r="EG143" i="24"/>
  <c r="EG142" i="24"/>
  <c r="EG141" i="24"/>
  <c r="EG140" i="24"/>
  <c r="EG139" i="24"/>
  <c r="EG138" i="24"/>
  <c r="EG137" i="24"/>
  <c r="EG136" i="24"/>
  <c r="EG135" i="24"/>
  <c r="EG134" i="24"/>
  <c r="EG133" i="24"/>
  <c r="EG132" i="24"/>
  <c r="EG131" i="24"/>
  <c r="EG120" i="24"/>
  <c r="EG119" i="24"/>
  <c r="EG118" i="24"/>
  <c r="EG117" i="24"/>
  <c r="EG116" i="24"/>
  <c r="EG115" i="24"/>
  <c r="EG114" i="24"/>
  <c r="EG113" i="24"/>
  <c r="EG112" i="24"/>
  <c r="EG111" i="24"/>
  <c r="EG110" i="24"/>
  <c r="EG58" i="24"/>
  <c r="EG57" i="24"/>
  <c r="EG56" i="24"/>
  <c r="EG66" i="24"/>
  <c r="EG65" i="24"/>
  <c r="EG64" i="24"/>
  <c r="EG109" i="24"/>
  <c r="EG108" i="24"/>
  <c r="EG107" i="24"/>
  <c r="EG106" i="24"/>
  <c r="EG105" i="24"/>
  <c r="EG104" i="24"/>
  <c r="EG87" i="24"/>
  <c r="EG86" i="24"/>
  <c r="EG85" i="24"/>
  <c r="EG84" i="24"/>
  <c r="EG83" i="24"/>
  <c r="EG82" i="24"/>
  <c r="EG81" i="24"/>
  <c r="EG80" i="24"/>
  <c r="EG79" i="24"/>
  <c r="EG78" i="24"/>
  <c r="EG77" i="24"/>
  <c r="EG76" i="24"/>
  <c r="EG75" i="24"/>
  <c r="EG74" i="24"/>
  <c r="EG95" i="24"/>
  <c r="EG94" i="24"/>
  <c r="EG93" i="24"/>
  <c r="EG92" i="24"/>
  <c r="EG91" i="24"/>
  <c r="EG90" i="24"/>
  <c r="EG89" i="24"/>
  <c r="EG88" i="24"/>
  <c r="EG73" i="24"/>
  <c r="EG72" i="24"/>
  <c r="EG71" i="24"/>
  <c r="EG55" i="24"/>
  <c r="EG54" i="24"/>
  <c r="EG36" i="24"/>
  <c r="EG35" i="24"/>
  <c r="EG53" i="24"/>
  <c r="EG52" i="24"/>
  <c r="EG69" i="24"/>
  <c r="EG68" i="24"/>
  <c r="EG67" i="24"/>
  <c r="EG63" i="24"/>
  <c r="EG60" i="24"/>
  <c r="EG59" i="24"/>
  <c r="EG51" i="24"/>
  <c r="EG50" i="24"/>
  <c r="EG49" i="24"/>
  <c r="EG48" i="24"/>
  <c r="EG47" i="24"/>
  <c r="EG46" i="24"/>
  <c r="EG45" i="24"/>
  <c r="EG44" i="24"/>
  <c r="EG43" i="24"/>
  <c r="EG42" i="24"/>
  <c r="EG41" i="24"/>
  <c r="EG40" i="24"/>
  <c r="EG38" i="24"/>
  <c r="EG37" i="24"/>
  <c r="EG34" i="24"/>
  <c r="EG33" i="24"/>
  <c r="EG31" i="24"/>
  <c r="EG30" i="24"/>
  <c r="EG29" i="24"/>
  <c r="EG28" i="24"/>
  <c r="EG27" i="24"/>
  <c r="EG26" i="24"/>
  <c r="EG25" i="24"/>
  <c r="EG24" i="24"/>
  <c r="EG23" i="24"/>
  <c r="EG22" i="24"/>
  <c r="EG21" i="24"/>
  <c r="EG20" i="24"/>
  <c r="EG19" i="24"/>
  <c r="EG18" i="24"/>
  <c r="EG17" i="24"/>
  <c r="EG15" i="24"/>
  <c r="EG14" i="24"/>
  <c r="EG13" i="24"/>
  <c r="EG12" i="24"/>
  <c r="EG11" i="24"/>
  <c r="DU272" i="24"/>
  <c r="DU271" i="24"/>
  <c r="DU308" i="24"/>
  <c r="DU305" i="24"/>
  <c r="DU299" i="24"/>
  <c r="DU297" i="24"/>
  <c r="DU289" i="24"/>
  <c r="DU288" i="24"/>
  <c r="DU284" i="24"/>
  <c r="DU281" i="24"/>
  <c r="DU277" i="24"/>
  <c r="DU273" i="24"/>
  <c r="DU267" i="24"/>
  <c r="DU266" i="24"/>
  <c r="DU265" i="24"/>
  <c r="DU264" i="24"/>
  <c r="DU263" i="24"/>
  <c r="DU262" i="24"/>
  <c r="DU261" i="24"/>
  <c r="DU258" i="24"/>
  <c r="DU257" i="24"/>
  <c r="DU150" i="24"/>
  <c r="DU149" i="24"/>
  <c r="DU148" i="24"/>
  <c r="DU147" i="24"/>
  <c r="DU146" i="24"/>
  <c r="DU256" i="24"/>
  <c r="DU255" i="24"/>
  <c r="DU254" i="24"/>
  <c r="DU253" i="24"/>
  <c r="DU250" i="24"/>
  <c r="DU245" i="24"/>
  <c r="DU130" i="24"/>
  <c r="DU129" i="24"/>
  <c r="DU126" i="24"/>
  <c r="DU125" i="24"/>
  <c r="DU241" i="24"/>
  <c r="DU240" i="24"/>
  <c r="DU239" i="24"/>
  <c r="DU121" i="24"/>
  <c r="DU238" i="24"/>
  <c r="DU237" i="24"/>
  <c r="DU236" i="24"/>
  <c r="DU157" i="24"/>
  <c r="DU156" i="24"/>
  <c r="DU155" i="24"/>
  <c r="DU154" i="24"/>
  <c r="DU235" i="24"/>
  <c r="DU234" i="24"/>
  <c r="DU233" i="24"/>
  <c r="DU98" i="24"/>
  <c r="DU97" i="24"/>
  <c r="DU96" i="24"/>
  <c r="DU145" i="24"/>
  <c r="DU144" i="24"/>
  <c r="DU232" i="24"/>
  <c r="DU230" i="24"/>
  <c r="DU229" i="24"/>
  <c r="DU228" i="24"/>
  <c r="DU227" i="24"/>
  <c r="DU226" i="24"/>
  <c r="DU225" i="24"/>
  <c r="DU224" i="24"/>
  <c r="DU219" i="24"/>
  <c r="DU218" i="24"/>
  <c r="DU217" i="24"/>
  <c r="DU216" i="24"/>
  <c r="DU215" i="24"/>
  <c r="DU214" i="24"/>
  <c r="DU153" i="24"/>
  <c r="DU152" i="24"/>
  <c r="DU151" i="24"/>
  <c r="DU213" i="24"/>
  <c r="DU212" i="24"/>
  <c r="DU211" i="24"/>
  <c r="DU209" i="24"/>
  <c r="DU208" i="24"/>
  <c r="DU207" i="24"/>
  <c r="DU206" i="24"/>
  <c r="DU201" i="24"/>
  <c r="DU200" i="24"/>
  <c r="DU199" i="24"/>
  <c r="DU198" i="24"/>
  <c r="DU193" i="24"/>
  <c r="DU192" i="24"/>
  <c r="DU190" i="24"/>
  <c r="DU189" i="24"/>
  <c r="DU188" i="24"/>
  <c r="DU187" i="24"/>
  <c r="DU184" i="24"/>
  <c r="DU183" i="24"/>
  <c r="DU182" i="24"/>
  <c r="DU181" i="24"/>
  <c r="DU180" i="24"/>
  <c r="DU179" i="24"/>
  <c r="DU177" i="24"/>
  <c r="DU176" i="24"/>
  <c r="DU175" i="24"/>
  <c r="DU174" i="24"/>
  <c r="DU173" i="24"/>
  <c r="DU172" i="24"/>
  <c r="DU171" i="24"/>
  <c r="DU170" i="24"/>
  <c r="DU169" i="24"/>
  <c r="DU168" i="24"/>
  <c r="DU167" i="24"/>
  <c r="DU166" i="24"/>
  <c r="DU165" i="24"/>
  <c r="DU164" i="24"/>
  <c r="DU162" i="24"/>
  <c r="DU161" i="24"/>
  <c r="DU160" i="24"/>
  <c r="DU102" i="24"/>
  <c r="DU101" i="24"/>
  <c r="DU100" i="24"/>
  <c r="DU159" i="24"/>
  <c r="DU158" i="24"/>
  <c r="DU143" i="24"/>
  <c r="DU142" i="24"/>
  <c r="DU141" i="24"/>
  <c r="DU140" i="24"/>
  <c r="DU139" i="24"/>
  <c r="DU138" i="24"/>
  <c r="DU137" i="24"/>
  <c r="DU136" i="24"/>
  <c r="DU135" i="24"/>
  <c r="DU134" i="24"/>
  <c r="DU133" i="24"/>
  <c r="DU132" i="24"/>
  <c r="DU131" i="24"/>
  <c r="DU120" i="24"/>
  <c r="DU119" i="24"/>
  <c r="DU118" i="24"/>
  <c r="DU117" i="24"/>
  <c r="DU116" i="24"/>
  <c r="DU115" i="24"/>
  <c r="DU114" i="24"/>
  <c r="DU113" i="24"/>
  <c r="DU112" i="24"/>
  <c r="DU111" i="24"/>
  <c r="DU110" i="24"/>
  <c r="DU58" i="24"/>
  <c r="DU57" i="24"/>
  <c r="DU56" i="24"/>
  <c r="DU66" i="24"/>
  <c r="DU65" i="24"/>
  <c r="DU64" i="24"/>
  <c r="DU109" i="24"/>
  <c r="DU108" i="24"/>
  <c r="DU107" i="24"/>
  <c r="DU106" i="24"/>
  <c r="DU105" i="24"/>
  <c r="DU104" i="24"/>
  <c r="DU87" i="24"/>
  <c r="DU86" i="24"/>
  <c r="DU85" i="24"/>
  <c r="DU84" i="24"/>
  <c r="DU83" i="24"/>
  <c r="DU82" i="24"/>
  <c r="DU81" i="24"/>
  <c r="DU80" i="24"/>
  <c r="DU79" i="24"/>
  <c r="DU78" i="24"/>
  <c r="DU77" i="24"/>
  <c r="DU76" i="24"/>
  <c r="DU75" i="24"/>
  <c r="DU74" i="24"/>
  <c r="DU95" i="24"/>
  <c r="DU94" i="24"/>
  <c r="DU93" i="24"/>
  <c r="DU92" i="24"/>
  <c r="DU91" i="24"/>
  <c r="DU90" i="24"/>
  <c r="DU89" i="24"/>
  <c r="DU88" i="24"/>
  <c r="DU73" i="24"/>
  <c r="DU72" i="24"/>
  <c r="DU71" i="24"/>
  <c r="DU55" i="24"/>
  <c r="DU54" i="24"/>
  <c r="DU36" i="24"/>
  <c r="DU35" i="24"/>
  <c r="DU53" i="24"/>
  <c r="DU52" i="24"/>
  <c r="DU69" i="24"/>
  <c r="DU68" i="24"/>
  <c r="DU67" i="24"/>
  <c r="DU63" i="24"/>
  <c r="DU60" i="24"/>
  <c r="DU59" i="24"/>
  <c r="DU51" i="24"/>
  <c r="DU50" i="24"/>
  <c r="DU49" i="24"/>
  <c r="DU48" i="24"/>
  <c r="DU47" i="24"/>
  <c r="DU46" i="24"/>
  <c r="DU45" i="24"/>
  <c r="DU44" i="24"/>
  <c r="DU43" i="24"/>
  <c r="DU42" i="24"/>
  <c r="DU41" i="24"/>
  <c r="DU40" i="24"/>
  <c r="DU38" i="24"/>
  <c r="DU37" i="24"/>
  <c r="DU34" i="24"/>
  <c r="DU33" i="24"/>
  <c r="DU31" i="24"/>
  <c r="DU30" i="24"/>
  <c r="DU29" i="24"/>
  <c r="DU28" i="24"/>
  <c r="DU27" i="24"/>
  <c r="DU26" i="24"/>
  <c r="DU25" i="24"/>
  <c r="DU24" i="24"/>
  <c r="DU23" i="24"/>
  <c r="DU22" i="24"/>
  <c r="DU21" i="24"/>
  <c r="DU20" i="24"/>
  <c r="DU19" i="24"/>
  <c r="DU18" i="24"/>
  <c r="DU17" i="24"/>
  <c r="DU15" i="24"/>
  <c r="DU14" i="24"/>
  <c r="DU13" i="24"/>
  <c r="DU12" i="24"/>
  <c r="DU11" i="24"/>
  <c r="DI272" i="24"/>
  <c r="DI271" i="24"/>
  <c r="DI308" i="24"/>
  <c r="DI305" i="24"/>
  <c r="DI299" i="24"/>
  <c r="DI297" i="24"/>
  <c r="DI289" i="24"/>
  <c r="DI288" i="24"/>
  <c r="DI284" i="24"/>
  <c r="DI281" i="24"/>
  <c r="DI277" i="24"/>
  <c r="DI273" i="24"/>
  <c r="DI267" i="24"/>
  <c r="DI266" i="24"/>
  <c r="DI265" i="24"/>
  <c r="DI264" i="24"/>
  <c r="DI263" i="24"/>
  <c r="DI262" i="24"/>
  <c r="DI261" i="24"/>
  <c r="DI258" i="24"/>
  <c r="DI257" i="24"/>
  <c r="DI150" i="24"/>
  <c r="DI149" i="24"/>
  <c r="DI148" i="24"/>
  <c r="DI147" i="24"/>
  <c r="DI146" i="24"/>
  <c r="DI256" i="24"/>
  <c r="DI255" i="24"/>
  <c r="DI254" i="24"/>
  <c r="DI253" i="24"/>
  <c r="DI250" i="24"/>
  <c r="DI245" i="24"/>
  <c r="DI130" i="24"/>
  <c r="DI129" i="24"/>
  <c r="DI126" i="24"/>
  <c r="DI125" i="24"/>
  <c r="DI241" i="24"/>
  <c r="DI240" i="24"/>
  <c r="DI239" i="24"/>
  <c r="DI121" i="24"/>
  <c r="DI238" i="24"/>
  <c r="DI237" i="24"/>
  <c r="DI236" i="24"/>
  <c r="DI157" i="24"/>
  <c r="DI156" i="24"/>
  <c r="DI155" i="24"/>
  <c r="DI154" i="24"/>
  <c r="DI235" i="24"/>
  <c r="DI234" i="24"/>
  <c r="DI233" i="24"/>
  <c r="DI98" i="24"/>
  <c r="DI97" i="24"/>
  <c r="DI96" i="24"/>
  <c r="DI145" i="24"/>
  <c r="DI144" i="24"/>
  <c r="DI232" i="24"/>
  <c r="DI230" i="24"/>
  <c r="DI229" i="24"/>
  <c r="DI228" i="24"/>
  <c r="DI227" i="24"/>
  <c r="DI226" i="24"/>
  <c r="DI225" i="24"/>
  <c r="DI224" i="24"/>
  <c r="DI219" i="24"/>
  <c r="DI218" i="24"/>
  <c r="DI217" i="24"/>
  <c r="DI216" i="24"/>
  <c r="DI215" i="24"/>
  <c r="DI214" i="24"/>
  <c r="DI153" i="24"/>
  <c r="DI152" i="24"/>
  <c r="DI151" i="24"/>
  <c r="DI213" i="24"/>
  <c r="DI212" i="24"/>
  <c r="DI211" i="24"/>
  <c r="DI209" i="24"/>
  <c r="DI208" i="24"/>
  <c r="DI207" i="24"/>
  <c r="DI206" i="24"/>
  <c r="DI201" i="24"/>
  <c r="DI200" i="24"/>
  <c r="DI199" i="24"/>
  <c r="DI198" i="24"/>
  <c r="DI193" i="24"/>
  <c r="DI192" i="24"/>
  <c r="DI190" i="24"/>
  <c r="DI189" i="24"/>
  <c r="DI188" i="24"/>
  <c r="DI187" i="24"/>
  <c r="DI184" i="24"/>
  <c r="DI183" i="24"/>
  <c r="DI182" i="24"/>
  <c r="DI181" i="24"/>
  <c r="DI180" i="24"/>
  <c r="DI179" i="24"/>
  <c r="DI177" i="24"/>
  <c r="DI176" i="24"/>
  <c r="DI175" i="24"/>
  <c r="DI174" i="24"/>
  <c r="DI173" i="24"/>
  <c r="DI172" i="24"/>
  <c r="DI171" i="24"/>
  <c r="DI170" i="24"/>
  <c r="DI169" i="24"/>
  <c r="DI168" i="24"/>
  <c r="DI167" i="24"/>
  <c r="DI166" i="24"/>
  <c r="DI165" i="24"/>
  <c r="DI164" i="24"/>
  <c r="DI162" i="24"/>
  <c r="DI161" i="24"/>
  <c r="DI160" i="24"/>
  <c r="DI102" i="24"/>
  <c r="DI101" i="24"/>
  <c r="DI100" i="24"/>
  <c r="DI159" i="24"/>
  <c r="DI158" i="24"/>
  <c r="DI143" i="24"/>
  <c r="DI142" i="24"/>
  <c r="DI141" i="24"/>
  <c r="DI140" i="24"/>
  <c r="DI139" i="24"/>
  <c r="DI138" i="24"/>
  <c r="DI137" i="24"/>
  <c r="DI136" i="24"/>
  <c r="DI135" i="24"/>
  <c r="DI134" i="24"/>
  <c r="DI133" i="24"/>
  <c r="DI132" i="24"/>
  <c r="DI131" i="24"/>
  <c r="DI120" i="24"/>
  <c r="DI119" i="24"/>
  <c r="DI118" i="24"/>
  <c r="DI117" i="24"/>
  <c r="DI116" i="24"/>
  <c r="DI111" i="24"/>
  <c r="DI110" i="24"/>
  <c r="DI58" i="24"/>
  <c r="DI57" i="24"/>
  <c r="DI56" i="24"/>
  <c r="DI66" i="24"/>
  <c r="DI65" i="24"/>
  <c r="DI64" i="24"/>
  <c r="DI109" i="24"/>
  <c r="DI108" i="24"/>
  <c r="DI107" i="24"/>
  <c r="DI106" i="24"/>
  <c r="DI105" i="24"/>
  <c r="DI104" i="24"/>
  <c r="DI87" i="24"/>
  <c r="DI86" i="24"/>
  <c r="DI85" i="24"/>
  <c r="DI84" i="24"/>
  <c r="DI83" i="24"/>
  <c r="DI82" i="24"/>
  <c r="DI81" i="24"/>
  <c r="DI80" i="24"/>
  <c r="DI79" i="24"/>
  <c r="DI78" i="24"/>
  <c r="DI77" i="24"/>
  <c r="DI76" i="24"/>
  <c r="DI75" i="24"/>
  <c r="DI74" i="24"/>
  <c r="DI95" i="24"/>
  <c r="DI94" i="24"/>
  <c r="DI93" i="24"/>
  <c r="DI92" i="24"/>
  <c r="DI91" i="24"/>
  <c r="DI90" i="24"/>
  <c r="DI89" i="24"/>
  <c r="DI88" i="24"/>
  <c r="DI73" i="24"/>
  <c r="DI72" i="24"/>
  <c r="DI71" i="24"/>
  <c r="DI55" i="24"/>
  <c r="DI54" i="24"/>
  <c r="DI36" i="24"/>
  <c r="DI35" i="24"/>
  <c r="DI53" i="24"/>
  <c r="DI52" i="24"/>
  <c r="DI69" i="24"/>
  <c r="DI68" i="24"/>
  <c r="DI67" i="24"/>
  <c r="DI63" i="24"/>
  <c r="DI60" i="24"/>
  <c r="DI59" i="24"/>
  <c r="DI51" i="24"/>
  <c r="DI50" i="24"/>
  <c r="DI49" i="24"/>
  <c r="DI48" i="24"/>
  <c r="DI47" i="24"/>
  <c r="DI46" i="24"/>
  <c r="DI45" i="24"/>
  <c r="DI44" i="24"/>
  <c r="DI43" i="24"/>
  <c r="DI42" i="24"/>
  <c r="DI41" i="24"/>
  <c r="DI40" i="24"/>
  <c r="DI38" i="24"/>
  <c r="DI37" i="24"/>
  <c r="DI34" i="24"/>
  <c r="DI33" i="24"/>
  <c r="DI31" i="24"/>
  <c r="DI30" i="24"/>
  <c r="DI29" i="24"/>
  <c r="DI28" i="24"/>
  <c r="DI27" i="24"/>
  <c r="DI26" i="24"/>
  <c r="DI25" i="24"/>
  <c r="DI24" i="24"/>
  <c r="DI23" i="24"/>
  <c r="DI22" i="24"/>
  <c r="DI21" i="24"/>
  <c r="DI20" i="24"/>
  <c r="DI19" i="24"/>
  <c r="DI18" i="24"/>
  <c r="DI17" i="24"/>
  <c r="DI15" i="24"/>
  <c r="DI14" i="24"/>
  <c r="DI13" i="24"/>
  <c r="DI12" i="24"/>
  <c r="DI11" i="24"/>
  <c r="CW272" i="24"/>
  <c r="CW271" i="24"/>
  <c r="CW308" i="24"/>
  <c r="CW305" i="24"/>
  <c r="CW299" i="24"/>
  <c r="CW297" i="24"/>
  <c r="CW289" i="24"/>
  <c r="CW288" i="24"/>
  <c r="CW284" i="24"/>
  <c r="CW281" i="24"/>
  <c r="CW277" i="24"/>
  <c r="CW273" i="24"/>
  <c r="CW267" i="24"/>
  <c r="CW266" i="24"/>
  <c r="CW265" i="24"/>
  <c r="CW264" i="24"/>
  <c r="CW263" i="24"/>
  <c r="CW262" i="24"/>
  <c r="CW261" i="24"/>
  <c r="CW258" i="24"/>
  <c r="CW257" i="24"/>
  <c r="CW150" i="24"/>
  <c r="CW149" i="24"/>
  <c r="CW148" i="24"/>
  <c r="CW147" i="24"/>
  <c r="CW146" i="24"/>
  <c r="CW256" i="24"/>
  <c r="CW255" i="24"/>
  <c r="CW254" i="24"/>
  <c r="CW253" i="24"/>
  <c r="CW250" i="24"/>
  <c r="CW245" i="24"/>
  <c r="CW130" i="24"/>
  <c r="CW129" i="24"/>
  <c r="CW126" i="24"/>
  <c r="CW125" i="24"/>
  <c r="CW241" i="24"/>
  <c r="CW240" i="24"/>
  <c r="CW239" i="24"/>
  <c r="CW121" i="24"/>
  <c r="CW238" i="24"/>
  <c r="CW237" i="24"/>
  <c r="CW236" i="24"/>
  <c r="CW157" i="24"/>
  <c r="CW156" i="24"/>
  <c r="CW155" i="24"/>
  <c r="CW154" i="24"/>
  <c r="CW235" i="24"/>
  <c r="CW234" i="24"/>
  <c r="CW233" i="24"/>
  <c r="CW98" i="24"/>
  <c r="CW97" i="24"/>
  <c r="CW96" i="24"/>
  <c r="CW145" i="24"/>
  <c r="CW144" i="24"/>
  <c r="CW232" i="24"/>
  <c r="CW230" i="24"/>
  <c r="CW229" i="24"/>
  <c r="CW228" i="24"/>
  <c r="CW227" i="24"/>
  <c r="CW226" i="24"/>
  <c r="CW225" i="24"/>
  <c r="CW224" i="24"/>
  <c r="CW219" i="24"/>
  <c r="CW218" i="24"/>
  <c r="CW217" i="24"/>
  <c r="CW216" i="24"/>
  <c r="CW215" i="24"/>
  <c r="CW214" i="24"/>
  <c r="CW153" i="24"/>
  <c r="CW152" i="24"/>
  <c r="CW151" i="24"/>
  <c r="CW213" i="24"/>
  <c r="CW212" i="24"/>
  <c r="CW211" i="24"/>
  <c r="CW209" i="24"/>
  <c r="CW208" i="24"/>
  <c r="CW207" i="24"/>
  <c r="CW206" i="24"/>
  <c r="CW201" i="24"/>
  <c r="CW200" i="24"/>
  <c r="CW199" i="24"/>
  <c r="CW198" i="24"/>
  <c r="CW193" i="24"/>
  <c r="CW192" i="24"/>
  <c r="CW190" i="24"/>
  <c r="CW189" i="24"/>
  <c r="CW188" i="24"/>
  <c r="CW187" i="24"/>
  <c r="CW184" i="24"/>
  <c r="CW183" i="24"/>
  <c r="CW182" i="24"/>
  <c r="CW181" i="24"/>
  <c r="CW180" i="24"/>
  <c r="CW179" i="24"/>
  <c r="CW177" i="24"/>
  <c r="CW176" i="24"/>
  <c r="CW175" i="24"/>
  <c r="CW174" i="24"/>
  <c r="CW173" i="24"/>
  <c r="CW172" i="24"/>
  <c r="CW171" i="24"/>
  <c r="CW170" i="24"/>
  <c r="CW169" i="24"/>
  <c r="CW168" i="24"/>
  <c r="CW167" i="24"/>
  <c r="CW166" i="24"/>
  <c r="CW165" i="24"/>
  <c r="CW164" i="24"/>
  <c r="CW162" i="24"/>
  <c r="CW161" i="24"/>
  <c r="CW160" i="24"/>
  <c r="CW102" i="24"/>
  <c r="CW101" i="24"/>
  <c r="CW100" i="24"/>
  <c r="CW159" i="24"/>
  <c r="CW158" i="24"/>
  <c r="CW143" i="24"/>
  <c r="CW142" i="24"/>
  <c r="CW141" i="24"/>
  <c r="CW140" i="24"/>
  <c r="CW139" i="24"/>
  <c r="CW138" i="24"/>
  <c r="CW137" i="24"/>
  <c r="CW136" i="24"/>
  <c r="CW135" i="24"/>
  <c r="CW134" i="24"/>
  <c r="CW133" i="24"/>
  <c r="CW132" i="24"/>
  <c r="CW131" i="24"/>
  <c r="CW120" i="24"/>
  <c r="CW119" i="24"/>
  <c r="CW118" i="24"/>
  <c r="CW117" i="24"/>
  <c r="CW116" i="24"/>
  <c r="CW115" i="24"/>
  <c r="CW114" i="24"/>
  <c r="CW113" i="24"/>
  <c r="CW112" i="24"/>
  <c r="CW111" i="24"/>
  <c r="CW110" i="24"/>
  <c r="CW58" i="24"/>
  <c r="CW57" i="24"/>
  <c r="CW56" i="24"/>
  <c r="CW66" i="24"/>
  <c r="CW65" i="24"/>
  <c r="CW64" i="24"/>
  <c r="CW109" i="24"/>
  <c r="CW108" i="24"/>
  <c r="CW107" i="24"/>
  <c r="CW106" i="24"/>
  <c r="CW105" i="24"/>
  <c r="CW104" i="24"/>
  <c r="CW87" i="24"/>
  <c r="CW86" i="24"/>
  <c r="CW85" i="24"/>
  <c r="CW84" i="24"/>
  <c r="CW83" i="24"/>
  <c r="CW82" i="24"/>
  <c r="CW81" i="24"/>
  <c r="CW80" i="24"/>
  <c r="CW79" i="24"/>
  <c r="CW78" i="24"/>
  <c r="CW77" i="24"/>
  <c r="CW76" i="24"/>
  <c r="CW75" i="24"/>
  <c r="CW74" i="24"/>
  <c r="CW95" i="24"/>
  <c r="CW94" i="24"/>
  <c r="CW93" i="24"/>
  <c r="CW92" i="24"/>
  <c r="CW91" i="24"/>
  <c r="CW90" i="24"/>
  <c r="CW89" i="24"/>
  <c r="CW88" i="24"/>
  <c r="CW73" i="24"/>
  <c r="CW72" i="24"/>
  <c r="CW71" i="24"/>
  <c r="CW55" i="24"/>
  <c r="CW54" i="24"/>
  <c r="CW36" i="24"/>
  <c r="CW35" i="24"/>
  <c r="CW53" i="24"/>
  <c r="CW52" i="24"/>
  <c r="CW69" i="24"/>
  <c r="CW68" i="24"/>
  <c r="CW67" i="24"/>
  <c r="CW63" i="24"/>
  <c r="CW60" i="24"/>
  <c r="CW59" i="24"/>
  <c r="CW51" i="24"/>
  <c r="CW50" i="24"/>
  <c r="CW49" i="24"/>
  <c r="CW48" i="24"/>
  <c r="CW47" i="24"/>
  <c r="CW46" i="24"/>
  <c r="CW45" i="24"/>
  <c r="CW44" i="24"/>
  <c r="CW43" i="24"/>
  <c r="CW42" i="24"/>
  <c r="CW41" i="24"/>
  <c r="CW40" i="24"/>
  <c r="CW38" i="24"/>
  <c r="CW37" i="24"/>
  <c r="CW34" i="24"/>
  <c r="CW33" i="24"/>
  <c r="CW31" i="24"/>
  <c r="CW30" i="24"/>
  <c r="CW29" i="24"/>
  <c r="CW28" i="24"/>
  <c r="CW27" i="24"/>
  <c r="CW26" i="24"/>
  <c r="CW25" i="24"/>
  <c r="CW24" i="24"/>
  <c r="CW23" i="24"/>
  <c r="CW22" i="24"/>
  <c r="CW21" i="24"/>
  <c r="CW20" i="24"/>
  <c r="CW19" i="24"/>
  <c r="CW18" i="24"/>
  <c r="CW17" i="24"/>
  <c r="CW15" i="24"/>
  <c r="CW14" i="24"/>
  <c r="CW13" i="24"/>
  <c r="CW12" i="24"/>
  <c r="CW11" i="24"/>
  <c r="CK272" i="24"/>
  <c r="CK271" i="24"/>
  <c r="CK308" i="24"/>
  <c r="CK305" i="24"/>
  <c r="CK299" i="24"/>
  <c r="CK297" i="24"/>
  <c r="CK289" i="24"/>
  <c r="CK288" i="24"/>
  <c r="CK284" i="24"/>
  <c r="CK281" i="24"/>
  <c r="CK277" i="24"/>
  <c r="CK273" i="24"/>
  <c r="CK267" i="24"/>
  <c r="CK266" i="24"/>
  <c r="CK265" i="24"/>
  <c r="CK264" i="24"/>
  <c r="CK263" i="24"/>
  <c r="CK262" i="24"/>
  <c r="CK261" i="24"/>
  <c r="CK258" i="24"/>
  <c r="CK257" i="24"/>
  <c r="CK150" i="24"/>
  <c r="CK149" i="24"/>
  <c r="CK148" i="24"/>
  <c r="CK147" i="24"/>
  <c r="CK146" i="24"/>
  <c r="CK256" i="24"/>
  <c r="CK255" i="24"/>
  <c r="CK254" i="24"/>
  <c r="CK253" i="24"/>
  <c r="CK250" i="24"/>
  <c r="CK245" i="24"/>
  <c r="CK130" i="24"/>
  <c r="CK129" i="24"/>
  <c r="CK126" i="24"/>
  <c r="CK125" i="24"/>
  <c r="CK241" i="24"/>
  <c r="CK240" i="24"/>
  <c r="CK239" i="24"/>
  <c r="CK121" i="24"/>
  <c r="CK238" i="24"/>
  <c r="CK237" i="24"/>
  <c r="CK236" i="24"/>
  <c r="CK157" i="24"/>
  <c r="CK156" i="24"/>
  <c r="CK155" i="24"/>
  <c r="CK154" i="24"/>
  <c r="CK235" i="24"/>
  <c r="CK234" i="24"/>
  <c r="CK233" i="24"/>
  <c r="CK98" i="24"/>
  <c r="CK97" i="24"/>
  <c r="CK96" i="24"/>
  <c r="CK145" i="24"/>
  <c r="CK144" i="24"/>
  <c r="CK232" i="24"/>
  <c r="CK230" i="24"/>
  <c r="CK229" i="24"/>
  <c r="CK228" i="24"/>
  <c r="CK227" i="24"/>
  <c r="CK226" i="24"/>
  <c r="CK225" i="24"/>
  <c r="CK224" i="24"/>
  <c r="CK219" i="24"/>
  <c r="CK218" i="24"/>
  <c r="CK217" i="24"/>
  <c r="CK216" i="24"/>
  <c r="CK215" i="24"/>
  <c r="CK214" i="24"/>
  <c r="CK153" i="24"/>
  <c r="CK152" i="24"/>
  <c r="CK151" i="24"/>
  <c r="CK213" i="24"/>
  <c r="CK212" i="24"/>
  <c r="CK211" i="24"/>
  <c r="CK209" i="24"/>
  <c r="CK208" i="24"/>
  <c r="CK207" i="24"/>
  <c r="CK206" i="24"/>
  <c r="CK201" i="24"/>
  <c r="CK200" i="24"/>
  <c r="CK199" i="24"/>
  <c r="CK198" i="24"/>
  <c r="CK193" i="24"/>
  <c r="CK192" i="24"/>
  <c r="CK190" i="24"/>
  <c r="CK189" i="24"/>
  <c r="CK188" i="24"/>
  <c r="CK187" i="24"/>
  <c r="CK184" i="24"/>
  <c r="CK183" i="24"/>
  <c r="CK182" i="24"/>
  <c r="CK181" i="24"/>
  <c r="CK180" i="24"/>
  <c r="CK179" i="24"/>
  <c r="CK177" i="24"/>
  <c r="CK176" i="24"/>
  <c r="CK175" i="24"/>
  <c r="CK174" i="24"/>
  <c r="CK173" i="24"/>
  <c r="CK172" i="24"/>
  <c r="CK171" i="24"/>
  <c r="CK170" i="24"/>
  <c r="CK169" i="24"/>
  <c r="CK168" i="24"/>
  <c r="CK167" i="24"/>
  <c r="CK166" i="24"/>
  <c r="CK165" i="24"/>
  <c r="CK164" i="24"/>
  <c r="CK162" i="24"/>
  <c r="CK161" i="24"/>
  <c r="CK160" i="24"/>
  <c r="CK102" i="24"/>
  <c r="CK101" i="24"/>
  <c r="CK100" i="24"/>
  <c r="CK159" i="24"/>
  <c r="CK158" i="24"/>
  <c r="CK143" i="24"/>
  <c r="CK142" i="24"/>
  <c r="CK141" i="24"/>
  <c r="CK140" i="24"/>
  <c r="CK139" i="24"/>
  <c r="CK138" i="24"/>
  <c r="CK137" i="24"/>
  <c r="CK136" i="24"/>
  <c r="CK135" i="24"/>
  <c r="CK134" i="24"/>
  <c r="CK133" i="24"/>
  <c r="CK132" i="24"/>
  <c r="CK131" i="24"/>
  <c r="CK120" i="24"/>
  <c r="CK119" i="24"/>
  <c r="CK118" i="24"/>
  <c r="CK117" i="24"/>
  <c r="CK116" i="24"/>
  <c r="CK115" i="24"/>
  <c r="CK114" i="24"/>
  <c r="CK113" i="24"/>
  <c r="CK112" i="24"/>
  <c r="CK111" i="24"/>
  <c r="CK110" i="24"/>
  <c r="CK58" i="24"/>
  <c r="CK57" i="24"/>
  <c r="CK56" i="24"/>
  <c r="CK66" i="24"/>
  <c r="CK65" i="24"/>
  <c r="CK64" i="24"/>
  <c r="CK109" i="24"/>
  <c r="CK108" i="24"/>
  <c r="CK107" i="24"/>
  <c r="CK106" i="24"/>
  <c r="CK105" i="24"/>
  <c r="CK104" i="24"/>
  <c r="CK87" i="24"/>
  <c r="CK86" i="24"/>
  <c r="CK85" i="24"/>
  <c r="CK84" i="24"/>
  <c r="CK83" i="24"/>
  <c r="CK82" i="24"/>
  <c r="CK81" i="24"/>
  <c r="CK80" i="24"/>
  <c r="CK79" i="24"/>
  <c r="CK78" i="24"/>
  <c r="CK77" i="24"/>
  <c r="CK76" i="24"/>
  <c r="CK75" i="24"/>
  <c r="CK74" i="24"/>
  <c r="CK95" i="24"/>
  <c r="CK94" i="24"/>
  <c r="CK93" i="24"/>
  <c r="CK92" i="24"/>
  <c r="CK91" i="24"/>
  <c r="CK90" i="24"/>
  <c r="CK89" i="24"/>
  <c r="CK88" i="24"/>
  <c r="CK73" i="24"/>
  <c r="CK72" i="24"/>
  <c r="CK71" i="24"/>
  <c r="CK55" i="24"/>
  <c r="CK54" i="24"/>
  <c r="CK36" i="24"/>
  <c r="CK35" i="24"/>
  <c r="CK53" i="24"/>
  <c r="CK52" i="24"/>
  <c r="CK69" i="24"/>
  <c r="CK68" i="24"/>
  <c r="CK67" i="24"/>
  <c r="CK63" i="24"/>
  <c r="CK60" i="24"/>
  <c r="CK59" i="24"/>
  <c r="CK51" i="24"/>
  <c r="CK50" i="24"/>
  <c r="CK49" i="24"/>
  <c r="CK48" i="24"/>
  <c r="CK47" i="24"/>
  <c r="CK46" i="24"/>
  <c r="CK45" i="24"/>
  <c r="CK44" i="24"/>
  <c r="CK43" i="24"/>
  <c r="CK42" i="24"/>
  <c r="CK41" i="24"/>
  <c r="CK40" i="24"/>
  <c r="CK38" i="24"/>
  <c r="CK37" i="24"/>
  <c r="CK34" i="24"/>
  <c r="CK33" i="24"/>
  <c r="CK31" i="24"/>
  <c r="CK30" i="24"/>
  <c r="CK29" i="24"/>
  <c r="CK28" i="24"/>
  <c r="CK27" i="24"/>
  <c r="CK26" i="24"/>
  <c r="CK25" i="24"/>
  <c r="CK24" i="24"/>
  <c r="CK23" i="24"/>
  <c r="CK22" i="24"/>
  <c r="CK21" i="24"/>
  <c r="CK20" i="24"/>
  <c r="CK19" i="24"/>
  <c r="CK18" i="24"/>
  <c r="CK17" i="24"/>
  <c r="CK15" i="24"/>
  <c r="CK14" i="24"/>
  <c r="CK13" i="24"/>
  <c r="CK12" i="24"/>
  <c r="CK11" i="24"/>
  <c r="BY272" i="24"/>
  <c r="BY271" i="24"/>
  <c r="BY308" i="24"/>
  <c r="BY305" i="24"/>
  <c r="BY299" i="24"/>
  <c r="BY297" i="24"/>
  <c r="BY289" i="24"/>
  <c r="BY288" i="24"/>
  <c r="BY284" i="24"/>
  <c r="BY281" i="24"/>
  <c r="BY277" i="24"/>
  <c r="BY273" i="24"/>
  <c r="BY267" i="24"/>
  <c r="BY266" i="24"/>
  <c r="BY265" i="24"/>
  <c r="BY264" i="24"/>
  <c r="BY263" i="24"/>
  <c r="BY262" i="24"/>
  <c r="BY261" i="24"/>
  <c r="BY258" i="24"/>
  <c r="BY257" i="24"/>
  <c r="BY150" i="24"/>
  <c r="BY149" i="24"/>
  <c r="BY148" i="24"/>
  <c r="BY147" i="24"/>
  <c r="BY146" i="24"/>
  <c r="BY256" i="24"/>
  <c r="BY255" i="24"/>
  <c r="BY254" i="24"/>
  <c r="BY253" i="24"/>
  <c r="BY250" i="24"/>
  <c r="BY245" i="24"/>
  <c r="BY130" i="24"/>
  <c r="BY129" i="24"/>
  <c r="BY126" i="24"/>
  <c r="BY125" i="24"/>
  <c r="BY241" i="24"/>
  <c r="BY240" i="24"/>
  <c r="BY239" i="24"/>
  <c r="BY121" i="24"/>
  <c r="BY238" i="24"/>
  <c r="BY237" i="24"/>
  <c r="BY236" i="24"/>
  <c r="BY157" i="24"/>
  <c r="BY156" i="24"/>
  <c r="BY155" i="24"/>
  <c r="BY154" i="24"/>
  <c r="BY235" i="24"/>
  <c r="BY234" i="24"/>
  <c r="BY233" i="24"/>
  <c r="BY98" i="24"/>
  <c r="BY97" i="24"/>
  <c r="BY96" i="24"/>
  <c r="BY145" i="24"/>
  <c r="BY144" i="24"/>
  <c r="BY232" i="24"/>
  <c r="BY230" i="24"/>
  <c r="BY229" i="24"/>
  <c r="BY228" i="24"/>
  <c r="BY227" i="24"/>
  <c r="BY226" i="24"/>
  <c r="BY225" i="24"/>
  <c r="BY224" i="24"/>
  <c r="BY219" i="24"/>
  <c r="BY218" i="24"/>
  <c r="BY217" i="24"/>
  <c r="BY216" i="24"/>
  <c r="BY215" i="24"/>
  <c r="BY214" i="24"/>
  <c r="BY153" i="24"/>
  <c r="BY152" i="24"/>
  <c r="BY151" i="24"/>
  <c r="BY213" i="24"/>
  <c r="BY212" i="24"/>
  <c r="BY211" i="24"/>
  <c r="BY209" i="24"/>
  <c r="BY208" i="24"/>
  <c r="BY207" i="24"/>
  <c r="BY206" i="24"/>
  <c r="BY201" i="24"/>
  <c r="BY200" i="24"/>
  <c r="BY199" i="24"/>
  <c r="BY198" i="24"/>
  <c r="BY193" i="24"/>
  <c r="BY192" i="24"/>
  <c r="BY190" i="24"/>
  <c r="BY189" i="24"/>
  <c r="BY188" i="24"/>
  <c r="BY187" i="24"/>
  <c r="BY184" i="24"/>
  <c r="BY183" i="24"/>
  <c r="BY182" i="24"/>
  <c r="BY181" i="24"/>
  <c r="BY180" i="24"/>
  <c r="BY179" i="24"/>
  <c r="BY177" i="24"/>
  <c r="BY176" i="24"/>
  <c r="BY175" i="24"/>
  <c r="BY174" i="24"/>
  <c r="BY173" i="24"/>
  <c r="BY172" i="24"/>
  <c r="BY171" i="24"/>
  <c r="BY170" i="24"/>
  <c r="BY169" i="24"/>
  <c r="BY168" i="24"/>
  <c r="BY167" i="24"/>
  <c r="BY166" i="24"/>
  <c r="BY165" i="24"/>
  <c r="BY164" i="24"/>
  <c r="BY162" i="24"/>
  <c r="BY161" i="24"/>
  <c r="BY160" i="24"/>
  <c r="BY102" i="24"/>
  <c r="BY101" i="24"/>
  <c r="BY100" i="24"/>
  <c r="BY159" i="24"/>
  <c r="BY158" i="24"/>
  <c r="BY143" i="24"/>
  <c r="BY142" i="24"/>
  <c r="BY141" i="24"/>
  <c r="BY140" i="24"/>
  <c r="BY139" i="24"/>
  <c r="BY138" i="24"/>
  <c r="BY137" i="24"/>
  <c r="BY136" i="24"/>
  <c r="BY135" i="24"/>
  <c r="BY134" i="24"/>
  <c r="BY133" i="24"/>
  <c r="BY132" i="24"/>
  <c r="BY131" i="24"/>
  <c r="BY120" i="24"/>
  <c r="BY119" i="24"/>
  <c r="BY118" i="24"/>
  <c r="BY117" i="24"/>
  <c r="BY116" i="24"/>
  <c r="BY115" i="24"/>
  <c r="BY114" i="24"/>
  <c r="BY113" i="24"/>
  <c r="BY112" i="24"/>
  <c r="BY111" i="24"/>
  <c r="BY110" i="24"/>
  <c r="BY58" i="24"/>
  <c r="BY57" i="24"/>
  <c r="BY56" i="24"/>
  <c r="BY66" i="24"/>
  <c r="BY65" i="24"/>
  <c r="BY64" i="24"/>
  <c r="BY109" i="24"/>
  <c r="BY108" i="24"/>
  <c r="BY107" i="24"/>
  <c r="BY106" i="24"/>
  <c r="BY105" i="24"/>
  <c r="BY104" i="24"/>
  <c r="BY87" i="24"/>
  <c r="BY86" i="24"/>
  <c r="BY85" i="24"/>
  <c r="BY84" i="24"/>
  <c r="BY83" i="24"/>
  <c r="BY82" i="24"/>
  <c r="BY81" i="24"/>
  <c r="BY80" i="24"/>
  <c r="BY79" i="24"/>
  <c r="BY78" i="24"/>
  <c r="BY77" i="24"/>
  <c r="BY76" i="24"/>
  <c r="BY75" i="24"/>
  <c r="BY74" i="24"/>
  <c r="BY95" i="24"/>
  <c r="BY94" i="24"/>
  <c r="BY93" i="24"/>
  <c r="BY92" i="24"/>
  <c r="BY91" i="24"/>
  <c r="BY90" i="24"/>
  <c r="BY89" i="24"/>
  <c r="BY88" i="24"/>
  <c r="BY73" i="24"/>
  <c r="BY72" i="24"/>
  <c r="BY71" i="24"/>
  <c r="BY55" i="24"/>
  <c r="BY54" i="24"/>
  <c r="BY36" i="24"/>
  <c r="BY35" i="24"/>
  <c r="BY53" i="24"/>
  <c r="BY52" i="24"/>
  <c r="BY69" i="24"/>
  <c r="BY68" i="24"/>
  <c r="BY67" i="24"/>
  <c r="BY63" i="24"/>
  <c r="BY60" i="24"/>
  <c r="BY59" i="24"/>
  <c r="BY51" i="24"/>
  <c r="BY50" i="24"/>
  <c r="BY49" i="24"/>
  <c r="BY48" i="24"/>
  <c r="BY47" i="24"/>
  <c r="BY46" i="24"/>
  <c r="BY45" i="24"/>
  <c r="BY44" i="24"/>
  <c r="BY43" i="24"/>
  <c r="BY42" i="24"/>
  <c r="BY41" i="24"/>
  <c r="BY40" i="24"/>
  <c r="BY38" i="24"/>
  <c r="BY37" i="24"/>
  <c r="BY34" i="24"/>
  <c r="BY33" i="24"/>
  <c r="BY31" i="24"/>
  <c r="BY30" i="24"/>
  <c r="BY29" i="24"/>
  <c r="BY28" i="24"/>
  <c r="BY27" i="24"/>
  <c r="BY26" i="24"/>
  <c r="BY25" i="24"/>
  <c r="BY24" i="24"/>
  <c r="BY23" i="24"/>
  <c r="BY22" i="24"/>
  <c r="BY21" i="24"/>
  <c r="BY20" i="24"/>
  <c r="BY19" i="24"/>
  <c r="BY18" i="24"/>
  <c r="BY17" i="24"/>
  <c r="BY15" i="24"/>
  <c r="BY14" i="24"/>
  <c r="BY13" i="24"/>
  <c r="BY12" i="24"/>
  <c r="BY11" i="24"/>
  <c r="BM272" i="24"/>
  <c r="BM271" i="24"/>
  <c r="BM308" i="24"/>
  <c r="BM305" i="24"/>
  <c r="BM299" i="24"/>
  <c r="BM297" i="24"/>
  <c r="BM289" i="24"/>
  <c r="BM288" i="24"/>
  <c r="BM284" i="24"/>
  <c r="BM281" i="24"/>
  <c r="BM277" i="24"/>
  <c r="BM273" i="24"/>
  <c r="BM267" i="24"/>
  <c r="BM266" i="24"/>
  <c r="BM265" i="24"/>
  <c r="BM264" i="24"/>
  <c r="BM263" i="24"/>
  <c r="BM262" i="24"/>
  <c r="BM261" i="24"/>
  <c r="BM258" i="24"/>
  <c r="BM257" i="24"/>
  <c r="BM150" i="24"/>
  <c r="BM149" i="24"/>
  <c r="BM148" i="24"/>
  <c r="BM147" i="24"/>
  <c r="BM146" i="24"/>
  <c r="BM256" i="24"/>
  <c r="BM255" i="24"/>
  <c r="BM254" i="24"/>
  <c r="BM253" i="24"/>
  <c r="BM250" i="24"/>
  <c r="BM245" i="24"/>
  <c r="BM130" i="24"/>
  <c r="BM129" i="24"/>
  <c r="BM126" i="24"/>
  <c r="BM125" i="24"/>
  <c r="BM241" i="24"/>
  <c r="BM240" i="24"/>
  <c r="BM239" i="24"/>
  <c r="BM121" i="24"/>
  <c r="BM238" i="24"/>
  <c r="BM237" i="24"/>
  <c r="BM236" i="24"/>
  <c r="BM157" i="24"/>
  <c r="BM156" i="24"/>
  <c r="BM155" i="24"/>
  <c r="BM154" i="24"/>
  <c r="BM235" i="24"/>
  <c r="BM234" i="24"/>
  <c r="BM233" i="24"/>
  <c r="BM98" i="24"/>
  <c r="BM97" i="24"/>
  <c r="BM96" i="24"/>
  <c r="BM145" i="24"/>
  <c r="BM144" i="24"/>
  <c r="BM232" i="24"/>
  <c r="BM230" i="24"/>
  <c r="BM229" i="24"/>
  <c r="BM228" i="24"/>
  <c r="BM227" i="24"/>
  <c r="BM226" i="24"/>
  <c r="BM225" i="24"/>
  <c r="BM224" i="24"/>
  <c r="BM219" i="24"/>
  <c r="BM218" i="24"/>
  <c r="BM217" i="24"/>
  <c r="BM216" i="24"/>
  <c r="BM215" i="24"/>
  <c r="BM214" i="24"/>
  <c r="BM153" i="24"/>
  <c r="BM152" i="24"/>
  <c r="BM151" i="24"/>
  <c r="BM213" i="24"/>
  <c r="BM212" i="24"/>
  <c r="BM211" i="24"/>
  <c r="BM209" i="24"/>
  <c r="BM208" i="24"/>
  <c r="BM207" i="24"/>
  <c r="BM206" i="24"/>
  <c r="BM201" i="24"/>
  <c r="BM200" i="24"/>
  <c r="BM199" i="24"/>
  <c r="BM198" i="24"/>
  <c r="BM193" i="24"/>
  <c r="BM192" i="24"/>
  <c r="BM190" i="24"/>
  <c r="BM189" i="24"/>
  <c r="BM188" i="24"/>
  <c r="BM187" i="24"/>
  <c r="BM184" i="24"/>
  <c r="BM183" i="24"/>
  <c r="BM182" i="24"/>
  <c r="BM181" i="24"/>
  <c r="BM180" i="24"/>
  <c r="BM179" i="24"/>
  <c r="BM177" i="24"/>
  <c r="BM176" i="24"/>
  <c r="BM175" i="24"/>
  <c r="BM174" i="24"/>
  <c r="BM173" i="24"/>
  <c r="BM172" i="24"/>
  <c r="BM171" i="24"/>
  <c r="BM170" i="24"/>
  <c r="BM169" i="24"/>
  <c r="BM168" i="24"/>
  <c r="BM167" i="24"/>
  <c r="BM166" i="24"/>
  <c r="BM165" i="24"/>
  <c r="BM164" i="24"/>
  <c r="BM162" i="24"/>
  <c r="BM161" i="24"/>
  <c r="BM160" i="24"/>
  <c r="BM102" i="24"/>
  <c r="BM101" i="24"/>
  <c r="BM100" i="24"/>
  <c r="BM159" i="24"/>
  <c r="BM158" i="24"/>
  <c r="BM143" i="24"/>
  <c r="BM142" i="24"/>
  <c r="BM141" i="24"/>
  <c r="BM140" i="24"/>
  <c r="BM139" i="24"/>
  <c r="BM138" i="24"/>
  <c r="BM137" i="24"/>
  <c r="BM136" i="24"/>
  <c r="BM135" i="24"/>
  <c r="BM134" i="24"/>
  <c r="BM133" i="24"/>
  <c r="BM132" i="24"/>
  <c r="BM131" i="24"/>
  <c r="BM120" i="24"/>
  <c r="BM119" i="24"/>
  <c r="BM118" i="24"/>
  <c r="BM117" i="24"/>
  <c r="BM116" i="24"/>
  <c r="BM115" i="24"/>
  <c r="BM114" i="24"/>
  <c r="BM113" i="24"/>
  <c r="BM112" i="24"/>
  <c r="BM111" i="24"/>
  <c r="BM110" i="24"/>
  <c r="BM58" i="24"/>
  <c r="BM57" i="24"/>
  <c r="BM56" i="24"/>
  <c r="BM66" i="24"/>
  <c r="BM65" i="24"/>
  <c r="BM64" i="24"/>
  <c r="BM109" i="24"/>
  <c r="BM108" i="24"/>
  <c r="BM107" i="24"/>
  <c r="BM106" i="24"/>
  <c r="BM105" i="24"/>
  <c r="BM104" i="24"/>
  <c r="BM87" i="24"/>
  <c r="BM86" i="24"/>
  <c r="BM85" i="24"/>
  <c r="BM84" i="24"/>
  <c r="BM83" i="24"/>
  <c r="BM82" i="24"/>
  <c r="BM81" i="24"/>
  <c r="BM80" i="24"/>
  <c r="BM79" i="24"/>
  <c r="BM78" i="24"/>
  <c r="BM77" i="24"/>
  <c r="BM76" i="24"/>
  <c r="BM75" i="24"/>
  <c r="BM74" i="24"/>
  <c r="BM95" i="24"/>
  <c r="BM94" i="24"/>
  <c r="BM93" i="24"/>
  <c r="BM92" i="24"/>
  <c r="BM91" i="24"/>
  <c r="BM90" i="24"/>
  <c r="BM89" i="24"/>
  <c r="BM88" i="24"/>
  <c r="BM73" i="24"/>
  <c r="BM72" i="24"/>
  <c r="BM71" i="24"/>
  <c r="BM55" i="24"/>
  <c r="BM54" i="24"/>
  <c r="BM36" i="24"/>
  <c r="BM35" i="24"/>
  <c r="BM53" i="24"/>
  <c r="BM52" i="24"/>
  <c r="BM69" i="24"/>
  <c r="BM68" i="24"/>
  <c r="BM67" i="24"/>
  <c r="BM63" i="24"/>
  <c r="BM60" i="24"/>
  <c r="BM59" i="24"/>
  <c r="BM51" i="24"/>
  <c r="BM50" i="24"/>
  <c r="BM49" i="24"/>
  <c r="BM48" i="24"/>
  <c r="BM47" i="24"/>
  <c r="BM46" i="24"/>
  <c r="BM45" i="24"/>
  <c r="BM44" i="24"/>
  <c r="BM43" i="24"/>
  <c r="BM42" i="24"/>
  <c r="BM41" i="24"/>
  <c r="BM40" i="24"/>
  <c r="BM38" i="24"/>
  <c r="BM37" i="24"/>
  <c r="BM34" i="24"/>
  <c r="BM33" i="24"/>
  <c r="BM31" i="24"/>
  <c r="BM30" i="24"/>
  <c r="BM29" i="24"/>
  <c r="BM28" i="24"/>
  <c r="BM27" i="24"/>
  <c r="BM26" i="24"/>
  <c r="BM25" i="24"/>
  <c r="BM24" i="24"/>
  <c r="BM23" i="24"/>
  <c r="BM22" i="24"/>
  <c r="BM21" i="24"/>
  <c r="BM20" i="24"/>
  <c r="BM19" i="24"/>
  <c r="BM18" i="24"/>
  <c r="BM17" i="24"/>
  <c r="BM15" i="24"/>
  <c r="BM14" i="24"/>
  <c r="BM13" i="24"/>
  <c r="BM12" i="24"/>
  <c r="BM11" i="24"/>
  <c r="BA272" i="24"/>
  <c r="BA271" i="24"/>
  <c r="BA308" i="24"/>
  <c r="BA305" i="24"/>
  <c r="BA299" i="24"/>
  <c r="BA297" i="24"/>
  <c r="BA289" i="24"/>
  <c r="BA288" i="24"/>
  <c r="BA284" i="24"/>
  <c r="BA281" i="24"/>
  <c r="BA277" i="24"/>
  <c r="BA273" i="24"/>
  <c r="BA267" i="24"/>
  <c r="BA266" i="24"/>
  <c r="BA265" i="24"/>
  <c r="BA264" i="24"/>
  <c r="BA263" i="24"/>
  <c r="BA262" i="24"/>
  <c r="BA261" i="24"/>
  <c r="BA258" i="24"/>
  <c r="BA257" i="24"/>
  <c r="BA150" i="24"/>
  <c r="BA149" i="24"/>
  <c r="BA148" i="24"/>
  <c r="BA147" i="24"/>
  <c r="BA146" i="24"/>
  <c r="BA256" i="24"/>
  <c r="BA255" i="24"/>
  <c r="BA254" i="24"/>
  <c r="BA253" i="24"/>
  <c r="BA250" i="24"/>
  <c r="BA245" i="24"/>
  <c r="BA130" i="24"/>
  <c r="BA129" i="24"/>
  <c r="BA126" i="24"/>
  <c r="BA125" i="24"/>
  <c r="BA241" i="24"/>
  <c r="BA240" i="24"/>
  <c r="BA239" i="24"/>
  <c r="BA121" i="24"/>
  <c r="BA238" i="24"/>
  <c r="BA237" i="24"/>
  <c r="BA236" i="24"/>
  <c r="BA157" i="24"/>
  <c r="BA156" i="24"/>
  <c r="BA155" i="24"/>
  <c r="BA154" i="24"/>
  <c r="BA235" i="24"/>
  <c r="BA234" i="24"/>
  <c r="BA233" i="24"/>
  <c r="BA98" i="24"/>
  <c r="BA97" i="24"/>
  <c r="BA96" i="24"/>
  <c r="BA145" i="24"/>
  <c r="BA144" i="24"/>
  <c r="BA232" i="24"/>
  <c r="BA230" i="24"/>
  <c r="BA229" i="24"/>
  <c r="BA228" i="24"/>
  <c r="BA227" i="24"/>
  <c r="BA226" i="24"/>
  <c r="BA225" i="24"/>
  <c r="BA224" i="24"/>
  <c r="BA219" i="24"/>
  <c r="BA218" i="24"/>
  <c r="BA217" i="24"/>
  <c r="BA216" i="24"/>
  <c r="BA215" i="24"/>
  <c r="BA214" i="24"/>
  <c r="BA153" i="24"/>
  <c r="BA152" i="24"/>
  <c r="BA151" i="24"/>
  <c r="BA213" i="24"/>
  <c r="BA212" i="24"/>
  <c r="BA211" i="24"/>
  <c r="BA209" i="24"/>
  <c r="BA208" i="24"/>
  <c r="BA207" i="24"/>
  <c r="BA206" i="24"/>
  <c r="BA201" i="24"/>
  <c r="BA200" i="24"/>
  <c r="BA199" i="24"/>
  <c r="BA198" i="24"/>
  <c r="BA193" i="24"/>
  <c r="BA192" i="24"/>
  <c r="BA190" i="24"/>
  <c r="BA189" i="24"/>
  <c r="BA188" i="24"/>
  <c r="BA187" i="24"/>
  <c r="BA184" i="24"/>
  <c r="BA183" i="24"/>
  <c r="BA182" i="24"/>
  <c r="BA181" i="24"/>
  <c r="BA180" i="24"/>
  <c r="BA179" i="24"/>
  <c r="BA177" i="24"/>
  <c r="BA176" i="24"/>
  <c r="BA175" i="24"/>
  <c r="BA174" i="24"/>
  <c r="BA173" i="24"/>
  <c r="BA172" i="24"/>
  <c r="BA171" i="24"/>
  <c r="BA170" i="24"/>
  <c r="BA169" i="24"/>
  <c r="BA168" i="24"/>
  <c r="BA167" i="24"/>
  <c r="BA166" i="24"/>
  <c r="BA165" i="24"/>
  <c r="BA164" i="24"/>
  <c r="BA162" i="24"/>
  <c r="BA161" i="24"/>
  <c r="BA160" i="24"/>
  <c r="BA102" i="24"/>
  <c r="BA101" i="24"/>
  <c r="BA100" i="24"/>
  <c r="BA159" i="24"/>
  <c r="BA158" i="24"/>
  <c r="BA143" i="24"/>
  <c r="BA142" i="24"/>
  <c r="BA141" i="24"/>
  <c r="BA140" i="24"/>
  <c r="BA139" i="24"/>
  <c r="BA138" i="24"/>
  <c r="BA137" i="24"/>
  <c r="BA136" i="24"/>
  <c r="BA135" i="24"/>
  <c r="BA134" i="24"/>
  <c r="BA133" i="24"/>
  <c r="BA132" i="24"/>
  <c r="BA131" i="24"/>
  <c r="BA120" i="24"/>
  <c r="BA119" i="24"/>
  <c r="BA118" i="24"/>
  <c r="BA117" i="24"/>
  <c r="BA116" i="24"/>
  <c r="BA115" i="24"/>
  <c r="BA114" i="24"/>
  <c r="BA113" i="24"/>
  <c r="BA112" i="24"/>
  <c r="BA111" i="24"/>
  <c r="BA110" i="24"/>
  <c r="BA58" i="24"/>
  <c r="BA57" i="24"/>
  <c r="BA56" i="24"/>
  <c r="BA66" i="24"/>
  <c r="BA65" i="24"/>
  <c r="BA64" i="24"/>
  <c r="BA109" i="24"/>
  <c r="BA108" i="24"/>
  <c r="BA107" i="24"/>
  <c r="BA106" i="24"/>
  <c r="BA105" i="24"/>
  <c r="BA104" i="24"/>
  <c r="BA87" i="24"/>
  <c r="BA86" i="24"/>
  <c r="BA85" i="24"/>
  <c r="BA84" i="24"/>
  <c r="BA83" i="24"/>
  <c r="BA82" i="24"/>
  <c r="BA81" i="24"/>
  <c r="BA80" i="24"/>
  <c r="BA79" i="24"/>
  <c r="BA78" i="24"/>
  <c r="BA77" i="24"/>
  <c r="BA75" i="24"/>
  <c r="BA74" i="24"/>
  <c r="BA95" i="24"/>
  <c r="BA94" i="24"/>
  <c r="BA93" i="24"/>
  <c r="BA92" i="24"/>
  <c r="BA91" i="24"/>
  <c r="BA90" i="24"/>
  <c r="BA89" i="24"/>
  <c r="BA88" i="24"/>
  <c r="BA73" i="24"/>
  <c r="BA72" i="24"/>
  <c r="BA71" i="24"/>
  <c r="BA55" i="24"/>
  <c r="BA54" i="24"/>
  <c r="BA36" i="24"/>
  <c r="BA35" i="24"/>
  <c r="BA53" i="24"/>
  <c r="BA52" i="24"/>
  <c r="BA69" i="24"/>
  <c r="BA68" i="24"/>
  <c r="BA67" i="24"/>
  <c r="BA63" i="24"/>
  <c r="BA60" i="24"/>
  <c r="BA59" i="24"/>
  <c r="BA51" i="24"/>
  <c r="BA50" i="24"/>
  <c r="BA49" i="24"/>
  <c r="BA48" i="24"/>
  <c r="BA47" i="24"/>
  <c r="BA46" i="24"/>
  <c r="BA45" i="24"/>
  <c r="BA44" i="24"/>
  <c r="BA43" i="24"/>
  <c r="BA42" i="24"/>
  <c r="BA41" i="24"/>
  <c r="BA40" i="24"/>
  <c r="BA38" i="24"/>
  <c r="BA37" i="24"/>
  <c r="BA34" i="24"/>
  <c r="BA33" i="24"/>
  <c r="BA31" i="24"/>
  <c r="BA30" i="24"/>
  <c r="BA29" i="24"/>
  <c r="BA28" i="24"/>
  <c r="BA27" i="24"/>
  <c r="BA26" i="24"/>
  <c r="BA25" i="24"/>
  <c r="BA24" i="24"/>
  <c r="BA23" i="24"/>
  <c r="BA22" i="24"/>
  <c r="BA21" i="24"/>
  <c r="BA20" i="24"/>
  <c r="BA19" i="24"/>
  <c r="BA18" i="24"/>
  <c r="BA17" i="24"/>
  <c r="BA15" i="24"/>
  <c r="BA14" i="24"/>
  <c r="BA13" i="24"/>
  <c r="BA12" i="24"/>
  <c r="BA11" i="24"/>
  <c r="AO272" i="24"/>
  <c r="AO271" i="24"/>
  <c r="AO308" i="24"/>
  <c r="AO305" i="24"/>
  <c r="AO299" i="24"/>
  <c r="AO297" i="24"/>
  <c r="AO289" i="24"/>
  <c r="AO288" i="24"/>
  <c r="AO284" i="24"/>
  <c r="AO281" i="24"/>
  <c r="AO277" i="24"/>
  <c r="AO273" i="24"/>
  <c r="AO267" i="24"/>
  <c r="AO266" i="24"/>
  <c r="AO265" i="24"/>
  <c r="AO264" i="24"/>
  <c r="AO263" i="24"/>
  <c r="AO262" i="24"/>
  <c r="AO261" i="24"/>
  <c r="AO258" i="24"/>
  <c r="AO257" i="24"/>
  <c r="AO150" i="24"/>
  <c r="AO149" i="24"/>
  <c r="AO148" i="24"/>
  <c r="AO147" i="24"/>
  <c r="AO146" i="24"/>
  <c r="AO256" i="24"/>
  <c r="AO255" i="24"/>
  <c r="AO254" i="24"/>
  <c r="AO253" i="24"/>
  <c r="AO250" i="24"/>
  <c r="AO245" i="24"/>
  <c r="AO130" i="24"/>
  <c r="AO129" i="24"/>
  <c r="AO126" i="24"/>
  <c r="AO125" i="24"/>
  <c r="AO241" i="24"/>
  <c r="AO240" i="24"/>
  <c r="AO239" i="24"/>
  <c r="AO121" i="24"/>
  <c r="AO238" i="24"/>
  <c r="AO237" i="24"/>
  <c r="AO236" i="24"/>
  <c r="AO157" i="24"/>
  <c r="AO156" i="24"/>
  <c r="AO155" i="24"/>
  <c r="AO154" i="24"/>
  <c r="AO235" i="24"/>
  <c r="AO234" i="24"/>
  <c r="AO233" i="24"/>
  <c r="AO98" i="24"/>
  <c r="AO97" i="24"/>
  <c r="AO96" i="24"/>
  <c r="AO145" i="24"/>
  <c r="AO144" i="24"/>
  <c r="AO232" i="24"/>
  <c r="AO230" i="24"/>
  <c r="AO229" i="24"/>
  <c r="AO228" i="24"/>
  <c r="AO227" i="24"/>
  <c r="AO226" i="24"/>
  <c r="AO225" i="24"/>
  <c r="AO224" i="24"/>
  <c r="AO219" i="24"/>
  <c r="AO218" i="24"/>
  <c r="AO217" i="24"/>
  <c r="AO216" i="24"/>
  <c r="AO215" i="24"/>
  <c r="AO214" i="24"/>
  <c r="AO153" i="24"/>
  <c r="AO152" i="24"/>
  <c r="AO151" i="24"/>
  <c r="AO213" i="24"/>
  <c r="AO212" i="24"/>
  <c r="AO211" i="24"/>
  <c r="AO209" i="24"/>
  <c r="AO208" i="24"/>
  <c r="AO207" i="24"/>
  <c r="AO206" i="24"/>
  <c r="AO201" i="24"/>
  <c r="AO200" i="24"/>
  <c r="AO199" i="24"/>
  <c r="AO198" i="24"/>
  <c r="AO193" i="24"/>
  <c r="AO192" i="24"/>
  <c r="AO190" i="24"/>
  <c r="AO189" i="24"/>
  <c r="AO188" i="24"/>
  <c r="AO187" i="24"/>
  <c r="AO184" i="24"/>
  <c r="AO183" i="24"/>
  <c r="AO182" i="24"/>
  <c r="AO181" i="24"/>
  <c r="AO180" i="24"/>
  <c r="AO179" i="24"/>
  <c r="AO177" i="24"/>
  <c r="AO176" i="24"/>
  <c r="AO175" i="24"/>
  <c r="AO174" i="24"/>
  <c r="AO173" i="24"/>
  <c r="AO172" i="24"/>
  <c r="AO171" i="24"/>
  <c r="AO170" i="24"/>
  <c r="AO169" i="24"/>
  <c r="AO168" i="24"/>
  <c r="AO167" i="24"/>
  <c r="AO166" i="24"/>
  <c r="AO165" i="24"/>
  <c r="AO164" i="24"/>
  <c r="AO162" i="24"/>
  <c r="AO161" i="24"/>
  <c r="AO160" i="24"/>
  <c r="AO102" i="24"/>
  <c r="AO101" i="24"/>
  <c r="AO100" i="24"/>
  <c r="AO159" i="24"/>
  <c r="AO158" i="24"/>
  <c r="AO143" i="24"/>
  <c r="AO142" i="24"/>
  <c r="AO141" i="24"/>
  <c r="AO140" i="24"/>
  <c r="AO139" i="24"/>
  <c r="AO138" i="24"/>
  <c r="AO137" i="24"/>
  <c r="AO136" i="24"/>
  <c r="AO135" i="24"/>
  <c r="AO134" i="24"/>
  <c r="AO133" i="24"/>
  <c r="AO132" i="24"/>
  <c r="AO131" i="24"/>
  <c r="AO120" i="24"/>
  <c r="AO119" i="24"/>
  <c r="AO118" i="24"/>
  <c r="AO117" i="24"/>
  <c r="AO116" i="24"/>
  <c r="AO115" i="24"/>
  <c r="AO114" i="24"/>
  <c r="AO113" i="24"/>
  <c r="AO112" i="24"/>
  <c r="AO111" i="24"/>
  <c r="AO110" i="24"/>
  <c r="AO58" i="24"/>
  <c r="AO57" i="24"/>
  <c r="AO56" i="24"/>
  <c r="AO66" i="24"/>
  <c r="AO65" i="24"/>
  <c r="AO64" i="24"/>
  <c r="AO109" i="24"/>
  <c r="AO108" i="24"/>
  <c r="AO107" i="24"/>
  <c r="AO106" i="24"/>
  <c r="AO105" i="24"/>
  <c r="AO104" i="24"/>
  <c r="AO87" i="24"/>
  <c r="AO86" i="24"/>
  <c r="AO85" i="24"/>
  <c r="AO84" i="24"/>
  <c r="AO83" i="24"/>
  <c r="AO82" i="24"/>
  <c r="AO81" i="24"/>
  <c r="AO80" i="24"/>
  <c r="AO79" i="24"/>
  <c r="AO78" i="24"/>
  <c r="AO77" i="24"/>
  <c r="AO76" i="24"/>
  <c r="AO75" i="24"/>
  <c r="AO74" i="24"/>
  <c r="AO95" i="24"/>
  <c r="AO94" i="24"/>
  <c r="AO93" i="24"/>
  <c r="AO92" i="24"/>
  <c r="AO91" i="24"/>
  <c r="AO90" i="24"/>
  <c r="AO89" i="24"/>
  <c r="AO88" i="24"/>
  <c r="AO73" i="24"/>
  <c r="AO72" i="24"/>
  <c r="AO71" i="24"/>
  <c r="AO55" i="24"/>
  <c r="AO54" i="24"/>
  <c r="AO36" i="24"/>
  <c r="AO35" i="24"/>
  <c r="AO53" i="24"/>
  <c r="AO52" i="24"/>
  <c r="AO69" i="24"/>
  <c r="AO68" i="24"/>
  <c r="AO67" i="24"/>
  <c r="AO63" i="24"/>
  <c r="AO60" i="24"/>
  <c r="AO59" i="24"/>
  <c r="AO51" i="24"/>
  <c r="AO50" i="24"/>
  <c r="AO49" i="24"/>
  <c r="AO48" i="24"/>
  <c r="AO47" i="24"/>
  <c r="AO46" i="24"/>
  <c r="AO45" i="24"/>
  <c r="AO44" i="24"/>
  <c r="AO43" i="24"/>
  <c r="AO42" i="24"/>
  <c r="AO41" i="24"/>
  <c r="AO40" i="24"/>
  <c r="AO38" i="24"/>
  <c r="AO37" i="24"/>
  <c r="AO34" i="24"/>
  <c r="AO33" i="24"/>
  <c r="AO31" i="24"/>
  <c r="AO30" i="24"/>
  <c r="AO29" i="24"/>
  <c r="AO28" i="24"/>
  <c r="AO27" i="24"/>
  <c r="AO26" i="24"/>
  <c r="AO25" i="24"/>
  <c r="AO24" i="24"/>
  <c r="AO23" i="24"/>
  <c r="AO22" i="24"/>
  <c r="AO21" i="24"/>
  <c r="AO20" i="24"/>
  <c r="AO19" i="24"/>
  <c r="AO18" i="24"/>
  <c r="AO17" i="24"/>
  <c r="AO15" i="24"/>
  <c r="AO14" i="24"/>
  <c r="AO13" i="24"/>
  <c r="AO12" i="24"/>
  <c r="AO11" i="24"/>
  <c r="AC272" i="24"/>
  <c r="AC271" i="24"/>
  <c r="AC308" i="24"/>
  <c r="AC305" i="24"/>
  <c r="AC299" i="24"/>
  <c r="AC297" i="24"/>
  <c r="AC289" i="24"/>
  <c r="AC288" i="24"/>
  <c r="AC284" i="24"/>
  <c r="AC281" i="24"/>
  <c r="AC277" i="24"/>
  <c r="AC273" i="24"/>
  <c r="AC267" i="24"/>
  <c r="AC266" i="24"/>
  <c r="AC265" i="24"/>
  <c r="AC264" i="24"/>
  <c r="AC263" i="24"/>
  <c r="AC262" i="24"/>
  <c r="AC261" i="24"/>
  <c r="AC258" i="24"/>
  <c r="AC257" i="24"/>
  <c r="AC150" i="24"/>
  <c r="AC149" i="24"/>
  <c r="AC148" i="24"/>
  <c r="AC147" i="24"/>
  <c r="AC146" i="24"/>
  <c r="AC256" i="24"/>
  <c r="AC255" i="24"/>
  <c r="AC254" i="24"/>
  <c r="AC253" i="24"/>
  <c r="AC250" i="24"/>
  <c r="AC245" i="24"/>
  <c r="AC130" i="24"/>
  <c r="AC129" i="24"/>
  <c r="AC126" i="24"/>
  <c r="AC125" i="24"/>
  <c r="AC241" i="24"/>
  <c r="AC240" i="24"/>
  <c r="AC239" i="24"/>
  <c r="AC121" i="24"/>
  <c r="AC238" i="24"/>
  <c r="AC237" i="24"/>
  <c r="AC236" i="24"/>
  <c r="AC157" i="24"/>
  <c r="AC156" i="24"/>
  <c r="AC155" i="24"/>
  <c r="AC154" i="24"/>
  <c r="AC235" i="24"/>
  <c r="AC234" i="24"/>
  <c r="AC233" i="24"/>
  <c r="AC98" i="24"/>
  <c r="AC97" i="24"/>
  <c r="AC96" i="24"/>
  <c r="AC145" i="24"/>
  <c r="AC144" i="24"/>
  <c r="AC232" i="24"/>
  <c r="AC230" i="24"/>
  <c r="AC229" i="24"/>
  <c r="AC228" i="24"/>
  <c r="AC227" i="24"/>
  <c r="AC226" i="24"/>
  <c r="AC225" i="24"/>
  <c r="AC224" i="24"/>
  <c r="AC219" i="24"/>
  <c r="AC218" i="24"/>
  <c r="AC217" i="24"/>
  <c r="AC216" i="24"/>
  <c r="AC215" i="24"/>
  <c r="AC214" i="24"/>
  <c r="AC153" i="24"/>
  <c r="AC152" i="24"/>
  <c r="AC151" i="24"/>
  <c r="AC213" i="24"/>
  <c r="AC212" i="24"/>
  <c r="AC211" i="24"/>
  <c r="AC209" i="24"/>
  <c r="AC208" i="24"/>
  <c r="AC207" i="24"/>
  <c r="AC206" i="24"/>
  <c r="AC201" i="24"/>
  <c r="AC200" i="24"/>
  <c r="AC199" i="24"/>
  <c r="AC198" i="24"/>
  <c r="AC193" i="24"/>
  <c r="AC192" i="24"/>
  <c r="AC190" i="24"/>
  <c r="AC189" i="24"/>
  <c r="AC188" i="24"/>
  <c r="AC187" i="24"/>
  <c r="AC184" i="24"/>
  <c r="AC183" i="24"/>
  <c r="AC182" i="24"/>
  <c r="AC181" i="24"/>
  <c r="AC180" i="24"/>
  <c r="AC179" i="24"/>
  <c r="AC177" i="24"/>
  <c r="AC176" i="24"/>
  <c r="AC175" i="24"/>
  <c r="AC174" i="24"/>
  <c r="AC173" i="24"/>
  <c r="AC172" i="24"/>
  <c r="AC171" i="24"/>
  <c r="AC170" i="24"/>
  <c r="AC169" i="24"/>
  <c r="AC168" i="24"/>
  <c r="AC167" i="24"/>
  <c r="AC166" i="24"/>
  <c r="AC165" i="24"/>
  <c r="AC164" i="24"/>
  <c r="AC162" i="24"/>
  <c r="AC161" i="24"/>
  <c r="AC160" i="24"/>
  <c r="AC102" i="24"/>
  <c r="AC101" i="24"/>
  <c r="AC100" i="24"/>
  <c r="AC159" i="24"/>
  <c r="AC158" i="24"/>
  <c r="AC143" i="24"/>
  <c r="AC142" i="24"/>
  <c r="AC141" i="24"/>
  <c r="AC140" i="24"/>
  <c r="AC139" i="24"/>
  <c r="AC138" i="24"/>
  <c r="AC137" i="24"/>
  <c r="AC136" i="24"/>
  <c r="AC135" i="24"/>
  <c r="AC134" i="24"/>
  <c r="AC133" i="24"/>
  <c r="AC132" i="24"/>
  <c r="AC131" i="24"/>
  <c r="AC120" i="24"/>
  <c r="AC119" i="24"/>
  <c r="AC118" i="24"/>
  <c r="AC117" i="24"/>
  <c r="AC116" i="24"/>
  <c r="AC115" i="24"/>
  <c r="AC114" i="24"/>
  <c r="AC113" i="24"/>
  <c r="AC112" i="24"/>
  <c r="AC111" i="24"/>
  <c r="AC110" i="24"/>
  <c r="AC58" i="24"/>
  <c r="AC57" i="24"/>
  <c r="AC56" i="24"/>
  <c r="AC66" i="24"/>
  <c r="AC65" i="24"/>
  <c r="AC64" i="24"/>
  <c r="AC109" i="24"/>
  <c r="AC108" i="24"/>
  <c r="AC107" i="24"/>
  <c r="AC106" i="24"/>
  <c r="AC105" i="24"/>
  <c r="AC104" i="24"/>
  <c r="AC87" i="24"/>
  <c r="AC86" i="24"/>
  <c r="AC85" i="24"/>
  <c r="AC84" i="24"/>
  <c r="AC83" i="24"/>
  <c r="AC82" i="24"/>
  <c r="AC81" i="24"/>
  <c r="AC80" i="24"/>
  <c r="AC79" i="24"/>
  <c r="AC78" i="24"/>
  <c r="AC77" i="24"/>
  <c r="AC76" i="24"/>
  <c r="AC75" i="24"/>
  <c r="AC74" i="24"/>
  <c r="AC95" i="24"/>
  <c r="AC94" i="24"/>
  <c r="AC93" i="24"/>
  <c r="AC92" i="24"/>
  <c r="AC91" i="24"/>
  <c r="AC90" i="24"/>
  <c r="AC89" i="24"/>
  <c r="AC88" i="24"/>
  <c r="AC73" i="24"/>
  <c r="AC72" i="24"/>
  <c r="AC71" i="24"/>
  <c r="AC55" i="24"/>
  <c r="AC54" i="24"/>
  <c r="AC36" i="24"/>
  <c r="AC35" i="24"/>
  <c r="AC53" i="24"/>
  <c r="AC52" i="24"/>
  <c r="AC69" i="24"/>
  <c r="AC68" i="24"/>
  <c r="AC67" i="24"/>
  <c r="AC63" i="24"/>
  <c r="AC60" i="24"/>
  <c r="AC59" i="24"/>
  <c r="AC51" i="24"/>
  <c r="AC50" i="24"/>
  <c r="AC49" i="24"/>
  <c r="AC48" i="24"/>
  <c r="AC47" i="24"/>
  <c r="AC46" i="24"/>
  <c r="AC45" i="24"/>
  <c r="AC44" i="24"/>
  <c r="AC43" i="24"/>
  <c r="AC42" i="24"/>
  <c r="AC41" i="24"/>
  <c r="AC40" i="24"/>
  <c r="AC38" i="24"/>
  <c r="AC37" i="24"/>
  <c r="AC34" i="24"/>
  <c r="AC33" i="24"/>
  <c r="AC31" i="24"/>
  <c r="AC30" i="24"/>
  <c r="AC29" i="24"/>
  <c r="AC28" i="24"/>
  <c r="AC27" i="24"/>
  <c r="AC26" i="24"/>
  <c r="AC25" i="24"/>
  <c r="AC24" i="24"/>
  <c r="AC23" i="24"/>
  <c r="AC22" i="24"/>
  <c r="AC21" i="24"/>
  <c r="AC20" i="24"/>
  <c r="AC19" i="24"/>
  <c r="AC18" i="24"/>
  <c r="AC17" i="24"/>
  <c r="AC15" i="24"/>
  <c r="AC14" i="24"/>
  <c r="AC13" i="24"/>
  <c r="AC12" i="24"/>
  <c r="AC11" i="24"/>
  <c r="Q272" i="24"/>
  <c r="Q271" i="24"/>
  <c r="Q308" i="24"/>
  <c r="Q305" i="24"/>
  <c r="Q299" i="24"/>
  <c r="Q297" i="24"/>
  <c r="Q289" i="24"/>
  <c r="Q288" i="24"/>
  <c r="Q284" i="24"/>
  <c r="Q281" i="24"/>
  <c r="Q277" i="24"/>
  <c r="Q273" i="24"/>
  <c r="Q267" i="24"/>
  <c r="Q266" i="24"/>
  <c r="Q265" i="24"/>
  <c r="Q264" i="24"/>
  <c r="Q263" i="24"/>
  <c r="Q262" i="24"/>
  <c r="Q261" i="24"/>
  <c r="Q258" i="24"/>
  <c r="Q257" i="24"/>
  <c r="Q150" i="24"/>
  <c r="Q149" i="24"/>
  <c r="Q148" i="24"/>
  <c r="Q147" i="24"/>
  <c r="Q146" i="24"/>
  <c r="Q256" i="24"/>
  <c r="Q255" i="24"/>
  <c r="Q254" i="24"/>
  <c r="Q253" i="24"/>
  <c r="Q250" i="24"/>
  <c r="Q245" i="24"/>
  <c r="Q130" i="24"/>
  <c r="Q129" i="24"/>
  <c r="Q126" i="24"/>
  <c r="Q125" i="24"/>
  <c r="Q241" i="24"/>
  <c r="Q240" i="24"/>
  <c r="Q239" i="24"/>
  <c r="Q121" i="24"/>
  <c r="Q238" i="24"/>
  <c r="Q237" i="24"/>
  <c r="Q236" i="24"/>
  <c r="Q157" i="24"/>
  <c r="Q156" i="24"/>
  <c r="Q155" i="24"/>
  <c r="Q154" i="24"/>
  <c r="Q235" i="24"/>
  <c r="Q234" i="24"/>
  <c r="Q233" i="24"/>
  <c r="Q98" i="24"/>
  <c r="Q97" i="24"/>
  <c r="Q96" i="24"/>
  <c r="Q145" i="24"/>
  <c r="Q144" i="24"/>
  <c r="Q232" i="24"/>
  <c r="Q230" i="24"/>
  <c r="Q229" i="24"/>
  <c r="Q228" i="24"/>
  <c r="Q227" i="24"/>
  <c r="Q226" i="24"/>
  <c r="Q225" i="24"/>
  <c r="Q224" i="24"/>
  <c r="Q219" i="24"/>
  <c r="Q218" i="24"/>
  <c r="Q217" i="24"/>
  <c r="Q216" i="24"/>
  <c r="Q215" i="24"/>
  <c r="Q214" i="24"/>
  <c r="Q153" i="24"/>
  <c r="Q152" i="24"/>
  <c r="Q151" i="24"/>
  <c r="Q213" i="24"/>
  <c r="Q212" i="24"/>
  <c r="Q211" i="24"/>
  <c r="Q209" i="24"/>
  <c r="Q208" i="24"/>
  <c r="Q207" i="24"/>
  <c r="Q206" i="24"/>
  <c r="Q201" i="24"/>
  <c r="Q200" i="24"/>
  <c r="Q199" i="24"/>
  <c r="Q198" i="24"/>
  <c r="Q193" i="24"/>
  <c r="Q192" i="24"/>
  <c r="Q190" i="24"/>
  <c r="Q189" i="24"/>
  <c r="Q188" i="24"/>
  <c r="Q187" i="24"/>
  <c r="Q184" i="24"/>
  <c r="Q183" i="24"/>
  <c r="Q182" i="24"/>
  <c r="Q181" i="24"/>
  <c r="Q180" i="24"/>
  <c r="Q179" i="24"/>
  <c r="Q177" i="24"/>
  <c r="Q176" i="24"/>
  <c r="Q175" i="24"/>
  <c r="Q174" i="24"/>
  <c r="Q173" i="24"/>
  <c r="Q172" i="24"/>
  <c r="Q171" i="24"/>
  <c r="Q170" i="24"/>
  <c r="Q169" i="24"/>
  <c r="Q168" i="24"/>
  <c r="Q167" i="24"/>
  <c r="Q166" i="24"/>
  <c r="Q165" i="24"/>
  <c r="Q164" i="24"/>
  <c r="Q162" i="24"/>
  <c r="Q161" i="24"/>
  <c r="Q160" i="24"/>
  <c r="Q102" i="24"/>
  <c r="Q101" i="24"/>
  <c r="Q100" i="24"/>
  <c r="Q159" i="24"/>
  <c r="Q158" i="24"/>
  <c r="Q143" i="24"/>
  <c r="Q142" i="24"/>
  <c r="Q141" i="24"/>
  <c r="Q140" i="24"/>
  <c r="Q139" i="24"/>
  <c r="Q138" i="24"/>
  <c r="Q137" i="24"/>
  <c r="Q136" i="24"/>
  <c r="Q135" i="24"/>
  <c r="Q134" i="24"/>
  <c r="Q133" i="24"/>
  <c r="Q132" i="24"/>
  <c r="Q131" i="24"/>
  <c r="Q120" i="24"/>
  <c r="Q119" i="24"/>
  <c r="Q118" i="24"/>
  <c r="Q117" i="24"/>
  <c r="Q116" i="24"/>
  <c r="Q115" i="24"/>
  <c r="Q114" i="24"/>
  <c r="Q113" i="24"/>
  <c r="Q112" i="24"/>
  <c r="Q111" i="24"/>
  <c r="Q110" i="24"/>
  <c r="Q58" i="24"/>
  <c r="Q57" i="24"/>
  <c r="Q56" i="24"/>
  <c r="Q66" i="24"/>
  <c r="Q65" i="24"/>
  <c r="Q64" i="24"/>
  <c r="Q109" i="24"/>
  <c r="Q108" i="24"/>
  <c r="Q107" i="24"/>
  <c r="Q106" i="24"/>
  <c r="Q105" i="24"/>
  <c r="Q104" i="24"/>
  <c r="Q87" i="24"/>
  <c r="Q86" i="24"/>
  <c r="Q85" i="24"/>
  <c r="Q84" i="24"/>
  <c r="Q83" i="24"/>
  <c r="Q82" i="24"/>
  <c r="Q81" i="24"/>
  <c r="Q80" i="24"/>
  <c r="Q79" i="24"/>
  <c r="Q78" i="24"/>
  <c r="Q77" i="24"/>
  <c r="Q76" i="24"/>
  <c r="Q75" i="24"/>
  <c r="Q74" i="24"/>
  <c r="Q95" i="24"/>
  <c r="Q94" i="24"/>
  <c r="Q93" i="24"/>
  <c r="Q92" i="24"/>
  <c r="Q91" i="24"/>
  <c r="Q90" i="24"/>
  <c r="Q89" i="24"/>
  <c r="Q88" i="24"/>
  <c r="Q73" i="24"/>
  <c r="Q72" i="24"/>
  <c r="Q71" i="24"/>
  <c r="Q55" i="24"/>
  <c r="Q54" i="24"/>
  <c r="Q36" i="24"/>
  <c r="Q35" i="24"/>
  <c r="Q53" i="24"/>
  <c r="Q52" i="24"/>
  <c r="Q69" i="24"/>
  <c r="Q68" i="24"/>
  <c r="Q67" i="24"/>
  <c r="Q63" i="24"/>
  <c r="Q60" i="24"/>
  <c r="Q59" i="24"/>
  <c r="Q51" i="24"/>
  <c r="Q50" i="24"/>
  <c r="Q49" i="24"/>
  <c r="Q48" i="24"/>
  <c r="Q47" i="24"/>
  <c r="Q46" i="24"/>
  <c r="Q45" i="24"/>
  <c r="Q44" i="24"/>
  <c r="Q43" i="24"/>
  <c r="Q42" i="24"/>
  <c r="Q41" i="24"/>
  <c r="Q40" i="24"/>
  <c r="Q38" i="24"/>
  <c r="Q37" i="24"/>
  <c r="Q34" i="24"/>
  <c r="Q33" i="24"/>
  <c r="Q31" i="24"/>
  <c r="Q30" i="24"/>
  <c r="Q29" i="24"/>
  <c r="Q28" i="24"/>
  <c r="Q27" i="24"/>
  <c r="Q26" i="24"/>
  <c r="Q25" i="24"/>
  <c r="Q24" i="24"/>
  <c r="Q23" i="24"/>
  <c r="Q22" i="24"/>
  <c r="Q21" i="24"/>
  <c r="Q20" i="24"/>
  <c r="Q19" i="24"/>
  <c r="Q18" i="24"/>
  <c r="Q17" i="24"/>
  <c r="Q15" i="24"/>
  <c r="Q14" i="24"/>
  <c r="Q13" i="24"/>
  <c r="Q12" i="24"/>
  <c r="Q11" i="24"/>
  <c r="E272" i="24"/>
  <c r="E271" i="24"/>
  <c r="E308" i="24"/>
  <c r="E305" i="24"/>
  <c r="E299" i="24"/>
  <c r="E297" i="24"/>
  <c r="E289" i="24"/>
  <c r="E288" i="24"/>
  <c r="E284" i="24"/>
  <c r="E281" i="24"/>
  <c r="E277" i="24"/>
  <c r="E273" i="24"/>
  <c r="E267" i="24"/>
  <c r="E266" i="24"/>
  <c r="E265" i="24"/>
  <c r="E264" i="24"/>
  <c r="E263" i="24"/>
  <c r="E262" i="24"/>
  <c r="E261" i="24"/>
  <c r="E258" i="24"/>
  <c r="E257" i="24"/>
  <c r="E150" i="24"/>
  <c r="E149" i="24"/>
  <c r="E148" i="24"/>
  <c r="E147" i="24"/>
  <c r="E146" i="24"/>
  <c r="E256" i="24"/>
  <c r="E255" i="24"/>
  <c r="E254" i="24"/>
  <c r="E253" i="24"/>
  <c r="E250" i="24"/>
  <c r="E245" i="24"/>
  <c r="E130" i="24"/>
  <c r="E129" i="24"/>
  <c r="E126" i="24"/>
  <c r="E125" i="24"/>
  <c r="E241" i="24"/>
  <c r="E240" i="24"/>
  <c r="E239" i="24"/>
  <c r="E121" i="24"/>
  <c r="E238" i="24"/>
  <c r="E237" i="24"/>
  <c r="E236" i="24"/>
  <c r="E157" i="24"/>
  <c r="E156" i="24"/>
  <c r="E155" i="24"/>
  <c r="E154" i="24"/>
  <c r="E235" i="24"/>
  <c r="E234" i="24"/>
  <c r="E233" i="24"/>
  <c r="E98" i="24"/>
  <c r="E97" i="24"/>
  <c r="E96" i="24"/>
  <c r="E145" i="24"/>
  <c r="E144" i="24"/>
  <c r="E232" i="24"/>
  <c r="E230" i="24"/>
  <c r="E229" i="24"/>
  <c r="E228" i="24"/>
  <c r="E227" i="24"/>
  <c r="E226" i="24"/>
  <c r="E225" i="24"/>
  <c r="E224" i="24"/>
  <c r="E219" i="24"/>
  <c r="E218" i="24"/>
  <c r="E217" i="24"/>
  <c r="E216" i="24"/>
  <c r="E215" i="24"/>
  <c r="E214" i="24"/>
  <c r="E153" i="24"/>
  <c r="E152" i="24"/>
  <c r="E151" i="24"/>
  <c r="E213" i="24"/>
  <c r="E212" i="24"/>
  <c r="E211" i="24"/>
  <c r="E209" i="24"/>
  <c r="E208" i="24"/>
  <c r="E207" i="24"/>
  <c r="E206" i="24"/>
  <c r="E201" i="24"/>
  <c r="E200" i="24"/>
  <c r="E199" i="24"/>
  <c r="E198" i="24"/>
  <c r="E193" i="24"/>
  <c r="E192" i="24"/>
  <c r="E190" i="24"/>
  <c r="E189" i="24"/>
  <c r="E188" i="24"/>
  <c r="E187" i="24"/>
  <c r="E184" i="24"/>
  <c r="E183" i="24"/>
  <c r="E182" i="24"/>
  <c r="E181" i="24"/>
  <c r="E180" i="24"/>
  <c r="E179" i="24"/>
  <c r="E177" i="24"/>
  <c r="E176" i="24"/>
  <c r="E175" i="24"/>
  <c r="E174" i="24"/>
  <c r="E173" i="24"/>
  <c r="E172" i="24"/>
  <c r="E171" i="24"/>
  <c r="E170" i="24"/>
  <c r="E169" i="24"/>
  <c r="E168" i="24"/>
  <c r="E167" i="24"/>
  <c r="E166" i="24"/>
  <c r="E165" i="24"/>
  <c r="E164" i="24"/>
  <c r="E162" i="24"/>
  <c r="E161" i="24"/>
  <c r="E160" i="24"/>
  <c r="E102" i="24"/>
  <c r="E101" i="24"/>
  <c r="E100" i="24"/>
  <c r="E159" i="24"/>
  <c r="E158" i="24"/>
  <c r="E143" i="24"/>
  <c r="E142" i="24"/>
  <c r="E141" i="24"/>
  <c r="E140" i="24"/>
  <c r="E139" i="24"/>
  <c r="E138" i="24"/>
  <c r="E137" i="24"/>
  <c r="E136" i="24"/>
  <c r="E135" i="24"/>
  <c r="E134" i="24"/>
  <c r="E133" i="24"/>
  <c r="E132" i="24"/>
  <c r="E131" i="24"/>
  <c r="E120" i="24"/>
  <c r="E119" i="24"/>
  <c r="E118" i="24"/>
  <c r="E117" i="24"/>
  <c r="E116" i="24"/>
  <c r="E115" i="24"/>
  <c r="E114" i="24"/>
  <c r="E113" i="24"/>
  <c r="E112" i="24"/>
  <c r="E111" i="24"/>
  <c r="E110" i="24"/>
  <c r="E58" i="24"/>
  <c r="E57" i="24"/>
  <c r="E56" i="24"/>
  <c r="E66" i="24"/>
  <c r="E65" i="24"/>
  <c r="E64" i="24"/>
  <c r="E109" i="24"/>
  <c r="E108" i="24"/>
  <c r="E107" i="24"/>
  <c r="E106" i="24"/>
  <c r="E105" i="24"/>
  <c r="E104" i="24"/>
  <c r="E87" i="24"/>
  <c r="E86" i="24"/>
  <c r="E85" i="24"/>
  <c r="E84" i="24"/>
  <c r="E83" i="24"/>
  <c r="E82" i="24"/>
  <c r="E81" i="24"/>
  <c r="E80" i="24"/>
  <c r="E79" i="24"/>
  <c r="E78" i="24"/>
  <c r="E77" i="24"/>
  <c r="E76" i="24"/>
  <c r="E75" i="24"/>
  <c r="E74" i="24"/>
  <c r="E95" i="24"/>
  <c r="E94" i="24"/>
  <c r="E93" i="24"/>
  <c r="E92" i="24"/>
  <c r="E91" i="24"/>
  <c r="E90" i="24"/>
  <c r="E89" i="24"/>
  <c r="E88" i="24"/>
  <c r="E73" i="24"/>
  <c r="E72" i="24"/>
  <c r="E71" i="24"/>
  <c r="E55" i="24"/>
  <c r="E54" i="24"/>
  <c r="E36" i="24"/>
  <c r="E35" i="24"/>
  <c r="E53" i="24"/>
  <c r="E52" i="24"/>
  <c r="E69" i="24"/>
  <c r="E68" i="24"/>
  <c r="E67" i="24"/>
  <c r="E63" i="24"/>
  <c r="E60" i="24"/>
  <c r="E59" i="24"/>
  <c r="E51" i="24"/>
  <c r="E50" i="24"/>
  <c r="E49" i="24"/>
  <c r="E48" i="24"/>
  <c r="E47" i="24"/>
  <c r="E46" i="24"/>
  <c r="E45" i="24"/>
  <c r="E44" i="24"/>
  <c r="E43" i="24"/>
  <c r="E42" i="24"/>
  <c r="E41" i="24"/>
  <c r="E40" i="24"/>
  <c r="E38" i="24"/>
  <c r="E37" i="24"/>
  <c r="E34" i="24"/>
  <c r="E33" i="24"/>
  <c r="E31" i="24"/>
  <c r="E30" i="24"/>
  <c r="E29" i="24"/>
  <c r="E28" i="24"/>
  <c r="E27" i="24"/>
  <c r="E26" i="24"/>
  <c r="E25" i="24"/>
  <c r="E24" i="24"/>
  <c r="E23" i="24"/>
  <c r="E22" i="24"/>
  <c r="E21" i="24"/>
  <c r="E20" i="24"/>
  <c r="E19" i="24"/>
  <c r="E18" i="24"/>
  <c r="E17" i="24"/>
  <c r="E15" i="24"/>
  <c r="E14" i="24"/>
  <c r="E13" i="24"/>
  <c r="E12" i="24"/>
  <c r="E11" i="24"/>
  <c r="C8" i="5"/>
  <c r="AQ8" i="5"/>
  <c r="W8" i="5"/>
  <c r="DX30" i="5"/>
  <c r="DY30" i="5" s="1"/>
  <c r="DE30" i="5"/>
  <c r="DB30" i="5"/>
  <c r="O20" i="25" s="1"/>
  <c r="DX45" i="5"/>
  <c r="DY45" i="5" s="1"/>
  <c r="DE45" i="5"/>
  <c r="DX44" i="5"/>
  <c r="DY44" i="5" s="1"/>
  <c r="DE44" i="5"/>
  <c r="DX34" i="5"/>
  <c r="DY34" i="5" s="1"/>
  <c r="DZ34" i="5" s="1"/>
  <c r="DX32" i="5"/>
  <c r="DY32" i="5" s="1"/>
  <c r="DZ32" i="5" s="1"/>
  <c r="DX29" i="5"/>
  <c r="DY29" i="5" s="1"/>
  <c r="DE29" i="5"/>
  <c r="DX28" i="5"/>
  <c r="DY28" i="5" s="1"/>
  <c r="DE28" i="5"/>
  <c r="DX21" i="5"/>
  <c r="DY21" i="5" s="1"/>
  <c r="ET21" i="5" s="1"/>
  <c r="DE21" i="5"/>
  <c r="DX15" i="5"/>
  <c r="DY15" i="5" s="1"/>
  <c r="DE15" i="5"/>
  <c r="DX13" i="5"/>
  <c r="DY13" i="5" s="1"/>
  <c r="ET13" i="5" s="1"/>
  <c r="DE13" i="5"/>
  <c r="DX12" i="5"/>
  <c r="DY12" i="5" s="1"/>
  <c r="ET12" i="5" s="1"/>
  <c r="DE12" i="5"/>
  <c r="DX11" i="5"/>
  <c r="DY11" i="5" s="1"/>
  <c r="DE11" i="5"/>
  <c r="DB44" i="5"/>
  <c r="O57" i="25" s="1"/>
  <c r="DW34" i="5"/>
  <c r="DW32" i="5"/>
  <c r="DB29" i="5"/>
  <c r="DB28" i="5"/>
  <c r="O33" i="25" s="1"/>
  <c r="DB21" i="5"/>
  <c r="DB15" i="5"/>
  <c r="O9" i="25" s="1"/>
  <c r="DB13" i="5"/>
  <c r="DB12" i="5"/>
  <c r="O27" i="25" s="1"/>
  <c r="DB11" i="5"/>
  <c r="AC45" i="5"/>
  <c r="AX45" i="5" s="1"/>
  <c r="AC44" i="5"/>
  <c r="AX44" i="5" s="1"/>
  <c r="AX27" i="5"/>
  <c r="AX26" i="5"/>
  <c r="AX25" i="5"/>
  <c r="AC23" i="5"/>
  <c r="AX23" i="5" s="1"/>
  <c r="AC21" i="5"/>
  <c r="AD21" i="5" s="1"/>
  <c r="AC15" i="5"/>
  <c r="AD15" i="5" s="1"/>
  <c r="AX13" i="5"/>
  <c r="AW12" i="5"/>
  <c r="AC12" i="5"/>
  <c r="AD12" i="5" s="1"/>
  <c r="AW11" i="5"/>
  <c r="AC11" i="5"/>
  <c r="AD11" i="5" s="1"/>
  <c r="AC24" i="5"/>
  <c r="AD24" i="5" s="1"/>
  <c r="AC22" i="5"/>
  <c r="AD22" i="5" s="1"/>
  <c r="AC20" i="5"/>
  <c r="AD20" i="5" s="1"/>
  <c r="AC17" i="5"/>
  <c r="AD17" i="5" s="1"/>
  <c r="AA45" i="5"/>
  <c r="AA44" i="5"/>
  <c r="AA24" i="5"/>
  <c r="AA23" i="5"/>
  <c r="AA22" i="5"/>
  <c r="AA21" i="5"/>
  <c r="AA20" i="5"/>
  <c r="AA17" i="5"/>
  <c r="AA15" i="5"/>
  <c r="AA12" i="5"/>
  <c r="AA11" i="5"/>
  <c r="O11" i="5"/>
  <c r="O12" i="5"/>
  <c r="O13" i="5"/>
  <c r="O14" i="5"/>
  <c r="O15" i="5"/>
  <c r="O16" i="5"/>
  <c r="O17" i="5"/>
  <c r="O18" i="5"/>
  <c r="O19" i="5"/>
  <c r="O44" i="5"/>
  <c r="O45" i="5"/>
  <c r="B58" i="8"/>
  <c r="B57" i="8"/>
  <c r="B56" i="8"/>
  <c r="KD346" i="24"/>
  <c r="JY346" i="24"/>
  <c r="JV346" i="24" s="1"/>
  <c r="KB346" i="24"/>
  <c r="KA346" i="24"/>
  <c r="JZ346" i="24"/>
  <c r="KD345" i="24"/>
  <c r="JY345" i="24"/>
  <c r="KC345" i="24" s="1"/>
  <c r="KB345" i="24"/>
  <c r="KA345" i="24"/>
  <c r="JZ345" i="24"/>
  <c r="KD11" i="24"/>
  <c r="JY11" i="24"/>
  <c r="KC11" i="24" s="1"/>
  <c r="KB11" i="24"/>
  <c r="KA11" i="24"/>
  <c r="JZ11" i="24"/>
  <c r="DF45" i="5"/>
  <c r="DF44" i="5"/>
  <c r="DF31" i="5"/>
  <c r="DF30" i="5"/>
  <c r="DF29" i="5"/>
  <c r="DF28" i="5"/>
  <c r="DF21" i="5"/>
  <c r="DF15" i="5"/>
  <c r="DF13" i="5"/>
  <c r="DF12" i="5"/>
  <c r="DF11" i="5"/>
  <c r="CL45" i="5"/>
  <c r="CL44" i="5"/>
  <c r="CL30" i="5"/>
  <c r="CL29" i="5"/>
  <c r="CL21" i="5"/>
  <c r="CL15" i="5"/>
  <c r="CL13" i="5"/>
  <c r="CL12" i="5"/>
  <c r="CL11" i="5"/>
  <c r="D5" i="21"/>
  <c r="F77" i="2"/>
  <c r="E77" i="2" s="1"/>
  <c r="F76" i="2"/>
  <c r="E76" i="2" s="1"/>
  <c r="B45" i="6" s="1"/>
  <c r="F75" i="2"/>
  <c r="E75" i="2" s="1"/>
  <c r="B44" i="6" s="1"/>
  <c r="F74" i="2"/>
  <c r="E74" i="2" s="1"/>
  <c r="B46" i="6" s="1"/>
  <c r="F73" i="2"/>
  <c r="E73" i="2" s="1"/>
  <c r="B26" i="8" s="1"/>
  <c r="F72" i="2"/>
  <c r="E72" i="2" s="1"/>
  <c r="F71" i="2"/>
  <c r="E71" i="2"/>
  <c r="B22" i="6" s="1"/>
  <c r="F70" i="2"/>
  <c r="E70" i="2" s="1"/>
  <c r="F69" i="2"/>
  <c r="E69" i="2" s="1"/>
  <c r="B45" i="8" s="1"/>
  <c r="F68" i="2"/>
  <c r="E68" i="2" s="1"/>
  <c r="F67" i="2"/>
  <c r="E67" i="2" s="1"/>
  <c r="B14" i="8" s="1"/>
  <c r="F66" i="2"/>
  <c r="E66" i="2" s="1"/>
  <c r="B15" i="8" s="1"/>
  <c r="F65" i="2"/>
  <c r="E65" i="2" s="1"/>
  <c r="B19" i="8" s="1"/>
  <c r="F64" i="2"/>
  <c r="E64" i="2" s="1"/>
  <c r="F63" i="2"/>
  <c r="E63" i="2" s="1"/>
  <c r="B31" i="8" s="1"/>
  <c r="F62" i="2"/>
  <c r="E62" i="2" s="1"/>
  <c r="B12" i="8" s="1"/>
  <c r="F61" i="2"/>
  <c r="E61" i="2"/>
  <c r="B42" i="8" s="1"/>
  <c r="F60" i="2"/>
  <c r="E60" i="2" s="1"/>
  <c r="B41" i="8" s="1"/>
  <c r="F59" i="2"/>
  <c r="E59" i="2" s="1"/>
  <c r="B34" i="6" s="1"/>
  <c r="F58" i="2"/>
  <c r="E58" i="2" s="1"/>
  <c r="F57" i="2"/>
  <c r="E57" i="2" s="1"/>
  <c r="B68" i="8" s="1"/>
  <c r="F56" i="2"/>
  <c r="E56" i="2" s="1"/>
  <c r="F55" i="2"/>
  <c r="E55" i="2" s="1"/>
  <c r="B26" i="3" s="1"/>
  <c r="F54" i="2"/>
  <c r="E54" i="2" s="1"/>
  <c r="B22" i="3" s="1"/>
  <c r="F53" i="2"/>
  <c r="E53" i="2" s="1"/>
  <c r="F52" i="2"/>
  <c r="E52" i="2" s="1"/>
  <c r="F51" i="2"/>
  <c r="E51" i="2" s="1"/>
  <c r="B36" i="6" s="1"/>
  <c r="F50" i="2"/>
  <c r="E50" i="2" s="1"/>
  <c r="F49" i="2"/>
  <c r="E49" i="2"/>
  <c r="B44" i="8" s="1"/>
  <c r="F48" i="2"/>
  <c r="E48" i="2" s="1"/>
  <c r="B41" i="6" s="1"/>
  <c r="F47" i="2"/>
  <c r="E47" i="2" s="1"/>
  <c r="B53" i="8" s="1"/>
  <c r="F46" i="2"/>
  <c r="E46" i="2" s="1"/>
  <c r="F45" i="2"/>
  <c r="E45" i="2" s="1"/>
  <c r="F44" i="2"/>
  <c r="E44" i="2" s="1"/>
  <c r="F43" i="2"/>
  <c r="E43" i="2"/>
  <c r="B54" i="8" s="1"/>
  <c r="F42" i="2"/>
  <c r="E42" i="2" s="1"/>
  <c r="B51" i="6" s="1"/>
  <c r="F41" i="2"/>
  <c r="E41" i="2" s="1"/>
  <c r="B38" i="8" s="1"/>
  <c r="F40" i="2"/>
  <c r="E40" i="2" s="1"/>
  <c r="F39" i="2"/>
  <c r="E39" i="2" s="1"/>
  <c r="F38" i="2"/>
  <c r="E38" i="2" s="1"/>
  <c r="F37" i="2"/>
  <c r="E37" i="2" s="1"/>
  <c r="F2" i="2"/>
  <c r="E2" i="2" s="1"/>
  <c r="F3" i="2"/>
  <c r="E3" i="2" s="1"/>
  <c r="F4" i="2"/>
  <c r="E4" i="2" s="1"/>
  <c r="F5" i="2"/>
  <c r="E5" i="2" s="1"/>
  <c r="B16" i="7" s="1"/>
  <c r="EM16" i="7" s="1"/>
  <c r="F6" i="2"/>
  <c r="E6" i="2" s="1"/>
  <c r="F7" i="2"/>
  <c r="E7" i="2" s="1"/>
  <c r="F8" i="2"/>
  <c r="E8" i="2" s="1"/>
  <c r="F9" i="2"/>
  <c r="E9" i="2"/>
  <c r="B19" i="3" s="1"/>
  <c r="F10" i="2"/>
  <c r="E10" i="2" s="1"/>
  <c r="F11" i="2"/>
  <c r="E11" i="2" s="1"/>
  <c r="B28" i="8" s="1"/>
  <c r="F12" i="2"/>
  <c r="E12" i="2" s="1"/>
  <c r="F13" i="2"/>
  <c r="E13" i="2"/>
  <c r="B12" i="7" s="1"/>
  <c r="EM12" i="7" s="1"/>
  <c r="F14" i="2"/>
  <c r="E14" i="2" s="1"/>
  <c r="B50" i="6" s="1"/>
  <c r="F15" i="2"/>
  <c r="E15" i="2" s="1"/>
  <c r="B11" i="3" s="1"/>
  <c r="F16" i="2"/>
  <c r="E16" i="2" s="1"/>
  <c r="F17" i="2"/>
  <c r="E17" i="2" s="1"/>
  <c r="F18" i="2"/>
  <c r="E18" i="2" s="1"/>
  <c r="F19" i="2"/>
  <c r="E19" i="2" s="1"/>
  <c r="F20" i="2"/>
  <c r="E20" i="2" s="1"/>
  <c r="F21" i="2"/>
  <c r="E21" i="2"/>
  <c r="B24" i="7" s="1"/>
  <c r="EM24" i="7" s="1"/>
  <c r="F22" i="2"/>
  <c r="E22" i="2" s="1"/>
  <c r="F23" i="2"/>
  <c r="E23" i="2" s="1"/>
  <c r="B28" i="7" s="1"/>
  <c r="EM28" i="7" s="1"/>
  <c r="F24" i="2"/>
  <c r="E24" i="2" s="1"/>
  <c r="F25" i="2"/>
  <c r="E25" i="2" s="1"/>
  <c r="B20" i="7" s="1"/>
  <c r="EM20" i="7" s="1"/>
  <c r="F26" i="2"/>
  <c r="E26" i="2" s="1"/>
  <c r="F27" i="2"/>
  <c r="E27" i="2"/>
  <c r="B24" i="8" s="1"/>
  <c r="F28" i="2"/>
  <c r="E28" i="2" s="1"/>
  <c r="F29" i="2"/>
  <c r="E29" i="2" s="1"/>
  <c r="B52" i="6" s="1"/>
  <c r="F30" i="2"/>
  <c r="E30" i="2" s="1"/>
  <c r="B56" i="6" s="1"/>
  <c r="F31" i="2"/>
  <c r="E31" i="2"/>
  <c r="B34" i="5" s="1"/>
  <c r="F32" i="2"/>
  <c r="E32" i="2" s="1"/>
  <c r="F33" i="2"/>
  <c r="E33" i="2" s="1"/>
  <c r="F34" i="2"/>
  <c r="E34" i="2" s="1"/>
  <c r="F35" i="2"/>
  <c r="E35" i="2" s="1"/>
  <c r="F36" i="2"/>
  <c r="E36" i="2" s="1"/>
  <c r="HB325" i="24"/>
  <c r="HB323" i="24"/>
  <c r="HB322" i="24"/>
  <c r="HB319" i="24"/>
  <c r="HB316" i="24"/>
  <c r="HB315" i="24"/>
  <c r="HB314" i="24"/>
  <c r="HB312" i="24"/>
  <c r="HB311" i="24"/>
  <c r="HB272" i="24"/>
  <c r="HB271" i="24"/>
  <c r="HB308" i="24"/>
  <c r="HB305" i="24"/>
  <c r="HB299" i="24"/>
  <c r="HB297" i="24"/>
  <c r="HB289" i="24"/>
  <c r="HB281" i="24"/>
  <c r="HB277" i="24"/>
  <c r="HB267" i="24"/>
  <c r="HB262" i="24"/>
  <c r="HB146" i="24"/>
  <c r="GP325" i="24"/>
  <c r="GP323" i="24"/>
  <c r="GP322" i="24"/>
  <c r="GP319" i="24"/>
  <c r="GP316" i="24"/>
  <c r="GP315" i="24"/>
  <c r="GP314" i="24"/>
  <c r="GP312" i="24"/>
  <c r="GP311" i="24"/>
  <c r="GP272" i="24"/>
  <c r="GP271" i="24"/>
  <c r="GP308" i="24"/>
  <c r="GP305" i="24"/>
  <c r="GP299" i="24"/>
  <c r="GP281" i="24"/>
  <c r="GP265" i="24"/>
  <c r="GP262" i="24"/>
  <c r="GP146" i="24"/>
  <c r="GD325" i="24"/>
  <c r="GD323" i="24"/>
  <c r="GD322" i="24"/>
  <c r="GD319" i="24"/>
  <c r="GD316" i="24"/>
  <c r="GD315" i="24"/>
  <c r="GD314" i="24"/>
  <c r="GD312" i="24"/>
  <c r="GD311" i="24"/>
  <c r="GD272" i="24"/>
  <c r="GD271" i="24"/>
  <c r="GD308" i="24"/>
  <c r="GD305" i="24"/>
  <c r="GD299" i="24"/>
  <c r="GD297" i="24"/>
  <c r="GD289" i="24"/>
  <c r="GD288" i="24"/>
  <c r="GD284" i="24"/>
  <c r="GD281" i="24"/>
  <c r="GD277" i="24"/>
  <c r="GD273" i="24"/>
  <c r="GD267" i="24"/>
  <c r="GD266" i="24"/>
  <c r="GD265" i="24"/>
  <c r="GD264" i="24"/>
  <c r="GD263" i="24"/>
  <c r="GD262" i="24"/>
  <c r="GD261" i="24"/>
  <c r="GD258" i="24"/>
  <c r="GD257" i="24"/>
  <c r="GD150" i="24"/>
  <c r="GD149" i="24"/>
  <c r="GD148" i="24"/>
  <c r="GD147" i="24"/>
  <c r="GD146" i="24"/>
  <c r="GD256" i="24"/>
  <c r="FR325" i="24"/>
  <c r="FR323" i="24"/>
  <c r="FR322" i="24"/>
  <c r="FR319" i="24"/>
  <c r="FR316" i="24"/>
  <c r="FR315" i="24"/>
  <c r="FR314" i="24"/>
  <c r="FR312" i="24"/>
  <c r="FR311" i="24"/>
  <c r="FR272" i="24"/>
  <c r="FR271" i="24"/>
  <c r="FR308" i="24"/>
  <c r="FR305" i="24"/>
  <c r="FR299" i="24"/>
  <c r="FR297" i="24"/>
  <c r="FR289" i="24"/>
  <c r="FR288" i="24"/>
  <c r="FR284" i="24"/>
  <c r="FR281" i="24"/>
  <c r="FR277" i="24"/>
  <c r="FR273" i="24"/>
  <c r="FR267" i="24"/>
  <c r="FR266" i="24"/>
  <c r="FR265" i="24"/>
  <c r="FR264" i="24"/>
  <c r="FR263" i="24"/>
  <c r="FR262" i="24"/>
  <c r="FR261" i="24"/>
  <c r="FR258" i="24"/>
  <c r="FR257" i="24"/>
  <c r="FR150" i="24"/>
  <c r="FR148" i="24"/>
  <c r="ET271" i="24"/>
  <c r="ET308" i="24"/>
  <c r="ET305" i="24"/>
  <c r="ET299" i="24"/>
  <c r="ET297" i="24"/>
  <c r="ET289" i="24"/>
  <c r="ET288" i="24"/>
  <c r="ET284" i="24"/>
  <c r="ET281" i="24"/>
  <c r="ET277" i="24"/>
  <c r="ET273" i="24"/>
  <c r="ET267" i="24"/>
  <c r="ET266" i="24"/>
  <c r="ET265" i="24"/>
  <c r="ET264" i="24"/>
  <c r="ET263" i="24"/>
  <c r="ET262" i="24"/>
  <c r="ET261" i="24"/>
  <c r="ET258" i="24"/>
  <c r="ET257" i="24"/>
  <c r="ET150" i="24"/>
  <c r="ET149" i="24"/>
  <c r="ET148" i="24"/>
  <c r="ET147" i="24"/>
  <c r="ET146" i="24"/>
  <c r="ET256" i="24"/>
  <c r="FF311" i="24"/>
  <c r="FF272" i="24"/>
  <c r="FF271" i="24"/>
  <c r="FF308" i="24"/>
  <c r="FF305" i="24"/>
  <c r="FF299" i="24"/>
  <c r="FF297" i="24"/>
  <c r="FF289" i="24"/>
  <c r="FF288" i="24"/>
  <c r="FF284" i="24"/>
  <c r="FF281" i="24"/>
  <c r="FF277" i="24"/>
  <c r="FF273" i="24"/>
  <c r="FF267" i="24"/>
  <c r="FF266" i="24"/>
  <c r="FF265" i="24"/>
  <c r="FF264" i="24"/>
  <c r="FF263" i="24"/>
  <c r="FF262" i="24"/>
  <c r="FF261" i="24"/>
  <c r="FF258" i="24"/>
  <c r="FF257" i="24"/>
  <c r="FF150" i="24"/>
  <c r="FF149" i="24"/>
  <c r="FF146" i="24"/>
  <c r="HJ289" i="24"/>
  <c r="HH289" i="24"/>
  <c r="HG289" i="24"/>
  <c r="HF289" i="24"/>
  <c r="HJ288" i="24"/>
  <c r="HH288" i="24"/>
  <c r="HG288" i="24"/>
  <c r="HF288" i="24"/>
  <c r="HJ284" i="24"/>
  <c r="HH284" i="24"/>
  <c r="HG284" i="24"/>
  <c r="HF284" i="24"/>
  <c r="HJ281" i="24"/>
  <c r="HI281" i="24"/>
  <c r="HH281" i="24"/>
  <c r="HG281" i="24"/>
  <c r="HF281" i="24"/>
  <c r="HJ277" i="24"/>
  <c r="HH277" i="24"/>
  <c r="HG277" i="24"/>
  <c r="HF277" i="24"/>
  <c r="HJ273" i="24"/>
  <c r="HH273" i="24"/>
  <c r="HG273" i="24"/>
  <c r="HF273" i="24"/>
  <c r="HJ267" i="24"/>
  <c r="HH267" i="24"/>
  <c r="HG267" i="24"/>
  <c r="HF267" i="24"/>
  <c r="HJ266" i="24"/>
  <c r="HH266" i="24"/>
  <c r="HG266" i="24"/>
  <c r="HF266" i="24"/>
  <c r="HJ265" i="24"/>
  <c r="HH265" i="24"/>
  <c r="HG265" i="24"/>
  <c r="HF265" i="24"/>
  <c r="HJ264" i="24"/>
  <c r="HH264" i="24"/>
  <c r="HG264" i="24"/>
  <c r="HF264" i="24"/>
  <c r="HJ263" i="24"/>
  <c r="HH263" i="24"/>
  <c r="HG263" i="24"/>
  <c r="HF263" i="24"/>
  <c r="HJ262" i="24"/>
  <c r="HI262" i="24"/>
  <c r="HH262" i="24"/>
  <c r="HG262" i="24"/>
  <c r="HF262" i="24"/>
  <c r="HJ261" i="24"/>
  <c r="HH261" i="24"/>
  <c r="HG261" i="24"/>
  <c r="HF261" i="24"/>
  <c r="HJ258" i="24"/>
  <c r="HH258" i="24"/>
  <c r="HG258" i="24"/>
  <c r="HF258" i="24"/>
  <c r="HJ257" i="24"/>
  <c r="HH257" i="24"/>
  <c r="HG257" i="24"/>
  <c r="HF257" i="24"/>
  <c r="HJ150" i="24"/>
  <c r="HH150" i="24"/>
  <c r="HG150" i="24"/>
  <c r="HF150" i="24"/>
  <c r="HJ149" i="24"/>
  <c r="HH149" i="24"/>
  <c r="HG149" i="24"/>
  <c r="HF149" i="24"/>
  <c r="HJ148" i="24"/>
  <c r="HH148" i="24"/>
  <c r="HG148" i="24"/>
  <c r="HF148" i="24"/>
  <c r="HJ147" i="24"/>
  <c r="HH147" i="24"/>
  <c r="HG147" i="24"/>
  <c r="HF147" i="24"/>
  <c r="HJ146" i="24"/>
  <c r="HI146" i="24"/>
  <c r="HH146" i="24"/>
  <c r="HG146" i="24"/>
  <c r="HF146" i="24"/>
  <c r="HJ256" i="24"/>
  <c r="HH256" i="24"/>
  <c r="HG256" i="24"/>
  <c r="HF256" i="24"/>
  <c r="GX297" i="24"/>
  <c r="GV297" i="24"/>
  <c r="GU297" i="24"/>
  <c r="GT297" i="24"/>
  <c r="GX289" i="24"/>
  <c r="GV289" i="24"/>
  <c r="GU289" i="24"/>
  <c r="GT289" i="24"/>
  <c r="GX288" i="24"/>
  <c r="GV288" i="24"/>
  <c r="GU288" i="24"/>
  <c r="GT288" i="24"/>
  <c r="GX284" i="24"/>
  <c r="GV284" i="24"/>
  <c r="GU284" i="24"/>
  <c r="GT284" i="24"/>
  <c r="GX281" i="24"/>
  <c r="GW281" i="24"/>
  <c r="GV281" i="24"/>
  <c r="GU281" i="24"/>
  <c r="GT281" i="24"/>
  <c r="GX277" i="24"/>
  <c r="GV277" i="24"/>
  <c r="GU277" i="24"/>
  <c r="GT277" i="24"/>
  <c r="GX273" i="24"/>
  <c r="GV273" i="24"/>
  <c r="GU273" i="24"/>
  <c r="GT273" i="24"/>
  <c r="GX267" i="24"/>
  <c r="GV267" i="24"/>
  <c r="GU267" i="24"/>
  <c r="GT267" i="24"/>
  <c r="GX266" i="24"/>
  <c r="GV266" i="24"/>
  <c r="GU266" i="24"/>
  <c r="GT266" i="24"/>
  <c r="GX265" i="24"/>
  <c r="GV265" i="24"/>
  <c r="GU265" i="24"/>
  <c r="GT265" i="24"/>
  <c r="GX264" i="24"/>
  <c r="GV264" i="24"/>
  <c r="GU264" i="24"/>
  <c r="GT264" i="24"/>
  <c r="GX263" i="24"/>
  <c r="GV263" i="24"/>
  <c r="GU263" i="24"/>
  <c r="GT263" i="24"/>
  <c r="GX262" i="24"/>
  <c r="GW262" i="24"/>
  <c r="GV262" i="24"/>
  <c r="GU262" i="24"/>
  <c r="GT262" i="24"/>
  <c r="GX261" i="24"/>
  <c r="GV261" i="24"/>
  <c r="GU261" i="24"/>
  <c r="GT261" i="24"/>
  <c r="GX258" i="24"/>
  <c r="GV258" i="24"/>
  <c r="GU258" i="24"/>
  <c r="GT258" i="24"/>
  <c r="GX257" i="24"/>
  <c r="GV257" i="24"/>
  <c r="GU257" i="24"/>
  <c r="GT257" i="24"/>
  <c r="GX150" i="24"/>
  <c r="GV150" i="24"/>
  <c r="GU150" i="24"/>
  <c r="GT150" i="24"/>
  <c r="GX149" i="24"/>
  <c r="GV149" i="24"/>
  <c r="GU149" i="24"/>
  <c r="GT149" i="24"/>
  <c r="GX148" i="24"/>
  <c r="GV148" i="24"/>
  <c r="GU148" i="24"/>
  <c r="GT148" i="24"/>
  <c r="GX147" i="24"/>
  <c r="GV147" i="24"/>
  <c r="GU147" i="24"/>
  <c r="GT147" i="24"/>
  <c r="GX146" i="24"/>
  <c r="GW146" i="24"/>
  <c r="GV146" i="24"/>
  <c r="GU146" i="24"/>
  <c r="GT146" i="24"/>
  <c r="GX256" i="24"/>
  <c r="GV256" i="24"/>
  <c r="GU256" i="24"/>
  <c r="GT256" i="24"/>
  <c r="FZ149" i="24"/>
  <c r="FX149" i="24"/>
  <c r="FW149" i="24"/>
  <c r="FV149" i="24"/>
  <c r="FZ148" i="24"/>
  <c r="FY148" i="24"/>
  <c r="FX148" i="24"/>
  <c r="FW148" i="24"/>
  <c r="FV148" i="24"/>
  <c r="FZ147" i="24"/>
  <c r="FX147" i="24"/>
  <c r="FW147" i="24"/>
  <c r="FV147" i="24"/>
  <c r="FZ146" i="24"/>
  <c r="FX146" i="24"/>
  <c r="FW146" i="24"/>
  <c r="FV146" i="24"/>
  <c r="FZ256" i="24"/>
  <c r="FX256" i="24"/>
  <c r="FW256" i="24"/>
  <c r="FV256" i="24"/>
  <c r="FN149" i="24"/>
  <c r="FM149" i="24"/>
  <c r="FL149" i="24"/>
  <c r="FK149" i="24"/>
  <c r="FJ149" i="24"/>
  <c r="FN148" i="24"/>
  <c r="FL148" i="24"/>
  <c r="FK148" i="24"/>
  <c r="FJ148" i="24"/>
  <c r="FN147" i="24"/>
  <c r="FL147" i="24"/>
  <c r="FK147" i="24"/>
  <c r="FJ147" i="24"/>
  <c r="FN146" i="24"/>
  <c r="FL146" i="24"/>
  <c r="FK146" i="24"/>
  <c r="FJ146" i="24"/>
  <c r="FN256" i="24"/>
  <c r="FL256" i="24"/>
  <c r="FK256" i="24"/>
  <c r="FJ256" i="24"/>
  <c r="EP289" i="24"/>
  <c r="EP288" i="24"/>
  <c r="EP284" i="24"/>
  <c r="EP281" i="24"/>
  <c r="EP277" i="24"/>
  <c r="EP273" i="24"/>
  <c r="EP267" i="24"/>
  <c r="EP266" i="24"/>
  <c r="EP265" i="24"/>
  <c r="EP264" i="24"/>
  <c r="EP263" i="24"/>
  <c r="EP262" i="24"/>
  <c r="EP261" i="24"/>
  <c r="EP258" i="24"/>
  <c r="EP257" i="24"/>
  <c r="EP150" i="24"/>
  <c r="EP149" i="24"/>
  <c r="EP148" i="24"/>
  <c r="EP147" i="24"/>
  <c r="EP146" i="24"/>
  <c r="EP256" i="24"/>
  <c r="GH281" i="24"/>
  <c r="GH277" i="24"/>
  <c r="GH273" i="24"/>
  <c r="GH267" i="24"/>
  <c r="GH266" i="24"/>
  <c r="GH265" i="24"/>
  <c r="GH264" i="24"/>
  <c r="GH263" i="24"/>
  <c r="GH262" i="24"/>
  <c r="GH261" i="24"/>
  <c r="GH258" i="24"/>
  <c r="GH257" i="24"/>
  <c r="GH150" i="24"/>
  <c r="GH149" i="24"/>
  <c r="GH148" i="24"/>
  <c r="GH147" i="24"/>
  <c r="GH146" i="24"/>
  <c r="GH256" i="24"/>
  <c r="FV281" i="24"/>
  <c r="FV277" i="24"/>
  <c r="FV273" i="24"/>
  <c r="FV267" i="24"/>
  <c r="FV266" i="24"/>
  <c r="FV265" i="24"/>
  <c r="FV264" i="24"/>
  <c r="FV263" i="24"/>
  <c r="FV262" i="24"/>
  <c r="FV261" i="24"/>
  <c r="FV258" i="24"/>
  <c r="FV257" i="24"/>
  <c r="FV150" i="24"/>
  <c r="FJ281" i="24"/>
  <c r="FJ277" i="24"/>
  <c r="FJ273" i="24"/>
  <c r="FJ267" i="24"/>
  <c r="FJ266" i="24"/>
  <c r="FJ265" i="24"/>
  <c r="FJ264" i="24"/>
  <c r="FJ263" i="24"/>
  <c r="FJ262" i="24"/>
  <c r="FJ261" i="24"/>
  <c r="FJ258" i="24"/>
  <c r="FJ257" i="24"/>
  <c r="FJ150" i="24"/>
  <c r="EX281" i="24"/>
  <c r="EX277" i="24"/>
  <c r="EX273" i="24"/>
  <c r="EX267" i="24"/>
  <c r="EX266" i="24"/>
  <c r="EX265" i="24"/>
  <c r="EX264" i="24"/>
  <c r="EX263" i="24"/>
  <c r="EX262" i="24"/>
  <c r="EX261" i="24"/>
  <c r="EX258" i="24"/>
  <c r="EX257" i="24"/>
  <c r="EX150" i="24"/>
  <c r="EX149" i="24"/>
  <c r="EX148" i="24"/>
  <c r="EX147" i="24"/>
  <c r="EX146" i="24"/>
  <c r="EX256" i="24"/>
  <c r="EL281" i="24"/>
  <c r="EL277" i="24"/>
  <c r="EL273" i="24"/>
  <c r="EL267" i="24"/>
  <c r="EL266" i="24"/>
  <c r="EL265" i="24"/>
  <c r="EL264" i="24"/>
  <c r="EL263" i="24"/>
  <c r="EL262" i="24"/>
  <c r="EL261" i="24"/>
  <c r="EL258" i="24"/>
  <c r="EL257" i="24"/>
  <c r="EL150" i="24"/>
  <c r="EL149" i="24"/>
  <c r="EL148" i="24"/>
  <c r="EL147" i="24"/>
  <c r="EL146" i="24"/>
  <c r="EL256" i="24"/>
  <c r="DZ281" i="24"/>
  <c r="DZ277" i="24"/>
  <c r="DZ273" i="24"/>
  <c r="DZ267" i="24"/>
  <c r="DZ266" i="24"/>
  <c r="DZ265" i="24"/>
  <c r="DZ264" i="24"/>
  <c r="DZ263" i="24"/>
  <c r="DZ262" i="24"/>
  <c r="DZ261" i="24"/>
  <c r="DZ258" i="24"/>
  <c r="DZ257" i="24"/>
  <c r="DZ150" i="24"/>
  <c r="DZ149" i="24"/>
  <c r="DZ148" i="24"/>
  <c r="DZ147" i="24"/>
  <c r="DZ146" i="24"/>
  <c r="DZ256" i="24"/>
  <c r="DN281" i="24"/>
  <c r="DN277" i="24"/>
  <c r="DN273" i="24"/>
  <c r="DN267" i="24"/>
  <c r="DN266" i="24"/>
  <c r="DN265" i="24"/>
  <c r="DN264" i="24"/>
  <c r="DN263" i="24"/>
  <c r="DN262" i="24"/>
  <c r="DN261" i="24"/>
  <c r="DN258" i="24"/>
  <c r="DN257" i="24"/>
  <c r="DN150" i="24"/>
  <c r="DN149" i="24"/>
  <c r="DN148" i="24"/>
  <c r="DN147" i="24"/>
  <c r="DN146" i="24"/>
  <c r="DN256" i="24"/>
  <c r="DB281" i="24"/>
  <c r="DB277" i="24"/>
  <c r="DB273" i="24"/>
  <c r="DB267" i="24"/>
  <c r="DB266" i="24"/>
  <c r="DB265" i="24"/>
  <c r="DB264" i="24"/>
  <c r="DB263" i="24"/>
  <c r="DB262" i="24"/>
  <c r="DB261" i="24"/>
  <c r="DB258" i="24"/>
  <c r="DB257" i="24"/>
  <c r="DB150" i="24"/>
  <c r="DB149" i="24"/>
  <c r="DB148" i="24"/>
  <c r="DB147" i="24"/>
  <c r="DB146" i="24"/>
  <c r="DB256" i="24"/>
  <c r="CP281" i="24"/>
  <c r="CP277" i="24"/>
  <c r="CP273" i="24"/>
  <c r="CP267" i="24"/>
  <c r="CP266" i="24"/>
  <c r="CP265" i="24"/>
  <c r="CP264" i="24"/>
  <c r="CP263" i="24"/>
  <c r="CP262" i="24"/>
  <c r="CP261" i="24"/>
  <c r="CP258" i="24"/>
  <c r="CP257" i="24"/>
  <c r="CP150" i="24"/>
  <c r="CP149" i="24"/>
  <c r="CP148" i="24"/>
  <c r="CP147" i="24"/>
  <c r="CP146" i="24"/>
  <c r="CP256" i="24"/>
  <c r="CD146" i="24"/>
  <c r="CD256" i="24"/>
  <c r="AT150" i="24"/>
  <c r="AT149" i="24"/>
  <c r="AT148" i="24"/>
  <c r="AT147" i="24"/>
  <c r="AT146" i="24"/>
  <c r="AT256" i="24"/>
  <c r="AH146" i="24"/>
  <c r="AH256" i="24"/>
  <c r="B31" i="23"/>
  <c r="V30" i="23"/>
  <c r="B30" i="23"/>
  <c r="V1" i="12"/>
  <c r="V24" i="12" s="1"/>
  <c r="B28" i="23"/>
  <c r="B27" i="23"/>
  <c r="B26" i="23"/>
  <c r="B25" i="23"/>
  <c r="B24" i="23"/>
  <c r="B23" i="23"/>
  <c r="B20" i="23"/>
  <c r="B19" i="23"/>
  <c r="B18" i="23"/>
  <c r="B17" i="23"/>
  <c r="B16" i="23"/>
  <c r="B15" i="23"/>
  <c r="B14" i="23"/>
  <c r="B13" i="23"/>
  <c r="B12" i="23"/>
  <c r="B11" i="23"/>
  <c r="B10" i="23"/>
  <c r="B9" i="23"/>
  <c r="B8" i="23"/>
  <c r="B7" i="23"/>
  <c r="B6" i="23"/>
  <c r="U1" i="12"/>
  <c r="U22" i="12" s="1"/>
  <c r="U23" i="12"/>
  <c r="B3" i="23" s="1"/>
  <c r="V23" i="12"/>
  <c r="B2" i="23"/>
  <c r="V30" i="12"/>
  <c r="T1" i="12"/>
  <c r="T24" i="12" s="1"/>
  <c r="S1" i="12"/>
  <c r="S2" i="12" s="1"/>
  <c r="R1" i="12"/>
  <c r="R30" i="12" s="1"/>
  <c r="Q1" i="12"/>
  <c r="Q24" i="12" s="1"/>
  <c r="Q30" i="12"/>
  <c r="P1" i="12"/>
  <c r="P2" i="12" s="1"/>
  <c r="O1" i="12"/>
  <c r="O2" i="12" s="1"/>
  <c r="N1" i="12"/>
  <c r="N24" i="12" s="1"/>
  <c r="M1" i="12"/>
  <c r="M24" i="12" s="1"/>
  <c r="L1" i="12"/>
  <c r="L2" i="12" s="1"/>
  <c r="K1" i="12"/>
  <c r="K2" i="12" s="1"/>
  <c r="J1" i="12"/>
  <c r="J24" i="12" s="1"/>
  <c r="I30" i="12"/>
  <c r="H1" i="12"/>
  <c r="H30" i="12" s="1"/>
  <c r="G1" i="12"/>
  <c r="G30" i="12" s="1"/>
  <c r="F1" i="12"/>
  <c r="F30" i="12" s="1"/>
  <c r="E1" i="12"/>
  <c r="E30" i="12"/>
  <c r="D1" i="12"/>
  <c r="D30" i="12" s="1"/>
  <c r="C1" i="12"/>
  <c r="C22" i="12" s="1"/>
  <c r="B1" i="12"/>
  <c r="B30" i="12" s="1"/>
  <c r="V29" i="12"/>
  <c r="U29" i="12"/>
  <c r="T29" i="12"/>
  <c r="S29" i="12"/>
  <c r="R29" i="12"/>
  <c r="Q29" i="12"/>
  <c r="P29" i="12"/>
  <c r="O29" i="12"/>
  <c r="N29" i="12"/>
  <c r="M29" i="12"/>
  <c r="L29" i="12"/>
  <c r="K29" i="12"/>
  <c r="J29" i="12"/>
  <c r="I29" i="12"/>
  <c r="H29" i="12"/>
  <c r="G29" i="12"/>
  <c r="F29" i="12"/>
  <c r="E29" i="12"/>
  <c r="D29" i="12"/>
  <c r="C29" i="12"/>
  <c r="B29" i="12"/>
  <c r="S24" i="12"/>
  <c r="R24" i="12"/>
  <c r="P24" i="12"/>
  <c r="I24" i="12"/>
  <c r="E24" i="12"/>
  <c r="T23" i="12"/>
  <c r="S23" i="12"/>
  <c r="R23" i="12"/>
  <c r="Q23" i="12"/>
  <c r="P23" i="12"/>
  <c r="O23" i="12"/>
  <c r="N23" i="12"/>
  <c r="M23" i="12"/>
  <c r="L23" i="12"/>
  <c r="K23" i="12"/>
  <c r="J23" i="12"/>
  <c r="I23" i="12"/>
  <c r="H23" i="12"/>
  <c r="G23" i="12"/>
  <c r="F23" i="12"/>
  <c r="E23" i="12"/>
  <c r="D23" i="12"/>
  <c r="C23" i="12"/>
  <c r="B23" i="12"/>
  <c r="S22" i="12"/>
  <c r="R22" i="12"/>
  <c r="L22" i="12"/>
  <c r="K22" i="12"/>
  <c r="I22" i="12"/>
  <c r="E22" i="12"/>
  <c r="R2" i="12"/>
  <c r="Q2" i="12"/>
  <c r="N2" i="12"/>
  <c r="E2" i="12"/>
  <c r="DK45" i="5"/>
  <c r="CW45" i="5"/>
  <c r="CQ45" i="5"/>
  <c r="CC45" i="5"/>
  <c r="BW45" i="5"/>
  <c r="BI45" i="5"/>
  <c r="BC45" i="5"/>
  <c r="AO45" i="5"/>
  <c r="AI45" i="5"/>
  <c r="DQ44" i="5"/>
  <c r="DN44" i="5"/>
  <c r="CW44" i="5"/>
  <c r="CQ44" i="5"/>
  <c r="CC44" i="5"/>
  <c r="BW44" i="5"/>
  <c r="BI44" i="5"/>
  <c r="BC44" i="5"/>
  <c r="AO44" i="5"/>
  <c r="AI44" i="5"/>
  <c r="DN31" i="5"/>
  <c r="DB31" i="5"/>
  <c r="O24" i="25" s="1"/>
  <c r="DQ30" i="5"/>
  <c r="DN30" i="5"/>
  <c r="EI30" i="5" s="1"/>
  <c r="DK30" i="5"/>
  <c r="CW30" i="5"/>
  <c r="CQ30" i="5"/>
  <c r="DQ29" i="5"/>
  <c r="DN29" i="5"/>
  <c r="EI29" i="5" s="1"/>
  <c r="DK29" i="5"/>
  <c r="CW29" i="5"/>
  <c r="CQ29" i="5"/>
  <c r="DQ28" i="5"/>
  <c r="DN28" i="5"/>
  <c r="EI28" i="5" s="1"/>
  <c r="DK28" i="5"/>
  <c r="CC23" i="5"/>
  <c r="BW23" i="5"/>
  <c r="BI23" i="5"/>
  <c r="BC23" i="5"/>
  <c r="CC27" i="5"/>
  <c r="BW27" i="5"/>
  <c r="BI27" i="5"/>
  <c r="BC27" i="5"/>
  <c r="CC26" i="5"/>
  <c r="BW26" i="5"/>
  <c r="BI26" i="5"/>
  <c r="BC26" i="5"/>
  <c r="BI25" i="5"/>
  <c r="BC25" i="5"/>
  <c r="AO24" i="5"/>
  <c r="AI24" i="5"/>
  <c r="AO23" i="5"/>
  <c r="AI23" i="5"/>
  <c r="AO22" i="5"/>
  <c r="AI22" i="5"/>
  <c r="DQ21" i="5"/>
  <c r="DN21" i="5"/>
  <c r="EI21" i="5" s="1"/>
  <c r="DK21" i="5"/>
  <c r="CW21" i="5"/>
  <c r="CQ21" i="5"/>
  <c r="CC21" i="5"/>
  <c r="BW21" i="5"/>
  <c r="BI21" i="5"/>
  <c r="BC21" i="5"/>
  <c r="AO21" i="5"/>
  <c r="AI21" i="5"/>
  <c r="AO20" i="5"/>
  <c r="AI20" i="5"/>
  <c r="AO17" i="5"/>
  <c r="AI17" i="5"/>
  <c r="DQ15" i="5"/>
  <c r="DN15" i="5"/>
  <c r="EI15" i="5" s="1"/>
  <c r="DK15" i="5"/>
  <c r="CW15" i="5"/>
  <c r="CQ15" i="5"/>
  <c r="CC15" i="5"/>
  <c r="BW15" i="5"/>
  <c r="BI15" i="5"/>
  <c r="BC15" i="5"/>
  <c r="AO15" i="5"/>
  <c r="AI15" i="5"/>
  <c r="DQ13" i="5"/>
  <c r="DN13" i="5"/>
  <c r="EI13" i="5" s="1"/>
  <c r="DK13" i="5"/>
  <c r="CW13" i="5"/>
  <c r="CQ13" i="5"/>
  <c r="CC13" i="5"/>
  <c r="BW13" i="5"/>
  <c r="BI13" i="5"/>
  <c r="BC13" i="5"/>
  <c r="DQ12" i="5"/>
  <c r="DN12" i="5"/>
  <c r="EI12" i="5" s="1"/>
  <c r="DK12" i="5"/>
  <c r="CW12" i="5"/>
  <c r="CQ12" i="5"/>
  <c r="CC12" i="5"/>
  <c r="BW12" i="5"/>
  <c r="BI12" i="5"/>
  <c r="BC12" i="5"/>
  <c r="AO12" i="5"/>
  <c r="AI12" i="5"/>
  <c r="DQ11" i="5"/>
  <c r="DN11" i="5"/>
  <c r="EI11" i="5" s="1"/>
  <c r="DK11" i="5"/>
  <c r="CW11" i="5"/>
  <c r="CQ11" i="5"/>
  <c r="CC11" i="5"/>
  <c r="BW11" i="5"/>
  <c r="BI11" i="5"/>
  <c r="BC11" i="5"/>
  <c r="AO11" i="5"/>
  <c r="AI11" i="5"/>
  <c r="A6" i="21"/>
  <c r="K5" i="21"/>
  <c r="J5" i="21"/>
  <c r="I5" i="21"/>
  <c r="H5" i="21"/>
  <c r="G5" i="21"/>
  <c r="F5" i="21"/>
  <c r="E5" i="21"/>
  <c r="C5" i="21"/>
  <c r="A5" i="21"/>
  <c r="A2" i="21"/>
  <c r="FF256" i="24" l="1"/>
  <c r="HI266" i="24"/>
  <c r="HI257" i="24"/>
  <c r="GP257" i="24"/>
  <c r="FM146" i="24"/>
  <c r="FR256" i="24"/>
  <c r="GW257" i="24"/>
  <c r="HI267" i="24"/>
  <c r="GP267" i="24"/>
  <c r="FY256" i="24"/>
  <c r="HB257" i="24"/>
  <c r="GW267" i="24"/>
  <c r="GW266" i="24"/>
  <c r="GP266" i="24"/>
  <c r="FM256" i="24"/>
  <c r="GW273" i="24"/>
  <c r="GP297" i="24"/>
  <c r="HB150" i="24"/>
  <c r="GW150" i="24"/>
  <c r="GW297" i="24"/>
  <c r="GP150" i="24"/>
  <c r="GW258" i="24"/>
  <c r="HI150" i="24"/>
  <c r="FR146" i="24"/>
  <c r="HB266" i="24"/>
  <c r="GW265" i="24"/>
  <c r="HI149" i="24"/>
  <c r="HI289" i="24"/>
  <c r="HB265" i="24"/>
  <c r="GW149" i="24"/>
  <c r="HI265" i="24"/>
  <c r="GW289" i="24"/>
  <c r="GP149" i="24"/>
  <c r="GP289" i="24"/>
  <c r="HB149" i="24"/>
  <c r="FR149" i="24"/>
  <c r="GW284" i="24"/>
  <c r="HI263" i="24"/>
  <c r="GW263" i="24"/>
  <c r="GP263" i="24"/>
  <c r="HB147" i="24"/>
  <c r="GW147" i="24"/>
  <c r="HI147" i="24"/>
  <c r="HB284" i="24"/>
  <c r="JU11" i="24"/>
  <c r="GP147" i="24"/>
  <c r="HI284" i="24"/>
  <c r="HB263" i="24"/>
  <c r="FY149" i="24"/>
  <c r="GP284" i="24"/>
  <c r="DZ28" i="5"/>
  <c r="AX15" i="5"/>
  <c r="DZ29" i="5"/>
  <c r="ET15" i="5"/>
  <c r="ET11" i="5"/>
  <c r="C30" i="12"/>
  <c r="B29" i="23"/>
  <c r="AX11" i="5"/>
  <c r="GW288" i="24"/>
  <c r="DW15" i="5"/>
  <c r="GW264" i="24"/>
  <c r="GW148" i="24"/>
  <c r="C24" i="12"/>
  <c r="M30" i="12"/>
  <c r="DZ12" i="5"/>
  <c r="JV345" i="24"/>
  <c r="O22" i="12"/>
  <c r="DW12" i="5"/>
  <c r="DZ13" i="5"/>
  <c r="B34" i="7"/>
  <c r="EM34" i="7" s="1"/>
  <c r="B61" i="8"/>
  <c r="B49" i="6"/>
  <c r="B60" i="8"/>
  <c r="B57" i="6"/>
  <c r="B23" i="7"/>
  <c r="EM23" i="7" s="1"/>
  <c r="B33" i="8"/>
  <c r="B14" i="6"/>
  <c r="B24" i="3"/>
  <c r="B25" i="7"/>
  <c r="EM25" i="7" s="1"/>
  <c r="B26" i="5"/>
  <c r="B32" i="8"/>
  <c r="B22" i="5"/>
  <c r="B46" i="8"/>
  <c r="B37" i="6"/>
  <c r="B16" i="8"/>
  <c r="B13" i="6"/>
  <c r="B14" i="5"/>
  <c r="GW256" i="24"/>
  <c r="GW277" i="24"/>
  <c r="GP277" i="24"/>
  <c r="T2" i="12"/>
  <c r="P22" i="12"/>
  <c r="G24" i="12"/>
  <c r="J30" i="12"/>
  <c r="N30" i="12"/>
  <c r="FY147" i="24"/>
  <c r="FF148" i="24"/>
  <c r="HB261" i="24"/>
  <c r="DZ15" i="5"/>
  <c r="GW261" i="24"/>
  <c r="HI277" i="24"/>
  <c r="GP261" i="24"/>
  <c r="B44" i="5"/>
  <c r="B51" i="7"/>
  <c r="EM51" i="7" s="1"/>
  <c r="AD23" i="5"/>
  <c r="K24" i="12"/>
  <c r="K30" i="12"/>
  <c r="O30" i="12"/>
  <c r="S30" i="12"/>
  <c r="HB256" i="24"/>
  <c r="B17" i="8"/>
  <c r="DZ11" i="5"/>
  <c r="DZ21" i="5"/>
  <c r="C2" i="12"/>
  <c r="G2" i="12"/>
  <c r="G22" i="12"/>
  <c r="HI261" i="24"/>
  <c r="GP256" i="24"/>
  <c r="B20" i="3"/>
  <c r="B17" i="6"/>
  <c r="B21" i="8"/>
  <c r="AD45" i="5"/>
  <c r="AX21" i="5"/>
  <c r="L24" i="12"/>
  <c r="M2" i="12"/>
  <c r="O24" i="12"/>
  <c r="L30" i="12"/>
  <c r="P30" i="12"/>
  <c r="T30" i="12"/>
  <c r="B25" i="6"/>
  <c r="B29" i="8"/>
  <c r="FM148" i="24"/>
  <c r="HI256" i="24"/>
  <c r="FR147" i="24"/>
  <c r="B28" i="3"/>
  <c r="J2" i="12"/>
  <c r="U2" i="12"/>
  <c r="U30" i="12"/>
  <c r="N22" i="12"/>
  <c r="J22" i="12"/>
  <c r="T22" i="12"/>
  <c r="U24" i="12"/>
  <c r="B4" i="23" s="1"/>
  <c r="B64" i="8"/>
  <c r="B54" i="6"/>
  <c r="B20" i="8"/>
  <c r="B14" i="7"/>
  <c r="EM14" i="7" s="1"/>
  <c r="B21" i="6"/>
  <c r="B27" i="6"/>
  <c r="B25" i="8"/>
  <c r="B48" i="8"/>
  <c r="B39" i="6"/>
  <c r="B51" i="8"/>
  <c r="B31" i="5"/>
  <c r="B52" i="8"/>
  <c r="B25" i="5"/>
  <c r="B23" i="3"/>
  <c r="B22" i="7"/>
  <c r="EM22" i="7" s="1"/>
  <c r="B42" i="6"/>
  <c r="B36" i="8"/>
  <c r="B31" i="6"/>
  <c r="B26" i="7"/>
  <c r="EM26" i="7" s="1"/>
  <c r="B27" i="5"/>
  <c r="B18" i="5"/>
  <c r="B21" i="3"/>
  <c r="B47" i="8"/>
  <c r="B38" i="6"/>
  <c r="B30" i="8"/>
  <c r="B26" i="6"/>
  <c r="B66" i="8"/>
  <c r="B58" i="6"/>
  <c r="B27" i="3"/>
  <c r="B61" i="6"/>
  <c r="B52" i="7"/>
  <c r="EM52" i="7" s="1"/>
  <c r="B45" i="5"/>
  <c r="B69" i="8"/>
  <c r="B27" i="8"/>
  <c r="B23" i="6"/>
  <c r="B39" i="8"/>
  <c r="B18" i="3"/>
  <c r="B29" i="6"/>
  <c r="B20" i="5"/>
  <c r="B34" i="8"/>
  <c r="B18" i="7"/>
  <c r="EM18" i="7" s="1"/>
  <c r="B17" i="7"/>
  <c r="EM17" i="7" s="1"/>
  <c r="B23" i="8"/>
  <c r="B16" i="3"/>
  <c r="B19" i="5"/>
  <c r="B16" i="6"/>
  <c r="B13" i="5"/>
  <c r="B15" i="3"/>
  <c r="B18" i="8"/>
  <c r="B13" i="7"/>
  <c r="EM13" i="7" s="1"/>
  <c r="B40" i="6"/>
  <c r="B49" i="8"/>
  <c r="B12" i="6"/>
  <c r="B13" i="8"/>
  <c r="B32" i="6"/>
  <c r="B27" i="7"/>
  <c r="EM27" i="7" s="1"/>
  <c r="B37" i="8"/>
  <c r="B23" i="5"/>
  <c r="B43" i="8"/>
  <c r="B35" i="6"/>
  <c r="B29" i="7"/>
  <c r="EM29" i="7" s="1"/>
  <c r="B30" i="5"/>
  <c r="B59" i="8"/>
  <c r="B47" i="6"/>
  <c r="B33" i="7"/>
  <c r="EM33" i="7" s="1"/>
  <c r="B65" i="8"/>
  <c r="B55" i="6"/>
  <c r="B32" i="5"/>
  <c r="B40" i="8"/>
  <c r="B21" i="5"/>
  <c r="B21" i="7"/>
  <c r="EM21" i="7" s="1"/>
  <c r="B33" i="6"/>
  <c r="B12" i="3"/>
  <c r="B63" i="8"/>
  <c r="B30" i="7"/>
  <c r="EM30" i="7" s="1"/>
  <c r="B53" i="6"/>
  <c r="B70" i="8"/>
  <c r="B62" i="6"/>
  <c r="DW11" i="5"/>
  <c r="O15" i="25"/>
  <c r="FM147" i="24"/>
  <c r="FY146" i="24"/>
  <c r="B13" i="3"/>
  <c r="B17" i="3"/>
  <c r="B25" i="3"/>
  <c r="B11" i="5"/>
  <c r="B15" i="5"/>
  <c r="B18" i="6"/>
  <c r="B30" i="6"/>
  <c r="B22" i="8"/>
  <c r="B50" i="8"/>
  <c r="B62" i="8"/>
  <c r="F9" i="25"/>
  <c r="H9" i="25"/>
  <c r="I9" i="25" s="1"/>
  <c r="G9" i="25"/>
  <c r="DW29" i="5"/>
  <c r="O23" i="25"/>
  <c r="F33" i="25"/>
  <c r="G33" i="25"/>
  <c r="H33" i="25"/>
  <c r="I33" i="25" s="1"/>
  <c r="F20" i="25"/>
  <c r="H20" i="25"/>
  <c r="I20" i="25" s="1"/>
  <c r="G20" i="25"/>
  <c r="D2" i="12"/>
  <c r="H2" i="12"/>
  <c r="D22" i="12"/>
  <c r="H22" i="12"/>
  <c r="F24" i="25"/>
  <c r="H24" i="25"/>
  <c r="I24" i="25" s="1"/>
  <c r="G24" i="25"/>
  <c r="M22" i="12"/>
  <c r="Q22" i="12"/>
  <c r="HI148" i="24"/>
  <c r="HI258" i="24"/>
  <c r="HI264" i="24"/>
  <c r="HI273" i="24"/>
  <c r="HI288" i="24"/>
  <c r="GP148" i="24"/>
  <c r="GP258" i="24"/>
  <c r="GP264" i="24"/>
  <c r="GP273" i="24"/>
  <c r="GP288" i="24"/>
  <c r="HB148" i="24"/>
  <c r="HB258" i="24"/>
  <c r="HB264" i="24"/>
  <c r="HB273" i="24"/>
  <c r="HB288" i="24"/>
  <c r="B14" i="3"/>
  <c r="B12" i="5"/>
  <c r="B16" i="5"/>
  <c r="B24" i="5"/>
  <c r="B28" i="5"/>
  <c r="B11" i="6"/>
  <c r="B15" i="6"/>
  <c r="B19" i="6"/>
  <c r="B43" i="6"/>
  <c r="B59" i="6"/>
  <c r="B11" i="7"/>
  <c r="EM11" i="7" s="1"/>
  <c r="B15" i="7"/>
  <c r="EM15" i="7" s="1"/>
  <c r="B19" i="7"/>
  <c r="EM19" i="7" s="1"/>
  <c r="B31" i="7"/>
  <c r="EM31" i="7" s="1"/>
  <c r="B11" i="8"/>
  <c r="B35" i="8"/>
  <c r="B55" i="8"/>
  <c r="B67" i="8"/>
  <c r="AX12" i="5"/>
  <c r="F27" i="25"/>
  <c r="G27" i="25"/>
  <c r="H27" i="25"/>
  <c r="I27" i="25" s="1"/>
  <c r="DW21" i="5"/>
  <c r="O4" i="25"/>
  <c r="DZ30" i="5"/>
  <c r="H57" i="25"/>
  <c r="I57" i="25" s="1"/>
  <c r="G57" i="25"/>
  <c r="F57" i="25"/>
  <c r="D24" i="12"/>
  <c r="H24" i="12"/>
  <c r="B22" i="23"/>
  <c r="V2" i="12"/>
  <c r="B2" i="12"/>
  <c r="F2" i="12"/>
  <c r="B22" i="12"/>
  <c r="F22" i="12"/>
  <c r="V22" i="12"/>
  <c r="B24" i="12"/>
  <c r="F24" i="12"/>
  <c r="FF147" i="24"/>
  <c r="B17" i="5"/>
  <c r="B29" i="5"/>
  <c r="B20" i="6"/>
  <c r="B24" i="6"/>
  <c r="B28" i="6"/>
  <c r="B48" i="6"/>
  <c r="B60" i="6"/>
  <c r="B32" i="7"/>
  <c r="EM32" i="7" s="1"/>
  <c r="DW13" i="5"/>
  <c r="O2" i="25"/>
  <c r="DW28" i="5"/>
  <c r="DW30" i="5"/>
  <c r="JU345" i="24"/>
  <c r="KC346" i="24"/>
  <c r="JU346" i="24"/>
  <c r="JV11" i="24"/>
  <c r="AD44" i="5"/>
  <c r="G15" i="25" l="1"/>
  <c r="F15" i="25"/>
  <c r="H15" i="25"/>
  <c r="I15" i="25" s="1"/>
  <c r="H4" i="25"/>
  <c r="I4" i="25" s="1"/>
  <c r="F4" i="25"/>
  <c r="G4" i="25"/>
  <c r="F2" i="25"/>
  <c r="G2" i="25"/>
  <c r="H2" i="25"/>
  <c r="I2" i="25" s="1"/>
  <c r="F23" i="25"/>
  <c r="G23" i="25"/>
  <c r="H23" i="25"/>
  <c r="I23" i="25" s="1"/>
  <c r="EC11" i="5"/>
  <c r="FQ11" i="7"/>
</calcChain>
</file>

<file path=xl/comments1.xml><?xml version="1.0" encoding="utf-8"?>
<comments xmlns="http://schemas.openxmlformats.org/spreadsheetml/2006/main">
  <authors>
    <author>Kevin Deegan-Krause</author>
  </authors>
  <commentList>
    <comment ref="G35" authorId="0" shapeId="0">
      <text>
        <r>
          <rPr>
            <sz val="9"/>
            <color indexed="81"/>
            <rFont val="Tahoma"/>
            <family val="2"/>
          </rPr>
          <t>In some chapters of previous PDY party is known as Democratic Reform Association (DRA), Min-kai-ren</t>
        </r>
      </text>
    </comment>
    <comment ref="H35" authorId="0" shapeId="0">
      <text>
        <r>
          <rPr>
            <sz val="9"/>
            <color indexed="81"/>
            <rFont val="Tahoma"/>
            <family val="2"/>
          </rPr>
          <t>In some chapters of previous PDY party is known as Democratic Reform Association (DRA), Min-kai-ren</t>
        </r>
      </text>
    </comment>
    <comment ref="K35" authorId="0" shapeId="0">
      <text>
        <r>
          <rPr>
            <sz val="9"/>
            <color indexed="81"/>
            <rFont val="Tahoma"/>
            <family val="2"/>
          </rPr>
          <t>In some chapters of previous PDY party is known as Democratic Reform Association (DRA), Min-kai-ren</t>
        </r>
      </text>
    </comment>
    <comment ref="G36" authorId="0" shapeId="0">
      <text>
        <r>
          <rPr>
            <sz val="9"/>
            <color indexed="81"/>
            <rFont val="Tahoma"/>
            <family val="2"/>
          </rPr>
          <t>In some chapters of previous PDY party is known as Liberal Association (LA) or Liberal Union (LU)</t>
        </r>
      </text>
    </comment>
    <comment ref="H36" authorId="0" shapeId="0">
      <text>
        <r>
          <rPr>
            <sz val="9"/>
            <color indexed="81"/>
            <rFont val="Tahoma"/>
            <family val="2"/>
          </rPr>
          <t>In some chapters of previous PDY party is known as Liberal Association (LA) or Liberal Union (LU)</t>
        </r>
      </text>
    </comment>
    <comment ref="G38" authorId="0" shapeId="0">
      <text>
        <r>
          <rPr>
            <sz val="9"/>
            <color indexed="81"/>
            <rFont val="Tahoma"/>
            <family val="2"/>
          </rPr>
          <t>Sometimes listed in original PDY as United Democratic Socialists  (Shamin-Ren) (UDS)</t>
        </r>
      </text>
    </comment>
    <comment ref="H38" authorId="0" shapeId="0">
      <text>
        <r>
          <rPr>
            <sz val="9"/>
            <color indexed="81"/>
            <rFont val="Tahoma"/>
            <family val="2"/>
          </rPr>
          <t>Sometimes listed in original PDY as United Democratic Socialists  (Shamin-Ren) (UDS)</t>
        </r>
      </text>
    </comment>
    <comment ref="K38" authorId="0" shapeId="0">
      <text>
        <r>
          <rPr>
            <sz val="9"/>
            <color indexed="81"/>
            <rFont val="Tahoma"/>
            <family val="2"/>
          </rPr>
          <t>Sometimes listed in original PDY as United Democratic Socialists  (Shamin-Ren) (UDS)</t>
        </r>
      </text>
    </comment>
  </commentList>
</comments>
</file>

<file path=xl/comments2.xml><?xml version="1.0" encoding="utf-8"?>
<comments xmlns="http://schemas.openxmlformats.org/spreadsheetml/2006/main">
  <authors>
    <author>Kevin Deegan-Krause</author>
  </authors>
  <commentList>
    <comment ref="BU1" authorId="0" shapeId="0">
      <text>
        <r>
          <rPr>
            <sz val="9"/>
            <color indexed="81"/>
            <rFont val="Tahoma"/>
            <family val="2"/>
          </rPr>
          <t>Listed as Obuchi II in original PDY.  Government reshuffled on 5 Oct. 1999</t>
        </r>
      </text>
    </comment>
    <comment ref="BZ1" authorId="0" shapeId="0">
      <text>
        <r>
          <rPr>
            <sz val="9"/>
            <color indexed="81"/>
            <rFont val="Tahoma"/>
            <family val="2"/>
          </rPr>
          <t>Listed in original PDY as Obuchi II, but website of Office of Prime Minister of Japan lists only one prime-ministership with reshuffle: http://www.kantei.go.jp/foreign/archives_e.html</t>
        </r>
      </text>
    </comment>
    <comment ref="CE1" authorId="0" shapeId="0">
      <text>
        <r>
          <rPr>
            <sz val="9"/>
            <color indexed="81"/>
            <rFont val="Tahoma"/>
            <family val="2"/>
          </rPr>
          <t>No listing in original PDY for Mori I which was a continuation of the reshuffle of Obuchi I inherited by Mori after Obuchi's incapacitating stroke.</t>
        </r>
      </text>
    </comment>
    <comment ref="CT1" authorId="0" shapeId="0">
      <text>
        <r>
          <rPr>
            <sz val="9"/>
            <color indexed="81"/>
            <rFont val="Tahoma"/>
            <family val="2"/>
          </rPr>
          <t>Listed in original PDY as Koizumi II</t>
        </r>
      </text>
    </comment>
    <comment ref="DN1" authorId="0" shapeId="0">
      <text>
        <r>
          <rPr>
            <sz val="9"/>
            <color indexed="81"/>
            <rFont val="Tahoma"/>
            <family val="2"/>
          </rPr>
          <t>Listed in original PDY as Abe II, but website of Office of Prime Minister of Japan lists only one prime-ministership with reshuffle: http://www.kantei.go.jp/foreign/archives_e.html</t>
        </r>
      </text>
    </comment>
    <comment ref="ER1" authorId="0" shapeId="0">
      <text>
        <r>
          <rPr>
            <sz val="9"/>
            <color indexed="81"/>
            <rFont val="Tahoma"/>
            <family val="2"/>
          </rPr>
          <t>Listed in original PDY as Kan II, but website of Office of Prime Minister of Japan lists only one prime-ministership with reshuffle: http://www.kantei.go.jp/foreign/archives_e.html</t>
        </r>
      </text>
    </comment>
    <comment ref="EW1" authorId="0" shapeId="0">
      <text>
        <r>
          <rPr>
            <sz val="9"/>
            <color indexed="81"/>
            <rFont val="Tahoma"/>
            <family val="2"/>
          </rPr>
          <t>Listed in original PDY as Kan III, but website of Office of Prime Minister of Japan lists only one prime-ministership with reshuffle: http://www.kantei.go.jp/foreign/archives_e.html</t>
        </r>
      </text>
    </comment>
    <comment ref="FG1" authorId="0" shapeId="0">
      <text>
        <r>
          <rPr>
            <sz val="9"/>
            <color indexed="81"/>
            <rFont val="Tahoma"/>
            <family val="2"/>
          </rPr>
          <t>Listed in original PDY as Noda II, but website of Office of Prime Minister of Japan lists only one prime-ministership with reshuffle: http://www.kantei.go.jp/foreign/archives_e.html</t>
        </r>
      </text>
    </comment>
    <comment ref="FL1" authorId="0" shapeId="0">
      <text>
        <r>
          <rPr>
            <sz val="9"/>
            <color indexed="81"/>
            <rFont val="Tahoma"/>
            <family val="2"/>
          </rPr>
          <t>Listed in original PDY as Noda III, but website of Office of Prime Minister of Japan lists only one prime-ministership with reshuffle: http://www.kantei.go.jp/foreign/archives_e.html</t>
        </r>
      </text>
    </comment>
    <comment ref="FQ1" authorId="0" shapeId="0">
      <text>
        <r>
          <rPr>
            <sz val="9"/>
            <color indexed="81"/>
            <rFont val="Tahoma"/>
            <family val="2"/>
          </rPr>
          <t>Listed in original PDY as Noda IV, but website of Office of Prime Minister of Japan lists only one prime-ministership with reshuffle: http://www.kantei.go.jp/foreign/archives_e.html</t>
        </r>
      </text>
    </comment>
    <comment ref="FV1" authorId="0" shapeId="0">
      <text>
        <r>
          <rPr>
            <sz val="9"/>
            <color indexed="81"/>
            <rFont val="Tahoma"/>
            <family val="2"/>
          </rPr>
          <t>Listed in original PDY as Abe II, but website of Office of Prime Minister of Japan lists only one prime-ministership for Abe in 2006-2007 with reshuffle, making this Abe II: http://www.kantei.go.jp/foreign/archives_e.html</t>
        </r>
      </text>
    </comment>
    <comment ref="BF2" authorId="0" shapeId="0">
      <text>
        <r>
          <rPr>
            <sz val="9"/>
            <color indexed="81"/>
            <rFont val="Tahoma"/>
            <family val="2"/>
          </rPr>
          <t>Reshuffled on 11 Sept. 1997</t>
        </r>
      </text>
    </comment>
    <comment ref="BU2" authorId="0" shapeId="0">
      <text>
        <r>
          <rPr>
            <sz val="9"/>
            <color indexed="81"/>
            <rFont val="Tahoma"/>
            <family val="2"/>
          </rPr>
          <t>Listed as Obuchi II in original PDY.  Government reshuffled on 5 Oct. 1999</t>
        </r>
      </text>
    </comment>
    <comment ref="BZ2" authorId="0" shapeId="0">
      <text>
        <r>
          <rPr>
            <sz val="9"/>
            <color indexed="81"/>
            <rFont val="Tahoma"/>
            <family val="2"/>
          </rPr>
          <t>Listed as Obuchi II in original PDY.  Government reshuffled on 5 Oct. 1999</t>
        </r>
      </text>
    </comment>
    <comment ref="DN2" authorId="0" shapeId="0">
      <text>
        <r>
          <rPr>
            <sz val="9"/>
            <color indexed="81"/>
            <rFont val="Tahoma"/>
            <family val="2"/>
          </rPr>
          <t>Cabinet reshuffle on 27 Aug. 2007</t>
        </r>
      </text>
    </comment>
    <comment ref="BA3" authorId="0" shapeId="0">
      <text>
        <r>
          <rPr>
            <sz val="9"/>
            <color indexed="81"/>
            <rFont val="Tahoma"/>
            <family val="2"/>
          </rPr>
          <t>And also on 11 Sept. 1997</t>
        </r>
      </text>
    </comment>
    <comment ref="CJ3" authorId="0" shapeId="0">
      <text>
        <r>
          <rPr>
            <sz val="9"/>
            <color indexed="81"/>
            <rFont val="Tahoma"/>
            <family val="2"/>
          </rPr>
          <t>Date of cabinet reshuffle</t>
        </r>
      </text>
    </comment>
    <comment ref="CT3" authorId="0" shapeId="0">
      <text>
        <r>
          <rPr>
            <sz val="9"/>
            <color indexed="81"/>
            <rFont val="Tahoma"/>
            <family val="2"/>
          </rPr>
          <t>Date of cabinet reshuffle</t>
        </r>
      </text>
    </comment>
    <comment ref="CY3" authorId="0" shapeId="0">
      <text>
        <r>
          <rPr>
            <sz val="9"/>
            <color indexed="81"/>
            <rFont val="Tahoma"/>
            <family val="2"/>
          </rPr>
          <t>Date of government reshuffle.  No data for pre-reshuffle Koizumi II in original PDY</t>
        </r>
      </text>
    </comment>
    <comment ref="DD3" authorId="0" shapeId="0">
      <text>
        <r>
          <rPr>
            <sz val="9"/>
            <color indexed="81"/>
            <rFont val="Tahoma"/>
            <family val="2"/>
          </rPr>
          <t>Date of government reshuffle.  No data for pre-reshuffle Koizumi III in original PDY</t>
        </r>
      </text>
    </comment>
    <comment ref="D11" authorId="0" shapeId="0">
      <text>
        <r>
          <rPr>
            <sz val="9"/>
            <color indexed="81"/>
            <rFont val="Tahoma"/>
            <family val="2"/>
          </rPr>
          <t># of seats in House of Counsellors: 109</t>
        </r>
      </text>
    </comment>
    <comment ref="E11" authorId="0" shapeId="0">
      <text>
        <r>
          <rPr>
            <sz val="9"/>
            <color indexed="81"/>
            <rFont val="Tahoma"/>
            <family val="2"/>
          </rPr>
          <t>% of seats in House of Counsellors: 43%</t>
        </r>
      </text>
    </comment>
    <comment ref="F11" authorId="0" shapeId="0">
      <text>
        <r>
          <rPr>
            <sz val="9"/>
            <color indexed="81"/>
            <rFont val="Tahoma"/>
            <family val="2"/>
          </rPr>
          <t>Excluding Atsuo Kudo, civil servant</t>
        </r>
      </text>
    </comment>
    <comment ref="I11" authorId="0" shapeId="0">
      <text>
        <r>
          <rPr>
            <sz val="9"/>
            <color indexed="81"/>
            <rFont val="Tahoma"/>
            <family val="2"/>
          </rPr>
          <t># of seats in House of Counsellors: 115</t>
        </r>
      </text>
    </comment>
    <comment ref="J11" authorId="0" shapeId="0">
      <text>
        <r>
          <rPr>
            <sz val="9"/>
            <color indexed="81"/>
            <rFont val="Tahoma"/>
            <family val="2"/>
          </rPr>
          <t>% of seats in House of Counsellors: 45.6%</t>
        </r>
      </text>
    </comment>
    <comment ref="K11" authorId="0" shapeId="0">
      <text>
        <r>
          <rPr>
            <sz val="9"/>
            <color indexed="81"/>
            <rFont val="Tahoma"/>
            <family val="2"/>
          </rPr>
          <t>Excluding Atsuo Kudo, civil servant</t>
        </r>
      </text>
    </comment>
    <comment ref="N11" authorId="0" shapeId="0">
      <text>
        <r>
          <rPr>
            <sz val="9"/>
            <color indexed="81"/>
            <rFont val="Tahoma"/>
            <family val="2"/>
          </rPr>
          <t># of seats in House of Counsellors: 106</t>
        </r>
      </text>
    </comment>
    <comment ref="O11" authorId="0" shapeId="0">
      <text>
        <r>
          <rPr>
            <sz val="9"/>
            <color indexed="81"/>
            <rFont val="Tahoma"/>
            <family val="2"/>
          </rPr>
          <t>% of seats in House of Counsellors: 42%</t>
        </r>
      </text>
    </comment>
    <comment ref="P11" authorId="0" shapeId="0">
      <text>
        <r>
          <rPr>
            <sz val="9"/>
            <color indexed="81"/>
            <rFont val="Tahoma"/>
            <family val="2"/>
          </rPr>
          <t>Excluding Takao Ohde civil servant, Director of the Cabinet Legislation Bureau (Minister)</t>
        </r>
      </text>
    </comment>
    <comment ref="AH11" authorId="0" shapeId="0">
      <text>
        <r>
          <rPr>
            <sz val="9"/>
            <color indexed="81"/>
            <rFont val="Tahoma"/>
            <family val="2"/>
          </rPr>
          <t># of seats in House of Counsellors: 94</t>
        </r>
      </text>
    </comment>
    <comment ref="AI11" authorId="0" shapeId="0">
      <text>
        <r>
          <rPr>
            <sz val="9"/>
            <color indexed="81"/>
            <rFont val="Tahoma"/>
            <family val="2"/>
          </rPr>
          <t>% of seats in House of Counsellors: 37.3%</t>
        </r>
      </text>
    </comment>
    <comment ref="AM11" authorId="0" shapeId="0">
      <text>
        <r>
          <rPr>
            <sz val="9"/>
            <color indexed="81"/>
            <rFont val="Tahoma"/>
            <family val="2"/>
          </rPr>
          <t># of seats in House of Counsellors: 111</t>
        </r>
      </text>
    </comment>
    <comment ref="AN11" authorId="0" shapeId="0">
      <text>
        <r>
          <rPr>
            <sz val="9"/>
            <color indexed="81"/>
            <rFont val="Tahoma"/>
            <family val="2"/>
          </rPr>
          <t>% of seats in House of Counsellors: 44.0%</t>
        </r>
      </text>
    </comment>
    <comment ref="AR11" authorId="0" shapeId="0">
      <text>
        <r>
          <rPr>
            <sz val="9"/>
            <color indexed="81"/>
            <rFont val="Tahoma"/>
            <family val="2"/>
          </rPr>
          <t># of seats in House of Counsellors: 111</t>
        </r>
      </text>
    </comment>
    <comment ref="AS11" authorId="0" shapeId="0">
      <text>
        <r>
          <rPr>
            <sz val="9"/>
            <color indexed="81"/>
            <rFont val="Tahoma"/>
            <family val="2"/>
          </rPr>
          <t>% of seats in House of Counsellors: 44.0%</t>
        </r>
      </text>
    </comment>
    <comment ref="AW11" authorId="0" shapeId="0">
      <text>
        <r>
          <rPr>
            <sz val="9"/>
            <color indexed="81"/>
            <rFont val="Tahoma"/>
            <family val="2"/>
          </rPr>
          <t># of seats in House of Counsellors: 111</t>
        </r>
      </text>
    </comment>
    <comment ref="AX11" authorId="0" shapeId="0">
      <text>
        <r>
          <rPr>
            <sz val="9"/>
            <color indexed="81"/>
            <rFont val="Tahoma"/>
            <family val="2"/>
          </rPr>
          <t>% of seats in House of Counsellors: 44.0%</t>
        </r>
      </text>
    </comment>
    <comment ref="BB11" authorId="0" shapeId="0">
      <text>
        <r>
          <rPr>
            <sz val="9"/>
            <color indexed="81"/>
            <rFont val="Tahoma"/>
            <family val="2"/>
          </rPr>
          <t># of seats in House of Counsellors: 112</t>
        </r>
      </text>
    </comment>
    <comment ref="BC11" authorId="0" shapeId="0">
      <text>
        <r>
          <rPr>
            <sz val="9"/>
            <color indexed="81"/>
            <rFont val="Tahoma"/>
            <family val="2"/>
          </rPr>
          <t>% of seats in House of Counsellors: 44.4%</t>
        </r>
      </text>
    </comment>
    <comment ref="BG11" authorId="0" shapeId="0">
      <text>
        <r>
          <rPr>
            <sz val="9"/>
            <color indexed="81"/>
            <rFont val="Tahoma"/>
            <family val="2"/>
          </rPr>
          <t># of seats in House of Counsellors: 119</t>
        </r>
      </text>
    </comment>
    <comment ref="BH11" authorId="0" shapeId="0">
      <text>
        <r>
          <rPr>
            <sz val="9"/>
            <color indexed="81"/>
            <rFont val="Tahoma"/>
            <family val="2"/>
          </rPr>
          <t>% of seats in House of Counsellors: 47.3%</t>
        </r>
      </text>
    </comment>
    <comment ref="BL11" authorId="0" shapeId="0">
      <text>
        <r>
          <rPr>
            <sz val="9"/>
            <color indexed="81"/>
            <rFont val="Tahoma"/>
            <family val="2"/>
          </rPr>
          <t># of seats in House of Counsellors: 105</t>
        </r>
      </text>
    </comment>
    <comment ref="BM11" authorId="0" shapeId="0">
      <text>
        <r>
          <rPr>
            <sz val="9"/>
            <color indexed="81"/>
            <rFont val="Tahoma"/>
            <family val="2"/>
          </rPr>
          <t>% of seats in House of Counsellors: 41.7%</t>
        </r>
      </text>
    </comment>
    <comment ref="BQ11" authorId="0" shapeId="0">
      <text>
        <r>
          <rPr>
            <sz val="9"/>
            <color indexed="81"/>
            <rFont val="Tahoma"/>
            <family val="2"/>
          </rPr>
          <t># of seats in House of Counsellors: 104</t>
        </r>
      </text>
    </comment>
    <comment ref="BR11" authorId="0" shapeId="0">
      <text>
        <r>
          <rPr>
            <sz val="9"/>
            <color indexed="81"/>
            <rFont val="Tahoma"/>
            <family val="2"/>
          </rPr>
          <t>% of seats in House of Counsellors: 41.3%</t>
        </r>
      </text>
    </comment>
    <comment ref="BV11" authorId="0" shapeId="0">
      <text>
        <r>
          <rPr>
            <sz val="9"/>
            <color indexed="81"/>
            <rFont val="Tahoma"/>
            <family val="2"/>
          </rPr>
          <t># of seats in House of Counsellors: 105</t>
        </r>
      </text>
    </comment>
    <comment ref="BW11" authorId="0" shapeId="0">
      <text>
        <r>
          <rPr>
            <sz val="9"/>
            <color indexed="81"/>
            <rFont val="Tahoma"/>
            <family val="2"/>
          </rPr>
          <t>% of seats in House of Counsellors: 41.7%</t>
        </r>
      </text>
    </comment>
    <comment ref="CA11" authorId="0" shapeId="0">
      <text>
        <r>
          <rPr>
            <sz val="9"/>
            <color indexed="81"/>
            <rFont val="Tahoma"/>
            <family val="2"/>
          </rPr>
          <t># of seats in House of Counsellors: 105</t>
        </r>
      </text>
    </comment>
    <comment ref="CB11" authorId="0" shapeId="0">
      <text>
        <r>
          <rPr>
            <sz val="9"/>
            <color indexed="81"/>
            <rFont val="Tahoma"/>
            <family val="2"/>
          </rPr>
          <t>% of seats in House of Counsellors: 41.7%</t>
        </r>
      </text>
    </comment>
    <comment ref="CF11" authorId="0" shapeId="0">
      <text>
        <r>
          <rPr>
            <sz val="9"/>
            <color indexed="81"/>
            <rFont val="Tahoma"/>
            <family val="2"/>
          </rPr>
          <t># of seats in House of Counsellors: 106</t>
        </r>
      </text>
    </comment>
    <comment ref="CG11" authorId="0" shapeId="0">
      <text>
        <r>
          <rPr>
            <sz val="9"/>
            <color indexed="81"/>
            <rFont val="Tahoma"/>
            <family val="2"/>
          </rPr>
          <t>% of seats in House of Counsellors: 42.2%</t>
        </r>
      </text>
    </comment>
    <comment ref="CK11" authorId="0" shapeId="0">
      <text>
        <r>
          <rPr>
            <sz val="9"/>
            <color indexed="81"/>
            <rFont val="Tahoma"/>
            <family val="2"/>
          </rPr>
          <t># of seats in House of Counsellors: 106</t>
        </r>
      </text>
    </comment>
    <comment ref="CL11" authorId="0" shapeId="0">
      <text>
        <r>
          <rPr>
            <sz val="9"/>
            <color indexed="81"/>
            <rFont val="Tahoma"/>
            <family val="2"/>
          </rPr>
          <t>% of seats in House of Counsellors: 42.2%</t>
        </r>
      </text>
    </comment>
    <comment ref="CP11" authorId="0" shapeId="0">
      <text>
        <r>
          <rPr>
            <sz val="9"/>
            <color indexed="81"/>
            <rFont val="Tahoma"/>
            <family val="2"/>
          </rPr>
          <t># of seats in House of Counsellors: 108</t>
        </r>
      </text>
    </comment>
    <comment ref="CQ11" authorId="0" shapeId="0">
      <text>
        <r>
          <rPr>
            <sz val="9"/>
            <color indexed="81"/>
            <rFont val="Tahoma"/>
            <family val="2"/>
          </rPr>
          <t>% of seats in House of Counsellors: 42.9%</t>
        </r>
      </text>
    </comment>
    <comment ref="CU11" authorId="0" shapeId="0">
      <text>
        <r>
          <rPr>
            <sz val="9"/>
            <color indexed="81"/>
            <rFont val="Tahoma"/>
            <family val="2"/>
          </rPr>
          <t># of seats in House of Counsellors: 113</t>
        </r>
      </text>
    </comment>
    <comment ref="CV11" authorId="0" shapeId="0">
      <text>
        <r>
          <rPr>
            <sz val="9"/>
            <color indexed="81"/>
            <rFont val="Tahoma"/>
            <family val="2"/>
          </rPr>
          <t>% of seats in House of Counsellors: 45.7%</t>
        </r>
      </text>
    </comment>
    <comment ref="CZ11" authorId="0" shapeId="0">
      <text>
        <r>
          <rPr>
            <sz val="9"/>
            <color indexed="81"/>
            <rFont val="Tahoma"/>
            <family val="2"/>
          </rPr>
          <t># of seats in House of Counsellors: 114</t>
        </r>
      </text>
    </comment>
    <comment ref="DA11" authorId="0" shapeId="0">
      <text>
        <r>
          <rPr>
            <sz val="9"/>
            <color indexed="81"/>
            <rFont val="Tahoma"/>
            <family val="2"/>
          </rPr>
          <t>% of seats in House of Counsellors: 47.1%</t>
        </r>
      </text>
    </comment>
    <comment ref="DE11" authorId="0" shapeId="0">
      <text>
        <r>
          <rPr>
            <sz val="9"/>
            <color indexed="81"/>
            <rFont val="Tahoma"/>
            <family val="2"/>
          </rPr>
          <t># of seats in House of Counsellors: 114</t>
        </r>
      </text>
    </comment>
    <comment ref="DF11" authorId="0" shapeId="0">
      <text>
        <r>
          <rPr>
            <sz val="9"/>
            <color indexed="81"/>
            <rFont val="Tahoma"/>
            <family val="2"/>
          </rPr>
          <t>% of seats in House of Counsellors: 47.1%</t>
        </r>
      </text>
    </comment>
    <comment ref="DJ11" authorId="0" shapeId="0">
      <text>
        <r>
          <rPr>
            <sz val="9"/>
            <color indexed="81"/>
            <rFont val="Tahoma"/>
            <family val="2"/>
          </rPr>
          <t># of seats in House of Counsellors: 111</t>
        </r>
      </text>
    </comment>
    <comment ref="DK11" authorId="0" shapeId="0">
      <text>
        <r>
          <rPr>
            <sz val="9"/>
            <color indexed="81"/>
            <rFont val="Tahoma"/>
            <family val="2"/>
          </rPr>
          <t>% of seats in House of Counsellors: 45.9%</t>
        </r>
      </text>
    </comment>
    <comment ref="DO11" authorId="0" shapeId="0">
      <text>
        <r>
          <rPr>
            <sz val="9"/>
            <color indexed="81"/>
            <rFont val="Tahoma"/>
            <family val="2"/>
          </rPr>
          <t># of seats in House of Counsellors: 84</t>
        </r>
      </text>
    </comment>
    <comment ref="DP11" authorId="0" shapeId="0">
      <text>
        <r>
          <rPr>
            <sz val="9"/>
            <color indexed="81"/>
            <rFont val="Tahoma"/>
            <family val="2"/>
          </rPr>
          <t>% of seats in House of Counsellors: 34.7%</t>
        </r>
      </text>
    </comment>
    <comment ref="DT11" authorId="0" shapeId="0">
      <text>
        <r>
          <rPr>
            <sz val="9"/>
            <color indexed="81"/>
            <rFont val="Tahoma"/>
            <family val="2"/>
          </rPr>
          <t># of seats in House of Counsellors: 84</t>
        </r>
      </text>
    </comment>
    <comment ref="DU11" authorId="0" shapeId="0">
      <text>
        <r>
          <rPr>
            <sz val="9"/>
            <color indexed="81"/>
            <rFont val="Tahoma"/>
            <family val="2"/>
          </rPr>
          <t>% of seats in House of Counsellors: 34.7%</t>
        </r>
      </text>
    </comment>
    <comment ref="DY11" authorId="0" shapeId="0">
      <text>
        <r>
          <rPr>
            <sz val="9"/>
            <color indexed="81"/>
            <rFont val="Tahoma"/>
            <family val="2"/>
          </rPr>
          <t># of seats in House of Counsellors: 84</t>
        </r>
      </text>
    </comment>
    <comment ref="DZ11" authorId="0" shapeId="0">
      <text>
        <r>
          <rPr>
            <sz val="9"/>
            <color indexed="81"/>
            <rFont val="Tahoma"/>
            <family val="2"/>
          </rPr>
          <t>% of seats in House of Counsellors: 34.7%</t>
        </r>
      </text>
    </comment>
    <comment ref="ED11" authorId="0" shapeId="0">
      <text>
        <r>
          <rPr>
            <sz val="9"/>
            <color indexed="81"/>
            <rFont val="Tahoma"/>
            <family val="2"/>
          </rPr>
          <t># of seats in House of Counsellors: 83</t>
        </r>
      </text>
    </comment>
    <comment ref="EE11" authorId="0" shapeId="0">
      <text>
        <r>
          <rPr>
            <sz val="9"/>
            <color indexed="81"/>
            <rFont val="Tahoma"/>
            <family val="2"/>
          </rPr>
          <t>% of seats in House of Counsellors: 34.3%</t>
        </r>
      </text>
    </comment>
    <comment ref="EI12" authorId="0" shapeId="0">
      <text>
        <r>
          <rPr>
            <sz val="9"/>
            <color indexed="81"/>
            <rFont val="Tahoma"/>
            <family val="2"/>
          </rPr>
          <t># of seats in House of Counsellors: 118</t>
        </r>
      </text>
    </comment>
    <comment ref="EJ12" authorId="0" shapeId="0">
      <text>
        <r>
          <rPr>
            <sz val="9"/>
            <color indexed="81"/>
            <rFont val="Tahoma"/>
            <family val="2"/>
          </rPr>
          <t>% of seats in House of Counsellors: 48.8%</t>
        </r>
      </text>
    </comment>
    <comment ref="EN12" authorId="0" shapeId="0">
      <text>
        <r>
          <rPr>
            <sz val="9"/>
            <color indexed="81"/>
            <rFont val="Tahoma"/>
            <family val="2"/>
          </rPr>
          <t># of seats in House of Counsellors (including PNP which sits in common caucus with DPJ): 120</t>
        </r>
      </text>
    </comment>
    <comment ref="EO12" authorId="0" shapeId="0">
      <text>
        <r>
          <rPr>
            <sz val="9"/>
            <color indexed="81"/>
            <rFont val="Tahoma"/>
            <family val="2"/>
          </rPr>
          <t>% of seats in House of Counsellors (including PNP which sits in common caucus with DPJ): 49.6%</t>
        </r>
      </text>
    </comment>
    <comment ref="ES12" authorId="0" shapeId="0">
      <text>
        <r>
          <rPr>
            <sz val="9"/>
            <color indexed="81"/>
            <rFont val="Tahoma"/>
            <family val="2"/>
          </rPr>
          <t># of seats in House of Counsellors: 106</t>
        </r>
      </text>
    </comment>
    <comment ref="ET12" authorId="0" shapeId="0">
      <text>
        <r>
          <rPr>
            <sz val="9"/>
            <color indexed="81"/>
            <rFont val="Tahoma"/>
            <family val="2"/>
          </rPr>
          <t>% of seats in House of Counsellors: 43.8%</t>
        </r>
      </text>
    </comment>
    <comment ref="EX12" authorId="0" shapeId="0">
      <text>
        <r>
          <rPr>
            <sz val="9"/>
            <color indexed="81"/>
            <rFont val="Tahoma"/>
            <family val="2"/>
          </rPr>
          <t># of seats in House of Counsellors: 106</t>
        </r>
      </text>
    </comment>
    <comment ref="EY12" authorId="0" shapeId="0">
      <text>
        <r>
          <rPr>
            <sz val="9"/>
            <color indexed="81"/>
            <rFont val="Tahoma"/>
            <family val="2"/>
          </rPr>
          <t>% of seats in House of Counsellors: 43.8%</t>
        </r>
      </text>
    </comment>
    <comment ref="FC12" authorId="0" shapeId="0">
      <text>
        <r>
          <rPr>
            <sz val="9"/>
            <color indexed="81"/>
            <rFont val="Tahoma"/>
            <family val="2"/>
          </rPr>
          <t># of seats in House of Counsellors: 106</t>
        </r>
      </text>
    </comment>
    <comment ref="FD12" authorId="0" shapeId="0">
      <text>
        <r>
          <rPr>
            <sz val="9"/>
            <color indexed="81"/>
            <rFont val="Tahoma"/>
            <family val="2"/>
          </rPr>
          <t>% of seats in House of Counsellors: 43.8%</t>
        </r>
      </text>
    </comment>
    <comment ref="S13" authorId="0" shapeId="0">
      <text>
        <r>
          <rPr>
            <sz val="9"/>
            <color indexed="81"/>
            <rFont val="Tahoma"/>
            <family val="2"/>
          </rPr>
          <t>Includes some seats for SDF.  # of seats in House of Counsellors: 73</t>
        </r>
      </text>
    </comment>
    <comment ref="T13" authorId="0" shapeId="0">
      <text>
        <r>
          <rPr>
            <sz val="9"/>
            <color indexed="81"/>
            <rFont val="Tahoma"/>
            <family val="2"/>
          </rPr>
          <t>Includes some seats for SDF.  # of seats in House of Counsellors: 29.0%</t>
        </r>
      </text>
    </comment>
    <comment ref="X13" authorId="0" shapeId="0">
      <text>
        <r>
          <rPr>
            <sz val="9"/>
            <color indexed="81"/>
            <rFont val="Tahoma"/>
            <family val="2"/>
          </rPr>
          <t>Includes some seats for SDF.  # of seats in House of Counsellors: 73</t>
        </r>
      </text>
    </comment>
    <comment ref="Y13" authorId="0" shapeId="0">
      <text>
        <r>
          <rPr>
            <sz val="9"/>
            <color indexed="81"/>
            <rFont val="Tahoma"/>
            <family val="2"/>
          </rPr>
          <t>Includes some seats for SDF.  # of seats in House of Counsellors: 29.0%</t>
        </r>
      </text>
    </comment>
    <comment ref="AH13" authorId="0" shapeId="0">
      <text>
        <r>
          <rPr>
            <sz val="9"/>
            <color indexed="81"/>
            <rFont val="Tahoma"/>
            <family val="2"/>
          </rPr>
          <t># of seats in House of Counsellors: 68</t>
        </r>
      </text>
    </comment>
    <comment ref="AI13" authorId="0" shapeId="0">
      <text>
        <r>
          <rPr>
            <sz val="9"/>
            <color indexed="81"/>
            <rFont val="Tahoma"/>
            <family val="2"/>
          </rPr>
          <t>% of seats in House of Counsellors: 27.0%</t>
        </r>
      </text>
    </comment>
    <comment ref="AM13" authorId="0" shapeId="0">
      <text>
        <r>
          <rPr>
            <sz val="9"/>
            <color indexed="81"/>
            <rFont val="Tahoma"/>
            <family val="2"/>
          </rPr>
          <t># of seats in House of Counsellors: 39</t>
        </r>
      </text>
    </comment>
    <comment ref="AN13" authorId="0" shapeId="0">
      <text>
        <r>
          <rPr>
            <sz val="9"/>
            <color indexed="81"/>
            <rFont val="Tahoma"/>
            <family val="2"/>
          </rPr>
          <t>% of seats in House of Counsellors: 15.5%</t>
        </r>
      </text>
    </comment>
    <comment ref="AR13" authorId="0" shapeId="0">
      <text>
        <r>
          <rPr>
            <sz val="9"/>
            <color indexed="81"/>
            <rFont val="Tahoma"/>
            <family val="2"/>
          </rPr>
          <t># of seats in House of Counsellors: 39</t>
        </r>
      </text>
    </comment>
    <comment ref="AS13" authorId="0" shapeId="0">
      <text>
        <r>
          <rPr>
            <sz val="9"/>
            <color indexed="81"/>
            <rFont val="Tahoma"/>
            <family val="2"/>
          </rPr>
          <t>% of seats in House of Counsellors: 15.5%</t>
        </r>
      </text>
    </comment>
    <comment ref="AW13" authorId="0" shapeId="0">
      <text>
        <r>
          <rPr>
            <sz val="9"/>
            <color indexed="81"/>
            <rFont val="Tahoma"/>
            <family val="2"/>
          </rPr>
          <t># of seats in House of Counsellors: 29</t>
        </r>
      </text>
    </comment>
    <comment ref="AX13" authorId="0" shapeId="0">
      <text>
        <r>
          <rPr>
            <sz val="9"/>
            <color indexed="81"/>
            <rFont val="Tahoma"/>
            <family val="2"/>
          </rPr>
          <t>% of seats in House of Counsellors: 11.5%</t>
        </r>
      </text>
    </comment>
    <comment ref="AY13" authorId="0" shapeId="0">
      <text>
        <r>
          <rPr>
            <sz val="9"/>
            <color indexed="81"/>
            <rFont val="Tahoma"/>
            <family val="2"/>
          </rPr>
          <t>SDP and NPS (Sakigake) helped form the Hashimoto second coalition cabinet although they decided not to send any ministers to the cabinet.</t>
        </r>
      </text>
    </comment>
    <comment ref="AZ13" authorId="0" shapeId="0">
      <text>
        <r>
          <rPr>
            <sz val="9"/>
            <color indexed="81"/>
            <rFont val="Tahoma"/>
            <family val="2"/>
          </rPr>
          <t>SDP and NPS (Sakigake) helped form the Hashimoto second coalition cabinet although they decided not to send any ministers to the cabinet.</t>
        </r>
      </text>
    </comment>
    <comment ref="BB13" authorId="0" shapeId="0">
      <text>
        <r>
          <rPr>
            <sz val="9"/>
            <color indexed="81"/>
            <rFont val="Tahoma"/>
            <family val="2"/>
          </rPr>
          <t># of seats in House of Counsellors: 23</t>
        </r>
      </text>
    </comment>
    <comment ref="BC13" authorId="0" shapeId="0">
      <text>
        <r>
          <rPr>
            <sz val="9"/>
            <color indexed="81"/>
            <rFont val="Tahoma"/>
            <family val="2"/>
          </rPr>
          <t>% of seats in House of Counsellors: 9.1%</t>
        </r>
      </text>
    </comment>
    <comment ref="BD13" authorId="0" shapeId="0">
      <text>
        <r>
          <rPr>
            <sz val="9"/>
            <color indexed="81"/>
            <rFont val="Tahoma"/>
            <family val="2"/>
          </rPr>
          <t>SDP and NPS (Sakigake) helped form the Hashimoto second coalition cabinet although they decided not to send any ministers to the cabinet.</t>
        </r>
      </text>
    </comment>
    <comment ref="BE13" authorId="0" shapeId="0">
      <text>
        <r>
          <rPr>
            <sz val="9"/>
            <color indexed="81"/>
            <rFont val="Tahoma"/>
            <family val="2"/>
          </rPr>
          <t>SDP and NPS (Sakigake) helped form the Hashimoto second coalition cabinet although they decided not to send any ministers to the cabinet.</t>
        </r>
      </text>
    </comment>
    <comment ref="BG13" authorId="0" shapeId="0">
      <text>
        <r>
          <rPr>
            <sz val="9"/>
            <color indexed="81"/>
            <rFont val="Tahoma"/>
            <family val="2"/>
          </rPr>
          <t># of seats in House of Counsellors: 21</t>
        </r>
      </text>
    </comment>
    <comment ref="BH13" authorId="0" shapeId="0">
      <text>
        <r>
          <rPr>
            <sz val="9"/>
            <color indexed="81"/>
            <rFont val="Tahoma"/>
            <family val="2"/>
          </rPr>
          <t>% of seats in House of Counsellors: 8.3%</t>
        </r>
      </text>
    </comment>
    <comment ref="BI13" authorId="0" shapeId="0">
      <text>
        <r>
          <rPr>
            <sz val="9"/>
            <color indexed="81"/>
            <rFont val="Tahoma"/>
            <family val="2"/>
          </rPr>
          <t>SDP and NPS (Sakigake) helped form the Hashimoto second coalition cabinet although they decided not to send any ministers to the cabinet.</t>
        </r>
      </text>
    </comment>
    <comment ref="BJ13" authorId="0" shapeId="0">
      <text>
        <r>
          <rPr>
            <sz val="9"/>
            <color indexed="81"/>
            <rFont val="Tahoma"/>
            <family val="2"/>
          </rPr>
          <t>SDP and NPS (Sakigake) helped form the Hashimoto second coalition cabinet although they decided not to send any ministers to the cabinet.</t>
        </r>
      </text>
    </comment>
    <comment ref="EI13" authorId="0" shapeId="0">
      <text>
        <r>
          <rPr>
            <sz val="9"/>
            <color indexed="81"/>
            <rFont val="Tahoma"/>
            <family val="2"/>
          </rPr>
          <t># of seats in House of Counsellors: 5</t>
        </r>
      </text>
    </comment>
    <comment ref="EJ13" authorId="0" shapeId="0">
      <text>
        <r>
          <rPr>
            <sz val="9"/>
            <color indexed="81"/>
            <rFont val="Tahoma"/>
            <family val="2"/>
          </rPr>
          <t>% of seats in House of Counsellors: 2.1%</t>
        </r>
      </text>
    </comment>
    <comment ref="S14" authorId="0" shapeId="0">
      <text>
        <r>
          <rPr>
            <sz val="9"/>
            <color indexed="81"/>
            <rFont val="Tahoma"/>
            <family val="2"/>
          </rPr>
          <t>Includes some seats for NPS (Sakigake).  # of seats in House of Counsellors: 8</t>
        </r>
      </text>
    </comment>
    <comment ref="T14" authorId="0" shapeId="0">
      <text>
        <r>
          <rPr>
            <sz val="9"/>
            <color indexed="81"/>
            <rFont val="Tahoma"/>
            <family val="2"/>
          </rPr>
          <t>Includes some seats for NPS (Sakigake).  # of seats in House of Counsellors: 3.2%</t>
        </r>
      </text>
    </comment>
    <comment ref="X14" authorId="0" shapeId="0">
      <text>
        <r>
          <rPr>
            <sz val="9"/>
            <color indexed="81"/>
            <rFont val="Tahoma"/>
            <family val="2"/>
          </rPr>
          <t>Includes some seats for NPS (Sakigake).  # of seats in House of Counsellors: 8</t>
        </r>
      </text>
    </comment>
    <comment ref="Y14" authorId="0" shapeId="0">
      <text>
        <r>
          <rPr>
            <sz val="9"/>
            <color indexed="81"/>
            <rFont val="Tahoma"/>
            <family val="2"/>
          </rPr>
          <t>Includes some seats for NPS (Sakigake).  # of seats in House of Counsellors: 3.2%</t>
        </r>
      </text>
    </comment>
    <comment ref="AC14" authorId="0" shapeId="0">
      <text>
        <r>
          <rPr>
            <sz val="9"/>
            <color indexed="81"/>
            <rFont val="Tahoma"/>
            <family val="2"/>
          </rPr>
          <t>Kaishin was a parliamentary group in the House of Representatives which included JRP, JNP,
DSP and other minor parties. See entries for that parliamentary group.</t>
        </r>
      </text>
    </comment>
    <comment ref="AD14" authorId="0" shapeId="0">
      <text>
        <r>
          <rPr>
            <sz val="9"/>
            <color indexed="81"/>
            <rFont val="Tahoma"/>
            <family val="2"/>
          </rPr>
          <t>Kaishin was a parliamentary group in the House of Representatives which included JRP, JNP,
DSP and other minor parties. See entries for that parliamentary group.</t>
        </r>
      </text>
    </comment>
    <comment ref="S15" authorId="0" shapeId="0">
      <text>
        <r>
          <rPr>
            <sz val="9"/>
            <color indexed="81"/>
            <rFont val="Tahoma"/>
            <family val="2"/>
          </rPr>
          <t># of seats in House of Counsellors: 24</t>
        </r>
      </text>
    </comment>
    <comment ref="T15" authorId="0" shapeId="0">
      <text>
        <r>
          <rPr>
            <sz val="9"/>
            <color indexed="81"/>
            <rFont val="Tahoma"/>
            <family val="2"/>
          </rPr>
          <t>% of seats in House of Counsellors: 9.5%</t>
        </r>
      </text>
    </comment>
    <comment ref="X15" authorId="0" shapeId="0">
      <text>
        <r>
          <rPr>
            <sz val="9"/>
            <color indexed="81"/>
            <rFont val="Tahoma"/>
            <family val="2"/>
          </rPr>
          <t># of seats in House of Counsellors: 24</t>
        </r>
      </text>
    </comment>
    <comment ref="Y15" authorId="0" shapeId="0">
      <text>
        <r>
          <rPr>
            <sz val="9"/>
            <color indexed="81"/>
            <rFont val="Tahoma"/>
            <family val="2"/>
          </rPr>
          <t>% of seats in House of Counsellors: 9.5%</t>
        </r>
      </text>
    </comment>
    <comment ref="AC15" authorId="0" shapeId="0">
      <text>
        <r>
          <rPr>
            <sz val="9"/>
            <color indexed="81"/>
            <rFont val="Tahoma"/>
            <family val="2"/>
          </rPr>
          <t># of seats in House of Counsellors: 24</t>
        </r>
      </text>
    </comment>
    <comment ref="AD15" authorId="0" shapeId="0">
      <text>
        <r>
          <rPr>
            <sz val="9"/>
            <color indexed="81"/>
            <rFont val="Tahoma"/>
            <family val="2"/>
          </rPr>
          <t>% of seats in House of Counsellors: 9.5%</t>
        </r>
      </text>
    </comment>
    <comment ref="BV15" authorId="0" shapeId="0">
      <text>
        <r>
          <rPr>
            <sz val="9"/>
            <color indexed="81"/>
            <rFont val="Tahoma"/>
            <family val="2"/>
          </rPr>
          <t># of seats in House of Counsellors: 25</t>
        </r>
      </text>
    </comment>
    <comment ref="BW15" authorId="0" shapeId="0">
      <text>
        <r>
          <rPr>
            <sz val="9"/>
            <color indexed="81"/>
            <rFont val="Tahoma"/>
            <family val="2"/>
          </rPr>
          <t>% of seats in House of Counsellors: 9.5%</t>
        </r>
      </text>
    </comment>
    <comment ref="CA15" authorId="0" shapeId="0">
      <text>
        <r>
          <rPr>
            <sz val="9"/>
            <color indexed="81"/>
            <rFont val="Tahoma"/>
            <family val="2"/>
          </rPr>
          <t># of seats in House of Counsellors: 24</t>
        </r>
      </text>
    </comment>
    <comment ref="CB15" authorId="0" shapeId="0">
      <text>
        <r>
          <rPr>
            <sz val="9"/>
            <color indexed="81"/>
            <rFont val="Tahoma"/>
            <family val="2"/>
          </rPr>
          <t>% of seats in House of Counsellors: 9.5%</t>
        </r>
      </text>
    </comment>
    <comment ref="CF15" authorId="0" shapeId="0">
      <text>
        <r>
          <rPr>
            <sz val="9"/>
            <color indexed="81"/>
            <rFont val="Tahoma"/>
            <family val="2"/>
          </rPr>
          <t># of seats in House of Counsellors: 23</t>
        </r>
      </text>
    </comment>
    <comment ref="CG15" authorId="0" shapeId="0">
      <text>
        <r>
          <rPr>
            <sz val="9"/>
            <color indexed="81"/>
            <rFont val="Tahoma"/>
            <family val="2"/>
          </rPr>
          <t>% of seats in House of Counsellors: 9.1%</t>
        </r>
      </text>
    </comment>
    <comment ref="CK15" authorId="0" shapeId="0">
      <text>
        <r>
          <rPr>
            <sz val="9"/>
            <color indexed="81"/>
            <rFont val="Tahoma"/>
            <family val="2"/>
          </rPr>
          <t># of seats in House of Counsellors: 24</t>
        </r>
      </text>
    </comment>
    <comment ref="CL15" authorId="0" shapeId="0">
      <text>
        <r>
          <rPr>
            <sz val="9"/>
            <color indexed="81"/>
            <rFont val="Tahoma"/>
            <family val="2"/>
          </rPr>
          <t>% of seats in House of Counsellors: 9.1%</t>
        </r>
      </text>
    </comment>
    <comment ref="CP15" authorId="0" shapeId="0">
      <text>
        <r>
          <rPr>
            <sz val="9"/>
            <color indexed="81"/>
            <rFont val="Tahoma"/>
            <family val="2"/>
          </rPr>
          <t># of seats in House of Counsellors: 24</t>
        </r>
      </text>
    </comment>
    <comment ref="CQ15" authorId="0" shapeId="0">
      <text>
        <r>
          <rPr>
            <sz val="9"/>
            <color indexed="81"/>
            <rFont val="Tahoma"/>
            <family val="2"/>
          </rPr>
          <t>% of seats in House of Counsellors: 9.5%</t>
        </r>
      </text>
    </comment>
    <comment ref="CU15" authorId="0" shapeId="0">
      <text>
        <r>
          <rPr>
            <sz val="9"/>
            <color indexed="81"/>
            <rFont val="Tahoma"/>
            <family val="2"/>
          </rPr>
          <t># of seats in House of Counsellors: 23</t>
        </r>
      </text>
    </comment>
    <comment ref="CV15" authorId="0" shapeId="0">
      <text>
        <r>
          <rPr>
            <sz val="9"/>
            <color indexed="81"/>
            <rFont val="Tahoma"/>
            <family val="2"/>
          </rPr>
          <t>% of seats in House of Counsellors: 9.3%</t>
        </r>
      </text>
    </comment>
    <comment ref="CZ15" authorId="0" shapeId="0">
      <text>
        <r>
          <rPr>
            <sz val="9"/>
            <color indexed="81"/>
            <rFont val="Tahoma"/>
            <family val="2"/>
          </rPr>
          <t># of seats in House of Counsellors: 24</t>
        </r>
      </text>
    </comment>
    <comment ref="DA15" authorId="0" shapeId="0">
      <text>
        <r>
          <rPr>
            <sz val="9"/>
            <color indexed="81"/>
            <rFont val="Tahoma"/>
            <family val="2"/>
          </rPr>
          <t>% of seats in House of Counsellors: 9.9%</t>
        </r>
      </text>
    </comment>
    <comment ref="DE15" authorId="0" shapeId="0">
      <text>
        <r>
          <rPr>
            <sz val="9"/>
            <color indexed="81"/>
            <rFont val="Tahoma"/>
            <family val="2"/>
          </rPr>
          <t># of seats in House of Counsellors: 24</t>
        </r>
      </text>
    </comment>
    <comment ref="DF15" authorId="0" shapeId="0">
      <text>
        <r>
          <rPr>
            <sz val="9"/>
            <color indexed="81"/>
            <rFont val="Tahoma"/>
            <family val="2"/>
          </rPr>
          <t>% of seats in House of Counsellors: 9.9%</t>
        </r>
      </text>
    </comment>
    <comment ref="DJ15" authorId="0" shapeId="0">
      <text>
        <r>
          <rPr>
            <sz val="9"/>
            <color indexed="81"/>
            <rFont val="Tahoma"/>
            <family val="2"/>
          </rPr>
          <t># of seats in House of Counsellors: 24</t>
        </r>
      </text>
    </comment>
    <comment ref="DK15" authorId="0" shapeId="0">
      <text>
        <r>
          <rPr>
            <sz val="9"/>
            <color indexed="81"/>
            <rFont val="Tahoma"/>
            <family val="2"/>
          </rPr>
          <t>% of seats in House of Counsellors: 9.9%</t>
        </r>
      </text>
    </comment>
    <comment ref="DO15" authorId="0" shapeId="0">
      <text>
        <r>
          <rPr>
            <sz val="9"/>
            <color indexed="81"/>
            <rFont val="Tahoma"/>
            <family val="2"/>
          </rPr>
          <t># of seats in House of Counsellors: 20</t>
        </r>
      </text>
    </comment>
    <comment ref="DP15" authorId="0" shapeId="0">
      <text>
        <r>
          <rPr>
            <sz val="9"/>
            <color indexed="81"/>
            <rFont val="Tahoma"/>
            <family val="2"/>
          </rPr>
          <t>% of seats in House of Counsellors: 8.3%</t>
        </r>
      </text>
    </comment>
    <comment ref="DT15" authorId="0" shapeId="0">
      <text>
        <r>
          <rPr>
            <sz val="9"/>
            <color indexed="81"/>
            <rFont val="Tahoma"/>
            <family val="2"/>
          </rPr>
          <t># of seats in House of Counsellors: 21</t>
        </r>
      </text>
    </comment>
    <comment ref="DU15" authorId="0" shapeId="0">
      <text>
        <r>
          <rPr>
            <sz val="9"/>
            <color indexed="81"/>
            <rFont val="Tahoma"/>
            <family val="2"/>
          </rPr>
          <t>% of seats in House of Counsellors: 8.7%</t>
        </r>
      </text>
    </comment>
    <comment ref="DY15" authorId="0" shapeId="0">
      <text>
        <r>
          <rPr>
            <sz val="9"/>
            <color indexed="81"/>
            <rFont val="Tahoma"/>
            <family val="2"/>
          </rPr>
          <t># of seats in House of Counsellors: 21</t>
        </r>
      </text>
    </comment>
    <comment ref="DZ15" authorId="0" shapeId="0">
      <text>
        <r>
          <rPr>
            <sz val="9"/>
            <color indexed="81"/>
            <rFont val="Tahoma"/>
            <family val="2"/>
          </rPr>
          <t>% of seats in House of Counsellors: 8.7%</t>
        </r>
      </text>
    </comment>
    <comment ref="ED15" authorId="0" shapeId="0">
      <text>
        <r>
          <rPr>
            <sz val="9"/>
            <color indexed="81"/>
            <rFont val="Tahoma"/>
            <family val="2"/>
          </rPr>
          <t># of seats in House of Counsellors: 21</t>
        </r>
      </text>
    </comment>
    <comment ref="EE15" authorId="0" shapeId="0">
      <text>
        <r>
          <rPr>
            <sz val="9"/>
            <color indexed="81"/>
            <rFont val="Tahoma"/>
            <family val="2"/>
          </rPr>
          <t>% of seats in House of Counsellors: 8.7%</t>
        </r>
      </text>
    </comment>
    <comment ref="S16" authorId="0" shapeId="0">
      <text>
        <r>
          <rPr>
            <sz val="9"/>
            <color indexed="81"/>
            <rFont val="Tahoma"/>
            <family val="2"/>
          </rPr>
          <t>Includes some seats for NPS (Sakigake).  # of seats in House of Counsellors: 4</t>
        </r>
      </text>
    </comment>
    <comment ref="T16" authorId="0" shapeId="0">
      <text>
        <r>
          <rPr>
            <sz val="9"/>
            <color indexed="81"/>
            <rFont val="Tahoma"/>
            <family val="2"/>
          </rPr>
          <t>Includes some seats for NPS (Sakigake).  # of seats in House of Counsellors: 1.6%</t>
        </r>
      </text>
    </comment>
    <comment ref="X16" authorId="0" shapeId="0">
      <text>
        <r>
          <rPr>
            <sz val="9"/>
            <color indexed="81"/>
            <rFont val="Tahoma"/>
            <family val="2"/>
          </rPr>
          <t>Includes some seats for NPS (Sakigake).  # of seats in House of Counsellors: 4</t>
        </r>
      </text>
    </comment>
    <comment ref="Y16" authorId="0" shapeId="0">
      <text>
        <r>
          <rPr>
            <sz val="9"/>
            <color indexed="81"/>
            <rFont val="Tahoma"/>
            <family val="2"/>
          </rPr>
          <t>Includes some seats for NPS (Sakigake).  # of seats in House of Counsellors: 1.6%</t>
        </r>
      </text>
    </comment>
    <comment ref="AC16" authorId="0" shapeId="0">
      <text>
        <r>
          <rPr>
            <sz val="9"/>
            <color indexed="81"/>
            <rFont val="Tahoma"/>
            <family val="2"/>
          </rPr>
          <t>Kaishin was a parliamentary group in the House of Representatives which included JRP, JNP,
DSP and other minor parties. See entries for that parliamentary group.</t>
        </r>
      </text>
    </comment>
    <comment ref="AD16" authorId="0" shapeId="0">
      <text>
        <r>
          <rPr>
            <sz val="9"/>
            <color indexed="81"/>
            <rFont val="Tahoma"/>
            <family val="2"/>
          </rPr>
          <t>Kaishin was a parliamentary group in the House of Representatives which included JRP, JNP,
DSP and other minor parties. See entries for that parliamentary group.</t>
        </r>
      </text>
    </comment>
    <comment ref="S17" authorId="0" shapeId="0">
      <text>
        <r>
          <rPr>
            <sz val="9"/>
            <color indexed="81"/>
            <rFont val="Tahoma"/>
            <family val="2"/>
          </rPr>
          <t>Includes some seats for SDF.  # of seats in House of Counsellors: 11</t>
        </r>
      </text>
    </comment>
    <comment ref="T17" authorId="0" shapeId="0">
      <text>
        <r>
          <rPr>
            <sz val="9"/>
            <color indexed="81"/>
            <rFont val="Tahoma"/>
            <family val="2"/>
          </rPr>
          <t>Includes some seats for SDF.  # of seats in House of Counsellors: 4.4%</t>
        </r>
      </text>
    </comment>
    <comment ref="X17" authorId="0" shapeId="0">
      <text>
        <r>
          <rPr>
            <sz val="9"/>
            <color indexed="81"/>
            <rFont val="Tahoma"/>
            <family val="2"/>
          </rPr>
          <t>Includes some seats for SDF.  # of seats in House of Counsellors: 11</t>
        </r>
      </text>
    </comment>
    <comment ref="Y17" authorId="0" shapeId="0">
      <text>
        <r>
          <rPr>
            <sz val="9"/>
            <color indexed="81"/>
            <rFont val="Tahoma"/>
            <family val="2"/>
          </rPr>
          <t>Includes some seats for SDF.  # of seats in House of Counsellors: 4.4%</t>
        </r>
      </text>
    </comment>
    <comment ref="AC17" authorId="0" shapeId="0">
      <text>
        <r>
          <rPr>
            <sz val="9"/>
            <color indexed="81"/>
            <rFont val="Tahoma"/>
            <family val="2"/>
          </rPr>
          <t>Kaishin was a parliamentary group in the House of Representatives which included JRP, JNP,
DSP and other minor parties. See entries for that parliamentary group.</t>
        </r>
      </text>
    </comment>
    <comment ref="AD17" authorId="0" shapeId="0">
      <text>
        <r>
          <rPr>
            <sz val="9"/>
            <color indexed="81"/>
            <rFont val="Tahoma"/>
            <family val="2"/>
          </rPr>
          <t>Kaishin was a parliamentary group in the House of Representatives which included JRP, JNP,
DSP and other minor parties. See entries for that parliamentary group.</t>
        </r>
      </text>
    </comment>
    <comment ref="U18" authorId="0" shapeId="0">
      <text>
        <r>
          <rPr>
            <sz val="9"/>
            <color indexed="81"/>
            <rFont val="Tahoma"/>
            <family val="2"/>
          </rPr>
          <t>1 for DSP and 1 for UDS</t>
        </r>
      </text>
    </comment>
    <comment ref="AC18" authorId="0" shapeId="0">
      <text>
        <r>
          <rPr>
            <sz val="9"/>
            <color indexed="81"/>
            <rFont val="Tahoma"/>
            <family val="2"/>
          </rPr>
          <t xml:space="preserve">Shin Ryokufu-kai (New Wind) was a parliamentary group in the House of Counsellors which included JRP, JNP,
DSP and other minor parties. # of seats: 37. See entries for those individual parties.  </t>
        </r>
      </text>
    </comment>
    <comment ref="AD18" authorId="0" shapeId="0">
      <text>
        <r>
          <rPr>
            <sz val="9"/>
            <color indexed="81"/>
            <rFont val="Tahoma"/>
            <family val="2"/>
          </rPr>
          <t xml:space="preserve">Shin Ryokufu-kai (New Wind) was a parliamentary group in the House of Counsellors which included JRP, JNP,
DSP and other minor parties. % of seats: 14.7%. See entries for those individual parties.  </t>
        </r>
      </text>
    </comment>
    <comment ref="AE18" authorId="0" shapeId="0">
      <text>
        <r>
          <rPr>
            <sz val="9"/>
            <color indexed="81"/>
            <rFont val="Tahoma"/>
            <family val="2"/>
          </rPr>
          <t xml:space="preserve">Shin Ryokufu-kai (New Wind) was a parliamentary group in the House of Counsellors which included JRP, JNP,
DSP and other minor parties.  See entries for those individual parties.  </t>
        </r>
      </text>
    </comment>
    <comment ref="AF18" authorId="0" shapeId="0">
      <text>
        <r>
          <rPr>
            <sz val="9"/>
            <color indexed="81"/>
            <rFont val="Tahoma"/>
            <family val="2"/>
          </rPr>
          <t xml:space="preserve">Shin Ryokufu-kai (New Wind) was a parliamentary group in the House of Counsellors which included JRP, JNP,
DSP and other minor parties.  See entries for those individual parties.  </t>
        </r>
      </text>
    </comment>
    <comment ref="S20" authorId="0" shapeId="0">
      <text>
        <r>
          <rPr>
            <sz val="9"/>
            <color indexed="81"/>
            <rFont val="Tahoma"/>
            <family val="2"/>
          </rPr>
          <t>Included under SDP and DSP</t>
        </r>
      </text>
    </comment>
    <comment ref="T20" authorId="0" shapeId="0">
      <text>
        <r>
          <rPr>
            <sz val="9"/>
            <color indexed="81"/>
            <rFont val="Tahoma"/>
            <family val="2"/>
          </rPr>
          <t>Included under SDP and DSP</t>
        </r>
      </text>
    </comment>
    <comment ref="X20" authorId="0" shapeId="0">
      <text>
        <r>
          <rPr>
            <sz val="9"/>
            <color indexed="81"/>
            <rFont val="Tahoma"/>
            <family val="2"/>
          </rPr>
          <t>Included under SDP and DSP</t>
        </r>
      </text>
    </comment>
    <comment ref="Y20" authorId="0" shapeId="0">
      <text>
        <r>
          <rPr>
            <sz val="9"/>
            <color indexed="81"/>
            <rFont val="Tahoma"/>
            <family val="2"/>
          </rPr>
          <t>Included under SDP and DSP</t>
        </r>
      </text>
    </comment>
    <comment ref="AE20" authorId="0" shapeId="0">
      <text>
        <r>
          <rPr>
            <sz val="9"/>
            <color indexed="81"/>
            <rFont val="Tahoma"/>
            <family val="2"/>
          </rPr>
          <t>Sakigake were not represented in the cabinet but were represented in steering committies of the coalition cabinet in both houses.</t>
        </r>
      </text>
    </comment>
    <comment ref="AF20" authorId="0" shapeId="0">
      <text>
        <r>
          <rPr>
            <sz val="9"/>
            <color indexed="81"/>
            <rFont val="Tahoma"/>
            <family val="2"/>
          </rPr>
          <t>Sakigake were not represented in the cabinet but were represented in steering committies of the coalition cabinet in both houses.</t>
        </r>
      </text>
    </comment>
    <comment ref="AH20" authorId="0" shapeId="0">
      <text>
        <r>
          <rPr>
            <sz val="9"/>
            <color indexed="81"/>
            <rFont val="Tahoma"/>
            <family val="2"/>
          </rPr>
          <t># of seats in House of Counsellors: 0</t>
        </r>
      </text>
    </comment>
    <comment ref="AI20" authorId="0" shapeId="0">
      <text>
        <r>
          <rPr>
            <sz val="9"/>
            <color indexed="81"/>
            <rFont val="Tahoma"/>
            <family val="2"/>
          </rPr>
          <t>% of seats in House of Counsellors: 0%</t>
        </r>
      </text>
    </comment>
    <comment ref="AM20" authorId="0" shapeId="0">
      <text>
        <r>
          <rPr>
            <sz val="9"/>
            <color indexed="81"/>
            <rFont val="Tahoma"/>
            <family val="2"/>
          </rPr>
          <t># of seats in House of Counsellors: 3</t>
        </r>
      </text>
    </comment>
    <comment ref="AN20" authorId="0" shapeId="0">
      <text>
        <r>
          <rPr>
            <sz val="9"/>
            <color indexed="81"/>
            <rFont val="Tahoma"/>
            <family val="2"/>
          </rPr>
          <t>% of seats in House of Counsellors: 1.2%</t>
        </r>
      </text>
    </comment>
    <comment ref="AR20" authorId="0" shapeId="0">
      <text>
        <r>
          <rPr>
            <sz val="9"/>
            <color indexed="81"/>
            <rFont val="Tahoma"/>
            <family val="2"/>
          </rPr>
          <t># of seats in House of Counsellors: 3</t>
        </r>
      </text>
    </comment>
    <comment ref="AS20" authorId="0" shapeId="0">
      <text>
        <r>
          <rPr>
            <sz val="9"/>
            <color indexed="81"/>
            <rFont val="Tahoma"/>
            <family val="2"/>
          </rPr>
          <t>% of seats in House of Counsellors: 1.2%</t>
        </r>
      </text>
    </comment>
    <comment ref="AW20" authorId="0" shapeId="0">
      <text>
        <r>
          <rPr>
            <sz val="9"/>
            <color indexed="81"/>
            <rFont val="Tahoma"/>
            <family val="2"/>
          </rPr>
          <t># of seats in House of Counsellors: 3</t>
        </r>
      </text>
    </comment>
    <comment ref="AX20" authorId="0" shapeId="0">
      <text>
        <r>
          <rPr>
            <sz val="9"/>
            <color indexed="81"/>
            <rFont val="Tahoma"/>
            <family val="2"/>
          </rPr>
          <t>% of seats in House of Counsellors: 1.2%</t>
        </r>
      </text>
    </comment>
    <comment ref="AY20" authorId="0" shapeId="0">
      <text>
        <r>
          <rPr>
            <sz val="9"/>
            <color indexed="81"/>
            <rFont val="Tahoma"/>
            <family val="2"/>
          </rPr>
          <t>SDP and NPS (Sakigake) helped form the Hashimoto second coalition cabinet although they decided not to send any ministers to the cabinet.</t>
        </r>
      </text>
    </comment>
    <comment ref="AZ20" authorId="0" shapeId="0">
      <text>
        <r>
          <rPr>
            <sz val="9"/>
            <color indexed="81"/>
            <rFont val="Tahoma"/>
            <family val="2"/>
          </rPr>
          <t>SDP and NPS (Sakigake) helped form the Hashimoto second coalition cabinet although they decided not to send any ministers to the cabinet.</t>
        </r>
      </text>
    </comment>
    <comment ref="BB20" authorId="0" shapeId="0">
      <text>
        <r>
          <rPr>
            <sz val="9"/>
            <color indexed="81"/>
            <rFont val="Tahoma"/>
            <family val="2"/>
          </rPr>
          <t># of seats in House of Counsellors: 3</t>
        </r>
      </text>
    </comment>
    <comment ref="BC20" authorId="0" shapeId="0">
      <text>
        <r>
          <rPr>
            <sz val="9"/>
            <color indexed="81"/>
            <rFont val="Tahoma"/>
            <family val="2"/>
          </rPr>
          <t>% of seats in House of Counsellors: 1.2%</t>
        </r>
      </text>
    </comment>
    <comment ref="BD20" authorId="0" shapeId="0">
      <text>
        <r>
          <rPr>
            <sz val="9"/>
            <color indexed="81"/>
            <rFont val="Tahoma"/>
            <family val="2"/>
          </rPr>
          <t>SDP and NPS (Sakigake) helped form the Hashimoto second coalition cabinet although they decided not to send any ministers to the cabinet.</t>
        </r>
      </text>
    </comment>
    <comment ref="BE20" authorId="0" shapeId="0">
      <text>
        <r>
          <rPr>
            <sz val="9"/>
            <color indexed="81"/>
            <rFont val="Tahoma"/>
            <family val="2"/>
          </rPr>
          <t>SDP and NPS (Sakigake) helped form the Hashimoto second coalition cabinet although they decided not to send any ministers to the cabinet.</t>
        </r>
      </text>
    </comment>
    <comment ref="BG20" authorId="0" shapeId="0">
      <text>
        <r>
          <rPr>
            <sz val="9"/>
            <color indexed="81"/>
            <rFont val="Tahoma"/>
            <family val="2"/>
          </rPr>
          <t># of seats in House of Counsellors: 3</t>
        </r>
      </text>
    </comment>
    <comment ref="BH20" authorId="0" shapeId="0">
      <text>
        <r>
          <rPr>
            <sz val="9"/>
            <color indexed="81"/>
            <rFont val="Tahoma"/>
            <family val="2"/>
          </rPr>
          <t>% of seats in House of Counsellors: 1.2%</t>
        </r>
      </text>
    </comment>
    <comment ref="BI20" authorId="0" shapeId="0">
      <text>
        <r>
          <rPr>
            <sz val="9"/>
            <color indexed="81"/>
            <rFont val="Tahoma"/>
            <family val="2"/>
          </rPr>
          <t>SDP and NPS (Sakigake) helped form the Hashimoto second coalition cabinet although they decided not to send any ministers to the cabinet.</t>
        </r>
      </text>
    </comment>
    <comment ref="BJ20" authorId="0" shapeId="0">
      <text>
        <r>
          <rPr>
            <sz val="9"/>
            <color indexed="81"/>
            <rFont val="Tahoma"/>
            <family val="2"/>
          </rPr>
          <t>SDP and NPS (Sakigake) helped form the Hashimoto second coalition cabinet although they decided not to send any ministers to the cabinet.</t>
        </r>
      </text>
    </comment>
    <comment ref="S21" authorId="0" shapeId="0">
      <text>
        <r>
          <rPr>
            <sz val="9"/>
            <color indexed="81"/>
            <rFont val="Tahoma"/>
            <family val="2"/>
          </rPr>
          <t>Included under SDP and DSP</t>
        </r>
      </text>
    </comment>
    <comment ref="T21" authorId="0" shapeId="0">
      <text>
        <r>
          <rPr>
            <sz val="9"/>
            <color indexed="81"/>
            <rFont val="Tahoma"/>
            <family val="2"/>
          </rPr>
          <t>Included under SDP and DSP</t>
        </r>
      </text>
    </comment>
    <comment ref="X21" authorId="0" shapeId="0">
      <text>
        <r>
          <rPr>
            <sz val="9"/>
            <color indexed="81"/>
            <rFont val="Tahoma"/>
            <family val="2"/>
          </rPr>
          <t>Not listed in original PDY so it appears here as 0</t>
        </r>
      </text>
    </comment>
    <comment ref="Y21" authorId="0" shapeId="0">
      <text>
        <r>
          <rPr>
            <sz val="9"/>
            <color indexed="81"/>
            <rFont val="Tahoma"/>
            <family val="2"/>
          </rPr>
          <t>Not listed in original PDY so it appears here as 0</t>
        </r>
      </text>
    </comment>
    <comment ref="AC22" authorId="0" shapeId="0">
      <text>
        <r>
          <rPr>
            <sz val="9"/>
            <color indexed="81"/>
            <rFont val="Tahoma"/>
            <family val="2"/>
          </rPr>
          <t>Kaishin was a parliamentary group in the House of Representatives which included JRP, JNP,
DSP and other minor parties. See entries for those individual parties.</t>
        </r>
      </text>
    </comment>
    <comment ref="AD22" authorId="0" shapeId="0">
      <text>
        <r>
          <rPr>
            <sz val="9"/>
            <color indexed="81"/>
            <rFont val="Tahoma"/>
            <family val="2"/>
          </rPr>
          <t>Kaishin was a parliamentary group in the House of Representatives which included JRP, JNP,
DSP and other minor parties. See entries for those individual parties.</t>
        </r>
      </text>
    </comment>
    <comment ref="AE22" authorId="0" shapeId="0">
      <text>
        <r>
          <rPr>
            <sz val="9"/>
            <color indexed="81"/>
            <rFont val="Tahoma"/>
            <family val="2"/>
          </rPr>
          <t>Kaishin was a parliamentary group in the House of Representatives which included JRP, JNP,
DSP and other minor parties. See entries for those individual parties.</t>
        </r>
      </text>
    </comment>
    <comment ref="AF22" authorId="0" shapeId="0">
      <text>
        <r>
          <rPr>
            <sz val="9"/>
            <color indexed="81"/>
            <rFont val="Tahoma"/>
            <family val="2"/>
          </rPr>
          <t>Kaishin was a parliamentary group in the House of Representatives which included JRP, JNP,
DSP and other minor parties. See entries for those individual parties.</t>
        </r>
      </text>
    </comment>
    <comment ref="BQ23" authorId="0" shapeId="0">
      <text>
        <r>
          <rPr>
            <sz val="9"/>
            <color indexed="81"/>
            <rFont val="Tahoma"/>
            <family val="2"/>
          </rPr>
          <t># of seats in House of Counsellors: 12</t>
        </r>
      </text>
    </comment>
    <comment ref="BR23" authorId="0" shapeId="0">
      <text>
        <r>
          <rPr>
            <sz val="9"/>
            <color indexed="81"/>
            <rFont val="Tahoma"/>
            <family val="2"/>
          </rPr>
          <t>% of seats in House of Counsellors: 4.8%</t>
        </r>
      </text>
    </comment>
    <comment ref="BV23" authorId="0" shapeId="0">
      <text>
        <r>
          <rPr>
            <sz val="9"/>
            <color indexed="81"/>
            <rFont val="Tahoma"/>
            <family val="2"/>
          </rPr>
          <t># of seats in House of Counsellors: 12</t>
        </r>
      </text>
    </comment>
    <comment ref="BW23" authorId="0" shapeId="0">
      <text>
        <r>
          <rPr>
            <sz val="9"/>
            <color indexed="81"/>
            <rFont val="Tahoma"/>
            <family val="2"/>
          </rPr>
          <t>% of seats in House of Counsellors: 4.8%</t>
        </r>
      </text>
    </comment>
    <comment ref="CA24" authorId="0" shapeId="0">
      <text>
        <r>
          <rPr>
            <sz val="9"/>
            <color indexed="81"/>
            <rFont val="Tahoma"/>
            <family val="2"/>
          </rPr>
          <t># of seats in House of Counsellors: 12</t>
        </r>
      </text>
    </comment>
    <comment ref="CB24" authorId="0" shapeId="0">
      <text>
        <r>
          <rPr>
            <sz val="9"/>
            <color indexed="81"/>
            <rFont val="Tahoma"/>
            <family val="2"/>
          </rPr>
          <t>% of seats in House of Counsellors: 4.8%</t>
        </r>
      </text>
    </comment>
    <comment ref="CF24" authorId="0" shapeId="0">
      <text>
        <r>
          <rPr>
            <sz val="9"/>
            <color indexed="81"/>
            <rFont val="Tahoma"/>
            <family val="2"/>
          </rPr>
          <t># of seats in House of Counsellors: 6</t>
        </r>
      </text>
    </comment>
    <comment ref="CG24" authorId="0" shapeId="0">
      <text>
        <r>
          <rPr>
            <sz val="9"/>
            <color indexed="81"/>
            <rFont val="Tahoma"/>
            <family val="2"/>
          </rPr>
          <t>% of seats in House of Counsellors: 2.3%</t>
        </r>
      </text>
    </comment>
    <comment ref="CK24" authorId="0" shapeId="0">
      <text>
        <r>
          <rPr>
            <sz val="9"/>
            <color indexed="81"/>
            <rFont val="Tahoma"/>
            <family val="2"/>
          </rPr>
          <t># of seats in House of Counsellors: 6</t>
        </r>
      </text>
    </comment>
    <comment ref="CL24" authorId="0" shapeId="0">
      <text>
        <r>
          <rPr>
            <sz val="9"/>
            <color indexed="81"/>
            <rFont val="Tahoma"/>
            <family val="2"/>
          </rPr>
          <t>% of seats in House of Counsellors: 2.3%</t>
        </r>
      </text>
    </comment>
    <comment ref="CP24" authorId="0" shapeId="0">
      <text>
        <r>
          <rPr>
            <sz val="9"/>
            <color indexed="81"/>
            <rFont val="Tahoma"/>
            <family val="2"/>
          </rPr>
          <t># of seats in House of Counsellors: 6</t>
        </r>
      </text>
    </comment>
    <comment ref="CQ24" authorId="0" shapeId="0">
      <text>
        <r>
          <rPr>
            <sz val="9"/>
            <color indexed="81"/>
            <rFont val="Tahoma"/>
            <family val="2"/>
          </rPr>
          <t>% of seats in House of Counsellors: 2.4%</t>
        </r>
      </text>
    </comment>
    <comment ref="CU24" authorId="0" shapeId="0">
      <text>
        <r>
          <rPr>
            <sz val="9"/>
            <color indexed="81"/>
            <rFont val="Tahoma"/>
            <family val="2"/>
          </rPr>
          <t># of seats in House of Counsellors: 3</t>
        </r>
      </text>
    </comment>
    <comment ref="CV24" authorId="0" shapeId="0">
      <text>
        <r>
          <rPr>
            <sz val="9"/>
            <color indexed="81"/>
            <rFont val="Tahoma"/>
            <family val="2"/>
          </rPr>
          <t>% of seats in House of Counsellors: 1.2%</t>
        </r>
      </text>
    </comment>
    <comment ref="EN25" authorId="0" shapeId="0">
      <text>
        <r>
          <rPr>
            <sz val="9"/>
            <color indexed="81"/>
            <rFont val="Tahoma"/>
            <family val="2"/>
          </rPr>
          <t>Sits with DPJ in common caucus in the House of Counsellors.</t>
        </r>
      </text>
    </comment>
    <comment ref="EO25" authorId="0" shapeId="0">
      <text>
        <r>
          <rPr>
            <sz val="9"/>
            <color indexed="81"/>
            <rFont val="Tahoma"/>
            <family val="2"/>
          </rPr>
          <t>Sits with DPJ in common caucus in the House of Counsellors.</t>
        </r>
      </text>
    </comment>
    <comment ref="ES25" authorId="0" shapeId="0">
      <text>
        <r>
          <rPr>
            <sz val="9"/>
            <color indexed="81"/>
            <rFont val="Tahoma"/>
            <family val="2"/>
          </rPr>
          <t># of seats in House of Counsellors: 3</t>
        </r>
      </text>
    </comment>
    <comment ref="ET25" authorId="0" shapeId="0">
      <text>
        <r>
          <rPr>
            <sz val="9"/>
            <color indexed="81"/>
            <rFont val="Tahoma"/>
            <family val="2"/>
          </rPr>
          <t>% of seats in House of Counsellors: 1.2%</t>
        </r>
      </text>
    </comment>
    <comment ref="EX25" authorId="0" shapeId="0">
      <text>
        <r>
          <rPr>
            <sz val="9"/>
            <color indexed="81"/>
            <rFont val="Tahoma"/>
            <family val="2"/>
          </rPr>
          <t># of seats in House of Counsellors: 3</t>
        </r>
      </text>
    </comment>
    <comment ref="EY25" authorId="0" shapeId="0">
      <text>
        <r>
          <rPr>
            <sz val="9"/>
            <color indexed="81"/>
            <rFont val="Tahoma"/>
            <family val="2"/>
          </rPr>
          <t>% of seats in House of Counsellors: 1.2%</t>
        </r>
      </text>
    </comment>
    <comment ref="FC25" authorId="0" shapeId="0">
      <text>
        <r>
          <rPr>
            <sz val="9"/>
            <color indexed="81"/>
            <rFont val="Tahoma"/>
            <family val="2"/>
          </rPr>
          <t># of seats in House of Counsellors: 3</t>
        </r>
      </text>
    </comment>
    <comment ref="FD25" authorId="0" shapeId="0">
      <text>
        <r>
          <rPr>
            <sz val="9"/>
            <color indexed="81"/>
            <rFont val="Tahoma"/>
            <family val="2"/>
          </rPr>
          <t>% of seats in House of Counsellors: 1.2%</t>
        </r>
      </text>
    </comment>
    <comment ref="AC26" authorId="0" shapeId="0">
      <text>
        <r>
          <rPr>
            <sz val="9"/>
            <color indexed="81"/>
            <rFont val="Tahoma"/>
            <family val="2"/>
          </rPr>
          <t>Not listed in original PDY so it appears here as 0</t>
        </r>
      </text>
    </comment>
    <comment ref="AD26" authorId="0" shapeId="0">
      <text>
        <r>
          <rPr>
            <sz val="9"/>
            <color indexed="81"/>
            <rFont val="Tahoma"/>
            <family val="2"/>
          </rPr>
          <t>Not listed in original PDY so it appears here as 0</t>
        </r>
      </text>
    </comment>
    <comment ref="AE26" authorId="0" shapeId="0">
      <text>
        <r>
          <rPr>
            <sz val="9"/>
            <color indexed="81"/>
            <rFont val="Tahoma"/>
            <family val="2"/>
          </rPr>
          <t>Listed as "Citizen"</t>
        </r>
      </text>
    </comment>
    <comment ref="AM26" authorId="0" shapeId="0">
      <text>
        <r>
          <rPr>
            <sz val="9"/>
            <color indexed="81"/>
            <rFont val="Tahoma"/>
            <family val="2"/>
          </rPr>
          <t>Not listed in original PDY so it appears here as 0</t>
        </r>
      </text>
    </comment>
    <comment ref="AN26" authorId="0" shapeId="0">
      <text>
        <r>
          <rPr>
            <sz val="9"/>
            <color indexed="81"/>
            <rFont val="Tahoma"/>
            <family val="2"/>
          </rPr>
          <t>Not listed in original PDY so it appears here as 0</t>
        </r>
      </text>
    </comment>
    <comment ref="AO26" authorId="0" shapeId="0">
      <text>
        <r>
          <rPr>
            <sz val="9"/>
            <color indexed="81"/>
            <rFont val="Tahoma"/>
            <family val="2"/>
          </rPr>
          <t>Listed as "economist"</t>
        </r>
      </text>
    </comment>
    <comment ref="AP26" authorId="0" shapeId="0">
      <text>
        <r>
          <rPr>
            <sz val="9"/>
            <color indexed="81"/>
            <rFont val="Tahoma"/>
            <family val="2"/>
          </rPr>
          <t>Listed as "economist"</t>
        </r>
      </text>
    </comment>
    <comment ref="AR26" authorId="0" shapeId="0">
      <text>
        <r>
          <rPr>
            <sz val="9"/>
            <color indexed="81"/>
            <rFont val="Tahoma"/>
            <family val="2"/>
          </rPr>
          <t>Not listed in original PDY so it appears here as 0</t>
        </r>
      </text>
    </comment>
    <comment ref="AS26" authorId="0" shapeId="0">
      <text>
        <r>
          <rPr>
            <sz val="9"/>
            <color indexed="81"/>
            <rFont val="Tahoma"/>
            <family val="2"/>
          </rPr>
          <t>Not listed in original PDY so it appears here as 0</t>
        </r>
      </text>
    </comment>
    <comment ref="AT26" authorId="0" shapeId="0">
      <text>
        <r>
          <rPr>
            <sz val="9"/>
            <color indexed="81"/>
            <rFont val="Tahoma"/>
            <family val="2"/>
          </rPr>
          <t>Listed as "Ex-bureaucrat"</t>
        </r>
      </text>
    </comment>
    <comment ref="AU26" authorId="0" shapeId="0">
      <text>
        <r>
          <rPr>
            <sz val="9"/>
            <color indexed="81"/>
            <rFont val="Tahoma"/>
            <family val="2"/>
          </rPr>
          <t>Listed as "Ex-bureaucrat"</t>
        </r>
      </text>
    </comment>
    <comment ref="BL26" authorId="0" shapeId="0">
      <text>
        <r>
          <rPr>
            <sz val="9"/>
            <color indexed="81"/>
            <rFont val="Tahoma"/>
            <family val="2"/>
          </rPr>
          <t>Not listed in original PDY so it appears here as 0</t>
        </r>
      </text>
    </comment>
    <comment ref="BM26" authorId="0" shapeId="0">
      <text>
        <r>
          <rPr>
            <sz val="9"/>
            <color indexed="81"/>
            <rFont val="Tahoma"/>
            <family val="2"/>
          </rPr>
          <t>Not listed in original PDY so it appears here as 0</t>
        </r>
      </text>
    </comment>
    <comment ref="BN26" authorId="0" shapeId="0">
      <text>
        <r>
          <rPr>
            <sz val="9"/>
            <color indexed="81"/>
            <rFont val="Tahoma"/>
            <family val="2"/>
          </rPr>
          <t>Listed as "non-Diet member"</t>
        </r>
      </text>
    </comment>
    <comment ref="BO26" authorId="0" shapeId="0">
      <text>
        <r>
          <rPr>
            <sz val="9"/>
            <color indexed="81"/>
            <rFont val="Tahoma"/>
            <family val="2"/>
          </rPr>
          <t>Listed as "non-Diet member"</t>
        </r>
      </text>
    </comment>
    <comment ref="BQ26" authorId="0" shapeId="0">
      <text>
        <r>
          <rPr>
            <sz val="9"/>
            <color indexed="81"/>
            <rFont val="Tahoma"/>
            <family val="2"/>
          </rPr>
          <t>Not listed in original PDY so it appears here as 0</t>
        </r>
      </text>
    </comment>
    <comment ref="BR26" authorId="0" shapeId="0">
      <text>
        <r>
          <rPr>
            <sz val="9"/>
            <color indexed="81"/>
            <rFont val="Tahoma"/>
            <family val="2"/>
          </rPr>
          <t>Not listed in original PDY so it appears here as 0</t>
        </r>
      </text>
    </comment>
    <comment ref="BS26" authorId="0" shapeId="0">
      <text>
        <r>
          <rPr>
            <sz val="9"/>
            <color indexed="81"/>
            <rFont val="Tahoma"/>
            <family val="2"/>
          </rPr>
          <t>Listed as "non-Diet member"</t>
        </r>
      </text>
    </comment>
    <comment ref="BT26" authorId="0" shapeId="0">
      <text>
        <r>
          <rPr>
            <sz val="9"/>
            <color indexed="81"/>
            <rFont val="Tahoma"/>
            <family val="2"/>
          </rPr>
          <t>Listed as "non-Diet member"</t>
        </r>
      </text>
    </comment>
    <comment ref="BV26" authorId="0" shapeId="0">
      <text>
        <r>
          <rPr>
            <sz val="9"/>
            <color indexed="81"/>
            <rFont val="Tahoma"/>
            <family val="2"/>
          </rPr>
          <t>Not listed in original PDY so it appears here as 0</t>
        </r>
      </text>
    </comment>
    <comment ref="BW26" authorId="0" shapeId="0">
      <text>
        <r>
          <rPr>
            <sz val="9"/>
            <color indexed="81"/>
            <rFont val="Tahoma"/>
            <family val="2"/>
          </rPr>
          <t>Not listed in original PDY so it appears here as 0</t>
        </r>
      </text>
    </comment>
    <comment ref="BX26" authorId="0" shapeId="0">
      <text>
        <r>
          <rPr>
            <sz val="9"/>
            <color indexed="81"/>
            <rFont val="Tahoma"/>
            <family val="2"/>
          </rPr>
          <t>Listed as "non-Diet member"</t>
        </r>
      </text>
    </comment>
    <comment ref="BY26" authorId="0" shapeId="0">
      <text>
        <r>
          <rPr>
            <sz val="9"/>
            <color indexed="81"/>
            <rFont val="Tahoma"/>
            <family val="2"/>
          </rPr>
          <t>Listed as "non-Diet member"</t>
        </r>
      </text>
    </comment>
    <comment ref="CA26" authorId="0" shapeId="0">
      <text>
        <r>
          <rPr>
            <sz val="9"/>
            <color indexed="81"/>
            <rFont val="Tahoma"/>
            <family val="2"/>
          </rPr>
          <t>Not listed in original PDY so it appears here as 0</t>
        </r>
      </text>
    </comment>
    <comment ref="CB26" authorId="0" shapeId="0">
      <text>
        <r>
          <rPr>
            <sz val="9"/>
            <color indexed="81"/>
            <rFont val="Tahoma"/>
            <family val="2"/>
          </rPr>
          <t>Not listed in original PDY so it appears here as 0</t>
        </r>
      </text>
    </comment>
    <comment ref="CC26" authorId="0" shapeId="0">
      <text>
        <r>
          <rPr>
            <sz val="9"/>
            <color indexed="81"/>
            <rFont val="Tahoma"/>
            <family val="2"/>
          </rPr>
          <t>Listed as "non-Diet member"</t>
        </r>
      </text>
    </comment>
    <comment ref="CD26" authorId="0" shapeId="0">
      <text>
        <r>
          <rPr>
            <sz val="9"/>
            <color indexed="81"/>
            <rFont val="Tahoma"/>
            <family val="2"/>
          </rPr>
          <t>Listed as "non-Diet member"</t>
        </r>
      </text>
    </comment>
    <comment ref="CF26" authorId="0" shapeId="0">
      <text>
        <r>
          <rPr>
            <sz val="9"/>
            <color indexed="81"/>
            <rFont val="Tahoma"/>
            <family val="2"/>
          </rPr>
          <t>Not listed in original PDY so it appears here as 0</t>
        </r>
      </text>
    </comment>
    <comment ref="CG26" authorId="0" shapeId="0">
      <text>
        <r>
          <rPr>
            <sz val="9"/>
            <color indexed="81"/>
            <rFont val="Tahoma"/>
            <family val="2"/>
          </rPr>
          <t>Not listed in original PDY so it appears here as 0</t>
        </r>
      </text>
    </comment>
    <comment ref="CH26" authorId="0" shapeId="0">
      <text>
        <r>
          <rPr>
            <sz val="9"/>
            <color indexed="81"/>
            <rFont val="Tahoma"/>
            <family val="2"/>
          </rPr>
          <t>Listed as "non-Diet member"</t>
        </r>
      </text>
    </comment>
    <comment ref="CI26" authorId="0" shapeId="0">
      <text>
        <r>
          <rPr>
            <sz val="9"/>
            <color indexed="81"/>
            <rFont val="Tahoma"/>
            <family val="2"/>
          </rPr>
          <t>Listed as "non-Diet member"</t>
        </r>
      </text>
    </comment>
    <comment ref="CK26" authorId="0" shapeId="0">
      <text>
        <r>
          <rPr>
            <sz val="9"/>
            <color indexed="81"/>
            <rFont val="Tahoma"/>
            <family val="2"/>
          </rPr>
          <t>Not listed in original PDY so it appears here as 0</t>
        </r>
      </text>
    </comment>
    <comment ref="CL26" authorId="0" shapeId="0">
      <text>
        <r>
          <rPr>
            <sz val="9"/>
            <color indexed="81"/>
            <rFont val="Tahoma"/>
            <family val="2"/>
          </rPr>
          <t>Not listed in original PDY so it appears here as 0</t>
        </r>
      </text>
    </comment>
    <comment ref="CM26" authorId="0" shapeId="0">
      <text>
        <r>
          <rPr>
            <sz val="9"/>
            <color indexed="81"/>
            <rFont val="Tahoma"/>
            <family val="2"/>
          </rPr>
          <t>Listed as "non-Diet member"</t>
        </r>
      </text>
    </comment>
    <comment ref="CN26" authorId="0" shapeId="0">
      <text>
        <r>
          <rPr>
            <sz val="9"/>
            <color indexed="81"/>
            <rFont val="Tahoma"/>
            <family val="2"/>
          </rPr>
          <t>Listed as "non-Diet member"</t>
        </r>
      </text>
    </comment>
    <comment ref="CP26" authorId="0" shapeId="0">
      <text>
        <r>
          <rPr>
            <sz val="9"/>
            <color indexed="81"/>
            <rFont val="Tahoma"/>
            <family val="2"/>
          </rPr>
          <t>Not listed in original PDY so it appears here as 0</t>
        </r>
      </text>
    </comment>
    <comment ref="CQ26" authorId="0" shapeId="0">
      <text>
        <r>
          <rPr>
            <sz val="9"/>
            <color indexed="81"/>
            <rFont val="Tahoma"/>
            <family val="2"/>
          </rPr>
          <t>Not listed in original PDY so it appears here as 0</t>
        </r>
      </text>
    </comment>
    <comment ref="CR26" authorId="0" shapeId="0">
      <text>
        <r>
          <rPr>
            <sz val="9"/>
            <color indexed="81"/>
            <rFont val="Tahoma"/>
            <family val="2"/>
          </rPr>
          <t>Listed as "non-Diet member"</t>
        </r>
      </text>
    </comment>
    <comment ref="CS26" authorId="0" shapeId="0">
      <text>
        <r>
          <rPr>
            <sz val="9"/>
            <color indexed="81"/>
            <rFont val="Tahoma"/>
            <family val="2"/>
          </rPr>
          <t>Listed as "non-Diet member"</t>
        </r>
      </text>
    </comment>
    <comment ref="CU26" authorId="0" shapeId="0">
      <text>
        <r>
          <rPr>
            <sz val="9"/>
            <color indexed="81"/>
            <rFont val="Tahoma"/>
            <family val="2"/>
          </rPr>
          <t>Not listed in original PDY so it appears here as 0</t>
        </r>
      </text>
    </comment>
    <comment ref="CV26" authorId="0" shapeId="0">
      <text>
        <r>
          <rPr>
            <sz val="9"/>
            <color indexed="81"/>
            <rFont val="Tahoma"/>
            <family val="2"/>
          </rPr>
          <t>Not listed in original PDY so it appears here as 0</t>
        </r>
      </text>
    </comment>
    <comment ref="CW26" authorId="0" shapeId="0">
      <text>
        <r>
          <rPr>
            <sz val="9"/>
            <color indexed="81"/>
            <rFont val="Tahoma"/>
            <family val="2"/>
          </rPr>
          <t>Listed as "non-Diet member"</t>
        </r>
      </text>
    </comment>
    <comment ref="CX26" authorId="0" shapeId="0">
      <text>
        <r>
          <rPr>
            <sz val="9"/>
            <color indexed="81"/>
            <rFont val="Tahoma"/>
            <family val="2"/>
          </rPr>
          <t>Listed as "non-Diet member"</t>
        </r>
      </text>
    </comment>
    <comment ref="DJ26" authorId="0" shapeId="0">
      <text>
        <r>
          <rPr>
            <sz val="9"/>
            <color indexed="81"/>
            <rFont val="Tahoma"/>
            <family val="2"/>
          </rPr>
          <t>Not listed in original PDY so it appears here as 0</t>
        </r>
      </text>
    </comment>
    <comment ref="DK26" authorId="0" shapeId="0">
      <text>
        <r>
          <rPr>
            <sz val="9"/>
            <color indexed="81"/>
            <rFont val="Tahoma"/>
            <family val="2"/>
          </rPr>
          <t>Not listed in original PDY so it appears here as 0</t>
        </r>
      </text>
    </comment>
    <comment ref="DL26" authorId="0" shapeId="0">
      <text>
        <r>
          <rPr>
            <sz val="9"/>
            <color indexed="81"/>
            <rFont val="Tahoma"/>
            <family val="2"/>
          </rPr>
          <t>Listed as "non-Diet member"</t>
        </r>
      </text>
    </comment>
    <comment ref="DM26" authorId="0" shapeId="0">
      <text>
        <r>
          <rPr>
            <sz val="9"/>
            <color indexed="81"/>
            <rFont val="Tahoma"/>
            <family val="2"/>
          </rPr>
          <t>Listed as "non-Diet member"</t>
        </r>
      </text>
    </comment>
    <comment ref="DO26" authorId="0" shapeId="0">
      <text>
        <r>
          <rPr>
            <sz val="9"/>
            <color indexed="81"/>
            <rFont val="Tahoma"/>
            <family val="2"/>
          </rPr>
          <t>Not listed in original PDY so it appears here as 0</t>
        </r>
      </text>
    </comment>
    <comment ref="DP26" authorId="0" shapeId="0">
      <text>
        <r>
          <rPr>
            <sz val="9"/>
            <color indexed="81"/>
            <rFont val="Tahoma"/>
            <family val="2"/>
          </rPr>
          <t>Not listed in original PDY so it appears here as 0</t>
        </r>
      </text>
    </comment>
    <comment ref="DQ26" authorId="0" shapeId="0">
      <text>
        <r>
          <rPr>
            <sz val="9"/>
            <color indexed="81"/>
            <rFont val="Tahoma"/>
            <family val="2"/>
          </rPr>
          <t>Listed as "non-Diet member"</t>
        </r>
      </text>
    </comment>
    <comment ref="DR26" authorId="0" shapeId="0">
      <text>
        <r>
          <rPr>
            <sz val="9"/>
            <color indexed="81"/>
            <rFont val="Tahoma"/>
            <family val="2"/>
          </rPr>
          <t>Listed as "non-Diet member"</t>
        </r>
      </text>
    </comment>
    <comment ref="DT26" authorId="0" shapeId="0">
      <text>
        <r>
          <rPr>
            <sz val="9"/>
            <color indexed="81"/>
            <rFont val="Tahoma"/>
            <family val="2"/>
          </rPr>
          <t>Not listed in original PDY so it appears here as 0</t>
        </r>
      </text>
    </comment>
    <comment ref="DU26" authorId="0" shapeId="0">
      <text>
        <r>
          <rPr>
            <sz val="9"/>
            <color indexed="81"/>
            <rFont val="Tahoma"/>
            <family val="2"/>
          </rPr>
          <t>Not listed in original PDY so it appears here as 0</t>
        </r>
      </text>
    </comment>
    <comment ref="DV26" authorId="0" shapeId="0">
      <text>
        <r>
          <rPr>
            <sz val="9"/>
            <color indexed="81"/>
            <rFont val="Tahoma"/>
            <family val="2"/>
          </rPr>
          <t>Listed as "non-Diet member"</t>
        </r>
      </text>
    </comment>
    <comment ref="DW26" authorId="0" shapeId="0">
      <text>
        <r>
          <rPr>
            <sz val="9"/>
            <color indexed="81"/>
            <rFont val="Tahoma"/>
            <family val="2"/>
          </rPr>
          <t>Listed as "non-Diet member"</t>
        </r>
      </text>
    </comment>
    <comment ref="DY26" authorId="0" shapeId="0">
      <text>
        <r>
          <rPr>
            <sz val="9"/>
            <color indexed="81"/>
            <rFont val="Tahoma"/>
            <family val="2"/>
          </rPr>
          <t>Not listed in original PDY so it appears here as 0</t>
        </r>
      </text>
    </comment>
    <comment ref="DZ26" authorId="0" shapeId="0">
      <text>
        <r>
          <rPr>
            <sz val="9"/>
            <color indexed="81"/>
            <rFont val="Tahoma"/>
            <family val="2"/>
          </rPr>
          <t>Not listed in original PDY so it appears here as 0</t>
        </r>
      </text>
    </comment>
    <comment ref="EA26" authorId="0" shapeId="0">
      <text>
        <r>
          <rPr>
            <sz val="9"/>
            <color indexed="81"/>
            <rFont val="Tahoma"/>
            <family val="2"/>
          </rPr>
          <t>Listed as "non-Diet member"</t>
        </r>
      </text>
    </comment>
    <comment ref="EB26" authorId="0" shapeId="0">
      <text>
        <r>
          <rPr>
            <sz val="9"/>
            <color indexed="81"/>
            <rFont val="Tahoma"/>
            <family val="2"/>
          </rPr>
          <t>Listed as "non-Diet member"</t>
        </r>
      </text>
    </comment>
    <comment ref="S27" authorId="0" shapeId="0">
      <text>
        <r>
          <rPr>
            <sz val="9"/>
            <color indexed="81"/>
            <rFont val="Tahoma"/>
            <family val="2"/>
          </rPr>
          <t>Not listed in original PDY so it appears here as 0</t>
        </r>
      </text>
    </comment>
    <comment ref="T27" authorId="0" shapeId="0">
      <text>
        <r>
          <rPr>
            <sz val="9"/>
            <color indexed="81"/>
            <rFont val="Tahoma"/>
            <family val="2"/>
          </rPr>
          <t>Not listed in original PDY so it appears here as 0</t>
        </r>
      </text>
    </comment>
    <comment ref="U27" authorId="0" shapeId="0">
      <text>
        <r>
          <rPr>
            <sz val="9"/>
            <color indexed="81"/>
            <rFont val="Tahoma"/>
            <family val="2"/>
          </rPr>
          <t>Listed as "Citizen"</t>
        </r>
      </text>
    </comment>
    <comment ref="X27" authorId="0" shapeId="0">
      <text>
        <r>
          <rPr>
            <sz val="9"/>
            <color indexed="81"/>
            <rFont val="Tahoma"/>
            <family val="2"/>
          </rPr>
          <t>Not listed in original PDY so it appears here as 0</t>
        </r>
      </text>
    </comment>
    <comment ref="Y27" authorId="0" shapeId="0">
      <text>
        <r>
          <rPr>
            <sz val="9"/>
            <color indexed="81"/>
            <rFont val="Tahoma"/>
            <family val="2"/>
          </rPr>
          <t>Not listed in original PDY so it appears here as 0</t>
        </r>
      </text>
    </comment>
  </commentList>
</comments>
</file>

<file path=xl/comments3.xml><?xml version="1.0" encoding="utf-8"?>
<comments xmlns="http://schemas.openxmlformats.org/spreadsheetml/2006/main">
  <authors>
    <author>Kevin Deegan-Krause</author>
  </authors>
  <commentList>
    <comment ref="CN11" authorId="0" shapeId="0">
      <text>
        <r>
          <rPr>
            <sz val="9"/>
            <color indexed="81"/>
            <rFont val="Tahoma"/>
            <family val="2"/>
          </rPr>
          <t>Mikio Aoki, Chief Cabinet Secretary served as Interim Prime Minister from 2-5 April 2000.</t>
        </r>
      </text>
    </comment>
    <comment ref="CU11" authorId="0" shapeId="0">
      <text>
        <r>
          <rPr>
            <sz val="9"/>
            <color indexed="81"/>
            <rFont val="Tahoma"/>
            <family val="2"/>
          </rPr>
          <t>Mikio Aoki, Chief Cabinet Secretary served as Interim Prime Minister from 2-5 April 2000.</t>
        </r>
      </text>
    </comment>
    <comment ref="HP18" authorId="0" shapeId="0">
      <text>
        <r>
          <rPr>
            <sz val="9"/>
            <color indexed="81"/>
            <rFont val="Tahoma"/>
            <family val="2"/>
          </rPr>
          <t>Briefly replaced by Yukio Edano between 7 Mar. 2011 and 9 Mar. 2011</t>
        </r>
      </text>
    </comment>
    <comment ref="CB25" authorId="0" shapeId="0">
      <text>
        <r>
          <rPr>
            <sz val="9"/>
            <color indexed="81"/>
            <rFont val="Tahoma"/>
            <family val="2"/>
          </rPr>
          <t>Not in original PDY</t>
        </r>
      </text>
    </comment>
    <comment ref="BZ26" authorId="0" shapeId="0">
      <text>
        <r>
          <rPr>
            <sz val="9"/>
            <color indexed="81"/>
            <rFont val="Tahoma"/>
            <family val="2"/>
          </rPr>
          <t>Not in original PDY</t>
        </r>
      </text>
    </comment>
    <comment ref="CA26" authorId="0" shapeId="0">
      <text>
        <r>
          <rPr>
            <sz val="9"/>
            <color indexed="81"/>
            <rFont val="Tahoma"/>
            <family val="2"/>
          </rPr>
          <t>Not in original PDY</t>
        </r>
      </text>
    </comment>
    <comment ref="CB26" authorId="0" shapeId="0">
      <text>
        <r>
          <rPr>
            <sz val="9"/>
            <color indexed="81"/>
            <rFont val="Tahoma"/>
            <family val="2"/>
          </rPr>
          <t>Not in original PDY</t>
        </r>
      </text>
    </comment>
    <comment ref="CC26" authorId="0" shapeId="0">
      <text>
        <r>
          <rPr>
            <sz val="9"/>
            <color indexed="81"/>
            <rFont val="Tahoma"/>
            <family val="2"/>
          </rPr>
          <t>Not in original PDY</t>
        </r>
      </text>
    </comment>
    <comment ref="CD26" authorId="0" shapeId="0">
      <text>
        <r>
          <rPr>
            <sz val="9"/>
            <color indexed="81"/>
            <rFont val="Tahoma"/>
            <family val="2"/>
          </rPr>
          <t>Not in original PDY</t>
        </r>
      </text>
    </comment>
    <comment ref="CE26" authorId="0" shapeId="0">
      <text>
        <r>
          <rPr>
            <sz val="9"/>
            <color indexed="81"/>
            <rFont val="Tahoma"/>
            <family val="2"/>
          </rPr>
          <t>Not in original PDY</t>
        </r>
      </text>
    </comment>
    <comment ref="CF26" authorId="0" shapeId="0">
      <text>
        <r>
          <rPr>
            <sz val="9"/>
            <color indexed="81"/>
            <rFont val="Tahoma"/>
            <family val="2"/>
          </rPr>
          <t>Not in original PDY</t>
        </r>
      </text>
    </comment>
    <comment ref="CG26" authorId="0" shapeId="0">
      <text>
        <r>
          <rPr>
            <sz val="9"/>
            <color indexed="81"/>
            <rFont val="Tahoma"/>
            <family val="2"/>
          </rPr>
          <t>Not in original PDY</t>
        </r>
      </text>
    </comment>
    <comment ref="T40" authorId="0" shapeId="0">
      <text>
        <r>
          <rPr>
            <sz val="9"/>
            <color indexed="81"/>
            <rFont val="Tahoma"/>
            <family val="2"/>
          </rPr>
          <t>Prime Minister Miyazawa served as interim until 9 Aug. 1993</t>
        </r>
      </text>
    </comment>
    <comment ref="IB47" authorId="0" shapeId="0">
      <text>
        <r>
          <rPr>
            <sz val="9"/>
            <color indexed="81"/>
            <rFont val="Tahoma"/>
            <family val="2"/>
          </rPr>
          <t>Temporarily replaced by Osamu Fujimura on 11 September and formally replaced
by Yukio Edano (1964 male, DPJ, HR) on 12 September</t>
        </r>
      </text>
    </comment>
    <comment ref="T53" authorId="0" shapeId="0">
      <text>
        <r>
          <rPr>
            <sz val="9"/>
            <color indexed="81"/>
            <rFont val="Tahoma"/>
            <family val="2"/>
          </rPr>
          <t>Prime Minister Miyazawa served as interim until 9 Aug. 1993</t>
        </r>
      </text>
    </comment>
    <comment ref="DT64" authorId="0" shapeId="0">
      <text>
        <r>
          <rPr>
            <sz val="9"/>
            <color indexed="81"/>
            <rFont val="Tahoma"/>
            <family val="2"/>
          </rPr>
          <t>Alternatively listed  after 6 January 2001 as Minister of the Enivronment</t>
        </r>
      </text>
    </comment>
    <comment ref="DT67" authorId="0" shapeId="0">
      <text>
        <r>
          <rPr>
            <sz val="9"/>
            <color indexed="81"/>
            <rFont val="Tahoma"/>
            <family val="2"/>
          </rPr>
          <t>Alternatively listed  after 6 January 2001 as Minister of the Enivronment</t>
        </r>
      </text>
    </comment>
    <comment ref="EJ82" authorId="0" shapeId="0">
      <text>
        <r>
          <rPr>
            <sz val="9"/>
            <color indexed="81"/>
            <rFont val="Tahoma"/>
            <family val="2"/>
          </rPr>
          <t>Not in original PDY</t>
        </r>
      </text>
    </comment>
    <comment ref="EI83" authorId="0" shapeId="0">
      <text>
        <r>
          <rPr>
            <sz val="9"/>
            <color indexed="81"/>
            <rFont val="Tahoma"/>
            <family val="2"/>
          </rPr>
          <t>Not in original PDY</t>
        </r>
      </text>
    </comment>
    <comment ref="CN107" authorId="0" shapeId="0">
      <text>
        <r>
          <rPr>
            <sz val="9"/>
            <color indexed="81"/>
            <rFont val="Tahoma"/>
            <family val="2"/>
          </rPr>
          <t>Not in original PDY</t>
        </r>
      </text>
    </comment>
    <comment ref="CM108" authorId="0" shapeId="0">
      <text>
        <r>
          <rPr>
            <sz val="9"/>
            <color indexed="81"/>
            <rFont val="Tahoma"/>
            <family val="2"/>
          </rPr>
          <t>Not in original PDY</t>
        </r>
      </text>
    </comment>
    <comment ref="CN108" authorId="0" shapeId="0">
      <text>
        <r>
          <rPr>
            <sz val="9"/>
            <color indexed="81"/>
            <rFont val="Tahoma"/>
            <family val="2"/>
          </rPr>
          <t>Not in original PDY</t>
        </r>
      </text>
    </comment>
    <comment ref="CO108" authorId="0" shapeId="0">
      <text>
        <r>
          <rPr>
            <sz val="9"/>
            <color indexed="81"/>
            <rFont val="Tahoma"/>
            <family val="2"/>
          </rPr>
          <t>Not in original PDY</t>
        </r>
      </text>
    </comment>
    <comment ref="CP108" authorId="0" shapeId="0">
      <text>
        <r>
          <rPr>
            <sz val="9"/>
            <color indexed="81"/>
            <rFont val="Tahoma"/>
            <family val="2"/>
          </rPr>
          <t>Not in original PDY</t>
        </r>
      </text>
    </comment>
    <comment ref="CQ108" authorId="0" shapeId="0">
      <text>
        <r>
          <rPr>
            <sz val="9"/>
            <color indexed="81"/>
            <rFont val="Tahoma"/>
            <family val="2"/>
          </rPr>
          <t>Not in original PDY</t>
        </r>
      </text>
    </comment>
    <comment ref="CR108" authorId="0" shapeId="0">
      <text>
        <r>
          <rPr>
            <sz val="9"/>
            <color indexed="81"/>
            <rFont val="Tahoma"/>
            <family val="2"/>
          </rPr>
          <t>Not in original PDY</t>
        </r>
      </text>
    </comment>
    <comment ref="CS108" authorId="0" shapeId="0">
      <text>
        <r>
          <rPr>
            <sz val="9"/>
            <color indexed="81"/>
            <rFont val="Tahoma"/>
            <family val="2"/>
          </rPr>
          <t>Not in original PDY</t>
        </r>
      </text>
    </comment>
    <comment ref="CM109" authorId="0" shapeId="0">
      <text>
        <r>
          <rPr>
            <sz val="9"/>
            <color indexed="81"/>
            <rFont val="Tahoma"/>
            <family val="2"/>
          </rPr>
          <t>Not in original PDY</t>
        </r>
      </text>
    </comment>
    <comment ref="B112" authorId="0" shapeId="0">
      <text>
        <r>
          <rPr>
            <sz val="9"/>
            <color indexed="81"/>
            <rFont val="Tahoma"/>
            <family val="2"/>
          </rPr>
          <t>Title changed from original PDY</t>
        </r>
      </text>
    </comment>
    <comment ref="B113" authorId="0" shapeId="0">
      <text>
        <r>
          <rPr>
            <sz val="9"/>
            <color indexed="81"/>
            <rFont val="Tahoma"/>
            <family val="2"/>
          </rPr>
          <t>Title changed from original PDY</t>
        </r>
      </text>
    </comment>
    <comment ref="B114" authorId="0" shapeId="0">
      <text>
        <r>
          <rPr>
            <sz val="9"/>
            <color indexed="81"/>
            <rFont val="Tahoma"/>
            <family val="2"/>
          </rPr>
          <t>Title changed from original PDY</t>
        </r>
      </text>
    </comment>
    <comment ref="B115" authorId="0" shapeId="0">
      <text>
        <r>
          <rPr>
            <sz val="9"/>
            <color indexed="81"/>
            <rFont val="Tahoma"/>
            <family val="2"/>
          </rPr>
          <t>Title changed from original PDY</t>
        </r>
      </text>
    </comment>
    <comment ref="HD140" authorId="0" shapeId="0">
      <text>
        <r>
          <rPr>
            <sz val="9"/>
            <color indexed="81"/>
            <rFont val="Tahoma"/>
            <family val="2"/>
          </rPr>
          <t>The Chief Cabinet Secretary was assigned to take care of business without ministerial appointment until the new cabinet was formed.</t>
        </r>
      </text>
    </comment>
    <comment ref="EK151" authorId="0" shapeId="0">
      <text>
        <r>
          <rPr>
            <sz val="9"/>
            <color indexed="81"/>
            <rFont val="Tahoma"/>
            <family val="2"/>
          </rPr>
          <t>Listed in original PDY as Hiroyuki Hosoda</t>
        </r>
      </text>
    </comment>
    <comment ref="EL151" authorId="0" shapeId="0">
      <text>
        <r>
          <rPr>
            <sz val="9"/>
            <color indexed="81"/>
            <rFont val="Tahoma"/>
            <family val="2"/>
          </rPr>
          <t>Listed in original PDY as Hiroyuki Hosoda</t>
        </r>
      </text>
    </comment>
    <comment ref="EM151" authorId="0" shapeId="0">
      <text>
        <r>
          <rPr>
            <sz val="9"/>
            <color indexed="81"/>
            <rFont val="Tahoma"/>
            <family val="2"/>
          </rPr>
          <t>Listed in original PDY as Hiroyuki Hosoda</t>
        </r>
      </text>
    </comment>
    <comment ref="EN151" authorId="0" shapeId="0">
      <text>
        <r>
          <rPr>
            <sz val="9"/>
            <color indexed="81"/>
            <rFont val="Tahoma"/>
            <family val="2"/>
          </rPr>
          <t>Listed in original PDY as Hiroyuki Hosoda</t>
        </r>
      </text>
    </comment>
    <comment ref="EO151" authorId="0" shapeId="0">
      <text>
        <r>
          <rPr>
            <sz val="9"/>
            <color indexed="81"/>
            <rFont val="Tahoma"/>
            <family val="2"/>
          </rPr>
          <t>Listed in original PDY as Hiroyuki Hosoda</t>
        </r>
      </text>
    </comment>
    <comment ref="ER151" authorId="0" shapeId="0">
      <text>
        <r>
          <rPr>
            <sz val="9"/>
            <color indexed="81"/>
            <rFont val="Tahoma"/>
            <family val="2"/>
          </rPr>
          <t>Listed in original PDY as Hiroyuki Hosoda</t>
        </r>
      </text>
    </comment>
    <comment ref="HD151" authorId="0" shapeId="0">
      <text>
        <r>
          <rPr>
            <sz val="9"/>
            <color indexed="81"/>
            <rFont val="Tahoma"/>
            <family val="2"/>
          </rPr>
          <t>The Chief Cabinet Secretary was assigned to take care of business without ministerial appointment until the new cabinet was formed.</t>
        </r>
      </text>
    </comment>
    <comment ref="EK152" authorId="0" shapeId="0">
      <text>
        <r>
          <rPr>
            <sz val="9"/>
            <color indexed="81"/>
            <rFont val="Tahoma"/>
            <family val="2"/>
          </rPr>
          <t>Listed in original PDY as Hiroyuki Hosoda</t>
        </r>
      </text>
    </comment>
    <comment ref="EL152" authorId="0" shapeId="0">
      <text>
        <r>
          <rPr>
            <sz val="9"/>
            <color indexed="81"/>
            <rFont val="Tahoma"/>
            <family val="2"/>
          </rPr>
          <t>Listed in original PDY as Hiroyuki Hosoda</t>
        </r>
      </text>
    </comment>
    <comment ref="EM152" authorId="0" shapeId="0">
      <text>
        <r>
          <rPr>
            <sz val="9"/>
            <color indexed="81"/>
            <rFont val="Tahoma"/>
            <family val="2"/>
          </rPr>
          <t>Listed in original PDY as Hiroyuki Hosoda</t>
        </r>
      </text>
    </comment>
    <comment ref="EN152" authorId="0" shapeId="0">
      <text>
        <r>
          <rPr>
            <sz val="9"/>
            <color indexed="81"/>
            <rFont val="Tahoma"/>
            <family val="2"/>
          </rPr>
          <t>Listed in original PDY as Hiroyuki Hosoda</t>
        </r>
      </text>
    </comment>
    <comment ref="EO152" authorId="0" shapeId="0">
      <text>
        <r>
          <rPr>
            <sz val="9"/>
            <color indexed="81"/>
            <rFont val="Tahoma"/>
            <family val="2"/>
          </rPr>
          <t>Listed in original PDY as Hiroyuki Hosoda</t>
        </r>
      </text>
    </comment>
    <comment ref="ER152" authorId="0" shapeId="0">
      <text>
        <r>
          <rPr>
            <sz val="9"/>
            <color indexed="81"/>
            <rFont val="Tahoma"/>
            <family val="2"/>
          </rPr>
          <t>Listed in original PDY as Hiroyuki Hosoda</t>
        </r>
      </text>
    </comment>
    <comment ref="HD153" authorId="0" shapeId="0">
      <text>
        <r>
          <rPr>
            <sz val="9"/>
            <color indexed="81"/>
            <rFont val="Tahoma"/>
            <family val="2"/>
          </rPr>
          <t>The Chief Cabinet Secretary was assigned to take care of business without ministerial appointment until the new cabinet was formed.</t>
        </r>
      </text>
    </comment>
    <comment ref="IB169" authorId="0" shapeId="0">
      <text>
        <r>
          <rPr>
            <sz val="9"/>
            <color indexed="81"/>
            <rFont val="Tahoma"/>
            <family val="2"/>
          </rPr>
          <t>Finance Minister Jun Azumi served as interim minister.</t>
        </r>
      </text>
    </comment>
    <comment ref="IB180" authorId="0" shapeId="0">
      <text>
        <r>
          <rPr>
            <sz val="9"/>
            <color indexed="81"/>
            <rFont val="Tahoma"/>
            <family val="2"/>
          </rPr>
          <t>Finance Minister Jun Azumi served as interim minister.</t>
        </r>
      </text>
    </comment>
    <comment ref="IB199" authorId="0" shapeId="0">
      <text>
        <r>
          <rPr>
            <b/>
            <sz val="9"/>
            <color indexed="81"/>
            <rFont val="Tahoma"/>
            <family val="2"/>
          </rPr>
          <t>Kevin Deegan-Krause:</t>
        </r>
        <r>
          <rPr>
            <sz val="9"/>
            <color indexed="81"/>
            <rFont val="Tahoma"/>
            <family val="2"/>
          </rPr>
          <t xml:space="preserve">
</t>
        </r>
      </text>
    </comment>
    <comment ref="IA200" authorId="0" shapeId="0">
      <text>
        <r>
          <rPr>
            <b/>
            <sz val="9"/>
            <color indexed="81"/>
            <rFont val="Tahoma"/>
            <family val="2"/>
          </rPr>
          <t>Kevin Deegan-Krause:</t>
        </r>
        <r>
          <rPr>
            <sz val="9"/>
            <color indexed="81"/>
            <rFont val="Tahoma"/>
            <family val="2"/>
          </rPr>
          <t xml:space="preserve">
</t>
        </r>
      </text>
    </comment>
    <comment ref="HD214" authorId="0" shapeId="0">
      <text>
        <r>
          <rPr>
            <sz val="9"/>
            <color indexed="81"/>
            <rFont val="Tahoma"/>
            <family val="2"/>
          </rPr>
          <t>The Chief Cabinet Secretary was assigned to take care of business without ministerial appointment until the new cabinet was formed.</t>
        </r>
      </text>
    </comment>
    <comment ref="EK217" authorId="0" shapeId="0">
      <text>
        <r>
          <rPr>
            <sz val="9"/>
            <color indexed="81"/>
            <rFont val="Tahoma"/>
            <family val="2"/>
          </rPr>
          <t>Listed in original PDY as Hiroyuki Hosoda</t>
        </r>
      </text>
    </comment>
    <comment ref="EL217" authorId="0" shapeId="0">
      <text>
        <r>
          <rPr>
            <sz val="9"/>
            <color indexed="81"/>
            <rFont val="Tahoma"/>
            <family val="2"/>
          </rPr>
          <t>Listed in original PDY as Hiroyuki Hosoda</t>
        </r>
      </text>
    </comment>
    <comment ref="EM217" authorId="0" shapeId="0">
      <text>
        <r>
          <rPr>
            <sz val="9"/>
            <color indexed="81"/>
            <rFont val="Tahoma"/>
            <family val="2"/>
          </rPr>
          <t>Listed in original PDY as Hiroyuki Hosoda</t>
        </r>
      </text>
    </comment>
    <comment ref="EN217" authorId="0" shapeId="0">
      <text>
        <r>
          <rPr>
            <sz val="9"/>
            <color indexed="81"/>
            <rFont val="Tahoma"/>
            <family val="2"/>
          </rPr>
          <t>Listed in original PDY as Hiroyuki Hosoda</t>
        </r>
      </text>
    </comment>
    <comment ref="EO217" authorId="0" shapeId="0">
      <text>
        <r>
          <rPr>
            <sz val="9"/>
            <color indexed="81"/>
            <rFont val="Tahoma"/>
            <family val="2"/>
          </rPr>
          <t>Listed in original PDY as Hiroyuki Hosoda</t>
        </r>
      </text>
    </comment>
    <comment ref="ER217" authorId="0" shapeId="0">
      <text>
        <r>
          <rPr>
            <sz val="9"/>
            <color indexed="81"/>
            <rFont val="Tahoma"/>
            <family val="2"/>
          </rPr>
          <t>Listed in original PDY as Hiroyuki Hosoda</t>
        </r>
      </text>
    </comment>
    <comment ref="EK218" authorId="0" shapeId="0">
      <text>
        <r>
          <rPr>
            <sz val="9"/>
            <color indexed="81"/>
            <rFont val="Tahoma"/>
            <family val="2"/>
          </rPr>
          <t>Listed in original PDY as Hiroyuki Hosoda</t>
        </r>
      </text>
    </comment>
    <comment ref="EL218" authorId="0" shapeId="0">
      <text>
        <r>
          <rPr>
            <sz val="9"/>
            <color indexed="81"/>
            <rFont val="Tahoma"/>
            <family val="2"/>
          </rPr>
          <t>Listed in original PDY as Hiroyuki Hosoda</t>
        </r>
      </text>
    </comment>
    <comment ref="EM218" authorId="0" shapeId="0">
      <text>
        <r>
          <rPr>
            <sz val="9"/>
            <color indexed="81"/>
            <rFont val="Tahoma"/>
            <family val="2"/>
          </rPr>
          <t>Listed in original PDY as Hiroyuki Hosoda</t>
        </r>
      </text>
    </comment>
    <comment ref="EN218" authorId="0" shapeId="0">
      <text>
        <r>
          <rPr>
            <sz val="9"/>
            <color indexed="81"/>
            <rFont val="Tahoma"/>
            <family val="2"/>
          </rPr>
          <t>Listed in original PDY as Hiroyuki Hosoda</t>
        </r>
      </text>
    </comment>
    <comment ref="EO218" authorId="0" shapeId="0">
      <text>
        <r>
          <rPr>
            <sz val="9"/>
            <color indexed="81"/>
            <rFont val="Tahoma"/>
            <family val="2"/>
          </rPr>
          <t>Listed in original PDY as Hiroyuki Hosoda</t>
        </r>
      </text>
    </comment>
    <comment ref="ER218" authorId="0" shapeId="0">
      <text>
        <r>
          <rPr>
            <sz val="9"/>
            <color indexed="81"/>
            <rFont val="Tahoma"/>
            <family val="2"/>
          </rPr>
          <t>Listed in original PDY as Hiroyuki Hosoda</t>
        </r>
      </text>
    </comment>
    <comment ref="DY219" authorId="0" shapeId="0">
      <text>
        <r>
          <rPr>
            <sz val="9"/>
            <color indexed="81"/>
            <rFont val="Tahoma"/>
            <family val="2"/>
          </rPr>
          <t>Listed in original PDY as Hiroyuki Hosoda</t>
        </r>
      </text>
    </comment>
    <comment ref="DZ219" authorId="0" shapeId="0">
      <text>
        <r>
          <rPr>
            <sz val="9"/>
            <color indexed="81"/>
            <rFont val="Tahoma"/>
            <family val="2"/>
          </rPr>
          <t>Listed in original PDY as Hiroyuki Hosoda</t>
        </r>
      </text>
    </comment>
    <comment ref="EA219" authorId="0" shapeId="0">
      <text>
        <r>
          <rPr>
            <sz val="9"/>
            <color indexed="81"/>
            <rFont val="Tahoma"/>
            <family val="2"/>
          </rPr>
          <t>Listed in original PDY as Hiroyuki Hosoda</t>
        </r>
      </text>
    </comment>
    <comment ref="EB219" authorId="0" shapeId="0">
      <text>
        <r>
          <rPr>
            <sz val="9"/>
            <color indexed="81"/>
            <rFont val="Tahoma"/>
            <family val="2"/>
          </rPr>
          <t>Listed in original PDY as Hiroyuki Hosoda</t>
        </r>
      </text>
    </comment>
    <comment ref="EC219" authorId="0" shapeId="0">
      <text>
        <r>
          <rPr>
            <sz val="9"/>
            <color indexed="81"/>
            <rFont val="Tahoma"/>
            <family val="2"/>
          </rPr>
          <t>Listed in original PDY as Hiroyuki Hosoda</t>
        </r>
      </text>
    </comment>
    <comment ref="EF219" authorId="0" shapeId="0">
      <text>
        <r>
          <rPr>
            <sz val="9"/>
            <color indexed="81"/>
            <rFont val="Tahoma"/>
            <family val="2"/>
          </rPr>
          <t>Listed in original PDY as Hiroyuki Hosoda</t>
        </r>
      </text>
    </comment>
    <comment ref="EK226" authorId="0" shapeId="0">
      <text>
        <r>
          <rPr>
            <sz val="9"/>
            <color indexed="81"/>
            <rFont val="Tahoma"/>
            <family val="2"/>
          </rPr>
          <t>Listed in original PDY as Hiroyuki Hosoda</t>
        </r>
      </text>
    </comment>
    <comment ref="EL226" authorId="0" shapeId="0">
      <text>
        <r>
          <rPr>
            <sz val="9"/>
            <color indexed="81"/>
            <rFont val="Tahoma"/>
            <family val="2"/>
          </rPr>
          <t>Listed in original PDY as Hiroyuki Hosoda</t>
        </r>
      </text>
    </comment>
    <comment ref="EM226" authorId="0" shapeId="0">
      <text>
        <r>
          <rPr>
            <sz val="9"/>
            <color indexed="81"/>
            <rFont val="Tahoma"/>
            <family val="2"/>
          </rPr>
          <t>Listed in original PDY as Hiroyuki Hosoda</t>
        </r>
      </text>
    </comment>
    <comment ref="EN226" authorId="0" shapeId="0">
      <text>
        <r>
          <rPr>
            <sz val="9"/>
            <color indexed="81"/>
            <rFont val="Tahoma"/>
            <family val="2"/>
          </rPr>
          <t>Listed in original PDY as Hiroyuki Hosoda</t>
        </r>
      </text>
    </comment>
    <comment ref="EO226" authorId="0" shapeId="0">
      <text>
        <r>
          <rPr>
            <sz val="9"/>
            <color indexed="81"/>
            <rFont val="Tahoma"/>
            <family val="2"/>
          </rPr>
          <t>Listed in original PDY as Hiroyuki Hosoda</t>
        </r>
      </text>
    </comment>
    <comment ref="ER226" authorId="0" shapeId="0">
      <text>
        <r>
          <rPr>
            <sz val="9"/>
            <color indexed="81"/>
            <rFont val="Tahoma"/>
            <family val="2"/>
          </rPr>
          <t>Listed in original PDY as Hiroyuki Hosoda</t>
        </r>
      </text>
    </comment>
    <comment ref="EK228" authorId="0" shapeId="0">
      <text>
        <r>
          <rPr>
            <sz val="9"/>
            <color indexed="81"/>
            <rFont val="Tahoma"/>
            <family val="2"/>
          </rPr>
          <t>Listed in original PDY as Hiroyuki Hosoda</t>
        </r>
      </text>
    </comment>
    <comment ref="EL228" authorId="0" shapeId="0">
      <text>
        <r>
          <rPr>
            <sz val="9"/>
            <color indexed="81"/>
            <rFont val="Tahoma"/>
            <family val="2"/>
          </rPr>
          <t>Listed in original PDY as Hiroyuki Hosoda</t>
        </r>
      </text>
    </comment>
    <comment ref="EM228" authorId="0" shapeId="0">
      <text>
        <r>
          <rPr>
            <sz val="9"/>
            <color indexed="81"/>
            <rFont val="Tahoma"/>
            <family val="2"/>
          </rPr>
          <t>Listed in original PDY as Hiroyuki Hosoda</t>
        </r>
      </text>
    </comment>
    <comment ref="EN228" authorId="0" shapeId="0">
      <text>
        <r>
          <rPr>
            <sz val="9"/>
            <color indexed="81"/>
            <rFont val="Tahoma"/>
            <family val="2"/>
          </rPr>
          <t>Listed in original PDY as Hiroyuki Hosoda</t>
        </r>
      </text>
    </comment>
    <comment ref="EO228" authorId="0" shapeId="0">
      <text>
        <r>
          <rPr>
            <sz val="9"/>
            <color indexed="81"/>
            <rFont val="Tahoma"/>
            <family val="2"/>
          </rPr>
          <t>Listed in original PDY as Hiroyuki Hosoda</t>
        </r>
      </text>
    </comment>
    <comment ref="ER228" authorId="0" shapeId="0">
      <text>
        <r>
          <rPr>
            <sz val="9"/>
            <color indexed="81"/>
            <rFont val="Tahoma"/>
            <family val="2"/>
          </rPr>
          <t>Listed in original PDY as Hiroyuki Hosoda</t>
        </r>
      </text>
    </comment>
    <comment ref="FD228" authorId="0" shapeId="0">
      <text>
        <r>
          <rPr>
            <sz val="9"/>
            <color indexed="81"/>
            <rFont val="Tahoma"/>
            <family val="2"/>
          </rPr>
          <t>Listed in original PDY as Hiroyuki Hosoda</t>
        </r>
      </text>
    </comment>
    <comment ref="EK229" authorId="0" shapeId="0">
      <text>
        <r>
          <rPr>
            <sz val="9"/>
            <color indexed="81"/>
            <rFont val="Tahoma"/>
            <family val="2"/>
          </rPr>
          <t>Listed in original PDY as Hiroyuki Hosoda</t>
        </r>
      </text>
    </comment>
    <comment ref="EL229" authorId="0" shapeId="0">
      <text>
        <r>
          <rPr>
            <sz val="9"/>
            <color indexed="81"/>
            <rFont val="Tahoma"/>
            <family val="2"/>
          </rPr>
          <t>Listed in original PDY as Hiroyuki Hosoda</t>
        </r>
      </text>
    </comment>
    <comment ref="EM229" authorId="0" shapeId="0">
      <text>
        <r>
          <rPr>
            <sz val="9"/>
            <color indexed="81"/>
            <rFont val="Tahoma"/>
            <family val="2"/>
          </rPr>
          <t>Listed in original PDY as Hiroyuki Hosoda</t>
        </r>
      </text>
    </comment>
    <comment ref="EN229" authorId="0" shapeId="0">
      <text>
        <r>
          <rPr>
            <sz val="9"/>
            <color indexed="81"/>
            <rFont val="Tahoma"/>
            <family val="2"/>
          </rPr>
          <t>Listed in original PDY as Hiroyuki Hosoda</t>
        </r>
      </text>
    </comment>
    <comment ref="EO229" authorId="0" shapeId="0">
      <text>
        <r>
          <rPr>
            <sz val="9"/>
            <color indexed="81"/>
            <rFont val="Tahoma"/>
            <family val="2"/>
          </rPr>
          <t>Listed in original PDY as Hiroyuki Hosoda</t>
        </r>
      </text>
    </comment>
    <comment ref="ER229" authorId="0" shapeId="0">
      <text>
        <r>
          <rPr>
            <sz val="9"/>
            <color indexed="81"/>
            <rFont val="Tahoma"/>
            <family val="2"/>
          </rPr>
          <t>Listed in original PDY as Hiroyuki Hosoda</t>
        </r>
      </text>
    </comment>
    <comment ref="IB237" authorId="0" shapeId="0">
      <text>
        <r>
          <rPr>
            <sz val="9"/>
            <color indexed="81"/>
            <rFont val="Tahoma"/>
            <family val="2"/>
          </rPr>
          <t>Temporarily replaced by Osamu Fujimura on 11 September and formally replaced
by Yukio Edano (1964 male, DPJ, HR) on 12 September</t>
        </r>
      </text>
    </comment>
    <comment ref="IA238" authorId="0" shapeId="0">
      <text>
        <r>
          <rPr>
            <sz val="9"/>
            <color indexed="81"/>
            <rFont val="Tahoma"/>
            <family val="2"/>
          </rPr>
          <t>Temporarily replaced by Osamu Fujimura on 11 September and formally replaced
by Yukio Edano (1964 male, DPJ, HR) on 12 September</t>
        </r>
      </text>
    </comment>
  </commentList>
</comments>
</file>

<file path=xl/comments4.xml><?xml version="1.0" encoding="utf-8"?>
<comments xmlns="http://schemas.openxmlformats.org/spreadsheetml/2006/main">
  <authors>
    <author>Kevin Deegan-Krause</author>
  </authors>
  <commentList>
    <comment ref="C3" authorId="0" shapeId="0">
      <text>
        <r>
          <rPr>
            <sz val="10"/>
            <rFont val="Arial"/>
            <family val="2"/>
          </rPr>
          <t>The total number of seats of the House of Representatives was decreased from 512 to 511 in
December 1992.</t>
        </r>
      </text>
    </comment>
    <comment ref="C4" authorId="0" shapeId="0">
      <text>
        <r>
          <rPr>
            <sz val="9"/>
            <color indexed="81"/>
            <rFont val="Tahoma"/>
            <family val="2"/>
          </rPr>
          <t>Not in original PDY.  Data from Statistics Bureau, Ministry of Internal Affairs and Communications, http://www.stat.go.jp/english/data/chouki/27.htm</t>
        </r>
      </text>
    </comment>
    <comment ref="W4" authorId="0" shapeId="0">
      <text>
        <r>
          <rPr>
            <sz val="9"/>
            <color indexed="81"/>
            <rFont val="Tahoma"/>
            <family val="2"/>
          </rPr>
          <t xml:space="preserve">Not in original PDY.  Data from Statistics Bureau, Ministry of Internal Affairs and Communications, for proportional representation and local constituencies (identical figures), http://www.stat.go.jp/english/data/chouki/27.htm
 </t>
        </r>
      </text>
    </comment>
    <comment ref="AQ4" authorId="0" shapeId="0">
      <text>
        <r>
          <rPr>
            <sz val="9"/>
            <color indexed="81"/>
            <rFont val="Tahoma"/>
            <family val="2"/>
          </rPr>
          <t xml:space="preserve">Not in original PDY.  Data from Statistics Bureau, Ministry of Internal Affairs and Communications, for proportional representation, http://www.stat.go.jp/english/data/chouki/27.htm
Electorate for local constituencies is 
100,433,798. 
 </t>
        </r>
      </text>
    </comment>
    <comment ref="CE4" authorId="0" shapeId="0">
      <text>
        <r>
          <rPr>
            <sz val="9"/>
            <color indexed="81"/>
            <rFont val="Tahoma"/>
            <family val="2"/>
          </rPr>
          <t>Figure listed is for proportional election.  Figure for constituency elections is: 103,067,966</t>
        </r>
      </text>
    </comment>
    <comment ref="C5" authorId="0" shapeId="0">
      <text>
        <r>
          <rPr>
            <sz val="9"/>
            <color indexed="81"/>
            <rFont val="Tahoma"/>
            <family val="2"/>
          </rPr>
          <t>Not in original PDY.  Data from Statistics Bureau, Ministry of Internal Affairs and Communications, derived from calculations of number of voters http://www.stat.go.jp/english/data/chouki/27.htm</t>
        </r>
      </text>
    </comment>
    <comment ref="W5" authorId="0" shapeId="0">
      <text>
        <r>
          <rPr>
            <sz val="9"/>
            <color indexed="81"/>
            <rFont val="Tahoma"/>
            <family val="2"/>
          </rPr>
          <t xml:space="preserve">Not in original PDY.  Data from Statistics Bureau, Ministry of Internal Affairs and Communications, derived from calculations of number of voters in proportional representation, http://www.stat.go.jp/english/data/chouki/27.htm
Figure for local constituencies is 58,262,930.
</t>
        </r>
      </text>
    </comment>
    <comment ref="AQ5" authorId="0" shapeId="0">
      <text>
        <r>
          <rPr>
            <sz val="9"/>
            <color indexed="81"/>
            <rFont val="Tahoma"/>
            <family val="2"/>
          </rPr>
          <t>Not in original PDY.  Data from Statistics Bureau, Ministry of Internal Affairs and Communications, derived from calculations of number of voters in proportional representation, http://www.stat.go.jp/english/data/chouki/27.htm
Figure for local constituencies is 62,764,239.</t>
        </r>
      </text>
    </comment>
    <comment ref="CE5" authorId="0" shapeId="0">
      <text>
        <r>
          <rPr>
            <sz val="9"/>
            <color indexed="81"/>
            <rFont val="Tahoma"/>
            <family val="2"/>
          </rPr>
          <t>Figure listed is for proportional election.  Figure for constituency elections is: 69,526,624</t>
        </r>
      </text>
    </comment>
    <comment ref="CY5" authorId="0" shapeId="0">
      <text>
        <r>
          <rPr>
            <sz val="9"/>
            <color indexed="81"/>
            <rFont val="Tahoma"/>
            <family val="2"/>
          </rPr>
          <t>Figure listed is for proportional election.  Figure for constituency elections is: 72,017,267</t>
        </r>
      </text>
    </comment>
    <comment ref="DS5" authorId="0" shapeId="0">
      <text>
        <r>
          <rPr>
            <sz val="9"/>
            <color indexed="81"/>
            <rFont val="Tahoma"/>
            <family val="2"/>
          </rPr>
          <t>Figure listed is for proportional election.  Figure for constituency elections is: 61,667,538</t>
        </r>
      </text>
    </comment>
    <comment ref="C6" authorId="0" shapeId="0">
      <text>
        <r>
          <rPr>
            <sz val="9"/>
            <color indexed="81"/>
            <rFont val="Tahoma"/>
            <family val="2"/>
          </rPr>
          <t>Not in original PDY.  Data from Statistics Bureau, Ministry of Internal Affairs and Communications, derived from calculations of number of voters http://www.stat.go.jp/english/data/chouki/27.htm</t>
        </r>
      </text>
    </comment>
    <comment ref="W6" authorId="0" shapeId="0">
      <text>
        <r>
          <rPr>
            <sz val="9"/>
            <color indexed="81"/>
            <rFont val="Tahoma"/>
            <family val="2"/>
          </rPr>
          <t>Not in original PDY.  Data from Statistics Bureau, Ministry of Internal Affairs and Communications, derived from calculations of number of voters in proportional representation, http://www.stat.go.jp/english/data/chouki/27.htm
Valid share in local constituencies is 59.7%.</t>
        </r>
      </text>
    </comment>
    <comment ref="AQ6" authorId="0" shapeId="0">
      <text>
        <r>
          <rPr>
            <sz val="9"/>
            <color indexed="81"/>
            <rFont val="Tahoma"/>
            <family val="2"/>
          </rPr>
          <t>Not in original PDY.  Data from Statistics Bureau, Ministry of Internal Affairs and Communications, derived from calculations of number of voters in proportional representation, http://www.stat.go.jp/english/data/chouki/27.htm
Valid share in local constituencies is 62.5%.</t>
        </r>
      </text>
    </comment>
    <comment ref="CE6" authorId="0" shapeId="0">
      <text>
        <r>
          <rPr>
            <sz val="9"/>
            <color indexed="81"/>
            <rFont val="Tahoma"/>
            <family val="2"/>
          </rPr>
          <t>Figure listed is for proportional election.  Figure for constituency elections is: 64.5%</t>
        </r>
      </text>
    </comment>
    <comment ref="CY6" authorId="0" shapeId="0">
      <text>
        <r>
          <rPr>
            <sz val="9"/>
            <color indexed="81"/>
            <rFont val="Tahoma"/>
            <family val="2"/>
          </rPr>
          <t>Figure listed is for proportional election.  Figure for constituency elections is (also): 69.3%</t>
        </r>
      </text>
    </comment>
    <comment ref="DS6" authorId="0" shapeId="0">
      <text>
        <r>
          <rPr>
            <sz val="9"/>
            <color indexed="81"/>
            <rFont val="Tahoma"/>
            <family val="2"/>
          </rPr>
          <t>Figure listed is for proportional election.  Figure for constituency elections is (also): 59.3%</t>
        </r>
      </text>
    </comment>
    <comment ref="C7" authorId="0" shapeId="0">
      <text>
        <r>
          <rPr>
            <sz val="9"/>
            <color indexed="81"/>
            <rFont val="Tahoma"/>
            <family val="2"/>
          </rPr>
          <t>Not in original PDY.  Data from Statistics Bureau, Ministry of Internal Affairs and Communications, derived from calculations of votes for parties http://www.stat.go.jp/english/data/chouki/27.htm</t>
        </r>
      </text>
    </comment>
    <comment ref="W7" authorId="0" shapeId="0">
      <text>
        <r>
          <rPr>
            <sz val="9"/>
            <color indexed="81"/>
            <rFont val="Tahoma"/>
            <family val="2"/>
          </rPr>
          <t>Not in original PDY.  Data from Statistics Bureau, Ministry of Internal Affairs and Communications, derived from calculations of votes for parties in proportional representation, http://www.stat.go.jp/english/data/chouki/27.htm
Figure represents voters in local constituencies.  Valid votes cast in local constituencies is 56,528,422.</t>
        </r>
      </text>
    </comment>
    <comment ref="AQ7" authorId="0" shapeId="0">
      <text>
        <r>
          <rPr>
            <sz val="9"/>
            <color indexed="81"/>
            <rFont val="Tahoma"/>
            <family val="2"/>
          </rPr>
          <t>Not in original PDY.  Data from Statistics Bureau, Ministry of Internal Affairs and Communications, derived from calculations of votes for parties in proportional representation, http://www.stat.go.jp/english/data/chouki/27.htm
Figure represents voters in local constituencies.  Valid votes cast in local constituencies is 60,882,471.</t>
        </r>
      </text>
    </comment>
    <comment ref="BK7" authorId="0" shapeId="0">
      <text>
        <r>
          <rPr>
            <sz val="9"/>
            <color indexed="81"/>
            <rFont val="Tahoma"/>
            <family val="2"/>
          </rPr>
          <t xml:space="preserve">Figure listed is for proportional election.  Figure for constituency elections is: 59,502,374
</t>
        </r>
      </text>
    </comment>
    <comment ref="CE7" authorId="0" shapeId="0">
      <text>
        <r>
          <rPr>
            <sz val="9"/>
            <color indexed="81"/>
            <rFont val="Tahoma"/>
            <family val="2"/>
          </rPr>
          <t>Figure listed is for proportional election.  Figure for constituency elections is: 68,066,262</t>
        </r>
      </text>
    </comment>
    <comment ref="CY7" authorId="0" shapeId="0">
      <text>
        <r>
          <rPr>
            <sz val="9"/>
            <color indexed="81"/>
            <rFont val="Tahoma"/>
            <family val="2"/>
          </rPr>
          <t>Figure listed is for proportional election.  Figure for constituency elections is: 70,581,680</t>
        </r>
      </text>
    </comment>
    <comment ref="DS7" authorId="0" shapeId="0">
      <text>
        <r>
          <rPr>
            <sz val="9"/>
            <color indexed="81"/>
            <rFont val="Tahoma"/>
            <family val="2"/>
          </rPr>
          <t>Figure listed is for proportional election.  Figure for constituency elections is: 59,626,568</t>
        </r>
      </text>
    </comment>
    <comment ref="C8" authorId="0" shapeId="0">
      <text>
        <r>
          <rPr>
            <sz val="9"/>
            <color indexed="81"/>
            <rFont val="Tahoma"/>
            <family val="2"/>
          </rPr>
          <t>Not in original PDY.  Data from Statistics Bureau, Ministry of Internal Affairs and Communications, http://www.stat.go.jp/english/data/chouki/27.htm, calculated as valid votes cast divided by total votes cast.</t>
        </r>
      </text>
    </comment>
    <comment ref="W8" authorId="0" shapeId="0">
      <text>
        <r>
          <rPr>
            <sz val="9"/>
            <color indexed="81"/>
            <rFont val="Tahoma"/>
            <family val="2"/>
          </rPr>
          <t>Not in original PDY.  Data from Statistics Bureau, Ministry of Internal Affairs and Communications, http://www.stat.go.jp/english/data/chouki/27.htm, calculated as valid votes cast divided by total votes cast.</t>
        </r>
      </text>
    </comment>
    <comment ref="AQ8" authorId="0" shapeId="0">
      <text>
        <r>
          <rPr>
            <sz val="9"/>
            <color indexed="81"/>
            <rFont val="Tahoma"/>
            <family val="2"/>
          </rPr>
          <t>Not in original PDY.  Data from Statistics Bureau, Ministry of Internal Affairs and Communications, http://www.stat.go.jp/english/data/chouki/27.htm, calculated as valid votes cast divided by total votes cast.</t>
        </r>
      </text>
    </comment>
    <comment ref="BK8" authorId="0" shapeId="0">
      <text>
        <r>
          <rPr>
            <sz val="9"/>
            <color indexed="81"/>
            <rFont val="Tahoma"/>
            <family val="2"/>
          </rPr>
          <t>Figure listed is for proportional election.  Figure for constituency elections is: 97.2%</t>
        </r>
      </text>
    </comment>
    <comment ref="CE8" authorId="0" shapeId="0">
      <text>
        <r>
          <rPr>
            <sz val="9"/>
            <color indexed="81"/>
            <rFont val="Tahoma"/>
            <family val="2"/>
          </rPr>
          <t>Figure listed is for proportional election.  Figure for constituency elections is: 97.9%</t>
        </r>
      </text>
    </comment>
    <comment ref="CY8" authorId="0" shapeId="0">
      <text>
        <r>
          <rPr>
            <sz val="9"/>
            <color indexed="81"/>
            <rFont val="Tahoma"/>
            <family val="2"/>
          </rPr>
          <t>Figure listed is for proportional election.  Figure for constituency elections is: 98.0%</t>
        </r>
      </text>
    </comment>
    <comment ref="DS8" authorId="0" shapeId="0">
      <text>
        <r>
          <rPr>
            <sz val="9"/>
            <color indexed="81"/>
            <rFont val="Tahoma"/>
            <family val="2"/>
          </rPr>
          <t>Figure listed is for proportional election.  Figure for constituency elections is: 96.7%</t>
        </r>
      </text>
    </comment>
    <comment ref="J10" authorId="0" shapeId="0">
      <text>
        <r>
          <rPr>
            <sz val="9"/>
            <color indexed="81"/>
            <rFont val="Tahoma"/>
            <family val="2"/>
          </rPr>
          <t>Previous vacant seats were 15 in total.</t>
        </r>
      </text>
    </comment>
    <comment ref="G11" authorId="0" shapeId="0">
      <text>
        <r>
          <rPr>
            <sz val="9"/>
            <color indexed="81"/>
            <rFont val="Tahoma"/>
            <family val="2"/>
          </rPr>
          <t>No basis for comparison using original PDY data.</t>
        </r>
      </text>
    </comment>
    <comment ref="J11" authorId="0" shapeId="0">
      <text>
        <r>
          <rPr>
            <sz val="9"/>
            <color indexed="81"/>
            <rFont val="Tahoma"/>
            <family val="2"/>
          </rPr>
          <t>Percentage not in original PDY.  Calculated from raw figure provided in original PDY: +1</t>
        </r>
      </text>
    </comment>
    <comment ref="O11" authorId="0" shapeId="0">
      <text>
        <r>
          <rPr>
            <sz val="9"/>
            <color indexed="81"/>
            <rFont val="Tahoma"/>
            <family val="2"/>
          </rPr>
          <t>Not presented in original PDY.  Calculated here as total seats (previous column) divided by total seats (511)</t>
        </r>
      </text>
    </comment>
    <comment ref="AA11" authorId="0" shapeId="0">
      <text>
        <r>
          <rPr>
            <sz val="9"/>
            <color indexed="81"/>
            <rFont val="Tahoma"/>
            <family val="2"/>
          </rPr>
          <t>Not in original PDY. Calculated as share in current election minus share in previous election.</t>
        </r>
      </text>
    </comment>
    <comment ref="AC11" authorId="0" shapeId="0">
      <text>
        <r>
          <rPr>
            <sz val="9"/>
            <color indexed="81"/>
            <rFont val="Tahoma"/>
            <family val="2"/>
          </rPr>
          <t>Not presented in original PDY.  Calculated here as total seats (previous column) divided by total seats (500)</t>
        </r>
      </text>
    </comment>
    <comment ref="AD11"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211.</t>
        </r>
      </text>
    </comment>
    <comment ref="AI11" authorId="0" shapeId="0">
      <text>
        <r>
          <rPr>
            <sz val="9"/>
            <color indexed="81"/>
            <rFont val="Tahoma"/>
            <family val="2"/>
          </rPr>
          <t>Not presented in original PDY.  Calculated here as total seats (previous column) divided by total seats (300)</t>
        </r>
      </text>
    </comment>
    <comment ref="AO11" authorId="0" shapeId="0">
      <text>
        <r>
          <rPr>
            <sz val="9"/>
            <color indexed="81"/>
            <rFont val="Tahoma"/>
            <family val="2"/>
          </rPr>
          <t>Not presented in original PDY.  Calculated here as total seats (previous column) divided by total seats (200)</t>
        </r>
      </text>
    </comment>
    <comment ref="AX11"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271.</t>
        </r>
      </text>
    </comment>
    <comment ref="BC11" authorId="0" shapeId="0">
      <text>
        <r>
          <rPr>
            <sz val="9"/>
            <color indexed="81"/>
            <rFont val="Tahoma"/>
            <family val="2"/>
          </rPr>
          <t>Not presented in original PDY.  Calculated here as total seats (previous column) divided by total seats (300)</t>
        </r>
      </text>
    </comment>
    <comment ref="BI11" authorId="0" shapeId="0">
      <text>
        <r>
          <rPr>
            <sz val="9"/>
            <color indexed="81"/>
            <rFont val="Tahoma"/>
            <family val="2"/>
          </rPr>
          <t>Not presented in original PDY.  Calculated here as total seats (previous column) divided by total seats (180)</t>
        </r>
      </text>
    </comment>
    <comment ref="BW11" authorId="0" shapeId="0">
      <text>
        <r>
          <rPr>
            <sz val="9"/>
            <color indexed="81"/>
            <rFont val="Tahoma"/>
            <family val="2"/>
          </rPr>
          <t>Not presented in original PDY.  Calculated here as total seats (previous column) divided by total seats (300)</t>
        </r>
      </text>
    </comment>
    <comment ref="CC11" authorId="0" shapeId="0">
      <text>
        <r>
          <rPr>
            <sz val="9"/>
            <color indexed="81"/>
            <rFont val="Tahoma"/>
            <family val="2"/>
          </rPr>
          <t>Not presented in original PDY.  Calculated here as total seats (previous column) divided by total seats (180)</t>
        </r>
      </text>
    </comment>
    <comment ref="CQ11" authorId="0" shapeId="0">
      <text>
        <r>
          <rPr>
            <sz val="9"/>
            <color indexed="81"/>
            <rFont val="Tahoma"/>
            <family val="2"/>
          </rPr>
          <t>Not presented in original PDY.  Calculated here as total seats (previous column) divided by total seats (300)</t>
        </r>
      </text>
    </comment>
    <comment ref="CW11" authorId="0" shapeId="0">
      <text>
        <r>
          <rPr>
            <sz val="9"/>
            <color indexed="81"/>
            <rFont val="Tahoma"/>
            <family val="2"/>
          </rPr>
          <t>Not presented in original PDY.  Calculated here as total seats (previous column) divided by total seats (180)</t>
        </r>
      </text>
    </comment>
    <comment ref="DE11" authorId="0" shapeId="0">
      <text>
        <r>
          <rPr>
            <sz val="9"/>
            <color indexed="81"/>
            <rFont val="Tahoma"/>
            <family val="2"/>
          </rPr>
          <t>Not presented in original PDY.  Calculated here as total seats (previous column) divided by total seats (480)</t>
        </r>
      </text>
    </comment>
    <comment ref="DH11" authorId="0" shapeId="0">
      <text>
        <r>
          <rPr>
            <sz val="9"/>
            <color indexed="81"/>
            <rFont val="Tahoma"/>
            <family val="2"/>
          </rPr>
          <t>Not listed in original PDY.  Calculated as votes divided by all votes in category.</t>
        </r>
      </text>
    </comment>
    <comment ref="DK11" authorId="0" shapeId="0">
      <text>
        <r>
          <rPr>
            <sz val="9"/>
            <color indexed="81"/>
            <rFont val="Tahoma"/>
            <family val="2"/>
          </rPr>
          <t>Not presented in original PDY.  Calculated here as total seats (previous column) divided by total seats (300)</t>
        </r>
      </text>
    </comment>
    <comment ref="DQ11" authorId="0" shapeId="0">
      <text>
        <r>
          <rPr>
            <sz val="9"/>
            <color indexed="81"/>
            <rFont val="Tahoma"/>
            <family val="2"/>
          </rPr>
          <t>Not presented in original PDY.  Calculated here as total seats (previous column) divided by total seats (180)</t>
        </r>
      </text>
    </comment>
    <comment ref="DW11"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11" authorId="0" shapeId="0">
      <text>
        <r>
          <rPr>
            <sz val="9"/>
            <color indexed="81"/>
            <rFont val="Tahoma"/>
            <family val="2"/>
          </rPr>
          <t>Not in Original PDY.  Calculated as sum of Constituency and Proportional seats.</t>
        </r>
      </text>
    </comment>
    <comment ref="DY11" authorId="0" shapeId="0">
      <text>
        <r>
          <rPr>
            <sz val="9"/>
            <color indexed="81"/>
            <rFont val="Tahoma"/>
            <family val="2"/>
          </rPr>
          <t>Not in Original PDY.  Calculated total seats (previous column) divided by 480.</t>
        </r>
      </text>
    </comment>
    <comment ref="DZ11"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11"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F11" authorId="0" shapeId="0">
      <text>
        <r>
          <rPr>
            <sz val="9"/>
            <color indexed="81"/>
            <rFont val="Tahoma"/>
            <family val="2"/>
          </rPr>
          <t>Original PDY lists raw number of change in seats. New format in other spreadsheets lists percentage change.  This will be updated once other changes have been made.</t>
        </r>
      </text>
    </comment>
    <comment ref="EI11" authorId="0" shapeId="0">
      <text>
        <r>
          <rPr>
            <sz val="9"/>
            <color indexed="81"/>
            <rFont val="Tahoma"/>
            <family val="2"/>
          </rPr>
          <t>Original PDY lists change in raw numbers: -2185760</t>
        </r>
      </text>
    </comment>
    <comment ref="EL11" authorId="0" shapeId="0">
      <text>
        <r>
          <rPr>
            <sz val="9"/>
            <color indexed="81"/>
            <rFont val="Tahoma"/>
            <family val="2"/>
          </rPr>
          <t>Original PDY lists raw number of change in seats. New format in other spreadsheets lists percentage change.  This will be updated once other changes have been made.</t>
        </r>
      </text>
    </comment>
    <comment ref="G12" authorId="0" shapeId="0">
      <text>
        <r>
          <rPr>
            <sz val="9"/>
            <color indexed="81"/>
            <rFont val="Tahoma"/>
            <family val="2"/>
          </rPr>
          <t>No basis for comparison using original PDY data.</t>
        </r>
      </text>
    </comment>
    <comment ref="J12" authorId="0" shapeId="0">
      <text>
        <r>
          <rPr>
            <sz val="9"/>
            <color indexed="81"/>
            <rFont val="Tahoma"/>
            <family val="2"/>
          </rPr>
          <t>Percentage not in original PDY.  Calculated from raw figure provided in original PDY: -64</t>
        </r>
      </text>
    </comment>
    <comment ref="O12" authorId="0" shapeId="0">
      <text>
        <r>
          <rPr>
            <sz val="9"/>
            <color indexed="81"/>
            <rFont val="Tahoma"/>
            <family val="2"/>
          </rPr>
          <t>Not presented in original PDY.  Calculated here as total seats (previous column) divided by total seats (511)</t>
        </r>
      </text>
    </comment>
    <comment ref="AA12" authorId="0" shapeId="0">
      <text>
        <r>
          <rPr>
            <sz val="9"/>
            <color indexed="81"/>
            <rFont val="Tahoma"/>
            <family val="2"/>
          </rPr>
          <t>Not in original PDY. Calculated as share in current election minus share in previous election.</t>
        </r>
      </text>
    </comment>
    <comment ref="AC12" authorId="0" shapeId="0">
      <text>
        <r>
          <rPr>
            <sz val="9"/>
            <color indexed="81"/>
            <rFont val="Tahoma"/>
            <family val="2"/>
          </rPr>
          <t>Not presented in original PDY.  Calculated here as total seats (previous column) divided by total seats (500)</t>
        </r>
      </text>
    </comment>
    <comment ref="AD12"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30.</t>
        </r>
      </text>
    </comment>
    <comment ref="AI12" authorId="0" shapeId="0">
      <text>
        <r>
          <rPr>
            <sz val="9"/>
            <color indexed="81"/>
            <rFont val="Tahoma"/>
            <family val="2"/>
          </rPr>
          <t>Not presented in original PDY.  Calculated here as total seats (previous column) divided by total seats (300)</t>
        </r>
      </text>
    </comment>
    <comment ref="AO12" authorId="0" shapeId="0">
      <text>
        <r>
          <rPr>
            <sz val="9"/>
            <color indexed="81"/>
            <rFont val="Tahoma"/>
            <family val="2"/>
          </rPr>
          <t>Not presented in original PDY.  Calculated here as total seats (previous column) divided by total seats (200)</t>
        </r>
      </text>
    </comment>
    <comment ref="AX12"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14.</t>
        </r>
      </text>
    </comment>
    <comment ref="BC12" authorId="0" shapeId="0">
      <text>
        <r>
          <rPr>
            <sz val="9"/>
            <color indexed="81"/>
            <rFont val="Tahoma"/>
            <family val="2"/>
          </rPr>
          <t>Not presented in original PDY.  Calculated here as total seats (previous column) divided by total seats (300)</t>
        </r>
      </text>
    </comment>
    <comment ref="BI12" authorId="0" shapeId="0">
      <text>
        <r>
          <rPr>
            <sz val="9"/>
            <color indexed="81"/>
            <rFont val="Tahoma"/>
            <family val="2"/>
          </rPr>
          <t>Not presented in original PDY.  Calculated here as total seats (previous column) divided by total seats (180)</t>
        </r>
      </text>
    </comment>
    <comment ref="BW12" authorId="0" shapeId="0">
      <text>
        <r>
          <rPr>
            <sz val="9"/>
            <color indexed="81"/>
            <rFont val="Tahoma"/>
            <family val="2"/>
          </rPr>
          <t>Not presented in original PDY.  Calculated here as total seats (previous column) divided by total seats (300)</t>
        </r>
      </text>
    </comment>
    <comment ref="CC12" authorId="0" shapeId="0">
      <text>
        <r>
          <rPr>
            <sz val="9"/>
            <color indexed="81"/>
            <rFont val="Tahoma"/>
            <family val="2"/>
          </rPr>
          <t>Not presented in original PDY.  Calculated here as total seats (previous column) divided by total seats (180)</t>
        </r>
      </text>
    </comment>
    <comment ref="CQ12" authorId="0" shapeId="0">
      <text>
        <r>
          <rPr>
            <sz val="9"/>
            <color indexed="81"/>
            <rFont val="Tahoma"/>
            <family val="2"/>
          </rPr>
          <t>Not presented in original PDY.  Calculated here as total seats (previous column) divided by total seats (300)</t>
        </r>
      </text>
    </comment>
    <comment ref="CW12" authorId="0" shapeId="0">
      <text>
        <r>
          <rPr>
            <sz val="9"/>
            <color indexed="81"/>
            <rFont val="Tahoma"/>
            <family val="2"/>
          </rPr>
          <t>Not presented in original PDY.  Calculated here as total seats (previous column) divided by total seats (180)</t>
        </r>
      </text>
    </comment>
    <comment ref="DE12" authorId="0" shapeId="0">
      <text>
        <r>
          <rPr>
            <sz val="9"/>
            <color indexed="81"/>
            <rFont val="Tahoma"/>
            <family val="2"/>
          </rPr>
          <t>Not presented in original PDY.  Calculated here as total seats (previous column) divided by total seats (480)</t>
        </r>
      </text>
    </comment>
    <comment ref="DH12" authorId="0" shapeId="0">
      <text>
        <r>
          <rPr>
            <sz val="9"/>
            <color indexed="81"/>
            <rFont val="Tahoma"/>
            <family val="2"/>
          </rPr>
          <t>Not listed in original PDY.  Calculated as votes divided by all votes in category.</t>
        </r>
      </text>
    </comment>
    <comment ref="DK12" authorId="0" shapeId="0">
      <text>
        <r>
          <rPr>
            <sz val="9"/>
            <color indexed="81"/>
            <rFont val="Tahoma"/>
            <family val="2"/>
          </rPr>
          <t>Not presented in original PDY.  Calculated here as total seats (previous column) divided by total seats (300)</t>
        </r>
      </text>
    </comment>
    <comment ref="DQ12" authorId="0" shapeId="0">
      <text>
        <r>
          <rPr>
            <sz val="9"/>
            <color indexed="81"/>
            <rFont val="Tahoma"/>
            <family val="2"/>
          </rPr>
          <t>Not presented in original PDY.  Calculated here as total seats (previous column) divided by total seats (180)</t>
        </r>
      </text>
    </comment>
    <comment ref="DW12"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12" authorId="0" shapeId="0">
      <text>
        <r>
          <rPr>
            <sz val="9"/>
            <color indexed="81"/>
            <rFont val="Tahoma"/>
            <family val="2"/>
          </rPr>
          <t>Not in Original PDY.  Calculated as sum of Constituency and Proportional seats.</t>
        </r>
      </text>
    </comment>
    <comment ref="DY12" authorId="0" shapeId="0">
      <text>
        <r>
          <rPr>
            <sz val="9"/>
            <color indexed="81"/>
            <rFont val="Tahoma"/>
            <family val="2"/>
          </rPr>
          <t>Not in Original PDY.  Calculated total seats (previous column) divided by 480.</t>
        </r>
      </text>
    </comment>
    <comment ref="DZ12"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12" authorId="0" shapeId="0">
      <text>
        <r>
          <rPr>
            <sz val="9"/>
            <color indexed="81"/>
            <rFont val="Tahoma"/>
            <family val="2"/>
          </rPr>
          <t>Original PDY lists change in raw numbers: -1658673</t>
        </r>
      </text>
    </comment>
    <comment ref="EF12" authorId="0" shapeId="0">
      <text>
        <r>
          <rPr>
            <sz val="9"/>
            <color indexed="81"/>
            <rFont val="Tahoma"/>
            <family val="2"/>
          </rPr>
          <t>Original PDY lists raw number of change in seats. New format in other spreadsheets lists percentage change.  This will be updated once other changes have been made.</t>
        </r>
      </text>
    </comment>
    <comment ref="EI12" authorId="0" shapeId="0">
      <text>
        <r>
          <rPr>
            <sz val="9"/>
            <color indexed="81"/>
            <rFont val="Tahoma"/>
            <family val="2"/>
          </rPr>
          <t>Original PDY lists change in raw numbers: -1585370</t>
        </r>
      </text>
    </comment>
    <comment ref="EL12" authorId="0" shapeId="0">
      <text>
        <r>
          <rPr>
            <sz val="9"/>
            <color indexed="81"/>
            <rFont val="Tahoma"/>
            <family val="2"/>
          </rPr>
          <t>Original PDY lists raw number of change in seats. New format in other spreadsheets lists percentage change.  This will be updated once other changes have been made.</t>
        </r>
      </text>
    </comment>
    <comment ref="G13" authorId="0" shapeId="0">
      <text>
        <r>
          <rPr>
            <sz val="9"/>
            <color indexed="81"/>
            <rFont val="Tahoma"/>
            <family val="2"/>
          </rPr>
          <t>No basis for comparison using original PDY data.</t>
        </r>
      </text>
    </comment>
    <comment ref="J13" authorId="0" shapeId="0">
      <text>
        <r>
          <rPr>
            <sz val="9"/>
            <color indexed="81"/>
            <rFont val="Tahoma"/>
            <family val="2"/>
          </rPr>
          <t>Percentage not in original PDY.  Calculated from raw figure provided in original PDY: +6</t>
        </r>
      </text>
    </comment>
    <comment ref="O13" authorId="0" shapeId="0">
      <text>
        <r>
          <rPr>
            <sz val="9"/>
            <color indexed="81"/>
            <rFont val="Tahoma"/>
            <family val="2"/>
          </rPr>
          <t>Not presented in original PDY.  Calculated here as total seats (previous column) divided by total seats (511)</t>
        </r>
      </text>
    </comment>
    <comment ref="AX13"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42.</t>
        </r>
      </text>
    </comment>
    <comment ref="BC13" authorId="0" shapeId="0">
      <text>
        <r>
          <rPr>
            <sz val="9"/>
            <color indexed="81"/>
            <rFont val="Tahoma"/>
            <family val="2"/>
          </rPr>
          <t>Not presented in original PDY.  Calculated here as total seats (previous column) divided by total seats (300)</t>
        </r>
      </text>
    </comment>
    <comment ref="BI13" authorId="0" shapeId="0">
      <text>
        <r>
          <rPr>
            <sz val="9"/>
            <color indexed="81"/>
            <rFont val="Tahoma"/>
            <family val="2"/>
          </rPr>
          <t>Not presented in original PDY.  Calculated here as total seats (previous column) divided by total seats (180)</t>
        </r>
      </text>
    </comment>
    <comment ref="BW13" authorId="0" shapeId="0">
      <text>
        <r>
          <rPr>
            <sz val="9"/>
            <color indexed="81"/>
            <rFont val="Tahoma"/>
            <family val="2"/>
          </rPr>
          <t>Not presented in original PDY.  Calculated here as total seats (previous column) divided by total seats (300)</t>
        </r>
      </text>
    </comment>
    <comment ref="CC13" authorId="0" shapeId="0">
      <text>
        <r>
          <rPr>
            <sz val="9"/>
            <color indexed="81"/>
            <rFont val="Tahoma"/>
            <family val="2"/>
          </rPr>
          <t>Not presented in original PDY.  Calculated here as total seats (previous column) divided by total seats (180)</t>
        </r>
      </text>
    </comment>
    <comment ref="CQ13" authorId="0" shapeId="0">
      <text>
        <r>
          <rPr>
            <sz val="9"/>
            <color indexed="81"/>
            <rFont val="Tahoma"/>
            <family val="2"/>
          </rPr>
          <t>Not presented in original PDY.  Calculated here as total seats (previous column) divided by total seats (300)</t>
        </r>
      </text>
    </comment>
    <comment ref="CW13" authorId="0" shapeId="0">
      <text>
        <r>
          <rPr>
            <sz val="9"/>
            <color indexed="81"/>
            <rFont val="Tahoma"/>
            <family val="2"/>
          </rPr>
          <t>Not presented in original PDY.  Calculated here as total seats (previous column) divided by total seats (180)</t>
        </r>
      </text>
    </comment>
    <comment ref="DE13" authorId="0" shapeId="0">
      <text>
        <r>
          <rPr>
            <sz val="9"/>
            <color indexed="81"/>
            <rFont val="Tahoma"/>
            <family val="2"/>
          </rPr>
          <t>Not presented in original PDY.  Calculated here as total seats (previous column) divided by total seats (480)</t>
        </r>
      </text>
    </comment>
    <comment ref="DH13" authorId="0" shapeId="0">
      <text>
        <r>
          <rPr>
            <sz val="9"/>
            <color indexed="81"/>
            <rFont val="Tahoma"/>
            <family val="2"/>
          </rPr>
          <t>Not listed in original PDY.  Calculated as votes divided by all votes in category.</t>
        </r>
      </text>
    </comment>
    <comment ref="DK13" authorId="0" shapeId="0">
      <text>
        <r>
          <rPr>
            <sz val="9"/>
            <color indexed="81"/>
            <rFont val="Tahoma"/>
            <family val="2"/>
          </rPr>
          <t>Not presented in original PDY.  Calculated here as total seats (previous column) divided by total seats (300)</t>
        </r>
      </text>
    </comment>
    <comment ref="DQ13" authorId="0" shapeId="0">
      <text>
        <r>
          <rPr>
            <sz val="9"/>
            <color indexed="81"/>
            <rFont val="Tahoma"/>
            <family val="2"/>
          </rPr>
          <t>Not presented in original PDY.  Calculated here as total seats (previous column) divided by total seats (180)</t>
        </r>
      </text>
    </comment>
    <comment ref="DW13"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13" authorId="0" shapeId="0">
      <text>
        <r>
          <rPr>
            <sz val="9"/>
            <color indexed="81"/>
            <rFont val="Tahoma"/>
            <family val="2"/>
          </rPr>
          <t>Not in Original PDY.  Calculated as sum of Constituency and Proportional seats.</t>
        </r>
      </text>
    </comment>
    <comment ref="DY13" authorId="0" shapeId="0">
      <text>
        <r>
          <rPr>
            <sz val="9"/>
            <color indexed="81"/>
            <rFont val="Tahoma"/>
            <family val="2"/>
          </rPr>
          <t>Not in Original PDY.  Calculated total seats (previous column) divided by 480.</t>
        </r>
      </text>
    </comment>
    <comment ref="DZ13"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13" authorId="0" shapeId="0">
      <text>
        <r>
          <rPr>
            <sz val="9"/>
            <color indexed="81"/>
            <rFont val="Tahoma"/>
            <family val="2"/>
          </rPr>
          <t>Original PDY lists change in raw numbers: -1658673</t>
        </r>
      </text>
    </comment>
    <comment ref="EF13" authorId="0" shapeId="0">
      <text>
        <r>
          <rPr>
            <sz val="9"/>
            <color indexed="81"/>
            <rFont val="Tahoma"/>
            <family val="2"/>
          </rPr>
          <t>Original PDY lists raw number of change in seats. New format in other spreadsheets lists percentage change.  This will be updated once other changes have been made.</t>
        </r>
      </text>
    </comment>
    <comment ref="EI13" authorId="0" shapeId="0">
      <text>
        <r>
          <rPr>
            <sz val="9"/>
            <color indexed="81"/>
            <rFont val="Tahoma"/>
            <family val="2"/>
          </rPr>
          <t>Original PDY lists change in raw numbers: -937533</t>
        </r>
      </text>
    </comment>
    <comment ref="EL13" authorId="0" shapeId="0">
      <text>
        <r>
          <rPr>
            <sz val="9"/>
            <color indexed="81"/>
            <rFont val="Tahoma"/>
            <family val="2"/>
          </rPr>
          <t>Original PDY lists raw number of change in seats. New format in other spreadsheets lists percentage change.  This will be updated once other changes have been made.</t>
        </r>
      </text>
    </comment>
    <comment ref="G14" authorId="0" shapeId="0">
      <text>
        <r>
          <rPr>
            <sz val="9"/>
            <color indexed="81"/>
            <rFont val="Tahoma"/>
            <family val="2"/>
          </rPr>
          <t>No basis for comparison using original PDY data.</t>
        </r>
      </text>
    </comment>
    <comment ref="J14" authorId="0" shapeId="0">
      <text>
        <r>
          <rPr>
            <sz val="9"/>
            <color indexed="81"/>
            <rFont val="Tahoma"/>
            <family val="2"/>
          </rPr>
          <t>Percentage not in original PDY.  Calculated from raw figure provided in original PDY: +19</t>
        </r>
      </text>
    </comment>
    <comment ref="O14" authorId="0" shapeId="0">
      <text>
        <r>
          <rPr>
            <sz val="9"/>
            <color indexed="81"/>
            <rFont val="Tahoma"/>
            <family val="2"/>
          </rPr>
          <t>Not presented in original PDY.  Calculated here as total seats (previous column) divided by total seats (511)</t>
        </r>
      </text>
    </comment>
    <comment ref="G15" authorId="0" shapeId="0">
      <text>
        <r>
          <rPr>
            <sz val="9"/>
            <color indexed="81"/>
            <rFont val="Tahoma"/>
            <family val="2"/>
          </rPr>
          <t>No basis for comparison using original PDY data.</t>
        </r>
      </text>
    </comment>
    <comment ref="J15" authorId="0" shapeId="0">
      <text>
        <r>
          <rPr>
            <sz val="9"/>
            <color indexed="81"/>
            <rFont val="Tahoma"/>
            <family val="2"/>
          </rPr>
          <t>Percentage not in original PDY.  Calculated from raw figure provided in original PDY: -1</t>
        </r>
      </text>
    </comment>
    <comment ref="O15" authorId="0" shapeId="0">
      <text>
        <r>
          <rPr>
            <sz val="9"/>
            <color indexed="81"/>
            <rFont val="Tahoma"/>
            <family val="2"/>
          </rPr>
          <t>Not presented in original PDY.  Calculated here as total seats (previous column) divided by total seats (511)</t>
        </r>
      </text>
    </comment>
    <comment ref="AA15" authorId="0" shapeId="0">
      <text>
        <r>
          <rPr>
            <sz val="9"/>
            <color indexed="81"/>
            <rFont val="Tahoma"/>
            <family val="2"/>
          </rPr>
          <t>Not in original PDY. Calculated as share in current election minus share in previous election.</t>
        </r>
      </text>
    </comment>
    <comment ref="AC15" authorId="0" shapeId="0">
      <text>
        <r>
          <rPr>
            <sz val="9"/>
            <color indexed="81"/>
            <rFont val="Tahoma"/>
            <family val="2"/>
          </rPr>
          <t>Not presented in original PDY.  Calculated here as total seats (previous column) divided by total seats (500)</t>
        </r>
      </text>
    </comment>
    <comment ref="AD15" authorId="0" shapeId="0">
      <text>
        <r>
          <rPr>
            <sz val="9"/>
            <color indexed="81"/>
            <rFont val="Tahoma"/>
            <family val="2"/>
          </rPr>
          <t>Not in original PDY. Calculated as share in current election minus share in previous election.  Original PDY lists only "previous" seats: 15</t>
        </r>
      </text>
    </comment>
    <comment ref="AI15" authorId="0" shapeId="0">
      <text>
        <r>
          <rPr>
            <sz val="9"/>
            <color indexed="81"/>
            <rFont val="Tahoma"/>
            <family val="2"/>
          </rPr>
          <t>Not presented in original PDY.  Calculated here as total seats (previous column) divided by total seats (300)</t>
        </r>
      </text>
    </comment>
    <comment ref="AO15" authorId="0" shapeId="0">
      <text>
        <r>
          <rPr>
            <sz val="9"/>
            <color indexed="81"/>
            <rFont val="Tahoma"/>
            <family val="2"/>
          </rPr>
          <t>Not presented in original PDY.  Calculated here as total seats (previous column) divided by total seats (200)</t>
        </r>
      </text>
    </comment>
    <comment ref="AX15" authorId="0" shapeId="0">
      <text>
        <r>
          <rPr>
            <sz val="9"/>
            <color indexed="81"/>
            <rFont val="Tahoma"/>
            <family val="2"/>
          </rPr>
          <t>Not in original PDY. Calculated as share in current election minus share in previous election.  Original PDY lists only "previous" seats: 26.</t>
        </r>
      </text>
    </comment>
    <comment ref="BC15" authorId="0" shapeId="0">
      <text>
        <r>
          <rPr>
            <sz val="9"/>
            <color indexed="81"/>
            <rFont val="Tahoma"/>
            <family val="2"/>
          </rPr>
          <t>Not presented in original PDY.  Calculated here as total seats (previous column) divided by total seats (300)</t>
        </r>
      </text>
    </comment>
    <comment ref="BI15" authorId="0" shapeId="0">
      <text>
        <r>
          <rPr>
            <sz val="9"/>
            <color indexed="81"/>
            <rFont val="Tahoma"/>
            <family val="2"/>
          </rPr>
          <t>Not presented in original PDY.  Calculated here as total seats (previous column) divided by total seats (180)</t>
        </r>
      </text>
    </comment>
    <comment ref="BW15" authorId="0" shapeId="0">
      <text>
        <r>
          <rPr>
            <sz val="9"/>
            <color indexed="81"/>
            <rFont val="Tahoma"/>
            <family val="2"/>
          </rPr>
          <t>Not presented in original PDY.  Calculated here as total seats (previous column) divided by total seats (300)</t>
        </r>
      </text>
    </comment>
    <comment ref="CC15" authorId="0" shapeId="0">
      <text>
        <r>
          <rPr>
            <sz val="9"/>
            <color indexed="81"/>
            <rFont val="Tahoma"/>
            <family val="2"/>
          </rPr>
          <t>Not presented in original PDY.  Calculated here as total seats (previous column) divided by total seats (180)</t>
        </r>
      </text>
    </comment>
    <comment ref="CQ15" authorId="0" shapeId="0">
      <text>
        <r>
          <rPr>
            <sz val="9"/>
            <color indexed="81"/>
            <rFont val="Tahoma"/>
            <family val="2"/>
          </rPr>
          <t>Not presented in original PDY.  Calculated here as total seats (previous column) divided by total seats (300)</t>
        </r>
      </text>
    </comment>
    <comment ref="CW15" authorId="0" shapeId="0">
      <text>
        <r>
          <rPr>
            <sz val="9"/>
            <color indexed="81"/>
            <rFont val="Tahoma"/>
            <family val="2"/>
          </rPr>
          <t>Not presented in original PDY.  Calculated here as total seats (previous column) divided by total seats (180)</t>
        </r>
      </text>
    </comment>
    <comment ref="DE15" authorId="0" shapeId="0">
      <text>
        <r>
          <rPr>
            <sz val="9"/>
            <color indexed="81"/>
            <rFont val="Tahoma"/>
            <family val="2"/>
          </rPr>
          <t>Not presented in original PDY.  Calculated here as total seats (previous column) divided by total seats (480)</t>
        </r>
      </text>
    </comment>
    <comment ref="DH15" authorId="0" shapeId="0">
      <text>
        <r>
          <rPr>
            <sz val="9"/>
            <color indexed="81"/>
            <rFont val="Tahoma"/>
            <family val="2"/>
          </rPr>
          <t>Not listed in original PDY.  Calculated as votes divided by all votes in category.</t>
        </r>
      </text>
    </comment>
    <comment ref="DK15" authorId="0" shapeId="0">
      <text>
        <r>
          <rPr>
            <sz val="9"/>
            <color indexed="81"/>
            <rFont val="Tahoma"/>
            <family val="2"/>
          </rPr>
          <t>Not presented in original PDY.  Calculated here as total seats (previous column) divided by total seats (300)</t>
        </r>
      </text>
    </comment>
    <comment ref="DQ15" authorId="0" shapeId="0">
      <text>
        <r>
          <rPr>
            <sz val="9"/>
            <color indexed="81"/>
            <rFont val="Tahoma"/>
            <family val="2"/>
          </rPr>
          <t>Not presented in original PDY.  Calculated here as total seats (previous column) divided by total seats (180)</t>
        </r>
      </text>
    </comment>
    <comment ref="DW15"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15" authorId="0" shapeId="0">
      <text>
        <r>
          <rPr>
            <sz val="9"/>
            <color indexed="81"/>
            <rFont val="Tahoma"/>
            <family val="2"/>
          </rPr>
          <t>Not in Original PDY.  Calculated as sum of Constituency and Proportional seats.</t>
        </r>
      </text>
    </comment>
    <comment ref="DY15" authorId="0" shapeId="0">
      <text>
        <r>
          <rPr>
            <sz val="9"/>
            <color indexed="81"/>
            <rFont val="Tahoma"/>
            <family val="2"/>
          </rPr>
          <t>Not in Original PDY.  Calculated total seats (previous column) divided by 480.</t>
        </r>
      </text>
    </comment>
    <comment ref="DZ15"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15" authorId="0" shapeId="0">
      <text>
        <r>
          <rPr>
            <sz val="9"/>
            <color indexed="81"/>
            <rFont val="Tahoma"/>
            <family val="2"/>
          </rPr>
          <t>Original PDY lists change in raw numbers: 1721936</t>
        </r>
      </text>
    </comment>
    <comment ref="EF15" authorId="0" shapeId="0">
      <text>
        <r>
          <rPr>
            <sz val="9"/>
            <color indexed="81"/>
            <rFont val="Tahoma"/>
            <family val="2"/>
          </rPr>
          <t>Original PDY lists raw number of change in seats. New format in other spreadsheets lists percentage change.  This will be updated once other changes have been made.</t>
        </r>
      </text>
    </comment>
    <comment ref="EI15" authorId="0" shapeId="0">
      <text>
        <r>
          <rPr>
            <sz val="9"/>
            <color indexed="81"/>
            <rFont val="Tahoma"/>
            <family val="2"/>
          </rPr>
          <t>Original PDY lists change in raw numbers: -1254727</t>
        </r>
      </text>
    </comment>
    <comment ref="EL15" authorId="0" shapeId="0">
      <text>
        <r>
          <rPr>
            <sz val="9"/>
            <color indexed="81"/>
            <rFont val="Tahoma"/>
            <family val="2"/>
          </rPr>
          <t>Original PDY lists raw number of change in seats. New format in other spreadsheets lists percentage change.  This will be updated once other changes have been made.</t>
        </r>
      </text>
    </comment>
    <comment ref="G16" authorId="0" shapeId="0">
      <text>
        <r>
          <rPr>
            <sz val="9"/>
            <color indexed="81"/>
            <rFont val="Tahoma"/>
            <family val="2"/>
          </rPr>
          <t>No basis for comparison using original PDY data.</t>
        </r>
      </text>
    </comment>
    <comment ref="J16" authorId="0" shapeId="0">
      <text>
        <r>
          <rPr>
            <sz val="9"/>
            <color indexed="81"/>
            <rFont val="Tahoma"/>
            <family val="2"/>
          </rPr>
          <t>Percentage not in original PDY.  Calculated from raw figure provided in original PDY: +2</t>
        </r>
      </text>
    </comment>
    <comment ref="O16" authorId="0" shapeId="0">
      <text>
        <r>
          <rPr>
            <sz val="9"/>
            <color indexed="81"/>
            <rFont val="Tahoma"/>
            <family val="2"/>
          </rPr>
          <t>Not presented in original PDY.  Calculated here as total seats (previous column) divided by total seats (511)</t>
        </r>
      </text>
    </comment>
    <comment ref="G17" authorId="0" shapeId="0">
      <text>
        <r>
          <rPr>
            <sz val="9"/>
            <color indexed="81"/>
            <rFont val="Tahoma"/>
            <family val="2"/>
          </rPr>
          <t>No basis for comparison using original PDY data.</t>
        </r>
      </text>
    </comment>
    <comment ref="J17" authorId="0" shapeId="0">
      <text>
        <r>
          <rPr>
            <sz val="9"/>
            <color indexed="81"/>
            <rFont val="Tahoma"/>
            <family val="2"/>
          </rPr>
          <t>Percentage not in original PDY.  Calculated from raw figure provided in original PDY: +3</t>
        </r>
      </text>
    </comment>
    <comment ref="O17" authorId="0" shapeId="0">
      <text>
        <r>
          <rPr>
            <sz val="9"/>
            <color indexed="81"/>
            <rFont val="Tahoma"/>
            <family val="2"/>
          </rPr>
          <t>Not presented in original PDY.  Calculated here as total seats (previous column) divided by total seats (511)</t>
        </r>
      </text>
    </comment>
    <comment ref="AA17" authorId="0" shapeId="0">
      <text>
        <r>
          <rPr>
            <sz val="9"/>
            <color indexed="81"/>
            <rFont val="Tahoma"/>
            <family val="2"/>
          </rPr>
          <t>Not in original PDY. Calculated as share in current election minus share in previous election.</t>
        </r>
      </text>
    </comment>
    <comment ref="AC17" authorId="0" shapeId="0">
      <text>
        <r>
          <rPr>
            <sz val="9"/>
            <color indexed="81"/>
            <rFont val="Tahoma"/>
            <family val="2"/>
          </rPr>
          <t>Not presented in original PDY.  Calculated here as total seats (previous column) divided by total seats (500)</t>
        </r>
      </text>
    </comment>
    <comment ref="AD17"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9.</t>
        </r>
      </text>
    </comment>
    <comment ref="AI17" authorId="0" shapeId="0">
      <text>
        <r>
          <rPr>
            <sz val="9"/>
            <color indexed="81"/>
            <rFont val="Tahoma"/>
            <family val="2"/>
          </rPr>
          <t>Not presented in original PDY.  Calculated here as total seats (previous column) divided by total seats (300)</t>
        </r>
      </text>
    </comment>
    <comment ref="AO17" authorId="0" shapeId="0">
      <text>
        <r>
          <rPr>
            <sz val="9"/>
            <color indexed="81"/>
            <rFont val="Tahoma"/>
            <family val="2"/>
          </rPr>
          <t>Not presented in original PDY.  Calculated here as total seats (previous column) divided by total seats (200)</t>
        </r>
      </text>
    </comment>
    <comment ref="G18" authorId="0" shapeId="0">
      <text>
        <r>
          <rPr>
            <sz val="9"/>
            <color indexed="81"/>
            <rFont val="Tahoma"/>
            <family val="2"/>
          </rPr>
          <t>No basis for comparison using original PDY data.</t>
        </r>
      </text>
    </comment>
    <comment ref="J18" authorId="0" shapeId="0">
      <text>
        <r>
          <rPr>
            <sz val="9"/>
            <color indexed="81"/>
            <rFont val="Tahoma"/>
            <family val="2"/>
          </rPr>
          <t>Percentage not in original PDY.  Calculated from raw figure provided in original PDY: 0</t>
        </r>
      </text>
    </comment>
    <comment ref="O18" authorId="0" shapeId="0">
      <text>
        <r>
          <rPr>
            <sz val="9"/>
            <color indexed="81"/>
            <rFont val="Tahoma"/>
            <family val="2"/>
          </rPr>
          <t>Not presented in original PDY.  Calculated here as total seats (previous column) divided by total seats (511)</t>
        </r>
      </text>
    </comment>
    <comment ref="G19" authorId="0" shapeId="0">
      <text>
        <r>
          <rPr>
            <sz val="9"/>
            <color indexed="81"/>
            <rFont val="Tahoma"/>
            <family val="2"/>
          </rPr>
          <t>No basis for comparison using original PDY data.</t>
        </r>
      </text>
    </comment>
    <comment ref="J19" authorId="0" shapeId="0">
      <text>
        <r>
          <rPr>
            <sz val="9"/>
            <color indexed="81"/>
            <rFont val="Tahoma"/>
            <family val="2"/>
          </rPr>
          <t>Percentage not in original PDY.  Calculated from raw figure provided in original PDY: +35</t>
        </r>
      </text>
    </comment>
    <comment ref="O19" authorId="0" shapeId="0">
      <text>
        <r>
          <rPr>
            <sz val="9"/>
            <color indexed="81"/>
            <rFont val="Tahoma"/>
            <family val="2"/>
          </rPr>
          <t>Not presented in original PDY.  Calculated here as total seats (previous column) divided by total seats (511)</t>
        </r>
      </text>
    </comment>
    <comment ref="AA20" authorId="0" shapeId="0">
      <text>
        <r>
          <rPr>
            <sz val="9"/>
            <color indexed="81"/>
            <rFont val="Tahoma"/>
            <family val="2"/>
          </rPr>
          <t>Not in original PDY. Calculated as share in current election minus share in previous election.</t>
        </r>
      </text>
    </comment>
    <comment ref="AC20" authorId="0" shapeId="0">
      <text>
        <r>
          <rPr>
            <sz val="9"/>
            <color indexed="81"/>
            <rFont val="Tahoma"/>
            <family val="2"/>
          </rPr>
          <t>Not presented in original PDY.  Calculated here as total seats (previous column) divided by total seats (500)</t>
        </r>
      </text>
    </comment>
    <comment ref="AD20"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156.</t>
        </r>
      </text>
    </comment>
    <comment ref="AI20" authorId="0" shapeId="0">
      <text>
        <r>
          <rPr>
            <sz val="9"/>
            <color indexed="81"/>
            <rFont val="Tahoma"/>
            <family val="2"/>
          </rPr>
          <t>Not presented in original PDY.  Calculated here as total seats (previous column) divided by total seats (300)</t>
        </r>
      </text>
    </comment>
    <comment ref="AO20" authorId="0" shapeId="0">
      <text>
        <r>
          <rPr>
            <sz val="9"/>
            <color indexed="81"/>
            <rFont val="Tahoma"/>
            <family val="2"/>
          </rPr>
          <t>Not presented in original PDY.  Calculated here as total seats (previous column) divided by total seats (200)</t>
        </r>
      </text>
    </comment>
    <comment ref="AA21" authorId="0" shapeId="0">
      <text>
        <r>
          <rPr>
            <sz val="9"/>
            <color indexed="81"/>
            <rFont val="Tahoma"/>
            <family val="2"/>
          </rPr>
          <t>Not in original PDY. Calculated as share in current election minus share in previous election.</t>
        </r>
      </text>
    </comment>
    <comment ref="AC21" authorId="0" shapeId="0">
      <text>
        <r>
          <rPr>
            <sz val="9"/>
            <color indexed="81"/>
            <rFont val="Tahoma"/>
            <family val="2"/>
          </rPr>
          <t>Not presented in original PDY.  Calculated here as total seats (previous column) divided by total seats (500)</t>
        </r>
      </text>
    </comment>
    <comment ref="AD21"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52.</t>
        </r>
      </text>
    </comment>
    <comment ref="AI21" authorId="0" shapeId="0">
      <text>
        <r>
          <rPr>
            <sz val="9"/>
            <color indexed="81"/>
            <rFont val="Tahoma"/>
            <family val="2"/>
          </rPr>
          <t>Not presented in original PDY.  Calculated here as total seats (previous column) divided by total seats (300)</t>
        </r>
      </text>
    </comment>
    <comment ref="AO21" authorId="0" shapeId="0">
      <text>
        <r>
          <rPr>
            <sz val="9"/>
            <color indexed="81"/>
            <rFont val="Tahoma"/>
            <family val="2"/>
          </rPr>
          <t>Not presented in original PDY.  Calculated here as total seats (previous column) divided by total seats (200)</t>
        </r>
      </text>
    </comment>
    <comment ref="AX21"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95.</t>
        </r>
      </text>
    </comment>
    <comment ref="BC21" authorId="0" shapeId="0">
      <text>
        <r>
          <rPr>
            <sz val="9"/>
            <color indexed="81"/>
            <rFont val="Tahoma"/>
            <family val="2"/>
          </rPr>
          <t>Not presented in original PDY.  Calculated here as total seats (previous column) divided by total seats (300)</t>
        </r>
      </text>
    </comment>
    <comment ref="BI21" authorId="0" shapeId="0">
      <text>
        <r>
          <rPr>
            <sz val="9"/>
            <color indexed="81"/>
            <rFont val="Tahoma"/>
            <family val="2"/>
          </rPr>
          <t>Not presented in original PDY.  Calculated here as total seats (previous column) divided by total seats (180)</t>
        </r>
      </text>
    </comment>
    <comment ref="BW21" authorId="0" shapeId="0">
      <text>
        <r>
          <rPr>
            <sz val="9"/>
            <color indexed="81"/>
            <rFont val="Tahoma"/>
            <family val="2"/>
          </rPr>
          <t>Not presented in original PDY.  Calculated here as total seats (previous column) divided by total seats (300)</t>
        </r>
      </text>
    </comment>
    <comment ref="CC21" authorId="0" shapeId="0">
      <text>
        <r>
          <rPr>
            <sz val="9"/>
            <color indexed="81"/>
            <rFont val="Tahoma"/>
            <family val="2"/>
          </rPr>
          <t>Not presented in original PDY.  Calculated here as total seats (previous column) divided by total seats (180)</t>
        </r>
      </text>
    </comment>
    <comment ref="CQ21" authorId="0" shapeId="0">
      <text>
        <r>
          <rPr>
            <sz val="9"/>
            <color indexed="81"/>
            <rFont val="Tahoma"/>
            <family val="2"/>
          </rPr>
          <t>Not presented in original PDY.  Calculated here as total seats (previous column) divided by total seats (300)</t>
        </r>
      </text>
    </comment>
    <comment ref="CW21" authorId="0" shapeId="0">
      <text>
        <r>
          <rPr>
            <sz val="9"/>
            <color indexed="81"/>
            <rFont val="Tahoma"/>
            <family val="2"/>
          </rPr>
          <t>Not presented in original PDY.  Calculated here as total seats (previous column) divided by total seats (180)</t>
        </r>
      </text>
    </comment>
    <comment ref="DE21" authorId="0" shapeId="0">
      <text>
        <r>
          <rPr>
            <sz val="9"/>
            <color indexed="81"/>
            <rFont val="Tahoma"/>
            <family val="2"/>
          </rPr>
          <t>Not presented in original PDY.  Calculated here as total seats (previous column) divided by total seats (480)</t>
        </r>
      </text>
    </comment>
    <comment ref="DH21" authorId="0" shapeId="0">
      <text>
        <r>
          <rPr>
            <sz val="9"/>
            <color indexed="81"/>
            <rFont val="Tahoma"/>
            <family val="2"/>
          </rPr>
          <t>Not listed in original PDY.  Calculated as votes divided by all votes in category.</t>
        </r>
      </text>
    </comment>
    <comment ref="DK21" authorId="0" shapeId="0">
      <text>
        <r>
          <rPr>
            <sz val="9"/>
            <color indexed="81"/>
            <rFont val="Tahoma"/>
            <family val="2"/>
          </rPr>
          <t>Not presented in original PDY.  Calculated here as total seats (previous column) divided by total seats (300)</t>
        </r>
      </text>
    </comment>
    <comment ref="DQ21" authorId="0" shapeId="0">
      <text>
        <r>
          <rPr>
            <sz val="9"/>
            <color indexed="81"/>
            <rFont val="Tahoma"/>
            <family val="2"/>
          </rPr>
          <t>Not presented in original PDY.  Calculated here as total seats (previous column) divided by total seats (180)</t>
        </r>
      </text>
    </comment>
    <comment ref="DW21"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21" authorId="0" shapeId="0">
      <text>
        <r>
          <rPr>
            <sz val="9"/>
            <color indexed="81"/>
            <rFont val="Tahoma"/>
            <family val="2"/>
          </rPr>
          <t>Not in Original PDY.  Calculated as sum of Constituency and Proportional seats.</t>
        </r>
      </text>
    </comment>
    <comment ref="DY21" authorId="0" shapeId="0">
      <text>
        <r>
          <rPr>
            <sz val="9"/>
            <color indexed="81"/>
            <rFont val="Tahoma"/>
            <family val="2"/>
          </rPr>
          <t>Not in Original PDY.  Calculated total seats (previous column) divided by 480.</t>
        </r>
      </text>
    </comment>
    <comment ref="DZ21"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21" authorId="0" shapeId="0">
      <text>
        <r>
          <rPr>
            <sz val="9"/>
            <color indexed="81"/>
            <rFont val="Tahoma"/>
            <family val="2"/>
          </rPr>
          <t>Original PDY lists change in raw numbers: -19876561</t>
        </r>
      </text>
    </comment>
    <comment ref="EF21" authorId="0" shapeId="0">
      <text>
        <r>
          <rPr>
            <sz val="9"/>
            <color indexed="81"/>
            <rFont val="Tahoma"/>
            <family val="2"/>
          </rPr>
          <t>Original PDY lists raw number of change in seats. New format in other spreadsheets lists percentage change.  This will be updated once other changes have been made.</t>
        </r>
      </text>
    </comment>
    <comment ref="EI21" authorId="0" shapeId="0">
      <text>
        <r>
          <rPr>
            <sz val="9"/>
            <color indexed="81"/>
            <rFont val="Tahoma"/>
            <family val="2"/>
          </rPr>
          <t>Original PDY lists change in raw numbers: -20216146</t>
        </r>
      </text>
    </comment>
    <comment ref="EL21" authorId="0" shapeId="0">
      <text>
        <r>
          <rPr>
            <sz val="9"/>
            <color indexed="81"/>
            <rFont val="Tahoma"/>
            <family val="2"/>
          </rPr>
          <t>Original PDY lists raw number of change in seats. New format in other spreadsheets lists percentage change.  This will be updated once other changes have been made.</t>
        </r>
      </text>
    </comment>
    <comment ref="AA22" authorId="0" shapeId="0">
      <text>
        <r>
          <rPr>
            <sz val="9"/>
            <color indexed="81"/>
            <rFont val="Tahoma"/>
            <family val="2"/>
          </rPr>
          <t>Not in original PDY. Calculated as share in current election minus share in previous election.</t>
        </r>
      </text>
    </comment>
    <comment ref="AC22" authorId="0" shapeId="0">
      <text>
        <r>
          <rPr>
            <sz val="9"/>
            <color indexed="81"/>
            <rFont val="Tahoma"/>
            <family val="2"/>
          </rPr>
          <t>Not presented in original PDY.  Calculated here as total seats (previous column) divided by total seats (500)</t>
        </r>
      </text>
    </comment>
    <comment ref="AD22"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2.</t>
        </r>
      </text>
    </comment>
    <comment ref="AI22" authorId="0" shapeId="0">
      <text>
        <r>
          <rPr>
            <sz val="9"/>
            <color indexed="81"/>
            <rFont val="Tahoma"/>
            <family val="2"/>
          </rPr>
          <t>Not presented in original PDY.  Calculated here as total seats (previous column) divided by total seats (300)</t>
        </r>
      </text>
    </comment>
    <comment ref="AO22" authorId="0" shapeId="0">
      <text>
        <r>
          <rPr>
            <sz val="9"/>
            <color indexed="81"/>
            <rFont val="Tahoma"/>
            <family val="2"/>
          </rPr>
          <t>Not presented in original PDY.  Calculated here as total seats (previous column) divided by total seats (200)</t>
        </r>
      </text>
    </comment>
    <comment ref="AA23" authorId="0" shapeId="0">
      <text>
        <r>
          <rPr>
            <sz val="9"/>
            <color indexed="81"/>
            <rFont val="Tahoma"/>
            <family val="2"/>
          </rPr>
          <t>Not in original PDY. Calculated as share in current election minus share in previous election.</t>
        </r>
      </text>
    </comment>
    <comment ref="AC23" authorId="0" shapeId="0">
      <text>
        <r>
          <rPr>
            <sz val="9"/>
            <color indexed="81"/>
            <rFont val="Tahoma"/>
            <family val="2"/>
          </rPr>
          <t>Not presented in original PDY.  Calculated here as total seats (previous column) divided by total seats (500)</t>
        </r>
      </text>
    </comment>
    <comment ref="AD23"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2.</t>
        </r>
      </text>
    </comment>
    <comment ref="AI23" authorId="0" shapeId="0">
      <text>
        <r>
          <rPr>
            <sz val="9"/>
            <color indexed="81"/>
            <rFont val="Tahoma"/>
            <family val="2"/>
          </rPr>
          <t>Not presented in original PDY.  Calculated here as total seats (previous column) divided by total seats (300)</t>
        </r>
      </text>
    </comment>
    <comment ref="AO23" authorId="0" shapeId="0">
      <text>
        <r>
          <rPr>
            <sz val="9"/>
            <color indexed="81"/>
            <rFont val="Tahoma"/>
            <family val="2"/>
          </rPr>
          <t>Not presented in original PDY.  Calculated here as total seats (previous column) divided by total seats (200)</t>
        </r>
      </text>
    </comment>
    <comment ref="AX23"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1</t>
        </r>
      </text>
    </comment>
    <comment ref="BC23" authorId="0" shapeId="0">
      <text>
        <r>
          <rPr>
            <sz val="9"/>
            <color indexed="81"/>
            <rFont val="Tahoma"/>
            <family val="2"/>
          </rPr>
          <t>Not presented in original PDY.  Calculated here as total seats (previous column) divided by total seats (300)</t>
        </r>
      </text>
    </comment>
    <comment ref="BI23" authorId="0" shapeId="0">
      <text>
        <r>
          <rPr>
            <sz val="9"/>
            <color indexed="81"/>
            <rFont val="Tahoma"/>
            <family val="2"/>
          </rPr>
          <t>Not presented in original PDY.  Calculated here as total seats (previous column) divided by total seats (180)</t>
        </r>
      </text>
    </comment>
    <comment ref="BW23" authorId="0" shapeId="0">
      <text>
        <r>
          <rPr>
            <sz val="9"/>
            <color indexed="81"/>
            <rFont val="Tahoma"/>
            <family val="2"/>
          </rPr>
          <t>Not presented in original PDY.  Calculated here as total seats (previous column) divided by total seats (300)</t>
        </r>
      </text>
    </comment>
    <comment ref="CC23" authorId="0" shapeId="0">
      <text>
        <r>
          <rPr>
            <sz val="9"/>
            <color indexed="81"/>
            <rFont val="Tahoma"/>
            <family val="2"/>
          </rPr>
          <t>Not presented in original PDY.  Calculated here as total seats (previous column) divided by total seats (180)</t>
        </r>
      </text>
    </comment>
    <comment ref="CQ23" authorId="0" shapeId="0">
      <text>
        <r>
          <rPr>
            <sz val="9"/>
            <color indexed="81"/>
            <rFont val="Tahoma"/>
            <family val="2"/>
          </rPr>
          <t>Not presented in original PDY.  Calculated here as total seats (previous column) divided by total seats (300)</t>
        </r>
      </text>
    </comment>
    <comment ref="AA24" authorId="0" shapeId="0">
      <text>
        <r>
          <rPr>
            <sz val="9"/>
            <color indexed="81"/>
            <rFont val="Tahoma"/>
            <family val="2"/>
          </rPr>
          <t>Not in original PDY. Calculated as share in current election minus share in previous election.</t>
        </r>
      </text>
    </comment>
    <comment ref="AC24" authorId="0" shapeId="0">
      <text>
        <r>
          <rPr>
            <sz val="9"/>
            <color indexed="81"/>
            <rFont val="Tahoma"/>
            <family val="2"/>
          </rPr>
          <t>Not presented in original PDY.  Calculated here as total seats (previous column) divided by total seats (500)</t>
        </r>
      </text>
    </comment>
    <comment ref="AD24"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2.</t>
        </r>
      </text>
    </comment>
    <comment ref="AI24" authorId="0" shapeId="0">
      <text>
        <r>
          <rPr>
            <sz val="9"/>
            <color indexed="81"/>
            <rFont val="Tahoma"/>
            <family val="2"/>
          </rPr>
          <t>Not presented in original PDY.  Calculated here as total seats (previous column) divided by total seats (300)</t>
        </r>
      </text>
    </comment>
    <comment ref="AO24" authorId="0" shapeId="0">
      <text>
        <r>
          <rPr>
            <sz val="9"/>
            <color indexed="81"/>
            <rFont val="Tahoma"/>
            <family val="2"/>
          </rPr>
          <t>Not presented in original PDY.  Calculated here as total seats (previous column) divided by total seats (200)</t>
        </r>
      </text>
    </comment>
    <comment ref="AX25"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18.</t>
        </r>
      </text>
    </comment>
    <comment ref="BC25" authorId="0" shapeId="0">
      <text>
        <r>
          <rPr>
            <sz val="9"/>
            <color indexed="81"/>
            <rFont val="Tahoma"/>
            <family val="2"/>
          </rPr>
          <t>Not presented in original PDY.  Calculated here as total seats (previous column) divided by total seats (300)</t>
        </r>
      </text>
    </comment>
    <comment ref="BI25" authorId="0" shapeId="0">
      <text>
        <r>
          <rPr>
            <sz val="9"/>
            <color indexed="81"/>
            <rFont val="Tahoma"/>
            <family val="2"/>
          </rPr>
          <t>Not presented in original PDY.  Calculated here as total seats (previous column) divided by total seats (180)</t>
        </r>
      </text>
    </comment>
    <comment ref="AX26"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18.</t>
        </r>
      </text>
    </comment>
    <comment ref="BC26" authorId="0" shapeId="0">
      <text>
        <r>
          <rPr>
            <sz val="9"/>
            <color indexed="81"/>
            <rFont val="Tahoma"/>
            <family val="2"/>
          </rPr>
          <t>Not presented in original PDY.  Calculated here as total seats (previous column) divided by total seats (300)</t>
        </r>
      </text>
    </comment>
    <comment ref="BI26" authorId="0" shapeId="0">
      <text>
        <r>
          <rPr>
            <sz val="9"/>
            <color indexed="81"/>
            <rFont val="Tahoma"/>
            <family val="2"/>
          </rPr>
          <t>Not presented in original PDY.  Calculated here as total seats (previous column) divided by total seats (180)</t>
        </r>
      </text>
    </comment>
    <comment ref="BW26" authorId="0" shapeId="0">
      <text>
        <r>
          <rPr>
            <sz val="9"/>
            <color indexed="81"/>
            <rFont val="Tahoma"/>
            <family val="2"/>
          </rPr>
          <t>Not presented in original PDY.  Calculated here as total seats (previous column) divided by total seats (300)</t>
        </r>
      </text>
    </comment>
    <comment ref="CC26" authorId="0" shapeId="0">
      <text>
        <r>
          <rPr>
            <sz val="9"/>
            <color indexed="81"/>
            <rFont val="Tahoma"/>
            <family val="2"/>
          </rPr>
          <t>Not presented in original PDY.  Calculated here as total seats (previous column) divided by total seats (180)</t>
        </r>
      </text>
    </comment>
    <comment ref="CQ26" authorId="0" shapeId="0">
      <text>
        <r>
          <rPr>
            <sz val="9"/>
            <color indexed="81"/>
            <rFont val="Tahoma"/>
            <family val="2"/>
          </rPr>
          <t>Not presented in original PDY.  Calculated here as total seats (previous column) divided by total seats (300)</t>
        </r>
      </text>
    </comment>
    <comment ref="AX27"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4.</t>
        </r>
      </text>
    </comment>
    <comment ref="BC27" authorId="0" shapeId="0">
      <text>
        <r>
          <rPr>
            <sz val="9"/>
            <color indexed="81"/>
            <rFont val="Tahoma"/>
            <family val="2"/>
          </rPr>
          <t>Not presented in original PDY.  Calculated here as total seats (previous column) divided by total seats (300)</t>
        </r>
      </text>
    </comment>
    <comment ref="BI27" authorId="0" shapeId="0">
      <text>
        <r>
          <rPr>
            <sz val="9"/>
            <color indexed="81"/>
            <rFont val="Tahoma"/>
            <family val="2"/>
          </rPr>
          <t>Not presented in original PDY.  Calculated here as total seats (previous column) divided by total seats (180)</t>
        </r>
      </text>
    </comment>
    <comment ref="BW27" authorId="0" shapeId="0">
      <text>
        <r>
          <rPr>
            <sz val="9"/>
            <color indexed="81"/>
            <rFont val="Tahoma"/>
            <family val="2"/>
          </rPr>
          <t>Not presented in original PDY.  Calculated here as total seats (previous column) divided by total seats (300)</t>
        </r>
      </text>
    </comment>
    <comment ref="CC27" authorId="0" shapeId="0">
      <text>
        <r>
          <rPr>
            <sz val="9"/>
            <color indexed="81"/>
            <rFont val="Tahoma"/>
            <family val="2"/>
          </rPr>
          <t>Not presented in original PDY.  Calculated here as total seats (previous column) divided by total seats (180)</t>
        </r>
      </text>
    </comment>
    <comment ref="CQ27" authorId="0" shapeId="0">
      <text>
        <r>
          <rPr>
            <sz val="9"/>
            <color indexed="81"/>
            <rFont val="Tahoma"/>
            <family val="2"/>
          </rPr>
          <t>Not presented in original PDY.  Calculated here as total seats (previous column) divided by total seats (300)</t>
        </r>
      </text>
    </comment>
    <comment ref="DE28" authorId="0" shapeId="0">
      <text>
        <r>
          <rPr>
            <sz val="9"/>
            <color indexed="81"/>
            <rFont val="Tahoma"/>
            <family val="2"/>
          </rPr>
          <t>Not presented in original PDY.  Calculated here as total seats (previous column) divided by total seats (480)</t>
        </r>
      </text>
    </comment>
    <comment ref="DH28" authorId="0" shapeId="0">
      <text>
        <r>
          <rPr>
            <sz val="9"/>
            <color indexed="81"/>
            <rFont val="Tahoma"/>
            <family val="2"/>
          </rPr>
          <t>Not listed in original PDY.  Calculated as votes divided by all votes in category.</t>
        </r>
      </text>
    </comment>
    <comment ref="DK28" authorId="0" shapeId="0">
      <text>
        <r>
          <rPr>
            <sz val="9"/>
            <color indexed="81"/>
            <rFont val="Tahoma"/>
            <family val="2"/>
          </rPr>
          <t>Not presented in original PDY.  Calculated here as total seats (previous column) divided by total seats (300)</t>
        </r>
      </text>
    </comment>
    <comment ref="DQ28" authorId="0" shapeId="0">
      <text>
        <r>
          <rPr>
            <sz val="9"/>
            <color indexed="81"/>
            <rFont val="Tahoma"/>
            <family val="2"/>
          </rPr>
          <t>Not presented in original PDY.  Calculated here as total seats (previous column) divided by total seats (180)</t>
        </r>
      </text>
    </comment>
    <comment ref="DW28"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28" authorId="0" shapeId="0">
      <text>
        <r>
          <rPr>
            <sz val="9"/>
            <color indexed="81"/>
            <rFont val="Tahoma"/>
            <family val="2"/>
          </rPr>
          <t>Not in Original PDY.  Calculated as sum of Constituency and Proportional seats.</t>
        </r>
      </text>
    </comment>
    <comment ref="DY28" authorId="0" shapeId="0">
      <text>
        <r>
          <rPr>
            <sz val="9"/>
            <color indexed="81"/>
            <rFont val="Tahoma"/>
            <family val="2"/>
          </rPr>
          <t>Not in Original PDY.  Calculated total seats (previous column) divided by 480.</t>
        </r>
      </text>
    </comment>
    <comment ref="DZ28"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28" authorId="0" shapeId="0">
      <text>
        <r>
          <rPr>
            <sz val="9"/>
            <color indexed="81"/>
            <rFont val="Tahoma"/>
            <family val="2"/>
          </rPr>
          <t>Original PDY lists change in raw numbers: 2192001</t>
        </r>
      </text>
    </comment>
    <comment ref="EF28" authorId="0" shapeId="0">
      <text>
        <r>
          <rPr>
            <sz val="9"/>
            <color indexed="81"/>
            <rFont val="Tahoma"/>
            <family val="2"/>
          </rPr>
          <t>Original PDY lists raw number of change in seats. New format in other spreadsheets lists percentage change.  This will be updated once other changes have been made.</t>
        </r>
      </text>
    </comment>
    <comment ref="EI28" authorId="0" shapeId="0">
      <text>
        <r>
          <rPr>
            <sz val="9"/>
            <color indexed="81"/>
            <rFont val="Tahoma"/>
            <family val="2"/>
          </rPr>
          <t>Original PDY lists change in raw numbers: 2240387</t>
        </r>
      </text>
    </comment>
    <comment ref="EL28" authorId="0" shapeId="0">
      <text>
        <r>
          <rPr>
            <sz val="9"/>
            <color indexed="81"/>
            <rFont val="Tahoma"/>
            <family val="2"/>
          </rPr>
          <t>Original PDY lists raw number of change in seats. New format in other spreadsheets lists percentage change.  This will be updated once other changes have been made.</t>
        </r>
      </text>
    </comment>
    <comment ref="CQ29" authorId="0" shapeId="0">
      <text>
        <r>
          <rPr>
            <sz val="9"/>
            <color indexed="81"/>
            <rFont val="Tahoma"/>
            <family val="2"/>
          </rPr>
          <t>Not presented in original PDY.  Calculated here as total seats (previous column) divided by total seats (300)</t>
        </r>
      </text>
    </comment>
    <comment ref="CW29" authorId="0" shapeId="0">
      <text>
        <r>
          <rPr>
            <sz val="9"/>
            <color indexed="81"/>
            <rFont val="Tahoma"/>
            <family val="2"/>
          </rPr>
          <t>Not presented in original PDY.  Calculated here as total seats (previous column) divided by total seats (180)</t>
        </r>
      </text>
    </comment>
    <comment ref="DE29" authorId="0" shapeId="0">
      <text>
        <r>
          <rPr>
            <sz val="9"/>
            <color indexed="81"/>
            <rFont val="Tahoma"/>
            <family val="2"/>
          </rPr>
          <t>Not presented in original PDY.  Calculated here as total seats (previous column) divided by total seats (480)</t>
        </r>
      </text>
    </comment>
    <comment ref="DH29" authorId="0" shapeId="0">
      <text>
        <r>
          <rPr>
            <sz val="9"/>
            <color indexed="81"/>
            <rFont val="Tahoma"/>
            <family val="2"/>
          </rPr>
          <t>Not listed in original PDY.  Calculated as votes divided by all votes in category.</t>
        </r>
      </text>
    </comment>
    <comment ref="DK29" authorId="0" shapeId="0">
      <text>
        <r>
          <rPr>
            <sz val="9"/>
            <color indexed="81"/>
            <rFont val="Tahoma"/>
            <family val="2"/>
          </rPr>
          <t>Not presented in original PDY.  Calculated here as total seats (previous column) divided by total seats (300)</t>
        </r>
      </text>
    </comment>
    <comment ref="DQ29" authorId="0" shapeId="0">
      <text>
        <r>
          <rPr>
            <sz val="9"/>
            <color indexed="81"/>
            <rFont val="Tahoma"/>
            <family val="2"/>
          </rPr>
          <t>Not presented in original PDY.  Calculated here as total seats (previous column) divided by total seats (180)</t>
        </r>
      </text>
    </comment>
    <comment ref="DW29"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29" authorId="0" shapeId="0">
      <text>
        <r>
          <rPr>
            <sz val="9"/>
            <color indexed="81"/>
            <rFont val="Tahoma"/>
            <family val="2"/>
          </rPr>
          <t>Not in Original PDY.  Calculated as sum of Constituency and Proportional seats.</t>
        </r>
      </text>
    </comment>
    <comment ref="DY29" authorId="0" shapeId="0">
      <text>
        <r>
          <rPr>
            <sz val="9"/>
            <color indexed="81"/>
            <rFont val="Tahoma"/>
            <family val="2"/>
          </rPr>
          <t>Not in Original PDY.  Calculated total seats (previous column) divided by 480.</t>
        </r>
      </text>
    </comment>
    <comment ref="DZ29"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29" authorId="0" shapeId="0">
      <text>
        <r>
          <rPr>
            <sz val="9"/>
            <color indexed="81"/>
            <rFont val="Tahoma"/>
            <family val="2"/>
          </rPr>
          <t>Original PDY lists change in raw numbers: -613385</t>
        </r>
      </text>
    </comment>
    <comment ref="EF29" authorId="0" shapeId="0">
      <text>
        <r>
          <rPr>
            <sz val="9"/>
            <color indexed="81"/>
            <rFont val="Tahoma"/>
            <family val="2"/>
          </rPr>
          <t>Original PDY lists raw number of change in seats. New format in other spreadsheets lists percentage change.  This will be updated once other changes have been made.</t>
        </r>
      </text>
    </comment>
    <comment ref="EI29" authorId="0" shapeId="0">
      <text>
        <r>
          <rPr>
            <sz val="9"/>
            <color indexed="81"/>
            <rFont val="Tahoma"/>
            <family val="2"/>
          </rPr>
          <t>Original PDY lists change in raw numbers: -1148920</t>
        </r>
      </text>
    </comment>
    <comment ref="EL29" authorId="0" shapeId="0">
      <text>
        <r>
          <rPr>
            <sz val="9"/>
            <color indexed="81"/>
            <rFont val="Tahoma"/>
            <family val="2"/>
          </rPr>
          <t>Original PDY lists raw number of change in seats. New format in other spreadsheets lists percentage change.  This will be updated once other changes have been made.</t>
        </r>
      </text>
    </comment>
    <comment ref="CQ30" authorId="0" shapeId="0">
      <text>
        <r>
          <rPr>
            <sz val="9"/>
            <color indexed="81"/>
            <rFont val="Tahoma"/>
            <family val="2"/>
          </rPr>
          <t>Not presented in original PDY.  Calculated here as total seats (previous column) divided by total seats (300)</t>
        </r>
      </text>
    </comment>
    <comment ref="CW30" authorId="0" shapeId="0">
      <text>
        <r>
          <rPr>
            <sz val="9"/>
            <color indexed="81"/>
            <rFont val="Tahoma"/>
            <family val="2"/>
          </rPr>
          <t>Not presented in original PDY.  Calculated here as total seats (previous column) divided by total seats (180)</t>
        </r>
      </text>
    </comment>
    <comment ref="DE30" authorId="0" shapeId="0">
      <text>
        <r>
          <rPr>
            <sz val="9"/>
            <color indexed="81"/>
            <rFont val="Tahoma"/>
            <family val="2"/>
          </rPr>
          <t>Not presented in original PDY.  Calculated here as total seats (previous column) divided by total seats (480)</t>
        </r>
      </text>
    </comment>
    <comment ref="DH30" authorId="0" shapeId="0">
      <text>
        <r>
          <rPr>
            <sz val="9"/>
            <color indexed="81"/>
            <rFont val="Tahoma"/>
            <family val="2"/>
          </rPr>
          <t>Not listed in original PDY.  Calculated as votes divided by all votes in category.</t>
        </r>
      </text>
    </comment>
    <comment ref="DK30" authorId="0" shapeId="0">
      <text>
        <r>
          <rPr>
            <sz val="9"/>
            <color indexed="81"/>
            <rFont val="Tahoma"/>
            <family val="2"/>
          </rPr>
          <t>Not presented in original PDY.  Calculated here as total seats (previous column) divided by total seats (300)</t>
        </r>
      </text>
    </comment>
    <comment ref="DQ30" authorId="0" shapeId="0">
      <text>
        <r>
          <rPr>
            <sz val="9"/>
            <color indexed="81"/>
            <rFont val="Tahoma"/>
            <family val="2"/>
          </rPr>
          <t>Not presented in original PDY.  Calculated here as total seats (previous column) divided by total seats (180)</t>
        </r>
      </text>
    </comment>
    <comment ref="DW30"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30" authorId="0" shapeId="0">
      <text>
        <r>
          <rPr>
            <sz val="9"/>
            <color indexed="81"/>
            <rFont val="Tahoma"/>
            <family val="2"/>
          </rPr>
          <t>Not in Original PDY.  Calculated as sum of Constituency and Proportional seats.</t>
        </r>
      </text>
    </comment>
    <comment ref="DY30" authorId="0" shapeId="0">
      <text>
        <r>
          <rPr>
            <sz val="9"/>
            <color indexed="81"/>
            <rFont val="Tahoma"/>
            <family val="2"/>
          </rPr>
          <t>Not in Original PDY.  Calculated total seats (previous column) divided by 480.</t>
        </r>
      </text>
    </comment>
    <comment ref="DZ30"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30" authorId="0" shapeId="0">
      <text>
        <r>
          <rPr>
            <sz val="9"/>
            <color indexed="81"/>
            <rFont val="Tahoma"/>
            <family val="2"/>
          </rPr>
          <t>Original PDY lists change in raw numbers: 315,604</t>
        </r>
      </text>
    </comment>
    <comment ref="EF30" authorId="0" shapeId="0">
      <text>
        <r>
          <rPr>
            <sz val="9"/>
            <color indexed="81"/>
            <rFont val="Tahoma"/>
            <family val="2"/>
          </rPr>
          <t>Original PDY lists raw number of change in seats. New format in other spreadsheets lists percentage change.  This will be updated once other changes have been made.</t>
        </r>
      </text>
    </comment>
    <comment ref="EI30" authorId="0" shapeId="0">
      <text>
        <r>
          <rPr>
            <sz val="9"/>
            <color indexed="81"/>
            <rFont val="Tahoma"/>
            <family val="2"/>
          </rPr>
          <t>Original PDY lists change in raw numbers: 86274</t>
        </r>
      </text>
    </comment>
    <comment ref="EL30" authorId="0" shapeId="0">
      <text>
        <r>
          <rPr>
            <sz val="9"/>
            <color indexed="81"/>
            <rFont val="Tahoma"/>
            <family val="2"/>
          </rPr>
          <t>Original PDY lists raw number of change in seats. New format in other spreadsheets lists percentage change.  This will be updated once other changes have been made.</t>
        </r>
      </text>
    </comment>
    <comment ref="DE31" authorId="0" shapeId="0">
      <text>
        <r>
          <rPr>
            <sz val="9"/>
            <color indexed="81"/>
            <rFont val="Tahoma"/>
            <family val="2"/>
          </rPr>
          <t>Not listed in original PDY.  Insertion of "0" required by spreadsheet parameters.</t>
        </r>
      </text>
    </comment>
    <comment ref="DH31" authorId="0" shapeId="0">
      <text>
        <r>
          <rPr>
            <sz val="9"/>
            <color indexed="81"/>
            <rFont val="Tahoma"/>
            <family val="2"/>
          </rPr>
          <t>Not listed in original PDY.  Calculated as votes divided by all votes in category.</t>
        </r>
      </text>
    </comment>
    <comment ref="DJ31" authorId="0" shapeId="0">
      <text>
        <r>
          <rPr>
            <sz val="9"/>
            <color indexed="81"/>
            <rFont val="Tahoma"/>
            <family val="2"/>
          </rPr>
          <t>Not listed in original PDY.  Insertion of "0" required by spreadsheet parameters.</t>
        </r>
      </text>
    </comment>
    <comment ref="DK31" authorId="0" shapeId="0">
      <text>
        <r>
          <rPr>
            <sz val="9"/>
            <color indexed="81"/>
            <rFont val="Tahoma"/>
            <family val="2"/>
          </rPr>
          <t>Not listed in original PDY.  Insertion of "0" required by spreadsheet parameters.</t>
        </r>
      </text>
    </comment>
    <comment ref="DL31" authorId="0" shapeId="0">
      <text>
        <r>
          <rPr>
            <sz val="9"/>
            <color indexed="81"/>
            <rFont val="Tahoma"/>
            <family val="2"/>
          </rPr>
          <t>Not listed in original PDY.  Insertion of "0" required by spreadsheet parameters.</t>
        </r>
      </text>
    </comment>
    <comment ref="DQ31" authorId="0" shapeId="0">
      <text>
        <r>
          <rPr>
            <sz val="9"/>
            <color indexed="81"/>
            <rFont val="Tahoma"/>
            <family val="2"/>
          </rPr>
          <t>Not listed in original PDY.  Insertion of "0" required by spreadsheet parameters.</t>
        </r>
      </text>
    </comment>
    <comment ref="DR31" authorId="0" shapeId="0">
      <text>
        <r>
          <rPr>
            <sz val="9"/>
            <color indexed="81"/>
            <rFont val="Tahoma"/>
            <family val="2"/>
          </rPr>
          <t>Not listed in original PDY.  Insertion of "0" required by spreadsheet parameters.</t>
        </r>
      </text>
    </comment>
    <comment ref="DW32"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32" authorId="0" shapeId="0">
      <text>
        <r>
          <rPr>
            <sz val="9"/>
            <color indexed="81"/>
            <rFont val="Tahoma"/>
            <family val="2"/>
          </rPr>
          <t>Not in Original PDY.  Calculated as sum of Constituency and Proportional seats.</t>
        </r>
      </text>
    </comment>
    <comment ref="DY32" authorId="0" shapeId="0">
      <text>
        <r>
          <rPr>
            <sz val="9"/>
            <color indexed="81"/>
            <rFont val="Tahoma"/>
            <family val="2"/>
          </rPr>
          <t>Not in Original PDY.  Calculated total seats (previous column) divided by 480.</t>
        </r>
      </text>
    </comment>
    <comment ref="DZ32"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32" authorId="0" shapeId="0">
      <text>
        <r>
          <rPr>
            <sz val="9"/>
            <color indexed="81"/>
            <rFont val="Tahoma"/>
            <family val="2"/>
          </rPr>
          <t>Original PDY lists change in raw numbers: 6,942,354</t>
        </r>
      </text>
    </comment>
    <comment ref="EF32" authorId="0" shapeId="0">
      <text>
        <r>
          <rPr>
            <sz val="9"/>
            <color indexed="81"/>
            <rFont val="Tahoma"/>
            <family val="2"/>
          </rPr>
          <t>Original PDY lists raw number of change in seats. New format in other spreadsheets lists percentage change.  This will be updated once other changes have been made.</t>
        </r>
      </text>
    </comment>
    <comment ref="EI32" authorId="0" shapeId="0">
      <text>
        <r>
          <rPr>
            <sz val="9"/>
            <color indexed="81"/>
            <rFont val="Tahoma"/>
            <family val="2"/>
          </rPr>
          <t>Original PDY lists change in raw numbers: 12,262,228</t>
        </r>
      </text>
    </comment>
    <comment ref="EL32" authorId="0" shapeId="0">
      <text>
        <r>
          <rPr>
            <sz val="9"/>
            <color indexed="81"/>
            <rFont val="Tahoma"/>
            <family val="2"/>
          </rPr>
          <t>Original PDY lists raw number of change in seats. New format in other spreadsheets lists percentage change.  This will be updated once other changes have been made.</t>
        </r>
      </text>
    </comment>
    <comment ref="DW34"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DX34" authorId="0" shapeId="0">
      <text>
        <r>
          <rPr>
            <sz val="9"/>
            <color indexed="81"/>
            <rFont val="Tahoma"/>
            <family val="2"/>
          </rPr>
          <t>Not in Original PDY.  Calculated as sum of Constituency and Proportional seats.</t>
        </r>
      </text>
    </comment>
    <comment ref="DY34" authorId="0" shapeId="0">
      <text>
        <r>
          <rPr>
            <sz val="9"/>
            <color indexed="81"/>
            <rFont val="Tahoma"/>
            <family val="2"/>
          </rPr>
          <t>Not in Original PDY.  Calculated total seats (previous column) divided by 480.</t>
        </r>
      </text>
    </comment>
    <comment ref="DZ34"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34" authorId="0" shapeId="0">
      <text>
        <r>
          <rPr>
            <sz val="9"/>
            <color indexed="81"/>
            <rFont val="Tahoma"/>
            <family val="2"/>
          </rPr>
          <t>Original PDY lists change in raw numbers: 2,992,366</t>
        </r>
      </text>
    </comment>
    <comment ref="EF34" authorId="0" shapeId="0">
      <text>
        <r>
          <rPr>
            <sz val="9"/>
            <color indexed="81"/>
            <rFont val="Tahoma"/>
            <family val="2"/>
          </rPr>
          <t>Original PDY lists raw number of change in seats. New format in other spreadsheets lists percentage change.  This will be updated once other changes have been made.</t>
        </r>
      </text>
    </comment>
    <comment ref="EI34" authorId="0" shapeId="0">
      <text>
        <r>
          <rPr>
            <sz val="9"/>
            <color indexed="81"/>
            <rFont val="Tahoma"/>
            <family val="2"/>
          </rPr>
          <t>Original PDY lists change in raw numbers: 3,423,915</t>
        </r>
      </text>
    </comment>
    <comment ref="EL34" authorId="0" shapeId="0">
      <text>
        <r>
          <rPr>
            <sz val="9"/>
            <color indexed="81"/>
            <rFont val="Tahoma"/>
            <family val="2"/>
          </rPr>
          <t>Original PDY lists raw number of change in seats. New format in other spreadsheets lists percentage change.  This will be updated once other changes have been made.</t>
        </r>
      </text>
    </comment>
    <comment ref="G44" authorId="0" shapeId="0">
      <text>
        <r>
          <rPr>
            <sz val="9"/>
            <color indexed="81"/>
            <rFont val="Tahoma"/>
            <family val="2"/>
          </rPr>
          <t>No basis for comparison using original PDY data.</t>
        </r>
      </text>
    </comment>
    <comment ref="J44" authorId="0" shapeId="0">
      <text>
        <r>
          <rPr>
            <sz val="9"/>
            <color indexed="81"/>
            <rFont val="Tahoma"/>
            <family val="2"/>
          </rPr>
          <t>Percentage not in original PDY.  Calculated from raw figure provided in original PDY: -2</t>
        </r>
      </text>
    </comment>
    <comment ref="O44" authorId="0" shapeId="0">
      <text>
        <r>
          <rPr>
            <sz val="9"/>
            <color indexed="81"/>
            <rFont val="Tahoma"/>
            <family val="2"/>
          </rPr>
          <t>Not presented in original PDY.  Calculated here as total seats (previous column) divided by total seats (511)</t>
        </r>
      </text>
    </comment>
    <comment ref="AA44" authorId="0" shapeId="0">
      <text>
        <r>
          <rPr>
            <sz val="9"/>
            <color indexed="81"/>
            <rFont val="Tahoma"/>
            <family val="2"/>
          </rPr>
          <t>Not in original PDY. Calculated as share in current election minus share in previous election.</t>
        </r>
      </text>
    </comment>
    <comment ref="AC44" authorId="0" shapeId="0">
      <text>
        <r>
          <rPr>
            <sz val="9"/>
            <color indexed="81"/>
            <rFont val="Tahoma"/>
            <family val="2"/>
          </rPr>
          <t>Not presented in original PDY.  Calculated here as total seats (previous column) divided by total seats (500)</t>
        </r>
      </text>
    </comment>
    <comment ref="AD44" authorId="0" shapeId="0">
      <text>
        <r>
          <rPr>
            <sz val="9"/>
            <color indexed="81"/>
            <rFont val="Tahoma"/>
            <family val="2"/>
          </rPr>
          <t>Not in original PDY. Calculated as share in current election minus share in previous election.</t>
        </r>
      </text>
    </comment>
    <comment ref="AI44" authorId="0" shapeId="0">
      <text>
        <r>
          <rPr>
            <sz val="9"/>
            <color indexed="81"/>
            <rFont val="Tahoma"/>
            <family val="2"/>
          </rPr>
          <t>Not presented in original PDY.  Calculated here as total seats (previous column) divided by total seats (300)</t>
        </r>
      </text>
    </comment>
    <comment ref="AO44" authorId="0" shapeId="0">
      <text>
        <r>
          <rPr>
            <sz val="9"/>
            <color indexed="81"/>
            <rFont val="Tahoma"/>
            <family val="2"/>
          </rPr>
          <t>Not presented in original PDY.  Calculated here as total seats (previous column) divided by total seats (200)</t>
        </r>
      </text>
    </comment>
    <comment ref="AX44"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0.</t>
        </r>
      </text>
    </comment>
    <comment ref="BC44" authorId="0" shapeId="0">
      <text>
        <r>
          <rPr>
            <sz val="9"/>
            <color indexed="81"/>
            <rFont val="Tahoma"/>
            <family val="2"/>
          </rPr>
          <t>Not presented in original PDY.  Calculated here as total seats (previous column) divided by total seats (300)</t>
        </r>
      </text>
    </comment>
    <comment ref="BI44" authorId="0" shapeId="0">
      <text>
        <r>
          <rPr>
            <sz val="9"/>
            <color indexed="81"/>
            <rFont val="Tahoma"/>
            <family val="2"/>
          </rPr>
          <t>Not presented in original PDY.  Calculated here as total seats (previous column) divided by total seats (180)</t>
        </r>
      </text>
    </comment>
    <comment ref="BW44" authorId="0" shapeId="0">
      <text>
        <r>
          <rPr>
            <sz val="9"/>
            <color indexed="81"/>
            <rFont val="Tahoma"/>
            <family val="2"/>
          </rPr>
          <t>Not presented in original PDY.  Calculated here as total seats (previous column) divided by total seats (300)</t>
        </r>
      </text>
    </comment>
    <comment ref="CC44" authorId="0" shapeId="0">
      <text>
        <r>
          <rPr>
            <sz val="9"/>
            <color indexed="81"/>
            <rFont val="Tahoma"/>
            <family val="2"/>
          </rPr>
          <t>Not presented in original PDY.  Calculated here as total seats (previous column) divided by total seats (180)</t>
        </r>
      </text>
    </comment>
    <comment ref="CJ44" authorId="0" shapeId="0">
      <text>
        <r>
          <rPr>
            <b/>
            <sz val="9"/>
            <color indexed="81"/>
            <rFont val="Tahoma"/>
            <family val="2"/>
          </rPr>
          <t>NOTE: Check for inconsistency</t>
        </r>
      </text>
    </comment>
    <comment ref="CK44" authorId="0" shapeId="0">
      <text>
        <r>
          <rPr>
            <b/>
            <sz val="9"/>
            <color indexed="81"/>
            <rFont val="Tahoma"/>
            <family val="2"/>
          </rPr>
          <t>NOTE: Check for inconsistency</t>
        </r>
      </text>
    </comment>
    <comment ref="CQ44" authorId="0" shapeId="0">
      <text>
        <r>
          <rPr>
            <sz val="9"/>
            <color indexed="81"/>
            <rFont val="Tahoma"/>
            <family val="2"/>
          </rPr>
          <t>Not presented in original PDY.  Calculated here as total seats (previous column) divided by total seats (300)</t>
        </r>
      </text>
    </comment>
    <comment ref="CW44" authorId="0" shapeId="0">
      <text>
        <r>
          <rPr>
            <sz val="9"/>
            <color indexed="81"/>
            <rFont val="Tahoma"/>
            <family val="2"/>
          </rPr>
          <t>Not presented in original PDY.  Calculated here as total seats (previous column) divided by total seats (180)</t>
        </r>
      </text>
    </comment>
    <comment ref="DE44" authorId="0" shapeId="0">
      <text>
        <r>
          <rPr>
            <sz val="9"/>
            <color indexed="81"/>
            <rFont val="Tahoma"/>
            <family val="2"/>
          </rPr>
          <t>Not presented in original PDY.  Calculated here as total seats (previous column) divided by total seats (480)</t>
        </r>
      </text>
    </comment>
    <comment ref="DH44" authorId="0" shapeId="0">
      <text>
        <r>
          <rPr>
            <sz val="9"/>
            <color indexed="81"/>
            <rFont val="Tahoma"/>
            <family val="2"/>
          </rPr>
          <t>Not listed in original PDY.  Calculated as votes divided by all votes in category.</t>
        </r>
      </text>
    </comment>
    <comment ref="DJ44" authorId="0" shapeId="0">
      <text>
        <r>
          <rPr>
            <sz val="9"/>
            <color indexed="81"/>
            <rFont val="Tahoma"/>
            <family val="2"/>
          </rPr>
          <t>Not listed in original PDY.  Insertion of "0" required by spreadsheet parameters.</t>
        </r>
      </text>
    </comment>
    <comment ref="DK44" authorId="0" shapeId="0">
      <text>
        <r>
          <rPr>
            <sz val="9"/>
            <color indexed="81"/>
            <rFont val="Tahoma"/>
            <family val="2"/>
          </rPr>
          <t>Not listed in original PDY.  Insertion of "0" required by spreadsheet parameters.</t>
        </r>
      </text>
    </comment>
    <comment ref="DL44" authorId="0" shapeId="0">
      <text>
        <r>
          <rPr>
            <sz val="9"/>
            <color indexed="81"/>
            <rFont val="Tahoma"/>
            <family val="2"/>
          </rPr>
          <t>Not listed in original PDY.  Insertion of "0" required by spreadsheet parameters.</t>
        </r>
      </text>
    </comment>
    <comment ref="DQ44" authorId="0" shapeId="0">
      <text>
        <r>
          <rPr>
            <sz val="9"/>
            <color indexed="81"/>
            <rFont val="Tahoma"/>
            <family val="2"/>
          </rPr>
          <t>Not presented in original PDY.  Calculated here as total seats (previous column) divided by total seats (180)</t>
        </r>
      </text>
    </comment>
    <comment ref="DR44" authorId="0" shapeId="0">
      <text>
        <r>
          <rPr>
            <sz val="9"/>
            <color indexed="81"/>
            <rFont val="Tahoma"/>
            <family val="2"/>
          </rPr>
          <t xml:space="preserve">NOTE: Check for inconsistencies
</t>
        </r>
      </text>
    </comment>
    <comment ref="DW44" authorId="0" shapeId="0">
      <text>
        <r>
          <rPr>
            <sz val="9"/>
            <color indexed="81"/>
            <rFont val="Tahoma"/>
            <family val="2"/>
          </rPr>
          <t>Listed as 0 because composition of "Other/Iindependent" changes from election to election.</t>
        </r>
      </text>
    </comment>
    <comment ref="DX44" authorId="0" shapeId="0">
      <text>
        <r>
          <rPr>
            <sz val="9"/>
            <color indexed="81"/>
            <rFont val="Tahoma"/>
            <family val="2"/>
          </rPr>
          <t>Not in Original PDY.  Calculated as sum of Constituency and Proportional seats.</t>
        </r>
      </text>
    </comment>
    <comment ref="DY44" authorId="0" shapeId="0">
      <text>
        <r>
          <rPr>
            <sz val="9"/>
            <color indexed="81"/>
            <rFont val="Tahoma"/>
            <family val="2"/>
          </rPr>
          <t>Not in Original PDY.  Calculated total seats (previous column) divided by 480.</t>
        </r>
      </text>
    </comment>
    <comment ref="DZ44"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44" authorId="0" shapeId="0">
      <text>
        <r>
          <rPr>
            <sz val="9"/>
            <color indexed="81"/>
            <rFont val="Tahoma"/>
            <family val="2"/>
          </rPr>
          <t>Listed as 0 because composition of "Other/Iindependent" changes from election to election.</t>
        </r>
      </text>
    </comment>
    <comment ref="EF44" authorId="0" shapeId="0">
      <text>
        <r>
          <rPr>
            <sz val="9"/>
            <color indexed="81"/>
            <rFont val="Tahoma"/>
            <family val="2"/>
          </rPr>
          <t>Listed as 0 because composition of "Other/Iindependent" changes from election to election.</t>
        </r>
      </text>
    </comment>
    <comment ref="EI44" authorId="0" shapeId="0">
      <text>
        <r>
          <rPr>
            <sz val="9"/>
            <color indexed="81"/>
            <rFont val="Tahoma"/>
            <family val="2"/>
          </rPr>
          <t>Original PDY lists change in raw numbers: -702167</t>
        </r>
      </text>
    </comment>
    <comment ref="EL44" authorId="0" shapeId="0">
      <text>
        <r>
          <rPr>
            <sz val="9"/>
            <color indexed="81"/>
            <rFont val="Tahoma"/>
            <family val="2"/>
          </rPr>
          <t>Listed as 0 because composition of "Other/Iindependent" changes from election to election.</t>
        </r>
      </text>
    </comment>
    <comment ref="G45" authorId="0" shapeId="0">
      <text>
        <r>
          <rPr>
            <sz val="9"/>
            <color indexed="81"/>
            <rFont val="Tahoma"/>
            <family val="2"/>
          </rPr>
          <t>No basis for comparison using original PDY data.</t>
        </r>
      </text>
    </comment>
    <comment ref="H45" authorId="0" shapeId="0">
      <text>
        <r>
          <rPr>
            <sz val="9"/>
            <color indexed="81"/>
            <rFont val="Tahoma"/>
            <family val="2"/>
          </rPr>
          <t>Pro-LDP independents 10; Anti-LDP independents 20.</t>
        </r>
      </text>
    </comment>
    <comment ref="J45" authorId="0" shapeId="0">
      <text>
        <r>
          <rPr>
            <sz val="9"/>
            <color indexed="81"/>
            <rFont val="Tahoma"/>
            <family val="2"/>
          </rPr>
          <t>Percentage not in original PDY.  Calculated from raw figure provided in original PDY: +15</t>
        </r>
      </text>
    </comment>
    <comment ref="N45" authorId="0" shapeId="0">
      <text>
        <r>
          <rPr>
            <sz val="9"/>
            <color indexed="81"/>
            <rFont val="Tahoma"/>
            <family val="2"/>
          </rPr>
          <t>Pro-LDP independents 10; Anti-LDP independents 20.</t>
        </r>
      </text>
    </comment>
    <comment ref="O45" authorId="0" shapeId="0">
      <text>
        <r>
          <rPr>
            <sz val="9"/>
            <color indexed="81"/>
            <rFont val="Tahoma"/>
            <family val="2"/>
          </rPr>
          <t>Not presented in original PDY.  Calculated here as total seats (previous column) divided by total seats (511)</t>
        </r>
      </text>
    </comment>
    <comment ref="AA45" authorId="0" shapeId="0">
      <text>
        <r>
          <rPr>
            <sz val="9"/>
            <color indexed="81"/>
            <rFont val="Tahoma"/>
            <family val="2"/>
          </rPr>
          <t>Not in original PDY. Calculated as share in current election minus share in previous election.</t>
        </r>
      </text>
    </comment>
    <comment ref="AC45" authorId="0" shapeId="0">
      <text>
        <r>
          <rPr>
            <sz val="9"/>
            <color indexed="81"/>
            <rFont val="Tahoma"/>
            <family val="2"/>
          </rPr>
          <t>Not presented in original PDY.  Calculated here as total seats (previous column) divided by total seats (500)</t>
        </r>
      </text>
    </comment>
    <comment ref="AD45"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30.</t>
        </r>
      </text>
    </comment>
    <comment ref="AI45" authorId="0" shapeId="0">
      <text>
        <r>
          <rPr>
            <sz val="9"/>
            <color indexed="81"/>
            <rFont val="Tahoma"/>
            <family val="2"/>
          </rPr>
          <t>Not presented in original PDY.  Calculated here as total seats (previous column) divided by total seats (300)</t>
        </r>
      </text>
    </comment>
    <comment ref="AO45" authorId="0" shapeId="0">
      <text>
        <r>
          <rPr>
            <sz val="9"/>
            <color indexed="81"/>
            <rFont val="Tahoma"/>
            <family val="2"/>
          </rPr>
          <t>Not presented in original PDY.  Calculated here as total seats (previous column) divided by total seats (200)</t>
        </r>
      </text>
    </comment>
    <comment ref="AX45" authorId="0" shapeId="0">
      <text>
        <r>
          <rPr>
            <sz val="9"/>
            <color indexed="81"/>
            <rFont val="Tahoma"/>
            <family val="2"/>
          </rPr>
          <t>Not in original PDY. Calculated as share in current election minus share in previous election.  Original PDY lists only "previous" seats and the figure differs from seats listed in PDY data for previous election.  Figure for "previous seats" is: 5.</t>
        </r>
      </text>
    </comment>
    <comment ref="BC45" authorId="0" shapeId="0">
      <text>
        <r>
          <rPr>
            <sz val="9"/>
            <color indexed="81"/>
            <rFont val="Tahoma"/>
            <family val="2"/>
          </rPr>
          <t>Not presented in original PDY.  Calculated here as total seats (previous column) divided by total seats (300)</t>
        </r>
      </text>
    </comment>
    <comment ref="BI45" authorId="0" shapeId="0">
      <text>
        <r>
          <rPr>
            <sz val="9"/>
            <color indexed="81"/>
            <rFont val="Tahoma"/>
            <family val="2"/>
          </rPr>
          <t>Not presented in original PDY.  Calculated here as total seats (previous column) divided by total seats (180)</t>
        </r>
      </text>
    </comment>
    <comment ref="BW45" authorId="0" shapeId="0">
      <text>
        <r>
          <rPr>
            <sz val="9"/>
            <color indexed="81"/>
            <rFont val="Tahoma"/>
            <family val="2"/>
          </rPr>
          <t>Not presented in original PDY.  Calculated here as total seats (previous column) divided by total seats (300)</t>
        </r>
      </text>
    </comment>
    <comment ref="CC45" authorId="0" shapeId="0">
      <text>
        <r>
          <rPr>
            <sz val="9"/>
            <color indexed="81"/>
            <rFont val="Tahoma"/>
            <family val="2"/>
          </rPr>
          <t>Not presented in original PDY.  Calculated here as total seats (previous column) divided by total seats (180)</t>
        </r>
      </text>
    </comment>
    <comment ref="CQ45" authorId="0" shapeId="0">
      <text>
        <r>
          <rPr>
            <sz val="9"/>
            <color indexed="81"/>
            <rFont val="Tahoma"/>
            <family val="2"/>
          </rPr>
          <t>Not presented in original PDY.  Calculated here as total seats (previous column) divided by total seats (300)</t>
        </r>
      </text>
    </comment>
    <comment ref="CW45" authorId="0" shapeId="0">
      <text>
        <r>
          <rPr>
            <sz val="9"/>
            <color indexed="81"/>
            <rFont val="Tahoma"/>
            <family val="2"/>
          </rPr>
          <t>Not presented in original PDY.  Calculated here as total seats (previous column) divided by total seats (180)</t>
        </r>
      </text>
    </comment>
    <comment ref="DA45" authorId="0" shapeId="0">
      <text>
        <r>
          <rPr>
            <sz val="9"/>
            <color indexed="81"/>
            <rFont val="Tahoma"/>
            <family val="2"/>
          </rPr>
          <t>Not listed in original PDY.  Insertion of "0" required by spreadsheet parameters.</t>
        </r>
      </text>
    </comment>
    <comment ref="DB45" authorId="0" shapeId="0">
      <text>
        <r>
          <rPr>
            <sz val="9"/>
            <color indexed="81"/>
            <rFont val="Tahoma"/>
            <family val="2"/>
          </rPr>
          <t>Not listed in original PDY.  Insertion of "0" required by spreadsheet parameters.</t>
        </r>
      </text>
    </comment>
    <comment ref="DC45" authorId="0" shapeId="0">
      <text>
        <r>
          <rPr>
            <sz val="9"/>
            <color indexed="81"/>
            <rFont val="Tahoma"/>
            <family val="2"/>
          </rPr>
          <t>Not listed in original PDY.  Insertion of "0" required by spreadsheet parameters.</t>
        </r>
      </text>
    </comment>
    <comment ref="DE45" authorId="0" shapeId="0">
      <text>
        <r>
          <rPr>
            <sz val="9"/>
            <color indexed="81"/>
            <rFont val="Tahoma"/>
            <family val="2"/>
          </rPr>
          <t>Not presented in original PDY.  Calculated here as total seats (previous column) divided by total seats (480)</t>
        </r>
      </text>
    </comment>
    <comment ref="DH45" authorId="0" shapeId="0">
      <text>
        <r>
          <rPr>
            <sz val="9"/>
            <color indexed="81"/>
            <rFont val="Tahoma"/>
            <family val="2"/>
          </rPr>
          <t>Not listed in original PDY.  Calculated as votes divided by all votes in category.</t>
        </r>
      </text>
    </comment>
    <comment ref="DK45" authorId="0" shapeId="0">
      <text>
        <r>
          <rPr>
            <sz val="9"/>
            <color indexed="81"/>
            <rFont val="Tahoma"/>
            <family val="2"/>
          </rPr>
          <t>Not presented in original PDY.  Calculated here as total seats (previous column) divided by total seats (300)</t>
        </r>
      </text>
    </comment>
    <comment ref="DW45" authorId="0" shapeId="0">
      <text>
        <r>
          <rPr>
            <sz val="9"/>
            <color indexed="81"/>
            <rFont val="Tahoma"/>
            <family val="2"/>
          </rPr>
          <t>Listed as 0 because composition of "Other/Iindependent" changes from election to election.</t>
        </r>
      </text>
    </comment>
    <comment ref="DX45" authorId="0" shapeId="0">
      <text>
        <r>
          <rPr>
            <sz val="9"/>
            <color indexed="81"/>
            <rFont val="Tahoma"/>
            <family val="2"/>
          </rPr>
          <t>Not in Original PDY.  Calculated as sum of Constituency and Proportional seats.</t>
        </r>
      </text>
    </comment>
    <comment ref="DY45" authorId="0" shapeId="0">
      <text>
        <r>
          <rPr>
            <sz val="9"/>
            <color indexed="81"/>
            <rFont val="Tahoma"/>
            <family val="2"/>
          </rPr>
          <t>Not in Original PDY.  Calculated total seats (previous column) divided by 480.</t>
        </r>
      </text>
    </comment>
    <comment ref="DZ45" authorId="0" shapeId="0">
      <text>
        <r>
          <rPr>
            <sz val="9"/>
            <color indexed="81"/>
            <rFont val="Tahoma"/>
            <family val="2"/>
          </rPr>
          <t>Not in original PDY. Calculated as share in current election minus share in previous election.  For actual change in votes, see Proportional Representation section to the right.</t>
        </r>
      </text>
    </comment>
    <comment ref="EC45" authorId="0" shapeId="0">
      <text>
        <r>
          <rPr>
            <sz val="9"/>
            <color indexed="81"/>
            <rFont val="Tahoma"/>
            <family val="2"/>
          </rPr>
          <t>Listed as 0 because composition of "Other/Iindependent" changes from election to election.</t>
        </r>
      </text>
    </comment>
    <comment ref="EF45" authorId="0" shapeId="0">
      <text>
        <r>
          <rPr>
            <sz val="9"/>
            <color indexed="81"/>
            <rFont val="Tahoma"/>
            <family val="2"/>
          </rPr>
          <t>Listed as 0 because composition of "Other/Iindependent" changes from election to election.</t>
        </r>
      </text>
    </comment>
    <comment ref="EI45" authorId="0" shapeId="0">
      <text>
        <r>
          <rPr>
            <sz val="9"/>
            <color indexed="81"/>
            <rFont val="Tahoma"/>
            <family val="2"/>
          </rPr>
          <t>Original PDY lists change in raw numbers: 0</t>
        </r>
      </text>
    </comment>
    <comment ref="EL45" authorId="0" shapeId="0">
      <text>
        <r>
          <rPr>
            <sz val="9"/>
            <color indexed="81"/>
            <rFont val="Tahoma"/>
            <family val="2"/>
          </rPr>
          <t>Listed as 0 because composition of "Other/Iindependent" changes from election to election.</t>
        </r>
      </text>
    </comment>
  </commentList>
</comments>
</file>

<file path=xl/comments5.xml><?xml version="1.0" encoding="utf-8"?>
<comments xmlns="http://schemas.openxmlformats.org/spreadsheetml/2006/main">
  <authors>
    <author>Kevin Deegan-Krause</author>
  </authors>
  <commentList>
    <comment ref="DD11" authorId="0" shapeId="0">
      <text>
        <r>
          <rPr>
            <sz val="9"/>
            <color indexed="81"/>
            <rFont val="Tahoma"/>
            <family val="2"/>
          </rPr>
          <t>Includes members of Kaikaku-kurabu (Reform Club) during the 174th session, and Mushozoku-no-kai (Association for Independent) in HR during the 175th and 176th sessions. They form a legislative group with the LDP.</t>
        </r>
      </text>
    </comment>
    <comment ref="DG11" authorId="0" shapeId="0">
      <text>
        <r>
          <rPr>
            <sz val="9"/>
            <color indexed="81"/>
            <rFont val="Tahoma"/>
            <family val="2"/>
          </rPr>
          <t>Includes members of Kaikaku-kurabu (Reform Club) during the 174th session, and Mushozoku-no-kai (Association for Independent) in HR during the 175th and 176th sessions. They form a legislative group with the LDP.</t>
        </r>
      </text>
    </comment>
    <comment ref="DJ11" authorId="0" shapeId="0">
      <text>
        <r>
          <rPr>
            <sz val="9"/>
            <color indexed="81"/>
            <rFont val="Tahoma"/>
            <family val="2"/>
          </rPr>
          <t>Includes members of Kaikaku-kurabu (Reform Club) during the 174th session, and Mushozoku-no-kai (Association for Independent) in HR during the 175th and 176th sessions. They form a legislative group with the LDP.</t>
        </r>
      </text>
    </comment>
    <comment ref="DM11" authorId="0" shapeId="0">
      <text>
        <r>
          <rPr>
            <sz val="9"/>
            <color indexed="81"/>
            <rFont val="Tahoma"/>
            <family val="2"/>
          </rPr>
          <t>Includes members of Mushozoku-no-kai (Association for Independent) in HR, and in HC during the 178th and 179th sessions.They form a legislative group with the LDP.</t>
        </r>
      </text>
    </comment>
    <comment ref="DP11" authorId="0" shapeId="0">
      <text>
        <r>
          <rPr>
            <sz val="9"/>
            <color indexed="81"/>
            <rFont val="Tahoma"/>
            <family val="2"/>
          </rPr>
          <t>Includes members of Mushozoku-no-kai (Association for Independent) in HR, and in HC during the 178th and 179th sessions.They form a legislative group with the LDP.</t>
        </r>
      </text>
    </comment>
    <comment ref="DS11" authorId="0" shapeId="0">
      <text>
        <r>
          <rPr>
            <sz val="9"/>
            <color indexed="81"/>
            <rFont val="Tahoma"/>
            <family val="2"/>
          </rPr>
          <t>Includes members of Mushozoku-no-kai (Association for Independent) in HR, and in HC during the 178th and 179th sessions.They form a legislative group with the LDP.</t>
        </r>
      </text>
    </comment>
    <comment ref="DV11" authorId="0" shapeId="0">
      <text>
        <r>
          <rPr>
            <sz val="9"/>
            <color indexed="81"/>
            <rFont val="Tahoma"/>
            <family val="2"/>
          </rPr>
          <t xml:space="preserve">Includes members of Mushozoku-no-kai (Association for Independent) in HC and in HR except during the 182nd session in HR, and those of the SPJ in HC except during the 182nd session. They form a legislative group with the LDP. </t>
        </r>
      </text>
    </comment>
    <comment ref="DY11" authorId="0" shapeId="0">
      <text>
        <r>
          <rPr>
            <sz val="9"/>
            <color indexed="81"/>
            <rFont val="Tahoma"/>
            <family val="2"/>
          </rPr>
          <t xml:space="preserve">Includes members of Mushozoku-no-kai (Association for Independent) in HC and in HR except during the 182nd session in HR, and those of the SPJ in HC except during the 182nd session. They form a legislative group with the LDP. </t>
        </r>
      </text>
    </comment>
    <comment ref="EB11" authorId="0" shapeId="0">
      <text>
        <r>
          <rPr>
            <sz val="9"/>
            <color indexed="81"/>
            <rFont val="Tahoma"/>
            <family val="2"/>
          </rPr>
          <t xml:space="preserve">Includes members of Mushozoku-no-kai (Association for Independent) in HC and in HR except during the 182nd session in HR, and those of the SPJ in HC except during the 182nd session. They form a legislative group with the LDP. </t>
        </r>
      </text>
    </comment>
    <comment ref="DD20" authorId="0" shapeId="0">
      <text>
        <r>
          <rPr>
            <sz val="9"/>
            <color indexed="81"/>
            <rFont val="Tahoma"/>
            <family val="2"/>
          </rPr>
          <t>Includes members of Shimin-rengo (Citizens’ Association) in HR and those of Goken-rengo (Association for Pro-constitution) in HC. They form a legislative group with the SDP.</t>
        </r>
      </text>
    </comment>
    <comment ref="DG20" authorId="0" shapeId="0">
      <text>
        <r>
          <rPr>
            <sz val="9"/>
            <color indexed="81"/>
            <rFont val="Tahoma"/>
            <family val="2"/>
          </rPr>
          <t>Includes members of Shimin-rengo (Citizens’ Association) in HR and those of Goken-rengo (Association for Pro-constitution) in HC. They form a legislative group with the SDP.</t>
        </r>
      </text>
    </comment>
    <comment ref="DJ20" authorId="0" shapeId="0">
      <text>
        <r>
          <rPr>
            <sz val="9"/>
            <color indexed="81"/>
            <rFont val="Tahoma"/>
            <family val="2"/>
          </rPr>
          <t>Includes members of Shimin-rengo (Citizens’ Association) in HR and those of Goken-rengo (Association for Pro-constitution) in HC. They form a legislative group with the SDP.</t>
        </r>
      </text>
    </comment>
    <comment ref="DM20" authorId="0" shapeId="0">
      <text>
        <r>
          <rPr>
            <sz val="9"/>
            <color indexed="81"/>
            <rFont val="Tahoma"/>
            <family val="2"/>
          </rPr>
          <t xml:space="preserve">Includes members of Shimin-rengo (Citizens’Association) in HR and those of Goken-rengo (Association for Pro-constitution) in HC.They form a legislative group with the SDP. </t>
        </r>
      </text>
    </comment>
    <comment ref="DP20" authorId="0" shapeId="0">
      <text>
        <r>
          <rPr>
            <sz val="9"/>
            <color indexed="81"/>
            <rFont val="Tahoma"/>
            <family val="2"/>
          </rPr>
          <t xml:space="preserve">Includes members of Shimin-rengo (Citizens’Association) in HR and those of Goken-rengo (Association for Pro-constitution) in HC.They form a legislative group with the SDP. </t>
        </r>
      </text>
    </comment>
    <comment ref="DS20" authorId="0" shapeId="0">
      <text>
        <r>
          <rPr>
            <sz val="9"/>
            <color indexed="81"/>
            <rFont val="Tahoma"/>
            <family val="2"/>
          </rPr>
          <t xml:space="preserve">Includes members of Shimin-rengo (Citizens’Association) in HR and those of Goken-rengo (Association for Pro-constitution) in HC.They form a legislative group with the SDP. </t>
        </r>
      </text>
    </comment>
    <comment ref="DV20" authorId="0" shapeId="0">
      <text>
        <r>
          <rPr>
            <sz val="9"/>
            <color indexed="81"/>
            <rFont val="Tahoma"/>
            <family val="2"/>
          </rPr>
          <t xml:space="preserve">Includes members of Shimin-rengo (Citizens’ Association) in HR and those of Goken-rengo (Association for Pro-constitution) in HC. They form a legislative group with the SDP. </t>
        </r>
      </text>
    </comment>
    <comment ref="DY20" authorId="0" shapeId="0">
      <text>
        <r>
          <rPr>
            <sz val="9"/>
            <color indexed="81"/>
            <rFont val="Tahoma"/>
            <family val="2"/>
          </rPr>
          <t xml:space="preserve">Includes members of Shimin-rengo (Citizens’ Association) in HR and those of Goken-rengo (Association for Pro-constitution) in HC. They form a legislative group with the SDP. </t>
        </r>
      </text>
    </comment>
    <comment ref="EB20" authorId="0" shapeId="0">
      <text>
        <r>
          <rPr>
            <sz val="9"/>
            <color indexed="81"/>
            <rFont val="Tahoma"/>
            <family val="2"/>
          </rPr>
          <t xml:space="preserve">Includes members of Shimin-rengo (Citizens’ Association) in HR and those of Goken-rengo (Association for Pro-constitution) in HC. They form a legislative group with the SDP. </t>
        </r>
      </text>
    </comment>
    <comment ref="DD33" authorId="0" shapeId="0">
      <text>
        <r>
          <rPr>
            <sz val="9"/>
            <color indexed="81"/>
            <rFont val="Tahoma"/>
            <family val="2"/>
          </rPr>
          <t>Includes members of Mushozoku-kurabu (Independent Club) in HR and those of Shin-ryokufu-kai (NewWind) in HC.Those of PNP and New Party Nippon in HC are included during the 174th session. They form a legislative group with the DPJ.</t>
        </r>
      </text>
    </comment>
    <comment ref="DG33" authorId="0" shapeId="0">
      <text>
        <r>
          <rPr>
            <sz val="9"/>
            <color indexed="81"/>
            <rFont val="Tahoma"/>
            <family val="2"/>
          </rPr>
          <t>Includes members of Mushozoku-kurabu (Independent Club) in HR and those of Shin-ryokufu-kai (NewWind) in HC.Those of PNP and New Party Nippon in HC are included during the 174th session. They form a legislative group with the DPJ.</t>
        </r>
      </text>
    </comment>
    <comment ref="DJ33" authorId="0" shapeId="0">
      <text>
        <r>
          <rPr>
            <sz val="9"/>
            <color indexed="81"/>
            <rFont val="Tahoma"/>
            <family val="2"/>
          </rPr>
          <t>Includes members of Mushozoku-kurabu (Independent Club) in HR and those of Shin-ryokufu-kai (NewWind) in HC.Those of PNP and New Party Nippon in HC are included during the 174th session. They form a legislative group with the DPJ.</t>
        </r>
      </text>
    </comment>
    <comment ref="DM33" authorId="0" shapeId="0">
      <text>
        <r>
          <rPr>
            <sz val="9"/>
            <color indexed="81"/>
            <rFont val="Tahoma"/>
            <family val="2"/>
          </rPr>
          <t xml:space="preserve">Includes members of Mushozoku-kurabu (Independent Club) in HR and those of Shin-ryokufu-kai (New Wind) in HC.They form a legislative group with the DPJ. </t>
        </r>
      </text>
    </comment>
    <comment ref="DP33" authorId="0" shapeId="0">
      <text>
        <r>
          <rPr>
            <sz val="9"/>
            <color indexed="81"/>
            <rFont val="Tahoma"/>
            <family val="2"/>
          </rPr>
          <t xml:space="preserve">Includes members of Mushozoku-kurabu (Independent Club) in HR and those of Shin-ryokufu-kai (New Wind) in HC.They form a legislative group with the DPJ. </t>
        </r>
      </text>
    </comment>
    <comment ref="DS33" authorId="0" shapeId="0">
      <text>
        <r>
          <rPr>
            <sz val="9"/>
            <color indexed="81"/>
            <rFont val="Tahoma"/>
            <family val="2"/>
          </rPr>
          <t xml:space="preserve">Includes members of Mushozoku-kurabu (Independent Club) in HR and those of Shin-ryokufu-kai (New Wind) in HC.They form a legislative group with the DPJ. </t>
        </r>
      </text>
    </comment>
    <comment ref="DV33" authorId="0" shapeId="0">
      <text>
        <r>
          <rPr>
            <sz val="9"/>
            <color indexed="81"/>
            <rFont val="Tahoma"/>
            <family val="2"/>
          </rPr>
          <t xml:space="preserve">Includes members of Mushozoku-kurabu (Independent Club) in HR and those of Shin-ryokufu-kai (New Wind) in HC, and those of the PNP in both houses in the 181st session. They form a legislative group with the DPJ. </t>
        </r>
      </text>
    </comment>
    <comment ref="DY33" authorId="0" shapeId="0">
      <text>
        <r>
          <rPr>
            <sz val="9"/>
            <color indexed="81"/>
            <rFont val="Tahoma"/>
            <family val="2"/>
          </rPr>
          <t xml:space="preserve">Includes members of Mushozoku-kurabu (Independent Club) in HR and those of Shin-ryokufu-kai (New Wind) in HC, and those of the PNP in both houses in the 181st session. They form a legislative group with the DPJ. </t>
        </r>
      </text>
    </comment>
    <comment ref="EB33" authorId="0" shapeId="0">
      <text>
        <r>
          <rPr>
            <sz val="9"/>
            <color indexed="81"/>
            <rFont val="Tahoma"/>
            <family val="2"/>
          </rPr>
          <t xml:space="preserve">Includes members of Mushozoku-kurabu (Independent Club) in HR and those of Shin-ryokufu-kai (New Wind) in HC, and those of the PNP in both houses in the 181st session. They form a legislative group with the DPJ. </t>
        </r>
      </text>
    </comment>
    <comment ref="DD43" authorId="0" shapeId="0">
      <text>
        <r>
          <rPr>
            <sz val="9"/>
            <color indexed="81"/>
            <rFont val="Tahoma"/>
            <family val="2"/>
          </rPr>
          <t>Includes members of New Party Nippon in HR during the 175th and 176th sessions. They form a legislative group with the PNP.</t>
        </r>
      </text>
    </comment>
    <comment ref="DG43" authorId="0" shapeId="0">
      <text>
        <r>
          <rPr>
            <sz val="9"/>
            <color indexed="81"/>
            <rFont val="Tahoma"/>
            <family val="2"/>
          </rPr>
          <t>Includes members of New Party Nippon in HR during the 175th and 176th sessions. They form a legislative group with the PNP.</t>
        </r>
      </text>
    </comment>
    <comment ref="DJ43" authorId="0" shapeId="0">
      <text>
        <r>
          <rPr>
            <sz val="9"/>
            <color indexed="81"/>
            <rFont val="Tahoma"/>
            <family val="2"/>
          </rPr>
          <t>Includes members of New Party Nippon in HR during the 175th and 176th sessions. They form a legislative group with the PNP.</t>
        </r>
      </text>
    </comment>
    <comment ref="DM43" authorId="0" shapeId="0">
      <text>
        <r>
          <rPr>
            <sz val="9"/>
            <color indexed="81"/>
            <rFont val="Tahoma"/>
            <family val="2"/>
          </rPr>
          <t>Includes members of New Party Nippon in HR.They form a legislative group with the PNP.</t>
        </r>
      </text>
    </comment>
    <comment ref="DP43" authorId="0" shapeId="0">
      <text>
        <r>
          <rPr>
            <sz val="9"/>
            <color indexed="81"/>
            <rFont val="Tahoma"/>
            <family val="2"/>
          </rPr>
          <t>Includes members of New Party Nippon in HR.They form a legislative group with the PNP.</t>
        </r>
      </text>
    </comment>
    <comment ref="DS43" authorId="0" shapeId="0">
      <text>
        <r>
          <rPr>
            <sz val="9"/>
            <color indexed="81"/>
            <rFont val="Tahoma"/>
            <family val="2"/>
          </rPr>
          <t>Includes members of New Party Nippon in HR.They form a legislative group with the PNP.</t>
        </r>
      </text>
    </comment>
    <comment ref="DV43" authorId="0" shapeId="0">
      <text>
        <r>
          <rPr>
            <sz val="9"/>
            <color indexed="81"/>
            <rFont val="Tahoma"/>
            <family val="2"/>
          </rPr>
          <t xml:space="preserve">Includes members of the New Party Nippon in HR during the 180th session. They form a legislative group with the PNP. </t>
        </r>
      </text>
    </comment>
    <comment ref="DY43" authorId="0" shapeId="0">
      <text>
        <r>
          <rPr>
            <sz val="9"/>
            <color indexed="81"/>
            <rFont val="Tahoma"/>
            <family val="2"/>
          </rPr>
          <t xml:space="preserve">Includes members of the New Party Nippon in HR during the 180th session. They form a legislative group with the PNP. </t>
        </r>
      </text>
    </comment>
    <comment ref="EB43" authorId="0" shapeId="0">
      <text>
        <r>
          <rPr>
            <sz val="9"/>
            <color indexed="81"/>
            <rFont val="Tahoma"/>
            <family val="2"/>
          </rPr>
          <t xml:space="preserve">Includes members of the New Party Nippon in HR during the 180th session. They form a legislative group with the PNP. </t>
        </r>
      </text>
    </comment>
    <comment ref="DD52" authorId="0" shapeId="0">
      <text>
        <r>
          <rPr>
            <sz val="9"/>
            <color indexed="81"/>
            <rFont val="Tahoma"/>
            <family val="2"/>
          </rPr>
          <t>Includes members of Shinto Kaikaku (New Party Reform) in HC during the 175th and 176th sessions. They form a legislative group with the SPJ.</t>
        </r>
      </text>
    </comment>
    <comment ref="DG52" authorId="0" shapeId="0">
      <text>
        <r>
          <rPr>
            <sz val="9"/>
            <color indexed="81"/>
            <rFont val="Tahoma"/>
            <family val="2"/>
          </rPr>
          <t>Includes members of Shinto Kaikaku (New Party Reform) in HC during the 175th and 176th sessions. They form a legislative group with the SPJ.</t>
        </r>
      </text>
    </comment>
    <comment ref="DJ52" authorId="0" shapeId="0">
      <text>
        <r>
          <rPr>
            <sz val="9"/>
            <color indexed="81"/>
            <rFont val="Tahoma"/>
            <family val="2"/>
          </rPr>
          <t>Includes members of Shinto Kaikaku (New Party Reform) in HC during the 175th and 176th sessions. They form a legislative group with the SPJ.</t>
        </r>
      </text>
    </comment>
    <comment ref="DM52" authorId="0" shapeId="0">
      <text>
        <r>
          <rPr>
            <sz val="9"/>
            <color indexed="81"/>
            <rFont val="Tahoma"/>
            <family val="2"/>
          </rPr>
          <t>Includes members of Shinto Kaikaku (New Party Reform) in HC. They form a legislative group with the SPJ.</t>
        </r>
      </text>
    </comment>
    <comment ref="DP52" authorId="0" shapeId="0">
      <text>
        <r>
          <rPr>
            <sz val="9"/>
            <color indexed="81"/>
            <rFont val="Tahoma"/>
            <family val="2"/>
          </rPr>
          <t>Includes members of Shinto Kaikaku (New Party Reform) in HC. They form a legislative group with the SPJ.</t>
        </r>
      </text>
    </comment>
    <comment ref="DS52" authorId="0" shapeId="0">
      <text>
        <r>
          <rPr>
            <sz val="9"/>
            <color indexed="81"/>
            <rFont val="Tahoma"/>
            <family val="2"/>
          </rPr>
          <t>Includes members of Shinto Kaikaku (New Party Reform) in HC. They form a legislative group with the SPJ.</t>
        </r>
      </text>
    </comment>
    <comment ref="DV53" authorId="0" shapeId="0">
      <text>
        <r>
          <rPr>
            <sz val="9"/>
            <color indexed="81"/>
            <rFont val="Tahoma"/>
            <family val="2"/>
          </rPr>
          <t xml:space="preserve">Includes members of Mushozoku-no-kai (Association for Independent) in HR during the 181st session. They form a legislative group Kaikaku Mushozoku-no-kai. </t>
        </r>
      </text>
    </comment>
    <comment ref="DY53" authorId="0" shapeId="0">
      <text>
        <r>
          <rPr>
            <sz val="9"/>
            <color indexed="81"/>
            <rFont val="Tahoma"/>
            <family val="2"/>
          </rPr>
          <t xml:space="preserve">Includes members of Mushozoku-no-kai (Association for Independent) in HR during the 181st session. They form a legislative group Kaikaku Mushozoku-no-kai. </t>
        </r>
      </text>
    </comment>
    <comment ref="EB53" authorId="0" shapeId="0">
      <text>
        <r>
          <rPr>
            <sz val="9"/>
            <color indexed="81"/>
            <rFont val="Tahoma"/>
            <family val="2"/>
          </rPr>
          <t xml:space="preserve">Includes members of Mushozoku-no-kai (Association for Independent) in HR during the 181st session. They form a legislative group Kaikaku Mushozoku-no-kai. </t>
        </r>
      </text>
    </comment>
    <comment ref="DV54" authorId="0" shapeId="0">
      <text>
        <r>
          <rPr>
            <sz val="9"/>
            <color indexed="81"/>
            <rFont val="Tahoma"/>
            <family val="2"/>
          </rPr>
          <t xml:space="preserve">Includes members of Kizuna Party in HR. They form a legislative group with the PLF. </t>
        </r>
      </text>
    </comment>
    <comment ref="DY54" authorId="0" shapeId="0">
      <text>
        <r>
          <rPr>
            <sz val="9"/>
            <color indexed="81"/>
            <rFont val="Tahoma"/>
            <family val="2"/>
          </rPr>
          <t xml:space="preserve">Includes members of Kizuna Party in HR. They form a legislative group with the PLF. </t>
        </r>
      </text>
    </comment>
    <comment ref="EB54" authorId="0" shapeId="0">
      <text>
        <r>
          <rPr>
            <sz val="9"/>
            <color indexed="81"/>
            <rFont val="Tahoma"/>
            <family val="2"/>
          </rPr>
          <t xml:space="preserve">Includes members of Kizuna Party in HR. They form a legislative group with the PLF. </t>
        </r>
      </text>
    </comment>
    <comment ref="DV56" authorId="0" shapeId="0">
      <text>
        <r>
          <rPr>
            <sz val="9"/>
            <color indexed="81"/>
            <rFont val="Tahoma"/>
            <family val="2"/>
          </rPr>
          <t xml:space="preserve">Includes members of Heian (Peace). They form a legislative group Genzei Nippon Heian. </t>
        </r>
      </text>
    </comment>
    <comment ref="DY56" authorId="0" shapeId="0">
      <text>
        <r>
          <rPr>
            <sz val="9"/>
            <color indexed="81"/>
            <rFont val="Tahoma"/>
            <family val="2"/>
          </rPr>
          <t xml:space="preserve">Includes members of Heian (Peace). They form a legislative group Genzei Nippon Heian. </t>
        </r>
      </text>
    </comment>
    <comment ref="EB56" authorId="0" shapeId="0">
      <text>
        <r>
          <rPr>
            <sz val="9"/>
            <color indexed="81"/>
            <rFont val="Tahoma"/>
            <family val="2"/>
          </rPr>
          <t xml:space="preserve">Includes members of Heian (Peace). They form a legislative group Genzei Nippon Heian. </t>
        </r>
      </text>
    </comment>
    <comment ref="DV57" authorId="0" shapeId="0">
      <text>
        <r>
          <rPr>
            <sz val="9"/>
            <color indexed="81"/>
            <rFont val="Tahoma"/>
            <family val="2"/>
          </rPr>
          <t>Includes members of Shin Minshu (True Democrats) in both houses. They form a legislative group Shinto Daichi Shin Minshu.</t>
        </r>
      </text>
    </comment>
    <comment ref="DY57" authorId="0" shapeId="0">
      <text>
        <r>
          <rPr>
            <sz val="9"/>
            <color indexed="81"/>
            <rFont val="Tahoma"/>
            <family val="2"/>
          </rPr>
          <t>Includes members of Shin Minshu (True Democrats) in both houses. They form a legislative group Shinto Daichi Shin Minshu.</t>
        </r>
      </text>
    </comment>
    <comment ref="EB57" authorId="0" shapeId="0">
      <text>
        <r>
          <rPr>
            <sz val="9"/>
            <color indexed="81"/>
            <rFont val="Tahoma"/>
            <family val="2"/>
          </rPr>
          <t>Includes members of Shin Minshu (True Democrats) in both houses. They form a legislative group Shinto Daichi Shin Minshu.</t>
        </r>
      </text>
    </comment>
  </commentList>
</comments>
</file>

<file path=xl/comments6.xml><?xml version="1.0" encoding="utf-8"?>
<comments xmlns="http://schemas.openxmlformats.org/spreadsheetml/2006/main">
  <authors>
    <author>Kevin Deegan-Krause</author>
  </authors>
  <commentList>
    <comment ref="W3" authorId="0" shapeId="0">
      <text>
        <r>
          <rPr>
            <sz val="9"/>
            <color indexed="81"/>
            <rFont val="Tahoma"/>
            <family val="2"/>
          </rPr>
          <t>Not in original PDY.  Data from Statistics Bureau, Ministry of Internal Affairs and Communications, http://www.stat.go.jp/english/data/chouki/27.htm</t>
        </r>
      </text>
    </comment>
    <comment ref="AQ3" authorId="0" shapeId="0">
      <text>
        <r>
          <rPr>
            <sz val="9"/>
            <color indexed="81"/>
            <rFont val="Tahoma"/>
            <family val="2"/>
          </rPr>
          <t>Not in original PDY.  Data from Statistics Bureau, Ministry of Internal Affairs and Communications, http://www.stat.go.jp/english/data/chouki/27.htm</t>
        </r>
      </text>
    </comment>
    <comment ref="W4" authorId="0" shapeId="0">
      <text>
        <r>
          <rPr>
            <sz val="9"/>
            <color indexed="81"/>
            <rFont val="Tahoma"/>
            <family val="2"/>
          </rPr>
          <t>Not in original PDY.  Data from Statistics Bureau, Ministry of Internal Affairs and Communications, http://www.stat.go.jp/english/data/chouki/27.htm</t>
        </r>
      </text>
    </comment>
    <comment ref="AQ4" authorId="0" shapeId="0">
      <text>
        <r>
          <rPr>
            <sz val="9"/>
            <color indexed="81"/>
            <rFont val="Tahoma"/>
            <family val="2"/>
          </rPr>
          <t>Not in original PDY.  Data from Statistics Bureau, Ministry of Internal Affairs and Communications, calculated for proportional representation and local constitutencies (identical figures), http://www.stat.go.jp/english/data/chouki/27.htm</t>
        </r>
      </text>
    </comment>
    <comment ref="BK4" authorId="0" shapeId="0">
      <text>
        <r>
          <rPr>
            <sz val="9"/>
            <color indexed="81"/>
            <rFont val="Tahoma"/>
            <family val="2"/>
          </rPr>
          <t xml:space="preserve">Not in original PDY.  Data from Statistics Bureau, Ministry of Internal Affairs and Communications, for proportional representation, http://www.stat.go.jp/english/data/chouki/27.htm
Electorate for local constituencies is 
101,236,029. 
 </t>
        </r>
      </text>
    </comment>
    <comment ref="W5" authorId="0" shapeId="0">
      <text>
        <r>
          <rPr>
            <sz val="9"/>
            <color indexed="81"/>
            <rFont val="Tahoma"/>
            <family val="2"/>
          </rPr>
          <t xml:space="preserve">Not in original PDY.  Data from Statistics Bureau, Ministry of Internal Affairs and Communications, derived from calculations of number of voters in proportional representation elections http://www.stat.go.jp/english/data/chouki/27.htm
Figure for total voters in proportional representation is 43,074,723.
</t>
        </r>
      </text>
    </comment>
    <comment ref="AQ5" authorId="0" shapeId="0">
      <text>
        <r>
          <rPr>
            <sz val="9"/>
            <color indexed="81"/>
            <rFont val="Tahoma"/>
            <family val="2"/>
          </rPr>
          <t xml:space="preserve">Not in original PDY.  Data from Statistics Bureau, Ministry of Internal Affairs and Communications, derived from calculations of number of voters in proportional representation http://www.stat.go.jp/english/data/chouki/27.htm
Figure for total voters in local constituencies is 58,280,396.
</t>
        </r>
      </text>
    </comment>
    <comment ref="BK5" authorId="0" shapeId="0">
      <text>
        <r>
          <rPr>
            <sz val="9"/>
            <color indexed="81"/>
            <rFont val="Tahoma"/>
            <family val="2"/>
          </rPr>
          <t xml:space="preserve">Not in original PDY.  Data from Statistics Bureau, Ministry of Internal Affairs and Communications, derived from calculations of number of voters in proportional representation, http://www.stat.go.jp/english/data/chouki/27.htm
Figure for local constituencies is 57,138,887.
</t>
        </r>
      </text>
    </comment>
    <comment ref="CE5" authorId="0" shapeId="0">
      <text>
        <r>
          <rPr>
            <sz val="9"/>
            <color indexed="81"/>
            <rFont val="Tahoma"/>
            <family val="2"/>
          </rPr>
          <t>Figure listed is for proportional election.  Figure for constituency elections is: 57,989,260</t>
        </r>
      </text>
    </comment>
    <comment ref="CY5" authorId="0" shapeId="0">
      <text>
        <r>
          <rPr>
            <sz val="9"/>
            <color indexed="81"/>
            <rFont val="Tahoma"/>
            <family val="2"/>
          </rPr>
          <t>Figure listed is for proportional election.  Figure for constituency elections is: 60,812,329</t>
        </r>
      </text>
    </comment>
    <comment ref="DS5" authorId="0" shapeId="0">
      <text>
        <r>
          <rPr>
            <sz val="9"/>
            <color indexed="81"/>
            <rFont val="Tahoma"/>
            <family val="2"/>
          </rPr>
          <t>Figure listed is for proportional election.  Figure for constituency elections is: 60,254,100</t>
        </r>
      </text>
    </comment>
    <comment ref="EM5" authorId="0" shapeId="0">
      <text>
        <r>
          <rPr>
            <sz val="9"/>
            <color indexed="81"/>
            <rFont val="Tahoma"/>
            <family val="2"/>
          </rPr>
          <t>Figure listed is for proportional election.  Figure for constituency elections is: 54,797,598. The totals for valid votes cast may not be the sum of the votes for parties or candidates as Japanese electoral law allows for fractional votes to be assigned to multiple parties or candidates in the case of partially ambiguous votes.</t>
        </r>
      </text>
    </comment>
    <comment ref="W6" authorId="0" shapeId="0">
      <text>
        <r>
          <rPr>
            <sz val="9"/>
            <color indexed="81"/>
            <rFont val="Tahoma"/>
            <family val="2"/>
          </rPr>
          <t>Not in original PDY.  Data from Statistics Bureau, Ministry of Internal Affairs and Communications, derived from calculations of number of voters in proportional representation elections http://www.stat.go.jp/english/data/chouki/27.htm
Figure for local constituencies .
44.52%</t>
        </r>
      </text>
    </comment>
    <comment ref="AQ6" authorId="0" shapeId="0">
      <text>
        <r>
          <rPr>
            <sz val="9"/>
            <color indexed="81"/>
            <rFont val="Tahoma"/>
            <family val="2"/>
          </rPr>
          <t>Not in original PDY.  Data from Statistics Bureau, Ministry of Internal Affairs and Communications, derived from calculations of number of voters in proportional representation http://www.stat.go.jp/english/data/chouki/27.htm
Valid share in local constituencies is .
58.84%</t>
        </r>
      </text>
    </comment>
    <comment ref="BK6" authorId="0" shapeId="0">
      <text>
        <r>
          <rPr>
            <sz val="9"/>
            <color indexed="81"/>
            <rFont val="Tahoma"/>
            <family val="2"/>
          </rPr>
          <t>Not in original PDY.  Data from Statistics Bureau, Ministry of Internal Affairs and Communications, derived from calculations of number of voters in proportional representation, http://www.stat.go.jp/english/data/chouki/27.htm
Valid share in local constituencies is 56.44%.</t>
        </r>
      </text>
    </comment>
    <comment ref="CE6" authorId="0" shapeId="0">
      <text>
        <r>
          <rPr>
            <sz val="9"/>
            <color indexed="81"/>
            <rFont val="Tahoma"/>
            <family val="2"/>
          </rPr>
          <t>Figure listed is for proportional election.  Figure for constituency elections is (also): 56.6%</t>
        </r>
      </text>
    </comment>
    <comment ref="CY6" authorId="0" shapeId="0">
      <text>
        <r>
          <rPr>
            <sz val="9"/>
            <color indexed="81"/>
            <rFont val="Tahoma"/>
            <family val="2"/>
          </rPr>
          <t>Figure listed is for proportional election.  Figure for constituency elections is (also): 58.6%</t>
        </r>
      </text>
    </comment>
    <comment ref="DS6" authorId="0" shapeId="0">
      <text>
        <r>
          <rPr>
            <sz val="9"/>
            <color indexed="81"/>
            <rFont val="Tahoma"/>
            <family val="2"/>
          </rPr>
          <t>Figure listed is for proportional election.  Figure for constituency elections is (also): 57.9%</t>
        </r>
      </text>
    </comment>
    <comment ref="EM6" authorId="0" shapeId="0">
      <text>
        <r>
          <rPr>
            <sz val="9"/>
            <color indexed="81"/>
            <rFont val="Tahoma"/>
            <family val="2"/>
          </rPr>
          <t>Figure listed is for proportional election.  Figure for constituency elections is (also): 52.6%</t>
        </r>
      </text>
    </comment>
    <comment ref="W7" authorId="0" shapeId="0">
      <text>
        <r>
          <rPr>
            <sz val="9"/>
            <color indexed="81"/>
            <rFont val="Tahoma"/>
            <family val="2"/>
          </rPr>
          <t>Not in original PDY.  Data from Statistics Bureau, Ministry of Internal Affairs and Communications, derived from calculations of votes for parties http://www.stat.go.jp/english/data/chouki/27.htm
Figure represents voters in local constituencies.  Valid votes cast in proportional representation are 41,573,001.</t>
        </r>
      </text>
    </comment>
    <comment ref="AQ7" authorId="0" shapeId="0">
      <text>
        <r>
          <rPr>
            <sz val="9"/>
            <color indexed="81"/>
            <rFont val="Tahoma"/>
            <family val="2"/>
          </rPr>
          <t>Not in original PDY.  Data from Statistics Bureau, Ministry of Internal Affairs and Communications, derived from calculations of votes for parties http://www.stat.go.jp/english/data/chouki/27.htm
Figure represents voters in local constituencies.  Valid votes cast in proportional representation are 40,668,260.</t>
        </r>
      </text>
    </comment>
    <comment ref="BK7" authorId="0" shapeId="0">
      <text>
        <r>
          <rPr>
            <sz val="9"/>
            <color indexed="81"/>
            <rFont val="Tahoma"/>
            <family val="2"/>
          </rPr>
          <t>Not in original PDY.  Data from Statistics Bureau, Ministry of Internal Affairs and Communications, derived from calculations of votes for parties in proportional representation, http://www.stat.go.jp/english/data/chouki/27.htm
Figure represents voters in local constituencies.  Valid votes cast in local constituencies is 54,338,484.</t>
        </r>
      </text>
    </comment>
    <comment ref="CE7" authorId="0" shapeId="0">
      <text>
        <r>
          <rPr>
            <sz val="9"/>
            <color indexed="81"/>
            <rFont val="Tahoma"/>
            <family val="2"/>
          </rPr>
          <t>Figure listed is for proportional election.  Figure for constituency elections is: 56,108,852</t>
        </r>
      </text>
    </comment>
    <comment ref="CY7" authorId="0" shapeId="0">
      <text>
        <r>
          <rPr>
            <sz val="9"/>
            <color indexed="81"/>
            <rFont val="Tahoma"/>
            <family val="2"/>
          </rPr>
          <t>Figure listed is for proportional election.  Figure for constituency elections is: 59,347,629</t>
        </r>
      </text>
    </comment>
    <comment ref="DS7" authorId="0" shapeId="0">
      <text>
        <r>
          <rPr>
            <sz val="9"/>
            <color indexed="81"/>
            <rFont val="Tahoma"/>
            <family val="2"/>
          </rPr>
          <t xml:space="preserve">Figure listed is for proportional election.  Figure for constituency elections is: 58,400,808
</t>
        </r>
      </text>
    </comment>
    <comment ref="EM7" authorId="0" shapeId="0">
      <text>
        <r>
          <rPr>
            <sz val="9"/>
            <color indexed="81"/>
            <rFont val="Tahoma"/>
            <family val="2"/>
          </rPr>
          <t xml:space="preserve">Figure listed is for proportional election.  Figure for constituency elections is: 53,072,477. The totals for valid votes cast may not be the sum of the votes for parties or candidates as Japanese electoral law allows for fractional votes to be assigned to multiple parties or candidates in the case of partially ambiguous votes.
</t>
        </r>
      </text>
    </comment>
    <comment ref="W8" authorId="0" shapeId="0">
      <text>
        <r>
          <rPr>
            <sz val="9"/>
            <color indexed="81"/>
            <rFont val="Tahoma"/>
            <family val="2"/>
          </rPr>
          <t>Not in original PDY.  Data from Statistics Bureau, Ministry of Internal Affairs and Communications, http://www.stat.go.jp/english/data/chouki/27.htm, calculated as valid votes cast divided by total votes cast.</t>
        </r>
      </text>
    </comment>
    <comment ref="AQ8" authorId="0" shapeId="0">
      <text>
        <r>
          <rPr>
            <sz val="9"/>
            <color indexed="81"/>
            <rFont val="Tahoma"/>
            <family val="2"/>
          </rPr>
          <t>Not in original PDY.  Data from Statistics Bureau, Ministry of Internal Affairs and Communications, http://www.stat.go.jp/english/data/chouki/27.htm, calculated as valid votes cast divided by total votes cast.</t>
        </r>
      </text>
    </comment>
    <comment ref="BK8" authorId="0" shapeId="0">
      <text>
        <r>
          <rPr>
            <sz val="9"/>
            <color indexed="81"/>
            <rFont val="Tahoma"/>
            <family val="2"/>
          </rPr>
          <t>Not in original PDY.  Data from Statistics Bureau, Ministry of Internal Affairs and Communications, http://www.stat.go.jp/english/data/chouki/27.htm, calculated as valid votes cast divided by total votes cast.</t>
        </r>
      </text>
    </comment>
    <comment ref="CE8" authorId="0" shapeId="0">
      <text>
        <r>
          <rPr>
            <sz val="9"/>
            <color indexed="81"/>
            <rFont val="Tahoma"/>
            <family val="2"/>
          </rPr>
          <t>Figure listed is for proportional election.  Figure for constituency elections is: 96.8%</t>
        </r>
      </text>
    </comment>
    <comment ref="CY8" authorId="0" shapeId="0">
      <text>
        <r>
          <rPr>
            <sz val="9"/>
            <color indexed="81"/>
            <rFont val="Tahoma"/>
            <family val="2"/>
          </rPr>
          <t>Figure listed is for proportional election.  Figure for constituency elections is: 97.9%</t>
        </r>
      </text>
    </comment>
    <comment ref="DS8" authorId="0" shapeId="0">
      <text>
        <r>
          <rPr>
            <sz val="9"/>
            <color indexed="81"/>
            <rFont val="Tahoma"/>
            <family val="2"/>
          </rPr>
          <t>Figure listed is for proportional election.  Figure for constituency elections is: 96.9%</t>
        </r>
      </text>
    </comment>
    <comment ref="EM8" authorId="0" shapeId="0">
      <text>
        <r>
          <rPr>
            <sz val="9"/>
            <color indexed="81"/>
            <rFont val="Tahoma"/>
            <family val="2"/>
          </rPr>
          <t>Figure listed is for proportional election.  Figure for constituency elections is: 97.1%</t>
        </r>
      </text>
    </comment>
    <comment ref="H11" authorId="0" shapeId="0">
      <text>
        <r>
          <rPr>
            <sz val="9"/>
            <color indexed="81"/>
            <rFont val="Tahoma"/>
            <family val="2"/>
          </rPr>
          <t>Original PDY lists 69.  Figure here derived from 
Statistics Bureau, Ministry of Internal Affairs and Communications, derived from calculations of votes for parties http://www.stat.go.jp/english/data/chouki/27.htm</t>
        </r>
      </text>
    </comment>
    <comment ref="N11" authorId="0" shapeId="0">
      <text>
        <r>
          <rPr>
            <sz val="9"/>
            <color indexed="81"/>
            <rFont val="Tahoma"/>
            <family val="2"/>
          </rPr>
          <t>Original PDY lists 50.  Figure here derived from 
Statistics Bureau, Ministry of Internal Affairs and Communications, derived from calculations of votes for parties http://www.stat.go.jp/english/data/chouki/27.htm</t>
        </r>
      </text>
    </comment>
    <comment ref="CL11" authorId="0" shapeId="0">
      <text>
        <r>
          <rPr>
            <sz val="9"/>
            <color indexed="81"/>
            <rFont val="Tahoma"/>
            <family val="2"/>
          </rPr>
          <t>Original PDY lists raw number of change in seats. New format in other spreadsheets lists percentage change.  This will be updated once other changes have been made.</t>
        </r>
      </text>
    </comment>
    <comment ref="CR11" authorId="0" shapeId="0">
      <text>
        <r>
          <rPr>
            <sz val="9"/>
            <color indexed="81"/>
            <rFont val="Tahoma"/>
            <family val="2"/>
          </rPr>
          <t>Original PDY lists raw number of change in seats. New format in other spreadsheets lists percentage change.  This will be updated once other changes have been made.</t>
        </r>
      </text>
    </comment>
    <comment ref="CX11" authorId="0" shapeId="0">
      <text>
        <r>
          <rPr>
            <sz val="9"/>
            <color indexed="81"/>
            <rFont val="Tahoma"/>
            <family val="2"/>
          </rPr>
          <t>Original PDY lists raw number of change in seats. New format in other spreadsheets lists percentage change.  This will be updated once other changes have been made.</t>
        </r>
      </text>
    </comment>
    <comment ref="DE11" authorId="0" shapeId="0">
      <text>
        <r>
          <rPr>
            <sz val="9"/>
            <color indexed="81"/>
            <rFont val="Tahoma"/>
            <family val="2"/>
          </rPr>
          <t>Not in Original PDY.  Calculated as number of seats won (previous column) divided by total seats (121)</t>
        </r>
      </text>
    </comment>
    <comment ref="DF11" authorId="0" shapeId="0">
      <text>
        <r>
          <rPr>
            <sz val="9"/>
            <color indexed="81"/>
            <rFont val="Tahoma"/>
            <family val="2"/>
          </rPr>
          <t>Original PDY lists raw number of change in seats. New format in other spreadsheets lists percentage change.  This will be updated once other changes have been made.</t>
        </r>
      </text>
    </comment>
    <comment ref="DK11" authorId="0" shapeId="0">
      <text>
        <r>
          <rPr>
            <sz val="9"/>
            <color indexed="81"/>
            <rFont val="Tahoma"/>
            <family val="2"/>
          </rPr>
          <t>Not in Original PDY.  Calculated as number of seats won (previous column) divided by total prefectural seats (73)</t>
        </r>
      </text>
    </comment>
    <comment ref="DL11" authorId="0" shapeId="0">
      <text>
        <r>
          <rPr>
            <sz val="9"/>
            <color indexed="81"/>
            <rFont val="Tahoma"/>
            <family val="2"/>
          </rPr>
          <t>Original PDY lists raw number of change in seats. New format in other spreadsheets lists percentage change.  This will be updated once other changes have been made.</t>
        </r>
      </text>
    </comment>
    <comment ref="DQ11" authorId="0" shapeId="0">
      <text>
        <r>
          <rPr>
            <sz val="9"/>
            <color indexed="81"/>
            <rFont val="Tahoma"/>
            <family val="2"/>
          </rPr>
          <t>Not in Original PDY.  Calculated as number of seats won (previous column) divided by total proportional seats (48)</t>
        </r>
      </text>
    </comment>
    <comment ref="DR11" authorId="0" shapeId="0">
      <text>
        <r>
          <rPr>
            <sz val="9"/>
            <color indexed="81"/>
            <rFont val="Tahoma"/>
            <family val="2"/>
          </rPr>
          <t>Original PDY lists raw number of change in seats. New format in other spreadsheets lists percentage change.  This will be updated once other changes have been made.</t>
        </r>
      </text>
    </comment>
    <comment ref="DV11" authorId="0" shapeId="0">
      <text>
        <r>
          <rPr>
            <sz val="9"/>
            <color indexed="81"/>
            <rFont val="Tahoma"/>
            <family val="2"/>
          </rPr>
          <t>Not in original PDY.  Calculated from total votes divided by valid votes cast.</t>
        </r>
      </text>
    </comment>
    <comment ref="DY11" authorId="0" shapeId="0">
      <text>
        <r>
          <rPr>
            <sz val="9"/>
            <color indexed="81"/>
            <rFont val="Tahoma"/>
            <family val="2"/>
          </rPr>
          <t>Not in Original PDY.  Calculated as number of seats won (previous column) divided by total seats (121)</t>
        </r>
      </text>
    </comment>
    <comment ref="DZ11" authorId="0" shapeId="0">
      <text>
        <r>
          <rPr>
            <sz val="9"/>
            <color indexed="81"/>
            <rFont val="Tahoma"/>
            <family val="2"/>
          </rPr>
          <t>Original PDY lists raw number of change in seats. New format in other spreadsheets lists percentage change.  This will be updated once other changes have been made.</t>
        </r>
      </text>
    </comment>
    <comment ref="EB11" authorId="0" shapeId="0">
      <text>
        <r>
          <rPr>
            <sz val="9"/>
            <color indexed="81"/>
            <rFont val="Tahoma"/>
            <family val="2"/>
          </rPr>
          <t>Not in original PDY.  Calculated from total votes divided by valid votes cast.</t>
        </r>
      </text>
    </comment>
    <comment ref="EE11" authorId="0" shapeId="0">
      <text>
        <r>
          <rPr>
            <sz val="9"/>
            <color indexed="81"/>
            <rFont val="Tahoma"/>
            <family val="2"/>
          </rPr>
          <t>Not in Original PDY.  Calculated as number of seats won (previous column) divided by total prefectural seats (73)</t>
        </r>
      </text>
    </comment>
    <comment ref="EF11" authorId="0" shapeId="0">
      <text>
        <r>
          <rPr>
            <sz val="9"/>
            <color indexed="81"/>
            <rFont val="Tahoma"/>
            <family val="2"/>
          </rPr>
          <t>Original PDY lists raw number of change in seats. New format in other spreadsheets lists percentage change.  This will be updated once other changes have been made.</t>
        </r>
      </text>
    </comment>
    <comment ref="EH11" authorId="0" shapeId="0">
      <text>
        <r>
          <rPr>
            <sz val="9"/>
            <color indexed="81"/>
            <rFont val="Tahoma"/>
            <family val="2"/>
          </rPr>
          <t>Not in original PDY.  Calculated from total votes divided by valid votes cast.</t>
        </r>
      </text>
    </comment>
    <comment ref="EK11" authorId="0" shapeId="0">
      <text>
        <r>
          <rPr>
            <sz val="9"/>
            <color indexed="81"/>
            <rFont val="Tahoma"/>
            <family val="2"/>
          </rPr>
          <t>Not in Original PDY.  Calculated as number of seats won (previous column) divided by total proportional seats (48)</t>
        </r>
      </text>
    </comment>
    <comment ref="EL11" authorId="0" shapeId="0">
      <text>
        <r>
          <rPr>
            <sz val="9"/>
            <color indexed="81"/>
            <rFont val="Tahoma"/>
            <family val="2"/>
          </rPr>
          <t>Original PDY lists raw number of change in seats. New format in other spreadsheets lists percentage change.  This will be updated once other changes have been made.</t>
        </r>
      </text>
    </comment>
    <comment ref="CL13" authorId="0" shapeId="0">
      <text>
        <r>
          <rPr>
            <sz val="9"/>
            <color indexed="81"/>
            <rFont val="Tahoma"/>
            <family val="2"/>
          </rPr>
          <t>Original PDY lists raw number of change in seats. New format in other spreadsheets lists percentage change.  This will be updated once other changes have been made.</t>
        </r>
      </text>
    </comment>
    <comment ref="CR13" authorId="0" shapeId="0">
      <text>
        <r>
          <rPr>
            <sz val="9"/>
            <color indexed="81"/>
            <rFont val="Tahoma"/>
            <family val="2"/>
          </rPr>
          <t>Original PDY lists raw number of change in seats. New format in other spreadsheets lists percentage change.  This will be updated once other changes have been made.</t>
        </r>
      </text>
    </comment>
    <comment ref="CX13" authorId="0" shapeId="0">
      <text>
        <r>
          <rPr>
            <sz val="9"/>
            <color indexed="81"/>
            <rFont val="Tahoma"/>
            <family val="2"/>
          </rPr>
          <t>Not listed in original PDY.  Insertion of "0" required by spreadsheet parameters.</t>
        </r>
      </text>
    </comment>
    <comment ref="DE13" authorId="0" shapeId="0">
      <text>
        <r>
          <rPr>
            <sz val="9"/>
            <color indexed="81"/>
            <rFont val="Tahoma"/>
            <family val="2"/>
          </rPr>
          <t>Not in Original PDY.  Calculated as number of seats won (previous column) divided by total seats (121)</t>
        </r>
      </text>
    </comment>
    <comment ref="DF13" authorId="0" shapeId="0">
      <text>
        <r>
          <rPr>
            <sz val="9"/>
            <color indexed="81"/>
            <rFont val="Tahoma"/>
            <family val="2"/>
          </rPr>
          <t>Original PDY lists raw number of change in seats. New format in other spreadsheets lists percentage change.  This will be updated once other changes have been made.</t>
        </r>
      </text>
    </comment>
    <comment ref="DK13" authorId="0" shapeId="0">
      <text>
        <r>
          <rPr>
            <sz val="9"/>
            <color indexed="81"/>
            <rFont val="Tahoma"/>
            <family val="2"/>
          </rPr>
          <t>Not in Original PDY.  Calculated as number of seats won (previous column) divided by total prefectural seats (73)</t>
        </r>
      </text>
    </comment>
    <comment ref="DL13" authorId="0" shapeId="0">
      <text>
        <r>
          <rPr>
            <sz val="9"/>
            <color indexed="81"/>
            <rFont val="Tahoma"/>
            <family val="2"/>
          </rPr>
          <t>Original PDY lists raw number of change in seats. New format in other spreadsheets lists percentage change.  This will be updated once other changes have been made.</t>
        </r>
      </text>
    </comment>
    <comment ref="DQ13" authorId="0" shapeId="0">
      <text>
        <r>
          <rPr>
            <sz val="9"/>
            <color indexed="81"/>
            <rFont val="Tahoma"/>
            <family val="2"/>
          </rPr>
          <t>Not in Original PDY.  Calculated as number of seats won (previous column) divided by total proportional seats (48)</t>
        </r>
      </text>
    </comment>
    <comment ref="DR13" authorId="0" shapeId="0">
      <text>
        <r>
          <rPr>
            <sz val="9"/>
            <color indexed="81"/>
            <rFont val="Tahoma"/>
            <family val="2"/>
          </rPr>
          <t>Original PDY lists raw number of change in seats. New format in other spreadsheets lists percentage change.  This will be updated once other changes have been made.</t>
        </r>
      </text>
    </comment>
    <comment ref="DV13" authorId="0" shapeId="0">
      <text>
        <r>
          <rPr>
            <sz val="9"/>
            <color indexed="81"/>
            <rFont val="Tahoma"/>
            <family val="2"/>
          </rPr>
          <t>Not in original PDY.  Calculated from total votes divided by valid votes cast.</t>
        </r>
      </text>
    </comment>
    <comment ref="DY13" authorId="0" shapeId="0">
      <text>
        <r>
          <rPr>
            <sz val="9"/>
            <color indexed="81"/>
            <rFont val="Tahoma"/>
            <family val="2"/>
          </rPr>
          <t>Not in Original PDY.  Calculated as number of seats won (previous column) divided by total seats (121)</t>
        </r>
      </text>
    </comment>
    <comment ref="DZ13" authorId="0" shapeId="0">
      <text>
        <r>
          <rPr>
            <sz val="9"/>
            <color indexed="81"/>
            <rFont val="Tahoma"/>
            <family val="2"/>
          </rPr>
          <t>Original PDY lists raw number of change in seats. New format in other spreadsheets lists percentage change.  This will be updated once other changes have been made.</t>
        </r>
      </text>
    </comment>
    <comment ref="EB13" authorId="0" shapeId="0">
      <text>
        <r>
          <rPr>
            <sz val="9"/>
            <color indexed="81"/>
            <rFont val="Tahoma"/>
            <family val="2"/>
          </rPr>
          <t>Not in original PDY.  Calculated from total votes divided by valid votes cast.</t>
        </r>
      </text>
    </comment>
    <comment ref="EE13" authorId="0" shapeId="0">
      <text>
        <r>
          <rPr>
            <sz val="9"/>
            <color indexed="81"/>
            <rFont val="Tahoma"/>
            <family val="2"/>
          </rPr>
          <t>Not in Original PDY.  Calculated as number of seats won (previous column) divided by total prefectural seats (73)</t>
        </r>
      </text>
    </comment>
    <comment ref="EF13" authorId="0" shapeId="0">
      <text>
        <r>
          <rPr>
            <sz val="9"/>
            <color indexed="81"/>
            <rFont val="Tahoma"/>
            <family val="2"/>
          </rPr>
          <t>Original PDY lists raw number of change in seats. New format in other spreadsheets lists percentage change.  This will be updated once other changes have been made.</t>
        </r>
      </text>
    </comment>
    <comment ref="EH13" authorId="0" shapeId="0">
      <text>
        <r>
          <rPr>
            <sz val="9"/>
            <color indexed="81"/>
            <rFont val="Tahoma"/>
            <family val="2"/>
          </rPr>
          <t>Not in original PDY.  Calculated from total votes divided by valid votes cast.</t>
        </r>
      </text>
    </comment>
    <comment ref="EK13" authorId="0" shapeId="0">
      <text>
        <r>
          <rPr>
            <sz val="9"/>
            <color indexed="81"/>
            <rFont val="Tahoma"/>
            <family val="2"/>
          </rPr>
          <t>Not in Original PDY.  Calculated as number of seats won (previous column) divided by total proportional seats (48)</t>
        </r>
      </text>
    </comment>
    <comment ref="EL13" authorId="0" shapeId="0">
      <text>
        <r>
          <rPr>
            <sz val="9"/>
            <color indexed="81"/>
            <rFont val="Tahoma"/>
            <family val="2"/>
          </rPr>
          <t>Original PDY lists raw number of change in seats. New format in other spreadsheets lists percentage change.  This will be updated once other changes have been made.</t>
        </r>
      </text>
    </comment>
    <comment ref="CL15" authorId="0" shapeId="0">
      <text>
        <r>
          <rPr>
            <sz val="9"/>
            <color indexed="81"/>
            <rFont val="Tahoma"/>
            <family val="2"/>
          </rPr>
          <t>Original PDY lists raw number of change in seats. New format in other spreadsheets lists percentage change.  This will be updated once other changes have been made.</t>
        </r>
      </text>
    </comment>
    <comment ref="CR15" authorId="0" shapeId="0">
      <text>
        <r>
          <rPr>
            <sz val="9"/>
            <color indexed="81"/>
            <rFont val="Tahoma"/>
            <family val="2"/>
          </rPr>
          <t>Original PDY lists raw number of change in seats. New format in other spreadsheets lists percentage change.  This will be updated once other changes have been made.</t>
        </r>
      </text>
    </comment>
    <comment ref="CX15" authorId="0" shapeId="0">
      <text>
        <r>
          <rPr>
            <sz val="9"/>
            <color indexed="81"/>
            <rFont val="Tahoma"/>
            <family val="2"/>
          </rPr>
          <t>Not listed in original PDY.  Insertion of "0" required by spreadsheet parameters.</t>
        </r>
      </text>
    </comment>
    <comment ref="DE15" authorId="0" shapeId="0">
      <text>
        <r>
          <rPr>
            <sz val="9"/>
            <color indexed="81"/>
            <rFont val="Tahoma"/>
            <family val="2"/>
          </rPr>
          <t>Not in Original PDY.  Calculated as number of seats won (previous column) divided by total seats (121)</t>
        </r>
      </text>
    </comment>
    <comment ref="DF15" authorId="0" shapeId="0">
      <text>
        <r>
          <rPr>
            <sz val="9"/>
            <color indexed="81"/>
            <rFont val="Tahoma"/>
            <family val="2"/>
          </rPr>
          <t>Original PDY lists raw number of change in seats. New format in other spreadsheets lists percentage change.  This will be updated once other changes have been made.</t>
        </r>
      </text>
    </comment>
    <comment ref="DJ15" authorId="0" shapeId="0">
      <text>
        <r>
          <rPr>
            <sz val="9"/>
            <color indexed="81"/>
            <rFont val="Tahoma"/>
            <family val="2"/>
          </rPr>
          <t>Not listed in original PDY.  Insertion of "0" required by spreadsheet parameters.</t>
        </r>
      </text>
    </comment>
    <comment ref="DK15" authorId="0" shapeId="0">
      <text>
        <r>
          <rPr>
            <sz val="9"/>
            <color indexed="81"/>
            <rFont val="Tahoma"/>
            <family val="2"/>
          </rPr>
          <t>Not listed in original PDY.  Insertion of "0" required by spreadsheet parameters.</t>
        </r>
      </text>
    </comment>
    <comment ref="DL15" authorId="0" shapeId="0">
      <text>
        <r>
          <rPr>
            <sz val="9"/>
            <color indexed="81"/>
            <rFont val="Tahoma"/>
            <family val="2"/>
          </rPr>
          <t>Not listed in original PDY.  Insertion of "0" required by spreadsheet parameters.</t>
        </r>
      </text>
    </comment>
    <comment ref="DQ15" authorId="0" shapeId="0">
      <text>
        <r>
          <rPr>
            <sz val="9"/>
            <color indexed="81"/>
            <rFont val="Tahoma"/>
            <family val="2"/>
          </rPr>
          <t>Not in Original PDY.  Calculated as number of seats won (previous column) divided by total proportional seats (48)</t>
        </r>
      </text>
    </comment>
    <comment ref="DR15" authorId="0" shapeId="0">
      <text>
        <r>
          <rPr>
            <sz val="9"/>
            <color indexed="81"/>
            <rFont val="Tahoma"/>
            <family val="2"/>
          </rPr>
          <t>Original PDY lists raw number of change in seats. New format in other spreadsheets lists percentage change.  This will be updated once other changes have been made.</t>
        </r>
      </text>
    </comment>
    <comment ref="DV15" authorId="0" shapeId="0">
      <text>
        <r>
          <rPr>
            <sz val="9"/>
            <color indexed="81"/>
            <rFont val="Tahoma"/>
            <family val="2"/>
          </rPr>
          <t>Not in original PDY.  Calculated from total votes divided by valid votes cast.</t>
        </r>
      </text>
    </comment>
    <comment ref="DY15" authorId="0" shapeId="0">
      <text>
        <r>
          <rPr>
            <sz val="9"/>
            <color indexed="81"/>
            <rFont val="Tahoma"/>
            <family val="2"/>
          </rPr>
          <t>Not in Original PDY.  Calculated as number of seats won (previous column) divided by total seats (121)</t>
        </r>
      </text>
    </comment>
    <comment ref="DZ15" authorId="0" shapeId="0">
      <text>
        <r>
          <rPr>
            <sz val="9"/>
            <color indexed="81"/>
            <rFont val="Tahoma"/>
            <family val="2"/>
          </rPr>
          <t>Original PDY lists raw number of change in seats. New format in other spreadsheets lists percentage change.  This will be updated once other changes have been made.</t>
        </r>
      </text>
    </comment>
    <comment ref="EB15" authorId="0" shapeId="0">
      <text>
        <r>
          <rPr>
            <sz val="9"/>
            <color indexed="81"/>
            <rFont val="Tahoma"/>
            <family val="2"/>
          </rPr>
          <t>Not in original PDY.  Calculated from total votes divided by valid votes cast.</t>
        </r>
      </text>
    </comment>
    <comment ref="EE15" authorId="0" shapeId="0">
      <text>
        <r>
          <rPr>
            <sz val="9"/>
            <color indexed="81"/>
            <rFont val="Tahoma"/>
            <family val="2"/>
          </rPr>
          <t>Not listed in original PDY.  Insertion of "0" required by spreadsheet parameters.</t>
        </r>
      </text>
    </comment>
    <comment ref="EF15" authorId="0" shapeId="0">
      <text>
        <r>
          <rPr>
            <sz val="9"/>
            <color indexed="81"/>
            <rFont val="Tahoma"/>
            <family val="2"/>
          </rPr>
          <t>Original PDY lists raw number of change in seats. New format in other spreadsheets lists percentage change.  This will be updated once other changes have been made.</t>
        </r>
      </text>
    </comment>
    <comment ref="EH15" authorId="0" shapeId="0">
      <text>
        <r>
          <rPr>
            <sz val="9"/>
            <color indexed="81"/>
            <rFont val="Tahoma"/>
            <family val="2"/>
          </rPr>
          <t>Not in original PDY.  Calculated from total votes divided by valid votes cast.</t>
        </r>
      </text>
    </comment>
    <comment ref="EK15" authorId="0" shapeId="0">
      <text>
        <r>
          <rPr>
            <sz val="9"/>
            <color indexed="81"/>
            <rFont val="Tahoma"/>
            <family val="2"/>
          </rPr>
          <t>Not in Original PDY.  Calculated as number of seats won (previous column) divided by total proportional seats (48)</t>
        </r>
      </text>
    </comment>
    <comment ref="EL15" authorId="0" shapeId="0">
      <text>
        <r>
          <rPr>
            <sz val="9"/>
            <color indexed="81"/>
            <rFont val="Tahoma"/>
            <family val="2"/>
          </rPr>
          <t>Original PDY lists raw number of change in seats. New format in other spreadsheets lists percentage change.  This will be updated once other changes have been made.</t>
        </r>
      </text>
    </comment>
    <comment ref="CL19" authorId="0" shapeId="0">
      <text>
        <r>
          <rPr>
            <sz val="9"/>
            <color indexed="81"/>
            <rFont val="Tahoma"/>
            <family val="2"/>
          </rPr>
          <t>Original PDY lists raw number of change in seats. New format in other spreadsheets lists percentage change.  This will be updated once other changes have been made.</t>
        </r>
      </text>
    </comment>
    <comment ref="CP19" authorId="0" shapeId="0">
      <text>
        <r>
          <rPr>
            <sz val="9"/>
            <color indexed="81"/>
            <rFont val="Tahoma"/>
            <family val="2"/>
          </rPr>
          <t>Not listed in original PDY.  Insertion of "0" required by spreadsheet parameters.</t>
        </r>
      </text>
    </comment>
    <comment ref="CQ19" authorId="0" shapeId="0">
      <text>
        <r>
          <rPr>
            <sz val="9"/>
            <color indexed="81"/>
            <rFont val="Tahoma"/>
            <family val="2"/>
          </rPr>
          <t>Not listed in original PDY.  Insertion of "0" required by spreadsheet parameters.</t>
        </r>
      </text>
    </comment>
    <comment ref="CR19" authorId="0" shapeId="0">
      <text>
        <r>
          <rPr>
            <sz val="9"/>
            <color indexed="81"/>
            <rFont val="Tahoma"/>
            <family val="2"/>
          </rPr>
          <t>Not listed in original PDY.  Insertion of "0" required by spreadsheet parameters.</t>
        </r>
      </text>
    </comment>
    <comment ref="CX19" authorId="0" shapeId="0">
      <text>
        <r>
          <rPr>
            <sz val="9"/>
            <color indexed="81"/>
            <rFont val="Tahoma"/>
            <family val="2"/>
          </rPr>
          <t>Original PDY lists raw number of change in seats. New format in other spreadsheets lists percentage change.  This will be updated once other changes have been made.</t>
        </r>
      </text>
    </comment>
    <comment ref="DE19" authorId="0" shapeId="0">
      <text>
        <r>
          <rPr>
            <sz val="9"/>
            <color indexed="81"/>
            <rFont val="Tahoma"/>
            <family val="2"/>
          </rPr>
          <t>Not in Original PDY.  Calculated as number of seats won (previous column) divided by total seats (121)</t>
        </r>
      </text>
    </comment>
    <comment ref="DF19" authorId="0" shapeId="0">
      <text>
        <r>
          <rPr>
            <sz val="9"/>
            <color indexed="81"/>
            <rFont val="Tahoma"/>
            <family val="2"/>
          </rPr>
          <t>Original PDY lists raw number of change in seats. New format in other spreadsheets lists percentage change.  This will be updated once other changes have been made.</t>
        </r>
      </text>
    </comment>
    <comment ref="DJ19" authorId="0" shapeId="0">
      <text>
        <r>
          <rPr>
            <sz val="9"/>
            <color indexed="81"/>
            <rFont val="Tahoma"/>
            <family val="2"/>
          </rPr>
          <t>Not listed in original PDY.  Insertion of "0" required by spreadsheet parameters.</t>
        </r>
      </text>
    </comment>
    <comment ref="DK19" authorId="0" shapeId="0">
      <text>
        <r>
          <rPr>
            <sz val="9"/>
            <color indexed="81"/>
            <rFont val="Tahoma"/>
            <family val="2"/>
          </rPr>
          <t>Not listed in original PDY.  Insertion of "0" required by spreadsheet parameters.</t>
        </r>
      </text>
    </comment>
    <comment ref="DL19" authorId="0" shapeId="0">
      <text>
        <r>
          <rPr>
            <sz val="9"/>
            <color indexed="81"/>
            <rFont val="Tahoma"/>
            <family val="2"/>
          </rPr>
          <t>Not listed in original PDY.  Insertion of "0" required by spreadsheet parameters.</t>
        </r>
      </text>
    </comment>
    <comment ref="DQ19" authorId="0" shapeId="0">
      <text>
        <r>
          <rPr>
            <sz val="9"/>
            <color indexed="81"/>
            <rFont val="Tahoma"/>
            <family val="2"/>
          </rPr>
          <t>Not in Original PDY.  Calculated as number of seats won (previous column) divided by total proportional seats (48)</t>
        </r>
      </text>
    </comment>
    <comment ref="DR19" authorId="0" shapeId="0">
      <text>
        <r>
          <rPr>
            <sz val="9"/>
            <color indexed="81"/>
            <rFont val="Tahoma"/>
            <family val="2"/>
          </rPr>
          <t>Original PDY lists raw number of change in seats. New format in other spreadsheets lists percentage change.  This will be updated once other changes have been made.</t>
        </r>
      </text>
    </comment>
    <comment ref="DV19" authorId="0" shapeId="0">
      <text>
        <r>
          <rPr>
            <sz val="9"/>
            <color indexed="81"/>
            <rFont val="Tahoma"/>
            <family val="2"/>
          </rPr>
          <t>Not in original PDY.  Calculated from total votes divided by valid votes cast.</t>
        </r>
      </text>
    </comment>
    <comment ref="DY19" authorId="0" shapeId="0">
      <text>
        <r>
          <rPr>
            <sz val="9"/>
            <color indexed="81"/>
            <rFont val="Tahoma"/>
            <family val="2"/>
          </rPr>
          <t>Not in Original PDY.  Calculated as number of seats won (previous column) divided by total seats (121)</t>
        </r>
      </text>
    </comment>
    <comment ref="DZ19" authorId="0" shapeId="0">
      <text>
        <r>
          <rPr>
            <sz val="9"/>
            <color indexed="81"/>
            <rFont val="Tahoma"/>
            <family val="2"/>
          </rPr>
          <t>Original PDY lists raw number of change in seats. New format in other spreadsheets lists percentage change.  This will be updated once other changes have been made.</t>
        </r>
      </text>
    </comment>
    <comment ref="EB19" authorId="0" shapeId="0">
      <text>
        <r>
          <rPr>
            <sz val="9"/>
            <color indexed="81"/>
            <rFont val="Tahoma"/>
            <family val="2"/>
          </rPr>
          <t>Not in original PDY.  Calculated from total votes divided by valid votes cast.</t>
        </r>
      </text>
    </comment>
    <comment ref="EE19" authorId="0" shapeId="0">
      <text>
        <r>
          <rPr>
            <sz val="9"/>
            <color indexed="81"/>
            <rFont val="Tahoma"/>
            <family val="2"/>
          </rPr>
          <t>Not listed in original PDY.  Insertion of "0" required by spreadsheet parameters.</t>
        </r>
      </text>
    </comment>
    <comment ref="EF19" authorId="0" shapeId="0">
      <text>
        <r>
          <rPr>
            <sz val="9"/>
            <color indexed="81"/>
            <rFont val="Tahoma"/>
            <family val="2"/>
          </rPr>
          <t>Original PDY lists raw number of change in seats. New format in other spreadsheets lists percentage change.  This will be updated once other changes have been made.</t>
        </r>
      </text>
    </comment>
    <comment ref="EH19" authorId="0" shapeId="0">
      <text>
        <r>
          <rPr>
            <sz val="9"/>
            <color indexed="81"/>
            <rFont val="Tahoma"/>
            <family val="2"/>
          </rPr>
          <t>Not in original PDY.  Calculated from total votes divided by valid votes cast.</t>
        </r>
      </text>
    </comment>
    <comment ref="EK19" authorId="0" shapeId="0">
      <text>
        <r>
          <rPr>
            <sz val="9"/>
            <color indexed="81"/>
            <rFont val="Tahoma"/>
            <family val="2"/>
          </rPr>
          <t>Not in Original PDY.  Calculated as number of seats won (previous column) divided by total proportional seats (48)</t>
        </r>
      </text>
    </comment>
    <comment ref="EL19" authorId="0" shapeId="0">
      <text>
        <r>
          <rPr>
            <sz val="9"/>
            <color indexed="81"/>
            <rFont val="Tahoma"/>
            <family val="2"/>
          </rPr>
          <t>Original PDY lists raw number of change in seats. New format in other spreadsheets lists percentage change.  This will be updated once other changes have been made.</t>
        </r>
      </text>
    </comment>
    <comment ref="CL21" authorId="0" shapeId="0">
      <text>
        <r>
          <rPr>
            <sz val="9"/>
            <color indexed="81"/>
            <rFont val="Tahoma"/>
            <family val="2"/>
          </rPr>
          <t>Original PDY lists raw number of change in seats. New format in other spreadsheets lists percentage change.  This will be updated once other changes have been made.</t>
        </r>
      </text>
    </comment>
    <comment ref="CR21" authorId="0" shapeId="0">
      <text>
        <r>
          <rPr>
            <sz val="9"/>
            <color indexed="81"/>
            <rFont val="Tahoma"/>
            <family val="2"/>
          </rPr>
          <t>Original PDY lists raw number of change in seats. New format in other spreadsheets lists percentage change.  This will be updated once other changes have been made.</t>
        </r>
      </text>
    </comment>
    <comment ref="CX21" authorId="0" shapeId="0">
      <text>
        <r>
          <rPr>
            <sz val="9"/>
            <color indexed="81"/>
            <rFont val="Tahoma"/>
            <family val="2"/>
          </rPr>
          <t>Original PDY lists raw number of change in seats. New format in other spreadsheets lists percentage change.  This will be updated once other changes have been made.</t>
        </r>
      </text>
    </comment>
    <comment ref="DE21" authorId="0" shapeId="0">
      <text>
        <r>
          <rPr>
            <sz val="9"/>
            <color indexed="81"/>
            <rFont val="Tahoma"/>
            <family val="2"/>
          </rPr>
          <t>Not in Original PDY.  Calculated as number of seats won (previous column) divided by total seats (121)</t>
        </r>
      </text>
    </comment>
    <comment ref="DF21" authorId="0" shapeId="0">
      <text>
        <r>
          <rPr>
            <sz val="9"/>
            <color indexed="81"/>
            <rFont val="Tahoma"/>
            <family val="2"/>
          </rPr>
          <t>Original PDY lists raw number of change in seats. New format in other spreadsheets lists percentage change.  This will be updated once other changes have been made.</t>
        </r>
      </text>
    </comment>
    <comment ref="DK21" authorId="0" shapeId="0">
      <text>
        <r>
          <rPr>
            <sz val="9"/>
            <color indexed="81"/>
            <rFont val="Tahoma"/>
            <family val="2"/>
          </rPr>
          <t>Not in Original PDY.  Calculated as number of seats won (previous column) divided by total prefectural seats (73)</t>
        </r>
      </text>
    </comment>
    <comment ref="DL21" authorId="0" shapeId="0">
      <text>
        <r>
          <rPr>
            <sz val="9"/>
            <color indexed="81"/>
            <rFont val="Tahoma"/>
            <family val="2"/>
          </rPr>
          <t>Original PDY lists raw number of change in seats. New format in other spreadsheets lists percentage change.  This will be updated once other changes have been made.</t>
        </r>
      </text>
    </comment>
    <comment ref="DQ21" authorId="0" shapeId="0">
      <text>
        <r>
          <rPr>
            <sz val="9"/>
            <color indexed="81"/>
            <rFont val="Tahoma"/>
            <family val="2"/>
          </rPr>
          <t>Not in Original PDY.  Calculated as number of seats won (previous column) divided by total proportional seats (48)</t>
        </r>
      </text>
    </comment>
    <comment ref="DR21" authorId="0" shapeId="0">
      <text>
        <r>
          <rPr>
            <sz val="9"/>
            <color indexed="81"/>
            <rFont val="Tahoma"/>
            <family val="2"/>
          </rPr>
          <t>Original PDY lists raw number of change in seats. New format in other spreadsheets lists percentage change.  This will be updated once other changes have been made.</t>
        </r>
      </text>
    </comment>
    <comment ref="DV21" authorId="0" shapeId="0">
      <text>
        <r>
          <rPr>
            <sz val="9"/>
            <color indexed="81"/>
            <rFont val="Tahoma"/>
            <family val="2"/>
          </rPr>
          <t>Not in original PDY.  Calculated from total votes divided by valid votes cast.</t>
        </r>
      </text>
    </comment>
    <comment ref="DY21" authorId="0" shapeId="0">
      <text>
        <r>
          <rPr>
            <sz val="9"/>
            <color indexed="81"/>
            <rFont val="Tahoma"/>
            <family val="2"/>
          </rPr>
          <t>Not in Original PDY.  Calculated as number of seats won (previous column) divided by total seats (121)</t>
        </r>
      </text>
    </comment>
    <comment ref="EB21" authorId="0" shapeId="0">
      <text>
        <r>
          <rPr>
            <sz val="9"/>
            <color indexed="81"/>
            <rFont val="Tahoma"/>
            <family val="2"/>
          </rPr>
          <t>Not in original PDY.  Calculated from total votes divided by valid votes cast.</t>
        </r>
      </text>
    </comment>
    <comment ref="EE21" authorId="0" shapeId="0">
      <text>
        <r>
          <rPr>
            <sz val="9"/>
            <color indexed="81"/>
            <rFont val="Tahoma"/>
            <family val="2"/>
          </rPr>
          <t>Not in Original PDY.  Calculated as number of seats won (previous column) divided by total prefectural seats (73)</t>
        </r>
      </text>
    </comment>
    <comment ref="EF21" authorId="0" shapeId="0">
      <text>
        <r>
          <rPr>
            <sz val="9"/>
            <color indexed="81"/>
            <rFont val="Tahoma"/>
            <family val="2"/>
          </rPr>
          <t>Original PDY lists raw number of change in seats. New format in other spreadsheets lists percentage change.  This will be updated once other changes have been made.</t>
        </r>
      </text>
    </comment>
    <comment ref="EH21" authorId="0" shapeId="0">
      <text>
        <r>
          <rPr>
            <sz val="9"/>
            <color indexed="81"/>
            <rFont val="Tahoma"/>
            <family val="2"/>
          </rPr>
          <t>Not in original PDY.  Calculated from total votes divided by valid votes cast.</t>
        </r>
      </text>
    </comment>
    <comment ref="EK21" authorId="0" shapeId="0">
      <text>
        <r>
          <rPr>
            <sz val="9"/>
            <color indexed="81"/>
            <rFont val="Tahoma"/>
            <family val="2"/>
          </rPr>
          <t>Not in Original PDY.  Calculated as number of seats won (previous column) divided by total proportional seats (48)</t>
        </r>
      </text>
    </comment>
    <comment ref="EL21" authorId="0" shapeId="0">
      <text>
        <r>
          <rPr>
            <sz val="9"/>
            <color indexed="81"/>
            <rFont val="Tahoma"/>
            <family val="2"/>
          </rPr>
          <t>Original PDY lists raw number of change in seats. New format in other spreadsheets lists percentage change.  This will be updated once other changes have been made.</t>
        </r>
      </text>
    </comment>
    <comment ref="CG22" authorId="0" shapeId="0">
      <text>
        <r>
          <rPr>
            <sz val="9"/>
            <color indexed="81"/>
            <rFont val="Tahoma"/>
            <family val="2"/>
          </rPr>
          <t>Not listed in original PDY.  Insertion of "0" required by spreadsheet parameters.</t>
        </r>
      </text>
    </comment>
    <comment ref="CH22" authorId="0" shapeId="0">
      <text>
        <r>
          <rPr>
            <sz val="9"/>
            <color indexed="81"/>
            <rFont val="Tahoma"/>
            <family val="2"/>
          </rPr>
          <t>Not listed in original PDY.  Insertion of "0" required by spreadsheet parameters.</t>
        </r>
      </text>
    </comment>
    <comment ref="CI22" authorId="0" shapeId="0">
      <text>
        <r>
          <rPr>
            <sz val="9"/>
            <color indexed="81"/>
            <rFont val="Tahoma"/>
            <family val="2"/>
          </rPr>
          <t>Not listed in original PDY.  Insertion of "0" required by spreadsheet parameters.</t>
        </r>
      </text>
    </comment>
    <comment ref="CJ22" authorId="0" shapeId="0">
      <text>
        <r>
          <rPr>
            <sz val="9"/>
            <color indexed="81"/>
            <rFont val="Tahoma"/>
            <family val="2"/>
          </rPr>
          <t>Not listed in original PDY.  Insertion of "0" required by spreadsheet parameters.</t>
        </r>
      </text>
    </comment>
    <comment ref="CK22" authorId="0" shapeId="0">
      <text>
        <r>
          <rPr>
            <sz val="9"/>
            <color indexed="81"/>
            <rFont val="Tahoma"/>
            <family val="2"/>
          </rPr>
          <t>Not listed in original PDY.  Insertion of "0" required by spreadsheet parameters.</t>
        </r>
      </text>
    </comment>
    <comment ref="CL22" authorId="0" shapeId="0">
      <text>
        <r>
          <rPr>
            <sz val="9"/>
            <color indexed="81"/>
            <rFont val="Tahoma"/>
            <family val="2"/>
          </rPr>
          <t>Original PDY lists raw number of change in seats. New format in other spreadsheets lists percentage change.  This will be updated once other changes have been made.</t>
        </r>
      </text>
    </comment>
    <comment ref="CM22" authorId="0" shapeId="0">
      <text>
        <r>
          <rPr>
            <sz val="9"/>
            <color indexed="81"/>
            <rFont val="Tahoma"/>
            <family val="2"/>
          </rPr>
          <t>Not listed in original PDY.  Insertion of "0" required by spreadsheet parameters.</t>
        </r>
      </text>
    </comment>
    <comment ref="CN22" authorId="0" shapeId="0">
      <text>
        <r>
          <rPr>
            <sz val="9"/>
            <color indexed="81"/>
            <rFont val="Tahoma"/>
            <family val="2"/>
          </rPr>
          <t>Not listed in original PDY.  Insertion of "0" required by spreadsheet parameters.</t>
        </r>
      </text>
    </comment>
    <comment ref="CP22" authorId="0" shapeId="0">
      <text>
        <r>
          <rPr>
            <sz val="9"/>
            <color indexed="81"/>
            <rFont val="Tahoma"/>
            <family val="2"/>
          </rPr>
          <t>Not listed in original PDY.  Insertion of "0" required by spreadsheet parameters.</t>
        </r>
      </text>
    </comment>
    <comment ref="CR22" authorId="0" shapeId="0">
      <text>
        <r>
          <rPr>
            <sz val="9"/>
            <color indexed="81"/>
            <rFont val="Tahoma"/>
            <family val="2"/>
          </rPr>
          <t>Original PDY lists raw number of change in seats. New format in other spreadsheets lists percentage change.  This will be updated once other changes have been made.</t>
        </r>
      </text>
    </comment>
    <comment ref="CS22" authorId="0" shapeId="0">
      <text>
        <r>
          <rPr>
            <sz val="9"/>
            <color indexed="81"/>
            <rFont val="Tahoma"/>
            <family val="2"/>
          </rPr>
          <t>Not listed in original PDY.  Insertion of "0" required by spreadsheet parameters.</t>
        </r>
      </text>
    </comment>
    <comment ref="CT22" authorId="0" shapeId="0">
      <text>
        <r>
          <rPr>
            <sz val="9"/>
            <color indexed="81"/>
            <rFont val="Tahoma"/>
            <family val="2"/>
          </rPr>
          <t>Not listed in original PDY.  Insertion of "0" required by spreadsheet parameters.</t>
        </r>
      </text>
    </comment>
    <comment ref="CV22" authorId="0" shapeId="0">
      <text>
        <r>
          <rPr>
            <sz val="9"/>
            <color indexed="81"/>
            <rFont val="Tahoma"/>
            <family val="2"/>
          </rPr>
          <t>Not listed in original PDY.  Insertion of "0" required by spreadsheet parameters.</t>
        </r>
      </text>
    </comment>
    <comment ref="CW22" authorId="0" shapeId="0">
      <text>
        <r>
          <rPr>
            <sz val="9"/>
            <color indexed="81"/>
            <rFont val="Tahoma"/>
            <family val="2"/>
          </rPr>
          <t>Not listed in original PDY.  Insertion of "0" required by spreadsheet parameters.</t>
        </r>
      </text>
    </comment>
    <comment ref="CX22" authorId="0" shapeId="0">
      <text>
        <r>
          <rPr>
            <sz val="9"/>
            <color indexed="81"/>
            <rFont val="Tahoma"/>
            <family val="2"/>
          </rPr>
          <t>Original PDY lists raw number of change in seats. New format in other spreadsheets lists percentage change.  This will be updated once other changes have been made.</t>
        </r>
      </text>
    </comment>
    <comment ref="CG25" authorId="0" shapeId="0">
      <text>
        <r>
          <rPr>
            <sz val="9"/>
            <color indexed="81"/>
            <rFont val="Tahoma"/>
            <family val="2"/>
          </rPr>
          <t>Not listed in original PDY.  Insertion of "0" required by spreadsheet parameters.</t>
        </r>
      </text>
    </comment>
    <comment ref="CH25" authorId="0" shapeId="0">
      <text>
        <r>
          <rPr>
            <sz val="9"/>
            <color indexed="81"/>
            <rFont val="Tahoma"/>
            <family val="2"/>
          </rPr>
          <t>Not listed in original PDY.  Insertion of "0" required by spreadsheet parameters.</t>
        </r>
      </text>
    </comment>
    <comment ref="CI25" authorId="0" shapeId="0">
      <text>
        <r>
          <rPr>
            <sz val="9"/>
            <color indexed="81"/>
            <rFont val="Tahoma"/>
            <family val="2"/>
          </rPr>
          <t>Not listed in original PDY.  Insertion of "0" required by spreadsheet parameters.</t>
        </r>
      </text>
    </comment>
    <comment ref="CJ25" authorId="0" shapeId="0">
      <text>
        <r>
          <rPr>
            <sz val="9"/>
            <color indexed="81"/>
            <rFont val="Tahoma"/>
            <family val="2"/>
          </rPr>
          <t>Not listed in original PDY.  Insertion of "0" required by spreadsheet parameters.</t>
        </r>
      </text>
    </comment>
    <comment ref="CK25" authorId="0" shapeId="0">
      <text>
        <r>
          <rPr>
            <sz val="9"/>
            <color indexed="81"/>
            <rFont val="Tahoma"/>
            <family val="2"/>
          </rPr>
          <t>Not listed in original PDY.  Insertion of "0" required by spreadsheet parameters.</t>
        </r>
      </text>
    </comment>
    <comment ref="CL25" authorId="0" shapeId="0">
      <text>
        <r>
          <rPr>
            <sz val="9"/>
            <color indexed="81"/>
            <rFont val="Tahoma"/>
            <family val="2"/>
          </rPr>
          <t>Original PDY lists raw number of change in seats. New format in other spreadsheets lists percentage change.  This will be updated once other changes have been made.</t>
        </r>
      </text>
    </comment>
    <comment ref="CM25" authorId="0" shapeId="0">
      <text>
        <r>
          <rPr>
            <sz val="9"/>
            <color indexed="81"/>
            <rFont val="Tahoma"/>
            <family val="2"/>
          </rPr>
          <t>Not listed in original PDY.  Insertion of "0" required by spreadsheet parameters.</t>
        </r>
      </text>
    </comment>
    <comment ref="CN25" authorId="0" shapeId="0">
      <text>
        <r>
          <rPr>
            <sz val="9"/>
            <color indexed="81"/>
            <rFont val="Tahoma"/>
            <family val="2"/>
          </rPr>
          <t>Not listed in original PDY.  Insertion of "0" required by spreadsheet parameters.</t>
        </r>
      </text>
    </comment>
    <comment ref="CO25" authorId="0" shapeId="0">
      <text>
        <r>
          <rPr>
            <sz val="9"/>
            <color indexed="81"/>
            <rFont val="Tahoma"/>
            <family val="2"/>
          </rPr>
          <t>Not listed in original PDY.  Insertion of "0" required by spreadsheet parameters.</t>
        </r>
      </text>
    </comment>
    <comment ref="CP25" authorId="0" shapeId="0">
      <text>
        <r>
          <rPr>
            <sz val="9"/>
            <color indexed="81"/>
            <rFont val="Tahoma"/>
            <family val="2"/>
          </rPr>
          <t>Not listed in original PDY.  Insertion of "0" required by spreadsheet parameters.</t>
        </r>
      </text>
    </comment>
    <comment ref="CQ25" authorId="0" shapeId="0">
      <text>
        <r>
          <rPr>
            <sz val="9"/>
            <color indexed="81"/>
            <rFont val="Tahoma"/>
            <family val="2"/>
          </rPr>
          <t>Not listed in original PDY.  Insertion of "0" required by spreadsheet parameters.</t>
        </r>
      </text>
    </comment>
    <comment ref="CR25" authorId="0" shapeId="0">
      <text>
        <r>
          <rPr>
            <sz val="9"/>
            <color indexed="81"/>
            <rFont val="Tahoma"/>
            <family val="2"/>
          </rPr>
          <t>Not listed in original PDY.  Insertion of "0" required by spreadsheet parameters.</t>
        </r>
      </text>
    </comment>
    <comment ref="CS25" authorId="0" shapeId="0">
      <text>
        <r>
          <rPr>
            <sz val="9"/>
            <color indexed="81"/>
            <rFont val="Tahoma"/>
            <family val="2"/>
          </rPr>
          <t>Not listed in original PDY.  Insertion of "0" required by spreadsheet parameters.</t>
        </r>
      </text>
    </comment>
    <comment ref="CT25" authorId="0" shapeId="0">
      <text>
        <r>
          <rPr>
            <sz val="9"/>
            <color indexed="81"/>
            <rFont val="Tahoma"/>
            <family val="2"/>
          </rPr>
          <t>Not listed in original PDY.  Insertion of "0" required by spreadsheet parameters.</t>
        </r>
      </text>
    </comment>
    <comment ref="CV25" authorId="0" shapeId="0">
      <text>
        <r>
          <rPr>
            <sz val="9"/>
            <color indexed="81"/>
            <rFont val="Tahoma"/>
            <family val="2"/>
          </rPr>
          <t>Not listed in original PDY.  Insertion of "0" required by spreadsheet parameters.</t>
        </r>
      </text>
    </comment>
    <comment ref="CW25" authorId="0" shapeId="0">
      <text>
        <r>
          <rPr>
            <sz val="9"/>
            <color indexed="81"/>
            <rFont val="Tahoma"/>
            <family val="2"/>
          </rPr>
          <t>Not listed in original PDY.  Insertion of "0" required by spreadsheet parameters.</t>
        </r>
      </text>
    </comment>
    <comment ref="CX25" authorId="0" shapeId="0">
      <text>
        <r>
          <rPr>
            <sz val="9"/>
            <color indexed="81"/>
            <rFont val="Tahoma"/>
            <family val="2"/>
          </rPr>
          <t>Original PDY lists raw number of change in seats. New format in other spreadsheets lists percentage change.  This will be updated once other changes have been made.</t>
        </r>
      </text>
    </comment>
    <comment ref="DE28" authorId="0" shapeId="0">
      <text>
        <r>
          <rPr>
            <sz val="9"/>
            <color indexed="81"/>
            <rFont val="Tahoma"/>
            <family val="2"/>
          </rPr>
          <t>Not in Original PDY.  Calculated as number of seats won (previous column) divided by total seats (121)</t>
        </r>
      </text>
    </comment>
    <comment ref="DF28" authorId="0" shapeId="0">
      <text>
        <r>
          <rPr>
            <sz val="9"/>
            <color indexed="81"/>
            <rFont val="Tahoma"/>
            <family val="2"/>
          </rPr>
          <t>Original PDY lists raw number of change in seats. New format in other spreadsheets lists percentage change.  This will be updated once other changes have been made.</t>
        </r>
      </text>
    </comment>
    <comment ref="DK28" authorId="0" shapeId="0">
      <text>
        <r>
          <rPr>
            <sz val="9"/>
            <color indexed="81"/>
            <rFont val="Tahoma"/>
            <family val="2"/>
          </rPr>
          <t>Not in Original PDY.  Calculated as number of seats won (previous column) divided by total prefectural seats (73)</t>
        </r>
      </text>
    </comment>
    <comment ref="DL28" authorId="0" shapeId="0">
      <text>
        <r>
          <rPr>
            <sz val="9"/>
            <color indexed="81"/>
            <rFont val="Tahoma"/>
            <family val="2"/>
          </rPr>
          <t>Original PDY lists raw number of change in seats. New format in other spreadsheets lists percentage change.  This will be updated once other changes have been made.</t>
        </r>
      </text>
    </comment>
    <comment ref="DQ28" authorId="0" shapeId="0">
      <text>
        <r>
          <rPr>
            <sz val="9"/>
            <color indexed="81"/>
            <rFont val="Tahoma"/>
            <family val="2"/>
          </rPr>
          <t>Not in Original PDY.  Calculated as number of seats won (previous column) divided by total proportional seats (48)</t>
        </r>
      </text>
    </comment>
    <comment ref="DR28" authorId="0" shapeId="0">
      <text>
        <r>
          <rPr>
            <sz val="9"/>
            <color indexed="81"/>
            <rFont val="Tahoma"/>
            <family val="2"/>
          </rPr>
          <t>Original PDY lists raw number of change in seats. New format in other spreadsheets lists percentage change.  This will be updated once other changes have been made.</t>
        </r>
      </text>
    </comment>
    <comment ref="DV28" authorId="0" shapeId="0">
      <text>
        <r>
          <rPr>
            <sz val="9"/>
            <color indexed="81"/>
            <rFont val="Tahoma"/>
            <family val="2"/>
          </rPr>
          <t>Not in original PDY.  Calculated from total votes divided by valid votes cast.</t>
        </r>
      </text>
    </comment>
    <comment ref="DY28" authorId="0" shapeId="0">
      <text>
        <r>
          <rPr>
            <sz val="9"/>
            <color indexed="81"/>
            <rFont val="Tahoma"/>
            <family val="2"/>
          </rPr>
          <t>Not in Original PDY.  Calculated as number of seats won (previous column) divided by total seats (121)</t>
        </r>
      </text>
    </comment>
    <comment ref="DZ28" authorId="0" shapeId="0">
      <text>
        <r>
          <rPr>
            <sz val="9"/>
            <color indexed="81"/>
            <rFont val="Tahoma"/>
            <family val="2"/>
          </rPr>
          <t>Original PDY lists raw number of change in seats. New format in other spreadsheets lists percentage change.  This will be updated once other changes have been made.</t>
        </r>
      </text>
    </comment>
    <comment ref="EB28" authorId="0" shapeId="0">
      <text>
        <r>
          <rPr>
            <sz val="9"/>
            <color indexed="81"/>
            <rFont val="Tahoma"/>
            <family val="2"/>
          </rPr>
          <t>Not in original PDY.  Calculated from total votes divided by valid votes cast.</t>
        </r>
      </text>
    </comment>
    <comment ref="EE28" authorId="0" shapeId="0">
      <text>
        <r>
          <rPr>
            <sz val="9"/>
            <color indexed="81"/>
            <rFont val="Tahoma"/>
            <family val="2"/>
          </rPr>
          <t>Not in Original PDY.  Calculated as number of seats won (previous column) divided by total prefectural seats (73)</t>
        </r>
      </text>
    </comment>
    <comment ref="EF28" authorId="0" shapeId="0">
      <text>
        <r>
          <rPr>
            <sz val="9"/>
            <color indexed="81"/>
            <rFont val="Tahoma"/>
            <family val="2"/>
          </rPr>
          <t>Original PDY lists raw number of change in seats. New format in other spreadsheets lists percentage change.  This will be updated once other changes have been made.</t>
        </r>
      </text>
    </comment>
    <comment ref="EH28" authorId="0" shapeId="0">
      <text>
        <r>
          <rPr>
            <sz val="9"/>
            <color indexed="81"/>
            <rFont val="Tahoma"/>
            <family val="2"/>
          </rPr>
          <t>Not in original PDY.  Calculated from total votes divided by valid votes cast.</t>
        </r>
      </text>
    </comment>
    <comment ref="EK28" authorId="0" shapeId="0">
      <text>
        <r>
          <rPr>
            <sz val="9"/>
            <color indexed="81"/>
            <rFont val="Tahoma"/>
            <family val="2"/>
          </rPr>
          <t>Not in Original PDY.  Calculated as number of seats won (previous column) divided by total proportional seats (48)</t>
        </r>
      </text>
    </comment>
    <comment ref="EL28" authorId="0" shapeId="0">
      <text>
        <r>
          <rPr>
            <sz val="9"/>
            <color indexed="81"/>
            <rFont val="Tahoma"/>
            <family val="2"/>
          </rPr>
          <t>Original PDY lists raw number of change in seats. New format in other spreadsheets lists percentage change.  This will be updated once other changes have been made.</t>
        </r>
      </text>
    </comment>
    <comment ref="DE29" authorId="0" shapeId="0">
      <text>
        <r>
          <rPr>
            <sz val="9"/>
            <color indexed="81"/>
            <rFont val="Tahoma"/>
            <family val="2"/>
          </rPr>
          <t>Not in Original PDY.  Calculated as number of seats won (previous column) divided by total seats (121)</t>
        </r>
      </text>
    </comment>
    <comment ref="DF29" authorId="0" shapeId="0">
      <text>
        <r>
          <rPr>
            <sz val="9"/>
            <color indexed="81"/>
            <rFont val="Tahoma"/>
            <family val="2"/>
          </rPr>
          <t>Original PDY lists raw number of change in seats. New format in other spreadsheets lists percentage change.  This will be updated once other changes have been made.</t>
        </r>
      </text>
    </comment>
    <comment ref="DJ29" authorId="0" shapeId="0">
      <text>
        <r>
          <rPr>
            <sz val="9"/>
            <color indexed="81"/>
            <rFont val="Tahoma"/>
            <family val="2"/>
          </rPr>
          <t>Not listed in original PDY.  Insertion of "0" required by spreadsheet parameters.</t>
        </r>
      </text>
    </comment>
    <comment ref="DK29" authorId="0" shapeId="0">
      <text>
        <r>
          <rPr>
            <sz val="9"/>
            <color indexed="81"/>
            <rFont val="Tahoma"/>
            <family val="2"/>
          </rPr>
          <t>Not listed in original PDY.  Insertion of "0" required by spreadsheet parameters.</t>
        </r>
      </text>
    </comment>
    <comment ref="DL29" authorId="0" shapeId="0">
      <text>
        <r>
          <rPr>
            <sz val="9"/>
            <color indexed="81"/>
            <rFont val="Tahoma"/>
            <family val="2"/>
          </rPr>
          <t>Not listed in original PDY.  Insertion of "0" required by spreadsheet parameters.</t>
        </r>
      </text>
    </comment>
    <comment ref="DQ29" authorId="0" shapeId="0">
      <text>
        <r>
          <rPr>
            <sz val="9"/>
            <color indexed="81"/>
            <rFont val="Tahoma"/>
            <family val="2"/>
          </rPr>
          <t>Not in Original PDY.  Calculated as number of seats won (previous column) divided by total proportional seats (48)</t>
        </r>
      </text>
    </comment>
    <comment ref="DR29" authorId="0" shapeId="0">
      <text>
        <r>
          <rPr>
            <sz val="9"/>
            <color indexed="81"/>
            <rFont val="Tahoma"/>
            <family val="2"/>
          </rPr>
          <t>Original PDY lists raw number of change in seats. New format in other spreadsheets lists percentage change.  This will be updated once other changes have been made.</t>
        </r>
      </text>
    </comment>
    <comment ref="DV29" authorId="0" shapeId="0">
      <text>
        <r>
          <rPr>
            <sz val="9"/>
            <color indexed="81"/>
            <rFont val="Tahoma"/>
            <family val="2"/>
          </rPr>
          <t>Not in original PDY.  Calculated from total votes divided by valid votes cast.</t>
        </r>
      </text>
    </comment>
    <comment ref="DY29" authorId="0" shapeId="0">
      <text>
        <r>
          <rPr>
            <sz val="9"/>
            <color indexed="81"/>
            <rFont val="Tahoma"/>
            <family val="2"/>
          </rPr>
          <t>Not in Original PDY.  Calculated as number of seats won (previous column) divided by total seats (121)</t>
        </r>
      </text>
    </comment>
    <comment ref="DZ29" authorId="0" shapeId="0">
      <text>
        <r>
          <rPr>
            <sz val="9"/>
            <color indexed="81"/>
            <rFont val="Tahoma"/>
            <family val="2"/>
          </rPr>
          <t>Original PDY lists raw number of change in seats. New format in other spreadsheets lists percentage change.  This will be updated once other changes have been made.</t>
        </r>
      </text>
    </comment>
    <comment ref="EB29" authorId="0" shapeId="0">
      <text>
        <r>
          <rPr>
            <sz val="9"/>
            <color indexed="81"/>
            <rFont val="Tahoma"/>
            <family val="2"/>
          </rPr>
          <t>Not in original PDY.  Calculated from total votes divided by valid votes cast.</t>
        </r>
      </text>
    </comment>
    <comment ref="EE29" authorId="0" shapeId="0">
      <text>
        <r>
          <rPr>
            <sz val="9"/>
            <color indexed="81"/>
            <rFont val="Tahoma"/>
            <family val="2"/>
          </rPr>
          <t>Not in Original PDY.  Calculated as number of seats won (previous column) divided by total prefectural seats (73)</t>
        </r>
      </text>
    </comment>
    <comment ref="EF29" authorId="0" shapeId="0">
      <text>
        <r>
          <rPr>
            <sz val="9"/>
            <color indexed="81"/>
            <rFont val="Tahoma"/>
            <family val="2"/>
          </rPr>
          <t>Original PDY lists raw number of change in seats. New format in other spreadsheets lists percentage change.  This will be updated once other changes have been made.</t>
        </r>
      </text>
    </comment>
    <comment ref="EH29" authorId="0" shapeId="0">
      <text>
        <r>
          <rPr>
            <sz val="9"/>
            <color indexed="81"/>
            <rFont val="Tahoma"/>
            <family val="2"/>
          </rPr>
          <t>Not in original PDY.  Calculated from total votes divided by valid votes cast.</t>
        </r>
      </text>
    </comment>
    <comment ref="EK29" authorId="0" shapeId="0">
      <text>
        <r>
          <rPr>
            <sz val="9"/>
            <color indexed="81"/>
            <rFont val="Tahoma"/>
            <family val="2"/>
          </rPr>
          <t>Not in Original PDY.  Calculated as number of seats won (previous column) divided by total proportional seats (48)</t>
        </r>
      </text>
    </comment>
    <comment ref="EL29" authorId="0" shapeId="0">
      <text>
        <r>
          <rPr>
            <sz val="9"/>
            <color indexed="81"/>
            <rFont val="Tahoma"/>
            <family val="2"/>
          </rPr>
          <t>Original PDY lists raw number of change in seats. New format in other spreadsheets lists percentage change.  This will be updated once other changes have been made.</t>
        </r>
      </text>
    </comment>
    <comment ref="DV30" authorId="0" shapeId="0">
      <text>
        <r>
          <rPr>
            <sz val="9"/>
            <color indexed="81"/>
            <rFont val="Tahoma"/>
            <family val="2"/>
          </rPr>
          <t>Not in original PDY.  Calculated from total votes divided by valid votes cast.</t>
        </r>
      </text>
    </comment>
    <comment ref="DY30" authorId="0" shapeId="0">
      <text>
        <r>
          <rPr>
            <sz val="9"/>
            <color indexed="81"/>
            <rFont val="Tahoma"/>
            <family val="2"/>
          </rPr>
          <t>Not in Original PDY.  Calculated as number of seats won (previous column) divided by total seats (121)</t>
        </r>
      </text>
    </comment>
    <comment ref="DZ30" authorId="0" shapeId="0">
      <text>
        <r>
          <rPr>
            <sz val="9"/>
            <color indexed="81"/>
            <rFont val="Tahoma"/>
            <family val="2"/>
          </rPr>
          <t>Original PDY lists raw number of change in seats. New format in other spreadsheets lists percentage change.  This will be updated once other changes have been made.</t>
        </r>
      </text>
    </comment>
    <comment ref="EB30" authorId="0" shapeId="0">
      <text>
        <r>
          <rPr>
            <sz val="9"/>
            <color indexed="81"/>
            <rFont val="Tahoma"/>
            <family val="2"/>
          </rPr>
          <t>Not in original PDY.  Calculated from total votes divided by valid votes cast.</t>
        </r>
      </text>
    </comment>
    <comment ref="EE30" authorId="0" shapeId="0">
      <text>
        <r>
          <rPr>
            <sz val="9"/>
            <color indexed="81"/>
            <rFont val="Tahoma"/>
            <family val="2"/>
          </rPr>
          <t>Not in Original PDY.  Calculated as number of seats won (previous column) divided by total prefectural seats (73)</t>
        </r>
      </text>
    </comment>
    <comment ref="EF30" authorId="0" shapeId="0">
      <text>
        <r>
          <rPr>
            <sz val="9"/>
            <color indexed="81"/>
            <rFont val="Tahoma"/>
            <family val="2"/>
          </rPr>
          <t>Original PDY lists raw number of change in seats. New format in other spreadsheets lists percentage change.  This will be updated once other changes have been made.</t>
        </r>
      </text>
    </comment>
    <comment ref="EH30" authorId="0" shapeId="0">
      <text>
        <r>
          <rPr>
            <sz val="9"/>
            <color indexed="81"/>
            <rFont val="Tahoma"/>
            <family val="2"/>
          </rPr>
          <t>Not in original PDY.  Calculated from total votes divided by valid votes cast.</t>
        </r>
      </text>
    </comment>
    <comment ref="EK30" authorId="0" shapeId="0">
      <text>
        <r>
          <rPr>
            <sz val="9"/>
            <color indexed="81"/>
            <rFont val="Tahoma"/>
            <family val="2"/>
          </rPr>
          <t>Not in Original PDY.  Calculated as number of seats won (previous column) divided by total proportional seats (48)</t>
        </r>
      </text>
    </comment>
    <comment ref="EL30" authorId="0" shapeId="0">
      <text>
        <r>
          <rPr>
            <sz val="9"/>
            <color indexed="81"/>
            <rFont val="Tahoma"/>
            <family val="2"/>
          </rPr>
          <t>Original PDY lists raw number of change in seats. New format in other spreadsheets lists percentage change.  This will be updated once other changes have been made.</t>
        </r>
      </text>
    </comment>
    <comment ref="DV31" authorId="0" shapeId="0">
      <text>
        <r>
          <rPr>
            <sz val="9"/>
            <color indexed="81"/>
            <rFont val="Tahoma"/>
            <family val="2"/>
          </rPr>
          <t>Not in original PDY.  Calculated from total votes divided by valid votes cast.</t>
        </r>
      </text>
    </comment>
    <comment ref="DY31" authorId="0" shapeId="0">
      <text>
        <r>
          <rPr>
            <sz val="9"/>
            <color indexed="81"/>
            <rFont val="Tahoma"/>
            <family val="2"/>
          </rPr>
          <t>Not in Original PDY.  Calculated as number of seats won (previous column) divided by total seats (121)</t>
        </r>
      </text>
    </comment>
    <comment ref="DZ31" authorId="0" shapeId="0">
      <text>
        <r>
          <rPr>
            <sz val="9"/>
            <color indexed="81"/>
            <rFont val="Tahoma"/>
            <family val="2"/>
          </rPr>
          <t>Original PDY lists raw number of change in seats. New format in other spreadsheets lists percentage change.  This will be updated once other changes have been made.</t>
        </r>
      </text>
    </comment>
    <comment ref="EB31" authorId="0" shapeId="0">
      <text>
        <r>
          <rPr>
            <sz val="9"/>
            <color indexed="81"/>
            <rFont val="Tahoma"/>
            <family val="2"/>
          </rPr>
          <t>Not in original PDY.  Calculated from total votes divided by valid votes cast.</t>
        </r>
      </text>
    </comment>
    <comment ref="EE31" authorId="0" shapeId="0">
      <text>
        <r>
          <rPr>
            <sz val="9"/>
            <color indexed="81"/>
            <rFont val="Tahoma"/>
            <family val="2"/>
          </rPr>
          <t>Not in Original PDY.  Calculated as number of seats won (previous column) divided by total prefectural seats (73)</t>
        </r>
      </text>
    </comment>
    <comment ref="EF31" authorId="0" shapeId="0">
      <text>
        <r>
          <rPr>
            <sz val="9"/>
            <color indexed="81"/>
            <rFont val="Tahoma"/>
            <family val="2"/>
          </rPr>
          <t>Original PDY lists raw number of change in seats. New format in other spreadsheets lists percentage change.  This will be updated once other changes have been made.</t>
        </r>
      </text>
    </comment>
    <comment ref="EH31" authorId="0" shapeId="0">
      <text>
        <r>
          <rPr>
            <sz val="9"/>
            <color indexed="81"/>
            <rFont val="Tahoma"/>
            <family val="2"/>
          </rPr>
          <t>Not in original PDY.  Calculated from total votes divided by valid votes cast.</t>
        </r>
      </text>
    </comment>
    <comment ref="EK31" authorId="0" shapeId="0">
      <text>
        <r>
          <rPr>
            <sz val="9"/>
            <color indexed="81"/>
            <rFont val="Tahoma"/>
            <family val="2"/>
          </rPr>
          <t>Not in Original PDY.  Calculated as number of seats won (previous column) divided by total proportional seats (48)</t>
        </r>
      </text>
    </comment>
    <comment ref="EL31" authorId="0" shapeId="0">
      <text>
        <r>
          <rPr>
            <sz val="9"/>
            <color indexed="81"/>
            <rFont val="Tahoma"/>
            <family val="2"/>
          </rPr>
          <t>Original PDY lists raw number of change in seats. New format in other spreadsheets lists percentage change.  This will be updated once other changes have been made.</t>
        </r>
      </text>
    </comment>
    <comment ref="DV32" authorId="0" shapeId="0">
      <text>
        <r>
          <rPr>
            <sz val="9"/>
            <color indexed="81"/>
            <rFont val="Tahoma"/>
            <family val="2"/>
          </rPr>
          <t>Not in original PDY.  Calculated from total votes divided by valid votes cast.</t>
        </r>
      </text>
    </comment>
    <comment ref="DY32" authorId="0" shapeId="0">
      <text>
        <r>
          <rPr>
            <sz val="9"/>
            <color indexed="81"/>
            <rFont val="Tahoma"/>
            <family val="2"/>
          </rPr>
          <t>Not in Original PDY.  Calculated as number of seats won (previous column) divided by total seats (121)</t>
        </r>
      </text>
    </comment>
    <comment ref="DZ32" authorId="0" shapeId="0">
      <text>
        <r>
          <rPr>
            <sz val="9"/>
            <color indexed="81"/>
            <rFont val="Tahoma"/>
            <family val="2"/>
          </rPr>
          <t>Original PDY lists raw number of change in seats. New format in other spreadsheets lists percentage change.  This will be updated once other changes have been made.</t>
        </r>
      </text>
    </comment>
    <comment ref="EB32" authorId="0" shapeId="0">
      <text>
        <r>
          <rPr>
            <sz val="9"/>
            <color indexed="81"/>
            <rFont val="Tahoma"/>
            <family val="2"/>
          </rPr>
          <t>Not in original PDY.  Calculated from total votes divided by valid votes cast.</t>
        </r>
      </text>
    </comment>
    <comment ref="EE32" authorId="0" shapeId="0">
      <text>
        <r>
          <rPr>
            <sz val="9"/>
            <color indexed="81"/>
            <rFont val="Tahoma"/>
            <family val="2"/>
          </rPr>
          <t>Not in Original PDY.  Calculated as number of seats won (previous column) divided by total prefectural seats (73)</t>
        </r>
      </text>
    </comment>
    <comment ref="EF32" authorId="0" shapeId="0">
      <text>
        <r>
          <rPr>
            <sz val="9"/>
            <color indexed="81"/>
            <rFont val="Tahoma"/>
            <family val="2"/>
          </rPr>
          <t>Original PDY lists raw number of change in seats. New format in other spreadsheets lists percentage change.  This will be updated once other changes have been made.</t>
        </r>
      </text>
    </comment>
    <comment ref="EH32" authorId="0" shapeId="0">
      <text>
        <r>
          <rPr>
            <sz val="9"/>
            <color indexed="81"/>
            <rFont val="Tahoma"/>
            <family val="2"/>
          </rPr>
          <t>Not in original PDY.  Calculated from total votes divided by valid votes cast.</t>
        </r>
      </text>
    </comment>
    <comment ref="EK32" authorId="0" shapeId="0">
      <text>
        <r>
          <rPr>
            <sz val="9"/>
            <color indexed="81"/>
            <rFont val="Tahoma"/>
            <family val="2"/>
          </rPr>
          <t>Not in Original PDY.  Calculated as number of seats won (previous column) divided by total proportional seats (48)</t>
        </r>
      </text>
    </comment>
    <comment ref="EL32" authorId="0" shapeId="0">
      <text>
        <r>
          <rPr>
            <sz val="9"/>
            <color indexed="81"/>
            <rFont val="Tahoma"/>
            <family val="2"/>
          </rPr>
          <t>Original PDY lists raw number of change in seats. New format in other spreadsheets lists percentage change.  This will be updated once other changes have been made.</t>
        </r>
      </text>
    </comment>
    <comment ref="CI51" authorId="0" shapeId="0">
      <text>
        <r>
          <rPr>
            <sz val="9"/>
            <color indexed="81"/>
            <rFont val="Tahoma"/>
            <family val="2"/>
          </rPr>
          <t>Not listed in original PDY.  Insertion of "0" required by spreadsheet parameters.</t>
        </r>
      </text>
    </comment>
    <comment ref="CJ51" authorId="0" shapeId="0">
      <text>
        <r>
          <rPr>
            <sz val="9"/>
            <color indexed="81"/>
            <rFont val="Tahoma"/>
            <family val="2"/>
          </rPr>
          <t>Not listed in original PDY.  Insertion of "0" required by spreadsheet parameters.</t>
        </r>
      </text>
    </comment>
    <comment ref="CK51" authorId="0" shapeId="0">
      <text>
        <r>
          <rPr>
            <sz val="9"/>
            <color indexed="81"/>
            <rFont val="Tahoma"/>
            <family val="2"/>
          </rPr>
          <t>Not listed in original PDY.  Insertion of "0" required by spreadsheet parameters.</t>
        </r>
      </text>
    </comment>
    <comment ref="CL51" authorId="0" shapeId="0">
      <text>
        <r>
          <rPr>
            <sz val="9"/>
            <color indexed="81"/>
            <rFont val="Tahoma"/>
            <family val="2"/>
          </rPr>
          <t>Not listed in original PDY.  Insertion of "0" required by spreadsheet parameters.</t>
        </r>
      </text>
    </comment>
    <comment ref="CP51" authorId="0" shapeId="0">
      <text>
        <r>
          <rPr>
            <sz val="9"/>
            <color indexed="81"/>
            <rFont val="Tahoma"/>
            <family val="2"/>
          </rPr>
          <t>Not listed in original PDY.  Insertion of "0" required by spreadsheet parameters.</t>
        </r>
      </text>
    </comment>
    <comment ref="CQ51" authorId="0" shapeId="0">
      <text>
        <r>
          <rPr>
            <sz val="9"/>
            <color indexed="81"/>
            <rFont val="Tahoma"/>
            <family val="2"/>
          </rPr>
          <t>Not listed in original PDY.  Insertion of "0" required by spreadsheet parameters.</t>
        </r>
      </text>
    </comment>
    <comment ref="CR51" authorId="0" shapeId="0">
      <text>
        <r>
          <rPr>
            <sz val="9"/>
            <color indexed="81"/>
            <rFont val="Tahoma"/>
            <family val="2"/>
          </rPr>
          <t>Not listed in original PDY.  Insertion of "0" required by spreadsheet parameters.</t>
        </r>
      </text>
    </comment>
    <comment ref="CV51" authorId="0" shapeId="0">
      <text>
        <r>
          <rPr>
            <sz val="9"/>
            <color indexed="81"/>
            <rFont val="Tahoma"/>
            <family val="2"/>
          </rPr>
          <t>Not listed in original PDY.  Insertion of "0" required by spreadsheet parameters.</t>
        </r>
      </text>
    </comment>
    <comment ref="CW51" authorId="0" shapeId="0">
      <text>
        <r>
          <rPr>
            <sz val="9"/>
            <color indexed="81"/>
            <rFont val="Tahoma"/>
            <family val="2"/>
          </rPr>
          <t>Not listed in original PDY.  Insertion of "0" required by spreadsheet parameters.</t>
        </r>
      </text>
    </comment>
    <comment ref="CX51" authorId="0" shapeId="0">
      <text>
        <r>
          <rPr>
            <sz val="9"/>
            <color indexed="81"/>
            <rFont val="Tahoma"/>
            <family val="2"/>
          </rPr>
          <t>Not listed in original PDY.  Insertion of "0" required by spreadsheet parameters.</t>
        </r>
      </text>
    </comment>
    <comment ref="DD51" authorId="0" shapeId="0">
      <text>
        <r>
          <rPr>
            <sz val="9"/>
            <color indexed="81"/>
            <rFont val="Tahoma"/>
            <family val="2"/>
          </rPr>
          <t>Not listed in original PDY.  Insertion of "0" required by spreadsheet parameters.</t>
        </r>
      </text>
    </comment>
    <comment ref="DE51" authorId="0" shapeId="0">
      <text>
        <r>
          <rPr>
            <sz val="9"/>
            <color indexed="81"/>
            <rFont val="Tahoma"/>
            <family val="2"/>
          </rPr>
          <t>Not in Original PDY.  Calculated as number of seats won (previous column) divided by total seats (121)</t>
        </r>
      </text>
    </comment>
    <comment ref="DF51" authorId="0" shapeId="0">
      <text>
        <r>
          <rPr>
            <sz val="9"/>
            <color indexed="81"/>
            <rFont val="Tahoma"/>
            <family val="2"/>
          </rPr>
          <t>Original PDY lists raw number of change in seats. New format in other spreadsheets lists percentage change.  This will be updated once other changes have been made.</t>
        </r>
      </text>
    </comment>
    <comment ref="DJ51" authorId="0" shapeId="0">
      <text>
        <r>
          <rPr>
            <sz val="9"/>
            <color indexed="81"/>
            <rFont val="Tahoma"/>
            <family val="2"/>
          </rPr>
          <t>Not listed in original PDY.  Insertion of "0" required by spreadsheet parameters.</t>
        </r>
      </text>
    </comment>
    <comment ref="DK51" authorId="0" shapeId="0">
      <text>
        <r>
          <rPr>
            <sz val="9"/>
            <color indexed="81"/>
            <rFont val="Tahoma"/>
            <family val="2"/>
          </rPr>
          <t>Not listed in original PDY.  Insertion of "0" required by spreadsheet parameters.</t>
        </r>
      </text>
    </comment>
    <comment ref="DL51" authorId="0" shapeId="0">
      <text>
        <r>
          <rPr>
            <sz val="9"/>
            <color indexed="81"/>
            <rFont val="Tahoma"/>
            <family val="2"/>
          </rPr>
          <t>Not listed in original PDY.  Insertion of "0" required by spreadsheet parameters.</t>
        </r>
      </text>
    </comment>
    <comment ref="DP51" authorId="0" shapeId="0">
      <text>
        <r>
          <rPr>
            <sz val="9"/>
            <color indexed="81"/>
            <rFont val="Tahoma"/>
            <family val="2"/>
          </rPr>
          <t>Not listed in original PDY.  Insertion of "0" required by spreadsheet parameters.</t>
        </r>
      </text>
    </comment>
    <comment ref="DR51" authorId="0" shapeId="0">
      <text>
        <r>
          <rPr>
            <sz val="9"/>
            <color indexed="81"/>
            <rFont val="Tahoma"/>
            <family val="2"/>
          </rPr>
          <t>Not listed in original PDY.  Insertion of "0" required by spreadsheet parameters.</t>
        </r>
      </text>
    </comment>
    <comment ref="DV51" authorId="0" shapeId="0">
      <text>
        <r>
          <rPr>
            <sz val="9"/>
            <color indexed="81"/>
            <rFont val="Tahoma"/>
            <family val="2"/>
          </rPr>
          <t>Not in original PDY.  Calculated from total votes divided by valid votes cast.</t>
        </r>
      </text>
    </comment>
    <comment ref="DY51" authorId="0" shapeId="0">
      <text>
        <r>
          <rPr>
            <sz val="9"/>
            <color indexed="81"/>
            <rFont val="Tahoma"/>
            <family val="2"/>
          </rPr>
          <t>Not in Original PDY.  Calculated as number of seats won (previous column) divided by total seats (121)</t>
        </r>
      </text>
    </comment>
    <comment ref="DZ51" authorId="0" shapeId="0">
      <text>
        <r>
          <rPr>
            <sz val="9"/>
            <color indexed="81"/>
            <rFont val="Tahoma"/>
            <family val="2"/>
          </rPr>
          <t>Original PDY lists raw number of change in seats. New format in other spreadsheets lists percentage change.  This will be updated once other changes have been made.</t>
        </r>
      </text>
    </comment>
    <comment ref="EB51" authorId="0" shapeId="0">
      <text>
        <r>
          <rPr>
            <sz val="9"/>
            <color indexed="81"/>
            <rFont val="Tahoma"/>
            <family val="2"/>
          </rPr>
          <t>Not in original PDY.  Calculated from total votes divided by valid votes cast.</t>
        </r>
      </text>
    </comment>
    <comment ref="EE51" authorId="0" shapeId="0">
      <text>
        <r>
          <rPr>
            <sz val="9"/>
            <color indexed="81"/>
            <rFont val="Tahoma"/>
            <family val="2"/>
          </rPr>
          <t>Not in Original PDY.  Calculated as number of seats won (previous column) divided by total prefectural seats (73)</t>
        </r>
      </text>
    </comment>
    <comment ref="EF51" authorId="0" shapeId="0">
      <text>
        <r>
          <rPr>
            <sz val="9"/>
            <color indexed="81"/>
            <rFont val="Tahoma"/>
            <family val="2"/>
          </rPr>
          <t>Original PDY lists raw number of change in seats. New format in other spreadsheets lists percentage change.  This will be updated once other changes have been made.</t>
        </r>
      </text>
    </comment>
    <comment ref="EH51" authorId="0" shapeId="0">
      <text>
        <r>
          <rPr>
            <sz val="9"/>
            <color indexed="81"/>
            <rFont val="Tahoma"/>
            <family val="2"/>
          </rPr>
          <t>Not in original PDY.  Calculated from total votes divided by valid votes cast.</t>
        </r>
      </text>
    </comment>
    <comment ref="EK51" authorId="0" shapeId="0">
      <text>
        <r>
          <rPr>
            <sz val="9"/>
            <color indexed="81"/>
            <rFont val="Tahoma"/>
            <family val="2"/>
          </rPr>
          <t>Not in Original PDY.  Calculated as number of seats won (previous column) divided by total proportional seats (48)</t>
        </r>
      </text>
    </comment>
    <comment ref="EL51" authorId="0" shapeId="0">
      <text>
        <r>
          <rPr>
            <sz val="9"/>
            <color indexed="81"/>
            <rFont val="Tahoma"/>
            <family val="2"/>
          </rPr>
          <t>Original PDY lists raw number of change in seats. New format in other spreadsheets lists percentage change.  This will be updated once other changes have been made.</t>
        </r>
      </text>
    </comment>
    <comment ref="H52" authorId="0" shapeId="0">
      <text>
        <r>
          <rPr>
            <sz val="9"/>
            <color indexed="81"/>
            <rFont val="Tahoma"/>
            <family val="2"/>
          </rPr>
          <t>Original PDY lists 4.  Figure here derived from 
Statistics Bureau, Ministry of Internal Affairs and Communications, derived from calculations of votes for parties http://www.stat.go.jp/english/data/chouki/27.htm</t>
        </r>
      </text>
    </comment>
    <comment ref="N52" authorId="0" shapeId="0">
      <text>
        <r>
          <rPr>
            <sz val="9"/>
            <color indexed="81"/>
            <rFont val="Tahoma"/>
            <family val="2"/>
          </rPr>
          <t>Original PDY lists 4.  Figure here derived from 
Statistics Bureau, Ministry of Internal Affairs and Communications, derived from calculations of votes for parties http://www.stat.go.jp/english/data/chouki/27.htm</t>
        </r>
      </text>
    </comment>
    <comment ref="CG52" authorId="0" shapeId="0">
      <text>
        <r>
          <rPr>
            <sz val="9"/>
            <color indexed="81"/>
            <rFont val="Tahoma"/>
            <family val="2"/>
          </rPr>
          <t>Not listed in original PDY.  Insertion of "0" required by spreadsheet parameters.</t>
        </r>
      </text>
    </comment>
    <comment ref="CH52" authorId="0" shapeId="0">
      <text>
        <r>
          <rPr>
            <sz val="9"/>
            <color indexed="81"/>
            <rFont val="Tahoma"/>
            <family val="2"/>
          </rPr>
          <t>Not listed in original PDY.  Insertion of "0" required by spreadsheet parameters.</t>
        </r>
      </text>
    </comment>
    <comment ref="CI52" authorId="0" shapeId="0">
      <text>
        <r>
          <rPr>
            <sz val="9"/>
            <color indexed="81"/>
            <rFont val="Tahoma"/>
            <family val="2"/>
          </rPr>
          <t>Not listed in original PDY.  Insertion of "0" required by spreadsheet parameters.</t>
        </r>
      </text>
    </comment>
    <comment ref="CL52" authorId="0" shapeId="0">
      <text>
        <r>
          <rPr>
            <sz val="9"/>
            <color indexed="81"/>
            <rFont val="Tahoma"/>
            <family val="2"/>
          </rPr>
          <t>Original PDY lists raw number of change in seats. New format in other spreadsheets lists percentage change.  This will be updated once other changes have been made.</t>
        </r>
      </text>
    </comment>
    <comment ref="CR52" authorId="0" shapeId="0">
      <text>
        <r>
          <rPr>
            <sz val="9"/>
            <color indexed="81"/>
            <rFont val="Tahoma"/>
            <family val="2"/>
          </rPr>
          <t>Original PDY lists raw number of change in seats. New format in other spreadsheets lists percentage change.  This will be updated once other changes have been made.</t>
        </r>
      </text>
    </comment>
    <comment ref="CS52" authorId="0" shapeId="0">
      <text>
        <r>
          <rPr>
            <sz val="9"/>
            <color indexed="81"/>
            <rFont val="Tahoma"/>
            <family val="2"/>
          </rPr>
          <t>Not listed in original PDY.  Insertion of "0" required by spreadsheet parameters.</t>
        </r>
      </text>
    </comment>
    <comment ref="CT52" authorId="0" shapeId="0">
      <text>
        <r>
          <rPr>
            <sz val="9"/>
            <color indexed="81"/>
            <rFont val="Tahoma"/>
            <family val="2"/>
          </rPr>
          <t>Not listed in original PDY.  Insertion of "0" required by spreadsheet parameters.</t>
        </r>
      </text>
    </comment>
    <comment ref="CU52" authorId="0" shapeId="0">
      <text>
        <r>
          <rPr>
            <sz val="9"/>
            <color indexed="81"/>
            <rFont val="Tahoma"/>
            <family val="2"/>
          </rPr>
          <t>Not listed in original PDY.  Insertion of "0" required by spreadsheet parameters.</t>
        </r>
      </text>
    </comment>
    <comment ref="CV52" authorId="0" shapeId="0">
      <text>
        <r>
          <rPr>
            <sz val="9"/>
            <color indexed="81"/>
            <rFont val="Tahoma"/>
            <family val="2"/>
          </rPr>
          <t>Not listed in original PDY.  Insertion of "0" required by spreadsheet parameters.</t>
        </r>
      </text>
    </comment>
    <comment ref="CW52" authorId="0" shapeId="0">
      <text>
        <r>
          <rPr>
            <sz val="9"/>
            <color indexed="81"/>
            <rFont val="Tahoma"/>
            <family val="2"/>
          </rPr>
          <t>Not listed in original PDY.  Insertion of "0" required by spreadsheet parameters.</t>
        </r>
      </text>
    </comment>
    <comment ref="CX52" authorId="0" shapeId="0">
      <text>
        <r>
          <rPr>
            <sz val="9"/>
            <color indexed="81"/>
            <rFont val="Tahoma"/>
            <family val="2"/>
          </rPr>
          <t>Not listed in original PDY.  Insertion of "0" required by spreadsheet parameters.</t>
        </r>
      </text>
    </comment>
    <comment ref="DA52" authorId="0" shapeId="0">
      <text>
        <r>
          <rPr>
            <sz val="9"/>
            <color indexed="81"/>
            <rFont val="Tahoma"/>
            <family val="2"/>
          </rPr>
          <t>Not listed in original PDY.  Insertion of "0" required by spreadsheet parameters.</t>
        </r>
      </text>
    </comment>
    <comment ref="DB52" authorId="0" shapeId="0">
      <text>
        <r>
          <rPr>
            <sz val="9"/>
            <color indexed="81"/>
            <rFont val="Tahoma"/>
            <family val="2"/>
          </rPr>
          <t>Not listed in original PDY.  Insertion of "0" required by spreadsheet parameters.</t>
        </r>
      </text>
    </comment>
    <comment ref="DC52" authorId="0" shapeId="0">
      <text>
        <r>
          <rPr>
            <sz val="9"/>
            <color indexed="81"/>
            <rFont val="Tahoma"/>
            <family val="2"/>
          </rPr>
          <t>Not listed in original PDY.  Insertion of "0" required by spreadsheet parameters.</t>
        </r>
      </text>
    </comment>
    <comment ref="DE52" authorId="0" shapeId="0">
      <text>
        <r>
          <rPr>
            <sz val="9"/>
            <color indexed="81"/>
            <rFont val="Tahoma"/>
            <family val="2"/>
          </rPr>
          <t>Not in Original PDY.  Calculated as number of seats won (previous column) divided by total seats (121)</t>
        </r>
      </text>
    </comment>
    <comment ref="DF52" authorId="0" shapeId="0">
      <text>
        <r>
          <rPr>
            <sz val="9"/>
            <color indexed="81"/>
            <rFont val="Tahoma"/>
            <family val="2"/>
          </rPr>
          <t>Original PDY lists raw number of change in seats. New format in other spreadsheets lists percentage change.  This will be updated once other changes have been made.</t>
        </r>
      </text>
    </comment>
    <comment ref="DK52" authorId="0" shapeId="0">
      <text>
        <r>
          <rPr>
            <sz val="9"/>
            <color indexed="81"/>
            <rFont val="Tahoma"/>
            <family val="2"/>
          </rPr>
          <t>Not in Original PDY.  Calculated as number of seats won (previous column) divided by total prefectural seats (73)</t>
        </r>
      </text>
    </comment>
    <comment ref="DL52" authorId="0" shapeId="0">
      <text>
        <r>
          <rPr>
            <sz val="9"/>
            <color indexed="81"/>
            <rFont val="Tahoma"/>
            <family val="2"/>
          </rPr>
          <t>Original PDY lists raw number of change in seats. New format in other spreadsheets lists percentage change.  This will be updated once other changes have been made.</t>
        </r>
      </text>
    </comment>
    <comment ref="DM52" authorId="0" shapeId="0">
      <text>
        <r>
          <rPr>
            <sz val="9"/>
            <color indexed="81"/>
            <rFont val="Tahoma"/>
            <family val="2"/>
          </rPr>
          <t>Not listed in original PDY.  Insertion of "0" required by spreadsheet parameters.</t>
        </r>
      </text>
    </comment>
    <comment ref="DN52" authorId="0" shapeId="0">
      <text>
        <r>
          <rPr>
            <sz val="9"/>
            <color indexed="81"/>
            <rFont val="Tahoma"/>
            <family val="2"/>
          </rPr>
          <t>Not listed in original PDY.  Insertion of "0" required by spreadsheet parameters.</t>
        </r>
      </text>
    </comment>
    <comment ref="DO52" authorId="0" shapeId="0">
      <text>
        <r>
          <rPr>
            <sz val="9"/>
            <color indexed="81"/>
            <rFont val="Tahoma"/>
            <family val="2"/>
          </rPr>
          <t>Not listed in original PDY.  Insertion of "0" required by spreadsheet parameters.</t>
        </r>
      </text>
    </comment>
    <comment ref="DP52" authorId="0" shapeId="0">
      <text>
        <r>
          <rPr>
            <sz val="9"/>
            <color indexed="81"/>
            <rFont val="Tahoma"/>
            <family val="2"/>
          </rPr>
          <t>Not listed in original PDY.  Insertion of "0" required by spreadsheet parameters.</t>
        </r>
      </text>
    </comment>
    <comment ref="DR52" authorId="0" shapeId="0">
      <text>
        <r>
          <rPr>
            <sz val="9"/>
            <color indexed="81"/>
            <rFont val="Tahoma"/>
            <family val="2"/>
          </rPr>
          <t>Not listed in original PDY.  Insertion of "0" required by spreadsheet parameters.</t>
        </r>
      </text>
    </comment>
    <comment ref="DV52" authorId="0" shapeId="0">
      <text>
        <r>
          <rPr>
            <sz val="9"/>
            <color indexed="81"/>
            <rFont val="Tahoma"/>
            <family val="2"/>
          </rPr>
          <t>Not in original PDY.  Calculated from total votes divided by valid votes cast.</t>
        </r>
      </text>
    </comment>
    <comment ref="DY52" authorId="0" shapeId="0">
      <text>
        <r>
          <rPr>
            <sz val="9"/>
            <color indexed="81"/>
            <rFont val="Tahoma"/>
            <family val="2"/>
          </rPr>
          <t>Not in Original PDY.  Calculated as number of seats won (previous column) divided by total seats (121)</t>
        </r>
      </text>
    </comment>
    <comment ref="DZ52" authorId="0" shapeId="0">
      <text>
        <r>
          <rPr>
            <sz val="9"/>
            <color indexed="81"/>
            <rFont val="Tahoma"/>
            <family val="2"/>
          </rPr>
          <t>Original PDY lists raw number of change in seats. New format in other spreadsheets lists percentage change.  This will be updated once other changes have been made.</t>
        </r>
      </text>
    </comment>
    <comment ref="EB52" authorId="0" shapeId="0">
      <text>
        <r>
          <rPr>
            <sz val="9"/>
            <color indexed="81"/>
            <rFont val="Tahoma"/>
            <family val="2"/>
          </rPr>
          <t>Not in original PDY.  Calculated from total votes divided by valid votes cast.</t>
        </r>
      </text>
    </comment>
    <comment ref="EE52" authorId="0" shapeId="0">
      <text>
        <r>
          <rPr>
            <sz val="9"/>
            <color indexed="81"/>
            <rFont val="Tahoma"/>
            <family val="2"/>
          </rPr>
          <t>Not in Original PDY.  Calculated as number of seats won (previous column) divided by total prefectural seats (73)</t>
        </r>
      </text>
    </comment>
    <comment ref="EF52" authorId="0" shapeId="0">
      <text>
        <r>
          <rPr>
            <sz val="9"/>
            <color indexed="81"/>
            <rFont val="Tahoma"/>
            <family val="2"/>
          </rPr>
          <t>Original PDY lists raw number of change in seats. New format in other spreadsheets lists percentage change.  This will be updated once other changes have been made.</t>
        </r>
      </text>
    </comment>
    <comment ref="EH52" authorId="0" shapeId="0">
      <text>
        <r>
          <rPr>
            <sz val="9"/>
            <color indexed="81"/>
            <rFont val="Tahoma"/>
            <family val="2"/>
          </rPr>
          <t>Not in original PDY.  Calculated from total votes divided by valid votes cast.</t>
        </r>
      </text>
    </comment>
    <comment ref="EK52" authorId="0" shapeId="0">
      <text>
        <r>
          <rPr>
            <sz val="9"/>
            <color indexed="81"/>
            <rFont val="Tahoma"/>
            <family val="2"/>
          </rPr>
          <t>Not in Original PDY.  Calculated as number of seats won (previous column) divided by total proportional seats (48)</t>
        </r>
      </text>
    </comment>
    <comment ref="EL52" authorId="0" shapeId="0">
      <text>
        <r>
          <rPr>
            <sz val="9"/>
            <color indexed="81"/>
            <rFont val="Tahoma"/>
            <family val="2"/>
          </rPr>
          <t>Original PDY lists raw number of change in seats. New format in other spreadsheets lists percentage change.  This will be updated once other changes have been made.</t>
        </r>
      </text>
    </comment>
  </commentList>
</comments>
</file>

<file path=xl/comments7.xml><?xml version="1.0" encoding="utf-8"?>
<comments xmlns="http://schemas.openxmlformats.org/spreadsheetml/2006/main">
  <authors>
    <author>Kevin Deegan-Krause</author>
  </authors>
  <commentList>
    <comment ref="DD11" authorId="0" shapeId="0">
      <text>
        <r>
          <rPr>
            <sz val="9"/>
            <color indexed="81"/>
            <rFont val="Tahoma"/>
            <family val="2"/>
          </rPr>
          <t>Includes members of Kaikaku-kurabu (Reform Club) during the 174th session, and Mushozoku-no-kai (Association for Independent) in HR during the 175th and 176th sessions. They form a legislative group with the LDP.</t>
        </r>
      </text>
    </comment>
    <comment ref="DG11" authorId="0" shapeId="0">
      <text>
        <r>
          <rPr>
            <sz val="9"/>
            <color indexed="81"/>
            <rFont val="Tahoma"/>
            <family val="2"/>
          </rPr>
          <t>Includes members of Kaikaku-kurabu (Reform Club) during the 174th session, and Mushozoku-no-kai (Association for Independent) in HR during the 175th and 176th sessions. They form a legislative group with the LDP.</t>
        </r>
      </text>
    </comment>
    <comment ref="DJ11" authorId="0" shapeId="0">
      <text>
        <r>
          <rPr>
            <sz val="9"/>
            <color indexed="81"/>
            <rFont val="Tahoma"/>
            <family val="2"/>
          </rPr>
          <t>Includes members of Kaikaku-kurabu (Reform Club) during the 174th session, and Mushozoku-no-kai (Association for Independent) in HR during the 175th and 176th sessions. They form a legislative group with the LDP.</t>
        </r>
      </text>
    </comment>
    <comment ref="DM11" authorId="0" shapeId="0">
      <text>
        <r>
          <rPr>
            <sz val="9"/>
            <color indexed="81"/>
            <rFont val="Tahoma"/>
            <family val="2"/>
          </rPr>
          <t>Includes members of Mushozoku-no-kai (Association for Independent) in HR, and in HC during the 178th and 179th sessions.They form a legislative group with the LDP.</t>
        </r>
      </text>
    </comment>
    <comment ref="DP11" authorId="0" shapeId="0">
      <text>
        <r>
          <rPr>
            <sz val="9"/>
            <color indexed="81"/>
            <rFont val="Tahoma"/>
            <family val="2"/>
          </rPr>
          <t>Includes members of Mushozoku-no-kai (Association for Independent) in HR, and in HC during the 178th and 179th sessions.They form a legislative group with the LDP.</t>
        </r>
      </text>
    </comment>
    <comment ref="DS11" authorId="0" shapeId="0">
      <text>
        <r>
          <rPr>
            <sz val="9"/>
            <color indexed="81"/>
            <rFont val="Tahoma"/>
            <family val="2"/>
          </rPr>
          <t>Includes members of Mushozoku-no-kai (Association for Independent) in HR, and in HC during the 178th and 179th sessions.They form a legislative group with the LDP.</t>
        </r>
      </text>
    </comment>
    <comment ref="DV11" authorId="0" shapeId="0">
      <text>
        <r>
          <rPr>
            <sz val="9"/>
            <color indexed="81"/>
            <rFont val="Tahoma"/>
            <family val="2"/>
          </rPr>
          <t xml:space="preserve">Includes members of Mushozoku-no-kai (Association for Independent) in HC and in HR except during the 182nd session in HR, and those of the SPJ in HC except during the 182nd session. They form a legislative group with the LDP. </t>
        </r>
      </text>
    </comment>
    <comment ref="DY11" authorId="0" shapeId="0">
      <text>
        <r>
          <rPr>
            <sz val="9"/>
            <color indexed="81"/>
            <rFont val="Tahoma"/>
            <family val="2"/>
          </rPr>
          <t xml:space="preserve">Includes members of Mushozoku-no-kai (Association for Independent) in HC and in HR except during the 182nd session in HR, and those of the SPJ in HC except during the 182nd session. They form a legislative group with the LDP. </t>
        </r>
      </text>
    </comment>
    <comment ref="EB11" authorId="0" shapeId="0">
      <text>
        <r>
          <rPr>
            <sz val="9"/>
            <color indexed="81"/>
            <rFont val="Tahoma"/>
            <family val="2"/>
          </rPr>
          <t xml:space="preserve">Includes members of Mushozoku-no-kai (Association for Independent) in HC and in HR except during the 182nd session in HR, and those of the SPJ in HC except during the 182nd session. They form a legislative group with the LDP. </t>
        </r>
      </text>
    </comment>
    <comment ref="DD24" authorId="0" shapeId="0">
      <text>
        <r>
          <rPr>
            <sz val="9"/>
            <color indexed="81"/>
            <rFont val="Tahoma"/>
            <family val="2"/>
          </rPr>
          <t>Includes members of Shimin-rengo (Citizens’ Association) in HR and those of Goken-rengo (Association for Pro-constitution) in HC. They form a legislative group with the SDP.</t>
        </r>
      </text>
    </comment>
    <comment ref="DG24" authorId="0" shapeId="0">
      <text>
        <r>
          <rPr>
            <sz val="9"/>
            <color indexed="81"/>
            <rFont val="Tahoma"/>
            <family val="2"/>
          </rPr>
          <t>Includes members of Shimin-rengo (Citizens’ Association) in HR and those of Goken-rengo (Association for Pro-constitution) in HC. They form a legislative group with the SDP.</t>
        </r>
      </text>
    </comment>
    <comment ref="DJ24" authorId="0" shapeId="0">
      <text>
        <r>
          <rPr>
            <sz val="9"/>
            <color indexed="81"/>
            <rFont val="Tahoma"/>
            <family val="2"/>
          </rPr>
          <t>Includes members of Shimin-rengo (Citizens’ Association) in HR and those of Goken-rengo (Association for Pro-constitution) in HC. They form a legislative group with the SDP.</t>
        </r>
      </text>
    </comment>
    <comment ref="DM24" authorId="0" shapeId="0">
      <text>
        <r>
          <rPr>
            <sz val="9"/>
            <color indexed="81"/>
            <rFont val="Tahoma"/>
            <family val="2"/>
          </rPr>
          <t xml:space="preserve">Includes members of Shimin-rengo (Citizens’Association) in HR and those of Goken-rengo (Association for Pro-constitution) in HC.They form a legislative group with the SDP. </t>
        </r>
      </text>
    </comment>
    <comment ref="DP24" authorId="0" shapeId="0">
      <text>
        <r>
          <rPr>
            <sz val="9"/>
            <color indexed="81"/>
            <rFont val="Tahoma"/>
            <family val="2"/>
          </rPr>
          <t xml:space="preserve">Includes members of Shimin-rengo (Citizens’Association) in HR and those of Goken-rengo (Association for Pro-constitution) in HC.They form a legislative group with the SDP. </t>
        </r>
      </text>
    </comment>
    <comment ref="DS24" authorId="0" shapeId="0">
      <text>
        <r>
          <rPr>
            <sz val="9"/>
            <color indexed="81"/>
            <rFont val="Tahoma"/>
            <family val="2"/>
          </rPr>
          <t xml:space="preserve">Includes members of Shimin-rengo (Citizens’Association) in HR and those of Goken-rengo (Association for Pro-constitution) in HC.They form a legislative group with the SDP. </t>
        </r>
      </text>
    </comment>
    <comment ref="DV24" authorId="0" shapeId="0">
      <text>
        <r>
          <rPr>
            <sz val="9"/>
            <color indexed="81"/>
            <rFont val="Tahoma"/>
            <family val="2"/>
          </rPr>
          <t xml:space="preserve">Includes members of Shimin-rengo (Citizens’ Association) in HR and those of Goken-rengo (Association for Pro-constitution) in HC. They form a legislative group with the SDP. </t>
        </r>
      </text>
    </comment>
    <comment ref="DY24" authorId="0" shapeId="0">
      <text>
        <r>
          <rPr>
            <sz val="9"/>
            <color indexed="81"/>
            <rFont val="Tahoma"/>
            <family val="2"/>
          </rPr>
          <t xml:space="preserve">Includes members of Shimin-rengo (Citizens’ Association) in HR and those of Goken-rengo (Association for Pro-constitution) in HC. They form a legislative group with the SDP. </t>
        </r>
      </text>
    </comment>
    <comment ref="EB24" authorId="0" shapeId="0">
      <text>
        <r>
          <rPr>
            <sz val="9"/>
            <color indexed="81"/>
            <rFont val="Tahoma"/>
            <family val="2"/>
          </rPr>
          <t xml:space="preserve">Includes members of Shimin-rengo (Citizens’ Association) in HR and those of Goken-rengo (Association for Pro-constitution) in HC. They form a legislative group with the SDP. </t>
        </r>
      </text>
    </comment>
    <comment ref="DD40" authorId="0" shapeId="0">
      <text>
        <r>
          <rPr>
            <sz val="9"/>
            <color indexed="81"/>
            <rFont val="Tahoma"/>
            <family val="2"/>
          </rPr>
          <t>Includes members of Mushozoku-kurabu (Independent Club) in HR and those of Shin-ryokufu-kai (NewWind) in HC.Those of PNP and New Party Nippon in HC are included during the 174th session. They form a legislative group with the DPJ.</t>
        </r>
      </text>
    </comment>
    <comment ref="DG40" authorId="0" shapeId="0">
      <text>
        <r>
          <rPr>
            <sz val="9"/>
            <color indexed="81"/>
            <rFont val="Tahoma"/>
            <family val="2"/>
          </rPr>
          <t>Includes members of Mushozoku-kurabu (Independent Club) in HR and those of Shin-ryokufu-kai (NewWind) in HC.Those of PNP and New Party Nippon in HC are included during the 174th session. They form a legislative group with the DPJ.</t>
        </r>
      </text>
    </comment>
    <comment ref="DJ40" authorId="0" shapeId="0">
      <text>
        <r>
          <rPr>
            <sz val="9"/>
            <color indexed="81"/>
            <rFont val="Tahoma"/>
            <family val="2"/>
          </rPr>
          <t>Includes members of Mushozoku-kurabu (Independent Club) in HR and those of Shin-ryokufu-kai (NewWind) in HC.Those of PNP and New Party Nippon in HC are included during the 174th session. They form a legislative group with the DPJ.</t>
        </r>
      </text>
    </comment>
    <comment ref="DM40" authorId="0" shapeId="0">
      <text>
        <r>
          <rPr>
            <sz val="9"/>
            <color indexed="81"/>
            <rFont val="Tahoma"/>
            <family val="2"/>
          </rPr>
          <t xml:space="preserve">Includes members of Mushozoku-kurabu (Independent Club) in HR and those of Shin-ryokufu-kai (New Wind) in HC.They form a legislative group with the DPJ. </t>
        </r>
      </text>
    </comment>
    <comment ref="DP40" authorId="0" shapeId="0">
      <text>
        <r>
          <rPr>
            <sz val="9"/>
            <color indexed="81"/>
            <rFont val="Tahoma"/>
            <family val="2"/>
          </rPr>
          <t xml:space="preserve">Includes members of Mushozoku-kurabu (Independent Club) in HR and those of Shin-ryokufu-kai (New Wind) in HC.They form a legislative group with the DPJ. </t>
        </r>
      </text>
    </comment>
    <comment ref="DS40" authorId="0" shapeId="0">
      <text>
        <r>
          <rPr>
            <sz val="9"/>
            <color indexed="81"/>
            <rFont val="Tahoma"/>
            <family val="2"/>
          </rPr>
          <t xml:space="preserve">Includes members of Mushozoku-kurabu (Independent Club) in HR and those of Shin-ryokufu-kai (New Wind) in HC.They form a legislative group with the DPJ. </t>
        </r>
      </text>
    </comment>
    <comment ref="DV40" authorId="0" shapeId="0">
      <text>
        <r>
          <rPr>
            <sz val="9"/>
            <color indexed="81"/>
            <rFont val="Tahoma"/>
            <family val="2"/>
          </rPr>
          <t xml:space="preserve">Includes members of Mushozoku-kurabu (Independent Club) in HR and those of Shin-ryokufu-kai (New Wind) in HC, and those of the PNP in both houses in the 181st session. They form a legislative group with the DPJ. </t>
        </r>
      </text>
    </comment>
    <comment ref="DY40" authorId="0" shapeId="0">
      <text>
        <r>
          <rPr>
            <sz val="9"/>
            <color indexed="81"/>
            <rFont val="Tahoma"/>
            <family val="2"/>
          </rPr>
          <t xml:space="preserve">Includes members of Mushozoku-kurabu (Independent Club) in HR and those of Shin-ryokufu-kai (New Wind) in HC, and those of the PNP in both houses in the 181st session. They form a legislative group with the DPJ. </t>
        </r>
      </text>
    </comment>
    <comment ref="EB40" authorId="0" shapeId="0">
      <text>
        <r>
          <rPr>
            <sz val="9"/>
            <color indexed="81"/>
            <rFont val="Tahoma"/>
            <family val="2"/>
          </rPr>
          <t xml:space="preserve">Includes members of Mushozoku-kurabu (Independent Club) in HR and those of Shin-ryokufu-kai (New Wind) in HC, and those of the PNP in both houses in the 181st session. They form a legislative group with the DPJ. </t>
        </r>
      </text>
    </comment>
    <comment ref="DG55" authorId="0" shapeId="0">
      <text>
        <r>
          <rPr>
            <sz val="9"/>
            <color indexed="81"/>
            <rFont val="Tahoma"/>
            <family val="2"/>
          </rPr>
          <t>Includes members of New Party Nippon in HR during the 175th and 176th sessions. They form a legislative group with the PNP.</t>
        </r>
      </text>
    </comment>
    <comment ref="DJ55" authorId="0" shapeId="0">
      <text>
        <r>
          <rPr>
            <sz val="9"/>
            <color indexed="81"/>
            <rFont val="Tahoma"/>
            <family val="2"/>
          </rPr>
          <t>Includes members of New Party Nippon in HR during the 175th and 176th sessions. They form a legislative group with the PNP.</t>
        </r>
      </text>
    </comment>
    <comment ref="DM55" authorId="0" shapeId="0">
      <text>
        <r>
          <rPr>
            <sz val="9"/>
            <color indexed="81"/>
            <rFont val="Tahoma"/>
            <family val="2"/>
          </rPr>
          <t>Includes members of New Party Nippon in HR.They form a legislative group with the PNP.</t>
        </r>
      </text>
    </comment>
    <comment ref="DP55" authorId="0" shapeId="0">
      <text>
        <r>
          <rPr>
            <sz val="9"/>
            <color indexed="81"/>
            <rFont val="Tahoma"/>
            <family val="2"/>
          </rPr>
          <t>Includes members of New Party Nippon in HR.They form a legislative group with the PNP.</t>
        </r>
      </text>
    </comment>
    <comment ref="DS55" authorId="0" shapeId="0">
      <text>
        <r>
          <rPr>
            <sz val="9"/>
            <color indexed="81"/>
            <rFont val="Tahoma"/>
            <family val="2"/>
          </rPr>
          <t>Includes members of New Party Nippon in HR.They form a legislative group with the PNP.</t>
        </r>
      </text>
    </comment>
    <comment ref="DV55" authorId="0" shapeId="0">
      <text>
        <r>
          <rPr>
            <sz val="9"/>
            <color indexed="81"/>
            <rFont val="Tahoma"/>
            <family val="2"/>
          </rPr>
          <t xml:space="preserve">Includes members of the New Party Nippon in HR during the 180th session. They form a legislative group with the PNP. </t>
        </r>
      </text>
    </comment>
    <comment ref="EB55" authorId="0" shapeId="0">
      <text>
        <r>
          <rPr>
            <sz val="9"/>
            <color indexed="81"/>
            <rFont val="Tahoma"/>
            <family val="2"/>
          </rPr>
          <t xml:space="preserve">Includes members of the New Party Nippon in HR during the 180th session. They form a legislative group with the PNP. </t>
        </r>
      </text>
    </comment>
    <comment ref="DV60" authorId="0" shapeId="0">
      <text>
        <r>
          <rPr>
            <sz val="9"/>
            <color indexed="81"/>
            <rFont val="Tahoma"/>
            <family val="2"/>
          </rPr>
          <t>Includes members of Shin Minshu (True Democrats) in both houses. They form a legislative group Shinto Daichi Shin Minshu.</t>
        </r>
      </text>
    </comment>
    <comment ref="DY60" authorId="0" shapeId="0">
      <text>
        <r>
          <rPr>
            <sz val="9"/>
            <color indexed="81"/>
            <rFont val="Tahoma"/>
            <family val="2"/>
          </rPr>
          <t>Includes members of Shin Minshu (True Democrats) in both houses. They form a legislative group Shinto Daichi Shin Minshu.</t>
        </r>
      </text>
    </comment>
    <comment ref="EB60" authorId="0" shapeId="0">
      <text>
        <r>
          <rPr>
            <sz val="9"/>
            <color indexed="81"/>
            <rFont val="Tahoma"/>
            <family val="2"/>
          </rPr>
          <t>Includes members of Shin Minshu (True Democrats) in both houses. They form a legislative group Shinto Daichi Shin Minshu.</t>
        </r>
      </text>
    </comment>
    <comment ref="DG62" authorId="0" shapeId="0">
      <text>
        <r>
          <rPr>
            <sz val="9"/>
            <color indexed="81"/>
            <rFont val="Tahoma"/>
            <family val="2"/>
          </rPr>
          <t>Includes members of Shinto Kaikaku (New Party Reform) in HC during the 175th and 176th sessions. They form a legislative group with the SPJ.</t>
        </r>
      </text>
    </comment>
    <comment ref="DJ62" authorId="0" shapeId="0">
      <text>
        <r>
          <rPr>
            <sz val="9"/>
            <color indexed="81"/>
            <rFont val="Tahoma"/>
            <family val="2"/>
          </rPr>
          <t>Includes members of Shinto Kaikaku (New Party Reform) in HC during the 175th and 176th sessions. They form a legislative group with the SPJ.</t>
        </r>
      </text>
    </comment>
    <comment ref="DM62" authorId="0" shapeId="0">
      <text>
        <r>
          <rPr>
            <sz val="9"/>
            <color indexed="81"/>
            <rFont val="Tahoma"/>
            <family val="2"/>
          </rPr>
          <t>Includes members of Shinto Kaikaku (New Party Reform) in HC. They form a legislative group with the SPJ.</t>
        </r>
      </text>
    </comment>
    <comment ref="DP62" authorId="0" shapeId="0">
      <text>
        <r>
          <rPr>
            <sz val="9"/>
            <color indexed="81"/>
            <rFont val="Tahoma"/>
            <family val="2"/>
          </rPr>
          <t>Includes members of Shinto Kaikaku (New Party Reform) in HC. They form a legislative group with the SPJ.</t>
        </r>
      </text>
    </comment>
    <comment ref="DS62" authorId="0" shapeId="0">
      <text>
        <r>
          <rPr>
            <sz val="9"/>
            <color indexed="81"/>
            <rFont val="Tahoma"/>
            <family val="2"/>
          </rPr>
          <t>Includes members of Shinto Kaikaku (New Party Reform) in HC. They form a legislative group with the SPJ.</t>
        </r>
      </text>
    </comment>
    <comment ref="DV63" authorId="0" shapeId="0">
      <text>
        <r>
          <rPr>
            <sz val="9"/>
            <color indexed="81"/>
            <rFont val="Tahoma"/>
            <family val="2"/>
          </rPr>
          <t xml:space="preserve">Includes members of Mushozoku-no-kai (Association for Independent) in HR during the 181st session. They form a legislative group Kaikaku Mushozoku-no-kai. </t>
        </r>
      </text>
    </comment>
    <comment ref="DY63" authorId="0" shapeId="0">
      <text>
        <r>
          <rPr>
            <sz val="9"/>
            <color indexed="81"/>
            <rFont val="Tahoma"/>
            <family val="2"/>
          </rPr>
          <t xml:space="preserve">Includes members of Mushozoku-no-kai (Association for Independent) in HR during the 181st session. They form a legislative group Kaikaku Mushozoku-no-kai. </t>
        </r>
      </text>
    </comment>
    <comment ref="EB63" authorId="0" shapeId="0">
      <text>
        <r>
          <rPr>
            <sz val="9"/>
            <color indexed="81"/>
            <rFont val="Tahoma"/>
            <family val="2"/>
          </rPr>
          <t xml:space="preserve">Includes members of Mushozoku-no-kai (Association for Independent) in HR during the 181st session. They form a legislative group Kaikaku Mushozoku-no-kai. </t>
        </r>
      </text>
    </comment>
    <comment ref="DV64" authorId="0" shapeId="0">
      <text>
        <r>
          <rPr>
            <sz val="9"/>
            <color indexed="81"/>
            <rFont val="Tahoma"/>
            <family val="2"/>
          </rPr>
          <t xml:space="preserve">Includes members of Kizuna Party in HR. They form a legislative group with the PLF. </t>
        </r>
      </text>
    </comment>
    <comment ref="DY64" authorId="0" shapeId="0">
      <text>
        <r>
          <rPr>
            <sz val="9"/>
            <color indexed="81"/>
            <rFont val="Tahoma"/>
            <family val="2"/>
          </rPr>
          <t xml:space="preserve">Includes members of Kizuna Party in HR. They form a legislative group with the PLF. </t>
        </r>
      </text>
    </comment>
    <comment ref="EB64" authorId="0" shapeId="0">
      <text>
        <r>
          <rPr>
            <sz val="9"/>
            <color indexed="81"/>
            <rFont val="Tahoma"/>
            <family val="2"/>
          </rPr>
          <t xml:space="preserve">Includes members of Kizuna Party in HR. They form a legislative group with the PLF. </t>
        </r>
      </text>
    </comment>
  </commentList>
</comments>
</file>

<file path=xl/sharedStrings.xml><?xml version="1.0" encoding="utf-8"?>
<sst xmlns="http://schemas.openxmlformats.org/spreadsheetml/2006/main" count="28006" uniqueCount="2094">
  <si>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</si>
  <si>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</si>
  <si>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</si>
  <si>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</si>
  <si>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</si>
  <si>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</si>
  <si>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</si>
  <si>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</si>
  <si>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</si>
  <si>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</si>
  <si>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</si>
  <si>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</si>
  <si>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</si>
  <si>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</si>
  <si>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</si>
  <si>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</si>
  <si>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</si>
  <si>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</si>
  <si>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</si>
  <si>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</si>
  <si>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Eleciton Stop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</si>
  <si>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</si>
  <si>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</si>
  <si>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</si>
  <si>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</si>
  <si>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</si>
  <si>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</si>
  <si>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</si>
  <si>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</si>
  <si>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</si>
  <si>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</si>
  <si>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</si>
  <si>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</si>
  <si>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</si>
  <si>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</si>
  <si>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change in # of seats since start of term</t>
  </si>
  <si>
    <t>Type of election:</t>
  </si>
  <si>
    <t>1st round</t>
  </si>
  <si>
    <t>Candidate name</t>
  </si>
  <si>
    <t>Party endorsement</t>
  </si>
  <si>
    <t>2nd round (if none, leave columns blank)</t>
  </si>
  <si>
    <t># of Votes</t>
  </si>
  <si>
    <t>Abbreviation</t>
  </si>
  <si>
    <t>Wikipedia</t>
  </si>
  <si>
    <t>Parlgov</t>
  </si>
  <si>
    <t>EED</t>
  </si>
  <si>
    <t>IPU</t>
  </si>
  <si>
    <t>UN</t>
  </si>
  <si>
    <t>CIA</t>
  </si>
  <si>
    <t>More</t>
  </si>
  <si>
    <t>Full Name</t>
  </si>
  <si>
    <t>Parliament and government composition database </t>
  </si>
  <si>
    <t>European Election Database</t>
  </si>
  <si>
    <t>Inter-Parliamentary Union</t>
  </si>
  <si>
    <t>UNData Country Profile</t>
  </si>
  <si>
    <t>CIA World Factbook</t>
  </si>
  <si>
    <t>URL</t>
  </si>
  <si>
    <t>% of Votes_type2</t>
  </si>
  <si>
    <t>% of Votes_type3</t>
  </si>
  <si>
    <t>% of Votes_type1</t>
  </si>
  <si>
    <t>Votes as share of electorate:</t>
  </si>
  <si>
    <t>Valid votes as share of votes:</t>
  </si>
  <si>
    <t>Total participating:</t>
  </si>
  <si>
    <t>Participating as share of electorate</t>
  </si>
  <si>
    <t>Year of Journal:</t>
  </si>
  <si>
    <t>Year of Data:</t>
  </si>
  <si>
    <t>TY</t>
  </si>
  <si>
    <t>AU1</t>
  </si>
  <si>
    <t>AU2</t>
  </si>
  <si>
    <t>AU3</t>
  </si>
  <si>
    <t>AU5</t>
  </si>
  <si>
    <t>AU6</t>
  </si>
  <si>
    <t>JO</t>
  </si>
  <si>
    <t>VL</t>
  </si>
  <si>
    <t>IS</t>
  </si>
  <si>
    <t>SN</t>
  </si>
  <si>
    <t>UR</t>
  </si>
  <si>
    <t>DO</t>
  </si>
  <si>
    <t>SP</t>
  </si>
  <si>
    <t>EP</t>
  </si>
  <si>
    <t>PY</t>
  </si>
  <si>
    <t>ER</t>
  </si>
  <si>
    <t>AU4</t>
  </si>
  <si>
    <t>PB</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</si>
  <si>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</si>
  <si>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</si>
  <si>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</si>
  <si>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</si>
  <si>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</si>
  <si>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</si>
  <si>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</si>
  <si>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</si>
  <si>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</si>
  <si>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</si>
  <si>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</si>
  <si>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</si>
  <si>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Votes_type1</t>
  </si>
  <si>
    <t>Change in % of Votes_type1</t>
  </si>
  <si>
    <t>Seats_type1</t>
  </si>
  <si>
    <t>% of Seats_type1</t>
  </si>
  <si>
    <t>Change in % of Seats_type1</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</si>
  <si>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</si>
  <si>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</si>
  <si>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</si>
  <si>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</si>
  <si>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</si>
  <si>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</si>
  <si>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</si>
  <si>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</si>
  <si>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</si>
  <si>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</si>
  <si>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Votes_round1</t>
  </si>
  <si>
    <t>% of Votes_round1</t>
  </si>
  <si>
    <t>Votes_round2</t>
  </si>
  <si>
    <t>% of Votes_round2</t>
  </si>
  <si>
    <t>main party color name from color tab</t>
  </si>
  <si>
    <t>second party color name from color tab</t>
  </si>
  <si>
    <t>party color code color (generated from column b (if specified) or seeded from column a (if not specified))</t>
  </si>
  <si>
    <t xml:space="preserve"> </t>
  </si>
  <si>
    <t>ministryname_english</t>
  </si>
  <si>
    <t>ministryname_lang1</t>
  </si>
  <si>
    <t>Start Date</t>
  </si>
  <si>
    <t>End date</t>
  </si>
  <si>
    <t>Year of birth</t>
  </si>
  <si>
    <t>personID</t>
  </si>
  <si>
    <t>Party Name (if different)</t>
  </si>
  <si>
    <t>TI</t>
  </si>
  <si>
    <t>partyid (Countrycode_party01)</t>
  </si>
  <si>
    <t>Party ID</t>
  </si>
  <si>
    <t>Election Stop Date:</t>
  </si>
  <si>
    <t>"Politics of " Page</t>
  </si>
  <si>
    <t>PartyID</t>
  </si>
  <si>
    <t>Change in % of Seats_type3</t>
  </si>
  <si>
    <t>Ministry ID (Leave blank)</t>
  </si>
  <si>
    <t>PresID (countrycode_lastname01)</t>
  </si>
  <si>
    <t>Party endorsement (rest in commments if more than one)</t>
  </si>
  <si>
    <t>answer (yes, no, other)</t>
  </si>
  <si>
    <t>Refid (same for all answers)</t>
  </si>
  <si>
    <t>topic (same for all answers)</t>
  </si>
  <si>
    <t>question (same for al answers)</t>
  </si>
  <si>
    <t>ministryname_lang2 (if any)</t>
  </si>
  <si>
    <t>parlseats_lh</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</si>
  <si>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</si>
  <si>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</si>
  <si>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</si>
  <si>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</si>
  <si>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</si>
  <si>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lists of ministerial-level  posts, and minister identities (including name, birth year, gender and party affiliation) along with reasons for changes in individual ministries that occur between governments.</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</si>
  <si>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</si>
  <si>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</si>
  <si>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</si>
  <si>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</si>
  <si>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</si>
  <si>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</si>
  <si>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</si>
  <si>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</si>
  <si>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</si>
  <si>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</si>
  <si>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</si>
  <si>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</si>
  <si>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</si>
  <si>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Additional sheet with supporting data.</t>
  </si>
  <si>
    <t>Notes for editors/country authors</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</si>
  <si>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t>
  </si>
  <si>
    <t>This data is collected only for a small number of the countries in the PDY.</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</si>
  <si>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</si>
  <si>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</si>
  <si>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</si>
  <si>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</si>
  <si>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partyname_now_english</t>
  </si>
  <si>
    <t>partyname_all_aggregate</t>
  </si>
  <si>
    <t>&lt;empty&gt;</t>
  </si>
  <si>
    <t>partyname_now_acronym</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</si>
  <si>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</si>
  <si>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</si>
  <si>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</si>
  <si>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</si>
  <si>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</si>
  <si>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</si>
  <si>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</si>
  <si>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</si>
  <si>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</si>
  <si>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</si>
  <si>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</si>
  <si>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</si>
  <si>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</si>
  <si>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</si>
  <si>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</si>
  <si>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</si>
  <si>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</si>
  <si>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</si>
  <si>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</si>
  <si>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</si>
  <si>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</si>
  <si>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</si>
  <si>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</si>
  <si>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</si>
  <si>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</si>
  <si>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</si>
  <si>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</si>
  <si>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</si>
  <si>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</si>
  <si>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</si>
  <si>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</si>
  <si>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</si>
  <si>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</si>
  <si>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</si>
  <si>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</si>
  <si>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</si>
  <si>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</si>
  <si>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</si>
  <si>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</si>
  <si>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</si>
  <si>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</si>
  <si>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</si>
  <si>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</si>
  <si>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</si>
  <si>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</si>
  <si>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</si>
  <si>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</si>
  <si>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Value</t>
  </si>
  <si>
    <t>Electorate</t>
  </si>
  <si>
    <t>Endnote Output</t>
  </si>
  <si>
    <t>Bibtex Output</t>
  </si>
  <si>
    <t>This country has no additional sheets</t>
  </si>
  <si>
    <t>Blue</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</si>
  <si>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</si>
  <si>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</si>
  <si>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</si>
  <si>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</si>
  <si>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</si>
  <si>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</si>
  <si>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</si>
  <si>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</si>
  <si>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</si>
  <si>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</si>
  <si>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</si>
  <si>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</si>
  <si>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</si>
  <si>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</si>
  <si>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</si>
  <si>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</si>
  <si>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</si>
  <si>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</si>
  <si>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</si>
  <si>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</si>
  <si>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</si>
  <si>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</si>
  <si>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</si>
  <si>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</si>
  <si>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</si>
  <si>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</si>
  <si>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</si>
  <si>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</si>
  <si>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</si>
  <si>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</si>
  <si>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</si>
  <si>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</si>
  <si>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</si>
  <si>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</si>
  <si>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</si>
  <si>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</si>
  <si>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</si>
  <si>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</si>
  <si>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</si>
  <si>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</si>
  <si>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</si>
  <si>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Purple (dark)</t>
  </si>
  <si>
    <t>Purple (light)</t>
  </si>
  <si>
    <t>Red</t>
  </si>
  <si>
    <t>#FF0000</t>
  </si>
  <si>
    <t>Red (dark)</t>
  </si>
  <si>
    <t>#910000</t>
  </si>
  <si>
    <t>Red (light)</t>
  </si>
  <si>
    <t>#FC5B5B</t>
  </si>
  <si>
    <t>Tan</t>
  </si>
  <si>
    <t>#EBC97F</t>
  </si>
  <si>
    <t>Teal</t>
  </si>
  <si>
    <t>#008B8B</t>
  </si>
  <si>
    <t>Turquoise</t>
  </si>
  <si>
    <t>#40DDE0</t>
  </si>
  <si>
    <t>Yellow</t>
  </si>
  <si>
    <t>#FFCC00</t>
  </si>
  <si>
    <t>Yellow (dark)</t>
  </si>
  <si>
    <t>#EDAE00</t>
  </si>
  <si>
    <t>Yellow (light)</t>
  </si>
  <si>
    <t>#FFF700</t>
  </si>
  <si>
    <t>#B041BA</t>
  </si>
  <si>
    <t>#7A017A</t>
  </si>
  <si>
    <t>#BC71DE</t>
  </si>
  <si>
    <t>Red (medium)</t>
  </si>
  <si>
    <t>#D66D6D</t>
  </si>
  <si>
    <t/>
  </si>
  <si>
    <t>Data for this sheet is in the process of reformatting to fit the online version.  Prelininary data can be found in the ministers_in process sheet to the right.</t>
  </si>
  <si>
    <t>Japan</t>
  </si>
  <si>
    <t>Minister of Internal Affairs and Communications</t>
  </si>
  <si>
    <t>Kaifu II</t>
  </si>
  <si>
    <t>Miyazawa I</t>
  </si>
  <si>
    <t>Prime Minister</t>
  </si>
  <si>
    <t>Deputy Prime Minister</t>
  </si>
  <si>
    <t>Minister of Justice</t>
  </si>
  <si>
    <t>Minister of Foreign Affairs</t>
  </si>
  <si>
    <t>Minister of Finance</t>
  </si>
  <si>
    <t>Minister of Education</t>
  </si>
  <si>
    <t>Minister of Education, Culture, Sports, Science and Technology</t>
  </si>
  <si>
    <t>Minister of Welfare</t>
  </si>
  <si>
    <t>Minister of Health, Labour and Welfare</t>
  </si>
  <si>
    <t>Minister of Agriculture, Forestry and Fisheries</t>
  </si>
  <si>
    <t>Minister of Economy, Trade and Industry</t>
  </si>
  <si>
    <t>Minister of International Trade and Industry</t>
  </si>
  <si>
    <t>Minister of Transportation</t>
  </si>
  <si>
    <t>Minister of Land, Infrastructure and Transport</t>
  </si>
  <si>
    <t>Minister of Land, Infrastructure, Transport and Tourism</t>
  </si>
  <si>
    <t>Minister of Posts and Telecommunication</t>
  </si>
  <si>
    <t>Minister of Labour</t>
  </si>
  <si>
    <t>Minister of Construction</t>
  </si>
  <si>
    <t>Minister of Home Affairs</t>
  </si>
  <si>
    <t>Minister of State (National Policy)</t>
  </si>
  <si>
    <t>Minister of State (Promotion of Local Sovereignty)</t>
  </si>
  <si>
    <t>Minister of State (Pension Reform)</t>
  </si>
  <si>
    <t>Minister of State (Gender Equality)</t>
  </si>
  <si>
    <t>Minister of State (Government Revitalization)</t>
  </si>
  <si>
    <t>Chairman of the National Public Safety Commission</t>
  </si>
  <si>
    <t>Minister of State (Crisis Management)</t>
  </si>
  <si>
    <t>Minister of State (Disaster Management)</t>
  </si>
  <si>
    <t>Minister of State (National Emergency Legislation)</t>
  </si>
  <si>
    <t>Minister of State (Financial Services)</t>
  </si>
  <si>
    <t>Minister of State ('Challenge Again' Initiative)</t>
  </si>
  <si>
    <t>Minister of State (Internet Fair 2001 Japan)</t>
  </si>
  <si>
    <t>Minister of State (Economic and Fiscal Policy)</t>
  </si>
  <si>
    <t>Minister of State (Privatisation of the Postal Services)</t>
  </si>
  <si>
    <t>Minister of State (Postal Reform)</t>
  </si>
  <si>
    <t>Minister of State (Decentralization Reform)</t>
  </si>
  <si>
    <t>Minister of State (Correcting Regional Disparities)</t>
  </si>
  <si>
    <t>Minister of State (Regulatory Reform)</t>
  </si>
  <si>
    <t>Minister of State (Administrative Reform)</t>
  </si>
  <si>
    <t>Minister of State (Special Zones for Structural Reform)</t>
  </si>
  <si>
    <t>Minister of State (Regional Revitalization)</t>
  </si>
  <si>
    <t>Minister of State (Regional Government)</t>
  </si>
  <si>
    <t>Minister of State (Food Safety)</t>
  </si>
  <si>
    <t>Minister of State (Consumer Affairs)</t>
  </si>
  <si>
    <t>Minister of State (Social Affairs)</t>
  </si>
  <si>
    <t>Minister of State (Public Records Management and National Archives)</t>
  </si>
  <si>
    <t>Minister of State (Information Technology)</t>
  </si>
  <si>
    <t>Minister of State (Industrial Revitalization Corporation of Japan)</t>
  </si>
  <si>
    <t>Minister of State (Personal Information Protection In charge of Information Technology)</t>
  </si>
  <si>
    <t>Minister of State (Innovation)</t>
  </si>
  <si>
    <t>Minister of State (Youth Affairs and Measures for Decreasing Birthrate)</t>
  </si>
  <si>
    <t>Minister of State (Okinawa and Northern Territories Affairs)</t>
  </si>
  <si>
    <t>Minister of State (Quality-of-Life Policy)</t>
  </si>
  <si>
    <t>Minister of State (Global Environmental Problems)</t>
  </si>
  <si>
    <t>Minister of Management and Coordination Agency</t>
  </si>
  <si>
    <t>Hokkaido and Okinawa Development Agency</t>
  </si>
  <si>
    <t>Director General of Hokkaido Development Agency</t>
  </si>
  <si>
    <t>Director General of Okinawa Development Agency</t>
  </si>
  <si>
    <t>Minister of Defense</t>
  </si>
  <si>
    <t>Economic Planning Agency</t>
  </si>
  <si>
    <t>Science and Technology Agency</t>
  </si>
  <si>
    <t>Environmental Agency</t>
  </si>
  <si>
    <t>National Land Agency</t>
  </si>
  <si>
    <t>Legislation Bureau</t>
  </si>
  <si>
    <t>Miyazawa II</t>
  </si>
  <si>
    <t>Hashimoto I</t>
  </si>
  <si>
    <t>Hashimoto II</t>
  </si>
  <si>
    <t>Obuchi I</t>
  </si>
  <si>
    <t>Mori I</t>
  </si>
  <si>
    <t>Mori II</t>
  </si>
  <si>
    <t>Koizumi I</t>
  </si>
  <si>
    <t>Koizumi II</t>
  </si>
  <si>
    <t>Koizumi III</t>
  </si>
  <si>
    <t>Abe I</t>
  </si>
  <si>
    <t>Abe II</t>
  </si>
  <si>
    <t>Fukuda I</t>
  </si>
  <si>
    <t>Fukuda II</t>
  </si>
  <si>
    <t>Aso I</t>
  </si>
  <si>
    <t>Hatoyama I</t>
  </si>
  <si>
    <t>Japan Communist Party (JCP)</t>
  </si>
  <si>
    <t>Social Democratic Party (SDP)</t>
  </si>
  <si>
    <t>JRP</t>
  </si>
  <si>
    <t>Shin-ryokufu-kai</t>
  </si>
  <si>
    <t>From Five</t>
  </si>
  <si>
    <t>Clean Government Party (Komei-to)</t>
  </si>
  <si>
    <t>Association for Diet Reform</t>
  </si>
  <si>
    <t>New Party Nippon</t>
  </si>
  <si>
    <t>New Party Daichi</t>
  </si>
  <si>
    <t>Your Party</t>
  </si>
  <si>
    <t>Independent</t>
  </si>
  <si>
    <t>Vacant</t>
  </si>
  <si>
    <t>-</t>
  </si>
  <si>
    <t>Liberal Democratic Party (LDP)</t>
  </si>
  <si>
    <t>DSP</t>
  </si>
  <si>
    <t>Proportional Representation</t>
  </si>
  <si>
    <t>Prefectural Constituencies</t>
  </si>
  <si>
    <t>Overall (Proportional Votes, Proportional and Prefectural Seats)</t>
  </si>
  <si>
    <t>New Party Reform</t>
  </si>
  <si>
    <t>Sunrise Party of Japan</t>
  </si>
  <si>
    <t>Japan Restoration Party (JRP)</t>
  </si>
  <si>
    <t>Tomorrow Party of Japan (TPJ)</t>
  </si>
  <si>
    <t>25,643,309</t>
  </si>
  <si>
    <t>451,762</t>
  </si>
  <si>
    <t>885,881</t>
  </si>
  <si>
    <t>4,700,290</t>
  </si>
  <si>
    <t>13,598,774</t>
  </si>
  <si>
    <t>2,807,245</t>
  </si>
  <si>
    <t>117,185</t>
  </si>
  <si>
    <t>315,604</t>
  </si>
  <si>
    <t>6,942,354</t>
  </si>
  <si>
    <t>2,992,366</t>
  </si>
  <si>
    <t>165,331</t>
  </si>
  <si>
    <t>1,006,468</t>
  </si>
  <si>
    <t>237</t>
  </si>
  <si>
    <t>1</t>
  </si>
  <si>
    <t>9</t>
  </si>
  <si>
    <t>0</t>
  </si>
  <si>
    <t>27</t>
  </si>
  <si>
    <t>4</t>
  </si>
  <si>
    <t>14</t>
  </si>
  <si>
    <t>2</t>
  </si>
  <si>
    <t>5</t>
  </si>
  <si>
    <t>16,624,457</t>
  </si>
  <si>
    <t>1,420,790</t>
  </si>
  <si>
    <t>7,116,474</t>
  </si>
  <si>
    <t>3,689,159</t>
  </si>
  <si>
    <t>9,628,653</t>
  </si>
  <si>
    <t>5,245,586</t>
  </si>
  <si>
    <t>70,847</t>
  </si>
  <si>
    <t>346,848</t>
  </si>
  <si>
    <t>12,262,228</t>
  </si>
  <si>
    <t>3,423,915</t>
  </si>
  <si>
    <t>350,931</t>
  </si>
  <si>
    <t>57</t>
  </si>
  <si>
    <t>30</t>
  </si>
  <si>
    <t>40</t>
  </si>
  <si>
    <t>22</t>
  </si>
  <si>
    <t>7</t>
  </si>
  <si>
    <t>8</t>
  </si>
  <si>
    <t>Democratic Party of Japan (DPJ)</t>
  </si>
  <si>
    <t>New Conservative Party</t>
  </si>
  <si>
    <t>Kizuna Party</t>
  </si>
  <si>
    <t>Hiranuma Group</t>
  </si>
  <si>
    <t>New Party Reform (NPR)</t>
  </si>
  <si>
    <t>People’s Life First (PLF)</t>
  </si>
  <si>
    <t>Tax Cuts Japan (TCJ)</t>
  </si>
  <si>
    <t>New Party Daichi (NPD)</t>
  </si>
  <si>
    <t>Green Wind</t>
  </si>
  <si>
    <t>Sunrise Party of Japan (SPJ)</t>
  </si>
  <si>
    <t>174th Diet, ordinary session</t>
  </si>
  <si>
    <t>175th Diet, special session</t>
  </si>
  <si>
    <t>176th Diet, extraordinary session</t>
  </si>
  <si>
    <t>177th Diet, ordinary session</t>
  </si>
  <si>
    <t>178th Diet, extraordinary session</t>
  </si>
  <si>
    <t>179th Diet, extraordinary session</t>
  </si>
  <si>
    <t>180th Diet, ordinary session session</t>
  </si>
  <si>
    <t>181st Diet, extraordinary session session</t>
  </si>
  <si>
    <t>182nd Diet, special session session</t>
  </si>
  <si>
    <t>hr</t>
  </si>
  <si>
    <t>Komei-Clean Government Party</t>
  </si>
  <si>
    <t>People’s New Party (PNP)</t>
  </si>
  <si>
    <t xml:space="preserve">Sunrise Party of Japan (SPJ) </t>
  </si>
  <si>
    <t>hc</t>
  </si>
  <si>
    <t xml:space="preserve">Kan I: </t>
  </si>
  <si>
    <t xml:space="preserve">Noda I: </t>
  </si>
  <si>
    <t>Abe III:</t>
  </si>
  <si>
    <t>CGP</t>
  </si>
  <si>
    <t>Komeitō</t>
  </si>
  <si>
    <t>公明党</t>
  </si>
  <si>
    <t>CP</t>
  </si>
  <si>
    <t>Hoshutō</t>
  </si>
  <si>
    <t>保守新党</t>
  </si>
  <si>
    <t>Democratic Party of Japan</t>
  </si>
  <si>
    <t>DPJ</t>
  </si>
  <si>
    <t>Minshutō</t>
  </si>
  <si>
    <t>民主党</t>
  </si>
  <si>
    <t>民主社会党</t>
  </si>
  <si>
    <t>GW</t>
  </si>
  <si>
    <t>Midori no Kaze</t>
  </si>
  <si>
    <t>House of Councillors Club</t>
  </si>
  <si>
    <t>HCC</t>
  </si>
  <si>
    <t>Niin-kurabu</t>
  </si>
  <si>
    <t>Independents Club</t>
  </si>
  <si>
    <t>IC</t>
  </si>
  <si>
    <t>Mushozoku-no-kai</t>
  </si>
  <si>
    <t>Japan/Japanese Communist Party</t>
  </si>
  <si>
    <t>JCP</t>
  </si>
  <si>
    <t>日本共産党</t>
  </si>
  <si>
    <t>Japan New Party</t>
  </si>
  <si>
    <t>JNP</t>
  </si>
  <si>
    <t>Nihon Shintō</t>
  </si>
  <si>
    <t>日本新党</t>
  </si>
  <si>
    <t>Japan Renewal Party</t>
  </si>
  <si>
    <t>Shinseitō</t>
  </si>
  <si>
    <t>新生党</t>
  </si>
  <si>
    <t>Japan Restoration Party</t>
  </si>
  <si>
    <t>Nippon Ishin no Kai</t>
  </si>
  <si>
    <t>日本維新の会</t>
  </si>
  <si>
    <t>Japan Socialist Party</t>
  </si>
  <si>
    <t>JSP</t>
  </si>
  <si>
    <t>日本社会党</t>
  </si>
  <si>
    <t>KP</t>
  </si>
  <si>
    <t>Shintō Kizuna</t>
  </si>
  <si>
    <t>新党きづな</t>
  </si>
  <si>
    <t xml:space="preserve">Liberal Democratic Party </t>
  </si>
  <si>
    <t>LDP</t>
  </si>
  <si>
    <t>自由民主党</t>
  </si>
  <si>
    <t>Liberal Party</t>
  </si>
  <si>
    <t>LP</t>
  </si>
  <si>
    <t>自由党</t>
  </si>
  <si>
    <t>Political Group of Okinawa Revolution</t>
  </si>
  <si>
    <t>Seitō Sōzō</t>
  </si>
  <si>
    <t>政党そうぞう</t>
  </si>
  <si>
    <t>NCP</t>
  </si>
  <si>
    <t>Hoshushintō</t>
  </si>
  <si>
    <t>New Frontier Party</t>
  </si>
  <si>
    <t>NFP</t>
  </si>
  <si>
    <t>Shinshintō</t>
  </si>
  <si>
    <t>新進党</t>
  </si>
  <si>
    <t>NPD</t>
  </si>
  <si>
    <t>Shintō Daichi</t>
  </si>
  <si>
    <t>新党大地</t>
  </si>
  <si>
    <t>NPN</t>
  </si>
  <si>
    <t>Shintō Nippon</t>
  </si>
  <si>
    <t>新党日本</t>
  </si>
  <si>
    <t>New Socialist Party</t>
  </si>
  <si>
    <t>NSP</t>
  </si>
  <si>
    <t>新社会党</t>
  </si>
  <si>
    <t>People’s Life First</t>
  </si>
  <si>
    <t>PLF</t>
  </si>
  <si>
    <t>Kokumin no Seikatsu ga Daiichi</t>
  </si>
  <si>
    <t>People's New Party</t>
  </si>
  <si>
    <t>PNP</t>
  </si>
  <si>
    <t>Kokumin Shintō</t>
  </si>
  <si>
    <t>国民新党</t>
  </si>
  <si>
    <t>Reform Club</t>
  </si>
  <si>
    <t>RC</t>
  </si>
  <si>
    <t>Kaikaku-kurabu</t>
  </si>
  <si>
    <t>改革クラブ</t>
  </si>
  <si>
    <t>New Party Sakigake</t>
  </si>
  <si>
    <t>NPS</t>
  </si>
  <si>
    <t>Shintō Sakigake</t>
  </si>
  <si>
    <t>新党さきがけ</t>
  </si>
  <si>
    <t>New Wind</t>
  </si>
  <si>
    <t>NW</t>
  </si>
  <si>
    <t>SDP</t>
  </si>
  <si>
    <t>社会民主党</t>
  </si>
  <si>
    <t>Sun Party</t>
  </si>
  <si>
    <t>SPJ</t>
  </si>
  <si>
    <t>Tachiagare Nippon</t>
  </si>
  <si>
    <t>たちあがれ日本</t>
  </si>
  <si>
    <t>Tax Cuts Japan</t>
  </si>
  <si>
    <t>TCJ</t>
  </si>
  <si>
    <t>Genzei Nippon</t>
  </si>
  <si>
    <t>減税日本</t>
  </si>
  <si>
    <t>Tomorrow Party of Japan</t>
  </si>
  <si>
    <t>TPJ</t>
  </si>
  <si>
    <t>Nippon Mirai no Tō</t>
  </si>
  <si>
    <t>日本未来の党</t>
  </si>
  <si>
    <t>Japanese Trade Union Confederation</t>
  </si>
  <si>
    <t>Nihon Rōdōkumiai Sōrengōkai</t>
  </si>
  <si>
    <t>日本労働組合総連合会</t>
  </si>
  <si>
    <t>Voice of People</t>
  </si>
  <si>
    <t>VP</t>
  </si>
  <si>
    <t>Kokumin no Koe</t>
  </si>
  <si>
    <t>YP</t>
  </si>
  <si>
    <t>Minna no Tō</t>
  </si>
  <si>
    <t>みんなの党</t>
  </si>
  <si>
    <t>Minshu-Kaikaku-Rengo</t>
  </si>
  <si>
    <t>民主改革連合</t>
  </si>
  <si>
    <t>Jiyu Rengo</t>
  </si>
  <si>
    <t>自由連合</t>
  </si>
  <si>
    <t>Citizens' Association</t>
  </si>
  <si>
    <t>CA</t>
  </si>
  <si>
    <t>Shimin rengo</t>
  </si>
  <si>
    <t>Association for the Constitution</t>
  </si>
  <si>
    <t>AC</t>
  </si>
  <si>
    <t>Goken rengo</t>
  </si>
  <si>
    <t>HG</t>
  </si>
  <si>
    <t>TC</t>
  </si>
  <si>
    <t>ADR</t>
  </si>
  <si>
    <t>New Fraterntiy Party</t>
  </si>
  <si>
    <t>Shintō Yūai</t>
  </si>
  <si>
    <t>新党友愛</t>
  </si>
  <si>
    <t>Friendship Group</t>
  </si>
  <si>
    <t>FG</t>
  </si>
  <si>
    <t>Yuai</t>
  </si>
  <si>
    <t>FF</t>
  </si>
  <si>
    <t>フロム・ファイブ</t>
  </si>
  <si>
    <t xml:space="preserve">House of Councillors Forum </t>
  </si>
  <si>
    <t>HCF</t>
  </si>
  <si>
    <t>Party Independents</t>
  </si>
  <si>
    <t>PI</t>
  </si>
  <si>
    <t>Sangiin-no-kai</t>
  </si>
  <si>
    <t>Peace and Reform</t>
  </si>
  <si>
    <t>PR</t>
  </si>
  <si>
    <t>Heiwa-Kaikaku</t>
  </si>
  <si>
    <t>Shakai-minshu-rengō</t>
  </si>
  <si>
    <t>社会民主連合</t>
  </si>
  <si>
    <t>NPR</t>
  </si>
  <si>
    <t>Minister of State (Political Reform)</t>
  </si>
  <si>
    <t>Minister of State (Japan Tourism)</t>
  </si>
  <si>
    <t>Minister of State (Ocean Policy)</t>
  </si>
  <si>
    <t>Minister of State (Abduction Issue)</t>
  </si>
  <si>
    <t>Minister of State (Science and Technology Policy)</t>
  </si>
  <si>
    <t>Hata I</t>
  </si>
  <si>
    <t>Suicide</t>
  </si>
  <si>
    <t>Death of predecessor</t>
  </si>
  <si>
    <t>Secretary of Defense</t>
  </si>
  <si>
    <t>Director General of Defense Agency</t>
  </si>
  <si>
    <t>Murayama I</t>
  </si>
  <si>
    <t>Kiyoshi Ozawa</t>
  </si>
  <si>
    <t>Tomoharu Tazawa</t>
  </si>
  <si>
    <t>Hiroshi Miyazawa</t>
  </si>
  <si>
    <t>Original PDY lists formal reshuffle of Obuchi I on 14 January 1999.  Official list of Japanese governments lists only one Obuchi cabinet with two reshuffles (http://www.kantei.go.jp/foreign/archives_e.html); Mikio Aoki, Chief Cabinet Secretary served as Interim Prime Minister from 2-5 April 2000.</t>
  </si>
  <si>
    <t>Infirmity (stroke)</t>
  </si>
  <si>
    <t>Hideo Usui</t>
  </si>
  <si>
    <t>1939</t>
  </si>
  <si>
    <t>male</t>
  </si>
  <si>
    <t>Usui_Hideo_1939</t>
  </si>
  <si>
    <t>Chairman of Financial Reconstruction Commission</t>
  </si>
  <si>
    <t>Shinzo Abe</t>
  </si>
  <si>
    <t>1954</t>
  </si>
  <si>
    <t>Abe_Shinzo_1954</t>
  </si>
  <si>
    <t>Yoshihide Suga</t>
  </si>
  <si>
    <t>1948</t>
  </si>
  <si>
    <t>Suga_Yoshihide_1948</t>
  </si>
  <si>
    <t>Hiroya Masuda</t>
  </si>
  <si>
    <t>1951</t>
  </si>
  <si>
    <t>non-Diet member</t>
  </si>
  <si>
    <t>Masuda_Hiroya_1951</t>
  </si>
  <si>
    <t>Taro Aso</t>
  </si>
  <si>
    <t>1940</t>
  </si>
  <si>
    <t>Aso_Taro_1940</t>
  </si>
  <si>
    <t>Nobutaka Machimura</t>
  </si>
  <si>
    <t>1944</t>
  </si>
  <si>
    <t>Machimura_Nobutaka_1944</t>
  </si>
  <si>
    <t>Jinen Nagase</t>
  </si>
  <si>
    <t>1943</t>
  </si>
  <si>
    <t>Nagase_Jinen_1943</t>
  </si>
  <si>
    <t>Kunio Hatoyama</t>
  </si>
  <si>
    <t>Hatoyama_Kunio_1948</t>
  </si>
  <si>
    <t>Koji Omi</t>
  </si>
  <si>
    <t>1932</t>
  </si>
  <si>
    <t>Omi_Koji_1932</t>
  </si>
  <si>
    <t>Fukushiro Nukaga</t>
  </si>
  <si>
    <t>Nukaga_Fukushiro_1944</t>
  </si>
  <si>
    <t>Bunmei Ibuki</t>
  </si>
  <si>
    <t>1938</t>
  </si>
  <si>
    <t>Ibuki_Bunmei_1938</t>
  </si>
  <si>
    <t>Hakuo Yanagisawa</t>
  </si>
  <si>
    <t>1935</t>
  </si>
  <si>
    <t>Yanagisawa_Hakuo_1935</t>
  </si>
  <si>
    <t>Yoichi Masuzoe</t>
  </si>
  <si>
    <t>Masuzoe_Yoichi_1948</t>
  </si>
  <si>
    <t>Toshikatsu Matsuoka</t>
  </si>
  <si>
    <t>1945</t>
  </si>
  <si>
    <t>Matsuoka_Toshikatsu_1945</t>
  </si>
  <si>
    <t>Norihiko Akagi</t>
  </si>
  <si>
    <t>1959</t>
  </si>
  <si>
    <t>Akagi_Norihiko_1959</t>
  </si>
  <si>
    <t>Masatoshi Wakabayashi</t>
  </si>
  <si>
    <t>1934</t>
  </si>
  <si>
    <t>Wakabayashi_Masatoshi_1934</t>
  </si>
  <si>
    <t>Takehiko Endo</t>
  </si>
  <si>
    <t>Endo_Takehiko_1938</t>
  </si>
  <si>
    <t>Akira Amari</t>
  </si>
  <si>
    <t>1949</t>
  </si>
  <si>
    <t>Amari_Akira_1949</t>
  </si>
  <si>
    <t>Tetsuzo Fuyushiba</t>
  </si>
  <si>
    <t>Fuyushiba_Tetsuzo_1940</t>
  </si>
  <si>
    <t>Yasuhisa Shiozaki</t>
  </si>
  <si>
    <t>1950</t>
  </si>
  <si>
    <t>Shiozaki_Yasuhisa_1950</t>
  </si>
  <si>
    <t>Kaoru Yosano</t>
  </si>
  <si>
    <t>Yosano_Kaoru_1938</t>
  </si>
  <si>
    <t>Fumio Kyuma</t>
  </si>
  <si>
    <t>Kyuma_Fumio_1940</t>
  </si>
  <si>
    <t>Yuriko Koike</t>
  </si>
  <si>
    <t>1952</t>
  </si>
  <si>
    <t>female</t>
  </si>
  <si>
    <t>Koike_Yuriko_1952</t>
  </si>
  <si>
    <t>Masahiko Komura</t>
  </si>
  <si>
    <t>1942</t>
  </si>
  <si>
    <t>Komura_Masahiko_1942</t>
  </si>
  <si>
    <t>Ichiro Kamoshita</t>
  </si>
  <si>
    <t>Kamoshita_Ichiro_1949</t>
  </si>
  <si>
    <t>Sanae Takaichi</t>
  </si>
  <si>
    <t>1961</t>
  </si>
  <si>
    <t>Takaichi_Sanae_1961</t>
  </si>
  <si>
    <t>Yoko Kamikawa</t>
  </si>
  <si>
    <t>1953</t>
  </si>
  <si>
    <t>Kamikawa_Yoko_1953</t>
  </si>
  <si>
    <t>Kensei Mizote</t>
  </si>
  <si>
    <t>Mizote_Kensei_1942</t>
  </si>
  <si>
    <t>Shinya Izumi</t>
  </si>
  <si>
    <t>1937</t>
  </si>
  <si>
    <t>Izumi_Shinya_1937</t>
  </si>
  <si>
    <t>Yuji Yamamoto</t>
  </si>
  <si>
    <t>Yamamoto_Yuji_1952</t>
  </si>
  <si>
    <t>Yoshimi Watanabe</t>
  </si>
  <si>
    <t>Watanabe_Yoshimi_1952</t>
  </si>
  <si>
    <t>Fumio Kishida</t>
  </si>
  <si>
    <t>1957</t>
  </si>
  <si>
    <t>Kishida_Fumio_1957</t>
  </si>
  <si>
    <t>Hiroko Ota</t>
  </si>
  <si>
    <t>Ota_Hiroko_1954</t>
  </si>
  <si>
    <t>Genichiro Sata</t>
  </si>
  <si>
    <t>Sata_Genichiro_1952</t>
  </si>
  <si>
    <t>Chikara Sakaguchi</t>
  </si>
  <si>
    <t>Sakaguchi_Chikara_1934</t>
  </si>
  <si>
    <t>Chikage Ogi</t>
  </si>
  <si>
    <t>1933</t>
  </si>
  <si>
    <t>Ogi_Chikage_1933</t>
  </si>
  <si>
    <t>Toranosuke Katayama</t>
  </si>
  <si>
    <t>Katayama_Toranosuke_1935</t>
  </si>
  <si>
    <t>Hosokawa I</t>
  </si>
  <si>
    <t>Tsukasa Nishida</t>
  </si>
  <si>
    <t>Yoshiyuki Kamei</t>
  </si>
  <si>
    <t>Minister of Environmment</t>
  </si>
  <si>
    <t>Iwanaga_Mineichi_1941</t>
  </si>
  <si>
    <t>1941</t>
  </si>
  <si>
    <t>Mineichi Iwanaga</t>
  </si>
  <si>
    <t>Shimamura_Yoshinobu_1934</t>
  </si>
  <si>
    <t>Yoshinobu Shimamura</t>
  </si>
  <si>
    <t>Kazuo Kitagawa</t>
  </si>
  <si>
    <t>Kitagawa_Kazuo_1953</t>
  </si>
  <si>
    <t>Yasuo Fukuda</t>
  </si>
  <si>
    <t>Fukuda_Yasuo_1949</t>
  </si>
  <si>
    <t>Hiroyuki Hosoda</t>
  </si>
  <si>
    <t>Hosoda_Hiroyuki_1944</t>
  </si>
  <si>
    <t>Yasufumi Tanahashi</t>
  </si>
  <si>
    <t>1963</t>
  </si>
  <si>
    <t>Tanahashi_Yasufumi_1963</t>
  </si>
  <si>
    <t>Original PDY omitted cabinet positions for brief Koizumi III before reshuffling</t>
  </si>
  <si>
    <t>Toshiki Kaifu</t>
  </si>
  <si>
    <t>1931</t>
  </si>
  <si>
    <t>Kaifu_Toshiki_1931</t>
  </si>
  <si>
    <t>Kiichi Miyazama</t>
  </si>
  <si>
    <t>1919</t>
  </si>
  <si>
    <t>Miyazama_Kiichi_1919</t>
  </si>
  <si>
    <t>Kiichi Miyazawa</t>
  </si>
  <si>
    <t>Miyazawa_Kiichi_1919</t>
  </si>
  <si>
    <t>Morihiro Hosokawa</t>
  </si>
  <si>
    <t>Hosokawa_Morihiro_1938</t>
  </si>
  <si>
    <t>Tsutomu Hata</t>
  </si>
  <si>
    <t>Hata_Tsutomu_1935</t>
  </si>
  <si>
    <t>Tomiichi Murayama</t>
  </si>
  <si>
    <t>1924</t>
  </si>
  <si>
    <t>Murayama_Tomiichi_1924</t>
  </si>
  <si>
    <t>Ryutaro Hashimoto</t>
  </si>
  <si>
    <t>Hashimoto_Ryutaro_1937</t>
  </si>
  <si>
    <t>Keizo Obuchi</t>
  </si>
  <si>
    <t>Obuchi_Keizo_1937</t>
  </si>
  <si>
    <t>Yoshiro Mori</t>
  </si>
  <si>
    <t>Mori_Yoshiro_1937</t>
  </si>
  <si>
    <t>Junichiro Koizumi</t>
  </si>
  <si>
    <t>Koizumi_Junichiro_1942</t>
  </si>
  <si>
    <t>1936</t>
  </si>
  <si>
    <t>Fukuda_Yasuo_1936</t>
  </si>
  <si>
    <t>Yukio Hatoyama</t>
  </si>
  <si>
    <t>1947</t>
  </si>
  <si>
    <t>Hatoyama_Yukio_1947</t>
  </si>
  <si>
    <t>Michio Watanabe</t>
  </si>
  <si>
    <t>1923</t>
  </si>
  <si>
    <t>Watanabe_Michio_1923</t>
  </si>
  <si>
    <t>Yohei Kono</t>
  </si>
  <si>
    <t>Kono_Yohei_1937</t>
  </si>
  <si>
    <t>Wataru Kubo</t>
  </si>
  <si>
    <t>1929</t>
  </si>
  <si>
    <t>Kubo_Wataru_1929</t>
  </si>
  <si>
    <t>Naoto Kan</t>
  </si>
  <si>
    <t>1946</t>
  </si>
  <si>
    <t>Kan_Naoto_1946</t>
  </si>
  <si>
    <t>Kazuhiro Haraguchi</t>
  </si>
  <si>
    <t>Haraguchi_Kazuhiro_1959</t>
  </si>
  <si>
    <t>Heizo Takenaka</t>
  </si>
  <si>
    <t>Takenaka_Heizo_1951</t>
  </si>
  <si>
    <t>Tsutomu Sato</t>
  </si>
  <si>
    <t>Sato_Tsutomu_1952</t>
  </si>
  <si>
    <t>Taro Nakayama</t>
  </si>
  <si>
    <t>Nakayama_Taro_1924</t>
  </si>
  <si>
    <t>Koji Kakizawa</t>
  </si>
  <si>
    <t>Kakizawa_Koji_1933</t>
  </si>
  <si>
    <t>Yukihiko Ikeda</t>
  </si>
  <si>
    <t>Ikeda_Yukihiko_1937</t>
  </si>
  <si>
    <t>Makiko Tanaka</t>
  </si>
  <si>
    <t>Tanaka_Makiko_1944</t>
  </si>
  <si>
    <t>Yoriko Kawaguchi</t>
  </si>
  <si>
    <t>Kawaguchi_Yoriko_1941</t>
  </si>
  <si>
    <t>Hirofumi Nakasone</t>
  </si>
  <si>
    <t>Nakasone_Hirofumi_1945</t>
  </si>
  <si>
    <t>Katsuya Okada</t>
  </si>
  <si>
    <t>Okada_Katsuya_1953</t>
  </si>
  <si>
    <t>Megumu Sato</t>
  </si>
  <si>
    <t>Sato_Megumu_1924</t>
  </si>
  <si>
    <t>Takashi Tahara</t>
  </si>
  <si>
    <t>1925</t>
  </si>
  <si>
    <t>Tahara_Takashi_1925</t>
  </si>
  <si>
    <t>Akira Mikazuki</t>
  </si>
  <si>
    <t>1921</t>
  </si>
  <si>
    <t>scholar</t>
  </si>
  <si>
    <t>Mikazuki_Akira_1921</t>
  </si>
  <si>
    <t>Shigeto Nagano</t>
  </si>
  <si>
    <t>1922</t>
  </si>
  <si>
    <t>Nagano_Shigeto_1922</t>
  </si>
  <si>
    <t>Isao Maeda</t>
  </si>
  <si>
    <t>Maeda_Isao_1943</t>
  </si>
  <si>
    <t>Ritsuko Nagao</t>
  </si>
  <si>
    <t>Ex-bureaucrat</t>
  </si>
  <si>
    <t>Nagao_Ritsuko_1933</t>
  </si>
  <si>
    <t>Isao Matsuura</t>
  </si>
  <si>
    <t>Matsuura_Isao_1923</t>
  </si>
  <si>
    <t>Shozaburo Nakamura</t>
  </si>
  <si>
    <t>Nakamura_Shozaburo_1934</t>
  </si>
  <si>
    <t>Okiharu Yasuoka</t>
  </si>
  <si>
    <t>Yasuoka_Okiharu_1939</t>
  </si>
  <si>
    <t>Mayumi Moriyama</t>
  </si>
  <si>
    <t>1927</t>
  </si>
  <si>
    <t>Moriyama_Mayumi_1927</t>
  </si>
  <si>
    <t>Nozawa Tazo</t>
  </si>
  <si>
    <t>Tazo_Nozawa_1933</t>
  </si>
  <si>
    <t>Chieko Noono</t>
  </si>
  <si>
    <t>Noono_Chieko_1935</t>
  </si>
  <si>
    <t>Eisuke Mori</t>
  </si>
  <si>
    <t>Mori_Eisuke_1948</t>
  </si>
  <si>
    <t>Keiko Chiba</t>
  </si>
  <si>
    <t>Chiba_Keiko_1948</t>
  </si>
  <si>
    <t>Takeo Kawamura</t>
  </si>
  <si>
    <t>Kawamura_Takeo_1942</t>
  </si>
  <si>
    <t>Nariaki Nakayama</t>
  </si>
  <si>
    <t>Nakayama_Nariaki_1943</t>
  </si>
  <si>
    <t>Kenji Kosaka</t>
  </si>
  <si>
    <t>Kosaka_Kenji_1946</t>
  </si>
  <si>
    <t>Hiroshi Nakai</t>
  </si>
  <si>
    <t>Nakai_Hiroshi_1942</t>
  </si>
  <si>
    <t>Tazawa_Tomoharu_1932</t>
  </si>
  <si>
    <t>Kokichi Shimoinaba</t>
  </si>
  <si>
    <t>1926</t>
  </si>
  <si>
    <t>Shimoinaba_Kokichi_1926</t>
  </si>
  <si>
    <t>Takao Jinnouchi</t>
  </si>
  <si>
    <t>Jinnouchi_Takao_1933</t>
  </si>
  <si>
    <t>Masahiko Koumura</t>
  </si>
  <si>
    <t>Koumura_Masahiko_1942</t>
  </si>
  <si>
    <t>Seiken Sugiura</t>
  </si>
  <si>
    <t>Sugiura_Seiken_1934</t>
  </si>
  <si>
    <t>Tsutomu Jiata</t>
  </si>
  <si>
    <t>Jiata_Tsutomu_1935</t>
  </si>
  <si>
    <t>Yoshiro Hayashi</t>
  </si>
  <si>
    <t>Hayashi_Yoshiro_1927</t>
  </si>
  <si>
    <t>Hirohisa Fujii</t>
  </si>
  <si>
    <t>Fujii_Hirohisa_1932</t>
  </si>
  <si>
    <t>Masayoshi Takemura</t>
  </si>
  <si>
    <t>Takemura_Masayoshi_1934</t>
  </si>
  <si>
    <t>Hiroshi Mitsuzuka</t>
  </si>
  <si>
    <t>Mitsuzuka_Hiroshi_1927</t>
  </si>
  <si>
    <t>Masajuro Shiokawa</t>
  </si>
  <si>
    <t>1911</t>
  </si>
  <si>
    <t>Shiokawa_Masajuro_1911</t>
  </si>
  <si>
    <t>Sadakazu Tanigaki</t>
  </si>
  <si>
    <t>Tanigaki_Sadakazu_1945</t>
  </si>
  <si>
    <t>Shoichi Nakagawa</t>
  </si>
  <si>
    <t>Nakagawa_Shoichi_1953</t>
  </si>
  <si>
    <t>Matsunaga Hikaru</t>
  </si>
  <si>
    <t>1928</t>
  </si>
  <si>
    <t>Hikaru_Matsunaga_1928</t>
  </si>
  <si>
    <t>Yutaka Inouo</t>
  </si>
  <si>
    <t>Inouo_Yutaka_1927</t>
  </si>
  <si>
    <t>Ryoko Akamatsu</t>
  </si>
  <si>
    <t>ex-bureaucrat</t>
  </si>
  <si>
    <t>Akamatsu_Ryoko_1929</t>
  </si>
  <si>
    <t>Mikio Okuda</t>
  </si>
  <si>
    <t>Okuda_Mikio_1928</t>
  </si>
  <si>
    <t>Takashi Kosugi</t>
  </si>
  <si>
    <t>Kosugi_Takashi_1935</t>
  </si>
  <si>
    <t>Akito Arima</t>
  </si>
  <si>
    <t>1930</t>
  </si>
  <si>
    <t>Arima_Akito_1930</t>
  </si>
  <si>
    <t>Tadamori Oshima</t>
  </si>
  <si>
    <t>Oshima_Tadamori_1946</t>
  </si>
  <si>
    <t>Machimura_Nobutaka_1934</t>
  </si>
  <si>
    <t>Atsuko Tohyama</t>
  </si>
  <si>
    <t>Tohyama_Atsuko_1938</t>
  </si>
  <si>
    <t>Kisaburo Tokai</t>
  </si>
  <si>
    <t>Tokai_Kisaburo_1948</t>
  </si>
  <si>
    <t>Tsuneo Suzuki</t>
  </si>
  <si>
    <t>Suzuki_Tsuneo_1951</t>
  </si>
  <si>
    <t>Ryu Shionoya</t>
  </si>
  <si>
    <t>Shionoya_Ryu_1950</t>
  </si>
  <si>
    <t>Tatsuo Kawabata</t>
  </si>
  <si>
    <t>Kawabata_Tatsuo_1945</t>
  </si>
  <si>
    <t>Shinichiro Shimojo</t>
  </si>
  <si>
    <t>1920</t>
  </si>
  <si>
    <t>Shimojo_Shinichiro_1920</t>
  </si>
  <si>
    <t>Tokuo Yamashita</t>
  </si>
  <si>
    <t>Yamashita_Tokuo_1919</t>
  </si>
  <si>
    <t>Yuya Niwa</t>
  </si>
  <si>
    <t>Niwa_Yuya_1944</t>
  </si>
  <si>
    <t>Keigo Ohuchi</t>
  </si>
  <si>
    <t>Ohuchi_Keigo_1930</t>
  </si>
  <si>
    <t>Keigo Ouchi</t>
  </si>
  <si>
    <t>Ouchi_Keigo_1930</t>
  </si>
  <si>
    <t>Shoichi Ide</t>
  </si>
  <si>
    <t>Ide_Shoichi_1939</t>
  </si>
  <si>
    <t>Naoro Kan</t>
  </si>
  <si>
    <t>Kan_Naoro_1946</t>
  </si>
  <si>
    <t>Jyunichiro Koizumi</t>
  </si>
  <si>
    <t>Koizumi_Jyunichiro_1942</t>
  </si>
  <si>
    <t>Sohei Miyashita</t>
  </si>
  <si>
    <t>Miyashita_Sohei_1927</t>
  </si>
  <si>
    <t>Yuji Tsushima</t>
  </si>
  <si>
    <t>Tsushima_Yuji_1930</t>
  </si>
  <si>
    <t>Tadayoshi Morii</t>
  </si>
  <si>
    <t>Morii_Tadayoshi_1929</t>
  </si>
  <si>
    <t>Hidehisa Otsuji</t>
  </si>
  <si>
    <t>Otsuji_Hidehisa_1940</t>
  </si>
  <si>
    <t>Akira Nagatsuma</t>
  </si>
  <si>
    <t>1960</t>
  </si>
  <si>
    <t>Nagatsuma_Akira_1960</t>
  </si>
  <si>
    <t>Motoji Kondo</t>
  </si>
  <si>
    <t>Kondo_Motoji_1930</t>
  </si>
  <si>
    <t>Masami Tanabu</t>
  </si>
  <si>
    <t>Tanabu_Masami_1935</t>
  </si>
  <si>
    <t>Eijiro Hata</t>
  </si>
  <si>
    <t>Hata_Eijiro_1928</t>
  </si>
  <si>
    <t>Mutsuki Kato</t>
  </si>
  <si>
    <t>Kato_Mutsuki_1926</t>
  </si>
  <si>
    <t>Taichiro Ohkawara</t>
  </si>
  <si>
    <t>Ohkawara_Taichiro_1922</t>
  </si>
  <si>
    <t>Ichizo Ohara</t>
  </si>
  <si>
    <t>Ohara_Ichizo_1924</t>
  </si>
  <si>
    <t>Takao Fujimoto</t>
  </si>
  <si>
    <t>Fujimoto_Takao_1931</t>
  </si>
  <si>
    <t>Tokuichiro Tamazawa</t>
  </si>
  <si>
    <t>Tamazawa_Tokuichiro_1937</t>
  </si>
  <si>
    <t>Yoichi Tani</t>
  </si>
  <si>
    <t>Tani_Yoichi_1926</t>
  </si>
  <si>
    <t>Tsutomu Takebe</t>
  </si>
  <si>
    <t>Takebe_Tsutomu_1941</t>
  </si>
  <si>
    <t>Kamei_Yoshiyuki_1936</t>
  </si>
  <si>
    <t>Seiichi Ota</t>
  </si>
  <si>
    <t>Ota_Seiichi_1945</t>
  </si>
  <si>
    <t>Shigeru Ishiba</t>
  </si>
  <si>
    <t>Ishiba_Shigeru_1957</t>
  </si>
  <si>
    <t>Hirotaka Akamatsu</t>
  </si>
  <si>
    <t>Akamatsu_Hirotaka_1948</t>
  </si>
  <si>
    <t>Yoshinari Norota</t>
  </si>
  <si>
    <t>Norota_Yoshinari_1930</t>
  </si>
  <si>
    <t>Ihei Ochi</t>
  </si>
  <si>
    <t>Ochi_Ihei_1920</t>
  </si>
  <si>
    <t>Yoshio Yatsu</t>
  </si>
  <si>
    <t>Yatsu_Yoshio_1934</t>
  </si>
  <si>
    <t>Tadamori Ohshima</t>
  </si>
  <si>
    <t>Ohshima_Tadamori_1946</t>
  </si>
  <si>
    <t>Miyazawa_Hiroshi_1921</t>
  </si>
  <si>
    <t>Takeo Hiranuma</t>
  </si>
  <si>
    <t>Hiranuma_Takeo_1939</t>
  </si>
  <si>
    <t>Toshihiro Nikai</t>
  </si>
  <si>
    <t>Nikai_Toshihiro_1939</t>
  </si>
  <si>
    <t>Masayuki Naoshima</t>
  </si>
  <si>
    <t>Naoshima_Masayuki_1945</t>
  </si>
  <si>
    <t>Kenzo Muraoka</t>
  </si>
  <si>
    <t>Muraoka_Kenzo_1931</t>
  </si>
  <si>
    <t>Okuda Keiwa</t>
  </si>
  <si>
    <t>Keiwa_Okuda_1929</t>
  </si>
  <si>
    <t>Shigeru Itoh</t>
  </si>
  <si>
    <t>Itoh_Shigeru_1928</t>
  </si>
  <si>
    <t>Nobuaki Futami</t>
  </si>
  <si>
    <t>Futami_Nobuaki_1935</t>
  </si>
  <si>
    <t>Shizuka Kamei</t>
  </si>
  <si>
    <t>Kamei_Shizuka_1936</t>
  </si>
  <si>
    <t>Makoto Koga</t>
  </si>
  <si>
    <t>Koga_Makoto_1940</t>
  </si>
  <si>
    <t>Jiro Kawasaki</t>
  </si>
  <si>
    <t>Kawasaki_Jiro_1947</t>
  </si>
  <si>
    <t>Hajime Morita</t>
  </si>
  <si>
    <t>Morita_Hajime_1934</t>
  </si>
  <si>
    <t>Takao Fujii</t>
  </si>
  <si>
    <t>Fujii_Takao_1943</t>
  </si>
  <si>
    <t>Chikage Ohgi</t>
  </si>
  <si>
    <t>Ohgi_Chikage_1933</t>
  </si>
  <si>
    <t>Nobuteru Ishihara</t>
  </si>
  <si>
    <t>Ishihara_Nobuteru_1957</t>
  </si>
  <si>
    <t>Kazuyoshi Kaneko</t>
  </si>
  <si>
    <t>Kaneko_Kazuyoshi_1942</t>
  </si>
  <si>
    <t>Seiji Maehara</t>
  </si>
  <si>
    <t>1962</t>
  </si>
  <si>
    <t>Maehara_Seiji_1962</t>
  </si>
  <si>
    <t>Katsutsugu Sekiya</t>
  </si>
  <si>
    <t>Sekiya_Katsutsugu_1938</t>
  </si>
  <si>
    <t>Hideo Watanabe</t>
  </si>
  <si>
    <t>Watanabe_Hideo_1934</t>
  </si>
  <si>
    <t>Takenori Kanzala</t>
  </si>
  <si>
    <t>Kanzala_Takenori_1943</t>
  </si>
  <si>
    <t>Katsuyuki Higasa</t>
  </si>
  <si>
    <t>Higasa_Katsuyuki_1945</t>
  </si>
  <si>
    <t>Shun Ohide</t>
  </si>
  <si>
    <t>Ohide_Shun_1922</t>
  </si>
  <si>
    <t>Ichiro Hino</t>
  </si>
  <si>
    <t>Hino_Ichiro_1934</t>
  </si>
  <si>
    <t>Hisao Horinouchi</t>
  </si>
  <si>
    <t>Horinouchi_Hisao_1924</t>
  </si>
  <si>
    <t>Seiko Noda</t>
  </si>
  <si>
    <t>Noda_Seiko_1960</t>
  </si>
  <si>
    <t>Eita Yashiro</t>
  </si>
  <si>
    <t>Yashiro_Eita_1937</t>
  </si>
  <si>
    <t>Kozo Hirabayashi</t>
  </si>
  <si>
    <t>Hirabayashi_Kozo_1930</t>
  </si>
  <si>
    <t>lssei lnoue</t>
  </si>
  <si>
    <t>lnoue_lssei_1932</t>
  </si>
  <si>
    <t>Shozaburo Jimi</t>
  </si>
  <si>
    <t>Jimi_Shozaburo_1945</t>
  </si>
  <si>
    <t>Tetsuo Saito</t>
  </si>
  <si>
    <t>Saito_Tetsuo_1952</t>
  </si>
  <si>
    <t>Sakihito Ozawa</t>
  </si>
  <si>
    <t>Ozawa_Sakihito_1954</t>
  </si>
  <si>
    <t>Hiroshi Ohki</t>
  </si>
  <si>
    <t>Ohki_Hiroshi_1927</t>
  </si>
  <si>
    <t>Shunichi Suzuki</t>
  </si>
  <si>
    <t>Suzuki_Shunichi_1953</t>
  </si>
  <si>
    <t>Ejichi Nakao</t>
  </si>
  <si>
    <t>Nakao_Ejichi_1930</t>
  </si>
  <si>
    <t>Kozo Watanabe</t>
  </si>
  <si>
    <t>Watanabe_Kozo_1932</t>
  </si>
  <si>
    <t>Hiroshi Kumagai</t>
  </si>
  <si>
    <t>Kumagai_Hiroshi_1940</t>
  </si>
  <si>
    <t>Shumpei Tsukahara</t>
  </si>
  <si>
    <t>Tsukahara_Shumpei_1947</t>
  </si>
  <si>
    <t>Shinji Sato</t>
  </si>
  <si>
    <t>Sato_Shinji_1932</t>
  </si>
  <si>
    <t>Takashi Fukaya</t>
  </si>
  <si>
    <t>Fukaya_Takashi_1935</t>
  </si>
  <si>
    <t>Mitsuo Horiuchi</t>
  </si>
  <si>
    <t>Horiuchi_Mitsuo_1930</t>
  </si>
  <si>
    <t>Koken Nosaka</t>
  </si>
  <si>
    <t>Kanezo Muraoka</t>
  </si>
  <si>
    <t>Muraoka_Kanezo_1931</t>
  </si>
  <si>
    <t>Mikio Aoki</t>
  </si>
  <si>
    <t>Aoki_Mikio_1934</t>
  </si>
  <si>
    <t>Mitsuru Sasaki</t>
  </si>
  <si>
    <t>Sasaki_Mitsuru_1926</t>
  </si>
  <si>
    <t>Junzo Iwasaki</t>
  </si>
  <si>
    <t>Iwasaki_Junzo_1924</t>
  </si>
  <si>
    <t>Michihiko Kano</t>
  </si>
  <si>
    <t>Kano_Michihiko_1942</t>
  </si>
  <si>
    <t>Koshiro lshida</t>
  </si>
  <si>
    <t>lshida_Koshiro_1930</t>
  </si>
  <si>
    <t>Turuo Yamaguchi</t>
  </si>
  <si>
    <t>Yamaguchi_Turuo_1925</t>
  </si>
  <si>
    <t>Sekisuke Nakanishi</t>
  </si>
  <si>
    <t>Nakanishi_Sekisuke_1926</t>
  </si>
  <si>
    <t>Kabun Muto</t>
  </si>
  <si>
    <t>Muto_Kabun_1926</t>
  </si>
  <si>
    <t>Kunihiro Tsuzuki</t>
  </si>
  <si>
    <t>Tsuzuki_Kunihiro_1930</t>
  </si>
  <si>
    <t>Takami Eto</t>
  </si>
  <si>
    <t>Eto_Takami_1925</t>
  </si>
  <si>
    <t>Koko Sato</t>
  </si>
  <si>
    <t>Sato_Koko_1928</t>
  </si>
  <si>
    <t>Masateru Nakayama</t>
  </si>
  <si>
    <t>Nakayama_Masateru_1932</t>
  </si>
  <si>
    <t>Sadatoshi Ozato</t>
  </si>
  <si>
    <t>Ozato_Sadatoshi_1930</t>
  </si>
  <si>
    <t>Tani_Yoichi_929,</t>
  </si>
  <si>
    <t>Asao Io</t>
  </si>
  <si>
    <t>Io_Asao_1921</t>
  </si>
  <si>
    <t>Kosuke Uehara</t>
  </si>
  <si>
    <t>Uehara_Kosuke_1932</t>
  </si>
  <si>
    <t>Moriyoshi Sat0</t>
  </si>
  <si>
    <t>Sat0_Moriyoshi_1924</t>
  </si>
  <si>
    <t>Sadayoshi Ozato</t>
  </si>
  <si>
    <t>Ozato_Sadayoshi_1930</t>
  </si>
  <si>
    <t>Saburo Okabe</t>
  </si>
  <si>
    <t>Okabe_Saburo_1926</t>
  </si>
  <si>
    <t>Jitsuo Inagaki</t>
  </si>
  <si>
    <t>Inagaki_Jitsuo_1928</t>
  </si>
  <si>
    <t>Kichio Inoue</t>
  </si>
  <si>
    <t>Inoue_Kichio_1923</t>
  </si>
  <si>
    <t>Masaaki Takagi</t>
  </si>
  <si>
    <t>Takagi_Masaaki_1929</t>
  </si>
  <si>
    <t>Tetsuo Kondo</t>
  </si>
  <si>
    <t>Kondo_Tetsuo_1929</t>
  </si>
  <si>
    <t>Former Reformist Party</t>
  </si>
  <si>
    <t>Manzo Hamamoto</t>
  </si>
  <si>
    <t>Hamamoto_Manzo_1920</t>
  </si>
  <si>
    <t>Takanobu Nagai</t>
  </si>
  <si>
    <t>Nagai_Takanobu_1930</t>
  </si>
  <si>
    <t>Yutaka Okano</t>
  </si>
  <si>
    <t>Okano_Yutaka_1927</t>
  </si>
  <si>
    <t>Takamori Makino</t>
  </si>
  <si>
    <t>Makino_Takamori_1926</t>
  </si>
  <si>
    <t>Yoshio Yoshikawa</t>
  </si>
  <si>
    <t>Yoshikawa_Yoshio_1931</t>
  </si>
  <si>
    <t>Shinji Aoki</t>
  </si>
  <si>
    <t>Aoki_Shinji_1926</t>
  </si>
  <si>
    <t>Tsutomu Kawara</t>
  </si>
  <si>
    <t>Kawara_Tsutomu_1937</t>
  </si>
  <si>
    <t>Masaaki Nakayama</t>
  </si>
  <si>
    <t>Nakayama_Masaaki_1932</t>
  </si>
  <si>
    <t>Akira Fukida</t>
  </si>
  <si>
    <t>Fukida_Akira_1927</t>
  </si>
  <si>
    <t>Shiokawa_Masajuro_1921</t>
  </si>
  <si>
    <t>Kanju Sato</t>
  </si>
  <si>
    <t>Sato_Kanju_1942</t>
  </si>
  <si>
    <t>Hajime lshii</t>
  </si>
  <si>
    <t>lshii_Hajime_1934</t>
  </si>
  <si>
    <t>Hiromu Nonaka</t>
  </si>
  <si>
    <t>Nonaka_Hiromu_1925</t>
  </si>
  <si>
    <t>Hiroyuki Kurata</t>
  </si>
  <si>
    <t>Kurata_Hiroyuki_1938</t>
  </si>
  <si>
    <t>Katsuhiko Shirakawa</t>
  </si>
  <si>
    <t>Shirakawa_Katsuhiko_1945</t>
  </si>
  <si>
    <t>Mamoru Nishida</t>
  </si>
  <si>
    <t>Nishida_Mamoru_1928</t>
  </si>
  <si>
    <t>Kosuke Hori</t>
  </si>
  <si>
    <t>Hori_Kosuke_1934</t>
  </si>
  <si>
    <t>Yuji Otsuka</t>
  </si>
  <si>
    <t>Otsuka_Yuji_1929</t>
  </si>
  <si>
    <t>Taku Yamazaki</t>
  </si>
  <si>
    <t>Yamazaki_Taku_1928</t>
  </si>
  <si>
    <t>Kozo Igarashi</t>
  </si>
  <si>
    <t>Igarashi_Kozo_1926</t>
  </si>
  <si>
    <t>Koji Morimoto</t>
  </si>
  <si>
    <t>Morimoto_Koji_1942</t>
  </si>
  <si>
    <t>Nosaka_Koken_1924</t>
  </si>
  <si>
    <t>Eiichi Nakao</t>
  </si>
  <si>
    <t>Nakao_Eiichi_1930</t>
  </si>
  <si>
    <t>Misoji Sakamoto</t>
  </si>
  <si>
    <t>Sakamoto_Misoji_1924</t>
  </si>
  <si>
    <t>Koichi Kato</t>
  </si>
  <si>
    <t>Kato_Koichi_1939</t>
  </si>
  <si>
    <t>Kozo lgarashi</t>
  </si>
  <si>
    <t>lgarashi_Kozo_1926</t>
  </si>
  <si>
    <t>Seiroku Kajiyama</t>
  </si>
  <si>
    <t>Kajiyama_Seiroku_1926</t>
  </si>
  <si>
    <t>Seiroku  Kajiyama</t>
  </si>
  <si>
    <t>Hidenao Nakagawa</t>
  </si>
  <si>
    <t>Nakagawa_Hidenao_1944</t>
  </si>
  <si>
    <t>Hirofumi Hirano</t>
  </si>
  <si>
    <t>Hirano_Hirofumi_1949</t>
  </si>
  <si>
    <t>Ozawa_Kiyoshi_1927</t>
  </si>
  <si>
    <t>Muneo Suzuki</t>
  </si>
  <si>
    <t>Suzuki_Muneo_1948</t>
  </si>
  <si>
    <t>Fukaya_Takashi_1 93</t>
  </si>
  <si>
    <t>Mitsuhiro Uesugi</t>
  </si>
  <si>
    <t>Uesugi_Mitsuhiro_1942</t>
  </si>
  <si>
    <t>Takeshi Noda</t>
  </si>
  <si>
    <t>Noda_Takeshi_1941</t>
  </si>
  <si>
    <t>Akiko Santo</t>
  </si>
  <si>
    <t>Santo_Akiko_1942</t>
  </si>
  <si>
    <t>Kanzo Tanigawa</t>
  </si>
  <si>
    <t>Tanigawa_Kanzo_1930</t>
  </si>
  <si>
    <t>Satsuki Eda</t>
  </si>
  <si>
    <t>Eda_Satsuki_1941</t>
  </si>
  <si>
    <t>Mikio Ohmi</t>
  </si>
  <si>
    <t>Ohmi_Mikio_1935</t>
  </si>
  <si>
    <t>Riichiro Chikaoka</t>
  </si>
  <si>
    <t>Chikaoka_Riichiro_1926</t>
  </si>
  <si>
    <t>Yutaka Takeyama</t>
  </si>
  <si>
    <t>Takeyama_Yutaka_1933</t>
  </si>
  <si>
    <t>Miyashita_Sohei_1928</t>
  </si>
  <si>
    <t>Keisuke Nakanishi</t>
  </si>
  <si>
    <t>Nakanishi_Keisuke_1941</t>
  </si>
  <si>
    <t>Atsushi Kanda</t>
  </si>
  <si>
    <t>Kanda_Atsushi_1941</t>
  </si>
  <si>
    <t>Kazuo Torashima</t>
  </si>
  <si>
    <t>Torashima_Kazuo_1928</t>
  </si>
  <si>
    <t>Kazuo Aichi</t>
  </si>
  <si>
    <t>Aichi_Kazuo_1937</t>
  </si>
  <si>
    <t>Seishiro Eto</t>
  </si>
  <si>
    <t>Eto_Seishiro_1941</t>
  </si>
  <si>
    <t>Hosei Norota</t>
  </si>
  <si>
    <t>Norota_Hosei_1929</t>
  </si>
  <si>
    <t>Toshitsugu Saito</t>
  </si>
  <si>
    <t>Saito_Toshitsugu_1944</t>
  </si>
  <si>
    <t>Gen Nakatani</t>
  </si>
  <si>
    <t>Nakatani_Gen_1957</t>
  </si>
  <si>
    <t>Yoshinori Ohno</t>
  </si>
  <si>
    <t>Ohno_Yoshinori_1935</t>
  </si>
  <si>
    <t>Yoshimasa Hayashi</t>
  </si>
  <si>
    <t>Hayashi_Yoshimasa_1961</t>
  </si>
  <si>
    <t>Yasukazu Hamada</t>
  </si>
  <si>
    <t>1955</t>
  </si>
  <si>
    <t>Hamada_Yasukazu_1955</t>
  </si>
  <si>
    <t>Toshimi Kitazawa</t>
  </si>
  <si>
    <t>Kitazawa_Toshimi_1938</t>
  </si>
  <si>
    <t>Michio Ochi</t>
  </si>
  <si>
    <t>Ochi_Michio_1929</t>
  </si>
  <si>
    <t>Manae Kubota</t>
  </si>
  <si>
    <t>Kubota_Manae_1924</t>
  </si>
  <si>
    <t>Yoshio Terasawa</t>
  </si>
  <si>
    <t>Terasawa_Yoshio_1931</t>
  </si>
  <si>
    <t>Shusei Tanaka</t>
  </si>
  <si>
    <t>Tanaka_Shusei_1940</t>
  </si>
  <si>
    <t>Taichi Sakaiya</t>
  </si>
  <si>
    <t>Sakaiya_Taichi_1935</t>
  </si>
  <si>
    <t>Isamu Miyazaki</t>
  </si>
  <si>
    <t>economist</t>
  </si>
  <si>
    <t>Nakamura Shozaburo</t>
  </si>
  <si>
    <t>Shozaburo_Nakamura_1934</t>
  </si>
  <si>
    <t>Wakako Hironaka</t>
  </si>
  <si>
    <t>Hironaka_Wakako_1934</t>
  </si>
  <si>
    <t>Toshiko Hamayotsu</t>
  </si>
  <si>
    <t>Hamayotsu_Toshiko_1945</t>
  </si>
  <si>
    <t>Shin Sakurai</t>
  </si>
  <si>
    <t>Sakurai_Shin_1933</t>
  </si>
  <si>
    <t>Sukio Iwatare</t>
  </si>
  <si>
    <t>Iwatare_Sukio_1929</t>
  </si>
  <si>
    <t>Michiko Ishii</t>
  </si>
  <si>
    <t>Ishii_Michiko_1933</t>
  </si>
  <si>
    <t>Kenji Manabe</t>
  </si>
  <si>
    <t>Manabe_Kenji_1935</t>
  </si>
  <si>
    <t>Kayoko Shimizu</t>
  </si>
  <si>
    <t>Shimizu_Kayoko_1935</t>
  </si>
  <si>
    <t>Hiroshi Ooki</t>
  </si>
  <si>
    <t>Ooki_Hiroshi_1927</t>
  </si>
  <si>
    <t>Tadamori Ooshima</t>
  </si>
  <si>
    <t>Yoshiyuki Toya</t>
  </si>
  <si>
    <t>Toya_Yoshiyuki_1927</t>
  </si>
  <si>
    <t>Megumu Sat0</t>
  </si>
  <si>
    <t>Sat0_Megumu_1924</t>
  </si>
  <si>
    <t>Kozumi Suzuki</t>
  </si>
  <si>
    <t>Suzuki_Kozumi_1929</t>
  </si>
  <si>
    <t>Kosuke Ito</t>
  </si>
  <si>
    <t>Ito_Kosuke_1941</t>
  </si>
  <si>
    <t>Seiichi Ikehata</t>
  </si>
  <si>
    <t>Ikehata_Seiichi_1930</t>
  </si>
  <si>
    <t>Hisaoki Kamei</t>
  </si>
  <si>
    <t>Kamei_Hisaoki_1939</t>
  </si>
  <si>
    <t>Atsuo Kudo</t>
  </si>
  <si>
    <t>civil servant</t>
  </si>
  <si>
    <t>Kudo_Atsuo_1931</t>
  </si>
  <si>
    <t>Takao Ohde</t>
  </si>
  <si>
    <t>Ohde_Takao_1932</t>
  </si>
  <si>
    <t>Kimitaka Kuze</t>
  </si>
  <si>
    <t>Kuze_Kimitaka_1928</t>
  </si>
  <si>
    <t>Hideyuki Aizawa</t>
  </si>
  <si>
    <t>Aizawa_Hideyuki_1919</t>
  </si>
  <si>
    <t>Sadao Yamahana</t>
  </si>
  <si>
    <t>Yamahana_Sadao_1936</t>
  </si>
  <si>
    <t>Yasuoki Urano</t>
  </si>
  <si>
    <t>Urano_Yasuoki_1942</t>
  </si>
  <si>
    <t>Kuniko Inoguchi</t>
  </si>
  <si>
    <t>Inoguchi_Kuniko_1952</t>
  </si>
  <si>
    <t>Kyoko Nakayama</t>
  </si>
  <si>
    <t>Nakayama_Kyoko_1940</t>
  </si>
  <si>
    <t>Yuko Obuchi</t>
  </si>
  <si>
    <t>1973</t>
  </si>
  <si>
    <t>Obuchi_Yuko_1973</t>
  </si>
  <si>
    <t>Mizuho Fukushima</t>
  </si>
  <si>
    <t>Fukushima_Mizuho_1955</t>
  </si>
  <si>
    <t>Yoshito Sengoku</t>
  </si>
  <si>
    <t>Sengoku_Yoshito_1946</t>
  </si>
  <si>
    <t>Nishida_Tsukasa_1928</t>
  </si>
  <si>
    <t>Jin Murai</t>
  </si>
  <si>
    <t>Murai_Jin_1937</t>
  </si>
  <si>
    <t>Kiyoko Ono</t>
  </si>
  <si>
    <t>Ono_Kiyoko_1936</t>
  </si>
  <si>
    <t>Yoshitaka Murata</t>
  </si>
  <si>
    <t>Murata_Yoshitaka_1944</t>
  </si>
  <si>
    <t>Motoo Hayashi</t>
  </si>
  <si>
    <t>Hayashi_Motoo_1947</t>
  </si>
  <si>
    <t>Tetsuo Kutsukake</t>
  </si>
  <si>
    <t>Kutsukake_Tetsuo_1929</t>
  </si>
  <si>
    <t>Yoshitada Kohnoike</t>
  </si>
  <si>
    <t>Kohnoike_Yoshitada_1940</t>
  </si>
  <si>
    <t>Tatsuya Ito</t>
  </si>
  <si>
    <t>Ito_Tatsuya_1961</t>
  </si>
  <si>
    <t>Toshimitsu Motegi</t>
  </si>
  <si>
    <t>Motegi_Toshimitsu_1955</t>
  </si>
  <si>
    <t>Iwao Matsuda</t>
  </si>
  <si>
    <t>Matsuda_Iwao_1937</t>
  </si>
  <si>
    <t>Seiichiro Murakami</t>
  </si>
  <si>
    <t>Murakami_Seiichiro_1952</t>
  </si>
  <si>
    <t>Kouki Chuma</t>
  </si>
  <si>
    <t>Chuma_Kouki_1936</t>
  </si>
  <si>
    <t>Takashi Sasagawa</t>
  </si>
  <si>
    <t>Sasagawa_Takashi_1935</t>
  </si>
  <si>
    <t>Motegi Satoshi</t>
  </si>
  <si>
    <t>Satoshi_Motegi_1955</t>
  </si>
  <si>
    <t>DRP</t>
  </si>
  <si>
    <t>LL</t>
  </si>
  <si>
    <t>LNC</t>
  </si>
  <si>
    <t>SDF</t>
  </si>
  <si>
    <t>SOZO</t>
  </si>
  <si>
    <t>JTUC</t>
  </si>
  <si>
    <t>Kaishin</t>
  </si>
  <si>
    <t>LA</t>
  </si>
  <si>
    <t>Minyuren</t>
  </si>
  <si>
    <t>Minshu Shakaitō</t>
  </si>
  <si>
    <t>Nihon Kyōsantō</t>
  </si>
  <si>
    <t>Nihon Shakaitō</t>
  </si>
  <si>
    <t>Jiyū Minshutō</t>
  </si>
  <si>
    <t>Jiyūtō</t>
  </si>
  <si>
    <t>Shin Shakaitō</t>
  </si>
  <si>
    <t>Shakai Minshutō</t>
  </si>
  <si>
    <t>Jiyū kokumin kaigi</t>
  </si>
  <si>
    <t>Sangiin Fōramu</t>
  </si>
  <si>
    <t>Kokueki to Kokumin no Seikatsu wo Mamoru kai</t>
  </si>
  <si>
    <t>Kokkai Kaikaku Renrakukai</t>
  </si>
  <si>
    <t>Jiyu no kai</t>
  </si>
  <si>
    <t>Shinto Kaikaku</t>
  </si>
  <si>
    <t>Niju Isseiki Kurabu</t>
  </si>
  <si>
    <t>みどりの風</t>
  </si>
  <si>
    <t>二院クラブ</t>
  </si>
  <si>
    <t>無所属の会</t>
  </si>
  <si>
    <t>国民の生活が第一</t>
  </si>
  <si>
    <t>新緑風会</t>
  </si>
  <si>
    <t>国民の声</t>
  </si>
  <si>
    <t xml:space="preserve"> 自由国民会議</t>
  </si>
  <si>
    <t>参議院フォーラム</t>
  </si>
  <si>
    <t>国益と国民の生活を守る会</t>
  </si>
  <si>
    <t>国会改革連絡会</t>
  </si>
  <si>
    <t>市民連合</t>
  </si>
  <si>
    <t>護憲連合</t>
  </si>
  <si>
    <t>友愛</t>
  </si>
  <si>
    <t>参議院の会</t>
  </si>
  <si>
    <t>平和・改革</t>
  </si>
  <si>
    <t>自由の会</t>
  </si>
  <si>
    <t>新党改革</t>
  </si>
  <si>
    <t>21世紀クラブ</t>
  </si>
  <si>
    <t xml:space="preserve">Conservative Party </t>
  </si>
  <si>
    <t>Democratic Socialist Party</t>
  </si>
  <si>
    <t>Social Democratic Party of Japan</t>
  </si>
  <si>
    <t>Liberal Association</t>
  </si>
  <si>
    <t>21 Century Club</t>
  </si>
  <si>
    <t>Democratic Reform Party</t>
  </si>
  <si>
    <t>Liberal League</t>
  </si>
  <si>
    <t>Liberal National Congress</t>
  </si>
  <si>
    <t>Socialist Democratic Federation</t>
  </si>
  <si>
    <t>Kaishin (incl. JRP, JNP, DSP, LP &amp; Kaikaku no kai)</t>
  </si>
  <si>
    <t>Minyuren (incl. VP, NFP, DPJ, SP, FF &amp; DRP)</t>
  </si>
  <si>
    <t>Furomu Faibu</t>
  </si>
  <si>
    <t>Minshu Yuai Taiyo Kokumin Rengo</t>
  </si>
  <si>
    <t>民主友愛太陽国民連合</t>
  </si>
  <si>
    <t>改新</t>
  </si>
  <si>
    <t>Taiyotō</t>
  </si>
  <si>
    <t>太陽党</t>
    <rPh sb="0" eb="2">
      <t>タイヨウ</t>
    </rPh>
    <rPh sb="2" eb="3">
      <t>トウ</t>
    </rPh>
    <phoneticPr fontId="10"/>
  </si>
  <si>
    <t>jp_ldp01</t>
  </si>
  <si>
    <t>jp_dpj01</t>
  </si>
  <si>
    <t>jp_jrp01</t>
  </si>
  <si>
    <t>jp_cgp01</t>
  </si>
  <si>
    <t>jp_dsp01</t>
  </si>
  <si>
    <t>jp_jcp01</t>
  </si>
  <si>
    <t>jp_lp01</t>
  </si>
  <si>
    <t>Non-diet member</t>
  </si>
  <si>
    <t>none</t>
  </si>
  <si>
    <t>Other</t>
  </si>
  <si>
    <t>other</t>
  </si>
  <si>
    <t>independent</t>
  </si>
  <si>
    <t>jp_none01</t>
  </si>
  <si>
    <t>jp_independent01</t>
  </si>
  <si>
    <t>jp_other01</t>
  </si>
  <si>
    <t>jp_pnp01</t>
  </si>
  <si>
    <t>jp_ncp01</t>
  </si>
  <si>
    <t>jp_kaishin01</t>
  </si>
  <si>
    <t>jp_nps01</t>
  </si>
  <si>
    <t>jp_sdf01</t>
  </si>
  <si>
    <t>blue (light)</t>
  </si>
  <si>
    <t>blue (dark)</t>
  </si>
  <si>
    <t>red</t>
  </si>
  <si>
    <t>green</t>
  </si>
  <si>
    <t>red (light)</t>
  </si>
  <si>
    <t>green (light)</t>
  </si>
  <si>
    <t>red (dark)</t>
  </si>
  <si>
    <t>green (dark)</t>
  </si>
  <si>
    <t>olive</t>
  </si>
  <si>
    <t>jp_sdp01</t>
  </si>
  <si>
    <t>jp_cp01</t>
  </si>
  <si>
    <t>jp_jnp01</t>
  </si>
  <si>
    <t>jp_nfp01</t>
  </si>
  <si>
    <t>jp_drp01</t>
  </si>
  <si>
    <t>jp_tpj01</t>
  </si>
  <si>
    <t>jp_jrp02</t>
  </si>
  <si>
    <t>jp_npd01</t>
  </si>
  <si>
    <t>jp_rc01</t>
  </si>
  <si>
    <t>jp_npn01</t>
  </si>
  <si>
    <t>jp_yp01</t>
  </si>
  <si>
    <t>jp_ll01</t>
  </si>
  <si>
    <t>jp_ic01</t>
  </si>
  <si>
    <t>jp_nsp01</t>
  </si>
  <si>
    <t>jp_la01</t>
  </si>
  <si>
    <t>jp_jsp01</t>
  </si>
  <si>
    <t>jp_gw01</t>
  </si>
  <si>
    <t>jp_tcj01</t>
  </si>
  <si>
    <t>jp_plf01</t>
  </si>
  <si>
    <t>jp_npr01</t>
  </si>
  <si>
    <t>jp_spj01</t>
  </si>
  <si>
    <t>jp_pr01</t>
  </si>
  <si>
    <t>jp_ff01</t>
  </si>
  <si>
    <t>jp_vp01</t>
  </si>
  <si>
    <t>jp_fg01</t>
  </si>
  <si>
    <t>jp_tc01</t>
  </si>
  <si>
    <t>jp_vacant01</t>
  </si>
  <si>
    <t>vacant</t>
  </si>
  <si>
    <t>jp_hg01</t>
  </si>
  <si>
    <t>jp_kp01</t>
  </si>
  <si>
    <t>jp_sp01</t>
  </si>
  <si>
    <t>jp_minyuren01</t>
  </si>
  <si>
    <t>jp_hcc01</t>
  </si>
  <si>
    <t>jp_jtuc01</t>
  </si>
  <si>
    <t>jp_adr01</t>
  </si>
  <si>
    <t>jp_pi01</t>
  </si>
  <si>
    <t>jp_hcf01</t>
  </si>
  <si>
    <t>jp_dpj-ic01</t>
  </si>
  <si>
    <t>Democratic Party of Japan and Independents Club</t>
  </si>
  <si>
    <t>DPJ and IC</t>
  </si>
  <si>
    <t>jp_dpj-nw01</t>
  </si>
  <si>
    <t>Democratic Party of Japan and New Wind and People's New Party and New Party Nippon</t>
  </si>
  <si>
    <t>DPJ and NW</t>
  </si>
  <si>
    <t>jp_dpj-nw-pnp-npn01</t>
  </si>
  <si>
    <t>DPJ and NW and PNP and NPN</t>
  </si>
  <si>
    <t>jp_ldp-ncp01</t>
  </si>
  <si>
    <t>Liberal Democratic Party and Liberal National Congress</t>
  </si>
  <si>
    <t>LDP and LNC</t>
  </si>
  <si>
    <t>jp_dsp-sdf01</t>
  </si>
  <si>
    <t>Democratic Socialist Party and Socialist Democratic Federation</t>
  </si>
  <si>
    <t>DSP and SDF</t>
  </si>
  <si>
    <t>jp_sdp-sdf01</t>
  </si>
  <si>
    <t>Social Democratic Party and Socialist Democratic Federation</t>
  </si>
  <si>
    <t>SDP and SDF</t>
  </si>
  <si>
    <t>jp_cgp-rc01</t>
  </si>
  <si>
    <t>Clean Government Party and Reform Club</t>
  </si>
  <si>
    <t>CGP and RC</t>
  </si>
  <si>
    <t>Liberal Democratic Party and New Conservative Party</t>
  </si>
  <si>
    <t>LDP and NCP</t>
  </si>
  <si>
    <t>jp_ldp-cp01</t>
  </si>
  <si>
    <t>Liberal Democratic Party and Conservative Party</t>
  </si>
  <si>
    <t>LDP and CP</t>
  </si>
  <si>
    <t>jp_ldp-ic01</t>
  </si>
  <si>
    <t>Liberal Democratic Party and Independents Club</t>
  </si>
  <si>
    <t>LDP and IC</t>
  </si>
  <si>
    <t>jp_hcc-la01</t>
  </si>
  <si>
    <t>House of Councillors Club and Liberal Association</t>
  </si>
  <si>
    <t>HCC and LA</t>
  </si>
  <si>
    <t>jp_nps-jnp01</t>
  </si>
  <si>
    <t>New Party Sakigake and Japan New Party</t>
  </si>
  <si>
    <t>NPS and JNP</t>
  </si>
  <si>
    <t>jp_sdp-ca01</t>
  </si>
  <si>
    <t>Social Democratic Party and Citizens' Association</t>
  </si>
  <si>
    <t>SDP and CA</t>
  </si>
  <si>
    <t>jp_sdp-ca-ac01</t>
  </si>
  <si>
    <t>Social Democratic Party and Citizens' Association and Association for the Constitution</t>
  </si>
  <si>
    <t>SDP and CA and AC</t>
  </si>
  <si>
    <t>jp_sdp-ac01</t>
  </si>
  <si>
    <t>Social Democratic Party and Association for the Constitution</t>
  </si>
  <si>
    <t>SDP and AC</t>
  </si>
  <si>
    <t>jp_pnp-npd-ic</t>
  </si>
  <si>
    <t>People's New Party and New Party Daichi and Independents Club</t>
  </si>
  <si>
    <t>PNP and NPD and IC</t>
  </si>
  <si>
    <t>jp_pnp-npn-ic</t>
  </si>
  <si>
    <t>People's New Party and New Party Nippon and Independents Club</t>
  </si>
  <si>
    <t>PNP and NPN and IC</t>
  </si>
  <si>
    <t>jp_pnp-sozo-ic</t>
  </si>
  <si>
    <t>People's New Party and Political Group of Okinawa Revolution and Independents Club</t>
  </si>
  <si>
    <t>PNP and SOZO and IC</t>
  </si>
  <si>
    <t>jp_nw01</t>
  </si>
  <si>
    <t>jp_nfp02</t>
  </si>
  <si>
    <t>jp_lnc01</t>
  </si>
  <si>
    <t>jp_sozo01</t>
  </si>
  <si>
    <t>jp_ca01</t>
  </si>
  <si>
    <t>jp_ac01</t>
  </si>
  <si>
    <t>combination</t>
  </si>
  <si>
    <t>see constituent parties</t>
  </si>
  <si>
    <t>jp_jnp-nps01</t>
  </si>
  <si>
    <t>Japan New Party and New Party Sakigake</t>
  </si>
  <si>
    <t>JNP and NPS</t>
  </si>
  <si>
    <t>jp_pnp-sozo-ic01</t>
  </si>
  <si>
    <t>jp_pnp-npn-ic01</t>
  </si>
  <si>
    <t>jp_pnp-npd-ic01</t>
  </si>
  <si>
    <t>jp_ldp-lnc01</t>
  </si>
  <si>
    <t>ministers</t>
  </si>
  <si>
    <t>Because of extremely complex conditions related to Japanese cabinet reshuffling, data on this sheet should be considered provisional and is under review.</t>
  </si>
  <si>
    <t>Data does not match perfectly with "ministers" data.  Differences are under review.</t>
  </si>
  <si>
    <t>Kan I</t>
  </si>
  <si>
    <t>Noda I</t>
  </si>
  <si>
    <t>Minister for Comprehensive Review of Measures in Response to the Great East Japan Earthquake</t>
  </si>
  <si>
    <t>Minister for Nuclear Incident Economic Countermeasures</t>
  </si>
  <si>
    <t>Minister for Reconstruction in response to the Great East Japan Earthquake</t>
  </si>
  <si>
    <t>Minister for Reconstruction</t>
  </si>
  <si>
    <t>Minister for Space Policy</t>
  </si>
  <si>
    <t>Minister for Total Reform of Social Security and Tax</t>
  </si>
  <si>
    <t>Minister for the Restoration from and Prevention of Nuclear Accident</t>
  </si>
  <si>
    <t>Minister for Power Saving Promotion</t>
  </si>
  <si>
    <t>Yoshihiko Noda</t>
  </si>
  <si>
    <t>Noda_Yoshihiko_1957</t>
  </si>
  <si>
    <t>Yoshitaka Shindo</t>
  </si>
  <si>
    <t>1958</t>
  </si>
  <si>
    <t>Shindo_Yoshitaka_1958</t>
  </si>
  <si>
    <t>Yoshihiro Katayama</t>
  </si>
  <si>
    <t>Katayama_Yoshihiro_1951</t>
  </si>
  <si>
    <t>Shinji Tarutoko</t>
  </si>
  <si>
    <t>Tarutoko_Shinji_1959</t>
  </si>
  <si>
    <t>Koichiro Gemba</t>
  </si>
  <si>
    <t>1964</t>
  </si>
  <si>
    <t>Gemba_Koichiro_1964</t>
  </si>
  <si>
    <t>Takeaki Matsumoto</t>
  </si>
  <si>
    <t>Matsumoto_Takeaki_1959</t>
  </si>
  <si>
    <t>Hideo Hiraoka</t>
  </si>
  <si>
    <t>Hiraoka_Hideo_1954</t>
  </si>
  <si>
    <t>Minoru Yanagida</t>
  </si>
  <si>
    <t>Yanagida_Minoru_1954</t>
  </si>
  <si>
    <t>Toshio Ogawa</t>
  </si>
  <si>
    <t>Ogawa_Toshio_1948</t>
  </si>
  <si>
    <t>Minoru Taki</t>
  </si>
  <si>
    <t>Taki_Minoru_1938</t>
  </si>
  <si>
    <t>Keishu Tanaka</t>
  </si>
  <si>
    <t>Tanaka_Keishu_1938</t>
  </si>
  <si>
    <t>Jun Azumi</t>
  </si>
  <si>
    <t>Azumi_Jun_1962</t>
  </si>
  <si>
    <t>Koriki Jojima</t>
  </si>
  <si>
    <t>Jojima_Koriki_1947</t>
  </si>
  <si>
    <t>Masaharu Nakagawa</t>
  </si>
  <si>
    <t>Nakagawa_Masaharu_1950</t>
  </si>
  <si>
    <t>Hakubun Shimomura</t>
  </si>
  <si>
    <t>Shimomura_Hakubun_1954</t>
  </si>
  <si>
    <t>Yoshiaki Takaki</t>
  </si>
  <si>
    <t>Takaki_Yoshiaki_1945</t>
  </si>
  <si>
    <t>Yoko Komiyama</t>
  </si>
  <si>
    <t>Komiyama_Yoko_1948</t>
  </si>
  <si>
    <t>Norihisa Tamura</t>
  </si>
  <si>
    <t>Tamura_Norihisa_1964</t>
  </si>
  <si>
    <t>Ritsuo Hosokawa</t>
  </si>
  <si>
    <t>Hosokawa_Ritsuo_1943</t>
  </si>
  <si>
    <t>Wakio Mitsui</t>
  </si>
  <si>
    <t>Mitsui_Wakio_1942</t>
  </si>
  <si>
    <t>Masahiko Yamada</t>
  </si>
  <si>
    <t>Yamada_Masahiko_1943</t>
  </si>
  <si>
    <t>Akira Gunji</t>
  </si>
  <si>
    <t>Gunji_Akira_1949</t>
  </si>
  <si>
    <t>Yoshio Hachiro</t>
  </si>
  <si>
    <t>Hachiro_Yoshio_1948</t>
  </si>
  <si>
    <t>Akihiro Ohata</t>
  </si>
  <si>
    <t>Ohata_Akihiro_1947</t>
  </si>
  <si>
    <t>Yukio Edano</t>
  </si>
  <si>
    <t>Edano_Yukio_1964</t>
  </si>
  <si>
    <t>Takeshi Maeda</t>
  </si>
  <si>
    <t>Maeda_Takeshi_1937</t>
  </si>
  <si>
    <t>Akihiro Ohta</t>
  </si>
  <si>
    <t>Ohta_Akihiro_1945</t>
  </si>
  <si>
    <t>Sumio Mabuchi</t>
  </si>
  <si>
    <t>Mabuchi_Sumio_1960</t>
  </si>
  <si>
    <t>Yuichiro Hata</t>
  </si>
  <si>
    <t>1967</t>
  </si>
  <si>
    <t>Hata_Yuichiro_1967</t>
  </si>
  <si>
    <t>Goshi Hosono</t>
  </si>
  <si>
    <t>1971</t>
  </si>
  <si>
    <t>Hosono_Goshi_1971</t>
  </si>
  <si>
    <t>Ryu Matsumoto</t>
  </si>
  <si>
    <t>Matsumoto_Ryu_1951</t>
  </si>
  <si>
    <t>Hiroyuki Nagahama</t>
  </si>
  <si>
    <t>Nagahama_Hiroyuki_1958</t>
  </si>
  <si>
    <t>Osamu Fujimura</t>
  </si>
  <si>
    <t>Fujimura_Osamu_1949</t>
  </si>
  <si>
    <t>Yasuo Ichikawa</t>
  </si>
  <si>
    <t>Ichikawa_Yasuo_1942</t>
  </si>
  <si>
    <t>Itsunori Onodera</t>
  </si>
  <si>
    <t>Onodera_Itsunori_1960</t>
  </si>
  <si>
    <t>Naoki Tanaka</t>
  </si>
  <si>
    <t>Tanaka_Naoki_1940</t>
  </si>
  <si>
    <t>Satoshi Morimoto</t>
  </si>
  <si>
    <t>Morimoto_Satoshi_1941</t>
  </si>
  <si>
    <t>Satoshi Arai</t>
  </si>
  <si>
    <t>Arai_Satoshi_1946</t>
  </si>
  <si>
    <t>Motohisa Furukawa</t>
  </si>
  <si>
    <t>1965</t>
  </si>
  <si>
    <t>Furukawa_Motohisa_1965</t>
  </si>
  <si>
    <t>Kenji Yamaoka</t>
  </si>
  <si>
    <t>Yamaoka_Kenji_1943</t>
  </si>
  <si>
    <t>Keiji Furuya</t>
  </si>
  <si>
    <t>Furuya_Keiji_1952</t>
  </si>
  <si>
    <t>Jin Matsubara</t>
  </si>
  <si>
    <t>1956</t>
  </si>
  <si>
    <t>Matsubara_Jin_1956</t>
  </si>
  <si>
    <t>Kansei Nakano</t>
  </si>
  <si>
    <t>Nakano_Kansei_1940</t>
  </si>
  <si>
    <t>Renho Murata</t>
  </si>
  <si>
    <t>Murata_Renho_1967</t>
  </si>
  <si>
    <t>Masako Mori</t>
  </si>
  <si>
    <t>Mori_Masako_1964</t>
  </si>
  <si>
    <t>Ikko Nakatsuka</t>
  </si>
  <si>
    <t>Nakatsuka_Ikko_1965</t>
  </si>
  <si>
    <t>Tomiko Okazaki</t>
  </si>
  <si>
    <t>Okazaki_Tomiko_1944</t>
  </si>
  <si>
    <t>Tadamasa Kodaira</t>
  </si>
  <si>
    <t>Kodaira_Tadamasa_1942</t>
  </si>
  <si>
    <t>Tatsuo Hirano</t>
  </si>
  <si>
    <t>Hirano_Tatsuo_1954</t>
  </si>
  <si>
    <t>Mikio Shimoji</t>
  </si>
  <si>
    <t>Shimoji_Mikio_1961</t>
  </si>
  <si>
    <t>Tadahiro Matsushita</t>
  </si>
  <si>
    <t>Matsushita_Tadahiro_1939</t>
  </si>
  <si>
    <t>Tomomi Inada</t>
  </si>
  <si>
    <t>Inada_Tomomi_1959</t>
  </si>
  <si>
    <t>Banri Kaieda</t>
  </si>
  <si>
    <t>Kaieda_Banri_1949</t>
  </si>
  <si>
    <t>Ichita Yamamoto</t>
  </si>
  <si>
    <t>Yamamoto_Ichita_1958</t>
  </si>
  <si>
    <t>Takumi Nemoto</t>
  </si>
  <si>
    <t>Nemoto_Takumi_1951</t>
  </si>
  <si>
    <t>TY  - JOUR</t>
  </si>
  <si>
    <t>AU  - Shiratori, Rei</t>
  </si>
  <si>
    <t>AU  - Kato, Junko</t>
  </si>
  <si>
    <t>AU  - Masuyama, Mikitaka</t>
  </si>
  <si>
    <t>AU  - Nyblade, Benjamin</t>
  </si>
  <si>
    <t>TI  - Japan</t>
  </si>
  <si>
    <t>JO  - European Journal of Political Research</t>
  </si>
  <si>
    <t>JO  - European Journal of Political Research Political Data Yearbook</t>
  </si>
  <si>
    <t>VL  - 22</t>
  </si>
  <si>
    <t>VL  - 24</t>
  </si>
  <si>
    <t>VL  - 26</t>
  </si>
  <si>
    <t>VL  - 28</t>
  </si>
  <si>
    <t>VL  - 30</t>
  </si>
  <si>
    <t>VL  - 32</t>
  </si>
  <si>
    <t>VL  - 34</t>
  </si>
  <si>
    <t>VL  - 36</t>
  </si>
  <si>
    <t>VL  - 38</t>
  </si>
  <si>
    <t>VL  - 40</t>
  </si>
  <si>
    <t>VL  - 41</t>
  </si>
  <si>
    <t>VL  - 42</t>
  </si>
  <si>
    <t>VL  - 43</t>
  </si>
  <si>
    <t>VL  - 44</t>
  </si>
  <si>
    <t>VL  - 45</t>
  </si>
  <si>
    <t>VL  - 46</t>
  </si>
  <si>
    <t>VL  - 47</t>
  </si>
  <si>
    <t>VL  - 48</t>
  </si>
  <si>
    <t>VL  - 49</t>
  </si>
  <si>
    <t>VL  - 50</t>
  </si>
  <si>
    <t>VL  - 51</t>
  </si>
  <si>
    <t>IS  - 4</t>
  </si>
  <si>
    <t>IS  - 3-4</t>
  </si>
  <si>
    <t>IS  - 7-8</t>
  </si>
  <si>
    <t>IS  - 1</t>
  </si>
  <si>
    <t>PB  - Blackwell Publishing Ltd</t>
  </si>
  <si>
    <t>PB  - Blackwell Publishing Ltd.</t>
  </si>
  <si>
    <t>SN  - 1475-6765</t>
  </si>
  <si>
    <t>SN  - 2047-8852</t>
  </si>
  <si>
    <t>UR  - http://dx.doi.org/10.1111/j.1475-6765.1992.tb00333.x</t>
  </si>
  <si>
    <t>UR  - http://dx.doi.org/10.1111/j.1475-6765.1993.tb00401.x</t>
  </si>
  <si>
    <t>UR  - http://dx.doi.org/10.1111/j.1475-6765.1994.tb00457.x</t>
  </si>
  <si>
    <t>UR  - http://dx.doi.org/10.1111/j.1475-6765.1995.tb00506.x</t>
  </si>
  <si>
    <t>UR  - http://dx.doi.org/10.1111/j.1475-6765.1996.tb00693.x</t>
  </si>
  <si>
    <t>UR  - http://dx.doi.org/10.1111/1475-6765.00360</t>
  </si>
  <si>
    <t>UR  - http://dx.doi.org/10.1111/1475-6765.00426</t>
  </si>
  <si>
    <t>UR  - http://dx.doi.org/10.1111/j.1475-6765.1999.tb00723.x</t>
  </si>
  <si>
    <t>UR  - http://dx.doi.org/10.1111/j.1475-6765.2000.tb01152.x</t>
  </si>
  <si>
    <t>UR  - http://dx.doi.org/10.1111/1475-6765.00426-i2</t>
  </si>
  <si>
    <t>UR  - http://dx.doi.org/10.1111/1475-6765.00055</t>
  </si>
  <si>
    <t>UR  - http://dx.doi.org/10.1111/j.0304-4130.2003.00126.x</t>
  </si>
  <si>
    <t>UR  - http://dx.doi.org/10.1111/j.1475-6765.2004.00199.x</t>
  </si>
  <si>
    <t>UR  - http://dx.doi.org/10.1111/j.1475-6765.2005.00271.x</t>
  </si>
  <si>
    <t>UR  - http://dx.doi.org/10.1111/j.1475-6765.2006.00671.x</t>
  </si>
  <si>
    <t>UR  - http://dx.doi.org/10.1111/j.1475-6765.2007.00745.x</t>
  </si>
  <si>
    <t>UR  - http://dx.doi.org/10.1111/j.1475-6765.2008.00821.x</t>
  </si>
  <si>
    <t>UR  - http://dx.doi.org/10.1111/j.1475-6765.2009.01862.x</t>
  </si>
  <si>
    <t>UR  - http://dx.doi.org/10.1111/j.1475-6765.2010.01960.x</t>
  </si>
  <si>
    <t>UR  - http://dx.doi.org/10.1111/j.1475-6765.2011.02029.x</t>
  </si>
  <si>
    <t>UR  - http://dx.doi.org/10.1111/j.2047-8852.2012.00019.x</t>
  </si>
  <si>
    <t>DO  - 10.1111/j.1475-6765.1992.tb00333.x</t>
  </si>
  <si>
    <t>DO  - 10.1111/j.1475-6765.1993.tb00401.x</t>
  </si>
  <si>
    <t>DO  - 10.1111/j.1475-6765.1994.tb00457.x</t>
  </si>
  <si>
    <t>DO  - 10.1111/j.1475-6765.1995.tb00506.x</t>
  </si>
  <si>
    <t>DO  - 10.1111/j.1475-6765.1996.tb00693.x</t>
  </si>
  <si>
    <t>DO  - 10.1111/1475-6765.00360</t>
  </si>
  <si>
    <t>DO  - 10.1111/1475-6765.00426</t>
  </si>
  <si>
    <t>DO  - 10.1111/j.1475-6765.1999.tb00723.x</t>
  </si>
  <si>
    <t>DO  - 10.1111/j.1475-6765.2000.tb01152.x</t>
  </si>
  <si>
    <t>DO  - 10.1111/1475-6765.00426-i2</t>
  </si>
  <si>
    <t>DO  - 10.1111/1475-6765.00055</t>
  </si>
  <si>
    <t>DO  - 10.1111/j.0304-4130.2003.00126.x</t>
  </si>
  <si>
    <t>DO  - 10.1111/j.1475-6765.2004.00199.x</t>
  </si>
  <si>
    <t>DO  - 10.1111/j.1475-6765.2005.00271.x</t>
  </si>
  <si>
    <t>DO  - 10.1111/j.1475-6765.2006.00671.x</t>
  </si>
  <si>
    <t>DO  - 10.1111/j.1475-6765.2007.00745.x</t>
  </si>
  <si>
    <t>DO  - 10.1111/j.1475-6765.2008.00821.x</t>
  </si>
  <si>
    <t>DO  - 10.1111/j.1475-6765.2009.01862.x</t>
  </si>
  <si>
    <t>DO  - 10.1111/j.1475-6765.2010.01960.x</t>
  </si>
  <si>
    <t>DO  - 10.1111/j.1475-6765.2011.02029.x</t>
  </si>
  <si>
    <t>DO  - 10.1111/j.2047-8852.2012.00019.x</t>
  </si>
  <si>
    <t>SP  - 461</t>
  </si>
  <si>
    <t>SP  - 485</t>
  </si>
  <si>
    <t>SP  - 355</t>
  </si>
  <si>
    <t>SP  - 407</t>
  </si>
  <si>
    <t>SP  - 399</t>
  </si>
  <si>
    <t>SP  - 425</t>
  </si>
  <si>
    <t>SP  - 453</t>
  </si>
  <si>
    <t>SP  - 443</t>
  </si>
  <si>
    <t>SP  - 348</t>
  </si>
  <si>
    <t>SP  - 1001</t>
  </si>
  <si>
    <t>SP  - 996</t>
  </si>
  <si>
    <t>SP  - 1047</t>
  </si>
  <si>
    <t>SP  - 1071</t>
  </si>
  <si>
    <t>SP  - 1152</t>
  </si>
  <si>
    <t>SP  - 1005</t>
  </si>
  <si>
    <t>SP  - 1028</t>
  </si>
  <si>
    <t>SP  - 1006</t>
  </si>
  <si>
    <t>SP  - 1038</t>
  </si>
  <si>
    <t>SP  - 1024</t>
  </si>
  <si>
    <t>SP  - 167</t>
  </si>
  <si>
    <t>EP  - 468</t>
  </si>
  <si>
    <t>EP  - 489</t>
  </si>
  <si>
    <t>EP  - 360</t>
  </si>
  <si>
    <t>EP  - 414</t>
  </si>
  <si>
    <t>EP  - 404</t>
  </si>
  <si>
    <t>EP  - 433</t>
  </si>
  <si>
    <t>EP  - 459</t>
  </si>
  <si>
    <t>EP  - 451</t>
  </si>
  <si>
    <t>EP  - 452</t>
  </si>
  <si>
    <t>EP  - 1009</t>
  </si>
  <si>
    <t>EP  - 1002</t>
  </si>
  <si>
    <t>EP  - 1053</t>
  </si>
  <si>
    <t>EP  - 1076</t>
  </si>
  <si>
    <t>EP  - 1161</t>
  </si>
  <si>
    <t>EP  - 1011</t>
  </si>
  <si>
    <t>EP  - 1038</t>
  </si>
  <si>
    <t>EP  - 1014</t>
  </si>
  <si>
    <t>EP  - 1048</t>
  </si>
  <si>
    <t>EP  - 1034</t>
  </si>
  <si>
    <t>EP  - 174</t>
  </si>
  <si>
    <t>PY  - 1992</t>
  </si>
  <si>
    <t>PY  - 1993</t>
  </si>
  <si>
    <t>PY  - 1994</t>
  </si>
  <si>
    <t>PY  - 1995</t>
  </si>
  <si>
    <t>PY  - 1996</t>
  </si>
  <si>
    <t>PY  - 1997</t>
  </si>
  <si>
    <t>PY  - 1998</t>
  </si>
  <si>
    <t>PY  - 1999</t>
  </si>
  <si>
    <t>PY  - 2000</t>
  </si>
  <si>
    <t>PY  - 2001</t>
  </si>
  <si>
    <t>PY  - 2002</t>
  </si>
  <si>
    <t>PY  - 2003</t>
  </si>
  <si>
    <t>PY  - 2004</t>
  </si>
  <si>
    <t>PY  - 2005</t>
  </si>
  <si>
    <t>PY  - 2006</t>
  </si>
  <si>
    <t>PY  - 2007</t>
  </si>
  <si>
    <t>PY  - 2008</t>
  </si>
  <si>
    <t>PY  - 2009</t>
  </si>
  <si>
    <t>PY  - 2010</t>
  </si>
  <si>
    <t>PY  - 2011</t>
  </si>
  <si>
    <t>PY  - 2012</t>
  </si>
  <si>
    <t xml:space="preserve">ER  - </t>
  </si>
  <si>
    <t>http://en.wikipedia.org/wiki/Politics_of_Japan</t>
  </si>
  <si>
    <t>http://parlgov.org/stable/data/jpn.html</t>
  </si>
  <si>
    <t>http://www.nsd.uib.no/european_election_database/country/japan</t>
  </si>
  <si>
    <t>http://www.ipu.org/parline-e/reports/2161_A.htm</t>
  </si>
  <si>
    <t>http://data.un.org/CountryProfile.aspx?crname=Japan</t>
  </si>
  <si>
    <t>https://www.cia.gov/library/publications/the-world-factbook/geos/ja.html</t>
  </si>
  <si>
    <t>The full data file in xlsx format contains elaboration on data</t>
  </si>
  <si>
    <t>All voting in this election was according to the majoritarian system, listed in type1 summary and as type2, for consistency</t>
  </si>
  <si>
    <t>New Party Daichi (Shintō Daichi, NPD)</t>
  </si>
  <si>
    <t>Gotoda Masaharu</t>
  </si>
  <si>
    <t>1914</t>
  </si>
  <si>
    <t>Masaharu_Gotoda_1914</t>
  </si>
  <si>
    <t>Yoshifumi_Muto_1926</t>
  </si>
  <si>
    <t>Muto Yoshifumi</t>
  </si>
  <si>
    <t>Masakuni Murakami</t>
  </si>
  <si>
    <t>Murakami_Masakuni_1932</t>
  </si>
  <si>
    <t>lshiro Nakamura</t>
  </si>
  <si>
    <t>Nakamura_lshiro_1949</t>
  </si>
  <si>
    <t>Murata Keijiro</t>
  </si>
  <si>
    <t>Keijiro_Murata_1924</t>
  </si>
  <si>
    <t>Shuji Kita</t>
  </si>
  <si>
    <t>Kita_Shuji_1925</t>
  </si>
  <si>
    <t>Toshio Nakayama</t>
  </si>
  <si>
    <t>Nakayama_Toshio_1925</t>
  </si>
  <si>
    <t>Hajime Funada</t>
  </si>
  <si>
    <t>Funada_Hajime_1953</t>
  </si>
  <si>
    <t>Osamu Takatori</t>
  </si>
  <si>
    <t>Takatori_Osamu_1929</t>
  </si>
  <si>
    <t>Mamoru Nakajima</t>
  </si>
  <si>
    <t>Nakajima_Mamoru_1935</t>
  </si>
  <si>
    <t>Watanabe_Shoichi_1930</t>
  </si>
  <si>
    <t>Shoichi Watanabe</t>
  </si>
  <si>
    <t>Taikan Hayashi</t>
  </si>
  <si>
    <t>Hayashi_Taikan_1922</t>
  </si>
  <si>
    <t>Takashi lnoue</t>
  </si>
  <si>
    <t>lnoue_Takashi_1925</t>
  </si>
  <si>
    <t>1 935</t>
  </si>
  <si>
    <t>Miyazaki_Isamu_1924</t>
  </si>
  <si>
    <t>Ooshima_Tadamori_1947</t>
  </si>
  <si>
    <t>Nosaka_Koken_1925</t>
  </si>
  <si>
    <t>Minister of State (Measures for Declining Birthrate)</t>
  </si>
  <si>
    <t>Minister of State (Consumer Affairs and Food Safety)</t>
  </si>
  <si>
    <t>Minister of State (Space Policy)</t>
  </si>
  <si>
    <t>Minister for Ocean Policy and Territorial Issues</t>
  </si>
  <si>
    <t>Minister of State (New Public Commons)</t>
  </si>
  <si>
    <t>Minister of State (Nuclear Emergency Preparedness)</t>
  </si>
  <si>
    <t>Minister of State (Nuclear Power Policy and Administration)</t>
  </si>
  <si>
    <t>Minister for “Cool Japan” Strategy</t>
  </si>
  <si>
    <t>Minister for Comprehensive Policy Coordination for Revival from the Nuclear Accident at Fukushima</t>
  </si>
  <si>
    <t>Minister for Industrial Competitiveness</t>
  </si>
  <si>
    <t>Minister for Overcoming Deflation and Countering Yen Appreciation</t>
  </si>
  <si>
    <t>Minister for Rebuilding Education</t>
  </si>
  <si>
    <t>Minister for Strengthening National Security</t>
  </si>
  <si>
    <t>Minister for Support for Women’s Empowerment and Child-Rearing</t>
  </si>
  <si>
    <t>Minister for the Response to the Economic Impact caused by the Nuclear Accident</t>
  </si>
  <si>
    <t>Minister for Economic Revitalization</t>
  </si>
  <si>
    <t>gray (light)</t>
  </si>
  <si>
    <t>People's Life Party (PLP)</t>
  </si>
  <si>
    <t>Green Wind (GW)</t>
  </si>
  <si>
    <t>Greens Japan (GJ)</t>
  </si>
  <si>
    <t>Happiness Realization Party (HRP)</t>
  </si>
  <si>
    <t>Minister in charge of the Tokyo Olympic and Paralympic Games</t>
  </si>
  <si>
    <t>Calculations for integration with other databases</t>
  </si>
  <si>
    <t>Country</t>
  </si>
  <si>
    <t>Name_english</t>
  </si>
  <si>
    <t>Name_short</t>
  </si>
  <si>
    <t>First_PDY_Year</t>
  </si>
  <si>
    <t>Last_PDY_Year</t>
  </si>
  <si>
    <t>Max_Vote</t>
  </si>
  <si>
    <t>Year_of_max_vote</t>
  </si>
  <si>
    <t>Last Updated:</t>
  </si>
  <si>
    <t>Update Notes:</t>
  </si>
  <si>
    <t>Info_parties2</t>
  </si>
  <si>
    <t>This sheet contains calculations for integrating databases.</t>
  </si>
  <si>
    <t>New Data: ministers after 2014, parlseats_lh after 2013, parlseats_uh after 2013
Legacy Data: parlvotes_uh check on details
Format: Needs new parlseats_lh and parlseats_uh formats, new info_parties 
Additional data: Could use party logo, party website, party founding, name, merge/split, leader data</t>
  </si>
  <si>
    <t xml:space="preserve"> Hakubun SHIMOMURA</t>
  </si>
  <si>
    <t>SHIMOMURA__1954</t>
  </si>
  <si>
    <t>Minister in charge of Alleviating the Burden of the Bases in Okinawa</t>
  </si>
  <si>
    <t>Minister in charge of Overcoming Population Decline and Vitalizing Local Economy in Japan</t>
  </si>
  <si>
    <t>Minister in charge of Security Legislation</t>
  </si>
  <si>
    <t>Minister in charge of Water Cycle Policy</t>
  </si>
  <si>
    <t>Minister of State for the National Strategic Special Zones</t>
  </si>
  <si>
    <t>Minister of State for the Nuclear Damage Compensation and Decommissioning Facilitation Corporation</t>
  </si>
  <si>
    <t>Minister of State for the Nuclear Damage Compensation Facilitation Corporation</t>
  </si>
  <si>
    <t>Minister in charge of Building National Resilience</t>
  </si>
  <si>
    <t>Abe III</t>
  </si>
  <si>
    <t>Chief Cabinet Secretary</t>
  </si>
  <si>
    <t>Minister in charge of Women's Empowerment</t>
  </si>
  <si>
    <t>Minister for Promoting Dynamic Engagement of All Citizens</t>
  </si>
  <si>
    <t>Minister in charge of Adminstrative Reform</t>
  </si>
  <si>
    <t>Minister of State (Civil Service Reforms)</t>
  </si>
  <si>
    <t>Shinzo Abe (1954 Male, Ldp, Hr)</t>
  </si>
  <si>
    <t>Taro Aso (1940 Male, Jp_Ldp01)</t>
  </si>
  <si>
    <t>Sanae Takaichi (1961 Female, Jp_Ldp01)</t>
  </si>
  <si>
    <t>Fumio Kishida (1957 Male, Jp_Ldp01)</t>
  </si>
  <si>
    <t>Yoko Kamikawa (1953 Female, Jp_Ldp01)</t>
  </si>
  <si>
    <t>Hakubun Shimomura (1954 Male, Jp_Ldp01)</t>
  </si>
  <si>
    <t>Yasuhisa Shiozaki (1950 Male, Jp_Ldp01)</t>
  </si>
  <si>
    <t>Koya Nishikawa (1942 Male, Jp_Ldp01)</t>
  </si>
  <si>
    <t>Yoichi Miyazawa (1950 Male, Jp_Ldp01)</t>
  </si>
  <si>
    <t>Akihiro Ohta (1945 Male, Komei Hr)</t>
  </si>
  <si>
    <t>Yoshio Mochizuki (1947 Male, Jp_Ldp01)</t>
  </si>
  <si>
    <t>Gen Nakatani (1957 Male, Jp_Ldp01)</t>
  </si>
  <si>
    <t>Yoshihide Suga (1948 Male, Jp_Ldp01)</t>
  </si>
  <si>
    <t>Shunichi Yamaguchi (1950 Male, Jp_Ldp01)</t>
  </si>
  <si>
    <t>Eriko Yamatani (1950 Female, Jp_Ldp01)</t>
  </si>
  <si>
    <t>Haruko Arimura (1970 Female, Jp_Ldp01)</t>
  </si>
  <si>
    <t>Akira Amari (1949 Male, Jp_Ldp01)</t>
  </si>
  <si>
    <t>Shigeru Ishiba (1957 Male, Jp_Ldp01)</t>
  </si>
  <si>
    <t>Wataru Takeshita (1946 Male, Jp_Ldp01)</t>
  </si>
  <si>
    <t>Sanae Takaichi (1961 Female, Ldp Hr)</t>
  </si>
  <si>
    <t>Midori Matsushima (1956 Female, Ldp Hr)</t>
  </si>
  <si>
    <t>Yoko Kamikawa (1953 Female, Ldp Hr)</t>
  </si>
  <si>
    <t>Hakubun Shimomura (1954 Male, Ldp Hr, Remaining)</t>
  </si>
  <si>
    <t>Yasuhisa Shiozaki (1950 Male, Ldp Hr)</t>
  </si>
  <si>
    <t>Koya Nishikawa (1942 Male, Ldp Hr)</t>
  </si>
  <si>
    <t>Yuko Obuchi (1973 Female, Ldp Hr)</t>
  </si>
  <si>
    <t>Yoichi Miyazawa (1950 Male, Ldp Hc)</t>
  </si>
  <si>
    <t>Yoshio Mochizuki (1947 Male, Ldp Hr)</t>
  </si>
  <si>
    <t>Akinori Eto (1955 Male, Ldp Hr)</t>
  </si>
  <si>
    <t>Shunichi Yamaguchi (1950 Male, Ldp Hr)</t>
  </si>
  <si>
    <t>Eriko Yamatani (1950 Female, Ldp Hc)</t>
  </si>
  <si>
    <t>Haruko Arimura (1970 Female, Ldp Hc)</t>
  </si>
  <si>
    <t>Shigeru Ishiba (1957 Male, Ldp Hr)</t>
  </si>
  <si>
    <t>Wataru Takeshita (1946 Male, Ldp Hr)</t>
  </si>
  <si>
    <t>Yoshihide Suga (1948 Male, Ldp Hr, Remaining)</t>
  </si>
  <si>
    <t>Yoshimasa Hayashi (1961 male, LDP HC)</t>
  </si>
  <si>
    <t>Hiroshi Moriyama (1945 male, LDP HR)</t>
  </si>
  <si>
    <t>Toshiaki Endo (1950 male, LDP HR)</t>
  </si>
  <si>
    <t>Mitsuhide Iwaki (1949 male, LDP HC)</t>
  </si>
  <si>
    <t>Hiroshi Hase (1961 male, LDP HR)</t>
  </si>
  <si>
    <t>Motoo Hayashi (1947 male, LDP HR)</t>
  </si>
  <si>
    <t>Keiichi Ishii (1958 male, CGP HR)</t>
  </si>
  <si>
    <t>Tamayo Marukawa (1971 female, LDP HC)</t>
  </si>
  <si>
    <t>Tsuyoshi Takagi (1956 male, LDP HR)</t>
  </si>
  <si>
    <t>Katsunobu Kato (1955 male, LDP HR)</t>
  </si>
  <si>
    <t>Taro Kono (1963 male, LDP HR)</t>
  </si>
  <si>
    <t>Aiko Shimajiri (1965 female, LDP HC)</t>
  </si>
  <si>
    <t>Shunichi Yamaguchi</t>
  </si>
  <si>
    <t>Minister in charge of Civil Service Reform</t>
  </si>
  <si>
    <t>x</t>
  </si>
  <si>
    <t>Katsutoshi Kaneda (1949 male, jp_ldp01)</t>
  </si>
  <si>
    <t>Hirozaku Matsuno (1962 male, jp_ldp01)</t>
  </si>
  <si>
    <t>Yuji Yamamoto (1952 male, jp_ldp01)</t>
  </si>
  <si>
    <t>Hiroshige Sekō (1962 male, jp_ldp01)</t>
  </si>
  <si>
    <t>Koichi Yamamoto (1947 male, jp_ldp01)</t>
  </si>
  <si>
    <t>Tomomi Inada (1959 female, jp_ldp01)</t>
  </si>
  <si>
    <t>Masahiro Imamura (1947 male, jp_ldp01)</t>
  </si>
  <si>
    <t>Jun Matsumoto (1950 male, jp_ldp01)</t>
  </si>
  <si>
    <t>Nobutero Ishiharo (1957 male, jp_ldp01)</t>
  </si>
  <si>
    <t>Kozo Yamamoto (1948 male, jp_ldp01)</t>
  </si>
  <si>
    <t>Minister of State for the Social Security and Tax Number System</t>
  </si>
  <si>
    <t>Yōsuke Tsuruho (1967 male, jp_ldp01)</t>
  </si>
  <si>
    <t>Minister in Charge of Intellectual Property Strategy</t>
  </si>
  <si>
    <t>Minister for Working-Style Reform</t>
  </si>
  <si>
    <t>VL  - 56</t>
  </si>
  <si>
    <t>PY  - 2017</t>
  </si>
  <si>
    <t>AU  - HINO, AIRO</t>
  </si>
  <si>
    <t>DO  - 10.1111/2047-8852.12183</t>
  </si>
  <si>
    <t>SP  - 159</t>
  </si>
  <si>
    <t>EP  - 169</t>
  </si>
  <si>
    <t>Prefectural Consituencies</t>
  </si>
  <si>
    <t>Initiatives from Osaka</t>
  </si>
  <si>
    <t>IFO</t>
  </si>
  <si>
    <t>jp_ifo01</t>
  </si>
  <si>
    <t>Osaka Ishin no Kai</t>
  </si>
  <si>
    <t>Initiatives from Osaka (IFO)</t>
  </si>
  <si>
    <t>Happiness Realization Party</t>
  </si>
  <si>
    <t>HRP</t>
  </si>
  <si>
    <t>Kofuku Jitsugento</t>
  </si>
  <si>
    <t>jp_hrp01</t>
  </si>
  <si>
    <t>The People's Life Party &amp; Taro Yamamoto and Friends</t>
  </si>
  <si>
    <t>PLP</t>
  </si>
  <si>
    <t>Seikatsu no To to Yamamoto Taro to Nakama-tachi</t>
  </si>
  <si>
    <t>jp_plp01</t>
  </si>
  <si>
    <t>The Party for Japanese Kokoro</t>
  </si>
  <si>
    <t>PJK</t>
  </si>
  <si>
    <t>Nippon no Kokoro wo Taisetsu ni Suru To</t>
  </si>
  <si>
    <t>jp_pjk01</t>
  </si>
  <si>
    <t>Party for Japanese Kokoro (PJK)</t>
  </si>
  <si>
    <t>New Renaissance Party</t>
  </si>
  <si>
    <t>NRP</t>
  </si>
  <si>
    <t>jp_nrp01</t>
  </si>
  <si>
    <t>Voice of the People (VP)</t>
  </si>
  <si>
    <t>No Party to Support</t>
  </si>
  <si>
    <t>Shiji Seito Nashi</t>
  </si>
  <si>
    <t>No Party to Support (NPS)</t>
  </si>
  <si>
    <t>Greens Japan</t>
  </si>
  <si>
    <t>GJ</t>
  </si>
  <si>
    <t>Midori no To</t>
  </si>
  <si>
    <t>jp_gj01</t>
  </si>
  <si>
    <t>Overall (Proportional Votes, Proportional and Constituency Seats)</t>
  </si>
  <si>
    <t>Constitutional Democratic Party of Japan</t>
  </si>
  <si>
    <t>CDP</t>
  </si>
  <si>
    <t>Rikken Minshutō</t>
  </si>
  <si>
    <t>jp_cdp01</t>
  </si>
  <si>
    <t>Party of Hope</t>
  </si>
  <si>
    <t>TPH</t>
  </si>
  <si>
    <t>Kibou no Tō</t>
  </si>
  <si>
    <t>jp_tph01</t>
  </si>
  <si>
    <t>Japan Innovation Party</t>
  </si>
  <si>
    <t>JIP</t>
  </si>
  <si>
    <t>jp_jip01</t>
  </si>
  <si>
    <t>Party for Japanese Kokoro</t>
  </si>
  <si>
    <t>Source: Ministry of Internal Affairs and Communications; http://www.soumu.go.jp/english/</t>
  </si>
  <si>
    <t>VL  - 52</t>
  </si>
  <si>
    <t>VL  - 53</t>
  </si>
  <si>
    <t>VL  - 54</t>
  </si>
  <si>
    <t>VL  - 55</t>
  </si>
  <si>
    <t>VL  - 57</t>
  </si>
  <si>
    <t>VL  - 58</t>
  </si>
  <si>
    <t>VL  - 59</t>
  </si>
  <si>
    <t>VL  - 60</t>
  </si>
  <si>
    <t>SP  - 169</t>
  </si>
  <si>
    <t>EP  - 175</t>
  </si>
  <si>
    <t>EP  - 180</t>
  </si>
  <si>
    <t>PY  - 2013</t>
  </si>
  <si>
    <t>PY  - 2014</t>
  </si>
  <si>
    <t>PY  - 2015</t>
  </si>
  <si>
    <t>PY  - 2016</t>
  </si>
  <si>
    <t>PY  - 2018</t>
  </si>
  <si>
    <t>PY  - 2019</t>
  </si>
  <si>
    <t>PY  - 2020</t>
  </si>
  <si>
    <t>PY  - 2021</t>
  </si>
  <si>
    <t>AU  - Hino, Airo</t>
  </si>
  <si>
    <t>AU  - OGAWA, HIROKI</t>
  </si>
  <si>
    <t>TI  - Japan: Political development and data for 2017</t>
  </si>
  <si>
    <t>TI  - Japan: Political Development and Data for 2018</t>
  </si>
  <si>
    <t>TI  - Japan: Political Development and Data in 2019</t>
  </si>
  <si>
    <t>TI  - Japan: Political Development and Data in 2020</t>
  </si>
  <si>
    <t>JO  - EUROPEAN JOURNAL OF POLITICAL RESEARCH POLITICAL DATA YEARBOOK</t>
  </si>
  <si>
    <t>PB  - John Wiley &amp; Sons, Ltd</t>
  </si>
  <si>
    <t>SN  - 2047-8844</t>
  </si>
  <si>
    <t>UR  - https://doi.org/10.1111/2047-8852.12018</t>
  </si>
  <si>
    <t>UR  - https://doi.org/10.1111/2047-8852.12055</t>
  </si>
  <si>
    <t>UR  - https://doi.org/10.1111/2047-8852.12095</t>
  </si>
  <si>
    <t>UR  - https://doi.org/10.1111/2047-8852.12134</t>
  </si>
  <si>
    <t>UR  - https://doi.org/10.1111/2047-8852.12183</t>
  </si>
  <si>
    <t>UR  - https://doi.org/10.1111/2047-8852.12217</t>
  </si>
  <si>
    <t>UR  - https://doi.org/10.1111/2047-8852.12269</t>
  </si>
  <si>
    <t>UR  - https://doi.org/10.1111/2047-8852.12300</t>
  </si>
  <si>
    <t>UR  - https://doi.org/10.1111/2047-8852.12333</t>
  </si>
  <si>
    <t>DO  - 10.1111/2047-8852.12018</t>
  </si>
  <si>
    <t>DO  - 10.1111/2047-8852.12055</t>
  </si>
  <si>
    <t>DO  - 10.1111/2047-8852.12095</t>
  </si>
  <si>
    <t>DO  - 10.1111/2047-8852.12134</t>
  </si>
  <si>
    <t>DO  - 10.1111/2047-8852.12217</t>
  </si>
  <si>
    <t>DO  - 10.1111/2047-8852.12269</t>
  </si>
  <si>
    <t>DO  - 10.1111/2047-8852.12300</t>
  </si>
  <si>
    <t>DO  - 10.1111/2047-8852.12333</t>
  </si>
  <si>
    <t>SP  - 121</t>
  </si>
  <si>
    <t>SP  - 189</t>
  </si>
  <si>
    <t>SP  - 156</t>
  </si>
  <si>
    <t>SP  - 162</t>
  </si>
  <si>
    <t>SP  - 214</t>
  </si>
  <si>
    <t>SP  - 222</t>
  </si>
  <si>
    <t>EP  - 133</t>
  </si>
  <si>
    <t>EP  - 197</t>
  </si>
  <si>
    <t>EP  - 163</t>
  </si>
  <si>
    <t>EP  - 224</t>
  </si>
  <si>
    <t>EP  - 232</t>
  </si>
  <si>
    <t>jp_pfg01</t>
  </si>
  <si>
    <t>Party for Future Generations</t>
  </si>
  <si>
    <t>PFG</t>
  </si>
  <si>
    <t>Jisedai No To</t>
  </si>
  <si>
    <t>People's Life Party</t>
  </si>
  <si>
    <t>Masayoshi Yoshino (1948 male, jp_ldp01)</t>
  </si>
  <si>
    <t>Fumio Kishida (1957 male, jp_ldp01)</t>
  </si>
  <si>
    <t>Katsunobu Kato (1955 male, jp_ldp01)</t>
  </si>
  <si>
    <t>Seiko Noda (1960 female, jp_ldp01)</t>
  </si>
  <si>
    <t>Yoko Kamikawa (1953 female, jp_ldp01)</t>
  </si>
  <si>
    <t>Taro Kono (1963 male, jp_ldp01)</t>
  </si>
  <si>
    <t>Itsunori Onodera (1960 male, jp_ldp01)</t>
  </si>
  <si>
    <t>Yoshimasa Hayashi (1961 male, jp_ldp01)</t>
  </si>
  <si>
    <t>Ken Saito (1959 male, jp_ldp01)</t>
  </si>
  <si>
    <t>Masaharu Nakagawa (1947 male, jp_ldp01)</t>
  </si>
  <si>
    <t>Hachiro Okonogi (1965 male, jp_ldp01)</t>
  </si>
  <si>
    <t>Tetsuma Esaki (1943 male, jp_ldp01)</t>
  </si>
  <si>
    <t>Masaji Matsuyama (1959 male, jp_ldp01)</t>
  </si>
  <si>
    <t>Toshimitsu Motegi (1955 male, jp_ldp01)</t>
  </si>
  <si>
    <t>Hiroshi Kajiyama (1955 male, jp_ldp01)</t>
  </si>
  <si>
    <t>Shunichi Suzuki (1953 male, jp_ldp01)</t>
  </si>
  <si>
    <t>Minister for Human Resources Development</t>
  </si>
  <si>
    <t>Minister of State for the Abduction Issue</t>
  </si>
  <si>
    <t>Abe IV</t>
  </si>
  <si>
    <t>Shinzo Abe (1954 male, jp_ldp01)</t>
  </si>
  <si>
    <t>Taro Aso (1940 male, jp_ldp01)</t>
  </si>
  <si>
    <t>Minister for Economic Cooperation with Russia</t>
  </si>
  <si>
    <t>Keiichi Ishii (1958 male, jp_cgp01)</t>
  </si>
  <si>
    <t>Yoshihide Suga (1948 male, jp_ldp01)</t>
  </si>
  <si>
    <t>Satsuki Katayama (1959 female, jp_ldp01)</t>
  </si>
  <si>
    <t>Masatoshi Ishida (1952 male, jp_ldp01)</t>
  </si>
  <si>
    <t>Teru Fukui (1953 male, jp_ldp01)</t>
  </si>
  <si>
    <t>Takashi Yamashita (1965 male, jp_ldp01)</t>
  </si>
  <si>
    <t>Masahiko Shibayama (1965 male, jp_ldp01)</t>
  </si>
  <si>
    <t>Takumi Nemoto (1951 male, jp_ldp01)</t>
  </si>
  <si>
    <t>Minister In Charge of the Abduction Issue</t>
  </si>
  <si>
    <t>Takamori Yoshikawa (1950 male, jp_ldp01)</t>
  </si>
  <si>
    <t>Yoshiaki Harada (1944 male, jp_ldp01)</t>
  </si>
  <si>
    <t>Takeshi Iwaya (1957 male, jp_ldp01)</t>
  </si>
  <si>
    <t>Hiromichi Watanabe (1950 male, jp_ldp01)</t>
  </si>
  <si>
    <t>Junzo Yamamoto (1954 male, jp_ldp01)</t>
  </si>
  <si>
    <t>Mitsuhiro Miyakoshi (1950 male, jp_ldp01)</t>
  </si>
  <si>
    <t>Takuya Hirai (1958 male, jp_ldp01)</t>
  </si>
  <si>
    <t>abolished</t>
  </si>
  <si>
    <t>Minister in Charge of Social Security Reform</t>
  </si>
  <si>
    <t>new position</t>
  </si>
  <si>
    <t>Yoshitaka Sakurada (1949 male, jp_ldp01)</t>
  </si>
  <si>
    <t>Minister in Charge of International Exposition</t>
  </si>
  <si>
    <t>new</t>
  </si>
  <si>
    <t>Local Constituencies</t>
  </si>
  <si>
    <t>Constitutional Democratic Party</t>
  </si>
  <si>
    <t>Kokumin Minshuto</t>
  </si>
  <si>
    <t>jp_dpp01</t>
  </si>
  <si>
    <t>DPP</t>
  </si>
  <si>
    <t>Democratic People's Party</t>
  </si>
  <si>
    <t>Reiwa Shinsengumi</t>
  </si>
  <si>
    <t>RS</t>
  </si>
  <si>
    <t>jp_rs01</t>
  </si>
  <si>
    <t>Party to Protect the People from NHK</t>
  </si>
  <si>
    <t>NK</t>
  </si>
  <si>
    <t>jp_nk01</t>
  </si>
  <si>
    <t>NHK Kara Kokumin wo Mamoru To</t>
  </si>
  <si>
    <t>Olive Party</t>
  </si>
  <si>
    <t>OP</t>
  </si>
  <si>
    <t>jp_op01</t>
  </si>
  <si>
    <t>Olive no Ki</t>
  </si>
  <si>
    <t>Sanae Takaichi (1961 female, jp_ldp01)</t>
  </si>
  <si>
    <t>Katsuyuki Kawai (1963 male, jp_ldp01)</t>
  </si>
  <si>
    <t>Koichi Hagiuda (1963 male, jp_ldp01)</t>
  </si>
  <si>
    <t>Taku Eto (1960 male, jp_ldp01)</t>
  </si>
  <si>
    <t>Isshu Sugawara (1962 male, jp_ldp01)</t>
  </si>
  <si>
    <t>Kazuyoshi Akaba (1958 male, jp_cgp01)</t>
  </si>
  <si>
    <t>Shinjiro Koizumi (1981 male, jp_ldp01)</t>
  </si>
  <si>
    <t>Kazunori Tanaka (1949 male, jp_ldp01)</t>
  </si>
  <si>
    <t>Ryota Takeda (1968 male, jp_ldp01)</t>
  </si>
  <si>
    <t>Seiichi Eto (1947 male, jp_ldp01)</t>
  </si>
  <si>
    <t>Naokazu Takemoto (1940 male, jp_ldp01)</t>
  </si>
  <si>
    <t>Yasutoshi Nishimura (1962 male, jp_ldp01)</t>
  </si>
  <si>
    <t>Minister in Charge of Trans Pacific Partnership</t>
  </si>
  <si>
    <t>Seiko Hashimoto (1964 female, jp_ldp01)</t>
  </si>
  <si>
    <t>Seigo Kitamura (1947 male, jp_ldp01)</t>
  </si>
  <si>
    <t>Minister in Charge of Public Records and Archive Management</t>
  </si>
  <si>
    <t>Masako Mori (1964 female, jp_ldp01)</t>
  </si>
  <si>
    <t>Suga I</t>
  </si>
  <si>
    <t>Norihisa Tamura (1964 male, jp_ldp01)</t>
  </si>
  <si>
    <t>Kotaro Nogami (1967 male, jp_ldp01)</t>
  </si>
  <si>
    <t>Nobuo Kishi (1959 male, jp_ldp01)</t>
  </si>
  <si>
    <t>Minister in Charge of Mitigating the Impact of US Forces in Okinawa</t>
  </si>
  <si>
    <t>Katsuei Hirasawa (1945 male, jp_ldp01)</t>
  </si>
  <si>
    <t>Tetsushi Sakamoto (1950 male, jp_ldp01)</t>
  </si>
  <si>
    <t>Minister for Digital Transformation</t>
  </si>
  <si>
    <t>Shinji Inoue (1969 male, jp_ldp01)</t>
  </si>
  <si>
    <t>Minister for the World Expo 2025</t>
  </si>
  <si>
    <t xml:space="preserve"> Democratic Party</t>
  </si>
  <si>
    <t>jp_nps02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</si>
</sst>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yyyy"/>
    <numFmt numFmtId="171" formatCode="0.000%"/>
    <numFmt numFmtId="172" formatCode="yyyy\-mm\-dd"/>
    <numFmt numFmtId="173" formatCode="[$-409]d\-mmm\-yyyy;@"/>
  </numFmts>
  <fonts count="58">
    <font>
      <sz val="10"/>
      <name val="Arial"/>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8"/>
      <name val="Calibri"/>
      <family val="2"/>
    </font>
    <font>
      <sz val="10"/>
      <name val="Arial"/>
      <family val="2"/>
    </font>
    <font>
      <sz val="11"/>
      <color indexed="8"/>
      <name val="Calibri"/>
      <family val="2"/>
    </font>
    <font>
      <sz val="10"/>
      <name val="Calibri"/>
      <family val="2"/>
      <scheme val="minor"/>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1"/>
      <name val="Tahoma"/>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sz val="8"/>
      <color indexed="8"/>
      <name val="Calibri"/>
      <family val="2"/>
    </font>
    <font>
      <sz val="8"/>
      <color rgb="FFFF0000"/>
      <name val="Calibri"/>
      <family val="2"/>
      <scheme val="minor"/>
    </font>
    <font>
      <sz val="8"/>
      <color rgb="FFFF0000"/>
      <name val="Calibri"/>
      <family val="2"/>
    </font>
    <font>
      <b/>
      <sz val="9"/>
      <color indexed="81"/>
      <name val="Tahoma"/>
      <family val="2"/>
    </font>
    <font>
      <sz val="8"/>
      <color theme="1"/>
      <name val="Calibri"/>
      <family val="2"/>
    </font>
    <font>
      <sz val="11"/>
      <color theme="1"/>
      <name val="ＭＳ Ｐゴシック"/>
      <family val="3"/>
      <charset val="128"/>
    </font>
    <font>
      <sz val="6"/>
      <color theme="1"/>
      <name val="Calibri"/>
      <family val="2"/>
      <scheme val="minor"/>
    </font>
    <font>
      <sz val="6"/>
      <color theme="1"/>
      <name val="Calibri"/>
      <family val="2"/>
    </font>
    <font>
      <b/>
      <sz val="8"/>
      <color theme="1"/>
      <name val="Calibri"/>
      <family val="2"/>
      <scheme val="minor"/>
    </font>
    <font>
      <sz val="8"/>
      <color theme="1"/>
      <name val="Times New Roman"/>
      <family val="1"/>
    </font>
    <font>
      <b/>
      <sz val="8"/>
      <color indexed="8"/>
      <name val="Calibri"/>
      <family val="2"/>
      <scheme val="minor"/>
    </font>
    <font>
      <sz val="8"/>
      <name val="1/22"/>
    </font>
    <font>
      <sz val="8"/>
      <color rgb="FF333333"/>
      <name val="Verdana"/>
      <family val="2"/>
    </font>
    <font>
      <sz val="8"/>
      <color rgb="FF222222"/>
      <name val="Consolas"/>
      <family val="3"/>
    </font>
    <font>
      <sz val="8"/>
      <color rgb="FF000000"/>
      <name val="Times New Roman"/>
      <family val="1"/>
    </font>
    <font>
      <sz val="8"/>
      <name val="Times New Roman"/>
      <family val="1"/>
    </font>
    <font>
      <sz val="8"/>
      <name val="Arial"/>
    </font>
  </fonts>
  <fills count="41">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theme="1" tint="0.249977111117893"/>
        <bgColor indexed="64"/>
      </patternFill>
    </fill>
    <fill>
      <patternFill patternType="solid">
        <fgColor rgb="FFF5D7EB"/>
        <bgColor indexed="64"/>
      </patternFill>
    </fill>
    <fill>
      <patternFill patternType="solid">
        <fgColor theme="0"/>
        <bgColor indexed="64"/>
      </patternFill>
    </fill>
    <fill>
      <patternFill patternType="solid">
        <fgColor theme="0" tint="-4.9989318521683403E-2"/>
        <bgColor indexed="64"/>
      </patternFill>
    </fill>
    <fill>
      <patternFill patternType="solid">
        <fgColor rgb="FFB9B9E1"/>
        <bgColor indexed="64"/>
      </patternFill>
    </fill>
    <fill>
      <patternFill patternType="solid">
        <fgColor theme="0" tint="-0.249977111117893"/>
        <bgColor indexed="64"/>
      </patternFill>
    </fill>
    <fill>
      <patternFill patternType="solid">
        <fgColor theme="0" tint="-0.14999847407452621"/>
        <bgColor indexed="64"/>
      </patternFill>
    </fill>
  </fills>
  <borders count="32">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top style="thin">
        <color theme="0" tint="-4.9989318521683403E-2"/>
      </top>
      <bottom/>
      <diagonal/>
    </border>
    <border>
      <left/>
      <right/>
      <top/>
      <bottom style="thin">
        <color indexed="64"/>
      </bottom>
      <diagonal/>
    </border>
    <border>
      <left/>
      <right/>
      <top style="medium">
        <color indexed="64"/>
      </top>
      <bottom/>
      <diagonal/>
    </border>
  </borders>
  <cellStyleXfs count="54">
    <xf numFmtId="0" fontId="0" fillId="0" borderId="0">
      <alignment horizontal="left" vertical="top"/>
    </xf>
    <xf numFmtId="0" fontId="4" fillId="0" borderId="0" applyNumberFormat="0" applyFill="0" applyBorder="0" applyProtection="0">
      <alignment horizontal="left" vertical="top"/>
    </xf>
    <xf numFmtId="0" fontId="6" fillId="0" borderId="0"/>
    <xf numFmtId="0" fontId="7"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20" borderId="0" applyNumberFormat="0" applyBorder="0" applyAlignment="0" applyProtection="0"/>
    <xf numFmtId="0" fontId="13" fillId="4" borderId="0" applyNumberFormat="0" applyBorder="0" applyAlignment="0" applyProtection="0"/>
    <xf numFmtId="0" fontId="14" fillId="21" borderId="3" applyNumberFormat="0" applyAlignment="0" applyProtection="0"/>
    <xf numFmtId="0" fontId="15" fillId="22" borderId="4" applyNumberFormat="0" applyAlignment="0" applyProtection="0"/>
    <xf numFmtId="0" fontId="16" fillId="0" borderId="0" applyNumberFormat="0" applyFill="0" applyBorder="0" applyAlignment="0" applyProtection="0"/>
    <xf numFmtId="0" fontId="17" fillId="5"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8" borderId="3" applyNumberFormat="0" applyAlignment="0" applyProtection="0"/>
    <xf numFmtId="0" fontId="22" fillId="0" borderId="8" applyNumberFormat="0" applyFill="0" applyAlignment="0" applyProtection="0"/>
    <xf numFmtId="0" fontId="23" fillId="23" borderId="0" applyNumberFormat="0" applyBorder="0" applyAlignment="0" applyProtection="0"/>
    <xf numFmtId="0" fontId="7" fillId="24" borderId="9" applyNumberFormat="0" applyFont="0" applyAlignment="0" applyProtection="0"/>
    <xf numFmtId="0" fontId="24" fillId="21" borderId="10" applyNumberFormat="0" applyAlignment="0" applyProtection="0"/>
    <xf numFmtId="0" fontId="25" fillId="0" borderId="0" applyNumberFormat="0" applyFill="0" applyBorder="0" applyAlignment="0" applyProtection="0"/>
    <xf numFmtId="0" fontId="26" fillId="0" borderId="11" applyNumberFormat="0" applyFill="0" applyAlignment="0" applyProtection="0"/>
    <xf numFmtId="0" fontId="27" fillId="0" borderId="0" applyNumberFormat="0" applyFill="0" applyBorder="0" applyAlignment="0" applyProtection="0"/>
    <xf numFmtId="9" fontId="29" fillId="0" borderId="0" applyFont="0" applyFill="0" applyBorder="0" applyAlignment="0" applyProtection="0"/>
    <xf numFmtId="0" fontId="6" fillId="0" borderId="0">
      <alignment horizontal="left" vertical="top"/>
    </xf>
    <xf numFmtId="0" fontId="37" fillId="0" borderId="0"/>
    <xf numFmtId="0" fontId="3" fillId="0" borderId="0"/>
    <xf numFmtId="0" fontId="2" fillId="0" borderId="0"/>
    <xf numFmtId="0" fontId="6" fillId="0" borderId="0">
      <alignment horizontal="left" vertical="top"/>
    </xf>
    <xf numFmtId="9" fontId="6" fillId="0" borderId="0" applyFont="0" applyFill="0" applyBorder="0" applyAlignment="0" applyProtection="0"/>
    <xf numFmtId="0" fontId="1" fillId="0" borderId="0"/>
    <xf numFmtId="43" fontId="6" fillId="0" borderId="0" applyFont="0" applyFill="0" applyBorder="0" applyAlignment="0" applyProtection="0"/>
  </cellStyleXfs>
  <cellXfs count="446">
    <xf numFmtId="0" fontId="0" fillId="0" borderId="0" xfId="0">
      <alignment horizontal="left" vertical="top"/>
    </xf>
    <xf numFmtId="0" fontId="8" fillId="0" borderId="0" xfId="0" applyFont="1">
      <alignment horizontal="left" vertical="top"/>
    </xf>
    <xf numFmtId="0" fontId="9" fillId="0" borderId="0" xfId="0" applyFont="1" applyAlignment="1">
      <alignment horizontal="left" vertical="top"/>
    </xf>
    <xf numFmtId="0" fontId="0" fillId="0" borderId="0" xfId="0" applyAlignment="1"/>
    <xf numFmtId="0" fontId="0" fillId="0" borderId="0" xfId="0" applyFill="1" applyAlignment="1"/>
    <xf numFmtId="0" fontId="9" fillId="0" borderId="2" xfId="0" applyFont="1" applyFill="1" applyBorder="1" applyAlignment="1" applyProtection="1">
      <alignment horizontal="left" vertical="top"/>
      <protection locked="0"/>
    </xf>
    <xf numFmtId="0" fontId="9" fillId="0" borderId="0" xfId="0" applyFont="1" applyFill="1" applyBorder="1" applyAlignment="1" applyProtection="1">
      <alignment horizontal="left" vertical="top"/>
      <protection locked="0"/>
    </xf>
    <xf numFmtId="15" fontId="9" fillId="0" borderId="2" xfId="0" applyNumberFormat="1" applyFont="1" applyFill="1" applyBorder="1" applyAlignment="1" applyProtection="1">
      <alignment horizontal="left" vertical="top"/>
      <protection locked="0"/>
    </xf>
    <xf numFmtId="0" fontId="9" fillId="0" borderId="2" xfId="0" applyFont="1" applyBorder="1" applyAlignment="1" applyProtection="1">
      <alignment horizontal="left" vertical="top"/>
      <protection locked="0"/>
    </xf>
    <xf numFmtId="0" fontId="9" fillId="0" borderId="0" xfId="0" applyFont="1" applyAlignment="1">
      <alignment horizontal="left" vertical="top" wrapText="1"/>
    </xf>
    <xf numFmtId="0" fontId="9" fillId="26" borderId="0" xfId="0" applyFont="1" applyFill="1" applyBorder="1" applyAlignment="1">
      <alignment horizontal="left" vertical="top"/>
    </xf>
    <xf numFmtId="0" fontId="9" fillId="25" borderId="0" xfId="0" applyFont="1" applyFill="1" applyBorder="1" applyAlignment="1">
      <alignment horizontal="left" vertical="top" wrapText="1"/>
    </xf>
    <xf numFmtId="0" fontId="9" fillId="25" borderId="2" xfId="0" applyFont="1" applyFill="1" applyBorder="1" applyAlignment="1">
      <alignment horizontal="left" vertical="top" wrapText="1"/>
    </xf>
    <xf numFmtId="0" fontId="9" fillId="29" borderId="0" xfId="0" applyFont="1" applyFill="1" applyBorder="1" applyAlignment="1" applyProtection="1">
      <alignment horizontal="left" vertical="top"/>
      <protection locked="0"/>
    </xf>
    <xf numFmtId="0" fontId="9" fillId="0" borderId="0" xfId="0" applyFont="1" applyFill="1" applyBorder="1" applyAlignment="1">
      <alignment horizontal="left" vertical="top"/>
    </xf>
    <xf numFmtId="0" fontId="10" fillId="0" borderId="0" xfId="0" applyNumberFormat="1" applyFont="1" applyFill="1" applyBorder="1" applyAlignment="1">
      <alignment horizontal="left" vertical="top"/>
    </xf>
    <xf numFmtId="0" fontId="9" fillId="0" borderId="2" xfId="0" applyFont="1" applyFill="1" applyBorder="1" applyAlignment="1">
      <alignment horizontal="left" vertical="top"/>
    </xf>
    <xf numFmtId="0" fontId="9" fillId="0" borderId="0" xfId="0" applyFont="1" applyBorder="1" applyAlignment="1">
      <alignment horizontal="left" vertical="top"/>
    </xf>
    <xf numFmtId="0" fontId="9" fillId="25" borderId="0" xfId="0" applyFont="1" applyFill="1" applyAlignment="1" applyProtection="1">
      <alignment horizontal="left" vertical="top"/>
    </xf>
    <xf numFmtId="0" fontId="9" fillId="26" borderId="0" xfId="0" applyFont="1" applyFill="1" applyAlignment="1" applyProtection="1">
      <alignment horizontal="left" vertical="top"/>
    </xf>
    <xf numFmtId="15" fontId="9" fillId="0" borderId="0" xfId="0" applyNumberFormat="1" applyFont="1" applyFill="1" applyAlignment="1">
      <alignment horizontal="left" vertical="top"/>
    </xf>
    <xf numFmtId="164" fontId="9" fillId="26" borderId="0" xfId="0" applyNumberFormat="1" applyFont="1" applyFill="1" applyAlignment="1" applyProtection="1">
      <alignment horizontal="left" vertical="top"/>
    </xf>
    <xf numFmtId="164" fontId="9" fillId="26" borderId="0" xfId="0" applyNumberFormat="1" applyFont="1" applyFill="1" applyBorder="1" applyAlignment="1" applyProtection="1">
      <alignment horizontal="left" vertical="top"/>
    </xf>
    <xf numFmtId="15" fontId="9" fillId="0" borderId="2" xfId="0" applyNumberFormat="1" applyFont="1" applyFill="1" applyBorder="1" applyAlignment="1">
      <alignment horizontal="left" vertical="top"/>
    </xf>
    <xf numFmtId="164" fontId="9" fillId="26" borderId="14" xfId="0" applyNumberFormat="1" applyFont="1" applyFill="1" applyBorder="1" applyAlignment="1" applyProtection="1">
      <alignment horizontal="left" vertical="top"/>
    </xf>
    <xf numFmtId="15" fontId="9" fillId="26" borderId="2" xfId="0" applyNumberFormat="1" applyFont="1" applyFill="1" applyBorder="1" applyAlignment="1" applyProtection="1">
      <alignment horizontal="left" vertical="top"/>
    </xf>
    <xf numFmtId="15" fontId="9" fillId="26" borderId="0" xfId="0" applyNumberFormat="1" applyFont="1" applyFill="1" applyBorder="1" applyAlignment="1" applyProtection="1">
      <alignment horizontal="left" vertical="top"/>
    </xf>
    <xf numFmtId="0" fontId="9" fillId="25" borderId="0" xfId="0" applyFont="1" applyFill="1" applyAlignment="1">
      <alignment horizontal="left" vertical="top" wrapText="1"/>
    </xf>
    <xf numFmtId="0" fontId="9" fillId="25" borderId="0" xfId="0" applyFont="1" applyFill="1" applyAlignment="1" applyProtection="1">
      <alignment horizontal="left" vertical="top" wrapText="1"/>
    </xf>
    <xf numFmtId="0" fontId="9" fillId="25" borderId="2" xfId="0" applyFont="1" applyFill="1" applyBorder="1" applyAlignment="1" applyProtection="1">
      <alignment horizontal="left" vertical="top" wrapText="1"/>
    </xf>
    <xf numFmtId="0" fontId="9" fillId="25" borderId="0" xfId="0" applyFont="1" applyFill="1" applyBorder="1" applyAlignment="1" applyProtection="1">
      <alignment horizontal="left" vertical="top" wrapText="1"/>
    </xf>
    <xf numFmtId="0" fontId="9" fillId="25" borderId="14" xfId="0" applyFont="1" applyFill="1" applyBorder="1" applyAlignment="1" applyProtection="1">
      <alignment horizontal="left" vertical="top" wrapText="1"/>
    </xf>
    <xf numFmtId="0" fontId="9" fillId="29" borderId="0" xfId="0" applyFont="1" applyFill="1" applyAlignment="1">
      <alignment horizontal="left" vertical="top"/>
    </xf>
    <xf numFmtId="0" fontId="9" fillId="0" borderId="0" xfId="0" applyFont="1" applyFill="1" applyAlignment="1">
      <alignment horizontal="left" vertical="top"/>
    </xf>
    <xf numFmtId="0" fontId="9" fillId="0" borderId="14" xfId="0" applyFont="1" applyFill="1" applyBorder="1" applyAlignment="1">
      <alignment horizontal="left" vertical="top"/>
    </xf>
    <xf numFmtId="0" fontId="30" fillId="29" borderId="0" xfId="0" applyFont="1" applyFill="1" applyAlignment="1"/>
    <xf numFmtId="49" fontId="9" fillId="0" borderId="0" xfId="0" applyNumberFormat="1" applyFont="1" applyAlignment="1">
      <alignment horizontal="left" vertical="top"/>
    </xf>
    <xf numFmtId="0" fontId="9" fillId="0" borderId="0" xfId="0" applyFont="1" applyBorder="1" applyAlignment="1" applyProtection="1">
      <alignment horizontal="left" vertical="top"/>
      <protection locked="0"/>
    </xf>
    <xf numFmtId="0" fontId="9" fillId="0" borderId="14" xfId="0" applyFont="1" applyFill="1" applyBorder="1" applyAlignment="1" applyProtection="1">
      <alignment horizontal="left" vertical="top"/>
      <protection locked="0"/>
    </xf>
    <xf numFmtId="0" fontId="9" fillId="0" borderId="1" xfId="0" applyFont="1" applyBorder="1" applyAlignment="1">
      <alignment horizontal="left" vertical="top"/>
    </xf>
    <xf numFmtId="0" fontId="9" fillId="25" borderId="0" xfId="0" applyFont="1" applyFill="1" applyAlignment="1">
      <alignment horizontal="left" vertical="top"/>
    </xf>
    <xf numFmtId="0" fontId="9" fillId="25" borderId="0" xfId="2" applyFont="1" applyFill="1" applyAlignment="1">
      <alignment horizontal="left" vertical="top"/>
    </xf>
    <xf numFmtId="0" fontId="30" fillId="0" borderId="0" xfId="0" applyFont="1" applyAlignment="1"/>
    <xf numFmtId="166" fontId="9" fillId="0" borderId="0" xfId="0" applyNumberFormat="1" applyFont="1" applyFill="1" applyBorder="1" applyAlignment="1">
      <alignment horizontal="left" vertical="top"/>
    </xf>
    <xf numFmtId="0" fontId="9" fillId="26" borderId="0" xfId="2" applyFont="1" applyFill="1" applyAlignment="1">
      <alignment horizontal="left" vertical="top"/>
    </xf>
    <xf numFmtId="0" fontId="9" fillId="0" borderId="0" xfId="46" applyFont="1" applyFill="1" applyAlignment="1">
      <alignment horizontal="left" vertical="top"/>
    </xf>
    <xf numFmtId="0" fontId="9" fillId="26" borderId="0" xfId="0" applyFont="1" applyFill="1" applyBorder="1" applyAlignment="1" applyProtection="1">
      <alignment horizontal="left" vertical="top"/>
    </xf>
    <xf numFmtId="0" fontId="9" fillId="26" borderId="14" xfId="0" applyFont="1" applyFill="1" applyBorder="1" applyAlignment="1" applyProtection="1">
      <alignment horizontal="left" vertical="top"/>
    </xf>
    <xf numFmtId="15" fontId="9" fillId="0" borderId="2" xfId="0" applyNumberFormat="1" applyFont="1" applyBorder="1" applyAlignment="1">
      <alignment horizontal="left" vertical="top"/>
    </xf>
    <xf numFmtId="0" fontId="9" fillId="26" borderId="2" xfId="0" applyFont="1" applyFill="1" applyBorder="1" applyAlignment="1" applyProtection="1">
      <alignment horizontal="left" vertical="top"/>
    </xf>
    <xf numFmtId="0" fontId="9" fillId="29" borderId="0" xfId="0" applyFont="1" applyFill="1" applyBorder="1" applyAlignment="1">
      <alignment horizontal="left" vertical="top"/>
    </xf>
    <xf numFmtId="166" fontId="9" fillId="0" borderId="0" xfId="45" applyNumberFormat="1" applyFont="1" applyAlignment="1">
      <alignment horizontal="left" vertical="top"/>
    </xf>
    <xf numFmtId="0" fontId="9" fillId="0" borderId="0" xfId="46" applyFont="1" applyAlignment="1">
      <alignment horizontal="left" vertical="top"/>
    </xf>
    <xf numFmtId="0" fontId="9" fillId="25" borderId="0" xfId="46" applyFont="1" applyFill="1" applyAlignment="1">
      <alignment horizontal="left" vertical="top"/>
    </xf>
    <xf numFmtId="0" fontId="9" fillId="29" borderId="0" xfId="46" applyFont="1" applyFill="1" applyAlignment="1">
      <alignment horizontal="left" vertical="top" wrapText="1"/>
    </xf>
    <xf numFmtId="0" fontId="9" fillId="30" borderId="0" xfId="46" applyFont="1" applyFill="1" applyAlignment="1">
      <alignment horizontal="left" vertical="top" wrapText="1"/>
    </xf>
    <xf numFmtId="0" fontId="33" fillId="31" borderId="0" xfId="46" applyFont="1" applyFill="1" applyAlignment="1">
      <alignment horizontal="left" vertical="top" wrapText="1"/>
    </xf>
    <xf numFmtId="0" fontId="34" fillId="32" borderId="0" xfId="46" applyFont="1" applyFill="1" applyAlignment="1">
      <alignment horizontal="left" vertical="top" wrapText="1"/>
    </xf>
    <xf numFmtId="0" fontId="34" fillId="32" borderId="0" xfId="46" applyFont="1" applyFill="1" applyAlignment="1">
      <alignment horizontal="left" vertical="top"/>
    </xf>
    <xf numFmtId="0" fontId="9" fillId="0" borderId="0" xfId="46" applyFont="1" applyAlignment="1">
      <alignment horizontal="left" vertical="top" wrapText="1"/>
    </xf>
    <xf numFmtId="0" fontId="33" fillId="0" borderId="0" xfId="46" applyFont="1" applyAlignment="1">
      <alignment horizontal="left" vertical="top" wrapText="1"/>
    </xf>
    <xf numFmtId="0" fontId="9" fillId="31" borderId="0" xfId="46" applyFont="1" applyFill="1" applyAlignment="1">
      <alignment horizontal="left" vertical="top" wrapText="1"/>
    </xf>
    <xf numFmtId="0" fontId="30" fillId="0" borderId="0" xfId="46" applyFont="1" applyAlignment="1"/>
    <xf numFmtId="0" fontId="9" fillId="26" borderId="0" xfId="2" applyFont="1" applyFill="1" applyAlignment="1">
      <alignment horizontal="left" vertical="top" wrapText="1"/>
    </xf>
    <xf numFmtId="0" fontId="35" fillId="34" borderId="0" xfId="2" applyFont="1" applyFill="1" applyAlignment="1">
      <alignment horizontal="left" vertical="top"/>
    </xf>
    <xf numFmtId="0" fontId="9" fillId="35" borderId="0" xfId="0" applyFont="1" applyFill="1" applyAlignment="1">
      <alignment horizontal="left" vertical="top" wrapText="1"/>
    </xf>
    <xf numFmtId="0" fontId="30" fillId="29" borderId="0" xfId="0" applyFont="1" applyFill="1" applyAlignment="1">
      <alignment horizontal="left" vertical="top"/>
    </xf>
    <xf numFmtId="0" fontId="35" fillId="34" borderId="0" xfId="0" applyFont="1" applyFill="1" applyAlignment="1">
      <alignment horizontal="left" vertical="top"/>
    </xf>
    <xf numFmtId="0" fontId="30" fillId="0" borderId="0" xfId="0" applyFont="1" applyAlignment="1">
      <alignment horizontal="left" vertical="top"/>
    </xf>
    <xf numFmtId="0" fontId="36" fillId="0" borderId="0" xfId="0" applyFont="1" applyAlignment="1">
      <alignment horizontal="left" vertical="top" wrapText="1"/>
    </xf>
    <xf numFmtId="0" fontId="10" fillId="0" borderId="0" xfId="0" applyNumberFormat="1" applyFont="1" applyBorder="1" applyAlignment="1">
      <alignment horizontal="left" vertical="top"/>
    </xf>
    <xf numFmtId="14" fontId="35" fillId="34" borderId="0" xfId="0" applyNumberFormat="1" applyFont="1" applyFill="1" applyAlignment="1">
      <alignment horizontal="left" vertical="top"/>
    </xf>
    <xf numFmtId="0" fontId="36" fillId="0" borderId="0" xfId="0" applyFont="1" applyFill="1" applyBorder="1" applyAlignment="1">
      <alignment horizontal="left" vertical="top" wrapText="1"/>
    </xf>
    <xf numFmtId="0" fontId="6" fillId="0" borderId="0" xfId="46">
      <alignment horizontal="left" vertical="top"/>
    </xf>
    <xf numFmtId="0" fontId="9" fillId="25" borderId="0" xfId="2" applyFont="1" applyFill="1" applyBorder="1" applyAlignment="1">
      <alignment horizontal="left" vertical="top"/>
    </xf>
    <xf numFmtId="0" fontId="9" fillId="26" borderId="0" xfId="2" applyFont="1" applyFill="1" applyBorder="1" applyAlignment="1">
      <alignment horizontal="left" vertical="top"/>
    </xf>
    <xf numFmtId="0" fontId="9" fillId="25" borderId="0" xfId="2" applyFont="1" applyFill="1" applyBorder="1" applyAlignment="1">
      <alignment horizontal="left" vertical="top" wrapText="1"/>
    </xf>
    <xf numFmtId="0" fontId="30" fillId="25" borderId="0" xfId="2" applyFont="1" applyFill="1" applyBorder="1" applyAlignment="1"/>
    <xf numFmtId="0" fontId="9" fillId="31" borderId="0" xfId="0" applyFont="1" applyFill="1" applyBorder="1" applyAlignment="1">
      <alignment horizontal="left" vertical="top" wrapText="1"/>
    </xf>
    <xf numFmtId="0" fontId="9" fillId="31" borderId="0" xfId="0" applyFont="1" applyFill="1" applyBorder="1" applyAlignment="1">
      <alignment horizontal="left" vertical="top"/>
    </xf>
    <xf numFmtId="0" fontId="38" fillId="31" borderId="0" xfId="1" applyFont="1" applyFill="1" applyAlignment="1" applyProtection="1">
      <alignment horizontal="left" vertical="top"/>
    </xf>
    <xf numFmtId="0" fontId="5" fillId="0" borderId="0" xfId="46" applyFont="1">
      <alignment horizontal="left" vertical="top"/>
    </xf>
    <xf numFmtId="0" fontId="9" fillId="31" borderId="0" xfId="46" applyFont="1" applyFill="1" applyAlignment="1">
      <alignment horizontal="left" vertical="top"/>
    </xf>
    <xf numFmtId="0" fontId="39" fillId="0" borderId="0" xfId="46" applyFont="1">
      <alignment horizontal="left" vertical="top"/>
    </xf>
    <xf numFmtId="0" fontId="5" fillId="0" borderId="0" xfId="0" applyFont="1">
      <alignment horizontal="left" vertical="top"/>
    </xf>
    <xf numFmtId="0" fontId="9" fillId="0" borderId="0" xfId="0" applyFont="1" applyAlignment="1">
      <alignment horizontal="left" vertical="top" wrapText="1"/>
    </xf>
    <xf numFmtId="0" fontId="9" fillId="31" borderId="0" xfId="0" applyFont="1" applyFill="1" applyAlignment="1">
      <alignment horizontal="left" vertical="top"/>
    </xf>
    <xf numFmtId="0" fontId="9" fillId="0" borderId="0" xfId="46" applyFont="1">
      <alignment horizontal="left" vertical="top"/>
    </xf>
    <xf numFmtId="0" fontId="9" fillId="0" borderId="0" xfId="0" applyFont="1" applyAlignment="1">
      <alignment horizontal="left" vertical="top" wrapText="1"/>
    </xf>
    <xf numFmtId="0" fontId="41" fillId="0" borderId="0" xfId="0" applyFont="1" applyAlignment="1"/>
    <xf numFmtId="0" fontId="41" fillId="0" borderId="0" xfId="0" applyFont="1" applyFill="1" applyAlignment="1"/>
    <xf numFmtId="0" fontId="41" fillId="0" borderId="14" xfId="0" applyFont="1" applyBorder="1" applyAlignment="1"/>
    <xf numFmtId="15" fontId="41" fillId="0" borderId="0" xfId="0" applyNumberFormat="1" applyFont="1" applyFill="1" applyAlignment="1"/>
    <xf numFmtId="15" fontId="41" fillId="0" borderId="0" xfId="0" applyNumberFormat="1" applyFont="1" applyAlignment="1"/>
    <xf numFmtId="0" fontId="46" fillId="36" borderId="0" xfId="0" applyFont="1" applyFill="1" applyAlignment="1"/>
    <xf numFmtId="0" fontId="30" fillId="36" borderId="0" xfId="0" applyFont="1" applyFill="1" applyAlignment="1"/>
    <xf numFmtId="0" fontId="9" fillId="0" borderId="0" xfId="0" applyFont="1" applyAlignment="1">
      <alignment vertical="top" wrapText="1"/>
    </xf>
    <xf numFmtId="165" fontId="9" fillId="25" borderId="0" xfId="0" applyNumberFormat="1" applyFont="1" applyFill="1" applyBorder="1" applyAlignment="1">
      <alignment horizontal="left" vertical="center"/>
    </xf>
    <xf numFmtId="15" fontId="41" fillId="0" borderId="0" xfId="0" applyNumberFormat="1" applyFont="1" applyAlignment="1">
      <alignment vertical="center"/>
    </xf>
    <xf numFmtId="165" fontId="9" fillId="26" borderId="0" xfId="0" applyNumberFormat="1" applyFont="1" applyFill="1" applyBorder="1" applyAlignment="1">
      <alignment horizontal="left" vertical="center"/>
    </xf>
    <xf numFmtId="165" fontId="9" fillId="26" borderId="12" xfId="0" applyNumberFormat="1" applyFont="1" applyFill="1" applyBorder="1" applyAlignment="1">
      <alignment horizontal="left" vertical="center"/>
    </xf>
    <xf numFmtId="165" fontId="9" fillId="26" borderId="13" xfId="0" applyNumberFormat="1" applyFont="1" applyFill="1" applyBorder="1" applyAlignment="1">
      <alignment horizontal="left" vertical="center"/>
    </xf>
    <xf numFmtId="165" fontId="9" fillId="0" borderId="2" xfId="0" applyNumberFormat="1" applyFont="1" applyFill="1" applyBorder="1" applyAlignment="1">
      <alignment horizontal="left" vertical="center"/>
    </xf>
    <xf numFmtId="165" fontId="9" fillId="0" borderId="0" xfId="0" applyNumberFormat="1" applyFont="1" applyAlignment="1">
      <alignment horizontal="left" vertical="center"/>
    </xf>
    <xf numFmtId="0" fontId="9" fillId="25" borderId="0" xfId="0" applyFont="1" applyFill="1" applyBorder="1" applyAlignment="1">
      <alignment horizontal="left" vertical="center"/>
    </xf>
    <xf numFmtId="0" fontId="9" fillId="0" borderId="2" xfId="0" applyFont="1" applyBorder="1" applyAlignment="1">
      <alignment horizontal="left" vertical="center"/>
    </xf>
    <xf numFmtId="0" fontId="9" fillId="26" borderId="0" xfId="0" applyFont="1" applyFill="1" applyBorder="1" applyAlignment="1">
      <alignment horizontal="left" vertical="center"/>
    </xf>
    <xf numFmtId="0" fontId="9" fillId="26" borderId="12" xfId="0" applyFont="1" applyFill="1" applyBorder="1" applyAlignment="1">
      <alignment horizontal="left" vertical="center"/>
    </xf>
    <xf numFmtId="0" fontId="9" fillId="26" borderId="13" xfId="0" applyFont="1" applyFill="1" applyBorder="1" applyAlignment="1">
      <alignment horizontal="left" vertical="center"/>
    </xf>
    <xf numFmtId="0" fontId="9" fillId="0" borderId="0" xfId="0" applyFont="1" applyAlignment="1">
      <alignment horizontal="left" vertical="center"/>
    </xf>
    <xf numFmtId="3" fontId="9" fillId="25" borderId="0" xfId="2" applyNumberFormat="1" applyFont="1" applyFill="1" applyBorder="1" applyAlignment="1">
      <alignment horizontal="left" vertical="center"/>
    </xf>
    <xf numFmtId="3" fontId="9" fillId="25" borderId="0" xfId="0" applyNumberFormat="1" applyFont="1" applyFill="1" applyBorder="1" applyAlignment="1">
      <alignment horizontal="left" vertical="center"/>
    </xf>
    <xf numFmtId="3" fontId="9" fillId="0" borderId="2" xfId="0" applyNumberFormat="1" applyFont="1" applyBorder="1" applyAlignment="1">
      <alignment horizontal="left" vertical="center"/>
    </xf>
    <xf numFmtId="3" fontId="9" fillId="26" borderId="0" xfId="0" applyNumberFormat="1" applyFont="1" applyFill="1" applyBorder="1" applyAlignment="1">
      <alignment horizontal="left" vertical="center"/>
    </xf>
    <xf numFmtId="3" fontId="9" fillId="26" borderId="12" xfId="0" applyNumberFormat="1" applyFont="1" applyFill="1" applyBorder="1" applyAlignment="1">
      <alignment horizontal="left" vertical="center"/>
    </xf>
    <xf numFmtId="3" fontId="9" fillId="26" borderId="13" xfId="0" applyNumberFormat="1" applyFont="1" applyFill="1" applyBorder="1" applyAlignment="1">
      <alignment horizontal="left" vertical="center"/>
    </xf>
    <xf numFmtId="3" fontId="9" fillId="0" borderId="0" xfId="0" applyNumberFormat="1" applyFont="1" applyAlignment="1">
      <alignment horizontal="left" vertical="center"/>
    </xf>
    <xf numFmtId="166" fontId="9" fillId="25" borderId="0" xfId="2" applyNumberFormat="1" applyFont="1" applyFill="1" applyBorder="1" applyAlignment="1">
      <alignment horizontal="left" vertical="center"/>
    </xf>
    <xf numFmtId="166" fontId="9" fillId="25" borderId="0" xfId="0" applyNumberFormat="1" applyFont="1" applyFill="1" applyBorder="1" applyAlignment="1">
      <alignment horizontal="left" vertical="center"/>
    </xf>
    <xf numFmtId="166" fontId="9" fillId="0" borderId="2" xfId="0" applyNumberFormat="1" applyFont="1" applyBorder="1" applyAlignment="1">
      <alignment horizontal="left" vertical="center"/>
    </xf>
    <xf numFmtId="166" fontId="9" fillId="26" borderId="0" xfId="0" applyNumberFormat="1" applyFont="1" applyFill="1" applyBorder="1" applyAlignment="1">
      <alignment horizontal="left" vertical="center"/>
    </xf>
    <xf numFmtId="166" fontId="9" fillId="26" borderId="12" xfId="0" applyNumberFormat="1" applyFont="1" applyFill="1" applyBorder="1" applyAlignment="1">
      <alignment horizontal="left" vertical="center"/>
    </xf>
    <xf numFmtId="166" fontId="9" fillId="26" borderId="13" xfId="0" applyNumberFormat="1" applyFont="1" applyFill="1" applyBorder="1" applyAlignment="1">
      <alignment horizontal="left" vertical="center"/>
    </xf>
    <xf numFmtId="166" fontId="9" fillId="0" borderId="2" xfId="45" applyNumberFormat="1" applyFont="1" applyFill="1" applyBorder="1" applyAlignment="1" applyProtection="1">
      <alignment horizontal="left" vertical="center"/>
      <protection locked="0"/>
    </xf>
    <xf numFmtId="166" fontId="9" fillId="0" borderId="2" xfId="0" applyNumberFormat="1" applyFont="1" applyFill="1" applyBorder="1" applyAlignment="1" applyProtection="1">
      <alignment horizontal="left" vertical="center"/>
      <protection locked="0"/>
    </xf>
    <xf numFmtId="166" fontId="9" fillId="0" borderId="0" xfId="0" applyNumberFormat="1" applyFont="1" applyAlignment="1">
      <alignment horizontal="left" vertical="center"/>
    </xf>
    <xf numFmtId="0" fontId="9" fillId="0" borderId="2" xfId="0" applyFont="1" applyFill="1" applyBorder="1" applyAlignment="1" applyProtection="1">
      <alignment horizontal="left" vertical="center"/>
      <protection locked="0"/>
    </xf>
    <xf numFmtId="0" fontId="9" fillId="25" borderId="0" xfId="0" applyFont="1" applyFill="1" applyBorder="1" applyAlignment="1">
      <alignment horizontal="left" vertical="center" wrapText="1"/>
    </xf>
    <xf numFmtId="0" fontId="9" fillId="25" borderId="2" xfId="0" applyFont="1" applyFill="1" applyBorder="1" applyAlignment="1">
      <alignment horizontal="left" vertical="center" wrapText="1"/>
    </xf>
    <xf numFmtId="0" fontId="9" fillId="27" borderId="12" xfId="0" applyFont="1" applyFill="1" applyBorder="1" applyAlignment="1">
      <alignment horizontal="left" vertical="center" wrapText="1"/>
    </xf>
    <xf numFmtId="0" fontId="9" fillId="27" borderId="0" xfId="0" applyFont="1" applyFill="1" applyBorder="1" applyAlignment="1">
      <alignment horizontal="left" vertical="center" wrapText="1"/>
    </xf>
    <xf numFmtId="0" fontId="9" fillId="27" borderId="13" xfId="0" applyFont="1" applyFill="1" applyBorder="1" applyAlignment="1">
      <alignment horizontal="left" vertical="center" wrapText="1"/>
    </xf>
    <xf numFmtId="0" fontId="9" fillId="28" borderId="0" xfId="0" applyFont="1" applyFill="1" applyBorder="1" applyAlignment="1">
      <alignment horizontal="left" vertical="center" wrapText="1"/>
    </xf>
    <xf numFmtId="0" fontId="9" fillId="29" borderId="0"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3" fontId="41" fillId="0" borderId="0" xfId="0" applyNumberFormat="1" applyFont="1" applyAlignment="1">
      <alignment vertical="center"/>
    </xf>
    <xf numFmtId="166" fontId="9" fillId="0" borderId="0" xfId="45" applyNumberFormat="1" applyFont="1" applyFill="1" applyBorder="1" applyAlignment="1">
      <alignment horizontal="left" vertical="center"/>
    </xf>
    <xf numFmtId="166" fontId="9" fillId="0" borderId="0" xfId="45" applyNumberFormat="1" applyFont="1" applyFill="1" applyBorder="1" applyAlignment="1" applyProtection="1">
      <alignment horizontal="left" vertical="center"/>
      <protection locked="0"/>
    </xf>
    <xf numFmtId="0" fontId="9" fillId="0" borderId="0" xfId="0" applyFont="1" applyFill="1" applyBorder="1" applyAlignment="1">
      <alignment horizontal="left" vertical="center"/>
    </xf>
    <xf numFmtId="0" fontId="41" fillId="0" borderId="0" xfId="0" applyFont="1" applyAlignment="1">
      <alignment vertical="center"/>
    </xf>
    <xf numFmtId="3" fontId="9" fillId="0" borderId="0" xfId="0" applyNumberFormat="1" applyFont="1" applyFill="1" applyBorder="1" applyAlignment="1">
      <alignment horizontal="left" vertical="center"/>
    </xf>
    <xf numFmtId="0" fontId="9" fillId="0" borderId="13" xfId="0" applyFont="1" applyFill="1" applyBorder="1" applyAlignment="1" applyProtection="1">
      <alignment horizontal="left" vertical="center"/>
      <protection locked="0"/>
    </xf>
    <xf numFmtId="0" fontId="43" fillId="0" borderId="0" xfId="0" applyFont="1" applyAlignment="1">
      <alignment vertical="center"/>
    </xf>
    <xf numFmtId="166" fontId="9" fillId="0" borderId="0" xfId="0" applyNumberFormat="1" applyFont="1" applyFill="1" applyBorder="1" applyAlignment="1" applyProtection="1">
      <alignment horizontal="left" vertical="center"/>
      <protection locked="0"/>
    </xf>
    <xf numFmtId="0" fontId="42" fillId="0" borderId="13" xfId="0" applyFont="1" applyFill="1" applyBorder="1" applyAlignment="1" applyProtection="1">
      <alignment horizontal="left" vertical="center"/>
      <protection locked="0"/>
    </xf>
    <xf numFmtId="0" fontId="42" fillId="0" borderId="0" xfId="0" applyFont="1" applyAlignment="1">
      <alignment vertical="center"/>
    </xf>
    <xf numFmtId="167" fontId="9" fillId="0" borderId="0" xfId="0" applyNumberFormat="1" applyFont="1" applyFill="1" applyBorder="1" applyAlignment="1" applyProtection="1">
      <alignment horizontal="left" vertical="center"/>
      <protection locked="0"/>
    </xf>
    <xf numFmtId="0" fontId="9" fillId="0" borderId="12" xfId="0" applyFont="1" applyFill="1" applyBorder="1" applyAlignment="1" applyProtection="1">
      <alignment horizontal="left" vertical="center"/>
      <protection locked="0"/>
    </xf>
    <xf numFmtId="0" fontId="30" fillId="29" borderId="0" xfId="0" applyFont="1" applyFill="1" applyAlignment="1">
      <alignment horizontal="left" vertical="center"/>
    </xf>
    <xf numFmtId="0" fontId="42" fillId="0" borderId="0" xfId="0" applyFont="1" applyFill="1" applyBorder="1" applyAlignment="1" applyProtection="1">
      <alignment horizontal="left" vertical="center"/>
      <protection locked="0"/>
    </xf>
    <xf numFmtId="0" fontId="10" fillId="0" borderId="0" xfId="0" applyNumberFormat="1" applyFont="1" applyFill="1" applyBorder="1" applyAlignment="1">
      <alignment horizontal="left" vertical="center"/>
    </xf>
    <xf numFmtId="166" fontId="10" fillId="0" borderId="0" xfId="45" applyNumberFormat="1" applyFont="1" applyFill="1" applyBorder="1" applyAlignment="1">
      <alignment horizontal="left" vertical="center"/>
    </xf>
    <xf numFmtId="168" fontId="10" fillId="0" borderId="0" xfId="0" applyNumberFormat="1" applyFont="1" applyFill="1" applyBorder="1" applyAlignment="1">
      <alignment horizontal="left" vertical="center"/>
    </xf>
    <xf numFmtId="0" fontId="9" fillId="0" borderId="12" xfId="0" applyFont="1" applyFill="1" applyBorder="1" applyAlignment="1">
      <alignment horizontal="left" vertical="center"/>
    </xf>
    <xf numFmtId="0" fontId="9" fillId="0" borderId="13" xfId="0" applyFon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2" xfId="0" applyFont="1" applyFill="1" applyBorder="1" applyAlignment="1">
      <alignment horizontal="left" vertical="center"/>
    </xf>
    <xf numFmtId="0" fontId="10" fillId="0" borderId="0" xfId="0" applyFont="1" applyAlignment="1">
      <alignment vertical="center"/>
    </xf>
    <xf numFmtId="166" fontId="10" fillId="0" borderId="0" xfId="0" applyNumberFormat="1" applyFont="1" applyFill="1" applyBorder="1" applyAlignment="1">
      <alignment horizontal="left" vertical="center"/>
    </xf>
    <xf numFmtId="0" fontId="10" fillId="0" borderId="2" xfId="0" applyNumberFormat="1" applyFont="1" applyFill="1" applyBorder="1" applyAlignment="1">
      <alignment horizontal="left" vertical="center"/>
    </xf>
    <xf numFmtId="168" fontId="10" fillId="0" borderId="12" xfId="0" applyNumberFormat="1" applyFont="1" applyFill="1" applyBorder="1" applyAlignment="1">
      <alignment horizontal="left" vertical="center"/>
    </xf>
    <xf numFmtId="0" fontId="9" fillId="2" borderId="0" xfId="0" applyFont="1" applyFill="1" applyBorder="1" applyAlignment="1" applyProtection="1">
      <alignment horizontal="left" vertical="center"/>
      <protection locked="0"/>
    </xf>
    <xf numFmtId="0" fontId="9" fillId="0" borderId="0" xfId="0" applyFont="1" applyBorder="1" applyAlignment="1">
      <alignment horizontal="left" vertical="center"/>
    </xf>
    <xf numFmtId="166" fontId="9" fillId="0" borderId="2" xfId="0" applyNumberFormat="1" applyFont="1" applyBorder="1" applyAlignment="1">
      <alignment vertical="center"/>
    </xf>
    <xf numFmtId="15" fontId="10" fillId="0" borderId="0" xfId="0" applyNumberFormat="1" applyFont="1" applyAlignment="1">
      <alignment vertical="center"/>
    </xf>
    <xf numFmtId="3" fontId="50" fillId="0" borderId="31" xfId="0" applyNumberFormat="1" applyFont="1" applyBorder="1" applyAlignment="1">
      <alignment horizontal="center" vertical="center"/>
    </xf>
    <xf numFmtId="0" fontId="50" fillId="0" borderId="0" xfId="0" applyFont="1" applyAlignment="1">
      <alignment horizontal="center" vertical="center" wrapText="1"/>
    </xf>
    <xf numFmtId="3" fontId="30" fillId="0" borderId="0" xfId="0" applyNumberFormat="1" applyFont="1" applyAlignment="1">
      <alignment horizontal="center" vertical="center" wrapText="1"/>
    </xf>
    <xf numFmtId="3" fontId="50" fillId="0" borderId="0" xfId="0" applyNumberFormat="1" applyFont="1" applyBorder="1" applyAlignment="1">
      <alignment horizontal="center" vertical="center"/>
    </xf>
    <xf numFmtId="14" fontId="9" fillId="0" borderId="2" xfId="0" applyNumberFormat="1" applyFont="1" applyFill="1" applyBorder="1" applyAlignment="1" applyProtection="1">
      <alignment horizontal="left" vertical="top"/>
      <protection locked="0"/>
    </xf>
    <xf numFmtId="0" fontId="37" fillId="0" borderId="0" xfId="47"/>
    <xf numFmtId="0" fontId="4" fillId="0" borderId="0" xfId="1" applyProtection="1">
      <alignment horizontal="left" vertical="top"/>
    </xf>
    <xf numFmtId="0" fontId="4" fillId="0" borderId="0" xfId="1">
      <alignment horizontal="left" vertical="top"/>
    </xf>
    <xf numFmtId="165" fontId="30" fillId="25" borderId="0" xfId="0" applyNumberFormat="1" applyFont="1" applyFill="1" applyBorder="1" applyAlignment="1">
      <alignment horizontal="left" vertical="center"/>
    </xf>
    <xf numFmtId="15" fontId="45" fillId="0" borderId="0" xfId="0" applyNumberFormat="1" applyFont="1" applyAlignment="1">
      <alignment vertical="center"/>
    </xf>
    <xf numFmtId="165" fontId="30" fillId="26" borderId="0" xfId="0" applyNumberFormat="1" applyFont="1" applyFill="1" applyBorder="1" applyAlignment="1">
      <alignment horizontal="left" vertical="center"/>
    </xf>
    <xf numFmtId="165" fontId="30" fillId="26" borderId="12" xfId="0" applyNumberFormat="1" applyFont="1" applyFill="1" applyBorder="1" applyAlignment="1">
      <alignment horizontal="left" vertical="center"/>
    </xf>
    <xf numFmtId="165" fontId="30" fillId="26" borderId="13" xfId="0" applyNumberFormat="1" applyFont="1" applyFill="1" applyBorder="1" applyAlignment="1">
      <alignment horizontal="left" vertical="center"/>
    </xf>
    <xf numFmtId="165" fontId="30" fillId="0" borderId="2" xfId="0" applyNumberFormat="1" applyFont="1" applyFill="1" applyBorder="1" applyAlignment="1">
      <alignment horizontal="left" vertical="center"/>
    </xf>
    <xf numFmtId="165" fontId="30" fillId="0" borderId="0" xfId="0" applyNumberFormat="1" applyFont="1" applyAlignment="1">
      <alignment horizontal="left" vertical="center"/>
    </xf>
    <xf numFmtId="0" fontId="30" fillId="25" borderId="0" xfId="0" applyFont="1" applyFill="1" applyBorder="1" applyAlignment="1">
      <alignment horizontal="left" vertical="center"/>
    </xf>
    <xf numFmtId="0" fontId="30" fillId="0" borderId="2" xfId="0" applyFont="1" applyBorder="1" applyAlignment="1">
      <alignment horizontal="left" vertical="center"/>
    </xf>
    <xf numFmtId="0" fontId="30" fillId="26" borderId="0" xfId="0" applyFont="1" applyFill="1" applyBorder="1" applyAlignment="1">
      <alignment horizontal="left" vertical="center"/>
    </xf>
    <xf numFmtId="0" fontId="30" fillId="26" borderId="12" xfId="0" applyFont="1" applyFill="1" applyBorder="1" applyAlignment="1">
      <alignment horizontal="left" vertical="center"/>
    </xf>
    <xf numFmtId="0" fontId="30" fillId="26" borderId="13" xfId="0" applyFont="1" applyFill="1" applyBorder="1" applyAlignment="1">
      <alignment horizontal="left" vertical="center"/>
    </xf>
    <xf numFmtId="0" fontId="45" fillId="0" borderId="0" xfId="0" applyFont="1" applyAlignment="1">
      <alignment vertical="center"/>
    </xf>
    <xf numFmtId="0" fontId="30" fillId="0" borderId="0" xfId="0" applyFont="1" applyAlignment="1">
      <alignment horizontal="left" vertical="center"/>
    </xf>
    <xf numFmtId="3" fontId="30" fillId="25" borderId="0" xfId="2" applyNumberFormat="1" applyFont="1" applyFill="1" applyBorder="1" applyAlignment="1">
      <alignment horizontal="left" vertical="center"/>
    </xf>
    <xf numFmtId="3" fontId="30" fillId="25" borderId="0" xfId="0" applyNumberFormat="1" applyFont="1" applyFill="1" applyBorder="1" applyAlignment="1">
      <alignment horizontal="left" vertical="center"/>
    </xf>
    <xf numFmtId="3" fontId="30" fillId="0" borderId="2" xfId="0" applyNumberFormat="1" applyFont="1" applyBorder="1" applyAlignment="1">
      <alignment horizontal="left" vertical="center"/>
    </xf>
    <xf numFmtId="3" fontId="30" fillId="26" borderId="0" xfId="0" applyNumberFormat="1" applyFont="1" applyFill="1" applyBorder="1" applyAlignment="1">
      <alignment horizontal="left" vertical="center"/>
    </xf>
    <xf numFmtId="3" fontId="30" fillId="26" borderId="12" xfId="0" applyNumberFormat="1" applyFont="1" applyFill="1" applyBorder="1" applyAlignment="1">
      <alignment horizontal="left" vertical="center"/>
    </xf>
    <xf numFmtId="3" fontId="30" fillId="26" borderId="13" xfId="0" applyNumberFormat="1" applyFont="1" applyFill="1" applyBorder="1" applyAlignment="1">
      <alignment horizontal="left" vertical="center"/>
    </xf>
    <xf numFmtId="3" fontId="45" fillId="0" borderId="0" xfId="0" applyNumberFormat="1" applyFont="1" applyAlignment="1">
      <alignment vertical="center"/>
    </xf>
    <xf numFmtId="3" fontId="30" fillId="0" borderId="0" xfId="0" applyNumberFormat="1" applyFont="1" applyAlignment="1">
      <alignment horizontal="left" vertical="center"/>
    </xf>
    <xf numFmtId="166" fontId="30" fillId="25" borderId="0" xfId="2" applyNumberFormat="1" applyFont="1" applyFill="1" applyBorder="1" applyAlignment="1">
      <alignment horizontal="left" vertical="center"/>
    </xf>
    <xf numFmtId="166" fontId="30" fillId="25" borderId="0" xfId="0" applyNumberFormat="1" applyFont="1" applyFill="1" applyBorder="1" applyAlignment="1">
      <alignment horizontal="left" vertical="center"/>
    </xf>
    <xf numFmtId="166" fontId="30" fillId="0" borderId="2" xfId="0" applyNumberFormat="1" applyFont="1" applyBorder="1" applyAlignment="1">
      <alignment horizontal="left" vertical="center"/>
    </xf>
    <xf numFmtId="166" fontId="30" fillId="26" borderId="0" xfId="0" applyNumberFormat="1" applyFont="1" applyFill="1" applyBorder="1" applyAlignment="1">
      <alignment horizontal="left" vertical="center"/>
    </xf>
    <xf numFmtId="166" fontId="30" fillId="26" borderId="12" xfId="0" applyNumberFormat="1" applyFont="1" applyFill="1" applyBorder="1" applyAlignment="1">
      <alignment horizontal="left" vertical="center"/>
    </xf>
    <xf numFmtId="166" fontId="30" fillId="26" borderId="13" xfId="0" applyNumberFormat="1" applyFont="1" applyFill="1" applyBorder="1" applyAlignment="1">
      <alignment horizontal="left" vertical="center"/>
    </xf>
    <xf numFmtId="166" fontId="30" fillId="0" borderId="2" xfId="45" applyNumberFormat="1" applyFont="1" applyFill="1" applyBorder="1" applyAlignment="1" applyProtection="1">
      <alignment horizontal="left" vertical="center"/>
      <protection locked="0"/>
    </xf>
    <xf numFmtId="166" fontId="30" fillId="0" borderId="2" xfId="0" applyNumberFormat="1" applyFont="1" applyFill="1" applyBorder="1" applyAlignment="1" applyProtection="1">
      <alignment horizontal="left" vertical="center"/>
      <protection locked="0"/>
    </xf>
    <xf numFmtId="166" fontId="30" fillId="0" borderId="0" xfId="0" applyNumberFormat="1" applyFont="1" applyAlignment="1">
      <alignment horizontal="left" vertical="center"/>
    </xf>
    <xf numFmtId="0" fontId="30" fillId="0" borderId="2" xfId="0" applyFont="1" applyFill="1" applyBorder="1" applyAlignment="1" applyProtection="1">
      <alignment horizontal="left" vertical="center"/>
      <protection locked="0"/>
    </xf>
    <xf numFmtId="169" fontId="30" fillId="26" borderId="0" xfId="0" applyNumberFormat="1" applyFont="1" applyFill="1" applyBorder="1" applyAlignment="1">
      <alignment horizontal="left" vertical="center"/>
    </xf>
    <xf numFmtId="0" fontId="30" fillId="26" borderId="0" xfId="0" applyNumberFormat="1" applyFont="1" applyFill="1" applyBorder="1" applyAlignment="1">
      <alignment horizontal="left" vertical="center"/>
    </xf>
    <xf numFmtId="0" fontId="30" fillId="0" borderId="12" xfId="0" applyFont="1" applyFill="1" applyBorder="1" applyAlignment="1">
      <alignment horizontal="left" vertical="center"/>
    </xf>
    <xf numFmtId="9" fontId="30" fillId="0" borderId="2" xfId="0" applyNumberFormat="1" applyFont="1" applyFill="1" applyBorder="1" applyAlignment="1" applyProtection="1">
      <alignment horizontal="left" vertical="center"/>
      <protection locked="0"/>
    </xf>
    <xf numFmtId="0" fontId="30" fillId="25" borderId="0" xfId="0" applyFont="1" applyFill="1" applyBorder="1" applyAlignment="1">
      <alignment horizontal="left" vertical="center" wrapText="1"/>
    </xf>
    <xf numFmtId="0" fontId="30" fillId="25" borderId="2" xfId="0" applyFont="1" applyFill="1" applyBorder="1" applyAlignment="1">
      <alignment horizontal="left" vertical="center" wrapText="1"/>
    </xf>
    <xf numFmtId="0" fontId="30" fillId="27" borderId="12" xfId="0" applyFont="1" applyFill="1" applyBorder="1" applyAlignment="1">
      <alignment horizontal="left" vertical="center" wrapText="1"/>
    </xf>
    <xf numFmtId="0" fontId="30" fillId="27" borderId="0" xfId="0" applyFont="1" applyFill="1" applyBorder="1" applyAlignment="1">
      <alignment horizontal="left" vertical="center" wrapText="1"/>
    </xf>
    <xf numFmtId="0" fontId="30" fillId="27" borderId="13" xfId="0" applyFont="1" applyFill="1" applyBorder="1" applyAlignment="1">
      <alignment horizontal="left" vertical="center" wrapText="1"/>
    </xf>
    <xf numFmtId="0" fontId="30" fillId="28" borderId="0" xfId="0" applyFont="1" applyFill="1" applyBorder="1" applyAlignment="1">
      <alignment horizontal="left" vertical="center" wrapText="1"/>
    </xf>
    <xf numFmtId="0" fontId="30" fillId="29" borderId="0" xfId="0" applyFont="1" applyFill="1" applyBorder="1" applyAlignment="1" applyProtection="1">
      <alignment horizontal="left" vertical="center"/>
      <protection locked="0"/>
    </xf>
    <xf numFmtId="0" fontId="30" fillId="0" borderId="0" xfId="0" applyFont="1" applyFill="1" applyBorder="1" applyAlignment="1" applyProtection="1">
      <alignment horizontal="left" vertical="center"/>
      <protection locked="0"/>
    </xf>
    <xf numFmtId="166" fontId="30" fillId="0" borderId="0" xfId="45" applyNumberFormat="1" applyFont="1" applyFill="1" applyBorder="1" applyAlignment="1">
      <alignment horizontal="left" vertical="center"/>
    </xf>
    <xf numFmtId="166" fontId="30" fillId="0" borderId="0" xfId="45" applyNumberFormat="1" applyFont="1" applyFill="1" applyBorder="1" applyAlignment="1" applyProtection="1">
      <alignment horizontal="left" vertical="center"/>
      <protection locked="0"/>
    </xf>
    <xf numFmtId="166" fontId="45" fillId="0" borderId="0" xfId="0" applyNumberFormat="1" applyFont="1" applyAlignment="1">
      <alignment vertical="center"/>
    </xf>
    <xf numFmtId="166" fontId="30" fillId="0" borderId="0" xfId="0" applyNumberFormat="1" applyFont="1" applyFill="1" applyBorder="1" applyAlignment="1" applyProtection="1">
      <alignment horizontal="left" vertical="center"/>
      <protection locked="0"/>
    </xf>
    <xf numFmtId="0" fontId="30" fillId="0" borderId="13" xfId="0" applyFont="1" applyFill="1" applyBorder="1" applyAlignment="1" applyProtection="1">
      <alignment horizontal="left" vertical="center"/>
      <protection locked="0"/>
    </xf>
    <xf numFmtId="3" fontId="30" fillId="0" borderId="0" xfId="0" applyNumberFormat="1" applyFont="1" applyFill="1" applyBorder="1" applyAlignment="1">
      <alignment horizontal="left" vertical="center"/>
    </xf>
    <xf numFmtId="0" fontId="30" fillId="0" borderId="0" xfId="0" applyFont="1" applyFill="1" applyBorder="1" applyAlignment="1">
      <alignment horizontal="left" vertical="center"/>
    </xf>
    <xf numFmtId="0" fontId="30" fillId="0" borderId="0" xfId="45" applyNumberFormat="1" applyFont="1" applyFill="1" applyBorder="1" applyAlignment="1" applyProtection="1">
      <alignment horizontal="left" vertical="center"/>
      <protection locked="0"/>
    </xf>
    <xf numFmtId="3" fontId="45" fillId="0" borderId="0" xfId="0" applyNumberFormat="1" applyFont="1" applyBorder="1" applyAlignment="1">
      <alignment vertical="center"/>
    </xf>
    <xf numFmtId="166" fontId="45" fillId="0" borderId="0" xfId="0" applyNumberFormat="1" applyFont="1" applyBorder="1" applyAlignment="1">
      <alignment vertical="center"/>
    </xf>
    <xf numFmtId="0" fontId="45" fillId="0" borderId="0" xfId="0" applyFont="1" applyBorder="1" applyAlignment="1">
      <alignment vertical="center"/>
    </xf>
    <xf numFmtId="10" fontId="45" fillId="0" borderId="0" xfId="0" applyNumberFormat="1" applyFont="1" applyBorder="1" applyAlignment="1">
      <alignment vertical="center"/>
    </xf>
    <xf numFmtId="3" fontId="30" fillId="0" borderId="2" xfId="0" applyNumberFormat="1" applyFont="1" applyFill="1" applyBorder="1" applyAlignment="1" applyProtection="1">
      <alignment horizontal="left" vertical="center"/>
      <protection locked="0"/>
    </xf>
    <xf numFmtId="0" fontId="30" fillId="0" borderId="12" xfId="0" applyFont="1" applyFill="1" applyBorder="1" applyAlignment="1" applyProtection="1">
      <alignment horizontal="left" vertical="center"/>
      <protection locked="0"/>
    </xf>
    <xf numFmtId="0" fontId="45" fillId="0" borderId="14" xfId="0" applyFont="1" applyBorder="1" applyAlignment="1">
      <alignment vertical="center"/>
    </xf>
    <xf numFmtId="0" fontId="30" fillId="29" borderId="0" xfId="0" applyFont="1" applyFill="1" applyBorder="1" applyAlignment="1" applyProtection="1">
      <alignment vertical="center"/>
      <protection locked="0"/>
    </xf>
    <xf numFmtId="10" fontId="45" fillId="0" borderId="0" xfId="0" applyNumberFormat="1" applyFont="1" applyAlignment="1">
      <alignment vertical="center"/>
    </xf>
    <xf numFmtId="0" fontId="30" fillId="0" borderId="0" xfId="0" applyNumberFormat="1" applyFont="1" applyFill="1" applyBorder="1" applyAlignment="1">
      <alignment horizontal="left" vertical="center"/>
    </xf>
    <xf numFmtId="168" fontId="30" fillId="0" borderId="0" xfId="0" applyNumberFormat="1" applyFont="1" applyFill="1" applyBorder="1" applyAlignment="1">
      <alignment horizontal="left" vertical="center"/>
    </xf>
    <xf numFmtId="0" fontId="30" fillId="0" borderId="13" xfId="0" applyFont="1" applyFill="1" applyBorder="1" applyAlignment="1">
      <alignment horizontal="left" vertical="center"/>
    </xf>
    <xf numFmtId="166" fontId="45" fillId="0" borderId="0" xfId="45" applyNumberFormat="1" applyFont="1" applyAlignment="1">
      <alignment vertical="center"/>
    </xf>
    <xf numFmtId="0" fontId="30" fillId="0" borderId="0" xfId="0" applyFont="1" applyAlignment="1">
      <alignment vertical="center"/>
    </xf>
    <xf numFmtId="49" fontId="30" fillId="0" borderId="0" xfId="0" applyNumberFormat="1" applyFont="1" applyFill="1" applyBorder="1" applyAlignment="1">
      <alignment horizontal="left" vertical="center"/>
    </xf>
    <xf numFmtId="0" fontId="49" fillId="0" borderId="0" xfId="45" applyNumberFormat="1" applyFont="1" applyFill="1" applyBorder="1" applyAlignment="1" applyProtection="1">
      <alignment horizontal="left" vertical="center"/>
      <protection locked="0"/>
    </xf>
    <xf numFmtId="0" fontId="30" fillId="0" borderId="2" xfId="0" applyFont="1" applyFill="1" applyBorder="1" applyAlignment="1">
      <alignment horizontal="left" vertical="center"/>
    </xf>
    <xf numFmtId="0" fontId="48" fillId="0" borderId="0" xfId="0" applyFont="1" applyAlignment="1">
      <alignment vertical="center"/>
    </xf>
    <xf numFmtId="0" fontId="47" fillId="0" borderId="0" xfId="0" applyFont="1" applyAlignment="1">
      <alignment vertical="center"/>
    </xf>
    <xf numFmtId="166" fontId="30" fillId="0" borderId="14" xfId="45" applyNumberFormat="1" applyFont="1" applyFill="1" applyBorder="1" applyAlignment="1" applyProtection="1">
      <alignment horizontal="left" vertical="center"/>
      <protection locked="0"/>
    </xf>
    <xf numFmtId="167" fontId="30" fillId="0" borderId="0" xfId="0" applyNumberFormat="1" applyFont="1" applyFill="1" applyBorder="1" applyAlignment="1" applyProtection="1">
      <alignment horizontal="left" vertical="center"/>
      <protection locked="0"/>
    </xf>
    <xf numFmtId="166" fontId="30" fillId="0" borderId="0" xfId="0" applyNumberFormat="1" applyFont="1" applyFill="1" applyBorder="1" applyAlignment="1">
      <alignment horizontal="left" vertical="center"/>
    </xf>
    <xf numFmtId="0" fontId="30" fillId="0" borderId="2" xfId="0" applyNumberFormat="1" applyFont="1" applyFill="1" applyBorder="1" applyAlignment="1">
      <alignment horizontal="left" vertical="center"/>
    </xf>
    <xf numFmtId="168" fontId="30" fillId="0" borderId="12" xfId="0" applyNumberFormat="1" applyFont="1" applyFill="1" applyBorder="1" applyAlignment="1">
      <alignment horizontal="left" vertical="center"/>
    </xf>
    <xf numFmtId="3" fontId="30" fillId="0" borderId="2" xfId="0" applyNumberFormat="1" applyFont="1" applyFill="1" applyBorder="1" applyAlignment="1">
      <alignment horizontal="left" vertical="center"/>
    </xf>
    <xf numFmtId="0" fontId="30" fillId="2" borderId="0" xfId="0" applyFont="1" applyFill="1" applyBorder="1" applyAlignment="1" applyProtection="1">
      <alignment horizontal="left" vertical="center"/>
      <protection locked="0"/>
    </xf>
    <xf numFmtId="0" fontId="30" fillId="0" borderId="0" xfId="0" applyFont="1" applyBorder="1" applyAlignment="1">
      <alignment horizontal="left" vertical="center"/>
    </xf>
    <xf numFmtId="166" fontId="45" fillId="0" borderId="0" xfId="51" applyNumberFormat="1" applyFont="1" applyAlignment="1"/>
    <xf numFmtId="166" fontId="30" fillId="0" borderId="31" xfId="45" applyNumberFormat="1" applyFont="1" applyBorder="1" applyAlignment="1">
      <alignment horizontal="center" vertical="center" wrapText="1"/>
    </xf>
    <xf numFmtId="166" fontId="30" fillId="0" borderId="0" xfId="45" applyNumberFormat="1" applyFont="1" applyBorder="1" applyAlignment="1">
      <alignment horizontal="center" vertical="center" wrapText="1"/>
    </xf>
    <xf numFmtId="0" fontId="30" fillId="0" borderId="0" xfId="0" applyFont="1" applyBorder="1" applyAlignment="1">
      <alignment vertical="center"/>
    </xf>
    <xf numFmtId="3" fontId="30" fillId="0" borderId="0" xfId="0" applyNumberFormat="1" applyFont="1" applyBorder="1" applyAlignment="1">
      <alignment horizontal="center" vertical="center" wrapText="1"/>
    </xf>
    <xf numFmtId="166" fontId="30" fillId="36" borderId="0" xfId="45" applyNumberFormat="1" applyFont="1" applyFill="1" applyBorder="1" applyAlignment="1">
      <alignment horizontal="center" vertical="center" wrapText="1"/>
    </xf>
    <xf numFmtId="0" fontId="50" fillId="0" borderId="0" xfId="0" applyFont="1" applyBorder="1" applyAlignment="1">
      <alignment horizontal="center" vertical="center"/>
    </xf>
    <xf numFmtId="9" fontId="9" fillId="0" borderId="0" xfId="45" applyFont="1" applyFill="1" applyBorder="1" applyAlignment="1" applyProtection="1">
      <alignment horizontal="left" vertical="center"/>
      <protection locked="0"/>
    </xf>
    <xf numFmtId="0" fontId="30" fillId="0" borderId="0" xfId="45" applyNumberFormat="1" applyFont="1" applyBorder="1" applyAlignment="1">
      <alignment horizontal="center" vertical="center" wrapText="1"/>
    </xf>
    <xf numFmtId="0" fontId="9" fillId="38" borderId="0" xfId="46" applyFont="1" applyFill="1" applyAlignment="1">
      <alignment horizontal="left" vertical="top" wrapText="1"/>
    </xf>
    <xf numFmtId="0" fontId="9" fillId="25" borderId="0" xfId="46" applyFont="1" applyFill="1" applyAlignment="1">
      <alignment horizontal="left" vertical="top" wrapText="1"/>
    </xf>
    <xf numFmtId="170" fontId="9" fillId="39" borderId="0" xfId="46" applyNumberFormat="1" applyFont="1" applyFill="1" applyAlignment="1">
      <alignment horizontal="left" vertical="top"/>
    </xf>
    <xf numFmtId="0" fontId="30" fillId="29" borderId="0" xfId="46" applyFont="1" applyFill="1" applyAlignment="1">
      <alignment horizontal="left" vertical="top"/>
    </xf>
    <xf numFmtId="170" fontId="53" fillId="0" borderId="0" xfId="46" applyNumberFormat="1" applyFont="1">
      <alignment horizontal="left" vertical="top"/>
    </xf>
    <xf numFmtId="170" fontId="54" fillId="0" borderId="0" xfId="46" applyNumberFormat="1" applyFont="1">
      <alignment horizontal="left" vertical="top"/>
    </xf>
    <xf numFmtId="166" fontId="9" fillId="0" borderId="0" xfId="46" applyNumberFormat="1" applyFont="1" applyFill="1" applyAlignment="1">
      <alignment horizontal="left" vertical="top"/>
    </xf>
    <xf numFmtId="170" fontId="9" fillId="0" borderId="0" xfId="53" applyNumberFormat="1" applyFont="1" applyFill="1" applyAlignment="1">
      <alignment horizontal="left" vertical="top"/>
    </xf>
    <xf numFmtId="166" fontId="9" fillId="37" borderId="0" xfId="46" applyNumberFormat="1" applyFont="1" applyFill="1" applyAlignment="1">
      <alignment horizontal="left" vertical="top"/>
    </xf>
    <xf numFmtId="171" fontId="9" fillId="37" borderId="0" xfId="46" applyNumberFormat="1" applyFont="1" applyFill="1" applyAlignment="1">
      <alignment horizontal="left" vertical="top"/>
    </xf>
    <xf numFmtId="0" fontId="6" fillId="0" borderId="0" xfId="46" applyFont="1">
      <alignment horizontal="left" vertical="top"/>
    </xf>
    <xf numFmtId="172" fontId="9" fillId="0" borderId="0" xfId="46" applyNumberFormat="1" applyFont="1" applyFill="1" applyAlignment="1">
      <alignment horizontal="left" vertical="top"/>
    </xf>
    <xf numFmtId="0" fontId="9" fillId="39" borderId="0" xfId="0" applyFont="1" applyFill="1" applyAlignment="1">
      <alignment horizontal="left" vertical="top"/>
    </xf>
    <xf numFmtId="15" fontId="9" fillId="39" borderId="2" xfId="0" applyNumberFormat="1" applyFont="1" applyFill="1" applyBorder="1" applyAlignment="1" applyProtection="1">
      <alignment horizontal="left" vertical="top"/>
      <protection locked="0"/>
    </xf>
    <xf numFmtId="0" fontId="0" fillId="39" borderId="0" xfId="0" applyFill="1">
      <alignment horizontal="left" vertical="top"/>
    </xf>
    <xf numFmtId="0" fontId="9" fillId="39" borderId="0" xfId="2" applyFont="1" applyFill="1" applyAlignment="1">
      <alignment horizontal="left" vertical="top"/>
    </xf>
    <xf numFmtId="3" fontId="9" fillId="39" borderId="2" xfId="0" applyNumberFormat="1" applyFont="1" applyFill="1" applyBorder="1" applyAlignment="1" applyProtection="1">
      <alignment horizontal="left" vertical="top"/>
      <protection locked="0"/>
    </xf>
    <xf numFmtId="166" fontId="9" fillId="39" borderId="2" xfId="45" applyNumberFormat="1" applyFont="1" applyFill="1" applyBorder="1" applyAlignment="1" applyProtection="1">
      <alignment horizontal="left" vertical="top"/>
      <protection locked="0"/>
    </xf>
    <xf numFmtId="0" fontId="9" fillId="39" borderId="2" xfId="0" applyFont="1" applyFill="1" applyBorder="1" applyAlignment="1" applyProtection="1">
      <alignment horizontal="left" vertical="top" wrapText="1"/>
      <protection locked="0"/>
    </xf>
    <xf numFmtId="3" fontId="9" fillId="39" borderId="2" xfId="0" applyNumberFormat="1" applyFont="1" applyFill="1" applyBorder="1" applyAlignment="1" applyProtection="1">
      <alignment horizontal="left" vertical="top" wrapText="1"/>
      <protection locked="0"/>
    </xf>
    <xf numFmtId="166" fontId="9" fillId="39" borderId="2" xfId="45" applyNumberFormat="1" applyFont="1" applyFill="1" applyBorder="1" applyAlignment="1" applyProtection="1">
      <alignment horizontal="left" vertical="top" wrapText="1"/>
      <protection locked="0"/>
    </xf>
    <xf numFmtId="10" fontId="9" fillId="39" borderId="2" xfId="0" applyNumberFormat="1" applyFont="1" applyFill="1" applyBorder="1" applyAlignment="1" applyProtection="1">
      <alignment horizontal="left" vertical="top" wrapText="1"/>
      <protection locked="0"/>
    </xf>
    <xf numFmtId="0" fontId="9" fillId="39" borderId="0" xfId="0" applyFont="1" applyFill="1" applyAlignment="1">
      <alignment horizontal="left" vertical="top" wrapText="1"/>
    </xf>
    <xf numFmtId="0" fontId="9" fillId="39" borderId="2" xfId="0" applyFont="1" applyFill="1" applyBorder="1" applyAlignment="1">
      <alignment horizontal="left" vertical="top"/>
    </xf>
    <xf numFmtId="3" fontId="9" fillId="39" borderId="2" xfId="0" applyNumberFormat="1" applyFont="1" applyFill="1" applyBorder="1" applyAlignment="1">
      <alignment horizontal="left" vertical="top" wrapText="1"/>
    </xf>
    <xf numFmtId="10" fontId="9" fillId="39" borderId="0" xfId="0" applyNumberFormat="1" applyFont="1" applyFill="1" applyAlignment="1">
      <alignment horizontal="left" vertical="top" wrapText="1"/>
    </xf>
    <xf numFmtId="3" fontId="9" fillId="39" borderId="0" xfId="0" applyNumberFormat="1" applyFont="1" applyFill="1" applyAlignment="1">
      <alignment horizontal="left" vertical="top" wrapText="1"/>
    </xf>
    <xf numFmtId="166" fontId="9" fillId="39" borderId="0" xfId="0" applyNumberFormat="1" applyFont="1" applyFill="1" applyBorder="1" applyAlignment="1" applyProtection="1">
      <alignment horizontal="left" vertical="top" wrapText="1"/>
      <protection locked="0"/>
    </xf>
    <xf numFmtId="0" fontId="9" fillId="39" borderId="0" xfId="0" applyFont="1" applyFill="1" applyBorder="1" applyAlignment="1" applyProtection="1">
      <alignment horizontal="left" vertical="top" wrapText="1"/>
      <protection locked="0"/>
    </xf>
    <xf numFmtId="166" fontId="9" fillId="39" borderId="0" xfId="45" applyNumberFormat="1" applyFont="1" applyFill="1" applyBorder="1" applyAlignment="1" applyProtection="1">
      <alignment horizontal="left" vertical="top" wrapText="1"/>
      <protection locked="0"/>
    </xf>
    <xf numFmtId="0" fontId="9" fillId="39" borderId="2" xfId="0" applyFont="1" applyFill="1" applyBorder="1" applyAlignment="1" applyProtection="1">
      <alignment horizontal="left" vertical="top"/>
      <protection locked="0"/>
    </xf>
    <xf numFmtId="0" fontId="9" fillId="39" borderId="14" xfId="0" applyFont="1" applyFill="1" applyBorder="1" applyAlignment="1" applyProtection="1">
      <alignment horizontal="left" vertical="top"/>
      <protection locked="0"/>
    </xf>
    <xf numFmtId="0" fontId="9" fillId="39" borderId="0" xfId="0" applyFont="1" applyFill="1">
      <alignment horizontal="left" vertical="top"/>
    </xf>
    <xf numFmtId="166" fontId="9" fillId="39" borderId="0" xfId="0" applyNumberFormat="1" applyFont="1" applyFill="1">
      <alignment horizontal="left" vertical="top"/>
    </xf>
    <xf numFmtId="0" fontId="9" fillId="39" borderId="0" xfId="0" applyFont="1" applyFill="1" applyAlignment="1" applyProtection="1">
      <alignment horizontal="left" vertical="top"/>
      <protection locked="0"/>
    </xf>
    <xf numFmtId="0" fontId="9" fillId="39" borderId="0" xfId="0" applyFont="1" applyFill="1" applyBorder="1" applyAlignment="1">
      <alignment horizontal="left" vertical="top"/>
    </xf>
    <xf numFmtId="3" fontId="9" fillId="39" borderId="0" xfId="0" applyNumberFormat="1" applyFont="1" applyFill="1" applyBorder="1" applyAlignment="1">
      <alignment horizontal="left" vertical="top" wrapText="1"/>
    </xf>
    <xf numFmtId="165" fontId="9" fillId="39" borderId="0" xfId="0" applyNumberFormat="1" applyFont="1" applyFill="1" applyBorder="1" applyAlignment="1" applyProtection="1">
      <alignment horizontal="left" vertical="top"/>
      <protection locked="0"/>
    </xf>
    <xf numFmtId="3" fontId="9" fillId="39" borderId="0" xfId="0" applyNumberFormat="1" applyFont="1" applyFill="1" applyBorder="1" applyAlignment="1" applyProtection="1">
      <alignment horizontal="left" vertical="top"/>
      <protection locked="0"/>
    </xf>
    <xf numFmtId="3" fontId="9" fillId="39" borderId="0" xfId="0" applyNumberFormat="1" applyFont="1" applyFill="1" applyBorder="1" applyAlignment="1">
      <alignment horizontal="left" vertical="top"/>
    </xf>
    <xf numFmtId="3" fontId="9" fillId="39" borderId="0" xfId="0" applyNumberFormat="1" applyFont="1" applyFill="1">
      <alignment horizontal="left" vertical="top"/>
    </xf>
    <xf numFmtId="166" fontId="9" fillId="39" borderId="0" xfId="0" applyNumberFormat="1" applyFont="1" applyFill="1" applyBorder="1" applyAlignment="1" applyProtection="1">
      <alignment horizontal="left" vertical="top"/>
      <protection locked="0"/>
    </xf>
    <xf numFmtId="166" fontId="9" fillId="39" borderId="0" xfId="0" applyNumberFormat="1" applyFont="1" applyFill="1" applyBorder="1" applyAlignment="1">
      <alignment horizontal="left" vertical="top"/>
    </xf>
    <xf numFmtId="4" fontId="9" fillId="39" borderId="0" xfId="0" applyNumberFormat="1" applyFont="1" applyFill="1" applyBorder="1" applyAlignment="1" applyProtection="1">
      <alignment horizontal="left" vertical="top"/>
      <protection locked="0"/>
    </xf>
    <xf numFmtId="0" fontId="9" fillId="39" borderId="0" xfId="0" applyFont="1" applyFill="1" applyBorder="1" applyAlignment="1">
      <alignment horizontal="left" vertical="top" wrapText="1"/>
    </xf>
    <xf numFmtId="0" fontId="9" fillId="39" borderId="2" xfId="0" applyFont="1" applyFill="1" applyBorder="1" applyAlignment="1">
      <alignment horizontal="left" vertical="top" wrapText="1"/>
    </xf>
    <xf numFmtId="4" fontId="9" fillId="39" borderId="0" xfId="0" applyNumberFormat="1" applyFont="1" applyFill="1" applyBorder="1" applyAlignment="1">
      <alignment horizontal="left" vertical="top" wrapText="1"/>
    </xf>
    <xf numFmtId="3" fontId="9" fillId="39" borderId="2" xfId="0" applyNumberFormat="1" applyFont="1" applyFill="1" applyBorder="1" applyAlignment="1">
      <alignment horizontal="left" vertical="top"/>
    </xf>
    <xf numFmtId="166" fontId="9" fillId="39" borderId="0" xfId="3" applyNumberFormat="1" applyFont="1" applyFill="1" applyAlignment="1">
      <alignment horizontal="left" vertical="top"/>
    </xf>
    <xf numFmtId="166" fontId="9" fillId="39" borderId="0" xfId="0" applyNumberFormat="1" applyFont="1" applyFill="1" applyBorder="1" applyAlignment="1">
      <alignment horizontal="left" vertical="top" wrapText="1"/>
    </xf>
    <xf numFmtId="0" fontId="9" fillId="39" borderId="2" xfId="3" applyFont="1" applyFill="1" applyBorder="1" applyAlignment="1">
      <alignment horizontal="left" vertical="top"/>
    </xf>
    <xf numFmtId="0" fontId="30" fillId="39" borderId="0" xfId="0" applyFont="1" applyFill="1" applyAlignment="1"/>
    <xf numFmtId="166" fontId="9" fillId="39" borderId="0" xfId="0" applyNumberFormat="1" applyFont="1" applyFill="1" applyAlignment="1">
      <alignment horizontal="left" vertical="top"/>
    </xf>
    <xf numFmtId="3" fontId="9" fillId="39" borderId="2" xfId="3" applyNumberFormat="1" applyFont="1" applyFill="1" applyBorder="1" applyAlignment="1">
      <alignment horizontal="left" vertical="top"/>
    </xf>
    <xf numFmtId="165" fontId="9" fillId="39" borderId="0" xfId="0" applyNumberFormat="1" applyFont="1" applyFill="1" applyBorder="1" applyAlignment="1">
      <alignment horizontal="left" vertical="top"/>
    </xf>
    <xf numFmtId="165" fontId="9" fillId="39" borderId="2" xfId="0" applyNumberFormat="1" applyFont="1" applyFill="1" applyBorder="1" applyAlignment="1">
      <alignment horizontal="left" vertical="top"/>
    </xf>
    <xf numFmtId="165" fontId="9" fillId="39" borderId="12" xfId="0" applyNumberFormat="1" applyFont="1" applyFill="1" applyBorder="1" applyAlignment="1">
      <alignment horizontal="left" vertical="top"/>
    </xf>
    <xf numFmtId="165" fontId="9" fillId="39" borderId="13" xfId="0" applyNumberFormat="1" applyFont="1" applyFill="1" applyBorder="1" applyAlignment="1">
      <alignment horizontal="left" vertical="top"/>
    </xf>
    <xf numFmtId="0" fontId="9" fillId="39" borderId="12" xfId="0" applyFont="1" applyFill="1" applyBorder="1" applyAlignment="1">
      <alignment horizontal="left" vertical="top"/>
    </xf>
    <xf numFmtId="0" fontId="9" fillId="39" borderId="13" xfId="0" applyFont="1" applyFill="1" applyBorder="1" applyAlignment="1">
      <alignment horizontal="left" vertical="top"/>
    </xf>
    <xf numFmtId="3" fontId="9" fillId="39" borderId="0" xfId="2" applyNumberFormat="1" applyFont="1" applyFill="1" applyBorder="1" applyAlignment="1">
      <alignment horizontal="left" vertical="top"/>
    </xf>
    <xf numFmtId="3" fontId="9" fillId="39" borderId="12" xfId="0" applyNumberFormat="1" applyFont="1" applyFill="1" applyBorder="1" applyAlignment="1">
      <alignment horizontal="left" vertical="top"/>
    </xf>
    <xf numFmtId="3" fontId="9" fillId="39" borderId="13" xfId="0" applyNumberFormat="1" applyFont="1" applyFill="1" applyBorder="1" applyAlignment="1">
      <alignment horizontal="left" vertical="top"/>
    </xf>
    <xf numFmtId="166" fontId="9" fillId="39" borderId="0" xfId="2" applyNumberFormat="1" applyFont="1" applyFill="1" applyBorder="1" applyAlignment="1">
      <alignment horizontal="left" vertical="top"/>
    </xf>
    <xf numFmtId="166" fontId="9" fillId="39" borderId="2" xfId="0" applyNumberFormat="1" applyFont="1" applyFill="1" applyBorder="1" applyAlignment="1">
      <alignment horizontal="left" vertical="top"/>
    </xf>
    <xf numFmtId="166" fontId="9" fillId="39" borderId="12" xfId="0" applyNumberFormat="1" applyFont="1" applyFill="1" applyBorder="1" applyAlignment="1">
      <alignment horizontal="left" vertical="top"/>
    </xf>
    <xf numFmtId="166" fontId="9" fillId="39" borderId="13" xfId="0" applyNumberFormat="1" applyFont="1" applyFill="1" applyBorder="1" applyAlignment="1">
      <alignment horizontal="left" vertical="top"/>
    </xf>
    <xf numFmtId="166" fontId="9" fillId="39" borderId="2" xfId="0" applyNumberFormat="1" applyFont="1" applyFill="1" applyBorder="1" applyAlignment="1" applyProtection="1">
      <alignment horizontal="left" vertical="top"/>
      <protection locked="0"/>
    </xf>
    <xf numFmtId="0" fontId="9" fillId="39" borderId="0" xfId="0" applyNumberFormat="1" applyFont="1" applyFill="1" applyBorder="1" applyAlignment="1">
      <alignment horizontal="left" vertical="top"/>
    </xf>
    <xf numFmtId="9" fontId="9" fillId="39" borderId="2" xfId="0" applyNumberFormat="1" applyFont="1" applyFill="1" applyBorder="1" applyAlignment="1" applyProtection="1">
      <alignment horizontal="left" vertical="top"/>
      <protection locked="0"/>
    </xf>
    <xf numFmtId="0" fontId="9" fillId="39" borderId="12" xfId="0" applyFont="1" applyFill="1" applyBorder="1" applyAlignment="1">
      <alignment horizontal="left" vertical="top" wrapText="1"/>
    </xf>
    <xf numFmtId="0" fontId="9" fillId="39" borderId="13" xfId="0" applyFont="1" applyFill="1" applyBorder="1" applyAlignment="1">
      <alignment horizontal="left" vertical="top" wrapText="1"/>
    </xf>
    <xf numFmtId="165" fontId="9" fillId="39" borderId="0" xfId="0" applyNumberFormat="1" applyFont="1" applyFill="1" applyAlignment="1">
      <alignment horizontal="left" vertical="top"/>
    </xf>
    <xf numFmtId="3" fontId="9" fillId="39" borderId="0" xfId="0" applyNumberFormat="1" applyFont="1" applyFill="1" applyAlignment="1">
      <alignment horizontal="left" vertical="top"/>
    </xf>
    <xf numFmtId="0" fontId="9" fillId="39" borderId="0" xfId="0" applyFont="1" applyFill="1" applyBorder="1" applyAlignment="1" applyProtection="1">
      <alignment horizontal="left" vertical="top"/>
      <protection locked="0"/>
    </xf>
    <xf numFmtId="166" fontId="9" fillId="39" borderId="0" xfId="45" applyNumberFormat="1" applyFont="1" applyFill="1" applyBorder="1" applyAlignment="1">
      <alignment horizontal="left" vertical="top"/>
    </xf>
    <xf numFmtId="166" fontId="9" fillId="39" borderId="0" xfId="45" applyNumberFormat="1" applyFont="1" applyFill="1" applyBorder="1" applyAlignment="1" applyProtection="1">
      <alignment horizontal="left" vertical="top"/>
      <protection locked="0"/>
    </xf>
    <xf numFmtId="0" fontId="9" fillId="39" borderId="0" xfId="45" applyNumberFormat="1" applyFont="1" applyFill="1" applyBorder="1" applyAlignment="1">
      <alignment horizontal="left" vertical="top"/>
    </xf>
    <xf numFmtId="0" fontId="9" fillId="39" borderId="0" xfId="45" applyNumberFormat="1" applyFont="1" applyFill="1" applyBorder="1" applyAlignment="1" applyProtection="1">
      <alignment horizontal="left" vertical="top"/>
      <protection locked="0"/>
    </xf>
    <xf numFmtId="0" fontId="9" fillId="39" borderId="13" xfId="0" applyFont="1" applyFill="1" applyBorder="1" applyAlignment="1" applyProtection="1">
      <alignment horizontal="left" vertical="top"/>
      <protection locked="0"/>
    </xf>
    <xf numFmtId="167" fontId="9" fillId="39" borderId="0" xfId="0" applyNumberFormat="1" applyFont="1" applyFill="1" applyBorder="1" applyAlignment="1" applyProtection="1">
      <alignment horizontal="left" vertical="top"/>
      <protection locked="0"/>
    </xf>
    <xf numFmtId="0" fontId="9" fillId="39" borderId="12" xfId="0" applyFont="1" applyFill="1" applyBorder="1" applyAlignment="1" applyProtection="1">
      <alignment horizontal="left" vertical="top"/>
      <protection locked="0"/>
    </xf>
    <xf numFmtId="10" fontId="9" fillId="39" borderId="0" xfId="0" applyNumberFormat="1" applyFont="1" applyFill="1" applyBorder="1" applyAlignment="1">
      <alignment horizontal="left" vertical="top"/>
    </xf>
    <xf numFmtId="0" fontId="30" fillId="39" borderId="0" xfId="0" applyFont="1" applyFill="1" applyBorder="1" applyAlignment="1" applyProtection="1">
      <protection locked="0"/>
    </xf>
    <xf numFmtId="0" fontId="10" fillId="39" borderId="0" xfId="0" applyNumberFormat="1" applyFont="1" applyFill="1" applyBorder="1" applyAlignment="1">
      <alignment horizontal="left" vertical="top"/>
    </xf>
    <xf numFmtId="166" fontId="10" fillId="39" borderId="0" xfId="45" applyNumberFormat="1" applyFont="1" applyFill="1" applyBorder="1" applyAlignment="1">
      <alignment horizontal="left" vertical="top"/>
    </xf>
    <xf numFmtId="168" fontId="10" fillId="39" borderId="0" xfId="0" applyNumberFormat="1" applyFont="1" applyFill="1" applyBorder="1" applyAlignment="1">
      <alignment horizontal="left" vertical="top"/>
    </xf>
    <xf numFmtId="49" fontId="9" fillId="39" borderId="0" xfId="0" applyNumberFormat="1" applyFont="1" applyFill="1" applyBorder="1" applyAlignment="1">
      <alignment horizontal="left" vertical="top"/>
    </xf>
    <xf numFmtId="166" fontId="40" fillId="39" borderId="0" xfId="45" applyNumberFormat="1" applyFont="1" applyFill="1" applyBorder="1" applyAlignment="1">
      <alignment horizontal="left" vertical="top"/>
    </xf>
    <xf numFmtId="9" fontId="9" fillId="39" borderId="0" xfId="45" applyFont="1" applyFill="1" applyBorder="1" applyAlignment="1">
      <alignment horizontal="left" vertical="top"/>
    </xf>
    <xf numFmtId="166" fontId="10" fillId="39" borderId="0" xfId="0" applyNumberFormat="1" applyFont="1" applyFill="1" applyBorder="1" applyAlignment="1">
      <alignment horizontal="left" vertical="top"/>
    </xf>
    <xf numFmtId="0" fontId="10" fillId="39" borderId="2" xfId="0" applyNumberFormat="1" applyFont="1" applyFill="1" applyBorder="1" applyAlignment="1">
      <alignment horizontal="left" vertical="top"/>
    </xf>
    <xf numFmtId="168" fontId="10" fillId="39" borderId="12" xfId="0" applyNumberFormat="1" applyFont="1" applyFill="1" applyBorder="1" applyAlignment="1">
      <alignment horizontal="left" vertical="top"/>
    </xf>
    <xf numFmtId="173" fontId="9" fillId="40" borderId="0" xfId="46" applyNumberFormat="1" applyFont="1" applyFill="1" applyAlignment="1">
      <alignment vertical="top"/>
    </xf>
    <xf numFmtId="173" fontId="9" fillId="37" borderId="0" xfId="46" applyNumberFormat="1" applyFont="1" applyFill="1" applyAlignment="1">
      <alignment horizontal="left" vertical="top"/>
    </xf>
    <xf numFmtId="173" fontId="9" fillId="37" borderId="0" xfId="46" applyNumberFormat="1" applyFont="1" applyFill="1" applyAlignment="1">
      <alignment vertical="top"/>
    </xf>
    <xf numFmtId="0" fontId="9" fillId="40" borderId="0" xfId="46" applyFont="1" applyFill="1" applyAlignment="1">
      <alignment vertical="top" wrapText="1"/>
    </xf>
    <xf numFmtId="0" fontId="34" fillId="33" borderId="0" xfId="46" applyFont="1" applyFill="1" applyAlignment="1">
      <alignment horizontal="left" vertical="top" wrapText="1"/>
    </xf>
    <xf numFmtId="0" fontId="9" fillId="25" borderId="0" xfId="0" applyFont="1" applyFill="1" applyAlignment="1" applyProtection="1">
      <alignment vertical="top"/>
    </xf>
    <xf numFmtId="0" fontId="9" fillId="26" borderId="0" xfId="0" applyFont="1" applyFill="1" applyAlignment="1" applyProtection="1">
      <alignment vertical="top"/>
    </xf>
    <xf numFmtId="0" fontId="10" fillId="26" borderId="0" xfId="0" applyFont="1" applyFill="1" applyAlignment="1" applyProtection="1">
      <alignment vertical="top"/>
      <protection locked="0"/>
    </xf>
    <xf numFmtId="0" fontId="10" fillId="26" borderId="0" xfId="0" applyFont="1" applyFill="1" applyAlignment="1" applyProtection="1">
      <alignment vertical="top"/>
    </xf>
    <xf numFmtId="0" fontId="9" fillId="0" borderId="2" xfId="46" applyFont="1" applyFill="1" applyBorder="1" applyAlignment="1">
      <alignment vertical="top"/>
    </xf>
    <xf numFmtId="0" fontId="9" fillId="0" borderId="0" xfId="0" applyFont="1" applyAlignment="1">
      <alignment vertical="top"/>
    </xf>
    <xf numFmtId="164" fontId="10" fillId="25" borderId="0" xfId="0" applyNumberFormat="1" applyFont="1" applyFill="1" applyAlignment="1" applyProtection="1">
      <alignment vertical="top"/>
    </xf>
    <xf numFmtId="164" fontId="10" fillId="26" borderId="0" xfId="0" applyNumberFormat="1" applyFont="1" applyFill="1" applyAlignment="1" applyProtection="1">
      <alignment vertical="top"/>
      <protection locked="0"/>
    </xf>
    <xf numFmtId="164" fontId="10" fillId="26" borderId="0" xfId="0" applyNumberFormat="1" applyFont="1" applyFill="1" applyAlignment="1" applyProtection="1">
      <alignment vertical="top"/>
    </xf>
    <xf numFmtId="15" fontId="9" fillId="0" borderId="2" xfId="46" applyNumberFormat="1" applyFont="1" applyFill="1" applyBorder="1" applyAlignment="1">
      <alignment vertical="top"/>
    </xf>
    <xf numFmtId="15" fontId="9" fillId="0" borderId="0" xfId="0" applyNumberFormat="1" applyFont="1" applyAlignment="1">
      <alignment vertical="top"/>
    </xf>
    <xf numFmtId="165" fontId="9" fillId="0" borderId="2" xfId="46" applyNumberFormat="1" applyFont="1" applyFill="1" applyBorder="1" applyAlignment="1">
      <alignment vertical="top"/>
    </xf>
    <xf numFmtId="165" fontId="10" fillId="25" borderId="0" xfId="0" applyNumberFormat="1" applyFont="1" applyFill="1" applyAlignment="1" applyProtection="1">
      <alignment vertical="top"/>
    </xf>
    <xf numFmtId="165" fontId="9" fillId="26" borderId="0" xfId="0" applyNumberFormat="1" applyFont="1" applyFill="1" applyAlignment="1" applyProtection="1">
      <alignment vertical="top"/>
    </xf>
    <xf numFmtId="165" fontId="31" fillId="26" borderId="0" xfId="0" applyNumberFormat="1" applyFont="1" applyFill="1" applyAlignment="1" applyProtection="1">
      <alignment vertical="top"/>
      <protection locked="0"/>
    </xf>
    <xf numFmtId="165" fontId="10" fillId="26" borderId="0" xfId="0" applyNumberFormat="1" applyFont="1" applyFill="1" applyAlignment="1" applyProtection="1">
      <alignment vertical="top"/>
    </xf>
    <xf numFmtId="165" fontId="9" fillId="0" borderId="0" xfId="0" applyNumberFormat="1" applyFont="1" applyAlignment="1">
      <alignment vertical="top"/>
    </xf>
    <xf numFmtId="15" fontId="9" fillId="26" borderId="2" xfId="0" applyNumberFormat="1" applyFont="1" applyFill="1" applyBorder="1" applyAlignment="1" applyProtection="1">
      <alignment vertical="top"/>
    </xf>
    <xf numFmtId="0" fontId="10" fillId="25" borderId="0" xfId="0" applyFont="1" applyFill="1" applyAlignment="1" applyProtection="1">
      <alignment vertical="top"/>
    </xf>
    <xf numFmtId="0" fontId="10" fillId="0" borderId="2" xfId="0" applyFont="1" applyFill="1" applyBorder="1" applyAlignment="1" applyProtection="1">
      <alignment vertical="top"/>
      <protection locked="0"/>
    </xf>
    <xf numFmtId="0" fontId="9" fillId="25" borderId="0" xfId="0" applyFont="1" applyFill="1" applyAlignment="1" applyProtection="1">
      <alignment vertical="top" wrapText="1"/>
    </xf>
    <xf numFmtId="0" fontId="10" fillId="25" borderId="0" xfId="0" applyFont="1" applyFill="1" applyAlignment="1" applyProtection="1">
      <alignment vertical="top" wrapText="1"/>
    </xf>
    <xf numFmtId="0" fontId="10" fillId="25" borderId="0" xfId="0" applyFont="1" applyFill="1" applyAlignment="1">
      <alignment vertical="top" wrapText="1"/>
    </xf>
    <xf numFmtId="0" fontId="10" fillId="25" borderId="2" xfId="0" applyFont="1" applyFill="1" applyBorder="1" applyAlignment="1" applyProtection="1">
      <alignment vertical="top" wrapText="1"/>
    </xf>
    <xf numFmtId="165" fontId="10" fillId="25" borderId="0" xfId="0" applyNumberFormat="1" applyFont="1" applyFill="1" applyAlignment="1" applyProtection="1">
      <alignment vertical="top" wrapText="1"/>
    </xf>
    <xf numFmtId="0" fontId="10" fillId="25" borderId="0" xfId="2" applyFont="1" applyFill="1" applyAlignment="1" applyProtection="1">
      <alignment vertical="top" wrapText="1"/>
    </xf>
    <xf numFmtId="0" fontId="9" fillId="26" borderId="0" xfId="0" applyFont="1" applyFill="1" applyAlignment="1">
      <alignment vertical="top"/>
    </xf>
    <xf numFmtId="0" fontId="9" fillId="0" borderId="0" xfId="0" applyFont="1" applyFill="1" applyAlignment="1">
      <alignment vertical="top"/>
    </xf>
    <xf numFmtId="15" fontId="9" fillId="26" borderId="15" xfId="0" applyNumberFormat="1" applyFont="1" applyFill="1" applyBorder="1" applyAlignment="1" applyProtection="1">
      <alignment vertical="top"/>
    </xf>
    <xf numFmtId="15" fontId="9" fillId="26" borderId="16" xfId="0" applyNumberFormat="1" applyFont="1" applyFill="1" applyBorder="1" applyAlignment="1" applyProtection="1">
      <alignment vertical="top"/>
    </xf>
    <xf numFmtId="165" fontId="9" fillId="0" borderId="0" xfId="0" applyNumberFormat="1" applyFont="1" applyFill="1" applyAlignment="1" applyProtection="1">
      <alignment vertical="top"/>
      <protection locked="0"/>
    </xf>
    <xf numFmtId="0" fontId="30" fillId="26" borderId="17" xfId="0" applyFont="1" applyFill="1" applyBorder="1" applyAlignment="1">
      <alignment vertical="top" wrapText="1"/>
    </xf>
    <xf numFmtId="0" fontId="30" fillId="26" borderId="18" xfId="0" applyFont="1" applyFill="1" applyBorder="1" applyAlignment="1">
      <alignment vertical="top" wrapText="1"/>
    </xf>
    <xf numFmtId="0" fontId="30" fillId="26" borderId="16" xfId="0" applyFont="1" applyFill="1" applyBorder="1" applyAlignment="1">
      <alignment vertical="top" wrapText="1"/>
    </xf>
    <xf numFmtId="0" fontId="9" fillId="29" borderId="19" xfId="0" applyFont="1" applyFill="1" applyBorder="1" applyAlignment="1" applyProtection="1">
      <alignment vertical="top"/>
      <protection locked="0"/>
    </xf>
    <xf numFmtId="0" fontId="9" fillId="26" borderId="20" xfId="0" applyFont="1" applyFill="1" applyBorder="1" applyAlignment="1">
      <alignment vertical="top"/>
    </xf>
    <xf numFmtId="0" fontId="9" fillId="0" borderId="0" xfId="46" applyFont="1" applyFill="1" applyAlignment="1">
      <alignment vertical="top"/>
    </xf>
    <xf numFmtId="15" fontId="9" fillId="0" borderId="0" xfId="0" applyNumberFormat="1" applyFont="1" applyAlignment="1" applyProtection="1">
      <alignment vertical="top"/>
      <protection locked="0"/>
    </xf>
    <xf numFmtId="0" fontId="9" fillId="0" borderId="0" xfId="0" applyFont="1" applyFill="1" applyAlignment="1" applyProtection="1">
      <alignment vertical="top"/>
      <protection locked="0"/>
    </xf>
    <xf numFmtId="165" fontId="52" fillId="0" borderId="0" xfId="0" applyNumberFormat="1" applyFont="1" applyFill="1" applyAlignment="1" applyProtection="1">
      <alignment vertical="top"/>
      <protection locked="0"/>
    </xf>
    <xf numFmtId="15" fontId="9" fillId="26" borderId="22" xfId="0" applyNumberFormat="1" applyFont="1" applyFill="1" applyBorder="1" applyAlignment="1" applyProtection="1">
      <alignment vertical="top"/>
    </xf>
    <xf numFmtId="0" fontId="30" fillId="26" borderId="23" xfId="0" applyFont="1" applyFill="1" applyBorder="1" applyAlignment="1">
      <alignment vertical="top" wrapText="1"/>
    </xf>
    <xf numFmtId="0" fontId="30" fillId="26" borderId="22" xfId="0" applyFont="1" applyFill="1" applyBorder="1" applyAlignment="1">
      <alignment vertical="top" wrapText="1"/>
    </xf>
    <xf numFmtId="0" fontId="9" fillId="26" borderId="19" xfId="0" applyFont="1" applyFill="1" applyBorder="1" applyAlignment="1">
      <alignment vertical="top"/>
    </xf>
    <xf numFmtId="0" fontId="30" fillId="26" borderId="24" xfId="0" applyFont="1" applyFill="1" applyBorder="1" applyAlignment="1">
      <alignment vertical="top" wrapText="1"/>
    </xf>
    <xf numFmtId="15" fontId="9" fillId="26" borderId="21" xfId="0" applyNumberFormat="1" applyFont="1" applyFill="1" applyBorder="1" applyAlignment="1" applyProtection="1">
      <alignment vertical="top"/>
    </xf>
    <xf numFmtId="15" fontId="9" fillId="26" borderId="25" xfId="0" applyNumberFormat="1" applyFont="1" applyFill="1" applyBorder="1" applyAlignment="1" applyProtection="1">
      <alignment vertical="top"/>
    </xf>
    <xf numFmtId="15" fontId="9" fillId="26" borderId="26" xfId="0" applyNumberFormat="1" applyFont="1" applyFill="1" applyBorder="1" applyAlignment="1" applyProtection="1">
      <alignment vertical="top"/>
    </xf>
    <xf numFmtId="0" fontId="30" fillId="26" borderId="27" xfId="0" applyFont="1" applyFill="1" applyBorder="1" applyAlignment="1">
      <alignment vertical="top" wrapText="1"/>
    </xf>
    <xf numFmtId="0" fontId="30" fillId="26" borderId="28" xfId="0" applyFont="1" applyFill="1" applyBorder="1" applyAlignment="1">
      <alignment vertical="top" wrapText="1"/>
    </xf>
    <xf numFmtId="0" fontId="30" fillId="26" borderId="26" xfId="0" applyFont="1" applyFill="1" applyBorder="1" applyAlignment="1">
      <alignment vertical="top" wrapText="1"/>
    </xf>
    <xf numFmtId="0" fontId="9" fillId="29" borderId="29" xfId="0" applyFont="1" applyFill="1" applyBorder="1" applyAlignment="1" applyProtection="1">
      <alignment vertical="top"/>
      <protection locked="0"/>
    </xf>
    <xf numFmtId="0" fontId="9" fillId="26" borderId="29" xfId="0" applyFont="1" applyFill="1" applyBorder="1" applyAlignment="1">
      <alignment vertical="top"/>
    </xf>
    <xf numFmtId="0" fontId="9" fillId="0" borderId="1" xfId="0" applyFont="1" applyFill="1" applyBorder="1" applyAlignment="1">
      <alignment vertical="top"/>
    </xf>
    <xf numFmtId="0" fontId="10" fillId="0" borderId="30" xfId="0" applyFont="1" applyBorder="1" applyAlignment="1">
      <alignment vertical="top"/>
    </xf>
    <xf numFmtId="0" fontId="10" fillId="0" borderId="30" xfId="0" applyFont="1" applyFill="1" applyBorder="1" applyAlignment="1">
      <alignment vertical="top"/>
    </xf>
    <xf numFmtId="0" fontId="10" fillId="0" borderId="0" xfId="0" applyFont="1" applyBorder="1" applyAlignment="1">
      <alignment vertical="top"/>
    </xf>
    <xf numFmtId="49" fontId="9" fillId="0" borderId="0" xfId="0" applyNumberFormat="1" applyFont="1" applyAlignment="1">
      <alignment vertical="top"/>
    </xf>
    <xf numFmtId="0" fontId="10" fillId="0" borderId="0" xfId="0" applyFont="1" applyFill="1" applyAlignment="1">
      <alignment vertical="top"/>
    </xf>
    <xf numFmtId="0" fontId="10" fillId="0" borderId="0" xfId="0" applyFont="1" applyAlignment="1">
      <alignment vertical="top"/>
    </xf>
    <xf numFmtId="165" fontId="30" fillId="0" borderId="0" xfId="0" applyNumberFormat="1" applyFont="1" applyAlignment="1">
      <alignment vertical="top"/>
    </xf>
    <xf numFmtId="0" fontId="30" fillId="0" borderId="0" xfId="0" applyFont="1" applyAlignment="1">
      <alignment vertical="top"/>
    </xf>
    <xf numFmtId="0" fontId="10" fillId="0" borderId="0" xfId="0" applyFont="1" applyFill="1" applyBorder="1" applyAlignment="1">
      <alignment vertical="top"/>
    </xf>
    <xf numFmtId="0" fontId="30" fillId="26" borderId="0" xfId="0" applyFont="1" applyFill="1" applyAlignment="1">
      <alignment vertical="top"/>
    </xf>
    <xf numFmtId="0" fontId="51" fillId="0" borderId="0" xfId="0" applyFont="1" applyBorder="1" applyAlignment="1">
      <alignment vertical="top"/>
    </xf>
    <xf numFmtId="0" fontId="49" fillId="0" borderId="0" xfId="0" applyFont="1" applyAlignment="1">
      <alignment vertical="top"/>
    </xf>
    <xf numFmtId="15" fontId="30" fillId="0" borderId="0" xfId="0" applyNumberFormat="1" applyFont="1" applyAlignment="1">
      <alignment vertical="top"/>
    </xf>
    <xf numFmtId="165" fontId="30" fillId="0" borderId="0" xfId="0" quotePrefix="1" applyNumberFormat="1" applyFont="1" applyAlignment="1">
      <alignment vertical="top"/>
    </xf>
    <xf numFmtId="0" fontId="30" fillId="0" borderId="0" xfId="0" applyFont="1" applyBorder="1" applyAlignment="1">
      <alignment vertical="top"/>
    </xf>
    <xf numFmtId="0" fontId="10" fillId="36" borderId="0" xfId="0" applyFont="1" applyFill="1" applyBorder="1" applyAlignment="1">
      <alignment vertical="top"/>
    </xf>
    <xf numFmtId="0" fontId="55" fillId="0" borderId="0" xfId="0" applyFont="1">
      <alignment horizontal="left" vertical="top"/>
    </xf>
    <xf numFmtId="0" fontId="56" fillId="0" borderId="0" xfId="0" applyFont="1">
      <alignment horizontal="left" vertical="top"/>
    </xf>
    <xf numFmtId="165" fontId="30" fillId="0" borderId="0" xfId="0" applyNumberFormat="1" applyFont="1" applyFill="1" applyAlignment="1">
      <alignment vertical="top"/>
    </xf>
    <xf numFmtId="15" fontId="9" fillId="0" borderId="0" xfId="0" applyNumberFormat="1" applyFont="1" applyFill="1" applyAlignment="1" applyProtection="1">
      <alignment vertical="top"/>
      <protection locked="0"/>
    </xf>
    <xf numFmtId="166" fontId="9" fillId="0" borderId="0" xfId="45" applyNumberFormat="1" applyFont="1" applyFill="1" applyBorder="1" applyAlignment="1" applyProtection="1">
      <alignment horizontal="left" vertical="center"/>
    </xf>
    <xf numFmtId="0" fontId="9" fillId="0" borderId="2" xfId="0" applyFont="1" applyFill="1" applyBorder="1" applyAlignment="1" applyProtection="1">
      <alignment horizontal="left" vertical="center" wrapText="1"/>
      <protection locked="0"/>
    </xf>
    <xf numFmtId="10" fontId="9" fillId="0" borderId="0" xfId="0" applyNumberFormat="1" applyFont="1" applyFill="1" applyBorder="1" applyAlignment="1" applyProtection="1">
      <alignment horizontal="left" vertical="center"/>
    </xf>
    <xf numFmtId="10" fontId="30" fillId="0" borderId="0" xfId="0" applyNumberFormat="1" applyFont="1" applyFill="1" applyBorder="1" applyAlignment="1" applyProtection="1">
      <alignment horizontal="left" vertical="center"/>
      <protection locked="0"/>
    </xf>
    <xf numFmtId="10" fontId="30" fillId="0" borderId="13" xfId="0" applyNumberFormat="1" applyFont="1" applyFill="1" applyBorder="1" applyAlignment="1" applyProtection="1">
      <alignment horizontal="left" vertical="center"/>
      <protection locked="0"/>
    </xf>
    <xf numFmtId="3" fontId="30" fillId="0" borderId="0" xfId="0" applyNumberFormat="1" applyFont="1" applyFill="1" applyBorder="1" applyAlignment="1" applyProtection="1">
      <alignment horizontal="left" vertical="center"/>
      <protection locked="0"/>
    </xf>
    <xf numFmtId="166" fontId="30" fillId="27" borderId="0" xfId="0" applyNumberFormat="1" applyFont="1" applyFill="1" applyBorder="1" applyAlignment="1">
      <alignment horizontal="left" vertical="center" wrapText="1"/>
    </xf>
    <xf numFmtId="166" fontId="30" fillId="0" borderId="0" xfId="0" applyNumberFormat="1" applyFont="1" applyBorder="1" applyAlignment="1">
      <alignment horizontal="left" vertical="center"/>
    </xf>
    <xf numFmtId="166" fontId="30" fillId="28" borderId="0" xfId="0" applyNumberFormat="1" applyFont="1" applyFill="1" applyBorder="1" applyAlignment="1">
      <alignment horizontal="left" vertical="center" wrapText="1"/>
    </xf>
    <xf numFmtId="0" fontId="9" fillId="0" borderId="0" xfId="0" applyFont="1">
      <alignment horizontal="left" vertical="top"/>
    </xf>
    <xf numFmtId="0" fontId="32" fillId="0" borderId="0" xfId="46" applyFont="1" applyAlignment="1">
      <alignment horizontal="left" vertical="top"/>
    </xf>
    <xf numFmtId="0" fontId="11" fillId="0" borderId="0" xfId="46" applyFont="1" applyAlignment="1">
      <alignment horizontal="left" vertical="top" wrapText="1"/>
    </xf>
    <xf numFmtId="0" fontId="9" fillId="37" borderId="0" xfId="46" applyFont="1" applyFill="1" applyAlignment="1">
      <alignment vertical="top" wrapText="1"/>
    </xf>
  </cellXfs>
  <cellStyles count="54">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Bad 2" xfId="28"/>
    <cellStyle name="Calculation 2" xfId="29"/>
    <cellStyle name="Check Cell 2" xfId="30"/>
    <cellStyle name="Comma 2" xfId="53"/>
    <cellStyle name="Explanatory Text 2" xfId="31"/>
    <cellStyle name="Good 2" xfId="32"/>
    <cellStyle name="Heading 1 2" xfId="33"/>
    <cellStyle name="Heading 2 2" xfId="34"/>
    <cellStyle name="Heading 3 2" xfId="35"/>
    <cellStyle name="Heading 4 2" xfId="36"/>
    <cellStyle name="Hyperlink" xfId="1" builtinId="8"/>
    <cellStyle name="Input 2" xfId="37"/>
    <cellStyle name="Linked Cell 2" xfId="38"/>
    <cellStyle name="Neutral 2" xfId="39"/>
    <cellStyle name="Normal" xfId="0" builtinId="0"/>
    <cellStyle name="Normal 2" xfId="2"/>
    <cellStyle name="Normal 3" xfId="47"/>
    <cellStyle name="Normal 4" xfId="46"/>
    <cellStyle name="Normal 5" xfId="48"/>
    <cellStyle name="Normal 5 2" xfId="50"/>
    <cellStyle name="Normal 6" xfId="49"/>
    <cellStyle name="Normal 7" xfId="52"/>
    <cellStyle name="Normal_euro parl elect" xfId="3"/>
    <cellStyle name="Note 2" xfId="40"/>
    <cellStyle name="Output 2" xfId="41"/>
    <cellStyle name="Percent" xfId="45" builtinId="5"/>
    <cellStyle name="Percent 2" xfId="51"/>
    <cellStyle name="Title 2" xfId="42"/>
    <cellStyle name="Total 2" xfId="43"/>
    <cellStyle name="Warning Text 2" xfId="44"/>
  </cellStyles>
  <dxfs count="254">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BED2BE"/>
      <color rgb="FFFF3399"/>
      <color rgb="FFDCDCDC"/>
      <color rgb="FF5A6E5A"/>
      <color rgb="FFC8DCC8"/>
      <color rgb="FF5A5A5A"/>
      <color rgb="FFDCDCF0"/>
      <color rgb="FFF13B62"/>
      <color rgb="FFFDF9F9"/>
      <color rgb="FFEB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cia.gov/library/publications/the-world-factbook/geos/ja.html" TargetMode="External"/><Relationship Id="rId2" Type="http://schemas.openxmlformats.org/officeDocument/2006/relationships/hyperlink" Target="http://parlgov.org/stable/data/jpn.html" TargetMode="External"/><Relationship Id="rId1" Type="http://schemas.openxmlformats.org/officeDocument/2006/relationships/hyperlink" Target="http://data.un.org/CountryProfile.aspx?crname=Japan" TargetMode="External"/><Relationship Id="rId5" Type="http://schemas.openxmlformats.org/officeDocument/2006/relationships/hyperlink" Target="http://www.nsd.uib.no/european_election_database/country/japan" TargetMode="External"/><Relationship Id="rId4" Type="http://schemas.openxmlformats.org/officeDocument/2006/relationships/hyperlink" Target="http://www.ipu.org/parline-e/reports/2161_A.htm"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DCA0C8"/>
  </sheetPr>
  <dimension ref="A1:Q13"/>
  <sheetViews>
    <sheetView topLeftCell="F1" zoomScaleNormal="100" workbookViewId="0">
      <pane ySplit="3" topLeftCell="A4" activePane="bottomLeft" state="frozen"/>
      <selection activeCell="B9" sqref="B9"/>
      <selection pane="bottomLeft" activeCell="M2" sqref="M2:Q2"/>
    </sheetView>
  </sheetViews>
  <sheetFormatPr defaultColWidth="9.109375" defaultRowHeight="10.199999999999999"/>
  <cols>
    <col min="1" max="1" width="11.77734375" style="52" customWidth="1"/>
    <col min="2" max="3" width="16.109375" style="52" customWidth="1"/>
    <col min="4" max="4" width="17.21875" style="52" customWidth="1"/>
    <col min="5" max="11" width="16.109375" style="52" customWidth="1"/>
    <col min="12" max="16" width="13.5546875" style="52" customWidth="1"/>
    <col min="17" max="17" width="27.21875" style="52" customWidth="1"/>
    <col min="18" max="16384" width="9.109375" style="52"/>
  </cols>
  <sheetData>
    <row r="1" spans="1:17" ht="25.8">
      <c r="A1" s="443" t="s">
        <v>294</v>
      </c>
      <c r="B1" s="443"/>
      <c r="C1" s="443"/>
      <c r="D1" s="443"/>
      <c r="E1" s="443"/>
      <c r="F1" s="443"/>
      <c r="G1" s="443"/>
      <c r="H1" s="443"/>
      <c r="I1" s="443"/>
      <c r="J1" s="443"/>
      <c r="K1" s="443"/>
      <c r="L1" s="354" t="s">
        <v>1808</v>
      </c>
      <c r="M1" s="355">
        <v>42253</v>
      </c>
      <c r="N1" s="356"/>
      <c r="O1" s="356"/>
      <c r="P1" s="356"/>
      <c r="Q1" s="356"/>
    </row>
    <row r="2" spans="1:17" ht="69" customHeight="1">
      <c r="A2" s="444"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Japan.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Japan,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Japan and during which periods, and provides additional information and information for editors and country authors.  If you have any questions, please email the PDY editors.  Contact information can be found at http://www.politicaldatayearbook.com/AboutUs.aspx</v>
      </c>
      <c r="B2" s="444"/>
      <c r="C2" s="444"/>
      <c r="D2" s="444"/>
      <c r="E2" s="444"/>
      <c r="F2" s="444"/>
      <c r="G2" s="444"/>
      <c r="H2" s="444"/>
      <c r="I2" s="444"/>
      <c r="J2" s="444"/>
      <c r="K2" s="444"/>
      <c r="L2" s="357" t="s">
        <v>1809</v>
      </c>
      <c r="M2" s="445" t="s">
        <v>1812</v>
      </c>
      <c r="N2" s="445"/>
      <c r="O2" s="445"/>
      <c r="P2" s="445"/>
      <c r="Q2" s="445"/>
    </row>
    <row r="3" spans="1:17">
      <c r="A3" s="53" t="s">
        <v>6</v>
      </c>
      <c r="B3" s="54" t="s">
        <v>1</v>
      </c>
      <c r="C3" s="55" t="s">
        <v>86</v>
      </c>
      <c r="D3" s="55" t="s">
        <v>1468</v>
      </c>
      <c r="E3" s="55" t="s">
        <v>87</v>
      </c>
      <c r="F3" s="55" t="s">
        <v>141</v>
      </c>
      <c r="G3" s="55" t="s">
        <v>88</v>
      </c>
      <c r="H3" s="55" t="s">
        <v>89</v>
      </c>
      <c r="I3" s="56" t="s">
        <v>90</v>
      </c>
      <c r="J3" s="56" t="s">
        <v>91</v>
      </c>
      <c r="K3" s="56" t="s">
        <v>92</v>
      </c>
      <c r="L3" s="57" t="s">
        <v>2</v>
      </c>
      <c r="M3" s="58" t="s">
        <v>0</v>
      </c>
      <c r="N3" s="58" t="s">
        <v>85</v>
      </c>
      <c r="O3" s="57" t="s">
        <v>142</v>
      </c>
      <c r="P3" s="57" t="s">
        <v>1810</v>
      </c>
      <c r="Q3" s="358" t="s">
        <v>143</v>
      </c>
    </row>
    <row r="4" spans="1:17" ht="102">
      <c r="A4" s="59" t="s">
        <v>144</v>
      </c>
      <c r="B4" s="59" t="s">
        <v>145</v>
      </c>
      <c r="C4" s="59" t="s">
        <v>146</v>
      </c>
      <c r="D4" s="59" t="s">
        <v>147</v>
      </c>
      <c r="E4" s="59" t="s">
        <v>148</v>
      </c>
      <c r="F4" s="59" t="s">
        <v>149</v>
      </c>
      <c r="G4" s="59" t="s">
        <v>150</v>
      </c>
      <c r="H4" s="59" t="s">
        <v>151</v>
      </c>
      <c r="I4" s="60" t="s">
        <v>152</v>
      </c>
      <c r="J4" s="60" t="s">
        <v>153</v>
      </c>
      <c r="K4" s="60" t="s">
        <v>154</v>
      </c>
      <c r="L4" s="59" t="s">
        <v>155</v>
      </c>
      <c r="M4" s="59" t="s">
        <v>156</v>
      </c>
      <c r="N4" s="59" t="s">
        <v>157</v>
      </c>
      <c r="O4" s="59" t="s">
        <v>158</v>
      </c>
      <c r="P4" s="59" t="s">
        <v>1811</v>
      </c>
      <c r="Q4" s="59" t="s">
        <v>159</v>
      </c>
    </row>
    <row r="5" spans="1:17" ht="30.6">
      <c r="A5" s="59" t="str">
        <f>"Status for "&amp;A1</f>
        <v>Status for Japan</v>
      </c>
      <c r="B5" s="59" t="s">
        <v>160</v>
      </c>
      <c r="C5" s="59" t="str">
        <f>IF(MAX(cabinetpos!$A$3:$XH$3)&lt;1,"Tab is grey to indicate that this information is not collected for "&amp;$A$1,IF(MAX(cabinetpos!$A$3:$XH$3)=MIN(cabinetpos!$A$3:$XH$3),"Dataset includes only "&amp;YEAR(MAX(cabinetpos!$A$3:$XH$3)),"Dataset includes years "&amp;YEAR(MIN(cabinetpos!$A$3:$XH$3))&amp;"-"&amp;YEAR(MAX(cabinetpos!$A$3:$XH$3))))</f>
        <v>Dataset includes years 1905-2012</v>
      </c>
      <c r="D5" s="59" t="str">
        <f>IF(MAX(ministers!$A$3:$ZN$3)&lt;1,"Tab is grey to indicate that this information is not collected for "&amp;$A$1,IF(MAX(ministers!$A$3:$ZN$3)=MIN(ministers!$A$3:$ZN$3),"Dataset includes only "&amp;YEAR(MAX(ministers!$A$3:$ZN$3)),"Dataset includes years "&amp;YEAR(MIN(ministers!$A$3:$ZN$3))&amp;"-"&amp;YEAR(MAX(ministers!$A$3:$ZN$3))))</f>
        <v>Dataset includes years 1991-2020</v>
      </c>
      <c r="E5" s="59" t="str">
        <f>IF(MAX(parlvotes_lh!$A$2:$ZZ$2)&lt;1,"Tab is grey to indicate that this information is not collected for "&amp;$A$1,IF(MAX(parlvotes_lh!$A$2:$ZZ$2)=MIN(parlvotes_lh!$A$2:$ZZ$2),"Dataset includes only "&amp;YEAR(MAX(parlvotes_lh!$A$2:$ZZ$2)),"Dataset includes years "&amp;YEAR(MIN(parlvotes_lh!$A$2:$ZZ$2))&amp;"-"&amp;YEAR(MAX(parlvotes_lh!$A$2:$ZZ$2))))</f>
        <v>Dataset includes years 1993-2017</v>
      </c>
      <c r="F5" s="59" t="str">
        <f>IF(MAX(parlseats_lh!$A$1:$ZZ$1)&lt;1,"Tab is grey to indicate that this information is not collected for "&amp;$A$1,IF(MAX(parlseats_lh!$A$1:$ZZ$1)=MIN(parlseats_lh!$A$1:$ZZ$1),"Dataset includes only "&amp;YEAR(MAX(parlseats_lh!$A$1:$ZZ$1)),"Dataset includes years "&amp;YEAR(MIN(parlseats_lh!$A$1:$ZZ$1))&amp;"-"&amp;YEAR(MAX(parlseats_lh!$A$1:$ZZ$1))))</f>
        <v>Dataset includes years 1992-2012</v>
      </c>
      <c r="G5" s="59" t="str">
        <f>IF(MAX(parlvotes_uh!$A$2:$ZZ$2)&lt;1,"Tab is grey to indicate that this information is not collected for "&amp;$A$1,IF(MAX(parlvotes_uh!$A$2:$ZZ$2)=MIN(parlvotes_uh!$A$2:$ZZ$2),"Dataset includes only "&amp;YEAR(MAX(parlvotes_uh!$A$2:$ZZ$2)),"Dataset includes years "&amp;YEAR(MIN(parlvotes_uh!$A$2:$ZZ$2))&amp;"-"&amp;YEAR(MAX(parlvotes_uh!$A$2:$ZZ$2))))</f>
        <v>Dataset includes years 1995-2019</v>
      </c>
      <c r="H5" s="59" t="str">
        <f>IF(MAX(parlseats_uh!$A$1:$ZZ$1)&lt;1,"Tab is grey to indicate that this information is not collected for "&amp;$A$1,IF(MAX(parlseats_uh!$A$1:$ZZ$1)=MIN(parlseats_uh!$A$1:$ZZ$1),"Dataset includes only "&amp;YEAR(MAX(parlseats_uh!$A$1:$ZZ$1)),"Dataset includes years "&amp;YEAR(MIN(parlseats_uh!$A$1:$ZZ$1))&amp;"-"&amp;YEAR(MAX(parlseats_uh!$A$1:$ZZ$1))))</f>
        <v>Dataset includes years 1992-2012</v>
      </c>
      <c r="I5" s="60" t="str">
        <f>IF(MAX(parlvotes_eu!$A$2:$ZZ$2)&lt;1,"Tab is grey to indicate that this information is not collected for "&amp;$A$1,IF(MAX(parlvotes_eu!$A$2:$ZZ$2)=MIN(parlvotes_eu!$A$2:$ZZ$2),"Dataset includes only "&amp;YEAR(MAX(parlvotes_eu!$A$2:$ZZ$2)),"Dataset includes years "&amp;YEAR(MIN(parlvotes_eu!$A$2:$ZZ$2))&amp;"-"&amp;YEAR(MAX(parlvotes_eu!$A$2:$ZZ$2))))</f>
        <v>Tab is grey to indicate that this information is not collected for Japan</v>
      </c>
      <c r="J5" s="60" t="str">
        <f>IF(MAX(presvotes!$A$2:$ZZ$2)&lt;1,"Tab is grey to indicate that this information is not collected for "&amp;$A$1,IF(MAX(presvotes!$A$2:$ZZ$2)=MIN(presvotes!$A$2:$ZZ$2),"Dataset includes only "&amp;YEAR(MAX(presvotes!$A$2:$ZZ$2)),"Dataset includes years "&amp;YEAR(MIN(presvotes!$A$2:$ZZ$2))&amp;"-"&amp;YEAR(MAX(presvotes!$A$2:$ZZ$2))))</f>
        <v>Tab is grey to indicate that this information is not collected for Japan</v>
      </c>
      <c r="K5" s="60" t="str">
        <f>IF(MAX(refvotes!$A$2:$ZZ$2)&lt;1,"Tab is grey to indicate that this information is not collected for "&amp;$A$1,IF(MAX(refvotes!$A$2:$ZZ$2)=MIN(refvotes!$A$2:$ZZ$2),"Dataset includes only "&amp;YEAR(MAX(refvotes!$A$2:$ZZ$2)),"Dataset includes years "&amp;YEAR(MIN(refvotes!$A$2:$ZZ$2))&amp;"-"&amp;YEAR(MAX(refvotes!$A$2:$ZZ$2))))</f>
        <v>Tab is grey to indicate that this information is not collected for Japan</v>
      </c>
      <c r="L5" s="59" t="s">
        <v>160</v>
      </c>
      <c r="M5" s="59" t="s">
        <v>160</v>
      </c>
      <c r="N5" s="59" t="s">
        <v>160</v>
      </c>
      <c r="O5" s="59" t="s">
        <v>160</v>
      </c>
      <c r="P5" s="59" t="s">
        <v>160</v>
      </c>
      <c r="Q5" s="59" t="s">
        <v>161</v>
      </c>
    </row>
    <row r="6" spans="1:17" ht="71.400000000000006">
      <c r="A6" s="59" t="str">
        <f>"Special notes for "&amp;A1</f>
        <v>Special notes for Japan</v>
      </c>
      <c r="B6" s="59"/>
      <c r="C6" s="59" t="s">
        <v>1470</v>
      </c>
      <c r="D6" s="59" t="s">
        <v>1469</v>
      </c>
      <c r="E6" s="59"/>
      <c r="F6" s="59"/>
      <c r="G6" s="59"/>
      <c r="H6" s="59"/>
      <c r="I6" s="59"/>
      <c r="J6" s="59"/>
      <c r="K6" s="59"/>
      <c r="L6" s="59"/>
      <c r="M6" s="59"/>
      <c r="N6" s="59"/>
      <c r="Q6" s="59"/>
    </row>
    <row r="7" spans="1:17" ht="295.8">
      <c r="A7" s="61" t="s">
        <v>162</v>
      </c>
      <c r="B7" s="61" t="s">
        <v>163</v>
      </c>
      <c r="C7" s="61"/>
      <c r="D7" s="61" t="s">
        <v>110</v>
      </c>
      <c r="E7" s="61"/>
      <c r="F7" s="61" t="s">
        <v>164</v>
      </c>
      <c r="G7" s="61"/>
      <c r="H7" s="61" t="s">
        <v>164</v>
      </c>
      <c r="I7" s="61"/>
      <c r="J7" s="61"/>
      <c r="K7" s="61" t="s">
        <v>165</v>
      </c>
      <c r="L7" s="61" t="s">
        <v>84</v>
      </c>
      <c r="M7" s="61" t="s">
        <v>166</v>
      </c>
      <c r="N7" s="61" t="s">
        <v>167</v>
      </c>
      <c r="O7" s="61" t="s">
        <v>166</v>
      </c>
      <c r="P7" s="61" t="s">
        <v>166</v>
      </c>
      <c r="Q7" s="61" t="s">
        <v>168</v>
      </c>
    </row>
    <row r="8" spans="1:17">
      <c r="A8" s="59"/>
      <c r="B8" s="59"/>
      <c r="C8" s="59"/>
      <c r="D8" s="59"/>
      <c r="E8" s="59"/>
      <c r="F8" s="59"/>
      <c r="G8" s="59"/>
      <c r="H8" s="59"/>
      <c r="I8" s="59"/>
      <c r="J8" s="59"/>
      <c r="K8" s="59"/>
      <c r="L8" s="59"/>
      <c r="M8" s="59"/>
      <c r="N8" s="59"/>
    </row>
    <row r="13" spans="1:17">
      <c r="A13" s="62"/>
    </row>
  </sheetData>
  <mergeCells count="3">
    <mergeCell ref="A1:K1"/>
    <mergeCell ref="A2:K2"/>
    <mergeCell ref="M2:Q2"/>
  </mergeCells>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DCDCDC"/>
  </sheetPr>
  <dimension ref="A1:BY100"/>
  <sheetViews>
    <sheetView zoomScaleNormal="100" workbookViewId="0">
      <pane xSplit="2" ySplit="10" topLeftCell="BF11" activePane="bottomRight" state="frozen"/>
      <selection activeCell="C1" sqref="C1:XFD8"/>
      <selection pane="topRight" activeCell="C1" sqref="C1:XFD8"/>
      <selection pane="bottomLeft" activeCell="C1" sqref="C1:XFD8"/>
      <selection pane="bottomRight"/>
    </sheetView>
  </sheetViews>
  <sheetFormatPr defaultColWidth="9.109375" defaultRowHeight="13.5" customHeight="1"/>
  <cols>
    <col min="1" max="1" width="9.109375" style="273"/>
    <col min="2" max="2" width="11" style="273" customWidth="1"/>
    <col min="3" max="3" width="16.77734375" style="273" customWidth="1"/>
    <col min="4" max="4" width="10.21875" style="273" customWidth="1"/>
    <col min="5" max="5" width="8.77734375" style="273" customWidth="1"/>
    <col min="6" max="16384" width="9.109375" style="273"/>
  </cols>
  <sheetData>
    <row r="1" spans="1:77" ht="46.5" customHeight="1">
      <c r="A1" s="296" t="s">
        <v>36</v>
      </c>
      <c r="B1" s="296"/>
      <c r="C1" s="284"/>
      <c r="D1" s="297" t="s">
        <v>37</v>
      </c>
      <c r="E1" s="296"/>
      <c r="F1" s="297" t="s">
        <v>40</v>
      </c>
      <c r="G1" s="296"/>
      <c r="H1" s="284"/>
      <c r="I1" s="297" t="s">
        <v>37</v>
      </c>
      <c r="J1" s="296"/>
      <c r="K1" s="297" t="s">
        <v>40</v>
      </c>
      <c r="L1" s="296"/>
      <c r="M1" s="284"/>
      <c r="N1" s="297" t="s">
        <v>37</v>
      </c>
      <c r="O1" s="296"/>
      <c r="P1" s="297" t="s">
        <v>40</v>
      </c>
      <c r="Q1" s="296"/>
      <c r="R1" s="284"/>
      <c r="S1" s="297" t="s">
        <v>37</v>
      </c>
      <c r="T1" s="296"/>
      <c r="U1" s="297" t="s">
        <v>40</v>
      </c>
      <c r="V1" s="296"/>
      <c r="W1" s="284"/>
      <c r="X1" s="297" t="s">
        <v>37</v>
      </c>
      <c r="Y1" s="296"/>
      <c r="Z1" s="297" t="s">
        <v>40</v>
      </c>
      <c r="AA1" s="296"/>
      <c r="AB1" s="284"/>
      <c r="AC1" s="297" t="s">
        <v>37</v>
      </c>
      <c r="AD1" s="296"/>
      <c r="AE1" s="297" t="s">
        <v>40</v>
      </c>
      <c r="AF1" s="296"/>
      <c r="AG1" s="284"/>
      <c r="AH1" s="297" t="s">
        <v>37</v>
      </c>
      <c r="AI1" s="296"/>
      <c r="AJ1" s="297" t="s">
        <v>40</v>
      </c>
      <c r="AK1" s="296"/>
      <c r="AL1" s="284"/>
      <c r="AM1" s="297" t="s">
        <v>37</v>
      </c>
      <c r="AN1" s="296"/>
      <c r="AO1" s="297" t="s">
        <v>40</v>
      </c>
      <c r="AP1" s="296"/>
      <c r="AQ1" s="284"/>
      <c r="AR1" s="297" t="s">
        <v>37</v>
      </c>
      <c r="AS1" s="296"/>
      <c r="AT1" s="297" t="s">
        <v>40</v>
      </c>
      <c r="AU1" s="296"/>
      <c r="AV1" s="284"/>
      <c r="AW1" s="297" t="s">
        <v>37</v>
      </c>
      <c r="AX1" s="296"/>
      <c r="AY1" s="297" t="s">
        <v>40</v>
      </c>
      <c r="AZ1" s="296"/>
      <c r="BA1" s="284"/>
      <c r="BB1" s="297" t="s">
        <v>37</v>
      </c>
      <c r="BC1" s="296"/>
      <c r="BD1" s="297" t="s">
        <v>40</v>
      </c>
      <c r="BE1" s="296"/>
      <c r="BF1" s="284"/>
      <c r="BG1" s="297" t="s">
        <v>37</v>
      </c>
      <c r="BH1" s="296"/>
      <c r="BI1" s="297" t="s">
        <v>40</v>
      </c>
      <c r="BJ1" s="296"/>
      <c r="BK1" s="284"/>
      <c r="BL1" s="297" t="s">
        <v>37</v>
      </c>
      <c r="BM1" s="296"/>
      <c r="BN1" s="297" t="s">
        <v>40</v>
      </c>
      <c r="BO1" s="296"/>
      <c r="BP1" s="284"/>
      <c r="BQ1" s="297" t="s">
        <v>37</v>
      </c>
      <c r="BR1" s="296"/>
      <c r="BS1" s="297" t="s">
        <v>40</v>
      </c>
      <c r="BT1" s="296"/>
      <c r="BU1" s="284"/>
      <c r="BV1" s="297" t="s">
        <v>37</v>
      </c>
      <c r="BW1" s="296"/>
      <c r="BX1" s="297" t="s">
        <v>40</v>
      </c>
      <c r="BY1" s="296"/>
    </row>
    <row r="2" spans="1:77" ht="13.5" customHeight="1">
      <c r="A2" s="273" t="s">
        <v>19</v>
      </c>
      <c r="B2" s="296"/>
      <c r="C2" s="284"/>
      <c r="D2" s="298"/>
      <c r="E2" s="296"/>
      <c r="F2" s="298"/>
      <c r="G2" s="296"/>
      <c r="H2" s="284"/>
      <c r="I2" s="298"/>
      <c r="J2" s="296"/>
      <c r="K2" s="298"/>
      <c r="L2" s="296"/>
      <c r="M2" s="284"/>
      <c r="N2" s="298"/>
      <c r="O2" s="296"/>
      <c r="P2" s="298"/>
      <c r="Q2" s="296"/>
      <c r="R2" s="284"/>
      <c r="S2" s="298"/>
      <c r="T2" s="296"/>
      <c r="U2" s="298"/>
      <c r="V2" s="296"/>
      <c r="W2" s="284"/>
      <c r="X2" s="298"/>
      <c r="Y2" s="296"/>
      <c r="Z2" s="298"/>
      <c r="AA2" s="296"/>
      <c r="AB2" s="284"/>
      <c r="AC2" s="298"/>
      <c r="AD2" s="296"/>
      <c r="AE2" s="298"/>
      <c r="AF2" s="296"/>
      <c r="AG2" s="284"/>
      <c r="AH2" s="298"/>
      <c r="AI2" s="296"/>
      <c r="AJ2" s="298"/>
      <c r="AK2" s="296"/>
      <c r="AL2" s="284"/>
      <c r="AM2" s="298"/>
      <c r="AN2" s="296"/>
      <c r="AO2" s="298"/>
      <c r="AP2" s="296"/>
      <c r="AQ2" s="284"/>
      <c r="AR2" s="298"/>
      <c r="AS2" s="296"/>
      <c r="AT2" s="298"/>
      <c r="AU2" s="296"/>
      <c r="AV2" s="284"/>
      <c r="AW2" s="298"/>
      <c r="AX2" s="296"/>
      <c r="AY2" s="298"/>
      <c r="AZ2" s="296"/>
      <c r="BA2" s="284"/>
      <c r="BB2" s="298"/>
      <c r="BC2" s="296"/>
      <c r="BD2" s="298"/>
      <c r="BE2" s="296"/>
      <c r="BF2" s="284"/>
      <c r="BG2" s="298"/>
      <c r="BH2" s="296"/>
      <c r="BI2" s="298"/>
      <c r="BJ2" s="296"/>
      <c r="BK2" s="284"/>
      <c r="BL2" s="298"/>
      <c r="BM2" s="296"/>
      <c r="BN2" s="298"/>
      <c r="BO2" s="296"/>
      <c r="BP2" s="284"/>
      <c r="BQ2" s="298"/>
      <c r="BR2" s="296"/>
      <c r="BS2" s="298"/>
      <c r="BT2" s="296"/>
      <c r="BU2" s="284"/>
      <c r="BV2" s="298"/>
      <c r="BW2" s="296"/>
      <c r="BX2" s="298"/>
      <c r="BY2" s="296"/>
    </row>
    <row r="3" spans="1:77" ht="13.5" customHeight="1">
      <c r="A3" s="273" t="s">
        <v>129</v>
      </c>
      <c r="C3" s="284"/>
      <c r="D3" s="298"/>
      <c r="E3" s="296"/>
      <c r="F3" s="298"/>
      <c r="H3" s="284"/>
      <c r="I3" s="298"/>
      <c r="J3" s="296"/>
      <c r="K3" s="298"/>
      <c r="M3" s="284"/>
      <c r="N3" s="298"/>
      <c r="O3" s="296"/>
      <c r="P3" s="298"/>
      <c r="R3" s="284"/>
      <c r="S3" s="298"/>
      <c r="T3" s="296"/>
      <c r="U3" s="298"/>
      <c r="W3" s="284"/>
      <c r="X3" s="298"/>
      <c r="Y3" s="296"/>
      <c r="Z3" s="298"/>
      <c r="AB3" s="284"/>
      <c r="AC3" s="298"/>
      <c r="AD3" s="296"/>
      <c r="AE3" s="298"/>
      <c r="AG3" s="284"/>
      <c r="AH3" s="298"/>
      <c r="AI3" s="296"/>
      <c r="AJ3" s="298"/>
      <c r="AL3" s="284"/>
      <c r="AM3" s="298"/>
      <c r="AN3" s="296"/>
      <c r="AO3" s="298"/>
      <c r="AQ3" s="284"/>
      <c r="AR3" s="298"/>
      <c r="AS3" s="296"/>
      <c r="AT3" s="298"/>
      <c r="AV3" s="284"/>
      <c r="AW3" s="298"/>
      <c r="AX3" s="296"/>
      <c r="AY3" s="298"/>
      <c r="BA3" s="284"/>
      <c r="BB3" s="298"/>
      <c r="BC3" s="296"/>
      <c r="BD3" s="298"/>
      <c r="BF3" s="284"/>
      <c r="BG3" s="298"/>
      <c r="BH3" s="296"/>
      <c r="BI3" s="298"/>
      <c r="BK3" s="284"/>
      <c r="BL3" s="298"/>
      <c r="BM3" s="296"/>
      <c r="BN3" s="298"/>
      <c r="BP3" s="284"/>
      <c r="BQ3" s="298"/>
      <c r="BR3" s="296"/>
      <c r="BS3" s="298"/>
      <c r="BU3" s="284"/>
      <c r="BV3" s="298"/>
      <c r="BW3" s="296"/>
      <c r="BX3" s="298"/>
    </row>
    <row r="4" spans="1:77" ht="13.5" customHeight="1">
      <c r="A4" s="276" t="s">
        <v>22</v>
      </c>
      <c r="B4" s="296"/>
      <c r="C4" s="284"/>
      <c r="D4" s="299"/>
      <c r="E4" s="300"/>
      <c r="F4" s="299"/>
      <c r="G4" s="296"/>
      <c r="H4" s="284"/>
      <c r="I4" s="293"/>
      <c r="J4" s="300"/>
      <c r="K4" s="299"/>
      <c r="L4" s="296"/>
      <c r="M4" s="284"/>
      <c r="N4" s="299"/>
      <c r="O4" s="300"/>
      <c r="P4" s="299"/>
      <c r="Q4" s="296"/>
      <c r="R4" s="284"/>
      <c r="S4" s="299"/>
      <c r="T4" s="300"/>
      <c r="U4" s="299"/>
      <c r="V4" s="296"/>
      <c r="W4" s="284"/>
      <c r="X4" s="301"/>
      <c r="Y4" s="300"/>
      <c r="Z4" s="299"/>
      <c r="AA4" s="296"/>
      <c r="AB4" s="284"/>
      <c r="AC4" s="299"/>
      <c r="AD4" s="300"/>
      <c r="AE4" s="299"/>
      <c r="AF4" s="296"/>
      <c r="AG4" s="284"/>
      <c r="AH4" s="299"/>
      <c r="AI4" s="300"/>
      <c r="AJ4" s="299"/>
      <c r="AK4" s="296"/>
      <c r="AL4" s="284"/>
      <c r="AM4" s="299"/>
      <c r="AN4" s="300"/>
      <c r="AO4" s="299"/>
      <c r="AP4" s="296"/>
      <c r="AQ4" s="284"/>
      <c r="AR4" s="299"/>
      <c r="AS4" s="300"/>
      <c r="AT4" s="299"/>
      <c r="AU4" s="296"/>
      <c r="AV4" s="284"/>
      <c r="AW4" s="299"/>
      <c r="AX4" s="300"/>
      <c r="AY4" s="299"/>
      <c r="AZ4" s="296"/>
      <c r="BA4" s="284"/>
      <c r="BB4" s="299"/>
      <c r="BC4" s="300"/>
      <c r="BD4" s="299"/>
      <c r="BE4" s="296"/>
      <c r="BF4" s="284"/>
      <c r="BG4" s="299"/>
      <c r="BH4" s="300"/>
      <c r="BI4" s="299"/>
      <c r="BJ4" s="296"/>
      <c r="BK4" s="284"/>
      <c r="BL4" s="299"/>
      <c r="BM4" s="300"/>
      <c r="BN4" s="299"/>
      <c r="BO4" s="296"/>
      <c r="BP4" s="284"/>
      <c r="BQ4" s="299"/>
      <c r="BR4" s="300"/>
      <c r="BS4" s="299"/>
      <c r="BT4" s="296"/>
      <c r="BU4" s="284"/>
      <c r="BV4" s="299"/>
      <c r="BW4" s="300"/>
      <c r="BX4" s="299"/>
      <c r="BY4" s="296"/>
    </row>
    <row r="5" spans="1:77" ht="13.5" customHeight="1">
      <c r="A5" s="276" t="s">
        <v>23</v>
      </c>
      <c r="B5" s="296"/>
      <c r="C5" s="284"/>
      <c r="D5" s="299"/>
      <c r="E5" s="300"/>
      <c r="F5" s="299"/>
      <c r="G5" s="296"/>
      <c r="H5" s="284"/>
      <c r="I5" s="293"/>
      <c r="J5" s="300"/>
      <c r="K5" s="299"/>
      <c r="L5" s="296"/>
      <c r="M5" s="284"/>
      <c r="N5" s="299"/>
      <c r="O5" s="300"/>
      <c r="P5" s="299"/>
      <c r="Q5" s="296"/>
      <c r="R5" s="284"/>
      <c r="S5" s="299"/>
      <c r="T5" s="300"/>
      <c r="U5" s="299"/>
      <c r="V5" s="296"/>
      <c r="W5" s="284"/>
      <c r="X5" s="301"/>
      <c r="Y5" s="300"/>
      <c r="Z5" s="299"/>
      <c r="AA5" s="296"/>
      <c r="AB5" s="284"/>
      <c r="AC5" s="299"/>
      <c r="AD5" s="300"/>
      <c r="AE5" s="299"/>
      <c r="AF5" s="296"/>
      <c r="AG5" s="284"/>
      <c r="AH5" s="299"/>
      <c r="AI5" s="300"/>
      <c r="AJ5" s="299"/>
      <c r="AK5" s="296"/>
      <c r="AL5" s="284"/>
      <c r="AM5" s="299"/>
      <c r="AN5" s="300"/>
      <c r="AO5" s="299"/>
      <c r="AP5" s="296"/>
      <c r="AQ5" s="284"/>
      <c r="AR5" s="299"/>
      <c r="AS5" s="300"/>
      <c r="AT5" s="299"/>
      <c r="AU5" s="296"/>
      <c r="AV5" s="284"/>
      <c r="AW5" s="299"/>
      <c r="AX5" s="300"/>
      <c r="AY5" s="299"/>
      <c r="AZ5" s="296"/>
      <c r="BA5" s="284"/>
      <c r="BB5" s="299"/>
      <c r="BC5" s="300"/>
      <c r="BD5" s="299"/>
      <c r="BE5" s="296"/>
      <c r="BF5" s="284"/>
      <c r="BG5" s="299"/>
      <c r="BH5" s="300"/>
      <c r="BI5" s="299"/>
      <c r="BJ5" s="296"/>
      <c r="BK5" s="284"/>
      <c r="BL5" s="299"/>
      <c r="BM5" s="300"/>
      <c r="BN5" s="299"/>
      <c r="BO5" s="296"/>
      <c r="BP5" s="284"/>
      <c r="BQ5" s="299"/>
      <c r="BR5" s="300"/>
      <c r="BS5" s="299"/>
      <c r="BT5" s="296"/>
      <c r="BU5" s="284"/>
      <c r="BV5" s="299"/>
      <c r="BW5" s="300"/>
      <c r="BX5" s="299"/>
      <c r="BY5" s="296"/>
    </row>
    <row r="6" spans="1:77" ht="13.5" customHeight="1">
      <c r="A6" s="276" t="s">
        <v>60</v>
      </c>
      <c r="B6" s="296"/>
      <c r="C6" s="284"/>
      <c r="D6" s="302"/>
      <c r="E6" s="303"/>
      <c r="F6" s="302"/>
      <c r="G6" s="296"/>
      <c r="H6" s="284"/>
      <c r="I6" s="302"/>
      <c r="J6" s="303"/>
      <c r="K6" s="302"/>
      <c r="L6" s="296"/>
      <c r="M6" s="284"/>
      <c r="N6" s="302"/>
      <c r="O6" s="303"/>
      <c r="P6" s="302"/>
      <c r="Q6" s="296"/>
      <c r="R6" s="284"/>
      <c r="S6" s="302"/>
      <c r="T6" s="303"/>
      <c r="U6" s="302"/>
      <c r="V6" s="296"/>
      <c r="W6" s="284"/>
      <c r="X6" s="302"/>
      <c r="Y6" s="303"/>
      <c r="Z6" s="302"/>
      <c r="AA6" s="296"/>
      <c r="AB6" s="284"/>
      <c r="AC6" s="302"/>
      <c r="AD6" s="303"/>
      <c r="AE6" s="302"/>
      <c r="AF6" s="296"/>
      <c r="AG6" s="284"/>
      <c r="AH6" s="302"/>
      <c r="AI6" s="303"/>
      <c r="AJ6" s="302"/>
      <c r="AK6" s="296"/>
      <c r="AL6" s="284"/>
      <c r="AM6" s="302"/>
      <c r="AN6" s="303"/>
      <c r="AO6" s="302"/>
      <c r="AP6" s="296"/>
      <c r="AQ6" s="284"/>
      <c r="AR6" s="302"/>
      <c r="AS6" s="303"/>
      <c r="AT6" s="302"/>
      <c r="AU6" s="296"/>
      <c r="AV6" s="284"/>
      <c r="AW6" s="302"/>
      <c r="AX6" s="303"/>
      <c r="AY6" s="302"/>
      <c r="AZ6" s="296"/>
      <c r="BA6" s="284"/>
      <c r="BB6" s="302"/>
      <c r="BC6" s="303"/>
      <c r="BD6" s="302"/>
      <c r="BE6" s="296"/>
      <c r="BF6" s="284"/>
      <c r="BG6" s="302"/>
      <c r="BH6" s="303"/>
      <c r="BI6" s="302"/>
      <c r="BJ6" s="296"/>
      <c r="BK6" s="284"/>
      <c r="BL6" s="302"/>
      <c r="BM6" s="303"/>
      <c r="BN6" s="302"/>
      <c r="BO6" s="296"/>
      <c r="BP6" s="284"/>
      <c r="BQ6" s="302"/>
      <c r="BR6" s="303"/>
      <c r="BS6" s="302"/>
      <c r="BT6" s="296"/>
      <c r="BU6" s="284"/>
      <c r="BV6" s="302"/>
      <c r="BW6" s="303"/>
      <c r="BX6" s="302"/>
      <c r="BY6" s="296"/>
    </row>
    <row r="7" spans="1:77" ht="13.5" customHeight="1">
      <c r="A7" s="276" t="s">
        <v>24</v>
      </c>
      <c r="B7" s="296"/>
      <c r="C7" s="284"/>
      <c r="D7" s="299"/>
      <c r="E7" s="300"/>
      <c r="F7" s="299"/>
      <c r="G7" s="296"/>
      <c r="H7" s="284"/>
      <c r="I7" s="299"/>
      <c r="J7" s="300"/>
      <c r="K7" s="299"/>
      <c r="L7" s="296"/>
      <c r="M7" s="284"/>
      <c r="N7" s="299"/>
      <c r="O7" s="300"/>
      <c r="P7" s="299"/>
      <c r="Q7" s="296"/>
      <c r="R7" s="284"/>
      <c r="S7" s="299"/>
      <c r="T7" s="300"/>
      <c r="U7" s="299"/>
      <c r="V7" s="296"/>
      <c r="W7" s="284"/>
      <c r="X7" s="301"/>
      <c r="Y7" s="300"/>
      <c r="Z7" s="299"/>
      <c r="AA7" s="296"/>
      <c r="AB7" s="284"/>
      <c r="AC7" s="299"/>
      <c r="AD7" s="300"/>
      <c r="AE7" s="299"/>
      <c r="AF7" s="296"/>
      <c r="AG7" s="284"/>
      <c r="AH7" s="299"/>
      <c r="AI7" s="300"/>
      <c r="AJ7" s="299"/>
      <c r="AK7" s="296"/>
      <c r="AL7" s="284"/>
      <c r="AM7" s="299"/>
      <c r="AN7" s="300"/>
      <c r="AO7" s="299"/>
      <c r="AP7" s="296"/>
      <c r="AQ7" s="284"/>
      <c r="AR7" s="299"/>
      <c r="AS7" s="300"/>
      <c r="AT7" s="299"/>
      <c r="AU7" s="296"/>
      <c r="AV7" s="284"/>
      <c r="AW7" s="299"/>
      <c r="AX7" s="300"/>
      <c r="AY7" s="299"/>
      <c r="AZ7" s="296"/>
      <c r="BA7" s="284"/>
      <c r="BB7" s="299"/>
      <c r="BC7" s="300"/>
      <c r="BD7" s="299"/>
      <c r="BE7" s="296"/>
      <c r="BF7" s="284"/>
      <c r="BG7" s="299"/>
      <c r="BH7" s="300"/>
      <c r="BI7" s="299"/>
      <c r="BJ7" s="296"/>
      <c r="BK7" s="284"/>
      <c r="BL7" s="299"/>
      <c r="BM7" s="300"/>
      <c r="BN7" s="299"/>
      <c r="BO7" s="296"/>
      <c r="BP7" s="284"/>
      <c r="BQ7" s="299"/>
      <c r="BR7" s="300"/>
      <c r="BS7" s="299"/>
      <c r="BT7" s="296"/>
      <c r="BU7" s="284"/>
      <c r="BV7" s="299"/>
      <c r="BW7" s="300"/>
      <c r="BX7" s="299"/>
      <c r="BY7" s="296"/>
    </row>
    <row r="8" spans="1:77" ht="13.5" customHeight="1">
      <c r="A8" s="276" t="s">
        <v>61</v>
      </c>
      <c r="B8" s="296"/>
      <c r="C8" s="284"/>
      <c r="D8" s="302"/>
      <c r="E8" s="303"/>
      <c r="F8" s="302"/>
      <c r="G8" s="296"/>
      <c r="H8" s="284"/>
      <c r="I8" s="302"/>
      <c r="J8" s="303"/>
      <c r="K8" s="302"/>
      <c r="L8" s="296"/>
      <c r="M8" s="284"/>
      <c r="N8" s="302"/>
      <c r="O8" s="303"/>
      <c r="P8" s="302"/>
      <c r="Q8" s="296"/>
      <c r="R8" s="284"/>
      <c r="S8" s="302"/>
      <c r="T8" s="303"/>
      <c r="U8" s="302"/>
      <c r="V8" s="296"/>
      <c r="W8" s="284"/>
      <c r="X8" s="302"/>
      <c r="Y8" s="303"/>
      <c r="Z8" s="302"/>
      <c r="AA8" s="296"/>
      <c r="AB8" s="284"/>
      <c r="AC8" s="302"/>
      <c r="AD8" s="303"/>
      <c r="AE8" s="302"/>
      <c r="AF8" s="296"/>
      <c r="AG8" s="284"/>
      <c r="AH8" s="302"/>
      <c r="AI8" s="303"/>
      <c r="AJ8" s="302"/>
      <c r="AK8" s="296"/>
      <c r="AL8" s="284"/>
      <c r="AM8" s="302"/>
      <c r="AN8" s="303"/>
      <c r="AO8" s="302"/>
      <c r="AP8" s="296"/>
      <c r="AQ8" s="284"/>
      <c r="AR8" s="302"/>
      <c r="AS8" s="303"/>
      <c r="AT8" s="302"/>
      <c r="AU8" s="296"/>
      <c r="AV8" s="284"/>
      <c r="AW8" s="302"/>
      <c r="AX8" s="303"/>
      <c r="AY8" s="302"/>
      <c r="AZ8" s="296"/>
      <c r="BA8" s="284"/>
      <c r="BB8" s="302"/>
      <c r="BC8" s="303"/>
      <c r="BD8" s="302"/>
      <c r="BE8" s="296"/>
      <c r="BF8" s="284"/>
      <c r="BG8" s="302"/>
      <c r="BH8" s="303"/>
      <c r="BI8" s="302"/>
      <c r="BJ8" s="296"/>
      <c r="BK8" s="284"/>
      <c r="BL8" s="302"/>
      <c r="BM8" s="303"/>
      <c r="BN8" s="302"/>
      <c r="BO8" s="296"/>
      <c r="BP8" s="284"/>
      <c r="BQ8" s="302"/>
      <c r="BR8" s="303"/>
      <c r="BS8" s="302"/>
      <c r="BT8" s="296"/>
      <c r="BU8" s="284"/>
      <c r="BV8" s="302"/>
      <c r="BW8" s="303"/>
      <c r="BX8" s="302"/>
      <c r="BY8" s="296"/>
    </row>
    <row r="9" spans="1:77" ht="13.5" customHeight="1">
      <c r="A9" s="296" t="s">
        <v>6</v>
      </c>
      <c r="B9" s="296"/>
      <c r="C9" s="284"/>
      <c r="D9" s="304"/>
      <c r="E9" s="303"/>
      <c r="F9" s="299"/>
      <c r="G9" s="296"/>
      <c r="H9" s="284"/>
      <c r="I9" s="302"/>
      <c r="J9" s="303"/>
      <c r="K9" s="299"/>
      <c r="L9" s="296"/>
      <c r="M9" s="284"/>
      <c r="N9" s="302"/>
      <c r="O9" s="303"/>
      <c r="P9" s="299"/>
      <c r="Q9" s="296"/>
      <c r="R9" s="284"/>
      <c r="S9" s="302"/>
      <c r="T9" s="303"/>
      <c r="U9" s="299"/>
      <c r="V9" s="296"/>
      <c r="W9" s="284"/>
      <c r="X9" s="304"/>
      <c r="Y9" s="303"/>
      <c r="Z9" s="299"/>
      <c r="AA9" s="296"/>
      <c r="AB9" s="284"/>
      <c r="AC9" s="304"/>
      <c r="AD9" s="296"/>
      <c r="AE9" s="299"/>
      <c r="AF9" s="296"/>
      <c r="AG9" s="284"/>
      <c r="AH9" s="304"/>
      <c r="AI9" s="296"/>
      <c r="AJ9" s="299"/>
      <c r="AK9" s="296"/>
      <c r="AL9" s="284"/>
      <c r="AM9" s="304"/>
      <c r="AN9" s="296"/>
      <c r="AO9" s="299"/>
      <c r="AP9" s="296"/>
      <c r="AQ9" s="284"/>
      <c r="AR9" s="304"/>
      <c r="AS9" s="296"/>
      <c r="AT9" s="299"/>
      <c r="AU9" s="296"/>
      <c r="AV9" s="284"/>
      <c r="AW9" s="304"/>
      <c r="AX9" s="296"/>
      <c r="AY9" s="299"/>
      <c r="AZ9" s="296"/>
      <c r="BA9" s="284"/>
      <c r="BB9" s="304"/>
      <c r="BC9" s="296"/>
      <c r="BD9" s="299"/>
      <c r="BE9" s="296"/>
      <c r="BF9" s="284"/>
      <c r="BG9" s="304"/>
      <c r="BH9" s="296"/>
      <c r="BI9" s="299"/>
      <c r="BJ9" s="296"/>
      <c r="BK9" s="284"/>
      <c r="BL9" s="304"/>
      <c r="BM9" s="296"/>
      <c r="BN9" s="299"/>
      <c r="BO9" s="296"/>
      <c r="BP9" s="284"/>
      <c r="BQ9" s="304"/>
      <c r="BR9" s="296"/>
      <c r="BS9" s="299"/>
      <c r="BT9" s="296"/>
      <c r="BU9" s="284"/>
      <c r="BV9" s="304"/>
      <c r="BW9" s="296"/>
      <c r="BX9" s="299"/>
      <c r="BY9" s="296"/>
    </row>
    <row r="10" spans="1:77" ht="31.5" customHeight="1">
      <c r="A10" s="305" t="s">
        <v>134</v>
      </c>
      <c r="B10" s="305" t="s">
        <v>38</v>
      </c>
      <c r="C10" s="306" t="s">
        <v>135</v>
      </c>
      <c r="D10" s="297" t="s">
        <v>111</v>
      </c>
      <c r="E10" s="307" t="s">
        <v>112</v>
      </c>
      <c r="F10" s="297" t="s">
        <v>113</v>
      </c>
      <c r="G10" s="307" t="s">
        <v>114</v>
      </c>
      <c r="H10" s="306" t="s">
        <v>39</v>
      </c>
      <c r="I10" s="297" t="s">
        <v>111</v>
      </c>
      <c r="J10" s="307" t="s">
        <v>112</v>
      </c>
      <c r="K10" s="297" t="s">
        <v>113</v>
      </c>
      <c r="L10" s="307" t="s">
        <v>114</v>
      </c>
      <c r="M10" s="306" t="s">
        <v>39</v>
      </c>
      <c r="N10" s="297" t="s">
        <v>111</v>
      </c>
      <c r="O10" s="307" t="s">
        <v>112</v>
      </c>
      <c r="P10" s="297" t="s">
        <v>113</v>
      </c>
      <c r="Q10" s="307" t="s">
        <v>114</v>
      </c>
      <c r="R10" s="306" t="s">
        <v>39</v>
      </c>
      <c r="S10" s="297" t="s">
        <v>111</v>
      </c>
      <c r="T10" s="307" t="s">
        <v>112</v>
      </c>
      <c r="U10" s="297" t="s">
        <v>113</v>
      </c>
      <c r="V10" s="307" t="s">
        <v>114</v>
      </c>
      <c r="W10" s="306" t="s">
        <v>39</v>
      </c>
      <c r="X10" s="297" t="s">
        <v>111</v>
      </c>
      <c r="Y10" s="307" t="s">
        <v>112</v>
      </c>
      <c r="Z10" s="297" t="s">
        <v>113</v>
      </c>
      <c r="AA10" s="307" t="s">
        <v>114</v>
      </c>
      <c r="AB10" s="306" t="s">
        <v>39</v>
      </c>
      <c r="AC10" s="297" t="s">
        <v>111</v>
      </c>
      <c r="AD10" s="307" t="s">
        <v>112</v>
      </c>
      <c r="AE10" s="297" t="s">
        <v>113</v>
      </c>
      <c r="AF10" s="307" t="s">
        <v>114</v>
      </c>
      <c r="AG10" s="306" t="s">
        <v>39</v>
      </c>
      <c r="AH10" s="297" t="s">
        <v>111</v>
      </c>
      <c r="AI10" s="307" t="s">
        <v>112</v>
      </c>
      <c r="AJ10" s="297" t="s">
        <v>113</v>
      </c>
      <c r="AK10" s="307" t="s">
        <v>114</v>
      </c>
      <c r="AL10" s="306" t="s">
        <v>39</v>
      </c>
      <c r="AM10" s="297" t="s">
        <v>111</v>
      </c>
      <c r="AN10" s="307" t="s">
        <v>112</v>
      </c>
      <c r="AO10" s="297" t="s">
        <v>113</v>
      </c>
      <c r="AP10" s="307" t="s">
        <v>114</v>
      </c>
      <c r="AQ10" s="306" t="s">
        <v>39</v>
      </c>
      <c r="AR10" s="297" t="s">
        <v>111</v>
      </c>
      <c r="AS10" s="307" t="s">
        <v>112</v>
      </c>
      <c r="AT10" s="297" t="s">
        <v>113</v>
      </c>
      <c r="AU10" s="307" t="s">
        <v>114</v>
      </c>
      <c r="AV10" s="306" t="s">
        <v>39</v>
      </c>
      <c r="AW10" s="297" t="s">
        <v>111</v>
      </c>
      <c r="AX10" s="307" t="s">
        <v>112</v>
      </c>
      <c r="AY10" s="297" t="s">
        <v>113</v>
      </c>
      <c r="AZ10" s="307" t="s">
        <v>114</v>
      </c>
      <c r="BA10" s="306" t="s">
        <v>39</v>
      </c>
      <c r="BB10" s="297" t="s">
        <v>111</v>
      </c>
      <c r="BC10" s="307" t="s">
        <v>112</v>
      </c>
      <c r="BD10" s="297" t="s">
        <v>113</v>
      </c>
      <c r="BE10" s="307" t="s">
        <v>114</v>
      </c>
      <c r="BF10" s="306" t="s">
        <v>39</v>
      </c>
      <c r="BG10" s="297" t="s">
        <v>111</v>
      </c>
      <c r="BH10" s="307" t="s">
        <v>112</v>
      </c>
      <c r="BI10" s="297" t="s">
        <v>113</v>
      </c>
      <c r="BJ10" s="307" t="s">
        <v>114</v>
      </c>
      <c r="BK10" s="306" t="s">
        <v>39</v>
      </c>
      <c r="BL10" s="297" t="s">
        <v>111</v>
      </c>
      <c r="BM10" s="307" t="s">
        <v>112</v>
      </c>
      <c r="BN10" s="297" t="s">
        <v>113</v>
      </c>
      <c r="BO10" s="307" t="s">
        <v>114</v>
      </c>
      <c r="BP10" s="306" t="s">
        <v>39</v>
      </c>
      <c r="BQ10" s="297" t="s">
        <v>111</v>
      </c>
      <c r="BR10" s="307" t="s">
        <v>112</v>
      </c>
      <c r="BS10" s="297" t="s">
        <v>113</v>
      </c>
      <c r="BT10" s="307" t="s">
        <v>114</v>
      </c>
      <c r="BU10" s="306" t="s">
        <v>39</v>
      </c>
      <c r="BV10" s="297" t="s">
        <v>111</v>
      </c>
      <c r="BW10" s="307" t="s">
        <v>112</v>
      </c>
      <c r="BX10" s="297" t="s">
        <v>113</v>
      </c>
      <c r="BY10" s="307" t="s">
        <v>114</v>
      </c>
    </row>
    <row r="11" spans="1:77" ht="13.5" customHeight="1">
      <c r="A11" s="296"/>
      <c r="B11" s="296"/>
      <c r="C11" s="308"/>
      <c r="D11" s="297"/>
      <c r="E11" s="309"/>
      <c r="F11" s="297"/>
      <c r="G11" s="309"/>
      <c r="H11" s="308"/>
      <c r="I11" s="297"/>
      <c r="J11" s="310"/>
      <c r="K11" s="297"/>
      <c r="L11" s="310"/>
      <c r="M11" s="308"/>
      <c r="N11" s="297"/>
      <c r="O11" s="310"/>
      <c r="P11" s="297"/>
      <c r="Q11" s="310"/>
      <c r="R11" s="308"/>
      <c r="S11" s="297"/>
      <c r="T11" s="310"/>
      <c r="U11" s="297"/>
      <c r="V11" s="310"/>
      <c r="W11" s="308"/>
      <c r="X11" s="297"/>
      <c r="Y11" s="310"/>
      <c r="Z11" s="297"/>
      <c r="AA11" s="310"/>
      <c r="AB11" s="308"/>
      <c r="AC11" s="297"/>
      <c r="AD11" s="310"/>
      <c r="AE11" s="297"/>
      <c r="AF11" s="310"/>
      <c r="AG11" s="308"/>
      <c r="AH11" s="297"/>
      <c r="AI11" s="310"/>
      <c r="AJ11" s="297"/>
      <c r="AK11" s="310"/>
      <c r="AL11" s="308"/>
      <c r="AM11" s="297"/>
      <c r="AN11" s="310"/>
      <c r="AO11" s="297"/>
      <c r="AP11" s="310"/>
      <c r="AQ11" s="308"/>
      <c r="AR11" s="297"/>
      <c r="AS11" s="310"/>
      <c r="AT11" s="297"/>
      <c r="AU11" s="310"/>
      <c r="AV11" s="308"/>
      <c r="AW11" s="297"/>
      <c r="AX11" s="310"/>
      <c r="AY11" s="297"/>
      <c r="AZ11" s="310"/>
      <c r="BA11" s="308"/>
      <c r="BB11" s="297"/>
      <c r="BC11" s="310"/>
      <c r="BD11" s="297"/>
      <c r="BE11" s="310"/>
      <c r="BF11" s="308"/>
      <c r="BG11" s="297"/>
      <c r="BH11" s="310"/>
      <c r="BI11" s="297"/>
      <c r="BJ11" s="310"/>
      <c r="BK11" s="308"/>
      <c r="BL11" s="297"/>
      <c r="BM11" s="310"/>
      <c r="BN11" s="297"/>
      <c r="BO11" s="310"/>
      <c r="BP11" s="308"/>
      <c r="BQ11" s="297"/>
      <c r="BR11" s="310"/>
      <c r="BS11" s="297"/>
      <c r="BT11" s="310"/>
      <c r="BU11" s="308"/>
      <c r="BV11" s="297"/>
      <c r="BW11" s="310"/>
      <c r="BX11" s="297"/>
      <c r="BY11" s="310"/>
    </row>
    <row r="12" spans="1:77" ht="13.5" customHeight="1">
      <c r="B12" s="296"/>
      <c r="C12" s="308"/>
      <c r="D12" s="297"/>
      <c r="E12" s="309"/>
      <c r="F12" s="297"/>
      <c r="G12" s="309"/>
      <c r="H12" s="311"/>
      <c r="I12" s="297"/>
      <c r="J12" s="310"/>
      <c r="K12" s="297"/>
      <c r="L12" s="310"/>
      <c r="M12" s="308"/>
      <c r="N12" s="297"/>
      <c r="O12" s="310"/>
      <c r="P12" s="297"/>
      <c r="Q12" s="310"/>
      <c r="R12" s="308"/>
      <c r="S12" s="297"/>
      <c r="T12" s="310"/>
      <c r="U12" s="297"/>
      <c r="V12" s="310"/>
      <c r="W12" s="308"/>
      <c r="X12" s="297"/>
      <c r="Y12" s="310"/>
      <c r="Z12" s="297"/>
      <c r="AA12" s="310"/>
      <c r="AB12" s="308"/>
      <c r="AC12" s="297"/>
      <c r="AD12" s="310"/>
      <c r="AE12" s="297"/>
      <c r="AF12" s="310"/>
      <c r="AG12" s="308"/>
      <c r="AH12" s="297"/>
      <c r="AI12" s="310"/>
      <c r="AJ12" s="297"/>
      <c r="AK12" s="310"/>
      <c r="AL12" s="308"/>
      <c r="AM12" s="297"/>
      <c r="AN12" s="310"/>
      <c r="AO12" s="297"/>
      <c r="AP12" s="310"/>
      <c r="AQ12" s="308"/>
      <c r="AR12" s="297"/>
      <c r="AS12" s="310"/>
      <c r="AT12" s="297"/>
      <c r="AU12" s="310"/>
      <c r="AV12" s="308"/>
      <c r="AW12" s="297"/>
      <c r="AX12" s="310"/>
      <c r="AY12" s="297"/>
      <c r="AZ12" s="310"/>
      <c r="BA12" s="308"/>
      <c r="BB12" s="297"/>
      <c r="BC12" s="310"/>
      <c r="BD12" s="297"/>
      <c r="BE12" s="310"/>
      <c r="BF12" s="308"/>
      <c r="BG12" s="297"/>
      <c r="BH12" s="310"/>
      <c r="BI12" s="297"/>
      <c r="BJ12" s="310"/>
      <c r="BK12" s="308"/>
      <c r="BL12" s="297"/>
      <c r="BM12" s="310"/>
      <c r="BN12" s="297"/>
      <c r="BO12" s="310"/>
      <c r="BP12" s="308"/>
      <c r="BQ12" s="297"/>
      <c r="BR12" s="310"/>
      <c r="BS12" s="297"/>
      <c r="BT12" s="310"/>
      <c r="BU12" s="308"/>
      <c r="BV12" s="297"/>
      <c r="BW12" s="310"/>
      <c r="BX12" s="297"/>
      <c r="BY12" s="310"/>
    </row>
    <row r="13" spans="1:77" ht="13.5" customHeight="1">
      <c r="A13" s="312"/>
      <c r="B13" s="296"/>
      <c r="C13" s="308"/>
      <c r="D13" s="297"/>
      <c r="E13" s="309"/>
      <c r="F13" s="297"/>
      <c r="G13" s="313"/>
      <c r="H13" s="308"/>
      <c r="I13" s="297"/>
      <c r="J13" s="310"/>
      <c r="K13" s="297"/>
      <c r="L13" s="313"/>
      <c r="M13" s="308"/>
      <c r="N13" s="297"/>
      <c r="O13" s="313"/>
      <c r="P13" s="297"/>
      <c r="Q13" s="313"/>
      <c r="R13" s="308"/>
      <c r="S13" s="297"/>
      <c r="T13" s="313"/>
      <c r="U13" s="297"/>
      <c r="V13" s="313"/>
      <c r="W13" s="308"/>
      <c r="X13" s="297"/>
      <c r="Y13" s="313"/>
      <c r="Z13" s="297"/>
      <c r="AA13" s="313"/>
      <c r="AB13" s="308"/>
      <c r="AC13" s="297"/>
      <c r="AD13" s="313"/>
      <c r="AE13" s="297"/>
      <c r="AF13" s="313"/>
      <c r="AG13" s="308"/>
      <c r="AH13" s="297"/>
      <c r="AI13" s="313"/>
      <c r="AJ13" s="297"/>
      <c r="AK13" s="313"/>
      <c r="AL13" s="308"/>
      <c r="AM13" s="297"/>
      <c r="AN13" s="313"/>
      <c r="AO13" s="297"/>
      <c r="AP13" s="313"/>
      <c r="AQ13" s="308"/>
      <c r="AR13" s="297"/>
      <c r="AS13" s="313"/>
      <c r="AT13" s="297"/>
      <c r="AU13" s="313"/>
      <c r="AV13" s="308"/>
      <c r="AW13" s="297"/>
      <c r="AX13" s="313"/>
      <c r="AY13" s="297"/>
      <c r="AZ13" s="313"/>
      <c r="BA13" s="308"/>
      <c r="BB13" s="297"/>
      <c r="BC13" s="313"/>
      <c r="BD13" s="297"/>
      <c r="BE13" s="313"/>
      <c r="BF13" s="308"/>
      <c r="BG13" s="297"/>
      <c r="BH13" s="313"/>
      <c r="BI13" s="297"/>
      <c r="BJ13" s="313"/>
      <c r="BK13" s="308"/>
      <c r="BL13" s="297"/>
      <c r="BM13" s="313"/>
      <c r="BN13" s="297"/>
      <c r="BO13" s="313"/>
      <c r="BP13" s="308"/>
      <c r="BQ13" s="297"/>
      <c r="BR13" s="313"/>
      <c r="BS13" s="297"/>
      <c r="BT13" s="313"/>
      <c r="BU13" s="308"/>
      <c r="BV13" s="297"/>
      <c r="BW13" s="313"/>
      <c r="BX13" s="297"/>
      <c r="BY13" s="313"/>
    </row>
    <row r="14" spans="1:77" ht="13.5" customHeight="1">
      <c r="B14" s="296"/>
      <c r="C14" s="284"/>
      <c r="D14" s="297"/>
      <c r="E14" s="309"/>
      <c r="F14" s="297"/>
      <c r="G14" s="313"/>
      <c r="H14" s="284"/>
      <c r="I14" s="297"/>
      <c r="J14" s="310"/>
      <c r="K14" s="297"/>
      <c r="L14" s="313"/>
      <c r="M14" s="311"/>
      <c r="N14" s="297"/>
      <c r="O14" s="313"/>
      <c r="P14" s="297"/>
      <c r="Q14" s="313"/>
      <c r="R14" s="284"/>
      <c r="S14" s="297"/>
      <c r="T14" s="313"/>
      <c r="U14" s="297"/>
      <c r="V14" s="313"/>
      <c r="W14" s="284"/>
      <c r="X14" s="297"/>
      <c r="Y14" s="313"/>
      <c r="Z14" s="297"/>
      <c r="AA14" s="313"/>
      <c r="AB14" s="284"/>
      <c r="AC14" s="297"/>
      <c r="AD14" s="313"/>
      <c r="AE14" s="297"/>
      <c r="AF14" s="313"/>
      <c r="AG14" s="284"/>
      <c r="AH14" s="297"/>
      <c r="AI14" s="313"/>
      <c r="AJ14" s="297"/>
      <c r="AK14" s="313"/>
      <c r="AL14" s="284"/>
      <c r="AM14" s="297"/>
      <c r="AN14" s="313"/>
      <c r="AO14" s="297"/>
      <c r="AP14" s="313"/>
      <c r="AQ14" s="284"/>
      <c r="AR14" s="297"/>
      <c r="AS14" s="313"/>
      <c r="AT14" s="297"/>
      <c r="AU14" s="313"/>
      <c r="AV14" s="284"/>
      <c r="AW14" s="297"/>
      <c r="AX14" s="313"/>
      <c r="AY14" s="297"/>
      <c r="AZ14" s="313"/>
      <c r="BA14" s="284"/>
      <c r="BB14" s="297"/>
      <c r="BC14" s="313"/>
      <c r="BD14" s="297"/>
      <c r="BE14" s="313"/>
      <c r="BF14" s="284"/>
      <c r="BG14" s="297"/>
      <c r="BH14" s="313"/>
      <c r="BI14" s="297"/>
      <c r="BJ14" s="313"/>
      <c r="BK14" s="284"/>
      <c r="BL14" s="297"/>
      <c r="BM14" s="313"/>
      <c r="BN14" s="297"/>
      <c r="BO14" s="313"/>
      <c r="BP14" s="284"/>
      <c r="BQ14" s="297"/>
      <c r="BR14" s="313"/>
      <c r="BS14" s="297"/>
      <c r="BT14" s="313"/>
      <c r="BU14" s="284"/>
      <c r="BV14" s="297"/>
      <c r="BW14" s="313"/>
      <c r="BX14" s="297"/>
      <c r="BY14" s="313"/>
    </row>
    <row r="15" spans="1:77" ht="13.5" customHeight="1">
      <c r="B15" s="296"/>
      <c r="C15" s="311"/>
      <c r="D15" s="297"/>
      <c r="E15" s="309"/>
      <c r="F15" s="297"/>
      <c r="G15" s="309"/>
      <c r="H15" s="311"/>
      <c r="I15" s="297"/>
      <c r="J15" s="310"/>
      <c r="K15" s="297"/>
      <c r="L15" s="309"/>
      <c r="M15" s="311"/>
      <c r="N15" s="297"/>
      <c r="O15" s="309"/>
      <c r="P15" s="297"/>
      <c r="Q15" s="309"/>
      <c r="R15" s="311"/>
      <c r="S15" s="297"/>
      <c r="T15" s="309"/>
      <c r="U15" s="297"/>
      <c r="V15" s="309"/>
      <c r="W15" s="311"/>
      <c r="X15" s="297"/>
      <c r="Y15" s="309"/>
      <c r="Z15" s="297"/>
      <c r="AA15" s="309"/>
      <c r="AB15" s="311"/>
      <c r="AC15" s="297"/>
      <c r="AD15" s="309"/>
      <c r="AE15" s="297"/>
      <c r="AF15" s="309"/>
      <c r="AG15" s="311"/>
      <c r="AH15" s="297"/>
      <c r="AI15" s="309"/>
      <c r="AJ15" s="297"/>
      <c r="AK15" s="309"/>
      <c r="AL15" s="311"/>
      <c r="AM15" s="297"/>
      <c r="AN15" s="309"/>
      <c r="AO15" s="297"/>
      <c r="AP15" s="309"/>
      <c r="AQ15" s="311"/>
      <c r="AR15" s="297"/>
      <c r="AS15" s="309"/>
      <c r="AT15" s="297"/>
      <c r="AU15" s="309"/>
      <c r="AV15" s="311"/>
      <c r="AW15" s="297"/>
      <c r="AX15" s="309"/>
      <c r="AY15" s="297"/>
      <c r="AZ15" s="309"/>
      <c r="BA15" s="311"/>
      <c r="BB15" s="297"/>
      <c r="BC15" s="309"/>
      <c r="BD15" s="297"/>
      <c r="BE15" s="309"/>
      <c r="BF15" s="311"/>
      <c r="BG15" s="297"/>
      <c r="BH15" s="309"/>
      <c r="BI15" s="297"/>
      <c r="BJ15" s="309"/>
      <c r="BK15" s="311"/>
      <c r="BL15" s="297"/>
      <c r="BM15" s="309"/>
      <c r="BN15" s="297"/>
      <c r="BO15" s="309"/>
      <c r="BP15" s="311"/>
      <c r="BQ15" s="297"/>
      <c r="BR15" s="309"/>
      <c r="BS15" s="297"/>
      <c r="BT15" s="309"/>
      <c r="BU15" s="311"/>
      <c r="BV15" s="297"/>
      <c r="BW15" s="309"/>
      <c r="BX15" s="297"/>
      <c r="BY15" s="309"/>
    </row>
    <row r="16" spans="1:77" ht="13.5" customHeight="1">
      <c r="B16" s="296"/>
      <c r="C16" s="314"/>
      <c r="D16" s="297"/>
      <c r="E16" s="309"/>
      <c r="F16" s="297"/>
      <c r="G16" s="309"/>
      <c r="H16" s="314"/>
      <c r="I16" s="297"/>
      <c r="J16" s="310"/>
      <c r="K16" s="297"/>
      <c r="L16" s="309"/>
      <c r="M16" s="314"/>
      <c r="N16" s="297"/>
      <c r="O16" s="309"/>
      <c r="P16" s="297"/>
      <c r="Q16" s="309"/>
      <c r="R16" s="314"/>
      <c r="S16" s="297"/>
      <c r="T16" s="309"/>
      <c r="U16" s="297"/>
      <c r="V16" s="309"/>
      <c r="W16" s="314"/>
      <c r="X16" s="297"/>
      <c r="Y16" s="309"/>
      <c r="Z16" s="297"/>
      <c r="AA16" s="309"/>
      <c r="AB16" s="314"/>
      <c r="AC16" s="297"/>
      <c r="AD16" s="309"/>
      <c r="AE16" s="297"/>
      <c r="AF16" s="309"/>
      <c r="AG16" s="314"/>
      <c r="AH16" s="297"/>
      <c r="AI16" s="309"/>
      <c r="AJ16" s="297"/>
      <c r="AK16" s="309"/>
      <c r="AL16" s="314"/>
      <c r="AM16" s="297"/>
      <c r="AN16" s="309"/>
      <c r="AO16" s="297"/>
      <c r="AP16" s="309"/>
      <c r="AQ16" s="314"/>
      <c r="AR16" s="297"/>
      <c r="AS16" s="309"/>
      <c r="AT16" s="297"/>
      <c r="AU16" s="309"/>
      <c r="AV16" s="314"/>
      <c r="AW16" s="297"/>
      <c r="AX16" s="309"/>
      <c r="AY16" s="297"/>
      <c r="AZ16" s="309"/>
      <c r="BA16" s="314"/>
      <c r="BB16" s="297"/>
      <c r="BC16" s="309"/>
      <c r="BD16" s="297"/>
      <c r="BE16" s="309"/>
      <c r="BF16" s="314"/>
      <c r="BG16" s="297"/>
      <c r="BH16" s="309"/>
      <c r="BI16" s="297"/>
      <c r="BJ16" s="309"/>
      <c r="BK16" s="314"/>
      <c r="BL16" s="297"/>
      <c r="BM16" s="309"/>
      <c r="BN16" s="297"/>
      <c r="BO16" s="309"/>
      <c r="BP16" s="314"/>
      <c r="BQ16" s="297"/>
      <c r="BR16" s="309"/>
      <c r="BS16" s="297"/>
      <c r="BT16" s="309"/>
      <c r="BU16" s="314"/>
      <c r="BV16" s="297"/>
      <c r="BW16" s="309"/>
      <c r="BX16" s="297"/>
      <c r="BY16" s="309"/>
    </row>
    <row r="17" spans="2:77" ht="13.5" customHeight="1">
      <c r="B17" s="296"/>
      <c r="C17" s="311"/>
      <c r="D17" s="297"/>
      <c r="E17" s="309"/>
      <c r="F17" s="297"/>
      <c r="G17" s="309"/>
      <c r="H17" s="311"/>
      <c r="I17" s="297"/>
      <c r="J17" s="310"/>
      <c r="K17" s="297"/>
      <c r="L17" s="309"/>
      <c r="M17" s="311"/>
      <c r="N17" s="297"/>
      <c r="O17" s="309"/>
      <c r="P17" s="297"/>
      <c r="Q17" s="309"/>
      <c r="R17" s="311"/>
      <c r="S17" s="297"/>
      <c r="T17" s="309"/>
      <c r="U17" s="297"/>
      <c r="V17" s="309"/>
      <c r="W17" s="311"/>
      <c r="X17" s="297"/>
      <c r="Y17" s="309"/>
      <c r="Z17" s="297"/>
      <c r="AA17" s="309"/>
      <c r="AB17" s="311"/>
      <c r="AC17" s="297"/>
      <c r="AD17" s="309"/>
      <c r="AE17" s="297"/>
      <c r="AF17" s="309"/>
      <c r="AG17" s="311"/>
      <c r="AH17" s="297"/>
      <c r="AI17" s="309"/>
      <c r="AJ17" s="297"/>
      <c r="AK17" s="309"/>
      <c r="AL17" s="311"/>
      <c r="AM17" s="297"/>
      <c r="AN17" s="309"/>
      <c r="AO17" s="297"/>
      <c r="AP17" s="309"/>
      <c r="AQ17" s="311"/>
      <c r="AR17" s="297"/>
      <c r="AS17" s="309"/>
      <c r="AT17" s="297"/>
      <c r="AU17" s="309"/>
      <c r="AV17" s="311"/>
      <c r="AW17" s="297"/>
      <c r="AX17" s="309"/>
      <c r="AY17" s="297"/>
      <c r="AZ17" s="309"/>
      <c r="BA17" s="311"/>
      <c r="BB17" s="297"/>
      <c r="BC17" s="309"/>
      <c r="BD17" s="297"/>
      <c r="BE17" s="309"/>
      <c r="BF17" s="311"/>
      <c r="BG17" s="297"/>
      <c r="BH17" s="309"/>
      <c r="BI17" s="297"/>
      <c r="BJ17" s="309"/>
      <c r="BK17" s="311"/>
      <c r="BL17" s="297"/>
      <c r="BM17" s="309"/>
      <c r="BN17" s="297"/>
      <c r="BO17" s="309"/>
      <c r="BP17" s="311"/>
      <c r="BQ17" s="297"/>
      <c r="BR17" s="309"/>
      <c r="BS17" s="297"/>
      <c r="BT17" s="309"/>
      <c r="BU17" s="311"/>
      <c r="BV17" s="297"/>
      <c r="BW17" s="309"/>
      <c r="BX17" s="297"/>
      <c r="BY17" s="309"/>
    </row>
    <row r="18" spans="2:77" ht="13.5" customHeight="1">
      <c r="B18" s="296"/>
      <c r="C18" s="284"/>
      <c r="D18" s="297"/>
      <c r="E18" s="309"/>
      <c r="F18" s="297"/>
      <c r="G18" s="309"/>
      <c r="H18" s="284"/>
      <c r="I18" s="297"/>
      <c r="J18" s="309"/>
      <c r="K18" s="297"/>
      <c r="L18" s="309"/>
      <c r="M18" s="311"/>
      <c r="N18" s="297"/>
      <c r="O18" s="309"/>
      <c r="P18" s="297"/>
      <c r="Q18" s="309"/>
      <c r="R18" s="311"/>
      <c r="S18" s="297"/>
      <c r="T18" s="309"/>
      <c r="U18" s="297"/>
      <c r="V18" s="309"/>
      <c r="W18" s="284"/>
      <c r="X18" s="297"/>
      <c r="Y18" s="309"/>
      <c r="Z18" s="297"/>
      <c r="AA18" s="309"/>
      <c r="AB18" s="284"/>
      <c r="AC18" s="297"/>
      <c r="AD18" s="309"/>
      <c r="AE18" s="297"/>
      <c r="AF18" s="309"/>
      <c r="AG18" s="284"/>
      <c r="AH18" s="297"/>
      <c r="AI18" s="309"/>
      <c r="AJ18" s="297"/>
      <c r="AK18" s="309"/>
      <c r="AL18" s="284"/>
      <c r="AM18" s="297"/>
      <c r="AN18" s="309"/>
      <c r="AO18" s="297"/>
      <c r="AP18" s="309"/>
      <c r="AQ18" s="284"/>
      <c r="AR18" s="297"/>
      <c r="AS18" s="309"/>
      <c r="AT18" s="297"/>
      <c r="AU18" s="309"/>
      <c r="AV18" s="284"/>
      <c r="AW18" s="297"/>
      <c r="AX18" s="309"/>
      <c r="AY18" s="297"/>
      <c r="AZ18" s="309"/>
      <c r="BA18" s="284"/>
      <c r="BB18" s="297"/>
      <c r="BC18" s="309"/>
      <c r="BD18" s="297"/>
      <c r="BE18" s="309"/>
      <c r="BF18" s="284"/>
      <c r="BG18" s="297"/>
      <c r="BH18" s="309"/>
      <c r="BI18" s="297"/>
      <c r="BJ18" s="309"/>
      <c r="BK18" s="284"/>
      <c r="BL18" s="297"/>
      <c r="BM18" s="309"/>
      <c r="BN18" s="297"/>
      <c r="BO18" s="309"/>
      <c r="BP18" s="284"/>
      <c r="BQ18" s="297"/>
      <c r="BR18" s="309"/>
      <c r="BS18" s="297"/>
      <c r="BT18" s="309"/>
      <c r="BU18" s="284"/>
      <c r="BV18" s="297"/>
      <c r="BW18" s="309"/>
      <c r="BX18" s="297"/>
      <c r="BY18" s="309"/>
    </row>
    <row r="19" spans="2:77" ht="13.5" customHeight="1">
      <c r="B19" s="296"/>
      <c r="C19" s="311"/>
      <c r="D19" s="297"/>
      <c r="E19" s="309"/>
      <c r="F19" s="297"/>
      <c r="G19" s="309"/>
      <c r="H19" s="311"/>
      <c r="I19" s="297"/>
      <c r="J19" s="309"/>
      <c r="K19" s="297"/>
      <c r="L19" s="309"/>
      <c r="M19" s="311"/>
      <c r="N19" s="297"/>
      <c r="O19" s="309"/>
      <c r="P19" s="297"/>
      <c r="Q19" s="309"/>
      <c r="R19" s="311"/>
      <c r="S19" s="297"/>
      <c r="T19" s="309"/>
      <c r="U19" s="297"/>
      <c r="V19" s="309"/>
      <c r="W19" s="311"/>
      <c r="X19" s="297"/>
      <c r="Y19" s="309"/>
      <c r="Z19" s="297"/>
      <c r="AA19" s="309"/>
      <c r="AB19" s="311"/>
      <c r="AC19" s="297"/>
      <c r="AD19" s="309"/>
      <c r="AE19" s="297"/>
      <c r="AF19" s="309"/>
      <c r="AG19" s="311"/>
      <c r="AH19" s="297"/>
      <c r="AI19" s="309"/>
      <c r="AJ19" s="297"/>
      <c r="AK19" s="309"/>
      <c r="AL19" s="311"/>
      <c r="AM19" s="297"/>
      <c r="AN19" s="309"/>
      <c r="AO19" s="297"/>
      <c r="AP19" s="309"/>
      <c r="AQ19" s="311"/>
      <c r="AR19" s="297"/>
      <c r="AS19" s="309"/>
      <c r="AT19" s="297"/>
      <c r="AU19" s="309"/>
      <c r="AV19" s="311"/>
      <c r="AW19" s="297"/>
      <c r="AX19" s="309"/>
      <c r="AY19" s="297"/>
      <c r="AZ19" s="309"/>
      <c r="BA19" s="311"/>
      <c r="BB19" s="297"/>
      <c r="BC19" s="309"/>
      <c r="BD19" s="297"/>
      <c r="BE19" s="309"/>
      <c r="BF19" s="311"/>
      <c r="BG19" s="297"/>
      <c r="BH19" s="309"/>
      <c r="BI19" s="297"/>
      <c r="BJ19" s="309"/>
      <c r="BK19" s="311"/>
      <c r="BL19" s="297"/>
      <c r="BM19" s="309"/>
      <c r="BN19" s="297"/>
      <c r="BO19" s="309"/>
      <c r="BP19" s="311"/>
      <c r="BQ19" s="297"/>
      <c r="BR19" s="309"/>
      <c r="BS19" s="297"/>
      <c r="BT19" s="309"/>
      <c r="BU19" s="311"/>
      <c r="BV19" s="297"/>
      <c r="BW19" s="309"/>
      <c r="BX19" s="297"/>
      <c r="BY19" s="309"/>
    </row>
    <row r="20" spans="2:77" ht="13.5" customHeight="1">
      <c r="B20" s="296"/>
      <c r="C20" s="311"/>
      <c r="D20" s="297"/>
      <c r="E20" s="309"/>
      <c r="F20" s="297"/>
      <c r="G20" s="309"/>
      <c r="H20" s="311"/>
      <c r="I20" s="297"/>
      <c r="J20" s="309"/>
      <c r="K20" s="297"/>
      <c r="L20" s="309"/>
      <c r="M20" s="311"/>
      <c r="N20" s="297"/>
      <c r="O20" s="309"/>
      <c r="P20" s="297"/>
      <c r="Q20" s="309"/>
      <c r="R20" s="311"/>
      <c r="S20" s="297"/>
      <c r="T20" s="309"/>
      <c r="U20" s="297"/>
      <c r="V20" s="309"/>
      <c r="W20" s="311"/>
      <c r="X20" s="297"/>
      <c r="Y20" s="309"/>
      <c r="Z20" s="297"/>
      <c r="AA20" s="309"/>
      <c r="AB20" s="311"/>
      <c r="AC20" s="297"/>
      <c r="AD20" s="309"/>
      <c r="AE20" s="297"/>
      <c r="AF20" s="309"/>
      <c r="AG20" s="311"/>
      <c r="AH20" s="297"/>
      <c r="AI20" s="309"/>
      <c r="AJ20" s="297"/>
      <c r="AK20" s="309"/>
      <c r="AL20" s="311"/>
      <c r="AM20" s="297"/>
      <c r="AN20" s="309"/>
      <c r="AO20" s="297"/>
      <c r="AP20" s="309"/>
      <c r="AQ20" s="311"/>
      <c r="AR20" s="297"/>
      <c r="AS20" s="309"/>
      <c r="AT20" s="297"/>
      <c r="AU20" s="309"/>
      <c r="AV20" s="311"/>
      <c r="AW20" s="297"/>
      <c r="AX20" s="309"/>
      <c r="AY20" s="297"/>
      <c r="AZ20" s="309"/>
      <c r="BA20" s="311"/>
      <c r="BB20" s="297"/>
      <c r="BC20" s="309"/>
      <c r="BD20" s="297"/>
      <c r="BE20" s="309"/>
      <c r="BF20" s="311"/>
      <c r="BG20" s="297"/>
      <c r="BH20" s="309"/>
      <c r="BI20" s="297"/>
      <c r="BJ20" s="309"/>
      <c r="BK20" s="311"/>
      <c r="BL20" s="297"/>
      <c r="BM20" s="309"/>
      <c r="BN20" s="297"/>
      <c r="BO20" s="309"/>
      <c r="BP20" s="311"/>
      <c r="BQ20" s="297"/>
      <c r="BR20" s="309"/>
      <c r="BS20" s="297"/>
      <c r="BT20" s="309"/>
      <c r="BU20" s="311"/>
      <c r="BV20" s="297"/>
      <c r="BW20" s="309"/>
      <c r="BX20" s="297"/>
      <c r="BY20" s="309"/>
    </row>
    <row r="21" spans="2:77" ht="13.5" customHeight="1">
      <c r="B21" s="296"/>
      <c r="C21" s="284"/>
      <c r="D21" s="297"/>
      <c r="E21" s="313"/>
      <c r="F21" s="297"/>
      <c r="G21" s="313"/>
      <c r="H21" s="284"/>
      <c r="I21" s="297"/>
      <c r="J21" s="313"/>
      <c r="K21" s="297"/>
      <c r="L21" s="313"/>
      <c r="M21" s="284"/>
      <c r="N21" s="297"/>
      <c r="O21" s="313"/>
      <c r="P21" s="297"/>
      <c r="Q21" s="313"/>
      <c r="R21" s="284"/>
      <c r="S21" s="297"/>
      <c r="T21" s="313"/>
      <c r="U21" s="297"/>
      <c r="V21" s="313"/>
      <c r="W21" s="284"/>
      <c r="X21" s="297"/>
      <c r="Y21" s="313"/>
      <c r="Z21" s="297"/>
      <c r="AA21" s="313"/>
      <c r="AB21" s="284"/>
      <c r="AC21" s="297"/>
      <c r="AD21" s="313"/>
      <c r="AE21" s="297"/>
      <c r="AF21" s="313"/>
      <c r="AG21" s="284"/>
      <c r="AH21" s="297"/>
      <c r="AI21" s="313"/>
      <c r="AJ21" s="297"/>
      <c r="AK21" s="313"/>
      <c r="AL21" s="284"/>
      <c r="AM21" s="297"/>
      <c r="AN21" s="313"/>
      <c r="AO21" s="297"/>
      <c r="AP21" s="313"/>
      <c r="AQ21" s="284"/>
      <c r="AR21" s="297"/>
      <c r="AS21" s="313"/>
      <c r="AT21" s="297"/>
      <c r="AU21" s="313"/>
      <c r="AV21" s="284"/>
      <c r="AW21" s="297"/>
      <c r="AX21" s="313"/>
      <c r="AY21" s="297"/>
      <c r="AZ21" s="313"/>
      <c r="BA21" s="284"/>
      <c r="BB21" s="297"/>
      <c r="BC21" s="313"/>
      <c r="BD21" s="297"/>
      <c r="BE21" s="313"/>
      <c r="BF21" s="284"/>
      <c r="BG21" s="297"/>
      <c r="BH21" s="313"/>
      <c r="BI21" s="297"/>
      <c r="BJ21" s="313"/>
      <c r="BK21" s="284"/>
      <c r="BL21" s="297"/>
      <c r="BM21" s="313"/>
      <c r="BN21" s="297"/>
      <c r="BO21" s="313"/>
      <c r="BP21" s="284"/>
      <c r="BQ21" s="297"/>
      <c r="BR21" s="313"/>
      <c r="BS21" s="297"/>
      <c r="BT21" s="313"/>
      <c r="BU21" s="284"/>
      <c r="BV21" s="297"/>
      <c r="BW21" s="313"/>
      <c r="BX21" s="297"/>
      <c r="BY21" s="313"/>
    </row>
    <row r="22" spans="2:77" ht="13.5" customHeight="1">
      <c r="C22" s="284"/>
      <c r="D22" s="297"/>
      <c r="E22" s="313"/>
      <c r="F22" s="297"/>
      <c r="G22" s="313"/>
      <c r="H22" s="284"/>
      <c r="I22" s="297"/>
      <c r="J22" s="313"/>
      <c r="K22" s="297"/>
      <c r="L22" s="313"/>
      <c r="M22" s="284"/>
      <c r="N22" s="297"/>
      <c r="O22" s="313"/>
      <c r="P22" s="297"/>
      <c r="Q22" s="313"/>
      <c r="R22" s="284"/>
      <c r="S22" s="297"/>
      <c r="T22" s="313"/>
      <c r="U22" s="297"/>
      <c r="V22" s="313"/>
      <c r="W22" s="284"/>
      <c r="X22" s="297"/>
      <c r="Y22" s="313"/>
      <c r="Z22" s="297"/>
      <c r="AA22" s="313"/>
      <c r="AB22" s="284"/>
      <c r="AC22" s="297"/>
      <c r="AD22" s="313"/>
      <c r="AE22" s="297"/>
      <c r="AF22" s="313"/>
      <c r="AG22" s="284"/>
      <c r="AH22" s="297"/>
      <c r="AI22" s="313"/>
      <c r="AJ22" s="297"/>
      <c r="AK22" s="313"/>
      <c r="AL22" s="284"/>
      <c r="AM22" s="297"/>
      <c r="AN22" s="313"/>
      <c r="AO22" s="297"/>
      <c r="AP22" s="313"/>
      <c r="AQ22" s="284"/>
      <c r="AR22" s="297"/>
      <c r="AS22" s="313"/>
      <c r="AT22" s="297"/>
      <c r="AU22" s="313"/>
      <c r="AV22" s="284"/>
      <c r="AW22" s="297"/>
      <c r="AX22" s="313"/>
      <c r="AY22" s="297"/>
      <c r="AZ22" s="313"/>
      <c r="BA22" s="284"/>
      <c r="BB22" s="297"/>
      <c r="BC22" s="313"/>
      <c r="BD22" s="297"/>
      <c r="BE22" s="313"/>
      <c r="BF22" s="284"/>
      <c r="BG22" s="297"/>
      <c r="BH22" s="313"/>
      <c r="BI22" s="297"/>
      <c r="BJ22" s="313"/>
      <c r="BK22" s="284"/>
      <c r="BL22" s="297"/>
      <c r="BM22" s="313"/>
      <c r="BN22" s="297"/>
      <c r="BO22" s="313"/>
      <c r="BP22" s="284"/>
      <c r="BQ22" s="297"/>
      <c r="BR22" s="313"/>
      <c r="BS22" s="297"/>
      <c r="BT22" s="313"/>
      <c r="BU22" s="284"/>
      <c r="BV22" s="297"/>
      <c r="BW22" s="313"/>
      <c r="BX22" s="297"/>
      <c r="BY22" s="313"/>
    </row>
    <row r="23" spans="2:77" ht="13.5" customHeight="1">
      <c r="C23" s="284"/>
      <c r="D23" s="300"/>
      <c r="E23" s="303"/>
      <c r="F23" s="300"/>
      <c r="G23" s="303"/>
      <c r="H23" s="284"/>
      <c r="I23" s="300"/>
      <c r="J23" s="303"/>
      <c r="K23" s="300"/>
      <c r="L23" s="303"/>
      <c r="M23" s="284"/>
      <c r="N23" s="300"/>
      <c r="O23" s="303"/>
      <c r="P23" s="300"/>
      <c r="Q23" s="303"/>
      <c r="R23" s="284"/>
      <c r="S23" s="300"/>
      <c r="T23" s="303"/>
      <c r="U23" s="300"/>
      <c r="V23" s="303"/>
      <c r="W23" s="284"/>
      <c r="X23" s="300"/>
      <c r="Y23" s="303"/>
      <c r="Z23" s="300"/>
      <c r="AA23" s="303"/>
      <c r="AB23" s="284"/>
      <c r="AC23" s="300"/>
      <c r="AD23" s="303"/>
      <c r="AE23" s="300"/>
      <c r="AF23" s="303"/>
      <c r="AG23" s="284"/>
      <c r="AH23" s="300"/>
      <c r="AI23" s="303"/>
      <c r="AJ23" s="300"/>
      <c r="AK23" s="303"/>
      <c r="AL23" s="284"/>
      <c r="AM23" s="300"/>
      <c r="AN23" s="303"/>
      <c r="AO23" s="300"/>
      <c r="AP23" s="303"/>
      <c r="AQ23" s="284"/>
      <c r="AR23" s="300"/>
      <c r="AS23" s="303"/>
      <c r="AT23" s="300"/>
      <c r="AU23" s="303"/>
      <c r="AV23" s="284"/>
      <c r="AW23" s="300"/>
      <c r="AX23" s="303"/>
      <c r="AY23" s="300"/>
      <c r="AZ23" s="303"/>
      <c r="BA23" s="284"/>
      <c r="BB23" s="300"/>
      <c r="BC23" s="303"/>
      <c r="BD23" s="300"/>
      <c r="BE23" s="303"/>
      <c r="BF23" s="284"/>
      <c r="BG23" s="300"/>
      <c r="BH23" s="303"/>
      <c r="BI23" s="300"/>
      <c r="BJ23" s="303"/>
      <c r="BK23" s="284"/>
      <c r="BL23" s="300"/>
      <c r="BM23" s="303"/>
      <c r="BN23" s="300"/>
      <c r="BO23" s="303"/>
      <c r="BP23" s="284"/>
      <c r="BQ23" s="300"/>
      <c r="BR23" s="303"/>
      <c r="BS23" s="300"/>
      <c r="BT23" s="303"/>
      <c r="BU23" s="284"/>
      <c r="BV23" s="300"/>
      <c r="BW23" s="303"/>
      <c r="BX23" s="300"/>
      <c r="BY23" s="303"/>
    </row>
    <row r="24" spans="2:77" ht="13.5" customHeight="1">
      <c r="C24" s="284"/>
      <c r="D24" s="300"/>
      <c r="E24" s="303"/>
      <c r="F24" s="300"/>
      <c r="G24" s="303"/>
      <c r="H24" s="284"/>
      <c r="I24" s="300"/>
      <c r="J24" s="303"/>
      <c r="K24" s="300"/>
      <c r="L24" s="303"/>
      <c r="M24" s="284"/>
      <c r="N24" s="300"/>
      <c r="O24" s="303"/>
      <c r="P24" s="300"/>
      <c r="Q24" s="303"/>
      <c r="R24" s="284"/>
      <c r="S24" s="300"/>
      <c r="T24" s="303"/>
      <c r="U24" s="300"/>
      <c r="V24" s="303"/>
      <c r="W24" s="284"/>
      <c r="X24" s="300"/>
      <c r="Y24" s="303"/>
      <c r="Z24" s="300"/>
      <c r="AA24" s="303"/>
      <c r="AB24" s="284"/>
      <c r="AC24" s="300"/>
      <c r="AD24" s="303"/>
      <c r="AE24" s="300"/>
      <c r="AF24" s="303"/>
      <c r="AG24" s="284"/>
      <c r="AH24" s="300"/>
      <c r="AI24" s="303"/>
      <c r="AJ24" s="300"/>
      <c r="AK24" s="303"/>
      <c r="AL24" s="284"/>
      <c r="AM24" s="300"/>
      <c r="AN24" s="303"/>
      <c r="AO24" s="300"/>
      <c r="AP24" s="303"/>
      <c r="AQ24" s="284"/>
      <c r="AR24" s="300"/>
      <c r="AS24" s="303"/>
      <c r="AT24" s="300"/>
      <c r="AU24" s="303"/>
      <c r="AV24" s="284"/>
      <c r="AW24" s="300"/>
      <c r="AX24" s="303"/>
      <c r="AY24" s="300"/>
      <c r="AZ24" s="303"/>
      <c r="BA24" s="284"/>
      <c r="BB24" s="300"/>
      <c r="BC24" s="303"/>
      <c r="BD24" s="300"/>
      <c r="BE24" s="303"/>
      <c r="BF24" s="284"/>
      <c r="BG24" s="300"/>
      <c r="BH24" s="303"/>
      <c r="BI24" s="300"/>
      <c r="BJ24" s="303"/>
      <c r="BK24" s="284"/>
      <c r="BL24" s="300"/>
      <c r="BM24" s="303"/>
      <c r="BN24" s="300"/>
      <c r="BO24" s="303"/>
      <c r="BP24" s="284"/>
      <c r="BQ24" s="300"/>
      <c r="BR24" s="303"/>
      <c r="BS24" s="300"/>
      <c r="BT24" s="303"/>
      <c r="BU24" s="284"/>
      <c r="BV24" s="300"/>
      <c r="BW24" s="303"/>
      <c r="BX24" s="300"/>
      <c r="BY24" s="303"/>
    </row>
    <row r="25" spans="2:77" ht="13.5" customHeight="1">
      <c r="B25" s="293"/>
      <c r="C25" s="284"/>
      <c r="D25" s="300"/>
      <c r="E25" s="303"/>
      <c r="F25" s="300"/>
      <c r="G25" s="303"/>
      <c r="H25" s="284"/>
      <c r="I25" s="300"/>
      <c r="J25" s="303"/>
      <c r="K25" s="300"/>
      <c r="L25" s="303"/>
      <c r="M25" s="284"/>
      <c r="N25" s="300"/>
      <c r="O25" s="303"/>
      <c r="P25" s="300"/>
      <c r="Q25" s="303"/>
      <c r="R25" s="284"/>
      <c r="S25" s="300"/>
      <c r="T25" s="303"/>
      <c r="U25" s="300"/>
      <c r="V25" s="303"/>
      <c r="W25" s="284"/>
      <c r="X25" s="300"/>
      <c r="Y25" s="303"/>
      <c r="Z25" s="300"/>
      <c r="AA25" s="303"/>
      <c r="AB25" s="284"/>
      <c r="AC25" s="300"/>
      <c r="AD25" s="303"/>
      <c r="AE25" s="300"/>
      <c r="AF25" s="303"/>
      <c r="AG25" s="284"/>
      <c r="AH25" s="300"/>
      <c r="AI25" s="303"/>
      <c r="AJ25" s="300"/>
      <c r="AK25" s="303"/>
      <c r="AL25" s="284"/>
      <c r="AM25" s="300"/>
      <c r="AN25" s="303"/>
      <c r="AO25" s="300"/>
      <c r="AP25" s="303"/>
      <c r="AQ25" s="284"/>
      <c r="AR25" s="300"/>
      <c r="AS25" s="303"/>
      <c r="AT25" s="300"/>
      <c r="AU25" s="303"/>
      <c r="AV25" s="284"/>
      <c r="AW25" s="300"/>
      <c r="AX25" s="303"/>
      <c r="AY25" s="300"/>
      <c r="AZ25" s="303"/>
      <c r="BA25" s="284"/>
      <c r="BB25" s="300"/>
      <c r="BC25" s="303"/>
      <c r="BD25" s="300"/>
      <c r="BE25" s="303"/>
      <c r="BF25" s="284"/>
      <c r="BG25" s="300"/>
      <c r="BH25" s="303"/>
      <c r="BI25" s="300"/>
      <c r="BJ25" s="303"/>
      <c r="BK25" s="284"/>
      <c r="BL25" s="300"/>
      <c r="BM25" s="303"/>
      <c r="BN25" s="300"/>
      <c r="BO25" s="303"/>
      <c r="BP25" s="284"/>
      <c r="BQ25" s="300"/>
      <c r="BR25" s="303"/>
      <c r="BS25" s="300"/>
      <c r="BT25" s="303"/>
      <c r="BU25" s="284"/>
      <c r="BV25" s="300"/>
      <c r="BW25" s="303"/>
      <c r="BX25" s="300"/>
      <c r="BY25" s="303"/>
    </row>
    <row r="26" spans="2:77" ht="13.5" customHeight="1">
      <c r="B26" s="293"/>
      <c r="C26" s="284"/>
      <c r="D26" s="300"/>
      <c r="E26" s="303"/>
      <c r="F26" s="300"/>
      <c r="G26" s="303"/>
      <c r="H26" s="284"/>
      <c r="I26" s="300"/>
      <c r="J26" s="303"/>
      <c r="K26" s="300"/>
      <c r="L26" s="303"/>
      <c r="M26" s="284"/>
      <c r="N26" s="300"/>
      <c r="O26" s="303"/>
      <c r="P26" s="300"/>
      <c r="Q26" s="303"/>
      <c r="R26" s="284"/>
      <c r="S26" s="300"/>
      <c r="T26" s="303"/>
      <c r="U26" s="300"/>
      <c r="V26" s="303"/>
      <c r="W26" s="284"/>
      <c r="X26" s="300"/>
      <c r="Y26" s="303"/>
      <c r="Z26" s="300"/>
      <c r="AA26" s="303"/>
      <c r="AB26" s="284"/>
      <c r="AC26" s="300"/>
      <c r="AD26" s="303"/>
      <c r="AE26" s="300"/>
      <c r="AF26" s="303"/>
      <c r="AG26" s="284"/>
      <c r="AH26" s="300"/>
      <c r="AI26" s="303"/>
      <c r="AJ26" s="300"/>
      <c r="AK26" s="303"/>
      <c r="AL26" s="284"/>
      <c r="AM26" s="300"/>
      <c r="AN26" s="303"/>
      <c r="AO26" s="300"/>
      <c r="AP26" s="303"/>
      <c r="AQ26" s="284"/>
      <c r="AR26" s="300"/>
      <c r="AS26" s="303"/>
      <c r="AT26" s="300"/>
      <c r="AU26" s="303"/>
      <c r="AV26" s="284"/>
      <c r="AW26" s="300"/>
      <c r="AX26" s="303"/>
      <c r="AY26" s="300"/>
      <c r="AZ26" s="303"/>
      <c r="BA26" s="284"/>
      <c r="BB26" s="300"/>
      <c r="BC26" s="303"/>
      <c r="BD26" s="300"/>
      <c r="BE26" s="303"/>
      <c r="BF26" s="284"/>
      <c r="BG26" s="300"/>
      <c r="BH26" s="303"/>
      <c r="BI26" s="300"/>
      <c r="BJ26" s="303"/>
      <c r="BK26" s="284"/>
      <c r="BL26" s="300"/>
      <c r="BM26" s="303"/>
      <c r="BN26" s="300"/>
      <c r="BO26" s="303"/>
      <c r="BP26" s="284"/>
      <c r="BQ26" s="300"/>
      <c r="BR26" s="303"/>
      <c r="BS26" s="300"/>
      <c r="BT26" s="303"/>
      <c r="BU26" s="284"/>
      <c r="BV26" s="300"/>
      <c r="BW26" s="303"/>
      <c r="BX26" s="300"/>
      <c r="BY26" s="303"/>
    </row>
    <row r="27" spans="2:77" ht="13.5" customHeight="1">
      <c r="B27" s="293"/>
      <c r="C27" s="284"/>
      <c r="D27" s="300"/>
      <c r="E27" s="303"/>
      <c r="F27" s="300"/>
      <c r="G27" s="303"/>
      <c r="H27" s="284"/>
      <c r="I27" s="300"/>
      <c r="J27" s="303"/>
      <c r="K27" s="300"/>
      <c r="L27" s="303"/>
      <c r="M27" s="284"/>
      <c r="N27" s="300"/>
      <c r="O27" s="303"/>
      <c r="P27" s="300"/>
      <c r="Q27" s="303"/>
      <c r="R27" s="284"/>
      <c r="S27" s="300"/>
      <c r="T27" s="303"/>
      <c r="U27" s="300"/>
      <c r="V27" s="303"/>
      <c r="W27" s="284"/>
      <c r="X27" s="300"/>
      <c r="Y27" s="303"/>
      <c r="Z27" s="300"/>
      <c r="AA27" s="303"/>
      <c r="AB27" s="284"/>
      <c r="AC27" s="300"/>
      <c r="AD27" s="303"/>
      <c r="AE27" s="300"/>
      <c r="AF27" s="303"/>
      <c r="AG27" s="284"/>
      <c r="AH27" s="300"/>
      <c r="AI27" s="303"/>
      <c r="AJ27" s="300"/>
      <c r="AK27" s="303"/>
      <c r="AL27" s="284"/>
      <c r="AM27" s="300"/>
      <c r="AN27" s="303"/>
      <c r="AO27" s="300"/>
      <c r="AP27" s="303"/>
      <c r="AQ27" s="284"/>
      <c r="AR27" s="300"/>
      <c r="AS27" s="303"/>
      <c r="AT27" s="300"/>
      <c r="AU27" s="303"/>
      <c r="AV27" s="284"/>
      <c r="AW27" s="300"/>
      <c r="AX27" s="303"/>
      <c r="AY27" s="300"/>
      <c r="AZ27" s="303"/>
      <c r="BA27" s="284"/>
      <c r="BB27" s="300"/>
      <c r="BC27" s="303"/>
      <c r="BD27" s="300"/>
      <c r="BE27" s="303"/>
      <c r="BF27" s="284"/>
      <c r="BG27" s="300"/>
      <c r="BH27" s="303"/>
      <c r="BI27" s="300"/>
      <c r="BJ27" s="303"/>
      <c r="BK27" s="284"/>
      <c r="BL27" s="300"/>
      <c r="BM27" s="303"/>
      <c r="BN27" s="300"/>
      <c r="BO27" s="303"/>
      <c r="BP27" s="284"/>
      <c r="BQ27" s="300"/>
      <c r="BR27" s="303"/>
      <c r="BS27" s="300"/>
      <c r="BT27" s="303"/>
      <c r="BU27" s="284"/>
      <c r="BV27" s="300"/>
      <c r="BW27" s="303"/>
      <c r="BX27" s="300"/>
      <c r="BY27" s="303"/>
    </row>
    <row r="28" spans="2:77" ht="13.5" customHeight="1">
      <c r="B28" s="293"/>
      <c r="C28" s="284"/>
      <c r="D28" s="300"/>
      <c r="E28" s="303"/>
      <c r="F28" s="300"/>
      <c r="G28" s="303"/>
      <c r="H28" s="284"/>
      <c r="I28" s="300"/>
      <c r="J28" s="303"/>
      <c r="K28" s="300"/>
      <c r="L28" s="303"/>
      <c r="M28" s="284"/>
      <c r="N28" s="300"/>
      <c r="O28" s="303"/>
      <c r="P28" s="300"/>
      <c r="Q28" s="303"/>
      <c r="R28" s="284"/>
      <c r="S28" s="300"/>
      <c r="T28" s="303"/>
      <c r="U28" s="300"/>
      <c r="V28" s="303"/>
      <c r="W28" s="284"/>
      <c r="X28" s="300"/>
      <c r="Y28" s="303"/>
      <c r="Z28" s="300"/>
      <c r="AA28" s="303"/>
      <c r="AB28" s="284"/>
      <c r="AC28" s="300"/>
      <c r="AD28" s="303"/>
      <c r="AE28" s="300"/>
      <c r="AF28" s="303"/>
      <c r="AG28" s="284"/>
      <c r="AH28" s="300"/>
      <c r="AI28" s="303"/>
      <c r="AJ28" s="300"/>
      <c r="AK28" s="303"/>
      <c r="AL28" s="284"/>
      <c r="AM28" s="300"/>
      <c r="AN28" s="303"/>
      <c r="AO28" s="300"/>
      <c r="AP28" s="303"/>
      <c r="AQ28" s="284"/>
      <c r="AR28" s="300"/>
      <c r="AS28" s="303"/>
      <c r="AT28" s="300"/>
      <c r="AU28" s="303"/>
      <c r="AV28" s="284"/>
      <c r="AW28" s="300"/>
      <c r="AX28" s="303"/>
      <c r="AY28" s="300"/>
      <c r="AZ28" s="303"/>
      <c r="BA28" s="284"/>
      <c r="BB28" s="300"/>
      <c r="BC28" s="303"/>
      <c r="BD28" s="300"/>
      <c r="BE28" s="303"/>
      <c r="BF28" s="284"/>
      <c r="BG28" s="300"/>
      <c r="BH28" s="303"/>
      <c r="BI28" s="300"/>
      <c r="BJ28" s="303"/>
      <c r="BK28" s="284"/>
      <c r="BL28" s="300"/>
      <c r="BM28" s="303"/>
      <c r="BN28" s="300"/>
      <c r="BO28" s="303"/>
      <c r="BP28" s="284"/>
      <c r="BQ28" s="300"/>
      <c r="BR28" s="303"/>
      <c r="BS28" s="300"/>
      <c r="BT28" s="303"/>
      <c r="BU28" s="284"/>
      <c r="BV28" s="300"/>
      <c r="BW28" s="303"/>
      <c r="BX28" s="300"/>
      <c r="BY28" s="303"/>
    </row>
    <row r="29" spans="2:77" ht="13.5" customHeight="1">
      <c r="B29" s="293"/>
      <c r="C29" s="284"/>
      <c r="D29" s="300"/>
      <c r="E29" s="303"/>
      <c r="F29" s="300"/>
      <c r="G29" s="303"/>
      <c r="H29" s="284"/>
      <c r="I29" s="300"/>
      <c r="J29" s="303"/>
      <c r="K29" s="300"/>
      <c r="L29" s="303"/>
      <c r="M29" s="284"/>
      <c r="N29" s="300"/>
      <c r="O29" s="303"/>
      <c r="P29" s="300"/>
      <c r="Q29" s="303"/>
      <c r="R29" s="284"/>
      <c r="S29" s="300"/>
      <c r="T29" s="303"/>
      <c r="U29" s="300"/>
      <c r="V29" s="303"/>
      <c r="W29" s="284"/>
      <c r="X29" s="300"/>
      <c r="Y29" s="303"/>
      <c r="Z29" s="300"/>
      <c r="AA29" s="303"/>
      <c r="AB29" s="284"/>
      <c r="AC29" s="300"/>
      <c r="AD29" s="303"/>
      <c r="AE29" s="300"/>
      <c r="AF29" s="303"/>
      <c r="AG29" s="284"/>
      <c r="AH29" s="300"/>
      <c r="AI29" s="303"/>
      <c r="AJ29" s="300"/>
      <c r="AK29" s="303"/>
      <c r="AL29" s="284"/>
      <c r="AM29" s="300"/>
      <c r="AN29" s="303"/>
      <c r="AO29" s="300"/>
      <c r="AP29" s="303"/>
      <c r="AQ29" s="284"/>
      <c r="AR29" s="300"/>
      <c r="AS29" s="303"/>
      <c r="AT29" s="300"/>
      <c r="AU29" s="303"/>
      <c r="AV29" s="284"/>
      <c r="AW29" s="300"/>
      <c r="AX29" s="303"/>
      <c r="AY29" s="300"/>
      <c r="AZ29" s="303"/>
      <c r="BA29" s="284"/>
      <c r="BB29" s="300"/>
      <c r="BC29" s="303"/>
      <c r="BD29" s="300"/>
      <c r="BE29" s="303"/>
      <c r="BF29" s="284"/>
      <c r="BG29" s="300"/>
      <c r="BH29" s="303"/>
      <c r="BI29" s="300"/>
      <c r="BJ29" s="303"/>
      <c r="BK29" s="284"/>
      <c r="BL29" s="300"/>
      <c r="BM29" s="303"/>
      <c r="BN29" s="300"/>
      <c r="BO29" s="303"/>
      <c r="BP29" s="284"/>
      <c r="BQ29" s="300"/>
      <c r="BR29" s="303"/>
      <c r="BS29" s="300"/>
      <c r="BT29" s="303"/>
      <c r="BU29" s="284"/>
      <c r="BV29" s="300"/>
      <c r="BW29" s="303"/>
      <c r="BX29" s="300"/>
      <c r="BY29" s="303"/>
    </row>
    <row r="30" spans="2:77" ht="13.5" customHeight="1">
      <c r="C30" s="284"/>
      <c r="D30" s="300"/>
      <c r="E30" s="303"/>
      <c r="F30" s="300"/>
      <c r="G30" s="303"/>
      <c r="H30" s="284"/>
      <c r="I30" s="300"/>
      <c r="J30" s="303"/>
      <c r="K30" s="300"/>
      <c r="L30" s="303"/>
      <c r="M30" s="284"/>
      <c r="N30" s="300"/>
      <c r="O30" s="303"/>
      <c r="P30" s="300"/>
      <c r="Q30" s="303"/>
      <c r="R30" s="284"/>
      <c r="S30" s="300"/>
      <c r="T30" s="303"/>
      <c r="U30" s="300"/>
      <c r="V30" s="303"/>
      <c r="W30" s="284"/>
      <c r="X30" s="300"/>
      <c r="Y30" s="303"/>
      <c r="Z30" s="300"/>
      <c r="AA30" s="303"/>
      <c r="AB30" s="284"/>
      <c r="AC30" s="300"/>
      <c r="AD30" s="303"/>
      <c r="AE30" s="300"/>
      <c r="AF30" s="303"/>
      <c r="AG30" s="284"/>
      <c r="AH30" s="300"/>
      <c r="AI30" s="303"/>
      <c r="AJ30" s="300"/>
      <c r="AK30" s="303"/>
      <c r="AL30" s="284"/>
      <c r="AM30" s="300"/>
      <c r="AN30" s="303"/>
      <c r="AO30" s="300"/>
      <c r="AP30" s="303"/>
      <c r="AQ30" s="284"/>
      <c r="AR30" s="300"/>
      <c r="AS30" s="303"/>
      <c r="AT30" s="300"/>
      <c r="AU30" s="303"/>
      <c r="AV30" s="284"/>
      <c r="AW30" s="300"/>
      <c r="AX30" s="303"/>
      <c r="AY30" s="300"/>
      <c r="AZ30" s="303"/>
      <c r="BA30" s="284"/>
      <c r="BB30" s="300"/>
      <c r="BC30" s="303"/>
      <c r="BD30" s="300"/>
      <c r="BE30" s="303"/>
      <c r="BF30" s="284"/>
      <c r="BG30" s="300"/>
      <c r="BH30" s="303"/>
      <c r="BI30" s="300"/>
      <c r="BJ30" s="303"/>
      <c r="BK30" s="284"/>
      <c r="BL30" s="300"/>
      <c r="BM30" s="303"/>
      <c r="BN30" s="300"/>
      <c r="BO30" s="303"/>
      <c r="BP30" s="284"/>
      <c r="BQ30" s="300"/>
      <c r="BR30" s="303"/>
      <c r="BS30" s="300"/>
      <c r="BT30" s="303"/>
      <c r="BU30" s="284"/>
      <c r="BV30" s="300"/>
      <c r="BW30" s="303"/>
      <c r="BX30" s="300"/>
      <c r="BY30" s="303"/>
    </row>
    <row r="31" spans="2:77" ht="13.5" customHeight="1">
      <c r="C31" s="284"/>
      <c r="D31" s="300"/>
      <c r="E31" s="303"/>
      <c r="F31" s="300"/>
      <c r="G31" s="303"/>
      <c r="H31" s="284"/>
      <c r="I31" s="300"/>
      <c r="J31" s="303"/>
      <c r="K31" s="300"/>
      <c r="L31" s="303"/>
      <c r="M31" s="284"/>
      <c r="N31" s="300"/>
      <c r="O31" s="303"/>
      <c r="P31" s="300"/>
      <c r="Q31" s="303"/>
      <c r="R31" s="284"/>
      <c r="S31" s="300"/>
      <c r="T31" s="303"/>
      <c r="U31" s="300"/>
      <c r="V31" s="303"/>
      <c r="W31" s="284"/>
      <c r="X31" s="300"/>
      <c r="Y31" s="303"/>
      <c r="Z31" s="300"/>
      <c r="AA31" s="303"/>
      <c r="AB31" s="284"/>
      <c r="AC31" s="300"/>
      <c r="AD31" s="303"/>
      <c r="AE31" s="300"/>
      <c r="AF31" s="303"/>
      <c r="AG31" s="284"/>
      <c r="AH31" s="300"/>
      <c r="AI31" s="303"/>
      <c r="AJ31" s="300"/>
      <c r="AK31" s="303"/>
      <c r="AL31" s="284"/>
      <c r="AM31" s="300"/>
      <c r="AN31" s="303"/>
      <c r="AO31" s="300"/>
      <c r="AP31" s="303"/>
      <c r="AQ31" s="284"/>
      <c r="AR31" s="300"/>
      <c r="AS31" s="303"/>
      <c r="AT31" s="300"/>
      <c r="AU31" s="303"/>
      <c r="AV31" s="284"/>
      <c r="AW31" s="300"/>
      <c r="AX31" s="303"/>
      <c r="AY31" s="300"/>
      <c r="AZ31" s="303"/>
      <c r="BA31" s="284"/>
      <c r="BB31" s="300"/>
      <c r="BC31" s="303"/>
      <c r="BD31" s="300"/>
      <c r="BE31" s="303"/>
      <c r="BF31" s="284"/>
      <c r="BG31" s="300"/>
      <c r="BH31" s="303"/>
      <c r="BI31" s="300"/>
      <c r="BJ31" s="303"/>
      <c r="BK31" s="284"/>
      <c r="BL31" s="300"/>
      <c r="BM31" s="303"/>
      <c r="BN31" s="300"/>
      <c r="BO31" s="303"/>
      <c r="BP31" s="284"/>
      <c r="BQ31" s="300"/>
      <c r="BR31" s="303"/>
      <c r="BS31" s="300"/>
      <c r="BT31" s="303"/>
      <c r="BU31" s="284"/>
      <c r="BV31" s="300"/>
      <c r="BW31" s="303"/>
      <c r="BX31" s="300"/>
      <c r="BY31" s="303"/>
    </row>
    <row r="32" spans="2:77" ht="13.5" customHeight="1">
      <c r="C32" s="284"/>
      <c r="D32" s="300"/>
      <c r="E32" s="303"/>
      <c r="F32" s="300"/>
      <c r="G32" s="303"/>
      <c r="H32" s="284"/>
      <c r="I32" s="300"/>
      <c r="J32" s="303"/>
      <c r="K32" s="300"/>
      <c r="L32" s="303"/>
      <c r="M32" s="284"/>
      <c r="N32" s="300"/>
      <c r="O32" s="303"/>
      <c r="P32" s="300"/>
      <c r="Q32" s="303"/>
      <c r="R32" s="284"/>
      <c r="S32" s="300"/>
      <c r="T32" s="303"/>
      <c r="U32" s="300"/>
      <c r="V32" s="303"/>
      <c r="W32" s="284"/>
      <c r="X32" s="300"/>
      <c r="Y32" s="303"/>
      <c r="Z32" s="300"/>
      <c r="AA32" s="303"/>
      <c r="AB32" s="284"/>
      <c r="AC32" s="300"/>
      <c r="AD32" s="303"/>
      <c r="AE32" s="300"/>
      <c r="AF32" s="303"/>
      <c r="AG32" s="284"/>
      <c r="AH32" s="300"/>
      <c r="AI32" s="303"/>
      <c r="AJ32" s="300"/>
      <c r="AK32" s="303"/>
      <c r="AL32" s="284"/>
      <c r="AM32" s="300"/>
      <c r="AN32" s="303"/>
      <c r="AO32" s="300"/>
      <c r="AP32" s="303"/>
      <c r="AQ32" s="284"/>
      <c r="AR32" s="300"/>
      <c r="AS32" s="303"/>
      <c r="AT32" s="300"/>
      <c r="AU32" s="303"/>
      <c r="AV32" s="284"/>
      <c r="AW32" s="300"/>
      <c r="AX32" s="303"/>
      <c r="AY32" s="300"/>
      <c r="AZ32" s="303"/>
      <c r="BA32" s="284"/>
      <c r="BB32" s="300"/>
      <c r="BC32" s="303"/>
      <c r="BD32" s="300"/>
      <c r="BE32" s="303"/>
      <c r="BF32" s="284"/>
      <c r="BG32" s="300"/>
      <c r="BH32" s="303"/>
      <c r="BI32" s="300"/>
      <c r="BJ32" s="303"/>
      <c r="BK32" s="284"/>
      <c r="BL32" s="300"/>
      <c r="BM32" s="303"/>
      <c r="BN32" s="300"/>
      <c r="BO32" s="303"/>
      <c r="BP32" s="284"/>
      <c r="BQ32" s="300"/>
      <c r="BR32" s="303"/>
      <c r="BS32" s="300"/>
      <c r="BT32" s="303"/>
      <c r="BU32" s="284"/>
      <c r="BV32" s="300"/>
      <c r="BW32" s="303"/>
      <c r="BX32" s="300"/>
      <c r="BY32" s="303"/>
    </row>
    <row r="33" spans="3:77" ht="13.5" customHeight="1">
      <c r="C33" s="284"/>
      <c r="D33" s="300"/>
      <c r="E33" s="303"/>
      <c r="F33" s="300"/>
      <c r="G33" s="303"/>
      <c r="H33" s="284"/>
      <c r="I33" s="300"/>
      <c r="J33" s="303"/>
      <c r="K33" s="300"/>
      <c r="L33" s="303"/>
      <c r="M33" s="284"/>
      <c r="N33" s="300"/>
      <c r="O33" s="303"/>
      <c r="P33" s="300"/>
      <c r="Q33" s="303"/>
      <c r="R33" s="284"/>
      <c r="S33" s="300"/>
      <c r="T33" s="303"/>
      <c r="U33" s="300"/>
      <c r="V33" s="303"/>
      <c r="W33" s="284"/>
      <c r="X33" s="300"/>
      <c r="Y33" s="303"/>
      <c r="Z33" s="300"/>
      <c r="AA33" s="303"/>
      <c r="AB33" s="284"/>
      <c r="AC33" s="300"/>
      <c r="AD33" s="303"/>
      <c r="AE33" s="300"/>
      <c r="AF33" s="303"/>
      <c r="AG33" s="284"/>
      <c r="AH33" s="300"/>
      <c r="AI33" s="303"/>
      <c r="AJ33" s="300"/>
      <c r="AK33" s="303"/>
      <c r="AL33" s="284"/>
      <c r="AM33" s="300"/>
      <c r="AN33" s="303"/>
      <c r="AO33" s="300"/>
      <c r="AP33" s="303"/>
      <c r="AQ33" s="284"/>
      <c r="AR33" s="300"/>
      <c r="AS33" s="303"/>
      <c r="AT33" s="300"/>
      <c r="AU33" s="303"/>
      <c r="AV33" s="284"/>
      <c r="AW33" s="300"/>
      <c r="AX33" s="303"/>
      <c r="AY33" s="300"/>
      <c r="AZ33" s="303"/>
      <c r="BA33" s="284"/>
      <c r="BB33" s="300"/>
      <c r="BC33" s="303"/>
      <c r="BD33" s="300"/>
      <c r="BE33" s="303"/>
      <c r="BF33" s="284"/>
      <c r="BG33" s="300"/>
      <c r="BH33" s="303"/>
      <c r="BI33" s="300"/>
      <c r="BJ33" s="303"/>
      <c r="BK33" s="284"/>
      <c r="BL33" s="300"/>
      <c r="BM33" s="303"/>
      <c r="BN33" s="300"/>
      <c r="BO33" s="303"/>
      <c r="BP33" s="284"/>
      <c r="BQ33" s="300"/>
      <c r="BR33" s="303"/>
      <c r="BS33" s="300"/>
      <c r="BT33" s="303"/>
      <c r="BU33" s="284"/>
      <c r="BV33" s="300"/>
      <c r="BW33" s="303"/>
      <c r="BX33" s="300"/>
      <c r="BY33" s="303"/>
    </row>
    <row r="34" spans="3:77" ht="13.5" customHeight="1">
      <c r="C34" s="284"/>
      <c r="D34" s="300"/>
      <c r="E34" s="303"/>
      <c r="F34" s="300"/>
      <c r="G34" s="303"/>
      <c r="H34" s="284"/>
      <c r="I34" s="300"/>
      <c r="J34" s="303"/>
      <c r="K34" s="300"/>
      <c r="L34" s="303"/>
      <c r="M34" s="284"/>
      <c r="N34" s="300"/>
      <c r="O34" s="303"/>
      <c r="P34" s="300"/>
      <c r="Q34" s="303"/>
      <c r="R34" s="284"/>
      <c r="S34" s="300"/>
      <c r="T34" s="303"/>
      <c r="U34" s="300"/>
      <c r="V34" s="303"/>
      <c r="W34" s="284"/>
      <c r="X34" s="300"/>
      <c r="Y34" s="303"/>
      <c r="Z34" s="300"/>
      <c r="AA34" s="303"/>
      <c r="AB34" s="284"/>
      <c r="AC34" s="300"/>
      <c r="AD34" s="303"/>
      <c r="AE34" s="300"/>
      <c r="AF34" s="303"/>
      <c r="AG34" s="284"/>
      <c r="AH34" s="300"/>
      <c r="AI34" s="303"/>
      <c r="AJ34" s="300"/>
      <c r="AK34" s="303"/>
      <c r="AL34" s="284"/>
      <c r="AM34" s="300"/>
      <c r="AN34" s="303"/>
      <c r="AO34" s="300"/>
      <c r="AP34" s="303"/>
      <c r="AQ34" s="284"/>
      <c r="AR34" s="300"/>
      <c r="AS34" s="303"/>
      <c r="AT34" s="300"/>
      <c r="AU34" s="303"/>
      <c r="AV34" s="284"/>
      <c r="AW34" s="300"/>
      <c r="AX34" s="303"/>
      <c r="AY34" s="300"/>
      <c r="AZ34" s="303"/>
      <c r="BA34" s="284"/>
      <c r="BB34" s="300"/>
      <c r="BC34" s="303"/>
      <c r="BD34" s="300"/>
      <c r="BE34" s="303"/>
      <c r="BF34" s="284"/>
      <c r="BG34" s="300"/>
      <c r="BH34" s="303"/>
      <c r="BI34" s="300"/>
      <c r="BJ34" s="303"/>
      <c r="BK34" s="284"/>
      <c r="BL34" s="300"/>
      <c r="BM34" s="303"/>
      <c r="BN34" s="300"/>
      <c r="BO34" s="303"/>
      <c r="BP34" s="284"/>
      <c r="BQ34" s="300"/>
      <c r="BR34" s="303"/>
      <c r="BS34" s="300"/>
      <c r="BT34" s="303"/>
      <c r="BU34" s="284"/>
      <c r="BV34" s="300"/>
      <c r="BW34" s="303"/>
      <c r="BX34" s="300"/>
      <c r="BY34" s="303"/>
    </row>
    <row r="35" spans="3:77" ht="13.5" customHeight="1">
      <c r="C35" s="284"/>
      <c r="D35" s="300"/>
      <c r="E35" s="313"/>
      <c r="F35" s="300"/>
      <c r="G35" s="313"/>
      <c r="H35" s="284"/>
      <c r="I35" s="300"/>
      <c r="J35" s="313"/>
      <c r="K35" s="300"/>
      <c r="L35" s="313"/>
      <c r="M35" s="284"/>
      <c r="N35" s="300"/>
      <c r="O35" s="313"/>
      <c r="P35" s="300"/>
      <c r="Q35" s="313"/>
      <c r="R35" s="284"/>
      <c r="S35" s="300"/>
      <c r="T35" s="313"/>
      <c r="U35" s="300"/>
      <c r="V35" s="313"/>
      <c r="W35" s="284"/>
      <c r="X35" s="300"/>
      <c r="Y35" s="313"/>
      <c r="Z35" s="300"/>
      <c r="AA35" s="313"/>
      <c r="AB35" s="284"/>
      <c r="AC35" s="300"/>
      <c r="AD35" s="313"/>
      <c r="AE35" s="300"/>
      <c r="AF35" s="313"/>
      <c r="AG35" s="284"/>
      <c r="AH35" s="300"/>
      <c r="AI35" s="313"/>
      <c r="AJ35" s="300"/>
      <c r="AK35" s="313"/>
      <c r="AL35" s="284"/>
      <c r="AM35" s="300"/>
      <c r="AN35" s="313"/>
      <c r="AO35" s="300"/>
      <c r="AP35" s="313"/>
      <c r="AQ35" s="284"/>
      <c r="AR35" s="300"/>
      <c r="AS35" s="313"/>
      <c r="AT35" s="300"/>
      <c r="AU35" s="313"/>
      <c r="AV35" s="284"/>
      <c r="AW35" s="300"/>
      <c r="AX35" s="313"/>
      <c r="AY35" s="300"/>
      <c r="AZ35" s="313"/>
      <c r="BA35" s="284"/>
      <c r="BB35" s="300"/>
      <c r="BC35" s="313"/>
      <c r="BD35" s="300"/>
      <c r="BE35" s="313"/>
      <c r="BF35" s="284"/>
      <c r="BG35" s="300"/>
      <c r="BH35" s="313"/>
      <c r="BI35" s="300"/>
      <c r="BJ35" s="313"/>
      <c r="BK35" s="284"/>
      <c r="BL35" s="300"/>
      <c r="BM35" s="313"/>
      <c r="BN35" s="300"/>
      <c r="BO35" s="313"/>
      <c r="BP35" s="284"/>
      <c r="BQ35" s="300"/>
      <c r="BR35" s="313"/>
      <c r="BS35" s="300"/>
      <c r="BT35" s="313"/>
      <c r="BU35" s="284"/>
      <c r="BV35" s="300"/>
      <c r="BW35" s="313"/>
      <c r="BX35" s="300"/>
      <c r="BY35" s="313"/>
    </row>
    <row r="36" spans="3:77" ht="13.5" customHeight="1">
      <c r="C36" s="284"/>
      <c r="D36" s="300"/>
      <c r="E36" s="313"/>
      <c r="F36" s="300"/>
      <c r="G36" s="313"/>
      <c r="H36" s="284"/>
      <c r="I36" s="300"/>
      <c r="J36" s="313"/>
      <c r="K36" s="300"/>
      <c r="L36" s="313"/>
      <c r="M36" s="284"/>
      <c r="N36" s="300"/>
      <c r="O36" s="313"/>
      <c r="P36" s="300"/>
      <c r="Q36" s="313"/>
      <c r="R36" s="284"/>
      <c r="S36" s="300"/>
      <c r="T36" s="313"/>
      <c r="U36" s="300"/>
      <c r="V36" s="313"/>
      <c r="W36" s="284"/>
      <c r="X36" s="300"/>
      <c r="Y36" s="313"/>
      <c r="Z36" s="300"/>
      <c r="AA36" s="313"/>
      <c r="AB36" s="284"/>
      <c r="AC36" s="300"/>
      <c r="AD36" s="313"/>
      <c r="AE36" s="300"/>
      <c r="AF36" s="313"/>
      <c r="AG36" s="284"/>
      <c r="AH36" s="300"/>
      <c r="AI36" s="313"/>
      <c r="AJ36" s="300"/>
      <c r="AK36" s="313"/>
      <c r="AL36" s="284"/>
      <c r="AM36" s="300"/>
      <c r="AN36" s="313"/>
      <c r="AO36" s="300"/>
      <c r="AP36" s="313"/>
      <c r="AQ36" s="284"/>
      <c r="AR36" s="300"/>
      <c r="AS36" s="313"/>
      <c r="AT36" s="300"/>
      <c r="AU36" s="313"/>
      <c r="AV36" s="284"/>
      <c r="AW36" s="300"/>
      <c r="AX36" s="313"/>
      <c r="AY36" s="300"/>
      <c r="AZ36" s="313"/>
      <c r="BA36" s="284"/>
      <c r="BB36" s="300"/>
      <c r="BC36" s="313"/>
      <c r="BD36" s="300"/>
      <c r="BE36" s="313"/>
      <c r="BF36" s="284"/>
      <c r="BG36" s="300"/>
      <c r="BH36" s="313"/>
      <c r="BI36" s="300"/>
      <c r="BJ36" s="313"/>
      <c r="BK36" s="284"/>
      <c r="BL36" s="300"/>
      <c r="BM36" s="313"/>
      <c r="BN36" s="300"/>
      <c r="BO36" s="313"/>
      <c r="BP36" s="284"/>
      <c r="BQ36" s="300"/>
      <c r="BR36" s="313"/>
      <c r="BS36" s="300"/>
      <c r="BT36" s="313"/>
      <c r="BU36" s="284"/>
      <c r="BV36" s="300"/>
      <c r="BW36" s="313"/>
      <c r="BX36" s="300"/>
      <c r="BY36" s="313"/>
    </row>
    <row r="37" spans="3:77" ht="13.5" customHeight="1">
      <c r="C37" s="284"/>
      <c r="D37" s="300"/>
      <c r="E37" s="313"/>
      <c r="F37" s="300"/>
      <c r="G37" s="313"/>
      <c r="H37" s="284"/>
      <c r="I37" s="300"/>
      <c r="J37" s="313"/>
      <c r="K37" s="300"/>
      <c r="L37" s="313"/>
      <c r="M37" s="284"/>
      <c r="N37" s="300"/>
      <c r="O37" s="313"/>
      <c r="P37" s="300"/>
      <c r="Q37" s="313"/>
      <c r="R37" s="284"/>
      <c r="S37" s="300"/>
      <c r="T37" s="313"/>
      <c r="U37" s="300"/>
      <c r="V37" s="313"/>
      <c r="W37" s="284"/>
      <c r="X37" s="300"/>
      <c r="Y37" s="313"/>
      <c r="Z37" s="300"/>
      <c r="AA37" s="313"/>
      <c r="AB37" s="284"/>
      <c r="AC37" s="300"/>
      <c r="AD37" s="313"/>
      <c r="AE37" s="300"/>
      <c r="AF37" s="313"/>
      <c r="AG37" s="284"/>
      <c r="AH37" s="300"/>
      <c r="AI37" s="313"/>
      <c r="AJ37" s="300"/>
      <c r="AK37" s="313"/>
      <c r="AL37" s="284"/>
      <c r="AM37" s="300"/>
      <c r="AN37" s="313"/>
      <c r="AO37" s="300"/>
      <c r="AP37" s="313"/>
      <c r="AQ37" s="284"/>
      <c r="AR37" s="300"/>
      <c r="AS37" s="313"/>
      <c r="AT37" s="300"/>
      <c r="AU37" s="313"/>
      <c r="AV37" s="284"/>
      <c r="AW37" s="300"/>
      <c r="AX37" s="313"/>
      <c r="AY37" s="300"/>
      <c r="AZ37" s="313"/>
      <c r="BA37" s="284"/>
      <c r="BB37" s="300"/>
      <c r="BC37" s="313"/>
      <c r="BD37" s="300"/>
      <c r="BE37" s="313"/>
      <c r="BF37" s="284"/>
      <c r="BG37" s="300"/>
      <c r="BH37" s="313"/>
      <c r="BI37" s="300"/>
      <c r="BJ37" s="313"/>
      <c r="BK37" s="284"/>
      <c r="BL37" s="300"/>
      <c r="BM37" s="313"/>
      <c r="BN37" s="300"/>
      <c r="BO37" s="313"/>
      <c r="BP37" s="284"/>
      <c r="BQ37" s="300"/>
      <c r="BR37" s="313"/>
      <c r="BS37" s="300"/>
      <c r="BT37" s="313"/>
      <c r="BU37" s="284"/>
      <c r="BV37" s="300"/>
      <c r="BW37" s="313"/>
      <c r="BX37" s="300"/>
      <c r="BY37" s="313"/>
    </row>
    <row r="38" spans="3:77" ht="13.5" customHeight="1">
      <c r="C38" s="284"/>
      <c r="D38" s="300"/>
      <c r="E38" s="313"/>
      <c r="F38" s="300"/>
      <c r="G38" s="313"/>
      <c r="H38" s="284"/>
      <c r="I38" s="300"/>
      <c r="J38" s="313"/>
      <c r="K38" s="300"/>
      <c r="L38" s="313"/>
      <c r="M38" s="284"/>
      <c r="N38" s="300"/>
      <c r="O38" s="313"/>
      <c r="P38" s="300"/>
      <c r="Q38" s="313"/>
      <c r="R38" s="284"/>
      <c r="S38" s="300"/>
      <c r="T38" s="313"/>
      <c r="U38" s="300"/>
      <c r="V38" s="313"/>
      <c r="W38" s="284"/>
      <c r="X38" s="300"/>
      <c r="Y38" s="313"/>
      <c r="Z38" s="300"/>
      <c r="AA38" s="313"/>
      <c r="AB38" s="284"/>
      <c r="AC38" s="300"/>
      <c r="AD38" s="313"/>
      <c r="AE38" s="300"/>
      <c r="AF38" s="313"/>
      <c r="AG38" s="284"/>
      <c r="AH38" s="300"/>
      <c r="AI38" s="313"/>
      <c r="AJ38" s="300"/>
      <c r="AK38" s="313"/>
      <c r="AL38" s="284"/>
      <c r="AM38" s="300"/>
      <c r="AN38" s="313"/>
      <c r="AO38" s="300"/>
      <c r="AP38" s="313"/>
      <c r="AQ38" s="284"/>
      <c r="AR38" s="300"/>
      <c r="AS38" s="313"/>
      <c r="AT38" s="300"/>
      <c r="AU38" s="313"/>
      <c r="AV38" s="284"/>
      <c r="AW38" s="300"/>
      <c r="AX38" s="313"/>
      <c r="AY38" s="300"/>
      <c r="AZ38" s="313"/>
      <c r="BA38" s="284"/>
      <c r="BB38" s="300"/>
      <c r="BC38" s="313"/>
      <c r="BD38" s="300"/>
      <c r="BE38" s="313"/>
      <c r="BF38" s="284"/>
      <c r="BG38" s="300"/>
      <c r="BH38" s="313"/>
      <c r="BI38" s="300"/>
      <c r="BJ38" s="313"/>
      <c r="BK38" s="284"/>
      <c r="BL38" s="300"/>
      <c r="BM38" s="313"/>
      <c r="BN38" s="300"/>
      <c r="BO38" s="313"/>
      <c r="BP38" s="284"/>
      <c r="BQ38" s="300"/>
      <c r="BR38" s="313"/>
      <c r="BS38" s="300"/>
      <c r="BT38" s="313"/>
      <c r="BU38" s="284"/>
      <c r="BV38" s="300"/>
      <c r="BW38" s="313"/>
      <c r="BX38" s="300"/>
      <c r="BY38" s="313"/>
    </row>
    <row r="39" spans="3:77" ht="13.5" customHeight="1">
      <c r="C39" s="284"/>
      <c r="D39" s="300"/>
      <c r="E39" s="313"/>
      <c r="F39" s="300"/>
      <c r="G39" s="313"/>
      <c r="H39" s="284"/>
      <c r="I39" s="300"/>
      <c r="J39" s="313"/>
      <c r="K39" s="300"/>
      <c r="L39" s="313"/>
      <c r="M39" s="284"/>
      <c r="N39" s="300"/>
      <c r="O39" s="313"/>
      <c r="P39" s="300"/>
      <c r="Q39" s="313"/>
      <c r="R39" s="284"/>
      <c r="S39" s="300"/>
      <c r="T39" s="313"/>
      <c r="U39" s="300"/>
      <c r="V39" s="313"/>
      <c r="W39" s="284"/>
      <c r="X39" s="300"/>
      <c r="Y39" s="313"/>
      <c r="Z39" s="300"/>
      <c r="AA39" s="313"/>
      <c r="AB39" s="284"/>
      <c r="AC39" s="300"/>
      <c r="AD39" s="313"/>
      <c r="AE39" s="300"/>
      <c r="AF39" s="313"/>
      <c r="AG39" s="284"/>
      <c r="AH39" s="300"/>
      <c r="AI39" s="313"/>
      <c r="AJ39" s="300"/>
      <c r="AK39" s="313"/>
      <c r="AL39" s="284"/>
      <c r="AM39" s="300"/>
      <c r="AN39" s="313"/>
      <c r="AO39" s="300"/>
      <c r="AP39" s="313"/>
      <c r="AQ39" s="284"/>
      <c r="AR39" s="300"/>
      <c r="AS39" s="313"/>
      <c r="AT39" s="300"/>
      <c r="AU39" s="313"/>
      <c r="AV39" s="284"/>
      <c r="AW39" s="300"/>
      <c r="AX39" s="313"/>
      <c r="AY39" s="300"/>
      <c r="AZ39" s="313"/>
      <c r="BA39" s="284"/>
      <c r="BB39" s="300"/>
      <c r="BC39" s="313"/>
      <c r="BD39" s="300"/>
      <c r="BE39" s="313"/>
      <c r="BF39" s="284"/>
      <c r="BG39" s="300"/>
      <c r="BH39" s="313"/>
      <c r="BI39" s="300"/>
      <c r="BJ39" s="313"/>
      <c r="BK39" s="284"/>
      <c r="BL39" s="300"/>
      <c r="BM39" s="313"/>
      <c r="BN39" s="300"/>
      <c r="BO39" s="313"/>
      <c r="BP39" s="284"/>
      <c r="BQ39" s="300"/>
      <c r="BR39" s="313"/>
      <c r="BS39" s="300"/>
      <c r="BT39" s="313"/>
      <c r="BU39" s="284"/>
      <c r="BV39" s="300"/>
      <c r="BW39" s="313"/>
      <c r="BX39" s="300"/>
      <c r="BY39" s="313"/>
    </row>
    <row r="40" spans="3:77" ht="13.5" customHeight="1">
      <c r="C40" s="284"/>
      <c r="D40" s="300"/>
      <c r="E40" s="313"/>
      <c r="F40" s="300"/>
      <c r="G40" s="313"/>
      <c r="H40" s="284"/>
      <c r="I40" s="300"/>
      <c r="J40" s="313"/>
      <c r="K40" s="300"/>
      <c r="L40" s="313"/>
      <c r="M40" s="284"/>
      <c r="N40" s="300"/>
      <c r="O40" s="313"/>
      <c r="P40" s="300"/>
      <c r="Q40" s="313"/>
      <c r="R40" s="284"/>
      <c r="S40" s="300"/>
      <c r="T40" s="313"/>
      <c r="U40" s="300"/>
      <c r="V40" s="313"/>
      <c r="W40" s="284"/>
      <c r="X40" s="300"/>
      <c r="Y40" s="313"/>
      <c r="Z40" s="300"/>
      <c r="AA40" s="313"/>
      <c r="AB40" s="284"/>
      <c r="AC40" s="300"/>
      <c r="AD40" s="313"/>
      <c r="AE40" s="300"/>
      <c r="AF40" s="313"/>
      <c r="AG40" s="284"/>
      <c r="AH40" s="300"/>
      <c r="AI40" s="313"/>
      <c r="AJ40" s="300"/>
      <c r="AK40" s="313"/>
      <c r="AL40" s="284"/>
      <c r="AM40" s="300"/>
      <c r="AN40" s="313"/>
      <c r="AO40" s="300"/>
      <c r="AP40" s="313"/>
      <c r="AQ40" s="284"/>
      <c r="AR40" s="300"/>
      <c r="AS40" s="313"/>
      <c r="AT40" s="300"/>
      <c r="AU40" s="313"/>
      <c r="AV40" s="284"/>
      <c r="AW40" s="300"/>
      <c r="AX40" s="313"/>
      <c r="AY40" s="300"/>
      <c r="AZ40" s="313"/>
      <c r="BA40" s="284"/>
      <c r="BB40" s="300"/>
      <c r="BC40" s="313"/>
      <c r="BD40" s="300"/>
      <c r="BE40" s="313"/>
      <c r="BF40" s="284"/>
      <c r="BG40" s="300"/>
      <c r="BH40" s="313"/>
      <c r="BI40" s="300"/>
      <c r="BJ40" s="313"/>
      <c r="BK40" s="284"/>
      <c r="BL40" s="300"/>
      <c r="BM40" s="313"/>
      <c r="BN40" s="300"/>
      <c r="BO40" s="313"/>
      <c r="BP40" s="284"/>
      <c r="BQ40" s="300"/>
      <c r="BR40" s="313"/>
      <c r="BS40" s="300"/>
      <c r="BT40" s="313"/>
      <c r="BU40" s="284"/>
      <c r="BV40" s="300"/>
      <c r="BW40" s="313"/>
      <c r="BX40" s="300"/>
      <c r="BY40" s="313"/>
    </row>
    <row r="41" spans="3:77" ht="13.5" customHeight="1">
      <c r="C41" s="284"/>
      <c r="D41" s="300"/>
      <c r="E41" s="313"/>
      <c r="F41" s="300"/>
      <c r="G41" s="313"/>
      <c r="H41" s="284"/>
      <c r="I41" s="300"/>
      <c r="J41" s="313"/>
      <c r="K41" s="300"/>
      <c r="L41" s="313"/>
      <c r="M41" s="284"/>
      <c r="N41" s="300"/>
      <c r="O41" s="313"/>
      <c r="P41" s="300"/>
      <c r="Q41" s="313"/>
      <c r="R41" s="284"/>
      <c r="S41" s="300"/>
      <c r="T41" s="313"/>
      <c r="U41" s="300"/>
      <c r="V41" s="313"/>
      <c r="W41" s="284"/>
      <c r="X41" s="300"/>
      <c r="Y41" s="313"/>
      <c r="Z41" s="300"/>
      <c r="AA41" s="313"/>
      <c r="AB41" s="284"/>
      <c r="AC41" s="300"/>
      <c r="AD41" s="313"/>
      <c r="AE41" s="300"/>
      <c r="AF41" s="313"/>
      <c r="AG41" s="284"/>
      <c r="AH41" s="300"/>
      <c r="AI41" s="313"/>
      <c r="AJ41" s="300"/>
      <c r="AK41" s="313"/>
      <c r="AL41" s="284"/>
      <c r="AM41" s="300"/>
      <c r="AN41" s="313"/>
      <c r="AO41" s="300"/>
      <c r="AP41" s="313"/>
      <c r="AQ41" s="284"/>
      <c r="AR41" s="300"/>
      <c r="AS41" s="313"/>
      <c r="AT41" s="300"/>
      <c r="AU41" s="313"/>
      <c r="AV41" s="284"/>
      <c r="AW41" s="300"/>
      <c r="AX41" s="313"/>
      <c r="AY41" s="300"/>
      <c r="AZ41" s="313"/>
      <c r="BA41" s="284"/>
      <c r="BB41" s="300"/>
      <c r="BC41" s="313"/>
      <c r="BD41" s="300"/>
      <c r="BE41" s="313"/>
      <c r="BF41" s="284"/>
      <c r="BG41" s="300"/>
      <c r="BH41" s="313"/>
      <c r="BI41" s="300"/>
      <c r="BJ41" s="313"/>
      <c r="BK41" s="284"/>
      <c r="BL41" s="300"/>
      <c r="BM41" s="313"/>
      <c r="BN41" s="300"/>
      <c r="BO41" s="313"/>
      <c r="BP41" s="284"/>
      <c r="BQ41" s="300"/>
      <c r="BR41" s="313"/>
      <c r="BS41" s="300"/>
      <c r="BT41" s="313"/>
      <c r="BU41" s="284"/>
      <c r="BV41" s="300"/>
      <c r="BW41" s="313"/>
      <c r="BX41" s="300"/>
      <c r="BY41" s="313"/>
    </row>
    <row r="42" spans="3:77" ht="13.5" customHeight="1">
      <c r="C42" s="284"/>
      <c r="D42" s="300"/>
      <c r="E42" s="313"/>
      <c r="F42" s="300"/>
      <c r="G42" s="313"/>
      <c r="H42" s="284"/>
      <c r="I42" s="300"/>
      <c r="J42" s="313"/>
      <c r="K42" s="300"/>
      <c r="L42" s="313"/>
      <c r="M42" s="284"/>
      <c r="N42" s="300"/>
      <c r="O42" s="313"/>
      <c r="P42" s="300"/>
      <c r="Q42" s="313"/>
      <c r="R42" s="284"/>
      <c r="S42" s="300"/>
      <c r="T42" s="313"/>
      <c r="U42" s="300"/>
      <c r="V42" s="313"/>
      <c r="W42" s="284"/>
      <c r="X42" s="300"/>
      <c r="Y42" s="313"/>
      <c r="Z42" s="300"/>
      <c r="AA42" s="313"/>
      <c r="AB42" s="284"/>
      <c r="AC42" s="300"/>
      <c r="AD42" s="313"/>
      <c r="AE42" s="300"/>
      <c r="AF42" s="313"/>
      <c r="AG42" s="284"/>
      <c r="AH42" s="300"/>
      <c r="AI42" s="313"/>
      <c r="AJ42" s="300"/>
      <c r="AK42" s="313"/>
      <c r="AL42" s="284"/>
      <c r="AM42" s="300"/>
      <c r="AN42" s="313"/>
      <c r="AO42" s="300"/>
      <c r="AP42" s="313"/>
      <c r="AQ42" s="284"/>
      <c r="AR42" s="300"/>
      <c r="AS42" s="313"/>
      <c r="AT42" s="300"/>
      <c r="AU42" s="313"/>
      <c r="AV42" s="284"/>
      <c r="AW42" s="300"/>
      <c r="AX42" s="313"/>
      <c r="AY42" s="300"/>
      <c r="AZ42" s="313"/>
      <c r="BA42" s="284"/>
      <c r="BB42" s="300"/>
      <c r="BC42" s="313"/>
      <c r="BD42" s="300"/>
      <c r="BE42" s="313"/>
      <c r="BF42" s="284"/>
      <c r="BG42" s="300"/>
      <c r="BH42" s="313"/>
      <c r="BI42" s="300"/>
      <c r="BJ42" s="313"/>
      <c r="BK42" s="284"/>
      <c r="BL42" s="300"/>
      <c r="BM42" s="313"/>
      <c r="BN42" s="300"/>
      <c r="BO42" s="313"/>
      <c r="BP42" s="284"/>
      <c r="BQ42" s="300"/>
      <c r="BR42" s="313"/>
      <c r="BS42" s="300"/>
      <c r="BT42" s="313"/>
      <c r="BU42" s="284"/>
      <c r="BV42" s="300"/>
      <c r="BW42" s="313"/>
      <c r="BX42" s="300"/>
      <c r="BY42" s="313"/>
    </row>
    <row r="43" spans="3:77" ht="13.5" customHeight="1">
      <c r="C43" s="284"/>
      <c r="D43" s="300"/>
      <c r="E43" s="313"/>
      <c r="F43" s="300"/>
      <c r="G43" s="313"/>
      <c r="H43" s="284"/>
      <c r="I43" s="300"/>
      <c r="J43" s="313"/>
      <c r="K43" s="300"/>
      <c r="L43" s="313"/>
      <c r="M43" s="284"/>
      <c r="N43" s="300"/>
      <c r="O43" s="313"/>
      <c r="P43" s="300"/>
      <c r="Q43" s="313"/>
      <c r="R43" s="284"/>
      <c r="S43" s="300"/>
      <c r="T43" s="313"/>
      <c r="U43" s="300"/>
      <c r="V43" s="313"/>
      <c r="W43" s="284"/>
      <c r="X43" s="300"/>
      <c r="Y43" s="313"/>
      <c r="Z43" s="300"/>
      <c r="AA43" s="313"/>
      <c r="AB43" s="284"/>
      <c r="AC43" s="300"/>
      <c r="AD43" s="313"/>
      <c r="AE43" s="300"/>
      <c r="AF43" s="313"/>
      <c r="AG43" s="284"/>
      <c r="AH43" s="300"/>
      <c r="AI43" s="313"/>
      <c r="AJ43" s="300"/>
      <c r="AK43" s="313"/>
      <c r="AL43" s="284"/>
      <c r="AM43" s="300"/>
      <c r="AN43" s="313"/>
      <c r="AO43" s="300"/>
      <c r="AP43" s="313"/>
      <c r="AQ43" s="284"/>
      <c r="AR43" s="300"/>
      <c r="AS43" s="313"/>
      <c r="AT43" s="300"/>
      <c r="AU43" s="313"/>
      <c r="AV43" s="284"/>
      <c r="AW43" s="300"/>
      <c r="AX43" s="313"/>
      <c r="AY43" s="300"/>
      <c r="AZ43" s="313"/>
      <c r="BA43" s="284"/>
      <c r="BB43" s="300"/>
      <c r="BC43" s="313"/>
      <c r="BD43" s="300"/>
      <c r="BE43" s="313"/>
      <c r="BF43" s="284"/>
      <c r="BG43" s="300"/>
      <c r="BH43" s="313"/>
      <c r="BI43" s="300"/>
      <c r="BJ43" s="313"/>
      <c r="BK43" s="284"/>
      <c r="BL43" s="300"/>
      <c r="BM43" s="313"/>
      <c r="BN43" s="300"/>
      <c r="BO43" s="313"/>
      <c r="BP43" s="284"/>
      <c r="BQ43" s="300"/>
      <c r="BR43" s="313"/>
      <c r="BS43" s="300"/>
      <c r="BT43" s="313"/>
      <c r="BU43" s="284"/>
      <c r="BV43" s="300"/>
      <c r="BW43" s="313"/>
      <c r="BX43" s="300"/>
      <c r="BY43" s="313"/>
    </row>
    <row r="44" spans="3:77" ht="13.5" customHeight="1">
      <c r="C44" s="284"/>
      <c r="D44" s="300"/>
      <c r="E44" s="313"/>
      <c r="F44" s="300"/>
      <c r="G44" s="313"/>
      <c r="H44" s="284"/>
      <c r="I44" s="300"/>
      <c r="J44" s="313"/>
      <c r="K44" s="300"/>
      <c r="L44" s="313"/>
      <c r="M44" s="284"/>
      <c r="N44" s="300"/>
      <c r="O44" s="313"/>
      <c r="P44" s="300"/>
      <c r="Q44" s="313"/>
      <c r="R44" s="284"/>
      <c r="S44" s="300"/>
      <c r="T44" s="313"/>
      <c r="U44" s="300"/>
      <c r="V44" s="313"/>
      <c r="W44" s="284"/>
      <c r="X44" s="300"/>
      <c r="Y44" s="313"/>
      <c r="Z44" s="300"/>
      <c r="AA44" s="313"/>
      <c r="AB44" s="284"/>
      <c r="AC44" s="300"/>
      <c r="AD44" s="313"/>
      <c r="AE44" s="300"/>
      <c r="AF44" s="313"/>
      <c r="AG44" s="284"/>
      <c r="AH44" s="300"/>
      <c r="AI44" s="313"/>
      <c r="AJ44" s="300"/>
      <c r="AK44" s="313"/>
      <c r="AL44" s="284"/>
      <c r="AM44" s="300"/>
      <c r="AN44" s="313"/>
      <c r="AO44" s="300"/>
      <c r="AP44" s="313"/>
      <c r="AQ44" s="284"/>
      <c r="AR44" s="300"/>
      <c r="AS44" s="313"/>
      <c r="AT44" s="300"/>
      <c r="AU44" s="313"/>
      <c r="AV44" s="284"/>
      <c r="AW44" s="300"/>
      <c r="AX44" s="313"/>
      <c r="AY44" s="300"/>
      <c r="AZ44" s="313"/>
      <c r="BA44" s="284"/>
      <c r="BB44" s="300"/>
      <c r="BC44" s="313"/>
      <c r="BD44" s="300"/>
      <c r="BE44" s="313"/>
      <c r="BF44" s="284"/>
      <c r="BG44" s="300"/>
      <c r="BH44" s="313"/>
      <c r="BI44" s="300"/>
      <c r="BJ44" s="313"/>
      <c r="BK44" s="284"/>
      <c r="BL44" s="300"/>
      <c r="BM44" s="313"/>
      <c r="BN44" s="300"/>
      <c r="BO44" s="313"/>
      <c r="BP44" s="284"/>
      <c r="BQ44" s="300"/>
      <c r="BR44" s="313"/>
      <c r="BS44" s="300"/>
      <c r="BT44" s="313"/>
      <c r="BU44" s="284"/>
      <c r="BV44" s="300"/>
      <c r="BW44" s="313"/>
      <c r="BX44" s="300"/>
      <c r="BY44" s="313"/>
    </row>
    <row r="45" spans="3:77" ht="13.5" customHeight="1">
      <c r="C45" s="284"/>
      <c r="D45" s="300"/>
      <c r="E45" s="313"/>
      <c r="F45" s="300"/>
      <c r="G45" s="313"/>
      <c r="H45" s="284"/>
      <c r="I45" s="300"/>
      <c r="J45" s="313"/>
      <c r="K45" s="300"/>
      <c r="L45" s="313"/>
      <c r="M45" s="284"/>
      <c r="N45" s="300"/>
      <c r="O45" s="313"/>
      <c r="P45" s="300"/>
      <c r="Q45" s="313"/>
      <c r="R45" s="284"/>
      <c r="S45" s="300"/>
      <c r="T45" s="313"/>
      <c r="U45" s="300"/>
      <c r="V45" s="313"/>
      <c r="W45" s="284"/>
      <c r="X45" s="300"/>
      <c r="Y45" s="313"/>
      <c r="Z45" s="300"/>
      <c r="AA45" s="313"/>
      <c r="AB45" s="284"/>
      <c r="AC45" s="300"/>
      <c r="AD45" s="313"/>
      <c r="AE45" s="300"/>
      <c r="AF45" s="313"/>
      <c r="AG45" s="284"/>
      <c r="AH45" s="300"/>
      <c r="AI45" s="313"/>
      <c r="AJ45" s="300"/>
      <c r="AK45" s="313"/>
      <c r="AL45" s="284"/>
      <c r="AM45" s="300"/>
      <c r="AN45" s="313"/>
      <c r="AO45" s="300"/>
      <c r="AP45" s="313"/>
      <c r="AQ45" s="284"/>
      <c r="AR45" s="300"/>
      <c r="AS45" s="313"/>
      <c r="AT45" s="300"/>
      <c r="AU45" s="313"/>
      <c r="AV45" s="284"/>
      <c r="AW45" s="300"/>
      <c r="AX45" s="313"/>
      <c r="AY45" s="300"/>
      <c r="AZ45" s="313"/>
      <c r="BA45" s="284"/>
      <c r="BB45" s="300"/>
      <c r="BC45" s="313"/>
      <c r="BD45" s="300"/>
      <c r="BE45" s="313"/>
      <c r="BF45" s="284"/>
      <c r="BG45" s="300"/>
      <c r="BH45" s="313"/>
      <c r="BI45" s="300"/>
      <c r="BJ45" s="313"/>
      <c r="BK45" s="284"/>
      <c r="BL45" s="300"/>
      <c r="BM45" s="313"/>
      <c r="BN45" s="300"/>
      <c r="BO45" s="313"/>
      <c r="BP45" s="284"/>
      <c r="BQ45" s="300"/>
      <c r="BR45" s="313"/>
      <c r="BS45" s="300"/>
      <c r="BT45" s="313"/>
      <c r="BU45" s="284"/>
      <c r="BV45" s="300"/>
      <c r="BW45" s="313"/>
      <c r="BX45" s="300"/>
      <c r="BY45" s="313"/>
    </row>
    <row r="46" spans="3:77" ht="13.5" customHeight="1">
      <c r="C46" s="284"/>
      <c r="D46" s="300"/>
      <c r="E46" s="313"/>
      <c r="F46" s="300"/>
      <c r="G46" s="313"/>
      <c r="H46" s="284"/>
      <c r="I46" s="300"/>
      <c r="J46" s="313"/>
      <c r="K46" s="300"/>
      <c r="L46" s="313"/>
      <c r="M46" s="284"/>
      <c r="N46" s="300"/>
      <c r="O46" s="313"/>
      <c r="P46" s="300"/>
      <c r="Q46" s="313"/>
      <c r="R46" s="284"/>
      <c r="S46" s="300"/>
      <c r="T46" s="313"/>
      <c r="U46" s="300"/>
      <c r="V46" s="313"/>
      <c r="W46" s="284"/>
      <c r="X46" s="300"/>
      <c r="Y46" s="313"/>
      <c r="Z46" s="300"/>
      <c r="AA46" s="313"/>
      <c r="AB46" s="284"/>
      <c r="AC46" s="300"/>
      <c r="AD46" s="313"/>
      <c r="AE46" s="300"/>
      <c r="AF46" s="313"/>
      <c r="AG46" s="284"/>
      <c r="AH46" s="300"/>
      <c r="AI46" s="313"/>
      <c r="AJ46" s="300"/>
      <c r="AK46" s="313"/>
      <c r="AL46" s="284"/>
      <c r="AM46" s="300"/>
      <c r="AN46" s="313"/>
      <c r="AO46" s="300"/>
      <c r="AP46" s="313"/>
      <c r="AQ46" s="284"/>
      <c r="AR46" s="300"/>
      <c r="AS46" s="313"/>
      <c r="AT46" s="300"/>
      <c r="AU46" s="313"/>
      <c r="AV46" s="284"/>
      <c r="AW46" s="300"/>
      <c r="AX46" s="313"/>
      <c r="AY46" s="300"/>
      <c r="AZ46" s="313"/>
      <c r="BA46" s="284"/>
      <c r="BB46" s="300"/>
      <c r="BC46" s="313"/>
      <c r="BD46" s="300"/>
      <c r="BE46" s="313"/>
      <c r="BF46" s="284"/>
      <c r="BG46" s="300"/>
      <c r="BH46" s="313"/>
      <c r="BI46" s="300"/>
      <c r="BJ46" s="313"/>
      <c r="BK46" s="284"/>
      <c r="BL46" s="300"/>
      <c r="BM46" s="313"/>
      <c r="BN46" s="300"/>
      <c r="BO46" s="313"/>
      <c r="BP46" s="284"/>
      <c r="BQ46" s="300"/>
      <c r="BR46" s="313"/>
      <c r="BS46" s="300"/>
      <c r="BT46" s="313"/>
      <c r="BU46" s="284"/>
      <c r="BV46" s="300"/>
      <c r="BW46" s="313"/>
      <c r="BX46" s="300"/>
      <c r="BY46" s="313"/>
    </row>
    <row r="47" spans="3:77" ht="13.5" customHeight="1">
      <c r="C47" s="284"/>
      <c r="D47" s="300"/>
      <c r="E47" s="313"/>
      <c r="F47" s="300"/>
      <c r="G47" s="313"/>
      <c r="H47" s="284"/>
      <c r="I47" s="300"/>
      <c r="J47" s="313"/>
      <c r="K47" s="300"/>
      <c r="L47" s="313"/>
      <c r="M47" s="284"/>
      <c r="N47" s="300"/>
      <c r="O47" s="313"/>
      <c r="P47" s="300"/>
      <c r="Q47" s="313"/>
      <c r="R47" s="284"/>
      <c r="S47" s="300"/>
      <c r="T47" s="313"/>
      <c r="U47" s="300"/>
      <c r="V47" s="313"/>
      <c r="W47" s="284"/>
      <c r="X47" s="300"/>
      <c r="Y47" s="313"/>
      <c r="Z47" s="300"/>
      <c r="AA47" s="313"/>
      <c r="AB47" s="284"/>
      <c r="AC47" s="300"/>
      <c r="AD47" s="313"/>
      <c r="AE47" s="300"/>
      <c r="AF47" s="313"/>
      <c r="AG47" s="284"/>
      <c r="AH47" s="300"/>
      <c r="AI47" s="313"/>
      <c r="AJ47" s="300"/>
      <c r="AK47" s="313"/>
      <c r="AL47" s="284"/>
      <c r="AM47" s="300"/>
      <c r="AN47" s="313"/>
      <c r="AO47" s="300"/>
      <c r="AP47" s="313"/>
      <c r="AQ47" s="284"/>
      <c r="AR47" s="300"/>
      <c r="AS47" s="313"/>
      <c r="AT47" s="300"/>
      <c r="AU47" s="313"/>
      <c r="AV47" s="284"/>
      <c r="AW47" s="300"/>
      <c r="AX47" s="313"/>
      <c r="AY47" s="300"/>
      <c r="AZ47" s="313"/>
      <c r="BA47" s="284"/>
      <c r="BB47" s="300"/>
      <c r="BC47" s="313"/>
      <c r="BD47" s="300"/>
      <c r="BE47" s="313"/>
      <c r="BF47" s="284"/>
      <c r="BG47" s="300"/>
      <c r="BH47" s="313"/>
      <c r="BI47" s="300"/>
      <c r="BJ47" s="313"/>
      <c r="BK47" s="284"/>
      <c r="BL47" s="300"/>
      <c r="BM47" s="313"/>
      <c r="BN47" s="300"/>
      <c r="BO47" s="313"/>
      <c r="BP47" s="284"/>
      <c r="BQ47" s="300"/>
      <c r="BR47" s="313"/>
      <c r="BS47" s="300"/>
      <c r="BT47" s="313"/>
      <c r="BU47" s="284"/>
      <c r="BV47" s="300"/>
      <c r="BW47" s="313"/>
      <c r="BX47" s="300"/>
      <c r="BY47" s="313"/>
    </row>
    <row r="48" spans="3:77" ht="13.5" customHeight="1">
      <c r="C48" s="284"/>
      <c r="D48" s="300"/>
      <c r="E48" s="313"/>
      <c r="F48" s="300"/>
      <c r="G48" s="313"/>
      <c r="H48" s="284"/>
      <c r="I48" s="300"/>
      <c r="J48" s="313"/>
      <c r="K48" s="300"/>
      <c r="L48" s="313"/>
      <c r="M48" s="284"/>
      <c r="N48" s="300"/>
      <c r="O48" s="313"/>
      <c r="P48" s="300"/>
      <c r="Q48" s="313"/>
      <c r="R48" s="284"/>
      <c r="S48" s="300"/>
      <c r="T48" s="313"/>
      <c r="U48" s="300"/>
      <c r="V48" s="313"/>
      <c r="W48" s="284"/>
      <c r="X48" s="300"/>
      <c r="Y48" s="313"/>
      <c r="Z48" s="300"/>
      <c r="AA48" s="313"/>
      <c r="AB48" s="284"/>
      <c r="AC48" s="300"/>
      <c r="AD48" s="313"/>
      <c r="AE48" s="300"/>
      <c r="AF48" s="313"/>
      <c r="AG48" s="284"/>
      <c r="AH48" s="300"/>
      <c r="AI48" s="313"/>
      <c r="AJ48" s="300"/>
      <c r="AK48" s="313"/>
      <c r="AL48" s="284"/>
      <c r="AM48" s="300"/>
      <c r="AN48" s="313"/>
      <c r="AO48" s="300"/>
      <c r="AP48" s="313"/>
      <c r="AQ48" s="284"/>
      <c r="AR48" s="300"/>
      <c r="AS48" s="313"/>
      <c r="AT48" s="300"/>
      <c r="AU48" s="313"/>
      <c r="AV48" s="284"/>
      <c r="AW48" s="300"/>
      <c r="AX48" s="313"/>
      <c r="AY48" s="300"/>
      <c r="AZ48" s="313"/>
      <c r="BA48" s="284"/>
      <c r="BB48" s="300"/>
      <c r="BC48" s="313"/>
      <c r="BD48" s="300"/>
      <c r="BE48" s="313"/>
      <c r="BF48" s="284"/>
      <c r="BG48" s="300"/>
      <c r="BH48" s="313"/>
      <c r="BI48" s="300"/>
      <c r="BJ48" s="313"/>
      <c r="BK48" s="284"/>
      <c r="BL48" s="300"/>
      <c r="BM48" s="313"/>
      <c r="BN48" s="300"/>
      <c r="BO48" s="313"/>
      <c r="BP48" s="284"/>
      <c r="BQ48" s="300"/>
      <c r="BR48" s="313"/>
      <c r="BS48" s="300"/>
      <c r="BT48" s="313"/>
      <c r="BU48" s="284"/>
      <c r="BV48" s="300"/>
      <c r="BW48" s="313"/>
      <c r="BX48" s="300"/>
      <c r="BY48" s="313"/>
    </row>
    <row r="49" spans="3:77" ht="13.5" customHeight="1">
      <c r="C49" s="284"/>
      <c r="D49" s="300"/>
      <c r="E49" s="313"/>
      <c r="F49" s="300"/>
      <c r="G49" s="313"/>
      <c r="H49" s="284"/>
      <c r="I49" s="300"/>
      <c r="J49" s="313"/>
      <c r="K49" s="300"/>
      <c r="L49" s="313"/>
      <c r="M49" s="284"/>
      <c r="N49" s="300"/>
      <c r="O49" s="313"/>
      <c r="P49" s="300"/>
      <c r="Q49" s="313"/>
      <c r="R49" s="284"/>
      <c r="S49" s="300"/>
      <c r="T49" s="313"/>
      <c r="U49" s="300"/>
      <c r="V49" s="313"/>
      <c r="W49" s="284"/>
      <c r="X49" s="300"/>
      <c r="Y49" s="313"/>
      <c r="Z49" s="300"/>
      <c r="AA49" s="313"/>
      <c r="AB49" s="284"/>
      <c r="AC49" s="300"/>
      <c r="AD49" s="313"/>
      <c r="AE49" s="300"/>
      <c r="AF49" s="313"/>
      <c r="AG49" s="284"/>
      <c r="AH49" s="300"/>
      <c r="AI49" s="313"/>
      <c r="AJ49" s="300"/>
      <c r="AK49" s="313"/>
      <c r="AL49" s="284"/>
      <c r="AM49" s="300"/>
      <c r="AN49" s="313"/>
      <c r="AO49" s="300"/>
      <c r="AP49" s="313"/>
      <c r="AQ49" s="284"/>
      <c r="AR49" s="300"/>
      <c r="AS49" s="313"/>
      <c r="AT49" s="300"/>
      <c r="AU49" s="313"/>
      <c r="AV49" s="284"/>
      <c r="AW49" s="300"/>
      <c r="AX49" s="313"/>
      <c r="AY49" s="300"/>
      <c r="AZ49" s="313"/>
      <c r="BA49" s="284"/>
      <c r="BB49" s="300"/>
      <c r="BC49" s="313"/>
      <c r="BD49" s="300"/>
      <c r="BE49" s="313"/>
      <c r="BF49" s="284"/>
      <c r="BG49" s="300"/>
      <c r="BH49" s="313"/>
      <c r="BI49" s="300"/>
      <c r="BJ49" s="313"/>
      <c r="BK49" s="284"/>
      <c r="BL49" s="300"/>
      <c r="BM49" s="313"/>
      <c r="BN49" s="300"/>
      <c r="BO49" s="313"/>
      <c r="BP49" s="284"/>
      <c r="BQ49" s="300"/>
      <c r="BR49" s="313"/>
      <c r="BS49" s="300"/>
      <c r="BT49" s="313"/>
      <c r="BU49" s="284"/>
      <c r="BV49" s="300"/>
      <c r="BW49" s="313"/>
      <c r="BX49" s="300"/>
      <c r="BY49" s="313"/>
    </row>
    <row r="50" spans="3:77" ht="13.5" customHeight="1">
      <c r="C50" s="284"/>
      <c r="D50" s="300"/>
      <c r="E50" s="313"/>
      <c r="F50" s="300"/>
      <c r="G50" s="313"/>
      <c r="H50" s="284"/>
      <c r="I50" s="300"/>
      <c r="J50" s="313"/>
      <c r="K50" s="300"/>
      <c r="L50" s="313"/>
      <c r="M50" s="284"/>
      <c r="N50" s="300"/>
      <c r="O50" s="313"/>
      <c r="P50" s="300"/>
      <c r="Q50" s="313"/>
      <c r="R50" s="284"/>
      <c r="S50" s="300"/>
      <c r="T50" s="313"/>
      <c r="U50" s="300"/>
      <c r="V50" s="313"/>
      <c r="W50" s="284"/>
      <c r="X50" s="300"/>
      <c r="Y50" s="313"/>
      <c r="Z50" s="300"/>
      <c r="AA50" s="313"/>
      <c r="AB50" s="284"/>
      <c r="AC50" s="300"/>
      <c r="AD50" s="313"/>
      <c r="AE50" s="300"/>
      <c r="AF50" s="313"/>
      <c r="AG50" s="284"/>
      <c r="AH50" s="300"/>
      <c r="AI50" s="313"/>
      <c r="AJ50" s="300"/>
      <c r="AK50" s="313"/>
      <c r="AL50" s="284"/>
      <c r="AM50" s="300"/>
      <c r="AN50" s="313"/>
      <c r="AO50" s="300"/>
      <c r="AP50" s="313"/>
      <c r="AQ50" s="284"/>
      <c r="AR50" s="300"/>
      <c r="AS50" s="313"/>
      <c r="AT50" s="300"/>
      <c r="AU50" s="313"/>
      <c r="AV50" s="284"/>
      <c r="AW50" s="300"/>
      <c r="AX50" s="313"/>
      <c r="AY50" s="300"/>
      <c r="AZ50" s="313"/>
      <c r="BA50" s="284"/>
      <c r="BB50" s="300"/>
      <c r="BC50" s="313"/>
      <c r="BD50" s="300"/>
      <c r="BE50" s="313"/>
      <c r="BF50" s="284"/>
      <c r="BG50" s="300"/>
      <c r="BH50" s="313"/>
      <c r="BI50" s="300"/>
      <c r="BJ50" s="313"/>
      <c r="BK50" s="284"/>
      <c r="BL50" s="300"/>
      <c r="BM50" s="313"/>
      <c r="BN50" s="300"/>
      <c r="BO50" s="313"/>
      <c r="BP50" s="284"/>
      <c r="BQ50" s="300"/>
      <c r="BR50" s="313"/>
      <c r="BS50" s="300"/>
      <c r="BT50" s="313"/>
      <c r="BU50" s="284"/>
      <c r="BV50" s="300"/>
      <c r="BW50" s="313"/>
      <c r="BX50" s="300"/>
      <c r="BY50" s="313"/>
    </row>
    <row r="51" spans="3:77" ht="13.5" customHeight="1">
      <c r="C51" s="284"/>
      <c r="D51" s="300"/>
      <c r="E51" s="313"/>
      <c r="F51" s="300"/>
      <c r="G51" s="313"/>
      <c r="H51" s="284"/>
      <c r="I51" s="300"/>
      <c r="J51" s="313"/>
      <c r="K51" s="300"/>
      <c r="L51" s="313"/>
      <c r="M51" s="284"/>
      <c r="N51" s="300"/>
      <c r="O51" s="313"/>
      <c r="P51" s="300"/>
      <c r="Q51" s="313"/>
      <c r="R51" s="284"/>
      <c r="S51" s="300"/>
      <c r="T51" s="313"/>
      <c r="U51" s="300"/>
      <c r="V51" s="313"/>
      <c r="W51" s="284"/>
      <c r="X51" s="300"/>
      <c r="Y51" s="313"/>
      <c r="Z51" s="300"/>
      <c r="AA51" s="313"/>
      <c r="AB51" s="284"/>
      <c r="AC51" s="300"/>
      <c r="AD51" s="313"/>
      <c r="AE51" s="300"/>
      <c r="AF51" s="313"/>
      <c r="AG51" s="284"/>
      <c r="AH51" s="300"/>
      <c r="AI51" s="313"/>
      <c r="AJ51" s="300"/>
      <c r="AK51" s="313"/>
      <c r="AL51" s="284"/>
      <c r="AM51" s="300"/>
      <c r="AN51" s="313"/>
      <c r="AO51" s="300"/>
      <c r="AP51" s="313"/>
      <c r="AQ51" s="284"/>
      <c r="AR51" s="300"/>
      <c r="AS51" s="313"/>
      <c r="AT51" s="300"/>
      <c r="AU51" s="313"/>
      <c r="AV51" s="284"/>
      <c r="AW51" s="300"/>
      <c r="AX51" s="313"/>
      <c r="AY51" s="300"/>
      <c r="AZ51" s="313"/>
      <c r="BA51" s="284"/>
      <c r="BB51" s="300"/>
      <c r="BC51" s="313"/>
      <c r="BD51" s="300"/>
      <c r="BE51" s="313"/>
      <c r="BF51" s="284"/>
      <c r="BG51" s="300"/>
      <c r="BH51" s="313"/>
      <c r="BI51" s="300"/>
      <c r="BJ51" s="313"/>
      <c r="BK51" s="284"/>
      <c r="BL51" s="300"/>
      <c r="BM51" s="313"/>
      <c r="BN51" s="300"/>
      <c r="BO51" s="313"/>
      <c r="BP51" s="284"/>
      <c r="BQ51" s="300"/>
      <c r="BR51" s="313"/>
      <c r="BS51" s="300"/>
      <c r="BT51" s="313"/>
      <c r="BU51" s="284"/>
      <c r="BV51" s="300"/>
      <c r="BW51" s="313"/>
      <c r="BX51" s="300"/>
      <c r="BY51" s="313"/>
    </row>
    <row r="52" spans="3:77" ht="13.5" customHeight="1">
      <c r="C52" s="284"/>
      <c r="D52" s="300"/>
      <c r="E52" s="313"/>
      <c r="F52" s="300"/>
      <c r="G52" s="313"/>
      <c r="H52" s="284"/>
      <c r="I52" s="300"/>
      <c r="J52" s="313"/>
      <c r="K52" s="300"/>
      <c r="L52" s="313"/>
      <c r="M52" s="284"/>
      <c r="N52" s="300"/>
      <c r="O52" s="313"/>
      <c r="P52" s="300"/>
      <c r="Q52" s="313"/>
      <c r="R52" s="284"/>
      <c r="S52" s="300"/>
      <c r="T52" s="313"/>
      <c r="U52" s="300"/>
      <c r="V52" s="313"/>
      <c r="W52" s="284"/>
      <c r="X52" s="300"/>
      <c r="Y52" s="313"/>
      <c r="Z52" s="300"/>
      <c r="AA52" s="313"/>
      <c r="AB52" s="284"/>
      <c r="AC52" s="300"/>
      <c r="AD52" s="313"/>
      <c r="AE52" s="300"/>
      <c r="AF52" s="313"/>
      <c r="AG52" s="284"/>
      <c r="AH52" s="300"/>
      <c r="AI52" s="313"/>
      <c r="AJ52" s="300"/>
      <c r="AK52" s="313"/>
      <c r="AL52" s="284"/>
      <c r="AM52" s="300"/>
      <c r="AN52" s="313"/>
      <c r="AO52" s="300"/>
      <c r="AP52" s="313"/>
      <c r="AQ52" s="284"/>
      <c r="AR52" s="300"/>
      <c r="AS52" s="313"/>
      <c r="AT52" s="300"/>
      <c r="AU52" s="313"/>
      <c r="AV52" s="284"/>
      <c r="AW52" s="300"/>
      <c r="AX52" s="313"/>
      <c r="AY52" s="300"/>
      <c r="AZ52" s="313"/>
      <c r="BA52" s="284"/>
      <c r="BB52" s="300"/>
      <c r="BC52" s="313"/>
      <c r="BD52" s="300"/>
      <c r="BE52" s="313"/>
      <c r="BF52" s="284"/>
      <c r="BG52" s="300"/>
      <c r="BH52" s="313"/>
      <c r="BI52" s="300"/>
      <c r="BJ52" s="313"/>
      <c r="BK52" s="284"/>
      <c r="BL52" s="300"/>
      <c r="BM52" s="313"/>
      <c r="BN52" s="300"/>
      <c r="BO52" s="313"/>
      <c r="BP52" s="284"/>
      <c r="BQ52" s="300"/>
      <c r="BR52" s="313"/>
      <c r="BS52" s="300"/>
      <c r="BT52" s="313"/>
      <c r="BU52" s="284"/>
      <c r="BV52" s="300"/>
      <c r="BW52" s="313"/>
      <c r="BX52" s="300"/>
      <c r="BY52" s="313"/>
    </row>
    <row r="53" spans="3:77" ht="13.5" customHeight="1">
      <c r="C53" s="284"/>
      <c r="D53" s="300"/>
      <c r="E53" s="313"/>
      <c r="F53" s="300"/>
      <c r="G53" s="313"/>
      <c r="H53" s="284"/>
      <c r="I53" s="300"/>
      <c r="J53" s="313"/>
      <c r="K53" s="300"/>
      <c r="L53" s="313"/>
      <c r="M53" s="284"/>
      <c r="N53" s="300"/>
      <c r="O53" s="313"/>
      <c r="P53" s="300"/>
      <c r="Q53" s="313"/>
      <c r="R53" s="284"/>
      <c r="S53" s="300"/>
      <c r="T53" s="313"/>
      <c r="U53" s="300"/>
      <c r="V53" s="313"/>
      <c r="W53" s="284"/>
      <c r="X53" s="300"/>
      <c r="Y53" s="313"/>
      <c r="Z53" s="300"/>
      <c r="AA53" s="313"/>
      <c r="AB53" s="284"/>
      <c r="AC53" s="300"/>
      <c r="AD53" s="313"/>
      <c r="AE53" s="300"/>
      <c r="AF53" s="313"/>
      <c r="AG53" s="284"/>
      <c r="AH53" s="300"/>
      <c r="AI53" s="313"/>
      <c r="AJ53" s="300"/>
      <c r="AK53" s="313"/>
      <c r="AL53" s="284"/>
      <c r="AM53" s="300"/>
      <c r="AN53" s="313"/>
      <c r="AO53" s="300"/>
      <c r="AP53" s="313"/>
      <c r="AQ53" s="284"/>
      <c r="AR53" s="300"/>
      <c r="AS53" s="313"/>
      <c r="AT53" s="300"/>
      <c r="AU53" s="313"/>
      <c r="AV53" s="284"/>
      <c r="AW53" s="300"/>
      <c r="AX53" s="313"/>
      <c r="AY53" s="300"/>
      <c r="AZ53" s="313"/>
      <c r="BA53" s="284"/>
      <c r="BB53" s="300"/>
      <c r="BC53" s="313"/>
      <c r="BD53" s="300"/>
      <c r="BE53" s="313"/>
      <c r="BF53" s="284"/>
      <c r="BG53" s="300"/>
      <c r="BH53" s="313"/>
      <c r="BI53" s="300"/>
      <c r="BJ53" s="313"/>
      <c r="BK53" s="284"/>
      <c r="BL53" s="300"/>
      <c r="BM53" s="313"/>
      <c r="BN53" s="300"/>
      <c r="BO53" s="313"/>
      <c r="BP53" s="284"/>
      <c r="BQ53" s="300"/>
      <c r="BR53" s="313"/>
      <c r="BS53" s="300"/>
      <c r="BT53" s="313"/>
      <c r="BU53" s="284"/>
      <c r="BV53" s="300"/>
      <c r="BW53" s="313"/>
      <c r="BX53" s="300"/>
      <c r="BY53" s="313"/>
    </row>
    <row r="54" spans="3:77" ht="13.5" customHeight="1">
      <c r="C54" s="284"/>
      <c r="D54" s="300"/>
      <c r="E54" s="313"/>
      <c r="F54" s="300"/>
      <c r="G54" s="313"/>
      <c r="H54" s="284"/>
      <c r="I54" s="300"/>
      <c r="J54" s="313"/>
      <c r="K54" s="300"/>
      <c r="L54" s="313"/>
      <c r="M54" s="284"/>
      <c r="N54" s="300"/>
      <c r="O54" s="313"/>
      <c r="P54" s="300"/>
      <c r="Q54" s="313"/>
      <c r="R54" s="284"/>
      <c r="S54" s="300"/>
      <c r="T54" s="313"/>
      <c r="U54" s="300"/>
      <c r="V54" s="313"/>
      <c r="W54" s="284"/>
      <c r="X54" s="300"/>
      <c r="Y54" s="313"/>
      <c r="Z54" s="300"/>
      <c r="AA54" s="313"/>
      <c r="AB54" s="284"/>
      <c r="AC54" s="300"/>
      <c r="AD54" s="313"/>
      <c r="AE54" s="300"/>
      <c r="AF54" s="313"/>
      <c r="AG54" s="284"/>
      <c r="AH54" s="300"/>
      <c r="AI54" s="313"/>
      <c r="AJ54" s="300"/>
      <c r="AK54" s="313"/>
      <c r="AL54" s="284"/>
      <c r="AM54" s="300"/>
      <c r="AN54" s="313"/>
      <c r="AO54" s="300"/>
      <c r="AP54" s="313"/>
      <c r="AQ54" s="284"/>
      <c r="AR54" s="300"/>
      <c r="AS54" s="313"/>
      <c r="AT54" s="300"/>
      <c r="AU54" s="313"/>
      <c r="AV54" s="284"/>
      <c r="AW54" s="300"/>
      <c r="AX54" s="313"/>
      <c r="AY54" s="300"/>
      <c r="AZ54" s="313"/>
      <c r="BA54" s="284"/>
      <c r="BB54" s="300"/>
      <c r="BC54" s="313"/>
      <c r="BD54" s="300"/>
      <c r="BE54" s="313"/>
      <c r="BF54" s="284"/>
      <c r="BG54" s="300"/>
      <c r="BH54" s="313"/>
      <c r="BI54" s="300"/>
      <c r="BJ54" s="313"/>
      <c r="BK54" s="284"/>
      <c r="BL54" s="300"/>
      <c r="BM54" s="313"/>
      <c r="BN54" s="300"/>
      <c r="BO54" s="313"/>
      <c r="BP54" s="284"/>
      <c r="BQ54" s="300"/>
      <c r="BR54" s="313"/>
      <c r="BS54" s="300"/>
      <c r="BT54" s="313"/>
      <c r="BU54" s="284"/>
      <c r="BV54" s="300"/>
      <c r="BW54" s="313"/>
      <c r="BX54" s="300"/>
      <c r="BY54" s="313"/>
    </row>
    <row r="55" spans="3:77" ht="13.5" customHeight="1">
      <c r="C55" s="284"/>
      <c r="D55" s="300"/>
      <c r="E55" s="313"/>
      <c r="F55" s="300"/>
      <c r="G55" s="313"/>
      <c r="H55" s="284"/>
      <c r="I55" s="300"/>
      <c r="J55" s="313"/>
      <c r="K55" s="300"/>
      <c r="L55" s="313"/>
      <c r="M55" s="284"/>
      <c r="N55" s="300"/>
      <c r="O55" s="313"/>
      <c r="P55" s="300"/>
      <c r="Q55" s="313"/>
      <c r="R55" s="284"/>
      <c r="S55" s="300"/>
      <c r="T55" s="313"/>
      <c r="U55" s="300"/>
      <c r="V55" s="313"/>
      <c r="W55" s="284"/>
      <c r="X55" s="300"/>
      <c r="Y55" s="313"/>
      <c r="Z55" s="300"/>
      <c r="AA55" s="313"/>
      <c r="AB55" s="284"/>
      <c r="AC55" s="300"/>
      <c r="AD55" s="313"/>
      <c r="AE55" s="300"/>
      <c r="AF55" s="313"/>
      <c r="AG55" s="284"/>
      <c r="AH55" s="300"/>
      <c r="AI55" s="313"/>
      <c r="AJ55" s="300"/>
      <c r="AK55" s="313"/>
      <c r="AL55" s="284"/>
      <c r="AM55" s="300"/>
      <c r="AN55" s="313"/>
      <c r="AO55" s="300"/>
      <c r="AP55" s="313"/>
      <c r="AQ55" s="284"/>
      <c r="AR55" s="300"/>
      <c r="AS55" s="313"/>
      <c r="AT55" s="300"/>
      <c r="AU55" s="313"/>
      <c r="AV55" s="284"/>
      <c r="AW55" s="300"/>
      <c r="AX55" s="313"/>
      <c r="AY55" s="300"/>
      <c r="AZ55" s="313"/>
      <c r="BA55" s="284"/>
      <c r="BB55" s="300"/>
      <c r="BC55" s="313"/>
      <c r="BD55" s="300"/>
      <c r="BE55" s="313"/>
      <c r="BF55" s="284"/>
      <c r="BG55" s="300"/>
      <c r="BH55" s="313"/>
      <c r="BI55" s="300"/>
      <c r="BJ55" s="313"/>
      <c r="BK55" s="284"/>
      <c r="BL55" s="300"/>
      <c r="BM55" s="313"/>
      <c r="BN55" s="300"/>
      <c r="BO55" s="313"/>
      <c r="BP55" s="284"/>
      <c r="BQ55" s="300"/>
      <c r="BR55" s="313"/>
      <c r="BS55" s="300"/>
      <c r="BT55" s="313"/>
      <c r="BU55" s="284"/>
      <c r="BV55" s="300"/>
      <c r="BW55" s="313"/>
      <c r="BX55" s="300"/>
      <c r="BY55" s="313"/>
    </row>
    <row r="56" spans="3:77" ht="13.5" customHeight="1">
      <c r="C56" s="284"/>
      <c r="D56" s="300"/>
      <c r="E56" s="313"/>
      <c r="F56" s="300"/>
      <c r="G56" s="313"/>
      <c r="H56" s="284"/>
      <c r="I56" s="300"/>
      <c r="J56" s="313"/>
      <c r="K56" s="300"/>
      <c r="L56" s="313"/>
      <c r="M56" s="284"/>
      <c r="N56" s="300"/>
      <c r="O56" s="313"/>
      <c r="P56" s="300"/>
      <c r="Q56" s="313"/>
      <c r="R56" s="284"/>
      <c r="S56" s="300"/>
      <c r="T56" s="313"/>
      <c r="U56" s="300"/>
      <c r="V56" s="313"/>
      <c r="W56" s="284"/>
      <c r="X56" s="300"/>
      <c r="Y56" s="313"/>
      <c r="Z56" s="300"/>
      <c r="AA56" s="313"/>
      <c r="AB56" s="284"/>
      <c r="AC56" s="300"/>
      <c r="AD56" s="313"/>
      <c r="AE56" s="300"/>
      <c r="AF56" s="313"/>
      <c r="AG56" s="284"/>
      <c r="AH56" s="300"/>
      <c r="AI56" s="313"/>
      <c r="AJ56" s="300"/>
      <c r="AK56" s="313"/>
      <c r="AL56" s="284"/>
      <c r="AM56" s="300"/>
      <c r="AN56" s="313"/>
      <c r="AO56" s="300"/>
      <c r="AP56" s="313"/>
      <c r="AQ56" s="284"/>
      <c r="AR56" s="300"/>
      <c r="AS56" s="313"/>
      <c r="AT56" s="300"/>
      <c r="AU56" s="313"/>
      <c r="AV56" s="284"/>
      <c r="AW56" s="300"/>
      <c r="AX56" s="313"/>
      <c r="AY56" s="300"/>
      <c r="AZ56" s="313"/>
      <c r="BA56" s="284"/>
      <c r="BB56" s="300"/>
      <c r="BC56" s="313"/>
      <c r="BD56" s="300"/>
      <c r="BE56" s="313"/>
      <c r="BF56" s="284"/>
      <c r="BG56" s="300"/>
      <c r="BH56" s="313"/>
      <c r="BI56" s="300"/>
      <c r="BJ56" s="313"/>
      <c r="BK56" s="284"/>
      <c r="BL56" s="300"/>
      <c r="BM56" s="313"/>
      <c r="BN56" s="300"/>
      <c r="BO56" s="313"/>
      <c r="BP56" s="284"/>
      <c r="BQ56" s="300"/>
      <c r="BR56" s="313"/>
      <c r="BS56" s="300"/>
      <c r="BT56" s="313"/>
      <c r="BU56" s="284"/>
      <c r="BV56" s="300"/>
      <c r="BW56" s="313"/>
      <c r="BX56" s="300"/>
      <c r="BY56" s="313"/>
    </row>
    <row r="57" spans="3:77" ht="13.5" customHeight="1">
      <c r="C57" s="284"/>
      <c r="D57" s="300"/>
      <c r="E57" s="313"/>
      <c r="F57" s="300"/>
      <c r="G57" s="313"/>
      <c r="H57" s="284"/>
      <c r="I57" s="300"/>
      <c r="J57" s="313"/>
      <c r="K57" s="300"/>
      <c r="L57" s="313"/>
      <c r="M57" s="284"/>
      <c r="N57" s="300"/>
      <c r="O57" s="313"/>
      <c r="P57" s="300"/>
      <c r="Q57" s="313"/>
      <c r="R57" s="284"/>
      <c r="S57" s="300"/>
      <c r="T57" s="313"/>
      <c r="U57" s="300"/>
      <c r="V57" s="313"/>
      <c r="W57" s="284"/>
      <c r="X57" s="300"/>
      <c r="Y57" s="313"/>
      <c r="Z57" s="300"/>
      <c r="AA57" s="313"/>
      <c r="AB57" s="284"/>
      <c r="AC57" s="300"/>
      <c r="AD57" s="313"/>
      <c r="AE57" s="300"/>
      <c r="AF57" s="313"/>
      <c r="AG57" s="284"/>
      <c r="AH57" s="300"/>
      <c r="AI57" s="313"/>
      <c r="AJ57" s="300"/>
      <c r="AK57" s="313"/>
      <c r="AL57" s="284"/>
      <c r="AM57" s="300"/>
      <c r="AN57" s="313"/>
      <c r="AO57" s="300"/>
      <c r="AP57" s="313"/>
      <c r="AQ57" s="284"/>
      <c r="AR57" s="300"/>
      <c r="AS57" s="313"/>
      <c r="AT57" s="300"/>
      <c r="AU57" s="313"/>
      <c r="AV57" s="284"/>
      <c r="AW57" s="300"/>
      <c r="AX57" s="313"/>
      <c r="AY57" s="300"/>
      <c r="AZ57" s="313"/>
      <c r="BA57" s="284"/>
      <c r="BB57" s="300"/>
      <c r="BC57" s="313"/>
      <c r="BD57" s="300"/>
      <c r="BE57" s="313"/>
      <c r="BF57" s="284"/>
      <c r="BG57" s="300"/>
      <c r="BH57" s="313"/>
      <c r="BI57" s="300"/>
      <c r="BJ57" s="313"/>
      <c r="BK57" s="284"/>
      <c r="BL57" s="300"/>
      <c r="BM57" s="313"/>
      <c r="BN57" s="300"/>
      <c r="BO57" s="313"/>
      <c r="BP57" s="284"/>
      <c r="BQ57" s="300"/>
      <c r="BR57" s="313"/>
      <c r="BS57" s="300"/>
      <c r="BT57" s="313"/>
      <c r="BU57" s="284"/>
      <c r="BV57" s="300"/>
      <c r="BW57" s="313"/>
      <c r="BX57" s="300"/>
      <c r="BY57" s="313"/>
    </row>
    <row r="58" spans="3:77" ht="13.5" customHeight="1">
      <c r="C58" s="284"/>
      <c r="D58" s="300"/>
      <c r="E58" s="313"/>
      <c r="F58" s="300"/>
      <c r="G58" s="313"/>
      <c r="H58" s="284"/>
      <c r="I58" s="300"/>
      <c r="J58" s="313"/>
      <c r="K58" s="300"/>
      <c r="L58" s="313"/>
      <c r="M58" s="284"/>
      <c r="N58" s="300"/>
      <c r="O58" s="313"/>
      <c r="P58" s="300"/>
      <c r="Q58" s="313"/>
      <c r="R58" s="284"/>
      <c r="S58" s="300"/>
      <c r="T58" s="313"/>
      <c r="U58" s="300"/>
      <c r="V58" s="313"/>
      <c r="W58" s="284"/>
      <c r="X58" s="300"/>
      <c r="Y58" s="313"/>
      <c r="Z58" s="300"/>
      <c r="AA58" s="313"/>
      <c r="AB58" s="284"/>
      <c r="AC58" s="300"/>
      <c r="AD58" s="313"/>
      <c r="AE58" s="300"/>
      <c r="AF58" s="313"/>
      <c r="AG58" s="284"/>
      <c r="AH58" s="300"/>
      <c r="AI58" s="313"/>
      <c r="AJ58" s="300"/>
      <c r="AK58" s="313"/>
      <c r="AL58" s="284"/>
      <c r="AM58" s="300"/>
      <c r="AN58" s="313"/>
      <c r="AO58" s="300"/>
      <c r="AP58" s="313"/>
      <c r="AQ58" s="284"/>
      <c r="AR58" s="300"/>
      <c r="AS58" s="313"/>
      <c r="AT58" s="300"/>
      <c r="AU58" s="313"/>
      <c r="AV58" s="284"/>
      <c r="AW58" s="300"/>
      <c r="AX58" s="313"/>
      <c r="AY58" s="300"/>
      <c r="AZ58" s="313"/>
      <c r="BA58" s="284"/>
      <c r="BB58" s="300"/>
      <c r="BC58" s="313"/>
      <c r="BD58" s="300"/>
      <c r="BE58" s="313"/>
      <c r="BF58" s="284"/>
      <c r="BG58" s="300"/>
      <c r="BH58" s="313"/>
      <c r="BI58" s="300"/>
      <c r="BJ58" s="313"/>
      <c r="BK58" s="284"/>
      <c r="BL58" s="300"/>
      <c r="BM58" s="313"/>
      <c r="BN58" s="300"/>
      <c r="BO58" s="313"/>
      <c r="BP58" s="284"/>
      <c r="BQ58" s="300"/>
      <c r="BR58" s="313"/>
      <c r="BS58" s="300"/>
      <c r="BT58" s="313"/>
      <c r="BU58" s="284"/>
      <c r="BV58" s="300"/>
      <c r="BW58" s="313"/>
      <c r="BX58" s="300"/>
      <c r="BY58" s="313"/>
    </row>
    <row r="59" spans="3:77" ht="13.5" customHeight="1">
      <c r="C59" s="284"/>
      <c r="D59" s="300"/>
      <c r="E59" s="313"/>
      <c r="F59" s="300"/>
      <c r="G59" s="313"/>
      <c r="H59" s="284"/>
      <c r="I59" s="300"/>
      <c r="J59" s="313"/>
      <c r="K59" s="300"/>
      <c r="L59" s="313"/>
      <c r="M59" s="284"/>
      <c r="N59" s="300"/>
      <c r="O59" s="313"/>
      <c r="P59" s="300"/>
      <c r="Q59" s="313"/>
      <c r="R59" s="284"/>
      <c r="S59" s="300"/>
      <c r="T59" s="313"/>
      <c r="U59" s="300"/>
      <c r="V59" s="313"/>
      <c r="W59" s="284"/>
      <c r="X59" s="300"/>
      <c r="Y59" s="313"/>
      <c r="Z59" s="300"/>
      <c r="AA59" s="313"/>
      <c r="AB59" s="284"/>
      <c r="AC59" s="300"/>
      <c r="AD59" s="313"/>
      <c r="AE59" s="300"/>
      <c r="AF59" s="313"/>
      <c r="AG59" s="284"/>
      <c r="AH59" s="300"/>
      <c r="AI59" s="313"/>
      <c r="AJ59" s="300"/>
      <c r="AK59" s="313"/>
      <c r="AL59" s="284"/>
      <c r="AM59" s="300"/>
      <c r="AN59" s="313"/>
      <c r="AO59" s="300"/>
      <c r="AP59" s="313"/>
      <c r="AQ59" s="284"/>
      <c r="AR59" s="300"/>
      <c r="AS59" s="313"/>
      <c r="AT59" s="300"/>
      <c r="AU59" s="313"/>
      <c r="AV59" s="284"/>
      <c r="AW59" s="300"/>
      <c r="AX59" s="313"/>
      <c r="AY59" s="300"/>
      <c r="AZ59" s="313"/>
      <c r="BA59" s="284"/>
      <c r="BB59" s="300"/>
      <c r="BC59" s="313"/>
      <c r="BD59" s="300"/>
      <c r="BE59" s="313"/>
      <c r="BF59" s="284"/>
      <c r="BG59" s="300"/>
      <c r="BH59" s="313"/>
      <c r="BI59" s="300"/>
      <c r="BJ59" s="313"/>
      <c r="BK59" s="284"/>
      <c r="BL59" s="300"/>
      <c r="BM59" s="313"/>
      <c r="BN59" s="300"/>
      <c r="BO59" s="313"/>
      <c r="BP59" s="284"/>
      <c r="BQ59" s="300"/>
      <c r="BR59" s="313"/>
      <c r="BS59" s="300"/>
      <c r="BT59" s="313"/>
      <c r="BU59" s="284"/>
      <c r="BV59" s="300"/>
      <c r="BW59" s="313"/>
      <c r="BX59" s="300"/>
      <c r="BY59" s="313"/>
    </row>
    <row r="60" spans="3:77" ht="13.5" customHeight="1">
      <c r="C60" s="284"/>
      <c r="D60" s="300"/>
      <c r="E60" s="313"/>
      <c r="F60" s="300"/>
      <c r="G60" s="313"/>
      <c r="H60" s="284"/>
      <c r="I60" s="300"/>
      <c r="J60" s="313"/>
      <c r="K60" s="300"/>
      <c r="L60" s="313"/>
      <c r="M60" s="284"/>
      <c r="N60" s="300"/>
      <c r="O60" s="313"/>
      <c r="P60" s="300"/>
      <c r="Q60" s="313"/>
      <c r="R60" s="284"/>
      <c r="S60" s="300"/>
      <c r="T60" s="313"/>
      <c r="U60" s="300"/>
      <c r="V60" s="313"/>
      <c r="W60" s="284"/>
      <c r="X60" s="300"/>
      <c r="Y60" s="313"/>
      <c r="Z60" s="300"/>
      <c r="AA60" s="313"/>
      <c r="AB60" s="284"/>
      <c r="AC60" s="300"/>
      <c r="AD60" s="313"/>
      <c r="AE60" s="300"/>
      <c r="AF60" s="313"/>
      <c r="AG60" s="284"/>
      <c r="AH60" s="300"/>
      <c r="AI60" s="313"/>
      <c r="AJ60" s="300"/>
      <c r="AK60" s="313"/>
      <c r="AL60" s="284"/>
      <c r="AM60" s="300"/>
      <c r="AN60" s="313"/>
      <c r="AO60" s="300"/>
      <c r="AP60" s="313"/>
      <c r="AQ60" s="284"/>
      <c r="AR60" s="300"/>
      <c r="AS60" s="313"/>
      <c r="AT60" s="300"/>
      <c r="AU60" s="313"/>
      <c r="AV60" s="284"/>
      <c r="AW60" s="300"/>
      <c r="AX60" s="313"/>
      <c r="AY60" s="300"/>
      <c r="AZ60" s="313"/>
      <c r="BA60" s="284"/>
      <c r="BB60" s="300"/>
      <c r="BC60" s="313"/>
      <c r="BD60" s="300"/>
      <c r="BE60" s="313"/>
      <c r="BF60" s="284"/>
      <c r="BG60" s="300"/>
      <c r="BH60" s="313"/>
      <c r="BI60" s="300"/>
      <c r="BJ60" s="313"/>
      <c r="BK60" s="284"/>
      <c r="BL60" s="300"/>
      <c r="BM60" s="313"/>
      <c r="BN60" s="300"/>
      <c r="BO60" s="313"/>
      <c r="BP60" s="284"/>
      <c r="BQ60" s="300"/>
      <c r="BR60" s="313"/>
      <c r="BS60" s="300"/>
      <c r="BT60" s="313"/>
      <c r="BU60" s="284"/>
      <c r="BV60" s="300"/>
      <c r="BW60" s="313"/>
      <c r="BX60" s="300"/>
      <c r="BY60" s="313"/>
    </row>
    <row r="61" spans="3:77" ht="13.5" customHeight="1">
      <c r="C61" s="284"/>
      <c r="D61" s="300"/>
      <c r="E61" s="313"/>
      <c r="F61" s="300"/>
      <c r="G61" s="313"/>
      <c r="H61" s="284"/>
      <c r="I61" s="300"/>
      <c r="J61" s="313"/>
      <c r="K61" s="300"/>
      <c r="L61" s="313"/>
      <c r="M61" s="284"/>
      <c r="N61" s="300"/>
      <c r="O61" s="313"/>
      <c r="P61" s="300"/>
      <c r="Q61" s="313"/>
      <c r="R61" s="284"/>
      <c r="S61" s="300"/>
      <c r="T61" s="313"/>
      <c r="U61" s="300"/>
      <c r="V61" s="313"/>
      <c r="W61" s="284"/>
      <c r="X61" s="300"/>
      <c r="Y61" s="313"/>
      <c r="Z61" s="300"/>
      <c r="AA61" s="313"/>
      <c r="AB61" s="284"/>
      <c r="AC61" s="300"/>
      <c r="AD61" s="313"/>
      <c r="AE61" s="300"/>
      <c r="AF61" s="313"/>
      <c r="AG61" s="284"/>
      <c r="AH61" s="300"/>
      <c r="AI61" s="313"/>
      <c r="AJ61" s="300"/>
      <c r="AK61" s="313"/>
      <c r="AL61" s="284"/>
      <c r="AM61" s="300"/>
      <c r="AN61" s="313"/>
      <c r="AO61" s="300"/>
      <c r="AP61" s="313"/>
      <c r="AQ61" s="284"/>
      <c r="AR61" s="300"/>
      <c r="AS61" s="313"/>
      <c r="AT61" s="300"/>
      <c r="AU61" s="313"/>
      <c r="AV61" s="284"/>
      <c r="AW61" s="300"/>
      <c r="AX61" s="313"/>
      <c r="AY61" s="300"/>
      <c r="AZ61" s="313"/>
      <c r="BA61" s="284"/>
      <c r="BB61" s="300"/>
      <c r="BC61" s="313"/>
      <c r="BD61" s="300"/>
      <c r="BE61" s="313"/>
      <c r="BF61" s="284"/>
      <c r="BG61" s="300"/>
      <c r="BH61" s="313"/>
      <c r="BI61" s="300"/>
      <c r="BJ61" s="313"/>
      <c r="BK61" s="284"/>
      <c r="BL61" s="300"/>
      <c r="BM61" s="313"/>
      <c r="BN61" s="300"/>
      <c r="BO61" s="313"/>
      <c r="BP61" s="284"/>
      <c r="BQ61" s="300"/>
      <c r="BR61" s="313"/>
      <c r="BS61" s="300"/>
      <c r="BT61" s="313"/>
      <c r="BU61" s="284"/>
      <c r="BV61" s="300"/>
      <c r="BW61" s="313"/>
      <c r="BX61" s="300"/>
      <c r="BY61" s="313"/>
    </row>
    <row r="62" spans="3:77" ht="13.5" customHeight="1">
      <c r="C62" s="284"/>
      <c r="D62" s="300"/>
      <c r="E62" s="313"/>
      <c r="F62" s="300"/>
      <c r="G62" s="313"/>
      <c r="H62" s="284"/>
      <c r="I62" s="300"/>
      <c r="J62" s="313"/>
      <c r="K62" s="300"/>
      <c r="L62" s="313"/>
      <c r="M62" s="284"/>
      <c r="N62" s="300"/>
      <c r="O62" s="313"/>
      <c r="P62" s="300"/>
      <c r="Q62" s="313"/>
      <c r="R62" s="284"/>
      <c r="S62" s="300"/>
      <c r="T62" s="313"/>
      <c r="U62" s="300"/>
      <c r="V62" s="313"/>
      <c r="W62" s="284"/>
      <c r="X62" s="300"/>
      <c r="Y62" s="313"/>
      <c r="Z62" s="300"/>
      <c r="AA62" s="313"/>
      <c r="AB62" s="284"/>
      <c r="AC62" s="300"/>
      <c r="AD62" s="313"/>
      <c r="AE62" s="300"/>
      <c r="AF62" s="313"/>
      <c r="AG62" s="284"/>
      <c r="AH62" s="300"/>
      <c r="AI62" s="313"/>
      <c r="AJ62" s="300"/>
      <c r="AK62" s="313"/>
      <c r="AL62" s="284"/>
      <c r="AM62" s="300"/>
      <c r="AN62" s="313"/>
      <c r="AO62" s="300"/>
      <c r="AP62" s="313"/>
      <c r="AQ62" s="284"/>
      <c r="AR62" s="300"/>
      <c r="AS62" s="313"/>
      <c r="AT62" s="300"/>
      <c r="AU62" s="313"/>
      <c r="AV62" s="284"/>
      <c r="AW62" s="300"/>
      <c r="AX62" s="313"/>
      <c r="AY62" s="300"/>
      <c r="AZ62" s="313"/>
      <c r="BA62" s="284"/>
      <c r="BB62" s="300"/>
      <c r="BC62" s="313"/>
      <c r="BD62" s="300"/>
      <c r="BE62" s="313"/>
      <c r="BF62" s="284"/>
      <c r="BG62" s="300"/>
      <c r="BH62" s="313"/>
      <c r="BI62" s="300"/>
      <c r="BJ62" s="313"/>
      <c r="BK62" s="284"/>
      <c r="BL62" s="300"/>
      <c r="BM62" s="313"/>
      <c r="BN62" s="300"/>
      <c r="BO62" s="313"/>
      <c r="BP62" s="284"/>
      <c r="BQ62" s="300"/>
      <c r="BR62" s="313"/>
      <c r="BS62" s="300"/>
      <c r="BT62" s="313"/>
      <c r="BU62" s="284"/>
      <c r="BV62" s="300"/>
      <c r="BW62" s="313"/>
      <c r="BX62" s="300"/>
      <c r="BY62" s="313"/>
    </row>
    <row r="63" spans="3:77" ht="13.5" customHeight="1">
      <c r="C63" s="284"/>
      <c r="D63" s="300"/>
      <c r="E63" s="313"/>
      <c r="F63" s="300"/>
      <c r="G63" s="313"/>
      <c r="H63" s="284"/>
      <c r="I63" s="300"/>
      <c r="J63" s="313"/>
      <c r="K63" s="300"/>
      <c r="L63" s="313"/>
      <c r="M63" s="284"/>
      <c r="N63" s="300"/>
      <c r="O63" s="313"/>
      <c r="P63" s="300"/>
      <c r="Q63" s="313"/>
      <c r="R63" s="284"/>
      <c r="S63" s="300"/>
      <c r="T63" s="313"/>
      <c r="U63" s="300"/>
      <c r="V63" s="313"/>
      <c r="W63" s="284"/>
      <c r="X63" s="300"/>
      <c r="Y63" s="313"/>
      <c r="Z63" s="300"/>
      <c r="AA63" s="313"/>
      <c r="AB63" s="284"/>
      <c r="AC63" s="300"/>
      <c r="AD63" s="313"/>
      <c r="AE63" s="300"/>
      <c r="AF63" s="313"/>
      <c r="AG63" s="284"/>
      <c r="AH63" s="300"/>
      <c r="AI63" s="313"/>
      <c r="AJ63" s="300"/>
      <c r="AK63" s="313"/>
      <c r="AL63" s="284"/>
      <c r="AM63" s="300"/>
      <c r="AN63" s="313"/>
      <c r="AO63" s="300"/>
      <c r="AP63" s="313"/>
      <c r="AQ63" s="284"/>
      <c r="AR63" s="300"/>
      <c r="AS63" s="313"/>
      <c r="AT63" s="300"/>
      <c r="AU63" s="313"/>
      <c r="AV63" s="284"/>
      <c r="AW63" s="300"/>
      <c r="AX63" s="313"/>
      <c r="AY63" s="300"/>
      <c r="AZ63" s="313"/>
      <c r="BA63" s="284"/>
      <c r="BB63" s="300"/>
      <c r="BC63" s="313"/>
      <c r="BD63" s="300"/>
      <c r="BE63" s="313"/>
      <c r="BF63" s="284"/>
      <c r="BG63" s="300"/>
      <c r="BH63" s="313"/>
      <c r="BI63" s="300"/>
      <c r="BJ63" s="313"/>
      <c r="BK63" s="284"/>
      <c r="BL63" s="300"/>
      <c r="BM63" s="313"/>
      <c r="BN63" s="300"/>
      <c r="BO63" s="313"/>
      <c r="BP63" s="284"/>
      <c r="BQ63" s="300"/>
      <c r="BR63" s="313"/>
      <c r="BS63" s="300"/>
      <c r="BT63" s="313"/>
      <c r="BU63" s="284"/>
      <c r="BV63" s="300"/>
      <c r="BW63" s="313"/>
      <c r="BX63" s="300"/>
      <c r="BY63" s="313"/>
    </row>
    <row r="64" spans="3:77" ht="13.5" customHeight="1">
      <c r="C64" s="284"/>
      <c r="D64" s="300"/>
      <c r="E64" s="313"/>
      <c r="F64" s="300"/>
      <c r="G64" s="313"/>
      <c r="H64" s="284"/>
      <c r="I64" s="300"/>
      <c r="J64" s="313"/>
      <c r="K64" s="300"/>
      <c r="L64" s="313"/>
      <c r="M64" s="284"/>
      <c r="N64" s="300"/>
      <c r="O64" s="313"/>
      <c r="P64" s="300"/>
      <c r="Q64" s="313"/>
      <c r="R64" s="284"/>
      <c r="S64" s="300"/>
      <c r="T64" s="313"/>
      <c r="U64" s="300"/>
      <c r="V64" s="313"/>
      <c r="W64" s="284"/>
      <c r="X64" s="300"/>
      <c r="Y64" s="313"/>
      <c r="Z64" s="300"/>
      <c r="AA64" s="313"/>
      <c r="AB64" s="284"/>
      <c r="AC64" s="300"/>
      <c r="AD64" s="313"/>
      <c r="AE64" s="300"/>
      <c r="AF64" s="313"/>
      <c r="AG64" s="284"/>
      <c r="AH64" s="300"/>
      <c r="AI64" s="313"/>
      <c r="AJ64" s="300"/>
      <c r="AK64" s="313"/>
      <c r="AL64" s="284"/>
      <c r="AM64" s="300"/>
      <c r="AN64" s="313"/>
      <c r="AO64" s="300"/>
      <c r="AP64" s="313"/>
      <c r="AQ64" s="284"/>
      <c r="AR64" s="300"/>
      <c r="AS64" s="313"/>
      <c r="AT64" s="300"/>
      <c r="AU64" s="313"/>
      <c r="AV64" s="284"/>
      <c r="AW64" s="300"/>
      <c r="AX64" s="313"/>
      <c r="AY64" s="300"/>
      <c r="AZ64" s="313"/>
      <c r="BA64" s="284"/>
      <c r="BB64" s="300"/>
      <c r="BC64" s="313"/>
      <c r="BD64" s="300"/>
      <c r="BE64" s="313"/>
      <c r="BF64" s="284"/>
      <c r="BG64" s="300"/>
      <c r="BH64" s="313"/>
      <c r="BI64" s="300"/>
      <c r="BJ64" s="313"/>
      <c r="BK64" s="284"/>
      <c r="BL64" s="300"/>
      <c r="BM64" s="313"/>
      <c r="BN64" s="300"/>
      <c r="BO64" s="313"/>
      <c r="BP64" s="284"/>
      <c r="BQ64" s="300"/>
      <c r="BR64" s="313"/>
      <c r="BS64" s="300"/>
      <c r="BT64" s="313"/>
      <c r="BU64" s="284"/>
      <c r="BV64" s="300"/>
      <c r="BW64" s="313"/>
      <c r="BX64" s="300"/>
      <c r="BY64" s="313"/>
    </row>
    <row r="65" spans="3:77" ht="13.5" customHeight="1">
      <c r="C65" s="284"/>
      <c r="D65" s="300"/>
      <c r="E65" s="313"/>
      <c r="F65" s="300"/>
      <c r="G65" s="313"/>
      <c r="H65" s="284"/>
      <c r="I65" s="300"/>
      <c r="J65" s="313"/>
      <c r="K65" s="300"/>
      <c r="L65" s="313"/>
      <c r="M65" s="284"/>
      <c r="N65" s="300"/>
      <c r="O65" s="313"/>
      <c r="P65" s="300"/>
      <c r="Q65" s="313"/>
      <c r="R65" s="284"/>
      <c r="S65" s="300"/>
      <c r="T65" s="313"/>
      <c r="U65" s="300"/>
      <c r="V65" s="313"/>
      <c r="W65" s="284"/>
      <c r="X65" s="300"/>
      <c r="Y65" s="313"/>
      <c r="Z65" s="300"/>
      <c r="AA65" s="313"/>
      <c r="AB65" s="284"/>
      <c r="AC65" s="300"/>
      <c r="AD65" s="313"/>
      <c r="AE65" s="300"/>
      <c r="AF65" s="313"/>
      <c r="AG65" s="284"/>
      <c r="AH65" s="300"/>
      <c r="AI65" s="313"/>
      <c r="AJ65" s="300"/>
      <c r="AK65" s="313"/>
      <c r="AL65" s="284"/>
      <c r="AM65" s="300"/>
      <c r="AN65" s="313"/>
      <c r="AO65" s="300"/>
      <c r="AP65" s="313"/>
      <c r="AQ65" s="284"/>
      <c r="AR65" s="300"/>
      <c r="AS65" s="313"/>
      <c r="AT65" s="300"/>
      <c r="AU65" s="313"/>
      <c r="AV65" s="284"/>
      <c r="AW65" s="300"/>
      <c r="AX65" s="313"/>
      <c r="AY65" s="300"/>
      <c r="AZ65" s="313"/>
      <c r="BA65" s="284"/>
      <c r="BB65" s="300"/>
      <c r="BC65" s="313"/>
      <c r="BD65" s="300"/>
      <c r="BE65" s="313"/>
      <c r="BF65" s="284"/>
      <c r="BG65" s="300"/>
      <c r="BH65" s="313"/>
      <c r="BI65" s="300"/>
      <c r="BJ65" s="313"/>
      <c r="BK65" s="284"/>
      <c r="BL65" s="300"/>
      <c r="BM65" s="313"/>
      <c r="BN65" s="300"/>
      <c r="BO65" s="313"/>
      <c r="BP65" s="284"/>
      <c r="BQ65" s="300"/>
      <c r="BR65" s="313"/>
      <c r="BS65" s="300"/>
      <c r="BT65" s="313"/>
      <c r="BU65" s="284"/>
      <c r="BV65" s="300"/>
      <c r="BW65" s="313"/>
      <c r="BX65" s="300"/>
      <c r="BY65" s="313"/>
    </row>
    <row r="66" spans="3:77" ht="13.5" customHeight="1">
      <c r="C66" s="284"/>
      <c r="D66" s="300"/>
      <c r="E66" s="313"/>
      <c r="F66" s="300"/>
      <c r="G66" s="313"/>
      <c r="H66" s="284"/>
      <c r="I66" s="300"/>
      <c r="J66" s="313"/>
      <c r="K66" s="300"/>
      <c r="L66" s="313"/>
      <c r="M66" s="284"/>
      <c r="N66" s="300"/>
      <c r="O66" s="313"/>
      <c r="P66" s="300"/>
      <c r="Q66" s="313"/>
      <c r="R66" s="284"/>
      <c r="S66" s="300"/>
      <c r="T66" s="313"/>
      <c r="U66" s="300"/>
      <c r="V66" s="313"/>
      <c r="W66" s="284"/>
      <c r="X66" s="300"/>
      <c r="Y66" s="313"/>
      <c r="Z66" s="300"/>
      <c r="AA66" s="313"/>
      <c r="AB66" s="284"/>
      <c r="AC66" s="300"/>
      <c r="AD66" s="313"/>
      <c r="AE66" s="300"/>
      <c r="AF66" s="313"/>
      <c r="AG66" s="284"/>
      <c r="AH66" s="300"/>
      <c r="AI66" s="313"/>
      <c r="AJ66" s="300"/>
      <c r="AK66" s="313"/>
      <c r="AL66" s="284"/>
      <c r="AM66" s="300"/>
      <c r="AN66" s="313"/>
      <c r="AO66" s="300"/>
      <c r="AP66" s="313"/>
      <c r="AQ66" s="284"/>
      <c r="AR66" s="300"/>
      <c r="AS66" s="313"/>
      <c r="AT66" s="300"/>
      <c r="AU66" s="313"/>
      <c r="AV66" s="284"/>
      <c r="AW66" s="300"/>
      <c r="AX66" s="313"/>
      <c r="AY66" s="300"/>
      <c r="AZ66" s="313"/>
      <c r="BA66" s="284"/>
      <c r="BB66" s="300"/>
      <c r="BC66" s="313"/>
      <c r="BD66" s="300"/>
      <c r="BE66" s="313"/>
      <c r="BF66" s="284"/>
      <c r="BG66" s="300"/>
      <c r="BH66" s="313"/>
      <c r="BI66" s="300"/>
      <c r="BJ66" s="313"/>
      <c r="BK66" s="284"/>
      <c r="BL66" s="300"/>
      <c r="BM66" s="313"/>
      <c r="BN66" s="300"/>
      <c r="BO66" s="313"/>
      <c r="BP66" s="284"/>
      <c r="BQ66" s="300"/>
      <c r="BR66" s="313"/>
      <c r="BS66" s="300"/>
      <c r="BT66" s="313"/>
      <c r="BU66" s="284"/>
      <c r="BV66" s="300"/>
      <c r="BW66" s="313"/>
      <c r="BX66" s="300"/>
      <c r="BY66" s="313"/>
    </row>
    <row r="67" spans="3:77" ht="13.5" customHeight="1">
      <c r="C67" s="284"/>
      <c r="D67" s="300"/>
      <c r="E67" s="313"/>
      <c r="F67" s="300"/>
      <c r="G67" s="313"/>
      <c r="H67" s="284"/>
      <c r="I67" s="300"/>
      <c r="J67" s="313"/>
      <c r="K67" s="300"/>
      <c r="L67" s="313"/>
      <c r="M67" s="284"/>
      <c r="N67" s="300"/>
      <c r="O67" s="313"/>
      <c r="P67" s="300"/>
      <c r="Q67" s="313"/>
      <c r="R67" s="284"/>
      <c r="S67" s="300"/>
      <c r="T67" s="313"/>
      <c r="U67" s="300"/>
      <c r="V67" s="313"/>
      <c r="W67" s="284"/>
      <c r="X67" s="300"/>
      <c r="Y67" s="313"/>
      <c r="Z67" s="300"/>
      <c r="AA67" s="313"/>
      <c r="AB67" s="284"/>
      <c r="AC67" s="300"/>
      <c r="AD67" s="313"/>
      <c r="AE67" s="300"/>
      <c r="AF67" s="313"/>
      <c r="AG67" s="284"/>
      <c r="AH67" s="300"/>
      <c r="AI67" s="313"/>
      <c r="AJ67" s="300"/>
      <c r="AK67" s="313"/>
      <c r="AL67" s="284"/>
      <c r="AM67" s="300"/>
      <c r="AN67" s="313"/>
      <c r="AO67" s="300"/>
      <c r="AP67" s="313"/>
      <c r="AQ67" s="284"/>
      <c r="AR67" s="300"/>
      <c r="AS67" s="313"/>
      <c r="AT67" s="300"/>
      <c r="AU67" s="313"/>
      <c r="AV67" s="284"/>
      <c r="AW67" s="300"/>
      <c r="AX67" s="313"/>
      <c r="AY67" s="300"/>
      <c r="AZ67" s="313"/>
      <c r="BA67" s="284"/>
      <c r="BB67" s="300"/>
      <c r="BC67" s="313"/>
      <c r="BD67" s="300"/>
      <c r="BE67" s="313"/>
      <c r="BF67" s="284"/>
      <c r="BG67" s="300"/>
      <c r="BH67" s="313"/>
      <c r="BI67" s="300"/>
      <c r="BJ67" s="313"/>
      <c r="BK67" s="284"/>
      <c r="BL67" s="300"/>
      <c r="BM67" s="313"/>
      <c r="BN67" s="300"/>
      <c r="BO67" s="313"/>
      <c r="BP67" s="284"/>
      <c r="BQ67" s="300"/>
      <c r="BR67" s="313"/>
      <c r="BS67" s="300"/>
      <c r="BT67" s="313"/>
      <c r="BU67" s="284"/>
      <c r="BV67" s="300"/>
      <c r="BW67" s="313"/>
      <c r="BX67" s="300"/>
      <c r="BY67" s="313"/>
    </row>
    <row r="68" spans="3:77" ht="13.5" customHeight="1">
      <c r="C68" s="284"/>
      <c r="D68" s="300"/>
      <c r="E68" s="313"/>
      <c r="F68" s="300"/>
      <c r="G68" s="313"/>
      <c r="H68" s="284"/>
      <c r="I68" s="300"/>
      <c r="J68" s="313"/>
      <c r="K68" s="300"/>
      <c r="L68" s="313"/>
      <c r="M68" s="284"/>
      <c r="N68" s="300"/>
      <c r="O68" s="313"/>
      <c r="P68" s="300"/>
      <c r="Q68" s="313"/>
      <c r="R68" s="284"/>
      <c r="S68" s="300"/>
      <c r="T68" s="313"/>
      <c r="U68" s="300"/>
      <c r="V68" s="313"/>
      <c r="W68" s="284"/>
      <c r="X68" s="300"/>
      <c r="Y68" s="313"/>
      <c r="Z68" s="300"/>
      <c r="AA68" s="313"/>
      <c r="AB68" s="284"/>
      <c r="AC68" s="300"/>
      <c r="AD68" s="313"/>
      <c r="AE68" s="300"/>
      <c r="AF68" s="313"/>
      <c r="AG68" s="284"/>
      <c r="AH68" s="300"/>
      <c r="AI68" s="313"/>
      <c r="AJ68" s="300"/>
      <c r="AK68" s="313"/>
      <c r="AL68" s="284"/>
      <c r="AM68" s="300"/>
      <c r="AN68" s="313"/>
      <c r="AO68" s="300"/>
      <c r="AP68" s="313"/>
      <c r="AQ68" s="284"/>
      <c r="AR68" s="300"/>
      <c r="AS68" s="313"/>
      <c r="AT68" s="300"/>
      <c r="AU68" s="313"/>
      <c r="AV68" s="284"/>
      <c r="AW68" s="300"/>
      <c r="AX68" s="313"/>
      <c r="AY68" s="300"/>
      <c r="AZ68" s="313"/>
      <c r="BA68" s="284"/>
      <c r="BB68" s="300"/>
      <c r="BC68" s="313"/>
      <c r="BD68" s="300"/>
      <c r="BE68" s="313"/>
      <c r="BF68" s="284"/>
      <c r="BG68" s="300"/>
      <c r="BH68" s="313"/>
      <c r="BI68" s="300"/>
      <c r="BJ68" s="313"/>
      <c r="BK68" s="284"/>
      <c r="BL68" s="300"/>
      <c r="BM68" s="313"/>
      <c r="BN68" s="300"/>
      <c r="BO68" s="313"/>
      <c r="BP68" s="284"/>
      <c r="BQ68" s="300"/>
      <c r="BR68" s="313"/>
      <c r="BS68" s="300"/>
      <c r="BT68" s="313"/>
      <c r="BU68" s="284"/>
      <c r="BV68" s="300"/>
      <c r="BW68" s="313"/>
      <c r="BX68" s="300"/>
      <c r="BY68" s="313"/>
    </row>
    <row r="69" spans="3:77" ht="13.5" customHeight="1">
      <c r="C69" s="284"/>
      <c r="D69" s="300"/>
      <c r="E69" s="313"/>
      <c r="F69" s="300"/>
      <c r="G69" s="313"/>
      <c r="H69" s="284"/>
      <c r="I69" s="300"/>
      <c r="J69" s="313"/>
      <c r="K69" s="300"/>
      <c r="L69" s="313"/>
      <c r="M69" s="284"/>
      <c r="N69" s="300"/>
      <c r="O69" s="313"/>
      <c r="P69" s="300"/>
      <c r="Q69" s="313"/>
      <c r="R69" s="284"/>
      <c r="S69" s="300"/>
      <c r="T69" s="313"/>
      <c r="U69" s="300"/>
      <c r="V69" s="313"/>
      <c r="W69" s="284"/>
      <c r="X69" s="300"/>
      <c r="Y69" s="313"/>
      <c r="Z69" s="300"/>
      <c r="AA69" s="313"/>
      <c r="AB69" s="284"/>
      <c r="AC69" s="300"/>
      <c r="AD69" s="313"/>
      <c r="AE69" s="300"/>
      <c r="AF69" s="313"/>
      <c r="AG69" s="284"/>
      <c r="AH69" s="300"/>
      <c r="AI69" s="313"/>
      <c r="AJ69" s="300"/>
      <c r="AK69" s="313"/>
      <c r="AL69" s="284"/>
      <c r="AM69" s="300"/>
      <c r="AN69" s="313"/>
      <c r="AO69" s="300"/>
      <c r="AP69" s="313"/>
      <c r="AQ69" s="284"/>
      <c r="AR69" s="300"/>
      <c r="AS69" s="313"/>
      <c r="AT69" s="300"/>
      <c r="AU69" s="313"/>
      <c r="AV69" s="284"/>
      <c r="AW69" s="300"/>
      <c r="AX69" s="313"/>
      <c r="AY69" s="300"/>
      <c r="AZ69" s="313"/>
      <c r="BA69" s="284"/>
      <c r="BB69" s="300"/>
      <c r="BC69" s="313"/>
      <c r="BD69" s="300"/>
      <c r="BE69" s="313"/>
      <c r="BF69" s="284"/>
      <c r="BG69" s="300"/>
      <c r="BH69" s="313"/>
      <c r="BI69" s="300"/>
      <c r="BJ69" s="313"/>
      <c r="BK69" s="284"/>
      <c r="BL69" s="300"/>
      <c r="BM69" s="313"/>
      <c r="BN69" s="300"/>
      <c r="BO69" s="313"/>
      <c r="BP69" s="284"/>
      <c r="BQ69" s="300"/>
      <c r="BR69" s="313"/>
      <c r="BS69" s="300"/>
      <c r="BT69" s="313"/>
      <c r="BU69" s="284"/>
      <c r="BV69" s="300"/>
      <c r="BW69" s="313"/>
      <c r="BX69" s="300"/>
      <c r="BY69" s="313"/>
    </row>
    <row r="70" spans="3:77" ht="13.5" customHeight="1">
      <c r="C70" s="284"/>
      <c r="D70" s="300"/>
      <c r="E70" s="313"/>
      <c r="F70" s="300"/>
      <c r="G70" s="313"/>
      <c r="H70" s="284"/>
      <c r="I70" s="300"/>
      <c r="J70" s="313"/>
      <c r="K70" s="300"/>
      <c r="L70" s="313"/>
      <c r="M70" s="284"/>
      <c r="N70" s="300"/>
      <c r="O70" s="313"/>
      <c r="P70" s="300"/>
      <c r="Q70" s="313"/>
      <c r="R70" s="284"/>
      <c r="S70" s="300"/>
      <c r="T70" s="313"/>
      <c r="U70" s="300"/>
      <c r="V70" s="313"/>
      <c r="W70" s="284"/>
      <c r="X70" s="300"/>
      <c r="Y70" s="313"/>
      <c r="Z70" s="300"/>
      <c r="AA70" s="313"/>
      <c r="AB70" s="284"/>
      <c r="AC70" s="300"/>
      <c r="AD70" s="313"/>
      <c r="AE70" s="300"/>
      <c r="AF70" s="313"/>
      <c r="AG70" s="284"/>
      <c r="AH70" s="300"/>
      <c r="AI70" s="313"/>
      <c r="AJ70" s="300"/>
      <c r="AK70" s="313"/>
      <c r="AL70" s="284"/>
      <c r="AM70" s="300"/>
      <c r="AN70" s="313"/>
      <c r="AO70" s="300"/>
      <c r="AP70" s="313"/>
      <c r="AQ70" s="284"/>
      <c r="AR70" s="300"/>
      <c r="AS70" s="313"/>
      <c r="AT70" s="300"/>
      <c r="AU70" s="313"/>
      <c r="AV70" s="284"/>
      <c r="AW70" s="300"/>
      <c r="AX70" s="313"/>
      <c r="AY70" s="300"/>
      <c r="AZ70" s="313"/>
      <c r="BA70" s="284"/>
      <c r="BB70" s="300"/>
      <c r="BC70" s="313"/>
      <c r="BD70" s="300"/>
      <c r="BE70" s="313"/>
      <c r="BF70" s="284"/>
      <c r="BG70" s="300"/>
      <c r="BH70" s="313"/>
      <c r="BI70" s="300"/>
      <c r="BJ70" s="313"/>
      <c r="BK70" s="284"/>
      <c r="BL70" s="300"/>
      <c r="BM70" s="313"/>
      <c r="BN70" s="300"/>
      <c r="BO70" s="313"/>
      <c r="BP70" s="284"/>
      <c r="BQ70" s="300"/>
      <c r="BR70" s="313"/>
      <c r="BS70" s="300"/>
      <c r="BT70" s="313"/>
      <c r="BU70" s="284"/>
      <c r="BV70" s="300"/>
      <c r="BW70" s="313"/>
      <c r="BX70" s="300"/>
      <c r="BY70" s="313"/>
    </row>
    <row r="71" spans="3:77" ht="13.5" customHeight="1">
      <c r="C71" s="284"/>
      <c r="D71" s="300"/>
      <c r="E71" s="313"/>
      <c r="F71" s="300"/>
      <c r="G71" s="313"/>
      <c r="H71" s="284"/>
      <c r="I71" s="300"/>
      <c r="J71" s="313"/>
      <c r="K71" s="300"/>
      <c r="L71" s="313"/>
      <c r="M71" s="284"/>
      <c r="N71" s="300"/>
      <c r="O71" s="313"/>
      <c r="P71" s="300"/>
      <c r="Q71" s="313"/>
      <c r="R71" s="284"/>
      <c r="S71" s="300"/>
      <c r="T71" s="313"/>
      <c r="U71" s="300"/>
      <c r="V71" s="313"/>
      <c r="W71" s="284"/>
      <c r="X71" s="300"/>
      <c r="Y71" s="313"/>
      <c r="Z71" s="300"/>
      <c r="AA71" s="313"/>
      <c r="AB71" s="284"/>
      <c r="AC71" s="300"/>
      <c r="AD71" s="313"/>
      <c r="AE71" s="300"/>
      <c r="AF71" s="313"/>
      <c r="AG71" s="284"/>
      <c r="AH71" s="300"/>
      <c r="AI71" s="313"/>
      <c r="AJ71" s="300"/>
      <c r="AK71" s="313"/>
      <c r="AL71" s="284"/>
      <c r="AM71" s="300"/>
      <c r="AN71" s="313"/>
      <c r="AO71" s="300"/>
      <c r="AP71" s="313"/>
      <c r="AQ71" s="284"/>
      <c r="AR71" s="300"/>
      <c r="AS71" s="313"/>
      <c r="AT71" s="300"/>
      <c r="AU71" s="313"/>
      <c r="AV71" s="284"/>
      <c r="AW71" s="300"/>
      <c r="AX71" s="313"/>
      <c r="AY71" s="300"/>
      <c r="AZ71" s="313"/>
      <c r="BA71" s="284"/>
      <c r="BB71" s="300"/>
      <c r="BC71" s="313"/>
      <c r="BD71" s="300"/>
      <c r="BE71" s="313"/>
      <c r="BF71" s="284"/>
      <c r="BG71" s="300"/>
      <c r="BH71" s="313"/>
      <c r="BI71" s="300"/>
      <c r="BJ71" s="313"/>
      <c r="BK71" s="284"/>
      <c r="BL71" s="300"/>
      <c r="BM71" s="313"/>
      <c r="BN71" s="300"/>
      <c r="BO71" s="313"/>
      <c r="BP71" s="284"/>
      <c r="BQ71" s="300"/>
      <c r="BR71" s="313"/>
      <c r="BS71" s="300"/>
      <c r="BT71" s="313"/>
      <c r="BU71" s="284"/>
      <c r="BV71" s="300"/>
      <c r="BW71" s="313"/>
      <c r="BX71" s="300"/>
      <c r="BY71" s="313"/>
    </row>
    <row r="72" spans="3:77" ht="13.5" customHeight="1">
      <c r="C72" s="284"/>
      <c r="D72" s="300"/>
      <c r="E72" s="313"/>
      <c r="F72" s="300"/>
      <c r="G72" s="313"/>
      <c r="H72" s="284"/>
      <c r="I72" s="300"/>
      <c r="J72" s="313"/>
      <c r="K72" s="300"/>
      <c r="L72" s="313"/>
      <c r="M72" s="284"/>
      <c r="N72" s="300"/>
      <c r="O72" s="313"/>
      <c r="P72" s="300"/>
      <c r="Q72" s="313"/>
      <c r="R72" s="284"/>
      <c r="S72" s="300"/>
      <c r="T72" s="313"/>
      <c r="U72" s="300"/>
      <c r="V72" s="313"/>
      <c r="W72" s="284"/>
      <c r="X72" s="300"/>
      <c r="Y72" s="313"/>
      <c r="Z72" s="300"/>
      <c r="AA72" s="313"/>
      <c r="AB72" s="284"/>
      <c r="AC72" s="300"/>
      <c r="AD72" s="313"/>
      <c r="AE72" s="300"/>
      <c r="AF72" s="313"/>
      <c r="AG72" s="284"/>
      <c r="AH72" s="300"/>
      <c r="AI72" s="313"/>
      <c r="AJ72" s="300"/>
      <c r="AK72" s="313"/>
      <c r="AL72" s="284"/>
      <c r="AM72" s="300"/>
      <c r="AN72" s="313"/>
      <c r="AO72" s="300"/>
      <c r="AP72" s="313"/>
      <c r="AQ72" s="284"/>
      <c r="AR72" s="300"/>
      <c r="AS72" s="313"/>
      <c r="AT72" s="300"/>
      <c r="AU72" s="313"/>
      <c r="AV72" s="284"/>
      <c r="AW72" s="300"/>
      <c r="AX72" s="313"/>
      <c r="AY72" s="300"/>
      <c r="AZ72" s="313"/>
      <c r="BA72" s="284"/>
      <c r="BB72" s="300"/>
      <c r="BC72" s="313"/>
      <c r="BD72" s="300"/>
      <c r="BE72" s="313"/>
      <c r="BF72" s="284"/>
      <c r="BG72" s="300"/>
      <c r="BH72" s="313"/>
      <c r="BI72" s="300"/>
      <c r="BJ72" s="313"/>
      <c r="BK72" s="284"/>
      <c r="BL72" s="300"/>
      <c r="BM72" s="313"/>
      <c r="BN72" s="300"/>
      <c r="BO72" s="313"/>
      <c r="BP72" s="284"/>
      <c r="BQ72" s="300"/>
      <c r="BR72" s="313"/>
      <c r="BS72" s="300"/>
      <c r="BT72" s="313"/>
      <c r="BU72" s="284"/>
      <c r="BV72" s="300"/>
      <c r="BW72" s="313"/>
      <c r="BX72" s="300"/>
      <c r="BY72" s="313"/>
    </row>
    <row r="73" spans="3:77" ht="13.5" customHeight="1">
      <c r="C73" s="284"/>
      <c r="D73" s="300"/>
      <c r="E73" s="313"/>
      <c r="F73" s="300"/>
      <c r="G73" s="313"/>
      <c r="H73" s="284"/>
      <c r="I73" s="300"/>
      <c r="J73" s="313"/>
      <c r="K73" s="300"/>
      <c r="L73" s="313"/>
      <c r="M73" s="284"/>
      <c r="N73" s="300"/>
      <c r="O73" s="313"/>
      <c r="P73" s="300"/>
      <c r="Q73" s="313"/>
      <c r="R73" s="284"/>
      <c r="S73" s="300"/>
      <c r="T73" s="313"/>
      <c r="U73" s="300"/>
      <c r="V73" s="313"/>
      <c r="W73" s="284"/>
      <c r="X73" s="300"/>
      <c r="Y73" s="313"/>
      <c r="Z73" s="300"/>
      <c r="AA73" s="313"/>
      <c r="AB73" s="284"/>
      <c r="AC73" s="300"/>
      <c r="AD73" s="313"/>
      <c r="AE73" s="300"/>
      <c r="AF73" s="313"/>
      <c r="AG73" s="284"/>
      <c r="AH73" s="300"/>
      <c r="AI73" s="313"/>
      <c r="AJ73" s="300"/>
      <c r="AK73" s="313"/>
      <c r="AL73" s="284"/>
      <c r="AM73" s="300"/>
      <c r="AN73" s="313"/>
      <c r="AO73" s="300"/>
      <c r="AP73" s="313"/>
      <c r="AQ73" s="284"/>
      <c r="AR73" s="300"/>
      <c r="AS73" s="313"/>
      <c r="AT73" s="300"/>
      <c r="AU73" s="313"/>
      <c r="AV73" s="284"/>
      <c r="AW73" s="300"/>
      <c r="AX73" s="313"/>
      <c r="AY73" s="300"/>
      <c r="AZ73" s="313"/>
      <c r="BA73" s="284"/>
      <c r="BB73" s="300"/>
      <c r="BC73" s="313"/>
      <c r="BD73" s="300"/>
      <c r="BE73" s="313"/>
      <c r="BF73" s="284"/>
      <c r="BG73" s="300"/>
      <c r="BH73" s="313"/>
      <c r="BI73" s="300"/>
      <c r="BJ73" s="313"/>
      <c r="BK73" s="284"/>
      <c r="BL73" s="300"/>
      <c r="BM73" s="313"/>
      <c r="BN73" s="300"/>
      <c r="BO73" s="313"/>
      <c r="BP73" s="284"/>
      <c r="BQ73" s="300"/>
      <c r="BR73" s="313"/>
      <c r="BS73" s="300"/>
      <c r="BT73" s="313"/>
      <c r="BU73" s="284"/>
      <c r="BV73" s="300"/>
      <c r="BW73" s="313"/>
      <c r="BX73" s="300"/>
      <c r="BY73" s="313"/>
    </row>
    <row r="74" spans="3:77" ht="13.5" customHeight="1">
      <c r="C74" s="284"/>
      <c r="D74" s="300"/>
      <c r="E74" s="313"/>
      <c r="F74" s="300"/>
      <c r="G74" s="313"/>
      <c r="H74" s="284"/>
      <c r="I74" s="300"/>
      <c r="J74" s="313"/>
      <c r="K74" s="300"/>
      <c r="L74" s="313"/>
      <c r="M74" s="284"/>
      <c r="N74" s="300"/>
      <c r="O74" s="313"/>
      <c r="P74" s="300"/>
      <c r="Q74" s="313"/>
      <c r="R74" s="284"/>
      <c r="S74" s="300"/>
      <c r="T74" s="313"/>
      <c r="U74" s="300"/>
      <c r="V74" s="313"/>
      <c r="W74" s="284"/>
      <c r="X74" s="300"/>
      <c r="Y74" s="313"/>
      <c r="Z74" s="300"/>
      <c r="AA74" s="313"/>
      <c r="AB74" s="284"/>
      <c r="AC74" s="300"/>
      <c r="AD74" s="313"/>
      <c r="AE74" s="300"/>
      <c r="AF74" s="313"/>
      <c r="AG74" s="284"/>
      <c r="AH74" s="300"/>
      <c r="AI74" s="313"/>
      <c r="AJ74" s="300"/>
      <c r="AK74" s="313"/>
      <c r="AL74" s="284"/>
      <c r="AM74" s="300"/>
      <c r="AN74" s="313"/>
      <c r="AO74" s="300"/>
      <c r="AP74" s="313"/>
      <c r="AQ74" s="284"/>
      <c r="AR74" s="300"/>
      <c r="AS74" s="313"/>
      <c r="AT74" s="300"/>
      <c r="AU74" s="313"/>
      <c r="AV74" s="284"/>
      <c r="AW74" s="300"/>
      <c r="AX74" s="313"/>
      <c r="AY74" s="300"/>
      <c r="AZ74" s="313"/>
      <c r="BA74" s="284"/>
      <c r="BB74" s="300"/>
      <c r="BC74" s="313"/>
      <c r="BD74" s="300"/>
      <c r="BE74" s="313"/>
      <c r="BF74" s="284"/>
      <c r="BG74" s="300"/>
      <c r="BH74" s="313"/>
      <c r="BI74" s="300"/>
      <c r="BJ74" s="313"/>
      <c r="BK74" s="284"/>
      <c r="BL74" s="300"/>
      <c r="BM74" s="313"/>
      <c r="BN74" s="300"/>
      <c r="BO74" s="313"/>
      <c r="BP74" s="284"/>
      <c r="BQ74" s="300"/>
      <c r="BR74" s="313"/>
      <c r="BS74" s="300"/>
      <c r="BT74" s="313"/>
      <c r="BU74" s="284"/>
      <c r="BV74" s="300"/>
      <c r="BW74" s="313"/>
      <c r="BX74" s="300"/>
      <c r="BY74" s="313"/>
    </row>
    <row r="75" spans="3:77" ht="13.5" customHeight="1">
      <c r="C75" s="284"/>
      <c r="D75" s="300"/>
      <c r="E75" s="313"/>
      <c r="F75" s="300"/>
      <c r="G75" s="313"/>
      <c r="H75" s="284"/>
      <c r="I75" s="300"/>
      <c r="J75" s="313"/>
      <c r="K75" s="300"/>
      <c r="L75" s="313"/>
      <c r="M75" s="284"/>
      <c r="N75" s="300"/>
      <c r="O75" s="313"/>
      <c r="P75" s="300"/>
      <c r="Q75" s="313"/>
      <c r="R75" s="284"/>
      <c r="S75" s="300"/>
      <c r="T75" s="313"/>
      <c r="U75" s="300"/>
      <c r="V75" s="313"/>
      <c r="W75" s="284"/>
      <c r="X75" s="300"/>
      <c r="Y75" s="313"/>
      <c r="Z75" s="300"/>
      <c r="AA75" s="313"/>
      <c r="AB75" s="284"/>
      <c r="AC75" s="300"/>
      <c r="AD75" s="313"/>
      <c r="AE75" s="300"/>
      <c r="AF75" s="313"/>
      <c r="AG75" s="284"/>
      <c r="AH75" s="300"/>
      <c r="AI75" s="313"/>
      <c r="AJ75" s="300"/>
      <c r="AK75" s="313"/>
      <c r="AL75" s="284"/>
      <c r="AM75" s="300"/>
      <c r="AN75" s="313"/>
      <c r="AO75" s="300"/>
      <c r="AP75" s="313"/>
      <c r="AQ75" s="284"/>
      <c r="AR75" s="300"/>
      <c r="AS75" s="313"/>
      <c r="AT75" s="300"/>
      <c r="AU75" s="313"/>
      <c r="AV75" s="284"/>
      <c r="AW75" s="300"/>
      <c r="AX75" s="313"/>
      <c r="AY75" s="300"/>
      <c r="AZ75" s="313"/>
      <c r="BA75" s="284"/>
      <c r="BB75" s="300"/>
      <c r="BC75" s="313"/>
      <c r="BD75" s="300"/>
      <c r="BE75" s="313"/>
      <c r="BF75" s="284"/>
      <c r="BG75" s="300"/>
      <c r="BH75" s="313"/>
      <c r="BI75" s="300"/>
      <c r="BJ75" s="313"/>
      <c r="BK75" s="284"/>
      <c r="BL75" s="300"/>
      <c r="BM75" s="313"/>
      <c r="BN75" s="300"/>
      <c r="BO75" s="313"/>
      <c r="BP75" s="284"/>
      <c r="BQ75" s="300"/>
      <c r="BR75" s="313"/>
      <c r="BS75" s="300"/>
      <c r="BT75" s="313"/>
      <c r="BU75" s="284"/>
      <c r="BV75" s="300"/>
      <c r="BW75" s="313"/>
      <c r="BX75" s="300"/>
      <c r="BY75" s="313"/>
    </row>
    <row r="76" spans="3:77" ht="13.5" customHeight="1">
      <c r="C76" s="284"/>
      <c r="D76" s="300"/>
      <c r="E76" s="313"/>
      <c r="F76" s="300"/>
      <c r="G76" s="313"/>
      <c r="H76" s="284"/>
      <c r="I76" s="300"/>
      <c r="J76" s="313"/>
      <c r="K76" s="300"/>
      <c r="L76" s="313"/>
      <c r="M76" s="284"/>
      <c r="N76" s="300"/>
      <c r="O76" s="313"/>
      <c r="P76" s="300"/>
      <c r="Q76" s="313"/>
      <c r="R76" s="284"/>
      <c r="S76" s="300"/>
      <c r="T76" s="313"/>
      <c r="U76" s="300"/>
      <c r="V76" s="313"/>
      <c r="W76" s="284"/>
      <c r="X76" s="300"/>
      <c r="Y76" s="313"/>
      <c r="Z76" s="300"/>
      <c r="AA76" s="313"/>
      <c r="AB76" s="284"/>
      <c r="AC76" s="300"/>
      <c r="AD76" s="313"/>
      <c r="AE76" s="300"/>
      <c r="AF76" s="313"/>
      <c r="AG76" s="284"/>
      <c r="AH76" s="300"/>
      <c r="AI76" s="313"/>
      <c r="AJ76" s="300"/>
      <c r="AK76" s="313"/>
      <c r="AL76" s="284"/>
      <c r="AM76" s="300"/>
      <c r="AN76" s="313"/>
      <c r="AO76" s="300"/>
      <c r="AP76" s="313"/>
      <c r="AQ76" s="284"/>
      <c r="AR76" s="300"/>
      <c r="AS76" s="313"/>
      <c r="AT76" s="300"/>
      <c r="AU76" s="313"/>
      <c r="AV76" s="284"/>
      <c r="AW76" s="300"/>
      <c r="AX76" s="313"/>
      <c r="AY76" s="300"/>
      <c r="AZ76" s="313"/>
      <c r="BA76" s="284"/>
      <c r="BB76" s="300"/>
      <c r="BC76" s="313"/>
      <c r="BD76" s="300"/>
      <c r="BE76" s="313"/>
      <c r="BF76" s="284"/>
      <c r="BG76" s="300"/>
      <c r="BH76" s="313"/>
      <c r="BI76" s="300"/>
      <c r="BJ76" s="313"/>
      <c r="BK76" s="284"/>
      <c r="BL76" s="300"/>
      <c r="BM76" s="313"/>
      <c r="BN76" s="300"/>
      <c r="BO76" s="313"/>
      <c r="BP76" s="284"/>
      <c r="BQ76" s="300"/>
      <c r="BR76" s="313"/>
      <c r="BS76" s="300"/>
      <c r="BT76" s="313"/>
      <c r="BU76" s="284"/>
      <c r="BV76" s="300"/>
      <c r="BW76" s="313"/>
      <c r="BX76" s="300"/>
      <c r="BY76" s="313"/>
    </row>
    <row r="77" spans="3:77" ht="13.5" customHeight="1">
      <c r="C77" s="284"/>
      <c r="D77" s="300"/>
      <c r="E77" s="313"/>
      <c r="F77" s="300"/>
      <c r="G77" s="313"/>
      <c r="H77" s="284"/>
      <c r="I77" s="300"/>
      <c r="J77" s="313"/>
      <c r="K77" s="300"/>
      <c r="L77" s="313"/>
      <c r="M77" s="284"/>
      <c r="N77" s="300"/>
      <c r="O77" s="313"/>
      <c r="P77" s="300"/>
      <c r="Q77" s="313"/>
      <c r="R77" s="284"/>
      <c r="S77" s="300"/>
      <c r="T77" s="313"/>
      <c r="U77" s="300"/>
      <c r="V77" s="313"/>
      <c r="W77" s="284"/>
      <c r="X77" s="300"/>
      <c r="Y77" s="313"/>
      <c r="Z77" s="300"/>
      <c r="AA77" s="313"/>
      <c r="AB77" s="284"/>
      <c r="AC77" s="300"/>
      <c r="AD77" s="313"/>
      <c r="AE77" s="300"/>
      <c r="AF77" s="313"/>
      <c r="AG77" s="284"/>
      <c r="AH77" s="300"/>
      <c r="AI77" s="313"/>
      <c r="AJ77" s="300"/>
      <c r="AK77" s="313"/>
      <c r="AL77" s="284"/>
      <c r="AM77" s="300"/>
      <c r="AN77" s="313"/>
      <c r="AO77" s="300"/>
      <c r="AP77" s="313"/>
      <c r="AQ77" s="284"/>
      <c r="AR77" s="300"/>
      <c r="AS77" s="313"/>
      <c r="AT77" s="300"/>
      <c r="AU77" s="313"/>
      <c r="AV77" s="284"/>
      <c r="AW77" s="300"/>
      <c r="AX77" s="313"/>
      <c r="AY77" s="300"/>
      <c r="AZ77" s="313"/>
      <c r="BA77" s="284"/>
      <c r="BB77" s="300"/>
      <c r="BC77" s="313"/>
      <c r="BD77" s="300"/>
      <c r="BE77" s="313"/>
      <c r="BF77" s="284"/>
      <c r="BG77" s="300"/>
      <c r="BH77" s="313"/>
      <c r="BI77" s="300"/>
      <c r="BJ77" s="313"/>
      <c r="BK77" s="284"/>
      <c r="BL77" s="300"/>
      <c r="BM77" s="313"/>
      <c r="BN77" s="300"/>
      <c r="BO77" s="313"/>
      <c r="BP77" s="284"/>
      <c r="BQ77" s="300"/>
      <c r="BR77" s="313"/>
      <c r="BS77" s="300"/>
      <c r="BT77" s="313"/>
      <c r="BU77" s="284"/>
      <c r="BV77" s="300"/>
      <c r="BW77" s="313"/>
      <c r="BX77" s="300"/>
      <c r="BY77" s="313"/>
    </row>
    <row r="78" spans="3:77" ht="13.5" customHeight="1">
      <c r="C78" s="284"/>
      <c r="D78" s="300"/>
      <c r="E78" s="313"/>
      <c r="F78" s="300"/>
      <c r="G78" s="313"/>
      <c r="H78" s="284"/>
      <c r="I78" s="300"/>
      <c r="J78" s="313"/>
      <c r="K78" s="300"/>
      <c r="L78" s="313"/>
      <c r="M78" s="284"/>
      <c r="N78" s="300"/>
      <c r="O78" s="313"/>
      <c r="P78" s="300"/>
      <c r="Q78" s="313"/>
      <c r="R78" s="284"/>
      <c r="S78" s="300"/>
      <c r="T78" s="313"/>
      <c r="U78" s="300"/>
      <c r="V78" s="313"/>
      <c r="W78" s="284"/>
      <c r="X78" s="300"/>
      <c r="Y78" s="313"/>
      <c r="Z78" s="300"/>
      <c r="AA78" s="313"/>
      <c r="AB78" s="284"/>
      <c r="AC78" s="300"/>
      <c r="AD78" s="313"/>
      <c r="AE78" s="300"/>
      <c r="AF78" s="313"/>
      <c r="AG78" s="284"/>
      <c r="AH78" s="300"/>
      <c r="AI78" s="313"/>
      <c r="AJ78" s="300"/>
      <c r="AK78" s="313"/>
      <c r="AL78" s="284"/>
      <c r="AM78" s="300"/>
      <c r="AN78" s="313"/>
      <c r="AO78" s="300"/>
      <c r="AP78" s="313"/>
      <c r="AQ78" s="284"/>
      <c r="AR78" s="300"/>
      <c r="AS78" s="313"/>
      <c r="AT78" s="300"/>
      <c r="AU78" s="313"/>
      <c r="AV78" s="284"/>
      <c r="AW78" s="300"/>
      <c r="AX78" s="313"/>
      <c r="AY78" s="300"/>
      <c r="AZ78" s="313"/>
      <c r="BA78" s="284"/>
      <c r="BB78" s="300"/>
      <c r="BC78" s="313"/>
      <c r="BD78" s="300"/>
      <c r="BE78" s="313"/>
      <c r="BF78" s="284"/>
      <c r="BG78" s="300"/>
      <c r="BH78" s="313"/>
      <c r="BI78" s="300"/>
      <c r="BJ78" s="313"/>
      <c r="BK78" s="284"/>
      <c r="BL78" s="300"/>
      <c r="BM78" s="313"/>
      <c r="BN78" s="300"/>
      <c r="BO78" s="313"/>
      <c r="BP78" s="284"/>
      <c r="BQ78" s="300"/>
      <c r="BR78" s="313"/>
      <c r="BS78" s="300"/>
      <c r="BT78" s="313"/>
      <c r="BU78" s="284"/>
      <c r="BV78" s="300"/>
      <c r="BW78" s="313"/>
      <c r="BX78" s="300"/>
      <c r="BY78" s="313"/>
    </row>
    <row r="79" spans="3:77" ht="13.5" customHeight="1">
      <c r="C79" s="284"/>
      <c r="D79" s="300"/>
      <c r="E79" s="313"/>
      <c r="F79" s="300"/>
      <c r="G79" s="313"/>
      <c r="H79" s="284"/>
      <c r="I79" s="300"/>
      <c r="J79" s="313"/>
      <c r="K79" s="300"/>
      <c r="L79" s="313"/>
      <c r="M79" s="284"/>
      <c r="N79" s="300"/>
      <c r="O79" s="313"/>
      <c r="P79" s="300"/>
      <c r="Q79" s="313"/>
      <c r="R79" s="284"/>
      <c r="S79" s="300"/>
      <c r="T79" s="313"/>
      <c r="U79" s="300"/>
      <c r="V79" s="313"/>
      <c r="W79" s="284"/>
      <c r="X79" s="300"/>
      <c r="Y79" s="313"/>
      <c r="Z79" s="300"/>
      <c r="AA79" s="313"/>
      <c r="AB79" s="284"/>
      <c r="AC79" s="300"/>
      <c r="AD79" s="313"/>
      <c r="AE79" s="300"/>
      <c r="AF79" s="313"/>
      <c r="AG79" s="284"/>
      <c r="AH79" s="300"/>
      <c r="AI79" s="313"/>
      <c r="AJ79" s="300"/>
      <c r="AK79" s="313"/>
      <c r="AL79" s="284"/>
      <c r="AM79" s="300"/>
      <c r="AN79" s="313"/>
      <c r="AO79" s="300"/>
      <c r="AP79" s="313"/>
      <c r="AQ79" s="284"/>
      <c r="AR79" s="300"/>
      <c r="AS79" s="313"/>
      <c r="AT79" s="300"/>
      <c r="AU79" s="313"/>
      <c r="AV79" s="284"/>
      <c r="AW79" s="300"/>
      <c r="AX79" s="313"/>
      <c r="AY79" s="300"/>
      <c r="AZ79" s="313"/>
      <c r="BA79" s="284"/>
      <c r="BB79" s="300"/>
      <c r="BC79" s="313"/>
      <c r="BD79" s="300"/>
      <c r="BE79" s="313"/>
      <c r="BF79" s="284"/>
      <c r="BG79" s="300"/>
      <c r="BH79" s="313"/>
      <c r="BI79" s="300"/>
      <c r="BJ79" s="313"/>
      <c r="BK79" s="284"/>
      <c r="BL79" s="300"/>
      <c r="BM79" s="313"/>
      <c r="BN79" s="300"/>
      <c r="BO79" s="313"/>
      <c r="BP79" s="284"/>
      <c r="BQ79" s="300"/>
      <c r="BR79" s="313"/>
      <c r="BS79" s="300"/>
      <c r="BT79" s="313"/>
      <c r="BU79" s="284"/>
      <c r="BV79" s="300"/>
      <c r="BW79" s="313"/>
      <c r="BX79" s="300"/>
      <c r="BY79" s="313"/>
    </row>
    <row r="80" spans="3:77" ht="13.5" customHeight="1">
      <c r="C80" s="284"/>
      <c r="D80" s="300"/>
      <c r="E80" s="313"/>
      <c r="F80" s="300"/>
      <c r="G80" s="313"/>
      <c r="H80" s="284"/>
      <c r="I80" s="300"/>
      <c r="J80" s="313"/>
      <c r="K80" s="300"/>
      <c r="L80" s="313"/>
      <c r="M80" s="284"/>
      <c r="N80" s="300"/>
      <c r="O80" s="313"/>
      <c r="P80" s="300"/>
      <c r="Q80" s="313"/>
      <c r="R80" s="284"/>
      <c r="S80" s="300"/>
      <c r="T80" s="313"/>
      <c r="U80" s="300"/>
      <c r="V80" s="313"/>
      <c r="W80" s="284"/>
      <c r="X80" s="300"/>
      <c r="Y80" s="313"/>
      <c r="Z80" s="300"/>
      <c r="AA80" s="313"/>
      <c r="AB80" s="284"/>
      <c r="AC80" s="300"/>
      <c r="AD80" s="313"/>
      <c r="AE80" s="300"/>
      <c r="AF80" s="313"/>
      <c r="AG80" s="284"/>
      <c r="AH80" s="300"/>
      <c r="AI80" s="313"/>
      <c r="AJ80" s="300"/>
      <c r="AK80" s="313"/>
      <c r="AL80" s="284"/>
      <c r="AM80" s="300"/>
      <c r="AN80" s="313"/>
      <c r="AO80" s="300"/>
      <c r="AP80" s="313"/>
      <c r="AQ80" s="284"/>
      <c r="AR80" s="300"/>
      <c r="AS80" s="313"/>
      <c r="AT80" s="300"/>
      <c r="AU80" s="313"/>
      <c r="AV80" s="284"/>
      <c r="AW80" s="300"/>
      <c r="AX80" s="313"/>
      <c r="AY80" s="300"/>
      <c r="AZ80" s="313"/>
      <c r="BA80" s="284"/>
      <c r="BB80" s="300"/>
      <c r="BC80" s="313"/>
      <c r="BD80" s="300"/>
      <c r="BE80" s="313"/>
      <c r="BF80" s="284"/>
      <c r="BG80" s="300"/>
      <c r="BH80" s="313"/>
      <c r="BI80" s="300"/>
      <c r="BJ80" s="313"/>
      <c r="BK80" s="284"/>
      <c r="BL80" s="300"/>
      <c r="BM80" s="313"/>
      <c r="BN80" s="300"/>
      <c r="BO80" s="313"/>
      <c r="BP80" s="284"/>
      <c r="BQ80" s="300"/>
      <c r="BR80" s="313"/>
      <c r="BS80" s="300"/>
      <c r="BT80" s="313"/>
      <c r="BU80" s="284"/>
      <c r="BV80" s="300"/>
      <c r="BW80" s="313"/>
      <c r="BX80" s="300"/>
      <c r="BY80" s="313"/>
    </row>
    <row r="81" spans="3:77" ht="13.5" customHeight="1">
      <c r="C81" s="284"/>
      <c r="D81" s="300"/>
      <c r="E81" s="313"/>
      <c r="F81" s="300"/>
      <c r="G81" s="313"/>
      <c r="H81" s="284"/>
      <c r="I81" s="300"/>
      <c r="J81" s="313"/>
      <c r="K81" s="300"/>
      <c r="L81" s="313"/>
      <c r="M81" s="284"/>
      <c r="N81" s="300"/>
      <c r="O81" s="313"/>
      <c r="P81" s="300"/>
      <c r="Q81" s="313"/>
      <c r="R81" s="284"/>
      <c r="S81" s="300"/>
      <c r="T81" s="313"/>
      <c r="U81" s="300"/>
      <c r="V81" s="313"/>
      <c r="W81" s="284"/>
      <c r="X81" s="300"/>
      <c r="Y81" s="313"/>
      <c r="Z81" s="300"/>
      <c r="AA81" s="313"/>
      <c r="AB81" s="284"/>
      <c r="AC81" s="300"/>
      <c r="AD81" s="313"/>
      <c r="AE81" s="300"/>
      <c r="AF81" s="313"/>
      <c r="AG81" s="284"/>
      <c r="AH81" s="300"/>
      <c r="AI81" s="313"/>
      <c r="AJ81" s="300"/>
      <c r="AK81" s="313"/>
      <c r="AL81" s="284"/>
      <c r="AM81" s="300"/>
      <c r="AN81" s="313"/>
      <c r="AO81" s="300"/>
      <c r="AP81" s="313"/>
      <c r="AQ81" s="284"/>
      <c r="AR81" s="300"/>
      <c r="AS81" s="313"/>
      <c r="AT81" s="300"/>
      <c r="AU81" s="313"/>
      <c r="AV81" s="284"/>
      <c r="AW81" s="300"/>
      <c r="AX81" s="313"/>
      <c r="AY81" s="300"/>
      <c r="AZ81" s="313"/>
      <c r="BA81" s="284"/>
      <c r="BB81" s="300"/>
      <c r="BC81" s="313"/>
      <c r="BD81" s="300"/>
      <c r="BE81" s="313"/>
      <c r="BF81" s="284"/>
      <c r="BG81" s="300"/>
      <c r="BH81" s="313"/>
      <c r="BI81" s="300"/>
      <c r="BJ81" s="313"/>
      <c r="BK81" s="284"/>
      <c r="BL81" s="300"/>
      <c r="BM81" s="313"/>
      <c r="BN81" s="300"/>
      <c r="BO81" s="313"/>
      <c r="BP81" s="284"/>
      <c r="BQ81" s="300"/>
      <c r="BR81" s="313"/>
      <c r="BS81" s="300"/>
      <c r="BT81" s="313"/>
      <c r="BU81" s="284"/>
      <c r="BV81" s="300"/>
      <c r="BW81" s="313"/>
      <c r="BX81" s="300"/>
      <c r="BY81" s="313"/>
    </row>
    <row r="82" spans="3:77" ht="13.5" customHeight="1">
      <c r="C82" s="284"/>
      <c r="D82" s="300"/>
      <c r="E82" s="313"/>
      <c r="F82" s="300"/>
      <c r="G82" s="313"/>
      <c r="H82" s="284"/>
      <c r="I82" s="300"/>
      <c r="J82" s="313"/>
      <c r="K82" s="300"/>
      <c r="L82" s="313"/>
      <c r="M82" s="284"/>
      <c r="N82" s="300"/>
      <c r="O82" s="313"/>
      <c r="P82" s="300"/>
      <c r="Q82" s="313"/>
      <c r="R82" s="284"/>
      <c r="S82" s="300"/>
      <c r="T82" s="313"/>
      <c r="U82" s="300"/>
      <c r="V82" s="313"/>
      <c r="W82" s="284"/>
      <c r="X82" s="300"/>
      <c r="Y82" s="313"/>
      <c r="Z82" s="300"/>
      <c r="AA82" s="313"/>
      <c r="AB82" s="284"/>
      <c r="AC82" s="300"/>
      <c r="AD82" s="313"/>
      <c r="AE82" s="300"/>
      <c r="AF82" s="313"/>
      <c r="AG82" s="284"/>
      <c r="AH82" s="300"/>
      <c r="AI82" s="313"/>
      <c r="AJ82" s="300"/>
      <c r="AK82" s="313"/>
      <c r="AL82" s="284"/>
      <c r="AM82" s="300"/>
      <c r="AN82" s="313"/>
      <c r="AO82" s="300"/>
      <c r="AP82" s="313"/>
      <c r="AQ82" s="284"/>
      <c r="AR82" s="300"/>
      <c r="AS82" s="313"/>
      <c r="AT82" s="300"/>
      <c r="AU82" s="313"/>
      <c r="AV82" s="284"/>
      <c r="AW82" s="300"/>
      <c r="AX82" s="313"/>
      <c r="AY82" s="300"/>
      <c r="AZ82" s="313"/>
      <c r="BA82" s="284"/>
      <c r="BB82" s="300"/>
      <c r="BC82" s="313"/>
      <c r="BD82" s="300"/>
      <c r="BE82" s="313"/>
      <c r="BF82" s="284"/>
      <c r="BG82" s="300"/>
      <c r="BH82" s="313"/>
      <c r="BI82" s="300"/>
      <c r="BJ82" s="313"/>
      <c r="BK82" s="284"/>
      <c r="BL82" s="300"/>
      <c r="BM82" s="313"/>
      <c r="BN82" s="300"/>
      <c r="BO82" s="313"/>
      <c r="BP82" s="284"/>
      <c r="BQ82" s="300"/>
      <c r="BR82" s="313"/>
      <c r="BS82" s="300"/>
      <c r="BT82" s="313"/>
      <c r="BU82" s="284"/>
      <c r="BV82" s="300"/>
      <c r="BW82" s="313"/>
      <c r="BX82" s="300"/>
      <c r="BY82" s="313"/>
    </row>
    <row r="83" spans="3:77" ht="13.5" customHeight="1">
      <c r="C83" s="284"/>
      <c r="D83" s="300"/>
      <c r="E83" s="313"/>
      <c r="F83" s="300"/>
      <c r="G83" s="313"/>
      <c r="H83" s="284"/>
      <c r="I83" s="300"/>
      <c r="J83" s="313"/>
      <c r="K83" s="300"/>
      <c r="L83" s="313"/>
      <c r="M83" s="284"/>
      <c r="N83" s="300"/>
      <c r="O83" s="313"/>
      <c r="P83" s="300"/>
      <c r="Q83" s="313"/>
      <c r="R83" s="284"/>
      <c r="S83" s="300"/>
      <c r="T83" s="313"/>
      <c r="U83" s="300"/>
      <c r="V83" s="313"/>
      <c r="W83" s="284"/>
      <c r="X83" s="300"/>
      <c r="Y83" s="313"/>
      <c r="Z83" s="300"/>
      <c r="AA83" s="313"/>
      <c r="AB83" s="284"/>
      <c r="AC83" s="300"/>
      <c r="AD83" s="313"/>
      <c r="AE83" s="300"/>
      <c r="AF83" s="313"/>
      <c r="AG83" s="284"/>
      <c r="AH83" s="300"/>
      <c r="AI83" s="313"/>
      <c r="AJ83" s="300"/>
      <c r="AK83" s="313"/>
      <c r="AL83" s="284"/>
      <c r="AM83" s="300"/>
      <c r="AN83" s="313"/>
      <c r="AO83" s="300"/>
      <c r="AP83" s="313"/>
      <c r="AQ83" s="284"/>
      <c r="AR83" s="300"/>
      <c r="AS83" s="313"/>
      <c r="AT83" s="300"/>
      <c r="AU83" s="313"/>
      <c r="AV83" s="284"/>
      <c r="AW83" s="300"/>
      <c r="AX83" s="313"/>
      <c r="AY83" s="300"/>
      <c r="AZ83" s="313"/>
      <c r="BA83" s="284"/>
      <c r="BB83" s="300"/>
      <c r="BC83" s="313"/>
      <c r="BD83" s="300"/>
      <c r="BE83" s="313"/>
      <c r="BF83" s="284"/>
      <c r="BG83" s="300"/>
      <c r="BH83" s="313"/>
      <c r="BI83" s="300"/>
      <c r="BJ83" s="313"/>
      <c r="BK83" s="284"/>
      <c r="BL83" s="300"/>
      <c r="BM83" s="313"/>
      <c r="BN83" s="300"/>
      <c r="BO83" s="313"/>
      <c r="BP83" s="284"/>
      <c r="BQ83" s="300"/>
      <c r="BR83" s="313"/>
      <c r="BS83" s="300"/>
      <c r="BT83" s="313"/>
      <c r="BU83" s="284"/>
      <c r="BV83" s="300"/>
      <c r="BW83" s="313"/>
      <c r="BX83" s="300"/>
      <c r="BY83" s="313"/>
    </row>
    <row r="84" spans="3:77" ht="13.5" customHeight="1">
      <c r="C84" s="284"/>
      <c r="D84" s="300"/>
      <c r="E84" s="313"/>
      <c r="F84" s="300"/>
      <c r="G84" s="313"/>
      <c r="H84" s="284"/>
      <c r="I84" s="300"/>
      <c r="J84" s="313"/>
      <c r="K84" s="300"/>
      <c r="L84" s="313"/>
      <c r="M84" s="284"/>
      <c r="N84" s="300"/>
      <c r="O84" s="313"/>
      <c r="P84" s="300"/>
      <c r="Q84" s="313"/>
      <c r="R84" s="284"/>
      <c r="S84" s="300"/>
      <c r="T84" s="313"/>
      <c r="U84" s="300"/>
      <c r="V84" s="313"/>
      <c r="W84" s="284"/>
      <c r="X84" s="300"/>
      <c r="Y84" s="313"/>
      <c r="Z84" s="300"/>
      <c r="AA84" s="313"/>
      <c r="AB84" s="284"/>
      <c r="AC84" s="300"/>
      <c r="AD84" s="313"/>
      <c r="AE84" s="300"/>
      <c r="AF84" s="313"/>
      <c r="AG84" s="284"/>
      <c r="AH84" s="300"/>
      <c r="AI84" s="313"/>
      <c r="AJ84" s="300"/>
      <c r="AK84" s="313"/>
      <c r="AL84" s="284"/>
      <c r="AM84" s="300"/>
      <c r="AN84" s="313"/>
      <c r="AO84" s="300"/>
      <c r="AP84" s="313"/>
      <c r="AQ84" s="284"/>
      <c r="AR84" s="300"/>
      <c r="AS84" s="313"/>
      <c r="AT84" s="300"/>
      <c r="AU84" s="313"/>
      <c r="AV84" s="284"/>
      <c r="AW84" s="300"/>
      <c r="AX84" s="313"/>
      <c r="AY84" s="300"/>
      <c r="AZ84" s="313"/>
      <c r="BA84" s="284"/>
      <c r="BB84" s="300"/>
      <c r="BC84" s="313"/>
      <c r="BD84" s="300"/>
      <c r="BE84" s="313"/>
      <c r="BF84" s="284"/>
      <c r="BG84" s="300"/>
      <c r="BH84" s="313"/>
      <c r="BI84" s="300"/>
      <c r="BJ84" s="313"/>
      <c r="BK84" s="284"/>
      <c r="BL84" s="300"/>
      <c r="BM84" s="313"/>
      <c r="BN84" s="300"/>
      <c r="BO84" s="313"/>
      <c r="BP84" s="284"/>
      <c r="BQ84" s="300"/>
      <c r="BR84" s="313"/>
      <c r="BS84" s="300"/>
      <c r="BT84" s="313"/>
      <c r="BU84" s="284"/>
      <c r="BV84" s="300"/>
      <c r="BW84" s="313"/>
      <c r="BX84" s="300"/>
      <c r="BY84" s="313"/>
    </row>
    <row r="85" spans="3:77" ht="13.5" customHeight="1">
      <c r="C85" s="284"/>
      <c r="D85" s="300"/>
      <c r="E85" s="313"/>
      <c r="F85" s="300"/>
      <c r="G85" s="313"/>
      <c r="H85" s="284"/>
      <c r="I85" s="300"/>
      <c r="J85" s="313"/>
      <c r="K85" s="300"/>
      <c r="L85" s="313"/>
      <c r="M85" s="284"/>
      <c r="N85" s="300"/>
      <c r="O85" s="313"/>
      <c r="P85" s="300"/>
      <c r="Q85" s="313"/>
      <c r="R85" s="284"/>
      <c r="S85" s="300"/>
      <c r="T85" s="313"/>
      <c r="U85" s="300"/>
      <c r="V85" s="313"/>
      <c r="W85" s="284"/>
      <c r="X85" s="300"/>
      <c r="Y85" s="313"/>
      <c r="Z85" s="300"/>
      <c r="AA85" s="313"/>
      <c r="AB85" s="284"/>
      <c r="AC85" s="300"/>
      <c r="AD85" s="313"/>
      <c r="AE85" s="300"/>
      <c r="AF85" s="313"/>
      <c r="AG85" s="284"/>
      <c r="AH85" s="300"/>
      <c r="AI85" s="313"/>
      <c r="AJ85" s="300"/>
      <c r="AK85" s="313"/>
      <c r="AL85" s="284"/>
      <c r="AM85" s="300"/>
      <c r="AN85" s="313"/>
      <c r="AO85" s="300"/>
      <c r="AP85" s="313"/>
      <c r="AQ85" s="284"/>
      <c r="AR85" s="300"/>
      <c r="AS85" s="313"/>
      <c r="AT85" s="300"/>
      <c r="AU85" s="313"/>
      <c r="AV85" s="284"/>
      <c r="AW85" s="300"/>
      <c r="AX85" s="313"/>
      <c r="AY85" s="300"/>
      <c r="AZ85" s="313"/>
      <c r="BA85" s="284"/>
      <c r="BB85" s="300"/>
      <c r="BC85" s="313"/>
      <c r="BD85" s="300"/>
      <c r="BE85" s="313"/>
      <c r="BF85" s="284"/>
      <c r="BG85" s="300"/>
      <c r="BH85" s="313"/>
      <c r="BI85" s="300"/>
      <c r="BJ85" s="313"/>
      <c r="BK85" s="284"/>
      <c r="BL85" s="300"/>
      <c r="BM85" s="313"/>
      <c r="BN85" s="300"/>
      <c r="BO85" s="313"/>
      <c r="BP85" s="284"/>
      <c r="BQ85" s="300"/>
      <c r="BR85" s="313"/>
      <c r="BS85" s="300"/>
      <c r="BT85" s="313"/>
      <c r="BU85" s="284"/>
      <c r="BV85" s="300"/>
      <c r="BW85" s="313"/>
      <c r="BX85" s="300"/>
      <c r="BY85" s="313"/>
    </row>
    <row r="86" spans="3:77" ht="13.5" customHeight="1">
      <c r="C86" s="284"/>
      <c r="D86" s="300"/>
      <c r="E86" s="313"/>
      <c r="F86" s="300"/>
      <c r="G86" s="313"/>
      <c r="H86" s="284"/>
      <c r="I86" s="300"/>
      <c r="J86" s="313"/>
      <c r="K86" s="300"/>
      <c r="L86" s="313"/>
      <c r="M86" s="284"/>
      <c r="N86" s="300"/>
      <c r="O86" s="313"/>
      <c r="P86" s="300"/>
      <c r="Q86" s="313"/>
      <c r="R86" s="284"/>
      <c r="S86" s="300"/>
      <c r="T86" s="313"/>
      <c r="U86" s="300"/>
      <c r="V86" s="313"/>
      <c r="W86" s="284"/>
      <c r="X86" s="300"/>
      <c r="Y86" s="313"/>
      <c r="Z86" s="300"/>
      <c r="AA86" s="313"/>
      <c r="AB86" s="284"/>
      <c r="AC86" s="300"/>
      <c r="AD86" s="313"/>
      <c r="AE86" s="300"/>
      <c r="AF86" s="313"/>
      <c r="AG86" s="284"/>
      <c r="AH86" s="300"/>
      <c r="AI86" s="313"/>
      <c r="AJ86" s="300"/>
      <c r="AK86" s="313"/>
      <c r="AL86" s="284"/>
      <c r="AM86" s="300"/>
      <c r="AN86" s="313"/>
      <c r="AO86" s="300"/>
      <c r="AP86" s="313"/>
      <c r="AQ86" s="284"/>
      <c r="AR86" s="300"/>
      <c r="AS86" s="313"/>
      <c r="AT86" s="300"/>
      <c r="AU86" s="313"/>
      <c r="AV86" s="284"/>
      <c r="AW86" s="300"/>
      <c r="AX86" s="313"/>
      <c r="AY86" s="300"/>
      <c r="AZ86" s="313"/>
      <c r="BA86" s="284"/>
      <c r="BB86" s="300"/>
      <c r="BC86" s="313"/>
      <c r="BD86" s="300"/>
      <c r="BE86" s="313"/>
      <c r="BF86" s="284"/>
      <c r="BG86" s="300"/>
      <c r="BH86" s="313"/>
      <c r="BI86" s="300"/>
      <c r="BJ86" s="313"/>
      <c r="BK86" s="284"/>
      <c r="BL86" s="300"/>
      <c r="BM86" s="313"/>
      <c r="BN86" s="300"/>
      <c r="BO86" s="313"/>
      <c r="BP86" s="284"/>
      <c r="BQ86" s="300"/>
      <c r="BR86" s="313"/>
      <c r="BS86" s="300"/>
      <c r="BT86" s="313"/>
      <c r="BU86" s="284"/>
      <c r="BV86" s="300"/>
      <c r="BW86" s="313"/>
      <c r="BX86" s="300"/>
      <c r="BY86" s="313"/>
    </row>
    <row r="87" spans="3:77" ht="13.5" customHeight="1">
      <c r="C87" s="284"/>
      <c r="D87" s="300"/>
      <c r="E87" s="313"/>
      <c r="F87" s="300"/>
      <c r="G87" s="313"/>
      <c r="H87" s="284"/>
      <c r="I87" s="300"/>
      <c r="J87" s="313"/>
      <c r="K87" s="300"/>
      <c r="L87" s="313"/>
      <c r="M87" s="284"/>
      <c r="N87" s="300"/>
      <c r="O87" s="313"/>
      <c r="P87" s="300"/>
      <c r="Q87" s="313"/>
      <c r="R87" s="284"/>
      <c r="S87" s="300"/>
      <c r="T87" s="313"/>
      <c r="U87" s="300"/>
      <c r="V87" s="313"/>
      <c r="W87" s="284"/>
      <c r="X87" s="300"/>
      <c r="Y87" s="313"/>
      <c r="Z87" s="300"/>
      <c r="AA87" s="313"/>
      <c r="AB87" s="284"/>
      <c r="AC87" s="300"/>
      <c r="AD87" s="313"/>
      <c r="AE87" s="300"/>
      <c r="AF87" s="313"/>
      <c r="AG87" s="284"/>
      <c r="AH87" s="300"/>
      <c r="AI87" s="313"/>
      <c r="AJ87" s="300"/>
      <c r="AK87" s="313"/>
      <c r="AL87" s="284"/>
      <c r="AM87" s="300"/>
      <c r="AN87" s="313"/>
      <c r="AO87" s="300"/>
      <c r="AP87" s="313"/>
      <c r="AQ87" s="284"/>
      <c r="AR87" s="300"/>
      <c r="AS87" s="313"/>
      <c r="AT87" s="300"/>
      <c r="AU87" s="313"/>
      <c r="AV87" s="284"/>
      <c r="AW87" s="300"/>
      <c r="AX87" s="313"/>
      <c r="AY87" s="300"/>
      <c r="AZ87" s="313"/>
      <c r="BA87" s="284"/>
      <c r="BB87" s="300"/>
      <c r="BC87" s="313"/>
      <c r="BD87" s="300"/>
      <c r="BE87" s="313"/>
      <c r="BF87" s="284"/>
      <c r="BG87" s="300"/>
      <c r="BH87" s="313"/>
      <c r="BI87" s="300"/>
      <c r="BJ87" s="313"/>
      <c r="BK87" s="284"/>
      <c r="BL87" s="300"/>
      <c r="BM87" s="313"/>
      <c r="BN87" s="300"/>
      <c r="BO87" s="313"/>
      <c r="BP87" s="284"/>
      <c r="BQ87" s="300"/>
      <c r="BR87" s="313"/>
      <c r="BS87" s="300"/>
      <c r="BT87" s="313"/>
      <c r="BU87" s="284"/>
      <c r="BV87" s="300"/>
      <c r="BW87" s="313"/>
      <c r="BX87" s="300"/>
      <c r="BY87" s="313"/>
    </row>
    <row r="88" spans="3:77" ht="13.5" customHeight="1">
      <c r="C88" s="284"/>
      <c r="D88" s="300"/>
      <c r="E88" s="313"/>
      <c r="F88" s="300"/>
      <c r="G88" s="313"/>
      <c r="H88" s="284"/>
      <c r="I88" s="300"/>
      <c r="J88" s="313"/>
      <c r="K88" s="300"/>
      <c r="L88" s="313"/>
      <c r="M88" s="284"/>
      <c r="N88" s="300"/>
      <c r="O88" s="313"/>
      <c r="P88" s="300"/>
      <c r="Q88" s="313"/>
      <c r="R88" s="284"/>
      <c r="S88" s="300"/>
      <c r="T88" s="313"/>
      <c r="U88" s="300"/>
      <c r="V88" s="313"/>
      <c r="W88" s="284"/>
      <c r="X88" s="300"/>
      <c r="Y88" s="313"/>
      <c r="Z88" s="300"/>
      <c r="AA88" s="313"/>
      <c r="AB88" s="284"/>
      <c r="AC88" s="300"/>
      <c r="AD88" s="313"/>
      <c r="AE88" s="300"/>
      <c r="AF88" s="313"/>
      <c r="AG88" s="284"/>
      <c r="AH88" s="300"/>
      <c r="AI88" s="313"/>
      <c r="AJ88" s="300"/>
      <c r="AK88" s="313"/>
      <c r="AL88" s="284"/>
      <c r="AM88" s="300"/>
      <c r="AN88" s="313"/>
      <c r="AO88" s="300"/>
      <c r="AP88" s="313"/>
      <c r="AQ88" s="284"/>
      <c r="AR88" s="300"/>
      <c r="AS88" s="313"/>
      <c r="AT88" s="300"/>
      <c r="AU88" s="313"/>
      <c r="AV88" s="284"/>
      <c r="AW88" s="300"/>
      <c r="AX88" s="313"/>
      <c r="AY88" s="300"/>
      <c r="AZ88" s="313"/>
      <c r="BA88" s="284"/>
      <c r="BB88" s="300"/>
      <c r="BC88" s="313"/>
      <c r="BD88" s="300"/>
      <c r="BE88" s="313"/>
      <c r="BF88" s="284"/>
      <c r="BG88" s="300"/>
      <c r="BH88" s="313"/>
      <c r="BI88" s="300"/>
      <c r="BJ88" s="313"/>
      <c r="BK88" s="284"/>
      <c r="BL88" s="300"/>
      <c r="BM88" s="313"/>
      <c r="BN88" s="300"/>
      <c r="BO88" s="313"/>
      <c r="BP88" s="284"/>
      <c r="BQ88" s="300"/>
      <c r="BR88" s="313"/>
      <c r="BS88" s="300"/>
      <c r="BT88" s="313"/>
      <c r="BU88" s="284"/>
      <c r="BV88" s="300"/>
      <c r="BW88" s="313"/>
      <c r="BX88" s="300"/>
      <c r="BY88" s="313"/>
    </row>
    <row r="89" spans="3:77" ht="13.5" customHeight="1">
      <c r="C89" s="284"/>
      <c r="D89" s="300"/>
      <c r="E89" s="313"/>
      <c r="F89" s="300"/>
      <c r="G89" s="313"/>
      <c r="H89" s="284"/>
      <c r="I89" s="300"/>
      <c r="J89" s="313"/>
      <c r="K89" s="300"/>
      <c r="L89" s="313"/>
      <c r="M89" s="284"/>
      <c r="N89" s="300"/>
      <c r="O89" s="313"/>
      <c r="P89" s="300"/>
      <c r="Q89" s="313"/>
      <c r="R89" s="284"/>
      <c r="S89" s="300"/>
      <c r="T89" s="313"/>
      <c r="U89" s="300"/>
      <c r="V89" s="313"/>
      <c r="W89" s="284"/>
      <c r="X89" s="300"/>
      <c r="Y89" s="313"/>
      <c r="Z89" s="300"/>
      <c r="AA89" s="313"/>
      <c r="AB89" s="284"/>
      <c r="AC89" s="300"/>
      <c r="AD89" s="313"/>
      <c r="AE89" s="300"/>
      <c r="AF89" s="313"/>
      <c r="AG89" s="284"/>
      <c r="AH89" s="300"/>
      <c r="AI89" s="313"/>
      <c r="AJ89" s="300"/>
      <c r="AK89" s="313"/>
      <c r="AL89" s="284"/>
      <c r="AM89" s="300"/>
      <c r="AN89" s="313"/>
      <c r="AO89" s="300"/>
      <c r="AP89" s="313"/>
      <c r="AQ89" s="284"/>
      <c r="AR89" s="300"/>
      <c r="AS89" s="313"/>
      <c r="AT89" s="300"/>
      <c r="AU89" s="313"/>
      <c r="AV89" s="284"/>
      <c r="AW89" s="300"/>
      <c r="AX89" s="313"/>
      <c r="AY89" s="300"/>
      <c r="AZ89" s="313"/>
      <c r="BA89" s="284"/>
      <c r="BB89" s="300"/>
      <c r="BC89" s="313"/>
      <c r="BD89" s="300"/>
      <c r="BE89" s="313"/>
      <c r="BF89" s="284"/>
      <c r="BG89" s="300"/>
      <c r="BH89" s="313"/>
      <c r="BI89" s="300"/>
      <c r="BJ89" s="313"/>
      <c r="BK89" s="284"/>
      <c r="BL89" s="300"/>
      <c r="BM89" s="313"/>
      <c r="BN89" s="300"/>
      <c r="BO89" s="313"/>
      <c r="BP89" s="284"/>
      <c r="BQ89" s="300"/>
      <c r="BR89" s="313"/>
      <c r="BS89" s="300"/>
      <c r="BT89" s="313"/>
      <c r="BU89" s="284"/>
      <c r="BV89" s="300"/>
      <c r="BW89" s="313"/>
      <c r="BX89" s="300"/>
      <c r="BY89" s="313"/>
    </row>
    <row r="90" spans="3:77" ht="13.5" customHeight="1">
      <c r="C90" s="284"/>
      <c r="D90" s="300"/>
      <c r="E90" s="313"/>
      <c r="F90" s="300"/>
      <c r="G90" s="313"/>
      <c r="H90" s="284"/>
      <c r="I90" s="300"/>
      <c r="J90" s="313"/>
      <c r="K90" s="300"/>
      <c r="L90" s="313"/>
      <c r="M90" s="284"/>
      <c r="N90" s="300"/>
      <c r="O90" s="313"/>
      <c r="P90" s="300"/>
      <c r="Q90" s="313"/>
      <c r="R90" s="284"/>
      <c r="S90" s="300"/>
      <c r="T90" s="313"/>
      <c r="U90" s="300"/>
      <c r="V90" s="313"/>
      <c r="W90" s="284"/>
      <c r="X90" s="300"/>
      <c r="Y90" s="313"/>
      <c r="Z90" s="300"/>
      <c r="AA90" s="313"/>
      <c r="AB90" s="284"/>
      <c r="AC90" s="300"/>
      <c r="AD90" s="313"/>
      <c r="AE90" s="300"/>
      <c r="AF90" s="313"/>
      <c r="AG90" s="284"/>
      <c r="AH90" s="300"/>
      <c r="AI90" s="313"/>
      <c r="AJ90" s="300"/>
      <c r="AK90" s="313"/>
      <c r="AL90" s="284"/>
      <c r="AM90" s="300"/>
      <c r="AN90" s="313"/>
      <c r="AO90" s="300"/>
      <c r="AP90" s="313"/>
      <c r="AQ90" s="284"/>
      <c r="AR90" s="300"/>
      <c r="AS90" s="313"/>
      <c r="AT90" s="300"/>
      <c r="AU90" s="313"/>
      <c r="AV90" s="284"/>
      <c r="AW90" s="300"/>
      <c r="AX90" s="313"/>
      <c r="AY90" s="300"/>
      <c r="AZ90" s="313"/>
      <c r="BA90" s="284"/>
      <c r="BB90" s="300"/>
      <c r="BC90" s="313"/>
      <c r="BD90" s="300"/>
      <c r="BE90" s="313"/>
      <c r="BF90" s="284"/>
      <c r="BG90" s="300"/>
      <c r="BH90" s="313"/>
      <c r="BI90" s="300"/>
      <c r="BJ90" s="313"/>
      <c r="BK90" s="284"/>
      <c r="BL90" s="300"/>
      <c r="BM90" s="313"/>
      <c r="BN90" s="300"/>
      <c r="BO90" s="313"/>
      <c r="BP90" s="284"/>
      <c r="BQ90" s="300"/>
      <c r="BR90" s="313"/>
      <c r="BS90" s="300"/>
      <c r="BT90" s="313"/>
      <c r="BU90" s="284"/>
      <c r="BV90" s="300"/>
      <c r="BW90" s="313"/>
      <c r="BX90" s="300"/>
      <c r="BY90" s="313"/>
    </row>
    <row r="91" spans="3:77" ht="13.5" customHeight="1">
      <c r="C91" s="284"/>
      <c r="D91" s="300"/>
      <c r="E91" s="313"/>
      <c r="F91" s="300"/>
      <c r="G91" s="313"/>
      <c r="H91" s="284"/>
      <c r="I91" s="300"/>
      <c r="J91" s="313"/>
      <c r="K91" s="300"/>
      <c r="L91" s="313"/>
      <c r="M91" s="284"/>
      <c r="N91" s="300"/>
      <c r="O91" s="313"/>
      <c r="P91" s="300"/>
      <c r="Q91" s="313"/>
      <c r="R91" s="284"/>
      <c r="S91" s="300"/>
      <c r="T91" s="313"/>
      <c r="U91" s="300"/>
      <c r="V91" s="313"/>
      <c r="W91" s="284"/>
      <c r="X91" s="300"/>
      <c r="Y91" s="313"/>
      <c r="Z91" s="300"/>
      <c r="AA91" s="313"/>
      <c r="AB91" s="284"/>
      <c r="AC91" s="300"/>
      <c r="AD91" s="313"/>
      <c r="AE91" s="300"/>
      <c r="AF91" s="313"/>
      <c r="AG91" s="284"/>
      <c r="AH91" s="300"/>
      <c r="AI91" s="313"/>
      <c r="AJ91" s="300"/>
      <c r="AK91" s="313"/>
      <c r="AL91" s="284"/>
      <c r="AM91" s="300"/>
      <c r="AN91" s="313"/>
      <c r="AO91" s="300"/>
      <c r="AP91" s="313"/>
      <c r="AQ91" s="284"/>
      <c r="AR91" s="300"/>
      <c r="AS91" s="313"/>
      <c r="AT91" s="300"/>
      <c r="AU91" s="313"/>
      <c r="AV91" s="284"/>
      <c r="AW91" s="300"/>
      <c r="AX91" s="313"/>
      <c r="AY91" s="300"/>
      <c r="AZ91" s="313"/>
      <c r="BA91" s="284"/>
      <c r="BB91" s="300"/>
      <c r="BC91" s="313"/>
      <c r="BD91" s="300"/>
      <c r="BE91" s="313"/>
      <c r="BF91" s="284"/>
      <c r="BG91" s="300"/>
      <c r="BH91" s="313"/>
      <c r="BI91" s="300"/>
      <c r="BJ91" s="313"/>
      <c r="BK91" s="284"/>
      <c r="BL91" s="300"/>
      <c r="BM91" s="313"/>
      <c r="BN91" s="300"/>
      <c r="BO91" s="313"/>
      <c r="BP91" s="284"/>
      <c r="BQ91" s="300"/>
      <c r="BR91" s="313"/>
      <c r="BS91" s="300"/>
      <c r="BT91" s="313"/>
      <c r="BU91" s="284"/>
      <c r="BV91" s="300"/>
      <c r="BW91" s="313"/>
      <c r="BX91" s="300"/>
      <c r="BY91" s="313"/>
    </row>
    <row r="92" spans="3:77" ht="13.5" customHeight="1">
      <c r="C92" s="284"/>
      <c r="D92" s="300"/>
      <c r="E92" s="313"/>
      <c r="F92" s="300"/>
      <c r="G92" s="313"/>
      <c r="H92" s="284"/>
      <c r="I92" s="300"/>
      <c r="J92" s="313"/>
      <c r="K92" s="300"/>
      <c r="L92" s="313"/>
      <c r="M92" s="284"/>
      <c r="N92" s="300"/>
      <c r="O92" s="313"/>
      <c r="P92" s="300"/>
      <c r="Q92" s="313"/>
      <c r="R92" s="284"/>
      <c r="S92" s="300"/>
      <c r="T92" s="313"/>
      <c r="U92" s="300"/>
      <c r="V92" s="313"/>
      <c r="W92" s="284"/>
      <c r="X92" s="300"/>
      <c r="Y92" s="313"/>
      <c r="Z92" s="300"/>
      <c r="AA92" s="313"/>
      <c r="AB92" s="284"/>
      <c r="AC92" s="300"/>
      <c r="AD92" s="313"/>
      <c r="AE92" s="300"/>
      <c r="AF92" s="313"/>
      <c r="AG92" s="284"/>
      <c r="AH92" s="300"/>
      <c r="AI92" s="313"/>
      <c r="AJ92" s="300"/>
      <c r="AK92" s="313"/>
      <c r="AL92" s="284"/>
      <c r="AM92" s="300"/>
      <c r="AN92" s="313"/>
      <c r="AO92" s="300"/>
      <c r="AP92" s="313"/>
      <c r="AQ92" s="284"/>
      <c r="AR92" s="300"/>
      <c r="AS92" s="313"/>
      <c r="AT92" s="300"/>
      <c r="AU92" s="313"/>
      <c r="AV92" s="284"/>
      <c r="AW92" s="300"/>
      <c r="AX92" s="313"/>
      <c r="AY92" s="300"/>
      <c r="AZ92" s="313"/>
      <c r="BA92" s="284"/>
      <c r="BB92" s="300"/>
      <c r="BC92" s="313"/>
      <c r="BD92" s="300"/>
      <c r="BE92" s="313"/>
      <c r="BF92" s="284"/>
      <c r="BG92" s="300"/>
      <c r="BH92" s="313"/>
      <c r="BI92" s="300"/>
      <c r="BJ92" s="313"/>
      <c r="BK92" s="284"/>
      <c r="BL92" s="300"/>
      <c r="BM92" s="313"/>
      <c r="BN92" s="300"/>
      <c r="BO92" s="313"/>
      <c r="BP92" s="284"/>
      <c r="BQ92" s="300"/>
      <c r="BR92" s="313"/>
      <c r="BS92" s="300"/>
      <c r="BT92" s="313"/>
      <c r="BU92" s="284"/>
      <c r="BV92" s="300"/>
      <c r="BW92" s="313"/>
      <c r="BX92" s="300"/>
      <c r="BY92" s="313"/>
    </row>
    <row r="93" spans="3:77" ht="13.5" customHeight="1">
      <c r="C93" s="284"/>
      <c r="D93" s="300"/>
      <c r="E93" s="313"/>
      <c r="F93" s="300"/>
      <c r="G93" s="313"/>
      <c r="H93" s="284"/>
      <c r="I93" s="300"/>
      <c r="J93" s="313"/>
      <c r="K93" s="300"/>
      <c r="L93" s="313"/>
      <c r="M93" s="284"/>
      <c r="N93" s="300"/>
      <c r="O93" s="313"/>
      <c r="P93" s="300"/>
      <c r="Q93" s="313"/>
      <c r="R93" s="284"/>
      <c r="S93" s="300"/>
      <c r="T93" s="313"/>
      <c r="U93" s="300"/>
      <c r="V93" s="313"/>
      <c r="W93" s="284"/>
      <c r="X93" s="300"/>
      <c r="Y93" s="313"/>
      <c r="Z93" s="300"/>
      <c r="AA93" s="313"/>
      <c r="AB93" s="284"/>
      <c r="AC93" s="300"/>
      <c r="AD93" s="313"/>
      <c r="AE93" s="300"/>
      <c r="AF93" s="313"/>
      <c r="AG93" s="284"/>
      <c r="AH93" s="300"/>
      <c r="AI93" s="313"/>
      <c r="AJ93" s="300"/>
      <c r="AK93" s="313"/>
      <c r="AL93" s="284"/>
      <c r="AM93" s="300"/>
      <c r="AN93" s="313"/>
      <c r="AO93" s="300"/>
      <c r="AP93" s="313"/>
      <c r="AQ93" s="284"/>
      <c r="AR93" s="300"/>
      <c r="AS93" s="313"/>
      <c r="AT93" s="300"/>
      <c r="AU93" s="313"/>
      <c r="AV93" s="284"/>
      <c r="AW93" s="300"/>
      <c r="AX93" s="313"/>
      <c r="AY93" s="300"/>
      <c r="AZ93" s="313"/>
      <c r="BA93" s="284"/>
      <c r="BB93" s="300"/>
      <c r="BC93" s="313"/>
      <c r="BD93" s="300"/>
      <c r="BE93" s="313"/>
      <c r="BF93" s="284"/>
      <c r="BG93" s="300"/>
      <c r="BH93" s="313"/>
      <c r="BI93" s="300"/>
      <c r="BJ93" s="313"/>
      <c r="BK93" s="284"/>
      <c r="BL93" s="300"/>
      <c r="BM93" s="313"/>
      <c r="BN93" s="300"/>
      <c r="BO93" s="313"/>
      <c r="BP93" s="284"/>
      <c r="BQ93" s="300"/>
      <c r="BR93" s="313"/>
      <c r="BS93" s="300"/>
      <c r="BT93" s="313"/>
      <c r="BU93" s="284"/>
      <c r="BV93" s="300"/>
      <c r="BW93" s="313"/>
      <c r="BX93" s="300"/>
      <c r="BY93" s="313"/>
    </row>
    <row r="94" spans="3:77" ht="13.5" customHeight="1">
      <c r="C94" s="284"/>
      <c r="D94" s="300"/>
      <c r="E94" s="313"/>
      <c r="F94" s="300"/>
      <c r="G94" s="313"/>
      <c r="H94" s="284"/>
      <c r="I94" s="300"/>
      <c r="J94" s="313"/>
      <c r="K94" s="300"/>
      <c r="L94" s="313"/>
      <c r="M94" s="284"/>
      <c r="N94" s="300"/>
      <c r="O94" s="313"/>
      <c r="P94" s="300"/>
      <c r="Q94" s="313"/>
      <c r="R94" s="284"/>
      <c r="S94" s="300"/>
      <c r="T94" s="313"/>
      <c r="U94" s="300"/>
      <c r="V94" s="313"/>
      <c r="W94" s="284"/>
      <c r="X94" s="300"/>
      <c r="Y94" s="313"/>
      <c r="Z94" s="300"/>
      <c r="AA94" s="313"/>
      <c r="AB94" s="284"/>
      <c r="AC94" s="300"/>
      <c r="AD94" s="313"/>
      <c r="AE94" s="300"/>
      <c r="AF94" s="313"/>
      <c r="AG94" s="284"/>
      <c r="AH94" s="300"/>
      <c r="AI94" s="313"/>
      <c r="AJ94" s="300"/>
      <c r="AK94" s="313"/>
      <c r="AL94" s="284"/>
      <c r="AM94" s="300"/>
      <c r="AN94" s="313"/>
      <c r="AO94" s="300"/>
      <c r="AP94" s="313"/>
      <c r="AQ94" s="284"/>
      <c r="AR94" s="300"/>
      <c r="AS94" s="313"/>
      <c r="AT94" s="300"/>
      <c r="AU94" s="313"/>
      <c r="AV94" s="284"/>
      <c r="AW94" s="300"/>
      <c r="AX94" s="313"/>
      <c r="AY94" s="300"/>
      <c r="AZ94" s="313"/>
      <c r="BA94" s="284"/>
      <c r="BB94" s="300"/>
      <c r="BC94" s="313"/>
      <c r="BD94" s="300"/>
      <c r="BE94" s="313"/>
      <c r="BF94" s="284"/>
      <c r="BG94" s="300"/>
      <c r="BH94" s="313"/>
      <c r="BI94" s="300"/>
      <c r="BJ94" s="313"/>
      <c r="BK94" s="284"/>
      <c r="BL94" s="300"/>
      <c r="BM94" s="313"/>
      <c r="BN94" s="300"/>
      <c r="BO94" s="313"/>
      <c r="BP94" s="284"/>
      <c r="BQ94" s="300"/>
      <c r="BR94" s="313"/>
      <c r="BS94" s="300"/>
      <c r="BT94" s="313"/>
      <c r="BU94" s="284"/>
      <c r="BV94" s="300"/>
      <c r="BW94" s="313"/>
      <c r="BX94" s="300"/>
      <c r="BY94" s="313"/>
    </row>
    <row r="95" spans="3:77" ht="13.5" customHeight="1">
      <c r="C95" s="284"/>
      <c r="D95" s="300"/>
      <c r="E95" s="313"/>
      <c r="F95" s="300"/>
      <c r="G95" s="313"/>
      <c r="H95" s="284"/>
      <c r="I95" s="300"/>
      <c r="J95" s="313"/>
      <c r="K95" s="300"/>
      <c r="L95" s="313"/>
      <c r="M95" s="284"/>
      <c r="N95" s="300"/>
      <c r="O95" s="313"/>
      <c r="P95" s="300"/>
      <c r="Q95" s="313"/>
      <c r="R95" s="284"/>
      <c r="S95" s="300"/>
      <c r="T95" s="313"/>
      <c r="U95" s="300"/>
      <c r="V95" s="313"/>
      <c r="W95" s="284"/>
      <c r="X95" s="300"/>
      <c r="Y95" s="313"/>
      <c r="Z95" s="300"/>
      <c r="AA95" s="313"/>
      <c r="AB95" s="284"/>
      <c r="AC95" s="300"/>
      <c r="AD95" s="313"/>
      <c r="AE95" s="300"/>
      <c r="AF95" s="313"/>
      <c r="AG95" s="284"/>
      <c r="AH95" s="300"/>
      <c r="AI95" s="313"/>
      <c r="AJ95" s="300"/>
      <c r="AK95" s="313"/>
      <c r="AL95" s="284"/>
      <c r="AM95" s="300"/>
      <c r="AN95" s="313"/>
      <c r="AO95" s="300"/>
      <c r="AP95" s="313"/>
      <c r="AQ95" s="284"/>
      <c r="AR95" s="300"/>
      <c r="AS95" s="313"/>
      <c r="AT95" s="300"/>
      <c r="AU95" s="313"/>
      <c r="AV95" s="284"/>
      <c r="AW95" s="300"/>
      <c r="AX95" s="313"/>
      <c r="AY95" s="300"/>
      <c r="AZ95" s="313"/>
      <c r="BA95" s="284"/>
      <c r="BB95" s="300"/>
      <c r="BC95" s="313"/>
      <c r="BD95" s="300"/>
      <c r="BE95" s="313"/>
      <c r="BF95" s="284"/>
      <c r="BG95" s="300"/>
      <c r="BH95" s="313"/>
      <c r="BI95" s="300"/>
      <c r="BJ95" s="313"/>
      <c r="BK95" s="284"/>
      <c r="BL95" s="300"/>
      <c r="BM95" s="313"/>
      <c r="BN95" s="300"/>
      <c r="BO95" s="313"/>
      <c r="BP95" s="284"/>
      <c r="BQ95" s="300"/>
      <c r="BR95" s="313"/>
      <c r="BS95" s="300"/>
      <c r="BT95" s="313"/>
      <c r="BU95" s="284"/>
      <c r="BV95" s="300"/>
      <c r="BW95" s="313"/>
      <c r="BX95" s="300"/>
      <c r="BY95" s="313"/>
    </row>
    <row r="96" spans="3:77" ht="13.5" customHeight="1">
      <c r="C96" s="284"/>
      <c r="D96" s="300"/>
      <c r="E96" s="313"/>
      <c r="F96" s="300"/>
      <c r="G96" s="313"/>
      <c r="H96" s="284"/>
      <c r="I96" s="300"/>
      <c r="J96" s="313"/>
      <c r="K96" s="300"/>
      <c r="L96" s="313"/>
      <c r="M96" s="284"/>
      <c r="N96" s="300"/>
      <c r="O96" s="313"/>
      <c r="P96" s="300"/>
      <c r="Q96" s="313"/>
      <c r="R96" s="284"/>
      <c r="S96" s="300"/>
      <c r="T96" s="313"/>
      <c r="U96" s="300"/>
      <c r="V96" s="313"/>
      <c r="W96" s="284"/>
      <c r="X96" s="300"/>
      <c r="Y96" s="313"/>
      <c r="Z96" s="300"/>
      <c r="AA96" s="313"/>
      <c r="AB96" s="284"/>
      <c r="AC96" s="300"/>
      <c r="AD96" s="313"/>
      <c r="AE96" s="300"/>
      <c r="AF96" s="313"/>
      <c r="AG96" s="284"/>
      <c r="AH96" s="300"/>
      <c r="AI96" s="313"/>
      <c r="AJ96" s="300"/>
      <c r="AK96" s="313"/>
      <c r="AL96" s="284"/>
      <c r="AM96" s="300"/>
      <c r="AN96" s="313"/>
      <c r="AO96" s="300"/>
      <c r="AP96" s="313"/>
      <c r="AQ96" s="284"/>
      <c r="AR96" s="300"/>
      <c r="AS96" s="313"/>
      <c r="AT96" s="300"/>
      <c r="AU96" s="313"/>
      <c r="AV96" s="284"/>
      <c r="AW96" s="300"/>
      <c r="AX96" s="313"/>
      <c r="AY96" s="300"/>
      <c r="AZ96" s="313"/>
      <c r="BA96" s="284"/>
      <c r="BB96" s="300"/>
      <c r="BC96" s="313"/>
      <c r="BD96" s="300"/>
      <c r="BE96" s="313"/>
      <c r="BF96" s="284"/>
      <c r="BG96" s="300"/>
      <c r="BH96" s="313"/>
      <c r="BI96" s="300"/>
      <c r="BJ96" s="313"/>
      <c r="BK96" s="284"/>
      <c r="BL96" s="300"/>
      <c r="BM96" s="313"/>
      <c r="BN96" s="300"/>
      <c r="BO96" s="313"/>
      <c r="BP96" s="284"/>
      <c r="BQ96" s="300"/>
      <c r="BR96" s="313"/>
      <c r="BS96" s="300"/>
      <c r="BT96" s="313"/>
      <c r="BU96" s="284"/>
      <c r="BV96" s="300"/>
      <c r="BW96" s="313"/>
      <c r="BX96" s="300"/>
      <c r="BY96" s="313"/>
    </row>
    <row r="97" spans="3:77" ht="13.5" customHeight="1">
      <c r="C97" s="284"/>
      <c r="D97" s="300"/>
      <c r="E97" s="313"/>
      <c r="F97" s="300"/>
      <c r="G97" s="313"/>
      <c r="H97" s="284"/>
      <c r="I97" s="300"/>
      <c r="J97" s="313"/>
      <c r="K97" s="300"/>
      <c r="L97" s="313"/>
      <c r="M97" s="284"/>
      <c r="N97" s="300"/>
      <c r="O97" s="313"/>
      <c r="P97" s="300"/>
      <c r="Q97" s="313"/>
      <c r="R97" s="284"/>
      <c r="S97" s="300"/>
      <c r="T97" s="313"/>
      <c r="U97" s="300"/>
      <c r="V97" s="313"/>
      <c r="W97" s="284"/>
      <c r="X97" s="300"/>
      <c r="Y97" s="313"/>
      <c r="Z97" s="300"/>
      <c r="AA97" s="313"/>
      <c r="AB97" s="284"/>
      <c r="AC97" s="300"/>
      <c r="AD97" s="313"/>
      <c r="AE97" s="300"/>
      <c r="AF97" s="313"/>
      <c r="AG97" s="284"/>
      <c r="AH97" s="300"/>
      <c r="AI97" s="313"/>
      <c r="AJ97" s="300"/>
      <c r="AK97" s="313"/>
      <c r="AL97" s="284"/>
      <c r="AM97" s="300"/>
      <c r="AN97" s="313"/>
      <c r="AO97" s="300"/>
      <c r="AP97" s="313"/>
      <c r="AQ97" s="284"/>
      <c r="AR97" s="300"/>
      <c r="AS97" s="313"/>
      <c r="AT97" s="300"/>
      <c r="AU97" s="313"/>
      <c r="AV97" s="284"/>
      <c r="AW97" s="300"/>
      <c r="AX97" s="313"/>
      <c r="AY97" s="300"/>
      <c r="AZ97" s="313"/>
      <c r="BA97" s="284"/>
      <c r="BB97" s="300"/>
      <c r="BC97" s="313"/>
      <c r="BD97" s="300"/>
      <c r="BE97" s="313"/>
      <c r="BF97" s="284"/>
      <c r="BG97" s="300"/>
      <c r="BH97" s="313"/>
      <c r="BI97" s="300"/>
      <c r="BJ97" s="313"/>
      <c r="BK97" s="284"/>
      <c r="BL97" s="300"/>
      <c r="BM97" s="313"/>
      <c r="BN97" s="300"/>
      <c r="BO97" s="313"/>
      <c r="BP97" s="284"/>
      <c r="BQ97" s="300"/>
      <c r="BR97" s="313"/>
      <c r="BS97" s="300"/>
      <c r="BT97" s="313"/>
      <c r="BU97" s="284"/>
      <c r="BV97" s="300"/>
      <c r="BW97" s="313"/>
      <c r="BX97" s="300"/>
      <c r="BY97" s="313"/>
    </row>
    <row r="98" spans="3:77" ht="13.5" customHeight="1">
      <c r="C98" s="284"/>
      <c r="D98" s="300"/>
      <c r="E98" s="313"/>
      <c r="F98" s="300"/>
      <c r="G98" s="313"/>
      <c r="H98" s="284"/>
      <c r="I98" s="300"/>
      <c r="J98" s="313"/>
      <c r="K98" s="300"/>
      <c r="L98" s="313"/>
      <c r="M98" s="284"/>
      <c r="N98" s="300"/>
      <c r="O98" s="313"/>
      <c r="P98" s="300"/>
      <c r="Q98" s="313"/>
      <c r="R98" s="284"/>
      <c r="S98" s="300"/>
      <c r="T98" s="313"/>
      <c r="U98" s="300"/>
      <c r="V98" s="313"/>
      <c r="W98" s="284"/>
      <c r="X98" s="300"/>
      <c r="Y98" s="313"/>
      <c r="Z98" s="300"/>
      <c r="AA98" s="313"/>
      <c r="AB98" s="284"/>
      <c r="AC98" s="300"/>
      <c r="AD98" s="313"/>
      <c r="AE98" s="300"/>
      <c r="AF98" s="313"/>
      <c r="AG98" s="284"/>
      <c r="AH98" s="300"/>
      <c r="AI98" s="313"/>
      <c r="AJ98" s="300"/>
      <c r="AK98" s="313"/>
      <c r="AL98" s="284"/>
      <c r="AM98" s="300"/>
      <c r="AN98" s="313"/>
      <c r="AO98" s="300"/>
      <c r="AP98" s="313"/>
      <c r="AQ98" s="284"/>
      <c r="AR98" s="300"/>
      <c r="AS98" s="313"/>
      <c r="AT98" s="300"/>
      <c r="AU98" s="313"/>
      <c r="AV98" s="284"/>
      <c r="AW98" s="300"/>
      <c r="AX98" s="313"/>
      <c r="AY98" s="300"/>
      <c r="AZ98" s="313"/>
      <c r="BA98" s="284"/>
      <c r="BB98" s="300"/>
      <c r="BC98" s="313"/>
      <c r="BD98" s="300"/>
      <c r="BE98" s="313"/>
      <c r="BF98" s="284"/>
      <c r="BG98" s="300"/>
      <c r="BH98" s="313"/>
      <c r="BI98" s="300"/>
      <c r="BJ98" s="313"/>
      <c r="BK98" s="284"/>
      <c r="BL98" s="300"/>
      <c r="BM98" s="313"/>
      <c r="BN98" s="300"/>
      <c r="BO98" s="313"/>
      <c r="BP98" s="284"/>
      <c r="BQ98" s="300"/>
      <c r="BR98" s="313"/>
      <c r="BS98" s="300"/>
      <c r="BT98" s="313"/>
      <c r="BU98" s="284"/>
      <c r="BV98" s="300"/>
      <c r="BW98" s="313"/>
      <c r="BX98" s="300"/>
      <c r="BY98" s="313"/>
    </row>
    <row r="99" spans="3:77" ht="13.5" customHeight="1">
      <c r="C99" s="284"/>
      <c r="D99" s="300"/>
      <c r="E99" s="313"/>
      <c r="F99" s="300"/>
      <c r="G99" s="313"/>
      <c r="H99" s="284"/>
      <c r="I99" s="300"/>
      <c r="J99" s="313"/>
      <c r="K99" s="300"/>
      <c r="L99" s="313"/>
      <c r="M99" s="284"/>
      <c r="N99" s="300"/>
      <c r="O99" s="313"/>
      <c r="P99" s="300"/>
      <c r="Q99" s="313"/>
      <c r="R99" s="284"/>
      <c r="S99" s="300"/>
      <c r="T99" s="313"/>
      <c r="U99" s="300"/>
      <c r="V99" s="313"/>
      <c r="W99" s="284"/>
      <c r="X99" s="300"/>
      <c r="Y99" s="313"/>
      <c r="Z99" s="300"/>
      <c r="AA99" s="313"/>
      <c r="AB99" s="284"/>
      <c r="AC99" s="300"/>
      <c r="AD99" s="313"/>
      <c r="AE99" s="300"/>
      <c r="AF99" s="313"/>
      <c r="AG99" s="284"/>
      <c r="AH99" s="300"/>
      <c r="AI99" s="313"/>
      <c r="AJ99" s="300"/>
      <c r="AK99" s="313"/>
      <c r="AL99" s="284"/>
      <c r="AM99" s="300"/>
      <c r="AN99" s="313"/>
      <c r="AO99" s="300"/>
      <c r="AP99" s="313"/>
      <c r="AQ99" s="284"/>
      <c r="AR99" s="300"/>
      <c r="AS99" s="313"/>
      <c r="AT99" s="300"/>
      <c r="AU99" s="313"/>
      <c r="AV99" s="284"/>
      <c r="AW99" s="300"/>
      <c r="AX99" s="313"/>
      <c r="AY99" s="300"/>
      <c r="AZ99" s="313"/>
      <c r="BA99" s="284"/>
      <c r="BB99" s="300"/>
      <c r="BC99" s="313"/>
      <c r="BD99" s="300"/>
      <c r="BE99" s="313"/>
      <c r="BF99" s="284"/>
      <c r="BG99" s="300"/>
      <c r="BH99" s="313"/>
      <c r="BI99" s="300"/>
      <c r="BJ99" s="313"/>
      <c r="BK99" s="284"/>
      <c r="BL99" s="300"/>
      <c r="BM99" s="313"/>
      <c r="BN99" s="300"/>
      <c r="BO99" s="313"/>
      <c r="BP99" s="284"/>
      <c r="BQ99" s="300"/>
      <c r="BR99" s="313"/>
      <c r="BS99" s="300"/>
      <c r="BT99" s="313"/>
      <c r="BU99" s="284"/>
      <c r="BV99" s="300"/>
      <c r="BW99" s="313"/>
      <c r="BX99" s="300"/>
      <c r="BY99" s="313"/>
    </row>
    <row r="100" spans="3:77" ht="13.5" customHeight="1">
      <c r="C100" s="284"/>
      <c r="D100" s="300"/>
      <c r="E100" s="313"/>
      <c r="F100" s="300"/>
      <c r="G100" s="313"/>
      <c r="H100" s="284"/>
      <c r="I100" s="300"/>
      <c r="J100" s="313"/>
      <c r="K100" s="300"/>
      <c r="L100" s="313"/>
      <c r="M100" s="284"/>
      <c r="N100" s="300"/>
      <c r="O100" s="313"/>
      <c r="P100" s="300"/>
      <c r="Q100" s="313"/>
      <c r="R100" s="284"/>
      <c r="S100" s="300"/>
      <c r="T100" s="313"/>
      <c r="U100" s="300"/>
      <c r="V100" s="313"/>
      <c r="W100" s="284"/>
      <c r="X100" s="300"/>
      <c r="Y100" s="313"/>
      <c r="Z100" s="300"/>
      <c r="AA100" s="313"/>
      <c r="AB100" s="284"/>
      <c r="AC100" s="300"/>
      <c r="AD100" s="313"/>
      <c r="AE100" s="300"/>
      <c r="AF100" s="313"/>
      <c r="AG100" s="284"/>
      <c r="AH100" s="300"/>
      <c r="AI100" s="313"/>
      <c r="AJ100" s="300"/>
      <c r="AK100" s="313"/>
      <c r="AL100" s="284"/>
      <c r="AM100" s="300"/>
      <c r="AN100" s="313"/>
      <c r="AO100" s="300"/>
      <c r="AP100" s="313"/>
      <c r="AQ100" s="284"/>
      <c r="AR100" s="300"/>
      <c r="AS100" s="313"/>
      <c r="AT100" s="300"/>
      <c r="AU100" s="313"/>
      <c r="AV100" s="284"/>
      <c r="AW100" s="300"/>
      <c r="AX100" s="313"/>
      <c r="AY100" s="300"/>
      <c r="AZ100" s="313"/>
      <c r="BA100" s="284"/>
      <c r="BB100" s="300"/>
      <c r="BC100" s="313"/>
      <c r="BD100" s="300"/>
      <c r="BE100" s="313"/>
      <c r="BF100" s="284"/>
      <c r="BG100" s="300"/>
      <c r="BH100" s="313"/>
      <c r="BI100" s="300"/>
      <c r="BJ100" s="313"/>
      <c r="BK100" s="284"/>
      <c r="BL100" s="300"/>
      <c r="BM100" s="313"/>
      <c r="BN100" s="300"/>
      <c r="BO100" s="313"/>
      <c r="BP100" s="284"/>
      <c r="BQ100" s="300"/>
      <c r="BR100" s="313"/>
      <c r="BS100" s="300"/>
      <c r="BT100" s="313"/>
      <c r="BU100" s="284"/>
      <c r="BV100" s="300"/>
      <c r="BW100" s="313"/>
      <c r="BX100" s="300"/>
      <c r="BY100" s="313"/>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info_parties!$A$1:$A$97</xm:f>
          </x14:formula1>
          <xm:sqref>R11:R100 BZ11:BZ100 BU11:BU100 BP11:BP100 BK11:BK100 BF11:BF100 BA11:BA100 AV11:AV100 AQ11:AQ100 AL11:AL100 AG11:AG100 AB11:AB100 W11:W100 M11:M100 C11:C100 H11:H100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DCDCDC"/>
  </sheetPr>
  <dimension ref="A1:BB200"/>
  <sheetViews>
    <sheetView zoomScaleNormal="100" workbookViewId="0">
      <pane xSplit="4" ySplit="11" topLeftCell="AM12" activePane="bottomRight" state="frozen"/>
      <selection activeCell="C1" sqref="C1:XFD8"/>
      <selection pane="topRight" activeCell="C1" sqref="C1:XFD8"/>
      <selection pane="bottomLeft" activeCell="C1" sqref="C1:XFD8"/>
      <selection pane="bottomRight"/>
    </sheetView>
  </sheetViews>
  <sheetFormatPr defaultColWidth="9.109375" defaultRowHeight="13.2"/>
  <cols>
    <col min="1" max="4" width="9.109375" style="275"/>
    <col min="5" max="5" width="10" style="275" bestFit="1" customWidth="1"/>
    <col min="6" max="16384" width="9.109375" style="275"/>
  </cols>
  <sheetData>
    <row r="1" spans="1:54">
      <c r="A1" s="273" t="s">
        <v>19</v>
      </c>
      <c r="B1" s="273"/>
      <c r="C1" s="273"/>
      <c r="D1" s="273"/>
      <c r="E1" s="274"/>
      <c r="F1" s="273"/>
      <c r="G1" s="274"/>
      <c r="H1" s="273"/>
      <c r="I1" s="274"/>
      <c r="J1" s="273"/>
      <c r="K1" s="274"/>
      <c r="L1" s="273"/>
      <c r="M1" s="274"/>
      <c r="N1" s="273"/>
      <c r="O1" s="274"/>
      <c r="P1" s="273"/>
      <c r="Q1" s="274"/>
      <c r="R1" s="273"/>
      <c r="S1" s="274"/>
      <c r="T1" s="273"/>
      <c r="U1" s="274"/>
      <c r="V1" s="273"/>
      <c r="W1" s="274"/>
      <c r="X1" s="273"/>
      <c r="Y1" s="274"/>
      <c r="Z1" s="273"/>
      <c r="AA1" s="274"/>
      <c r="AB1" s="273"/>
      <c r="AC1" s="274"/>
      <c r="AD1" s="273"/>
      <c r="AE1" s="274"/>
      <c r="AF1" s="273"/>
      <c r="AG1" s="274"/>
      <c r="AH1" s="273"/>
      <c r="AI1" s="274"/>
      <c r="AJ1" s="273"/>
      <c r="AK1" s="274"/>
      <c r="AL1" s="273"/>
      <c r="AM1" s="274"/>
      <c r="AN1" s="273"/>
      <c r="AO1" s="274"/>
      <c r="AP1" s="273"/>
      <c r="AQ1" s="274"/>
      <c r="AR1" s="273"/>
      <c r="AS1" s="274"/>
      <c r="AT1" s="273"/>
      <c r="AU1" s="274"/>
      <c r="AV1" s="273"/>
      <c r="AW1" s="274"/>
      <c r="AX1" s="273"/>
      <c r="AY1" s="274"/>
      <c r="AZ1" s="273"/>
      <c r="BA1" s="274"/>
      <c r="BB1" s="273"/>
    </row>
    <row r="2" spans="1:54">
      <c r="A2" s="273" t="s">
        <v>20</v>
      </c>
      <c r="B2" s="273"/>
      <c r="C2" s="273"/>
      <c r="D2" s="273"/>
      <c r="E2" s="274"/>
      <c r="F2" s="273"/>
      <c r="G2" s="274"/>
      <c r="H2" s="273"/>
      <c r="I2" s="274"/>
      <c r="J2" s="273"/>
      <c r="K2" s="274"/>
      <c r="L2" s="273"/>
      <c r="M2" s="274"/>
      <c r="N2" s="273"/>
      <c r="O2" s="274"/>
      <c r="P2" s="273"/>
      <c r="Q2" s="274"/>
      <c r="R2" s="273"/>
      <c r="S2" s="274"/>
      <c r="T2" s="273"/>
      <c r="U2" s="274"/>
      <c r="V2" s="273"/>
      <c r="W2" s="274"/>
      <c r="X2" s="273"/>
      <c r="Y2" s="274"/>
      <c r="Z2" s="273"/>
      <c r="AA2" s="274"/>
      <c r="AB2" s="273"/>
      <c r="AC2" s="274"/>
      <c r="AD2" s="273"/>
      <c r="AE2" s="274"/>
      <c r="AF2" s="273"/>
      <c r="AG2" s="274"/>
      <c r="AH2" s="273"/>
      <c r="AI2" s="274"/>
      <c r="AJ2" s="273"/>
      <c r="AK2" s="274"/>
      <c r="AL2" s="273"/>
      <c r="AM2" s="274"/>
      <c r="AN2" s="273"/>
      <c r="AO2" s="274"/>
      <c r="AP2" s="273"/>
      <c r="AQ2" s="274"/>
      <c r="AR2" s="273"/>
      <c r="AS2" s="274"/>
      <c r="AT2" s="273"/>
      <c r="AU2" s="274"/>
      <c r="AV2" s="273"/>
      <c r="AW2" s="274"/>
      <c r="AX2" s="273"/>
      <c r="AY2" s="274"/>
      <c r="AZ2" s="273"/>
      <c r="BA2" s="274"/>
      <c r="BB2" s="273"/>
    </row>
    <row r="3" spans="1:54">
      <c r="A3" s="276" t="s">
        <v>22</v>
      </c>
      <c r="B3" s="276"/>
      <c r="C3" s="273"/>
      <c r="D3" s="273"/>
      <c r="E3" s="277"/>
      <c r="F3" s="273"/>
      <c r="G3" s="277"/>
      <c r="H3" s="273"/>
      <c r="I3" s="277"/>
      <c r="J3" s="273"/>
      <c r="K3" s="277"/>
      <c r="L3" s="273"/>
      <c r="M3" s="277"/>
      <c r="N3" s="273"/>
      <c r="O3" s="277"/>
      <c r="P3" s="273"/>
      <c r="Q3" s="277"/>
      <c r="R3" s="273"/>
      <c r="S3" s="277"/>
      <c r="T3" s="273"/>
      <c r="U3" s="277"/>
      <c r="V3" s="273"/>
      <c r="W3" s="277"/>
      <c r="X3" s="273"/>
      <c r="Y3" s="277"/>
      <c r="Z3" s="273"/>
      <c r="AA3" s="277"/>
      <c r="AB3" s="273"/>
      <c r="AC3" s="277"/>
      <c r="AD3" s="273"/>
      <c r="AE3" s="277"/>
      <c r="AF3" s="273"/>
      <c r="AG3" s="277"/>
      <c r="AH3" s="273"/>
      <c r="AI3" s="277"/>
      <c r="AJ3" s="273"/>
      <c r="AK3" s="277"/>
      <c r="AL3" s="273"/>
      <c r="AM3" s="277"/>
      <c r="AN3" s="273"/>
      <c r="AO3" s="277"/>
      <c r="AP3" s="273"/>
      <c r="AQ3" s="277"/>
      <c r="AR3" s="273"/>
      <c r="AS3" s="277"/>
      <c r="AT3" s="273"/>
      <c r="AU3" s="277"/>
      <c r="AV3" s="273"/>
      <c r="AW3" s="277"/>
      <c r="AX3" s="273"/>
      <c r="AY3" s="277"/>
      <c r="AZ3" s="273"/>
      <c r="BA3" s="277"/>
      <c r="BB3" s="273"/>
    </row>
    <row r="4" spans="1:54">
      <c r="A4" s="276" t="s">
        <v>62</v>
      </c>
      <c r="B4" s="276"/>
      <c r="C4" s="273"/>
      <c r="D4" s="273"/>
      <c r="E4" s="277"/>
      <c r="F4" s="273"/>
      <c r="G4" s="277"/>
      <c r="H4" s="273"/>
      <c r="I4" s="277"/>
      <c r="J4" s="273"/>
      <c r="K4" s="277"/>
      <c r="L4" s="273"/>
      <c r="M4" s="277"/>
      <c r="N4" s="273"/>
      <c r="O4" s="277"/>
      <c r="P4" s="273"/>
      <c r="Q4" s="277"/>
      <c r="R4" s="273"/>
      <c r="S4" s="277"/>
      <c r="T4" s="273"/>
      <c r="U4" s="277"/>
      <c r="V4" s="273"/>
      <c r="W4" s="277"/>
      <c r="X4" s="273"/>
      <c r="Y4" s="277"/>
      <c r="Z4" s="273"/>
      <c r="AA4" s="277"/>
      <c r="AB4" s="273"/>
      <c r="AC4" s="277"/>
      <c r="AD4" s="273"/>
      <c r="AE4" s="277"/>
      <c r="AF4" s="273"/>
      <c r="AG4" s="277"/>
      <c r="AH4" s="273"/>
      <c r="AI4" s="277"/>
      <c r="AJ4" s="273"/>
      <c r="AK4" s="277"/>
      <c r="AL4" s="273"/>
      <c r="AM4" s="277"/>
      <c r="AN4" s="273"/>
      <c r="AO4" s="277"/>
      <c r="AP4" s="273"/>
      <c r="AQ4" s="277"/>
      <c r="AR4" s="273"/>
      <c r="AS4" s="277"/>
      <c r="AT4" s="273"/>
      <c r="AU4" s="277"/>
      <c r="AV4" s="273"/>
      <c r="AW4" s="277"/>
      <c r="AX4" s="273"/>
      <c r="AY4" s="277"/>
      <c r="AZ4" s="273"/>
      <c r="BA4" s="277"/>
      <c r="BB4" s="273"/>
    </row>
    <row r="5" spans="1:54">
      <c r="A5" s="276" t="s">
        <v>63</v>
      </c>
      <c r="B5" s="276"/>
      <c r="C5" s="273"/>
      <c r="D5" s="273"/>
      <c r="E5" s="278"/>
      <c r="F5" s="273"/>
      <c r="G5" s="278"/>
      <c r="H5" s="273"/>
      <c r="I5" s="278"/>
      <c r="J5" s="273"/>
      <c r="K5" s="277"/>
      <c r="L5" s="273"/>
      <c r="M5" s="277"/>
      <c r="N5" s="273"/>
      <c r="O5" s="277"/>
      <c r="P5" s="273"/>
      <c r="Q5" s="277"/>
      <c r="R5" s="273"/>
      <c r="S5" s="277"/>
      <c r="T5" s="273"/>
      <c r="U5" s="277"/>
      <c r="V5" s="273"/>
      <c r="W5" s="277"/>
      <c r="X5" s="273"/>
      <c r="Y5" s="277"/>
      <c r="Z5" s="273"/>
      <c r="AA5" s="277"/>
      <c r="AB5" s="273"/>
      <c r="AC5" s="277"/>
      <c r="AD5" s="273"/>
      <c r="AE5" s="277"/>
      <c r="AF5" s="273"/>
      <c r="AG5" s="277"/>
      <c r="AH5" s="273"/>
      <c r="AI5" s="277"/>
      <c r="AJ5" s="273"/>
      <c r="AK5" s="277"/>
      <c r="AL5" s="273"/>
      <c r="AM5" s="277"/>
      <c r="AN5" s="273"/>
      <c r="AO5" s="277"/>
      <c r="AP5" s="273"/>
      <c r="AQ5" s="277"/>
      <c r="AR5" s="273"/>
      <c r="AS5" s="277"/>
      <c r="AT5" s="273"/>
      <c r="AU5" s="277"/>
      <c r="AV5" s="273"/>
      <c r="AW5" s="277"/>
      <c r="AX5" s="273"/>
      <c r="AY5" s="277"/>
      <c r="AZ5" s="273"/>
      <c r="BA5" s="277"/>
      <c r="BB5" s="273"/>
    </row>
    <row r="6" spans="1:54">
      <c r="A6" s="276" t="s">
        <v>23</v>
      </c>
      <c r="B6" s="276"/>
      <c r="C6" s="273"/>
      <c r="D6" s="273"/>
      <c r="E6" s="277"/>
      <c r="F6" s="273"/>
      <c r="G6" s="279"/>
      <c r="H6" s="273"/>
      <c r="I6" s="280"/>
      <c r="J6" s="273"/>
      <c r="K6" s="279"/>
      <c r="L6" s="273"/>
      <c r="M6" s="279"/>
      <c r="N6" s="273"/>
      <c r="O6" s="279"/>
      <c r="P6" s="273"/>
      <c r="Q6" s="279"/>
      <c r="R6" s="273"/>
      <c r="S6" s="279"/>
      <c r="T6" s="273"/>
      <c r="U6" s="279"/>
      <c r="V6" s="273"/>
      <c r="W6" s="279"/>
      <c r="X6" s="273"/>
      <c r="Y6" s="279"/>
      <c r="Z6" s="273"/>
      <c r="AA6" s="279"/>
      <c r="AB6" s="273"/>
      <c r="AC6" s="279"/>
      <c r="AD6" s="273"/>
      <c r="AE6" s="279"/>
      <c r="AF6" s="273"/>
      <c r="AG6" s="279"/>
      <c r="AH6" s="273"/>
      <c r="AI6" s="279"/>
      <c r="AJ6" s="273"/>
      <c r="AK6" s="279"/>
      <c r="AL6" s="273"/>
      <c r="AM6" s="279"/>
      <c r="AN6" s="273"/>
      <c r="AO6" s="279"/>
      <c r="AP6" s="273"/>
      <c r="AQ6" s="279"/>
      <c r="AR6" s="273"/>
      <c r="AS6" s="279"/>
      <c r="AT6" s="273"/>
      <c r="AU6" s="279"/>
      <c r="AV6" s="273"/>
      <c r="AW6" s="279"/>
      <c r="AX6" s="273"/>
      <c r="AY6" s="279"/>
      <c r="AZ6" s="273"/>
      <c r="BA6" s="279"/>
      <c r="BB6" s="273"/>
    </row>
    <row r="7" spans="1:54">
      <c r="A7" s="276" t="s">
        <v>60</v>
      </c>
      <c r="B7" s="276"/>
      <c r="C7" s="273"/>
      <c r="D7" s="273"/>
      <c r="E7" s="278"/>
      <c r="F7" s="273"/>
      <c r="G7" s="281"/>
      <c r="H7" s="273"/>
      <c r="I7" s="282"/>
      <c r="J7" s="273"/>
      <c r="K7" s="279"/>
      <c r="L7" s="273"/>
      <c r="M7" s="279"/>
      <c r="N7" s="273"/>
      <c r="O7" s="279"/>
      <c r="P7" s="273"/>
      <c r="Q7" s="279"/>
      <c r="R7" s="273"/>
      <c r="S7" s="279"/>
      <c r="T7" s="273"/>
      <c r="U7" s="279"/>
      <c r="V7" s="273"/>
      <c r="W7" s="279"/>
      <c r="X7" s="273"/>
      <c r="Y7" s="279"/>
      <c r="Z7" s="273"/>
      <c r="AA7" s="279"/>
      <c r="AB7" s="273"/>
      <c r="AC7" s="279"/>
      <c r="AD7" s="273"/>
      <c r="AE7" s="279"/>
      <c r="AF7" s="273"/>
      <c r="AG7" s="279"/>
      <c r="AH7" s="273"/>
      <c r="AI7" s="279"/>
      <c r="AJ7" s="273"/>
      <c r="AK7" s="279"/>
      <c r="AL7" s="273"/>
      <c r="AM7" s="279"/>
      <c r="AN7" s="273"/>
      <c r="AO7" s="279"/>
      <c r="AP7" s="273"/>
      <c r="AQ7" s="279"/>
      <c r="AR7" s="273"/>
      <c r="AS7" s="279"/>
      <c r="AT7" s="273"/>
      <c r="AU7" s="279"/>
      <c r="AV7" s="273"/>
      <c r="AW7" s="279"/>
      <c r="AX7" s="273"/>
      <c r="AY7" s="279"/>
      <c r="AZ7" s="273"/>
      <c r="BA7" s="279"/>
      <c r="BB7" s="273"/>
    </row>
    <row r="8" spans="1:54">
      <c r="A8" s="276" t="s">
        <v>24</v>
      </c>
      <c r="B8" s="276"/>
      <c r="C8" s="273"/>
      <c r="D8" s="273"/>
      <c r="E8" s="277"/>
      <c r="F8" s="273"/>
      <c r="G8" s="279"/>
      <c r="H8" s="273"/>
      <c r="I8" s="280"/>
      <c r="J8" s="273"/>
      <c r="K8" s="279"/>
      <c r="L8" s="273"/>
      <c r="M8" s="279"/>
      <c r="N8" s="273"/>
      <c r="O8" s="279"/>
      <c r="P8" s="273"/>
      <c r="Q8" s="279"/>
      <c r="R8" s="273"/>
      <c r="S8" s="279"/>
      <c r="T8" s="273"/>
      <c r="U8" s="279"/>
      <c r="V8" s="273"/>
      <c r="W8" s="279"/>
      <c r="X8" s="273"/>
      <c r="Y8" s="279"/>
      <c r="Z8" s="273"/>
      <c r="AA8" s="279"/>
      <c r="AB8" s="273"/>
      <c r="AC8" s="279"/>
      <c r="AD8" s="273"/>
      <c r="AE8" s="279"/>
      <c r="AF8" s="273"/>
      <c r="AG8" s="279"/>
      <c r="AH8" s="273"/>
      <c r="AI8" s="279"/>
      <c r="AJ8" s="273"/>
      <c r="AK8" s="279"/>
      <c r="AL8" s="273"/>
      <c r="AM8" s="279"/>
      <c r="AN8" s="273"/>
      <c r="AO8" s="279"/>
      <c r="AP8" s="273"/>
      <c r="AQ8" s="279"/>
      <c r="AR8" s="273"/>
      <c r="AS8" s="279"/>
      <c r="AT8" s="273"/>
      <c r="AU8" s="279"/>
      <c r="AV8" s="273"/>
      <c r="AW8" s="279"/>
      <c r="AX8" s="273"/>
      <c r="AY8" s="279"/>
      <c r="AZ8" s="273"/>
      <c r="BA8" s="279"/>
      <c r="BB8" s="273"/>
    </row>
    <row r="9" spans="1:54">
      <c r="A9" s="276" t="s">
        <v>61</v>
      </c>
      <c r="B9" s="276"/>
      <c r="C9" s="273"/>
      <c r="D9" s="273"/>
      <c r="E9" s="281"/>
      <c r="F9" s="273"/>
      <c r="G9" s="281"/>
      <c r="H9" s="273"/>
      <c r="I9" s="279"/>
      <c r="J9" s="273"/>
      <c r="K9" s="279"/>
      <c r="L9" s="273"/>
      <c r="M9" s="279"/>
      <c r="N9" s="273"/>
      <c r="O9" s="279"/>
      <c r="P9" s="273"/>
      <c r="Q9" s="279"/>
      <c r="R9" s="273"/>
      <c r="S9" s="279"/>
      <c r="T9" s="273"/>
      <c r="U9" s="279"/>
      <c r="V9" s="273"/>
      <c r="W9" s="279"/>
      <c r="X9" s="273"/>
      <c r="Y9" s="279"/>
      <c r="Z9" s="273"/>
      <c r="AA9" s="279"/>
      <c r="AB9" s="273"/>
      <c r="AC9" s="279"/>
      <c r="AD9" s="273"/>
      <c r="AE9" s="279"/>
      <c r="AF9" s="273"/>
      <c r="AG9" s="279"/>
      <c r="AH9" s="273"/>
      <c r="AI9" s="279"/>
      <c r="AJ9" s="273"/>
      <c r="AK9" s="279"/>
      <c r="AL9" s="273"/>
      <c r="AM9" s="279"/>
      <c r="AN9" s="273"/>
      <c r="AO9" s="279"/>
      <c r="AP9" s="273"/>
      <c r="AQ9" s="279"/>
      <c r="AR9" s="273"/>
      <c r="AS9" s="279"/>
      <c r="AT9" s="273"/>
      <c r="AU9" s="279"/>
      <c r="AV9" s="273"/>
      <c r="AW9" s="279"/>
      <c r="AX9" s="273"/>
      <c r="AY9" s="279"/>
      <c r="AZ9" s="273"/>
      <c r="BA9" s="279"/>
      <c r="BB9" s="273"/>
    </row>
    <row r="10" spans="1:54">
      <c r="A10" s="283" t="s">
        <v>6</v>
      </c>
      <c r="B10" s="283"/>
      <c r="C10" s="283"/>
      <c r="D10" s="283"/>
      <c r="E10" s="284"/>
      <c r="F10" s="283"/>
      <c r="G10" s="279"/>
      <c r="H10" s="283"/>
      <c r="I10" s="279"/>
      <c r="J10" s="283"/>
      <c r="K10" s="279"/>
      <c r="L10" s="283"/>
      <c r="M10" s="279"/>
      <c r="N10" s="283"/>
      <c r="O10" s="279"/>
      <c r="P10" s="283"/>
      <c r="Q10" s="279"/>
      <c r="R10" s="283"/>
      <c r="S10" s="279"/>
      <c r="T10" s="283"/>
      <c r="U10" s="279"/>
      <c r="V10" s="283"/>
      <c r="W10" s="279"/>
      <c r="X10" s="283"/>
      <c r="Y10" s="279"/>
      <c r="Z10" s="283"/>
      <c r="AA10" s="279"/>
      <c r="AB10" s="283"/>
      <c r="AC10" s="279"/>
      <c r="AD10" s="283"/>
      <c r="AE10" s="279"/>
      <c r="AF10" s="283"/>
      <c r="AG10" s="279"/>
      <c r="AH10" s="283"/>
      <c r="AI10" s="279"/>
      <c r="AJ10" s="283"/>
      <c r="AK10" s="279"/>
      <c r="AL10" s="283"/>
      <c r="AM10" s="279"/>
      <c r="AN10" s="283"/>
      <c r="AO10" s="279"/>
      <c r="AP10" s="283"/>
      <c r="AQ10" s="279"/>
      <c r="AR10" s="283"/>
      <c r="AS10" s="279"/>
      <c r="AT10" s="283"/>
      <c r="AU10" s="279"/>
      <c r="AV10" s="283"/>
      <c r="AW10" s="279"/>
      <c r="AX10" s="283"/>
      <c r="AY10" s="279"/>
      <c r="AZ10" s="283"/>
      <c r="BA10" s="279"/>
      <c r="BB10" s="283"/>
    </row>
    <row r="11" spans="1:54" ht="30.6">
      <c r="A11" s="283" t="s">
        <v>137</v>
      </c>
      <c r="B11" s="283" t="s">
        <v>138</v>
      </c>
      <c r="C11" s="283" t="s">
        <v>139</v>
      </c>
      <c r="D11" s="283" t="s">
        <v>136</v>
      </c>
      <c r="E11" s="285" t="s">
        <v>41</v>
      </c>
      <c r="F11" s="286" t="s">
        <v>26</v>
      </c>
      <c r="G11" s="287" t="s">
        <v>41</v>
      </c>
      <c r="H11" s="286" t="s">
        <v>26</v>
      </c>
      <c r="I11" s="287" t="s">
        <v>41</v>
      </c>
      <c r="J11" s="286" t="s">
        <v>26</v>
      </c>
      <c r="K11" s="287" t="s">
        <v>41</v>
      </c>
      <c r="L11" s="286" t="s">
        <v>26</v>
      </c>
      <c r="M11" s="287" t="s">
        <v>41</v>
      </c>
      <c r="N11" s="286" t="s">
        <v>26</v>
      </c>
      <c r="O11" s="287" t="s">
        <v>41</v>
      </c>
      <c r="P11" s="286" t="s">
        <v>26</v>
      </c>
      <c r="Q11" s="287" t="s">
        <v>41</v>
      </c>
      <c r="R11" s="286" t="s">
        <v>26</v>
      </c>
      <c r="S11" s="287" t="s">
        <v>41</v>
      </c>
      <c r="T11" s="286" t="s">
        <v>26</v>
      </c>
      <c r="U11" s="287" t="s">
        <v>41</v>
      </c>
      <c r="V11" s="286" t="s">
        <v>26</v>
      </c>
      <c r="W11" s="287" t="s">
        <v>41</v>
      </c>
      <c r="X11" s="286" t="s">
        <v>26</v>
      </c>
      <c r="Y11" s="287" t="s">
        <v>41</v>
      </c>
      <c r="Z11" s="286" t="s">
        <v>26</v>
      </c>
      <c r="AA11" s="287" t="s">
        <v>41</v>
      </c>
      <c r="AB11" s="286" t="s">
        <v>26</v>
      </c>
      <c r="AC11" s="287" t="s">
        <v>41</v>
      </c>
      <c r="AD11" s="286" t="s">
        <v>26</v>
      </c>
      <c r="AE11" s="287" t="s">
        <v>41</v>
      </c>
      <c r="AF11" s="286" t="s">
        <v>26</v>
      </c>
      <c r="AG11" s="287" t="s">
        <v>41</v>
      </c>
      <c r="AH11" s="286" t="s">
        <v>26</v>
      </c>
      <c r="AI11" s="287" t="s">
        <v>41</v>
      </c>
      <c r="AJ11" s="286" t="s">
        <v>26</v>
      </c>
      <c r="AK11" s="287" t="s">
        <v>41</v>
      </c>
      <c r="AL11" s="286" t="s">
        <v>26</v>
      </c>
      <c r="AM11" s="287" t="s">
        <v>41</v>
      </c>
      <c r="AN11" s="286" t="s">
        <v>26</v>
      </c>
      <c r="AO11" s="287" t="s">
        <v>41</v>
      </c>
      <c r="AP11" s="286" t="s">
        <v>26</v>
      </c>
      <c r="AQ11" s="287" t="s">
        <v>41</v>
      </c>
      <c r="AR11" s="286" t="s">
        <v>26</v>
      </c>
      <c r="AS11" s="287" t="s">
        <v>41</v>
      </c>
      <c r="AT11" s="286" t="s">
        <v>26</v>
      </c>
      <c r="AU11" s="287" t="s">
        <v>41</v>
      </c>
      <c r="AV11" s="286" t="s">
        <v>26</v>
      </c>
      <c r="AW11" s="287" t="s">
        <v>41</v>
      </c>
      <c r="AX11" s="286" t="s">
        <v>26</v>
      </c>
      <c r="AY11" s="287" t="s">
        <v>41</v>
      </c>
      <c r="AZ11" s="286" t="s">
        <v>26</v>
      </c>
      <c r="BA11" s="287" t="s">
        <v>41</v>
      </c>
      <c r="BB11" s="286" t="s">
        <v>26</v>
      </c>
    </row>
    <row r="12" spans="1:54">
      <c r="A12" s="273"/>
      <c r="B12" s="283"/>
      <c r="C12" s="273"/>
      <c r="D12" s="273"/>
      <c r="E12" s="277"/>
      <c r="F12" s="288"/>
      <c r="G12" s="279"/>
      <c r="H12" s="289"/>
      <c r="I12" s="279"/>
      <c r="J12" s="289"/>
      <c r="K12" s="279"/>
      <c r="L12" s="289"/>
      <c r="M12" s="279"/>
      <c r="N12" s="289"/>
      <c r="O12" s="279"/>
      <c r="P12" s="289"/>
      <c r="Q12" s="279"/>
      <c r="R12" s="289"/>
      <c r="S12" s="279"/>
      <c r="T12" s="289"/>
      <c r="U12" s="279"/>
      <c r="V12" s="289"/>
      <c r="W12" s="279"/>
      <c r="X12" s="289"/>
      <c r="Y12" s="279"/>
      <c r="Z12" s="289"/>
      <c r="AA12" s="279"/>
      <c r="AB12" s="289"/>
      <c r="AC12" s="279"/>
      <c r="AD12" s="289"/>
      <c r="AE12" s="279"/>
      <c r="AF12" s="289"/>
      <c r="AG12" s="279"/>
      <c r="AH12" s="289"/>
      <c r="AI12" s="279"/>
      <c r="AJ12" s="289"/>
      <c r="AK12" s="279"/>
      <c r="AL12" s="289"/>
      <c r="AM12" s="279"/>
      <c r="AN12" s="289"/>
      <c r="AO12" s="279"/>
      <c r="AP12" s="289"/>
      <c r="AQ12" s="279"/>
      <c r="AR12" s="289"/>
      <c r="AS12" s="279"/>
      <c r="AT12" s="289"/>
      <c r="AU12" s="279"/>
      <c r="AV12" s="289"/>
      <c r="AW12" s="279"/>
      <c r="AX12" s="289"/>
      <c r="AY12" s="279"/>
      <c r="AZ12" s="289"/>
      <c r="BA12" s="279"/>
      <c r="BB12" s="289"/>
    </row>
    <row r="13" spans="1:54">
      <c r="A13" s="273"/>
      <c r="B13" s="283"/>
      <c r="C13" s="273"/>
      <c r="D13" s="273"/>
      <c r="E13" s="277"/>
      <c r="F13" s="290"/>
      <c r="G13" s="279"/>
      <c r="H13" s="289"/>
      <c r="I13" s="279"/>
      <c r="J13" s="289"/>
      <c r="K13" s="279"/>
      <c r="L13" s="289"/>
      <c r="M13" s="279"/>
      <c r="N13" s="289"/>
      <c r="O13" s="279"/>
      <c r="P13" s="289"/>
      <c r="Q13" s="279"/>
      <c r="R13" s="289"/>
      <c r="S13" s="279"/>
      <c r="T13" s="289"/>
      <c r="U13" s="279"/>
      <c r="V13" s="289"/>
      <c r="W13" s="279"/>
      <c r="X13" s="289"/>
      <c r="Y13" s="279"/>
      <c r="Z13" s="289"/>
      <c r="AA13" s="279"/>
      <c r="AB13" s="289"/>
      <c r="AC13" s="279"/>
      <c r="AD13" s="289"/>
      <c r="AE13" s="279"/>
      <c r="AF13" s="289"/>
      <c r="AG13" s="279"/>
      <c r="AH13" s="289"/>
      <c r="AI13" s="279"/>
      <c r="AJ13" s="289"/>
      <c r="AK13" s="279"/>
      <c r="AL13" s="289"/>
      <c r="AM13" s="279"/>
      <c r="AN13" s="289"/>
      <c r="AO13" s="279"/>
      <c r="AP13" s="289"/>
      <c r="AQ13" s="279"/>
      <c r="AR13" s="289"/>
      <c r="AS13" s="279"/>
      <c r="AT13" s="289"/>
      <c r="AU13" s="279"/>
      <c r="AV13" s="289"/>
      <c r="AW13" s="279"/>
      <c r="AX13" s="289"/>
      <c r="AY13" s="279"/>
      <c r="AZ13" s="289"/>
      <c r="BA13" s="279"/>
      <c r="BB13" s="289"/>
    </row>
    <row r="14" spans="1:54">
      <c r="A14" s="273"/>
      <c r="B14" s="273"/>
      <c r="C14" s="273"/>
      <c r="D14" s="273"/>
      <c r="E14" s="291"/>
      <c r="F14" s="292"/>
      <c r="G14" s="293"/>
      <c r="H14" s="294"/>
      <c r="I14" s="291"/>
      <c r="J14" s="295"/>
      <c r="K14" s="291"/>
      <c r="L14" s="295"/>
      <c r="M14" s="291"/>
      <c r="N14" s="295"/>
      <c r="O14" s="291"/>
      <c r="P14" s="295"/>
      <c r="Q14" s="291"/>
      <c r="R14" s="295"/>
      <c r="S14" s="291"/>
      <c r="T14" s="295"/>
      <c r="U14" s="291"/>
      <c r="V14" s="295"/>
      <c r="W14" s="291"/>
      <c r="X14" s="295"/>
      <c r="Y14" s="291"/>
      <c r="Z14" s="295"/>
      <c r="AA14" s="291"/>
      <c r="AB14" s="295"/>
      <c r="AC14" s="291"/>
      <c r="AD14" s="295"/>
      <c r="AE14" s="291"/>
      <c r="AF14" s="295"/>
      <c r="AG14" s="291"/>
      <c r="AH14" s="295"/>
      <c r="AI14" s="291"/>
      <c r="AJ14" s="295"/>
      <c r="AK14" s="291"/>
      <c r="AL14" s="295"/>
      <c r="AM14" s="291"/>
      <c r="AN14" s="295"/>
      <c r="AO14" s="291"/>
      <c r="AP14" s="295"/>
      <c r="AQ14" s="291"/>
      <c r="AR14" s="295"/>
      <c r="AS14" s="291"/>
      <c r="AT14" s="295"/>
      <c r="AU14" s="291"/>
      <c r="AV14" s="295"/>
      <c r="AW14" s="291"/>
      <c r="AX14" s="295"/>
      <c r="AY14" s="291"/>
      <c r="AZ14" s="295"/>
      <c r="BA14" s="291"/>
      <c r="BB14" s="295"/>
    </row>
    <row r="15" spans="1:54">
      <c r="A15" s="273"/>
      <c r="B15" s="273"/>
      <c r="C15" s="273"/>
      <c r="D15" s="273"/>
      <c r="E15" s="291"/>
      <c r="F15" s="292"/>
      <c r="G15" s="293"/>
      <c r="H15" s="294"/>
      <c r="I15" s="291"/>
      <c r="J15" s="295"/>
      <c r="K15" s="291"/>
      <c r="L15" s="295"/>
      <c r="M15" s="291"/>
      <c r="N15" s="295"/>
      <c r="O15" s="291"/>
      <c r="P15" s="295"/>
      <c r="Q15" s="291"/>
      <c r="R15" s="295"/>
      <c r="S15" s="291"/>
      <c r="T15" s="295"/>
      <c r="U15" s="291"/>
      <c r="V15" s="295"/>
      <c r="W15" s="291"/>
      <c r="X15" s="295"/>
      <c r="Y15" s="291"/>
      <c r="Z15" s="295"/>
      <c r="AA15" s="291"/>
      <c r="AB15" s="295"/>
      <c r="AC15" s="291"/>
      <c r="AD15" s="295"/>
      <c r="AE15" s="291"/>
      <c r="AF15" s="295"/>
      <c r="AG15" s="291"/>
      <c r="AH15" s="295"/>
      <c r="AI15" s="291"/>
      <c r="AJ15" s="295"/>
      <c r="AK15" s="291"/>
      <c r="AL15" s="295"/>
      <c r="AM15" s="291"/>
      <c r="AN15" s="295"/>
      <c r="AO15" s="291"/>
      <c r="AP15" s="295"/>
      <c r="AQ15" s="291"/>
      <c r="AR15" s="295"/>
      <c r="AS15" s="291"/>
      <c r="AT15" s="295"/>
      <c r="AU15" s="291"/>
      <c r="AV15" s="295"/>
      <c r="AW15" s="291"/>
      <c r="AX15" s="295"/>
      <c r="AY15" s="291"/>
      <c r="AZ15" s="295"/>
      <c r="BA15" s="291"/>
      <c r="BB15" s="295"/>
    </row>
    <row r="16" spans="1:54">
      <c r="A16" s="273"/>
      <c r="B16" s="273"/>
      <c r="C16" s="273"/>
      <c r="D16" s="273"/>
      <c r="E16" s="291"/>
      <c r="F16" s="295"/>
      <c r="G16" s="291"/>
      <c r="H16" s="295"/>
      <c r="I16" s="291"/>
      <c r="J16" s="295"/>
      <c r="K16" s="291"/>
      <c r="L16" s="295"/>
      <c r="M16" s="291"/>
      <c r="N16" s="295"/>
      <c r="O16" s="291"/>
      <c r="P16" s="295"/>
      <c r="Q16" s="291"/>
      <c r="R16" s="295"/>
      <c r="S16" s="291"/>
      <c r="T16" s="295"/>
      <c r="U16" s="291"/>
      <c r="V16" s="295"/>
      <c r="W16" s="291"/>
      <c r="X16" s="295"/>
      <c r="Y16" s="291"/>
      <c r="Z16" s="295"/>
      <c r="AA16" s="291"/>
      <c r="AB16" s="295"/>
      <c r="AC16" s="291"/>
      <c r="AD16" s="295"/>
      <c r="AE16" s="291"/>
      <c r="AF16" s="295"/>
      <c r="AG16" s="291"/>
      <c r="AH16" s="295"/>
      <c r="AI16" s="291"/>
      <c r="AJ16" s="295"/>
      <c r="AK16" s="291"/>
      <c r="AL16" s="295"/>
      <c r="AM16" s="291"/>
      <c r="AN16" s="295"/>
      <c r="AO16" s="291"/>
      <c r="AP16" s="295"/>
      <c r="AQ16" s="291"/>
      <c r="AR16" s="295"/>
      <c r="AS16" s="291"/>
      <c r="AT16" s="295"/>
      <c r="AU16" s="291"/>
      <c r="AV16" s="295"/>
      <c r="AW16" s="291"/>
      <c r="AX16" s="295"/>
      <c r="AY16" s="291"/>
      <c r="AZ16" s="295"/>
      <c r="BA16" s="291"/>
      <c r="BB16" s="295"/>
    </row>
    <row r="17" spans="1:54">
      <c r="A17" s="273"/>
      <c r="B17" s="273"/>
      <c r="C17" s="273"/>
      <c r="D17" s="273"/>
      <c r="E17" s="291"/>
      <c r="F17" s="295"/>
      <c r="G17" s="291"/>
      <c r="H17" s="295"/>
      <c r="I17" s="291"/>
      <c r="J17" s="295"/>
      <c r="K17" s="291"/>
      <c r="L17" s="295"/>
      <c r="M17" s="291"/>
      <c r="N17" s="295"/>
      <c r="O17" s="291"/>
      <c r="P17" s="295"/>
      <c r="Q17" s="291"/>
      <c r="R17" s="295"/>
      <c r="S17" s="291"/>
      <c r="T17" s="295"/>
      <c r="U17" s="291"/>
      <c r="V17" s="295"/>
      <c r="W17" s="291"/>
      <c r="X17" s="295"/>
      <c r="Y17" s="291"/>
      <c r="Z17" s="295"/>
      <c r="AA17" s="291"/>
      <c r="AB17" s="295"/>
      <c r="AC17" s="291"/>
      <c r="AD17" s="295"/>
      <c r="AE17" s="291"/>
      <c r="AF17" s="295"/>
      <c r="AG17" s="291"/>
      <c r="AH17" s="295"/>
      <c r="AI17" s="291"/>
      <c r="AJ17" s="295"/>
      <c r="AK17" s="291"/>
      <c r="AL17" s="295"/>
      <c r="AM17" s="291"/>
      <c r="AN17" s="295"/>
      <c r="AO17" s="291"/>
      <c r="AP17" s="295"/>
      <c r="AQ17" s="291"/>
      <c r="AR17" s="295"/>
      <c r="AS17" s="291"/>
      <c r="AT17" s="295"/>
      <c r="AU17" s="291"/>
      <c r="AV17" s="295"/>
      <c r="AW17" s="291"/>
      <c r="AX17" s="295"/>
      <c r="AY17" s="291"/>
      <c r="AZ17" s="295"/>
      <c r="BA17" s="291"/>
      <c r="BB17" s="295"/>
    </row>
    <row r="18" spans="1:54">
      <c r="A18" s="273"/>
      <c r="B18" s="273"/>
      <c r="C18" s="273"/>
      <c r="D18" s="273"/>
      <c r="E18" s="291"/>
      <c r="F18" s="295"/>
      <c r="G18" s="291"/>
      <c r="H18" s="295"/>
      <c r="I18" s="291"/>
      <c r="J18" s="295"/>
      <c r="K18" s="291"/>
      <c r="L18" s="295"/>
      <c r="M18" s="291"/>
      <c r="N18" s="295"/>
      <c r="O18" s="291"/>
      <c r="P18" s="295"/>
      <c r="Q18" s="291"/>
      <c r="R18" s="295"/>
      <c r="S18" s="291"/>
      <c r="T18" s="295"/>
      <c r="U18" s="291"/>
      <c r="V18" s="295"/>
      <c r="W18" s="291"/>
      <c r="X18" s="295"/>
      <c r="Y18" s="291"/>
      <c r="Z18" s="295"/>
      <c r="AA18" s="291"/>
      <c r="AB18" s="295"/>
      <c r="AC18" s="291"/>
      <c r="AD18" s="295"/>
      <c r="AE18" s="291"/>
      <c r="AF18" s="295"/>
      <c r="AG18" s="291"/>
      <c r="AH18" s="295"/>
      <c r="AI18" s="291"/>
      <c r="AJ18" s="295"/>
      <c r="AK18" s="291"/>
      <c r="AL18" s="295"/>
      <c r="AM18" s="291"/>
      <c r="AN18" s="295"/>
      <c r="AO18" s="291"/>
      <c r="AP18" s="295"/>
      <c r="AQ18" s="291"/>
      <c r="AR18" s="295"/>
      <c r="AS18" s="291"/>
      <c r="AT18" s="295"/>
      <c r="AU18" s="291"/>
      <c r="AV18" s="295"/>
      <c r="AW18" s="291"/>
      <c r="AX18" s="295"/>
      <c r="AY18" s="291"/>
      <c r="AZ18" s="295"/>
      <c r="BA18" s="291"/>
      <c r="BB18" s="295"/>
    </row>
    <row r="19" spans="1:54">
      <c r="A19" s="273"/>
      <c r="B19" s="273"/>
      <c r="C19" s="283"/>
      <c r="D19" s="283"/>
      <c r="E19" s="291"/>
      <c r="F19" s="295"/>
      <c r="G19" s="291"/>
      <c r="H19" s="295"/>
      <c r="I19" s="291"/>
      <c r="J19" s="295"/>
      <c r="K19" s="291"/>
      <c r="L19" s="295"/>
      <c r="M19" s="291"/>
      <c r="N19" s="295"/>
      <c r="O19" s="291"/>
      <c r="P19" s="295"/>
      <c r="Q19" s="291"/>
      <c r="R19" s="295"/>
      <c r="S19" s="291"/>
      <c r="T19" s="295"/>
      <c r="U19" s="291"/>
      <c r="V19" s="295"/>
      <c r="W19" s="291"/>
      <c r="X19" s="295"/>
      <c r="Y19" s="291"/>
      <c r="Z19" s="295"/>
      <c r="AA19" s="291"/>
      <c r="AB19" s="295"/>
      <c r="AC19" s="291"/>
      <c r="AD19" s="295"/>
      <c r="AE19" s="291"/>
      <c r="AF19" s="295"/>
      <c r="AG19" s="291"/>
      <c r="AH19" s="295"/>
      <c r="AI19" s="291"/>
      <c r="AJ19" s="295"/>
      <c r="AK19" s="291"/>
      <c r="AL19" s="295"/>
      <c r="AM19" s="291"/>
      <c r="AN19" s="295"/>
      <c r="AO19" s="291"/>
      <c r="AP19" s="295"/>
      <c r="AQ19" s="291"/>
      <c r="AR19" s="295"/>
      <c r="AS19" s="291"/>
      <c r="AT19" s="295"/>
      <c r="AU19" s="291"/>
      <c r="AV19" s="295"/>
      <c r="AW19" s="291"/>
      <c r="AX19" s="295"/>
      <c r="AY19" s="291"/>
      <c r="AZ19" s="295"/>
      <c r="BA19" s="291"/>
      <c r="BB19" s="295"/>
    </row>
    <row r="20" spans="1:54">
      <c r="A20" s="273"/>
      <c r="B20" s="273"/>
      <c r="C20" s="273"/>
      <c r="D20" s="273"/>
      <c r="E20" s="291"/>
      <c r="F20" s="295"/>
      <c r="G20" s="291"/>
      <c r="H20" s="295"/>
      <c r="I20" s="291"/>
      <c r="J20" s="295"/>
      <c r="K20" s="291"/>
      <c r="L20" s="295"/>
      <c r="M20" s="291"/>
      <c r="N20" s="295"/>
      <c r="O20" s="291"/>
      <c r="P20" s="295"/>
      <c r="Q20" s="291"/>
      <c r="R20" s="295"/>
      <c r="S20" s="291"/>
      <c r="T20" s="295"/>
      <c r="U20" s="291"/>
      <c r="V20" s="295"/>
      <c r="W20" s="291"/>
      <c r="X20" s="295"/>
      <c r="Y20" s="291"/>
      <c r="Z20" s="295"/>
      <c r="AA20" s="291"/>
      <c r="AB20" s="295"/>
      <c r="AC20" s="291"/>
      <c r="AD20" s="295"/>
      <c r="AE20" s="291"/>
      <c r="AF20" s="295"/>
      <c r="AG20" s="291"/>
      <c r="AH20" s="295"/>
      <c r="AI20" s="291"/>
      <c r="AJ20" s="295"/>
      <c r="AK20" s="291"/>
      <c r="AL20" s="295"/>
      <c r="AM20" s="291"/>
      <c r="AN20" s="295"/>
      <c r="AO20" s="291"/>
      <c r="AP20" s="295"/>
      <c r="AQ20" s="291"/>
      <c r="AR20" s="295"/>
      <c r="AS20" s="291"/>
      <c r="AT20" s="295"/>
      <c r="AU20" s="291"/>
      <c r="AV20" s="295"/>
      <c r="AW20" s="291"/>
      <c r="AX20" s="295"/>
      <c r="AY20" s="291"/>
      <c r="AZ20" s="295"/>
      <c r="BA20" s="291"/>
      <c r="BB20" s="295"/>
    </row>
    <row r="21" spans="1:54">
      <c r="A21" s="273"/>
      <c r="B21" s="273"/>
      <c r="C21" s="283"/>
      <c r="D21" s="283"/>
      <c r="E21" s="291"/>
      <c r="F21" s="295"/>
      <c r="G21" s="291"/>
      <c r="H21" s="295"/>
      <c r="I21" s="291"/>
      <c r="J21" s="295"/>
      <c r="K21" s="291"/>
      <c r="L21" s="295"/>
      <c r="M21" s="291"/>
      <c r="N21" s="295"/>
      <c r="O21" s="291"/>
      <c r="P21" s="295"/>
      <c r="Q21" s="291"/>
      <c r="R21" s="295"/>
      <c r="S21" s="291"/>
      <c r="T21" s="295"/>
      <c r="U21" s="291"/>
      <c r="V21" s="295"/>
      <c r="W21" s="291"/>
      <c r="X21" s="295"/>
      <c r="Y21" s="291"/>
      <c r="Z21" s="295"/>
      <c r="AA21" s="291"/>
      <c r="AB21" s="295"/>
      <c r="AC21" s="291"/>
      <c r="AD21" s="295"/>
      <c r="AE21" s="291"/>
      <c r="AF21" s="295"/>
      <c r="AG21" s="291"/>
      <c r="AH21" s="295"/>
      <c r="AI21" s="291"/>
      <c r="AJ21" s="295"/>
      <c r="AK21" s="291"/>
      <c r="AL21" s="295"/>
      <c r="AM21" s="291"/>
      <c r="AN21" s="295"/>
      <c r="AO21" s="291"/>
      <c r="AP21" s="295"/>
      <c r="AQ21" s="291"/>
      <c r="AR21" s="295"/>
      <c r="AS21" s="291"/>
      <c r="AT21" s="295"/>
      <c r="AU21" s="291"/>
      <c r="AV21" s="295"/>
      <c r="AW21" s="291"/>
      <c r="AX21" s="295"/>
      <c r="AY21" s="291"/>
      <c r="AZ21" s="295"/>
      <c r="BA21" s="291"/>
      <c r="BB21" s="295"/>
    </row>
    <row r="22" spans="1:54">
      <c r="A22" s="273"/>
      <c r="B22" s="273"/>
      <c r="C22" s="283"/>
      <c r="D22" s="283"/>
      <c r="E22" s="291"/>
      <c r="F22" s="295"/>
      <c r="G22" s="291"/>
      <c r="H22" s="295"/>
      <c r="I22" s="291"/>
      <c r="J22" s="295"/>
      <c r="K22" s="291"/>
      <c r="L22" s="295"/>
      <c r="M22" s="291"/>
      <c r="N22" s="295"/>
      <c r="O22" s="291"/>
      <c r="P22" s="295"/>
      <c r="Q22" s="291"/>
      <c r="R22" s="295"/>
      <c r="S22" s="291"/>
      <c r="T22" s="295"/>
      <c r="U22" s="291"/>
      <c r="V22" s="295"/>
      <c r="W22" s="291"/>
      <c r="X22" s="295"/>
      <c r="Y22" s="291"/>
      <c r="Z22" s="295"/>
      <c r="AA22" s="291"/>
      <c r="AB22" s="295"/>
      <c r="AC22" s="291"/>
      <c r="AD22" s="295"/>
      <c r="AE22" s="291"/>
      <c r="AF22" s="295"/>
      <c r="AG22" s="291"/>
      <c r="AH22" s="295"/>
      <c r="AI22" s="291"/>
      <c r="AJ22" s="295"/>
      <c r="AK22" s="291"/>
      <c r="AL22" s="295"/>
      <c r="AM22" s="291"/>
      <c r="AN22" s="295"/>
      <c r="AO22" s="291"/>
      <c r="AP22" s="295"/>
      <c r="AQ22" s="291"/>
      <c r="AR22" s="295"/>
      <c r="AS22" s="291"/>
      <c r="AT22" s="295"/>
      <c r="AU22" s="291"/>
      <c r="AV22" s="295"/>
      <c r="AW22" s="291"/>
      <c r="AX22" s="295"/>
      <c r="AY22" s="291"/>
      <c r="AZ22" s="295"/>
      <c r="BA22" s="291"/>
      <c r="BB22" s="295"/>
    </row>
    <row r="23" spans="1:54">
      <c r="A23" s="273"/>
      <c r="B23" s="273"/>
      <c r="C23" s="283"/>
      <c r="D23" s="283"/>
      <c r="E23" s="291"/>
      <c r="F23" s="295"/>
      <c r="G23" s="291"/>
      <c r="H23" s="295"/>
      <c r="I23" s="291"/>
      <c r="J23" s="295"/>
      <c r="K23" s="291"/>
      <c r="L23" s="295"/>
      <c r="M23" s="291"/>
      <c r="N23" s="295"/>
      <c r="O23" s="291"/>
      <c r="P23" s="295"/>
      <c r="Q23" s="291"/>
      <c r="R23" s="295"/>
      <c r="S23" s="291"/>
      <c r="T23" s="295"/>
      <c r="U23" s="291"/>
      <c r="V23" s="295"/>
      <c r="W23" s="291"/>
      <c r="X23" s="295"/>
      <c r="Y23" s="291"/>
      <c r="Z23" s="295"/>
      <c r="AA23" s="291"/>
      <c r="AB23" s="295"/>
      <c r="AC23" s="291"/>
      <c r="AD23" s="295"/>
      <c r="AE23" s="291"/>
      <c r="AF23" s="295"/>
      <c r="AG23" s="291"/>
      <c r="AH23" s="295"/>
      <c r="AI23" s="291"/>
      <c r="AJ23" s="295"/>
      <c r="AK23" s="291"/>
      <c r="AL23" s="295"/>
      <c r="AM23" s="291"/>
      <c r="AN23" s="295"/>
      <c r="AO23" s="291"/>
      <c r="AP23" s="295"/>
      <c r="AQ23" s="291"/>
      <c r="AR23" s="295"/>
      <c r="AS23" s="291"/>
      <c r="AT23" s="295"/>
      <c r="AU23" s="291"/>
      <c r="AV23" s="295"/>
      <c r="AW23" s="291"/>
      <c r="AX23" s="295"/>
      <c r="AY23" s="291"/>
      <c r="AZ23" s="295"/>
      <c r="BA23" s="291"/>
      <c r="BB23" s="295"/>
    </row>
    <row r="24" spans="1:54">
      <c r="A24" s="273"/>
      <c r="B24" s="273"/>
      <c r="C24" s="273"/>
      <c r="D24" s="273"/>
      <c r="E24" s="291"/>
      <c r="F24" s="295"/>
      <c r="G24" s="291"/>
      <c r="H24" s="295"/>
      <c r="I24" s="291"/>
      <c r="J24" s="295"/>
      <c r="K24" s="291"/>
      <c r="L24" s="295"/>
      <c r="M24" s="291"/>
      <c r="N24" s="295"/>
      <c r="O24" s="291"/>
      <c r="P24" s="295"/>
      <c r="Q24" s="291"/>
      <c r="R24" s="295"/>
      <c r="S24" s="291"/>
      <c r="T24" s="295"/>
      <c r="U24" s="291"/>
      <c r="V24" s="295"/>
      <c r="W24" s="291"/>
      <c r="X24" s="295"/>
      <c r="Y24" s="291"/>
      <c r="Z24" s="295"/>
      <c r="AA24" s="291"/>
      <c r="AB24" s="295"/>
      <c r="AC24" s="291"/>
      <c r="AD24" s="295"/>
      <c r="AE24" s="291"/>
      <c r="AF24" s="295"/>
      <c r="AG24" s="291"/>
      <c r="AH24" s="295"/>
      <c r="AI24" s="291"/>
      <c r="AJ24" s="295"/>
      <c r="AK24" s="291"/>
      <c r="AL24" s="295"/>
      <c r="AM24" s="291"/>
      <c r="AN24" s="295"/>
      <c r="AO24" s="291"/>
      <c r="AP24" s="295"/>
      <c r="AQ24" s="291"/>
      <c r="AR24" s="295"/>
      <c r="AS24" s="291"/>
      <c r="AT24" s="295"/>
      <c r="AU24" s="291"/>
      <c r="AV24" s="295"/>
      <c r="AW24" s="291"/>
      <c r="AX24" s="295"/>
      <c r="AY24" s="291"/>
      <c r="AZ24" s="295"/>
      <c r="BA24" s="291"/>
      <c r="BB24" s="295"/>
    </row>
    <row r="25" spans="1:54">
      <c r="A25" s="273"/>
      <c r="B25" s="273"/>
      <c r="C25" s="273"/>
      <c r="D25" s="273"/>
      <c r="E25" s="291"/>
      <c r="F25" s="295"/>
      <c r="G25" s="291"/>
      <c r="H25" s="295"/>
      <c r="I25" s="291"/>
      <c r="J25" s="295"/>
      <c r="K25" s="291"/>
      <c r="L25" s="295"/>
      <c r="M25" s="291"/>
      <c r="N25" s="295"/>
      <c r="O25" s="291"/>
      <c r="P25" s="295"/>
      <c r="Q25" s="291"/>
      <c r="R25" s="295"/>
      <c r="S25" s="291"/>
      <c r="T25" s="295"/>
      <c r="U25" s="291"/>
      <c r="V25" s="295"/>
      <c r="W25" s="291"/>
      <c r="X25" s="295"/>
      <c r="Y25" s="291"/>
      <c r="Z25" s="295"/>
      <c r="AA25" s="291"/>
      <c r="AB25" s="295"/>
      <c r="AC25" s="291"/>
      <c r="AD25" s="295"/>
      <c r="AE25" s="291"/>
      <c r="AF25" s="295"/>
      <c r="AG25" s="291"/>
      <c r="AH25" s="295"/>
      <c r="AI25" s="291"/>
      <c r="AJ25" s="295"/>
      <c r="AK25" s="291"/>
      <c r="AL25" s="295"/>
      <c r="AM25" s="291"/>
      <c r="AN25" s="295"/>
      <c r="AO25" s="291"/>
      <c r="AP25" s="295"/>
      <c r="AQ25" s="291"/>
      <c r="AR25" s="295"/>
      <c r="AS25" s="291"/>
      <c r="AT25" s="295"/>
      <c r="AU25" s="291"/>
      <c r="AV25" s="295"/>
      <c r="AW25" s="291"/>
      <c r="AX25" s="295"/>
      <c r="AY25" s="291"/>
      <c r="AZ25" s="295"/>
      <c r="BA25" s="291"/>
      <c r="BB25" s="295"/>
    </row>
    <row r="26" spans="1:54">
      <c r="A26" s="273"/>
      <c r="B26" s="273"/>
      <c r="C26" s="273"/>
      <c r="D26" s="273"/>
      <c r="E26" s="291"/>
      <c r="F26" s="295"/>
      <c r="G26" s="291"/>
      <c r="H26" s="295"/>
      <c r="I26" s="291"/>
      <c r="J26" s="295"/>
      <c r="K26" s="291"/>
      <c r="L26" s="295"/>
      <c r="M26" s="291"/>
      <c r="N26" s="295"/>
      <c r="O26" s="291"/>
      <c r="P26" s="295"/>
      <c r="Q26" s="291"/>
      <c r="R26" s="295"/>
      <c r="S26" s="291"/>
      <c r="T26" s="295"/>
      <c r="U26" s="291"/>
      <c r="V26" s="295"/>
      <c r="W26" s="291"/>
      <c r="X26" s="295"/>
      <c r="Y26" s="291"/>
      <c r="Z26" s="295"/>
      <c r="AA26" s="291"/>
      <c r="AB26" s="295"/>
      <c r="AC26" s="291"/>
      <c r="AD26" s="295"/>
      <c r="AE26" s="291"/>
      <c r="AF26" s="295"/>
      <c r="AG26" s="291"/>
      <c r="AH26" s="295"/>
      <c r="AI26" s="291"/>
      <c r="AJ26" s="295"/>
      <c r="AK26" s="291"/>
      <c r="AL26" s="295"/>
      <c r="AM26" s="291"/>
      <c r="AN26" s="295"/>
      <c r="AO26" s="291"/>
      <c r="AP26" s="295"/>
      <c r="AQ26" s="291"/>
      <c r="AR26" s="295"/>
      <c r="AS26" s="291"/>
      <c r="AT26" s="295"/>
      <c r="AU26" s="291"/>
      <c r="AV26" s="295"/>
      <c r="AW26" s="291"/>
      <c r="AX26" s="295"/>
      <c r="AY26" s="291"/>
      <c r="AZ26" s="295"/>
      <c r="BA26" s="291"/>
      <c r="BB26" s="295"/>
    </row>
    <row r="27" spans="1:54">
      <c r="A27" s="273"/>
      <c r="B27" s="273"/>
      <c r="C27" s="273"/>
      <c r="D27" s="273"/>
      <c r="E27" s="291"/>
      <c r="F27" s="295"/>
      <c r="G27" s="291"/>
      <c r="H27" s="295"/>
      <c r="I27" s="291"/>
      <c r="J27" s="295"/>
      <c r="K27" s="291"/>
      <c r="L27" s="295"/>
      <c r="M27" s="291"/>
      <c r="N27" s="295"/>
      <c r="O27" s="291"/>
      <c r="P27" s="295"/>
      <c r="Q27" s="291"/>
      <c r="R27" s="295"/>
      <c r="S27" s="291"/>
      <c r="T27" s="295"/>
      <c r="U27" s="291"/>
      <c r="V27" s="295"/>
      <c r="W27" s="291"/>
      <c r="X27" s="295"/>
      <c r="Y27" s="291"/>
      <c r="Z27" s="295"/>
      <c r="AA27" s="291"/>
      <c r="AB27" s="295"/>
      <c r="AC27" s="291"/>
      <c r="AD27" s="295"/>
      <c r="AE27" s="291"/>
      <c r="AF27" s="295"/>
      <c r="AG27" s="291"/>
      <c r="AH27" s="295"/>
      <c r="AI27" s="291"/>
      <c r="AJ27" s="295"/>
      <c r="AK27" s="291"/>
      <c r="AL27" s="295"/>
      <c r="AM27" s="291"/>
      <c r="AN27" s="295"/>
      <c r="AO27" s="291"/>
      <c r="AP27" s="295"/>
      <c r="AQ27" s="291"/>
      <c r="AR27" s="295"/>
      <c r="AS27" s="291"/>
      <c r="AT27" s="295"/>
      <c r="AU27" s="291"/>
      <c r="AV27" s="295"/>
      <c r="AW27" s="291"/>
      <c r="AX27" s="295"/>
      <c r="AY27" s="291"/>
      <c r="AZ27" s="295"/>
      <c r="BA27" s="291"/>
      <c r="BB27" s="295"/>
    </row>
    <row r="28" spans="1:54">
      <c r="A28" s="273"/>
      <c r="B28" s="273"/>
      <c r="C28" s="273"/>
      <c r="D28" s="273"/>
      <c r="E28" s="291"/>
      <c r="F28" s="295"/>
      <c r="G28" s="291"/>
      <c r="H28" s="295"/>
      <c r="I28" s="291"/>
      <c r="J28" s="295"/>
      <c r="K28" s="291"/>
      <c r="L28" s="295"/>
      <c r="M28" s="291"/>
      <c r="N28" s="295"/>
      <c r="O28" s="291"/>
      <c r="P28" s="295"/>
      <c r="Q28" s="291"/>
      <c r="R28" s="295"/>
      <c r="S28" s="291"/>
      <c r="T28" s="295"/>
      <c r="U28" s="291"/>
      <c r="V28" s="295"/>
      <c r="W28" s="291"/>
      <c r="X28" s="295"/>
      <c r="Y28" s="291"/>
      <c r="Z28" s="295"/>
      <c r="AA28" s="291"/>
      <c r="AB28" s="295"/>
      <c r="AC28" s="291"/>
      <c r="AD28" s="295"/>
      <c r="AE28" s="291"/>
      <c r="AF28" s="295"/>
      <c r="AG28" s="291"/>
      <c r="AH28" s="295"/>
      <c r="AI28" s="291"/>
      <c r="AJ28" s="295"/>
      <c r="AK28" s="291"/>
      <c r="AL28" s="295"/>
      <c r="AM28" s="291"/>
      <c r="AN28" s="295"/>
      <c r="AO28" s="291"/>
      <c r="AP28" s="295"/>
      <c r="AQ28" s="291"/>
      <c r="AR28" s="295"/>
      <c r="AS28" s="291"/>
      <c r="AT28" s="295"/>
      <c r="AU28" s="291"/>
      <c r="AV28" s="295"/>
      <c r="AW28" s="291"/>
      <c r="AX28" s="295"/>
      <c r="AY28" s="291"/>
      <c r="AZ28" s="295"/>
      <c r="BA28" s="291"/>
      <c r="BB28" s="295"/>
    </row>
    <row r="29" spans="1:54">
      <c r="A29" s="273"/>
      <c r="B29" s="273"/>
      <c r="C29" s="273"/>
      <c r="D29" s="273"/>
      <c r="E29" s="291"/>
      <c r="F29" s="295"/>
      <c r="G29" s="291"/>
      <c r="H29" s="295"/>
      <c r="I29" s="291"/>
      <c r="J29" s="295"/>
      <c r="K29" s="291"/>
      <c r="L29" s="295"/>
      <c r="M29" s="291"/>
      <c r="N29" s="295"/>
      <c r="O29" s="291"/>
      <c r="P29" s="295"/>
      <c r="Q29" s="291"/>
      <c r="R29" s="295"/>
      <c r="S29" s="291"/>
      <c r="T29" s="295"/>
      <c r="U29" s="291"/>
      <c r="V29" s="295"/>
      <c r="W29" s="291"/>
      <c r="X29" s="295"/>
      <c r="Y29" s="291"/>
      <c r="Z29" s="295"/>
      <c r="AA29" s="291"/>
      <c r="AB29" s="295"/>
      <c r="AC29" s="291"/>
      <c r="AD29" s="295"/>
      <c r="AE29" s="291"/>
      <c r="AF29" s="295"/>
      <c r="AG29" s="291"/>
      <c r="AH29" s="295"/>
      <c r="AI29" s="291"/>
      <c r="AJ29" s="295"/>
      <c r="AK29" s="291"/>
      <c r="AL29" s="295"/>
      <c r="AM29" s="291"/>
      <c r="AN29" s="295"/>
      <c r="AO29" s="291"/>
      <c r="AP29" s="295"/>
      <c r="AQ29" s="291"/>
      <c r="AR29" s="295"/>
      <c r="AS29" s="291"/>
      <c r="AT29" s="295"/>
      <c r="AU29" s="291"/>
      <c r="AV29" s="295"/>
      <c r="AW29" s="291"/>
      <c r="AX29" s="295"/>
      <c r="AY29" s="291"/>
      <c r="AZ29" s="295"/>
      <c r="BA29" s="291"/>
      <c r="BB29" s="295"/>
    </row>
    <row r="30" spans="1:54">
      <c r="A30" s="273"/>
      <c r="B30" s="273"/>
      <c r="C30" s="273"/>
      <c r="D30" s="273"/>
      <c r="E30" s="291"/>
      <c r="F30" s="295"/>
      <c r="G30" s="291"/>
      <c r="H30" s="295"/>
      <c r="I30" s="291"/>
      <c r="J30" s="295"/>
      <c r="K30" s="291"/>
      <c r="L30" s="295"/>
      <c r="M30" s="291"/>
      <c r="N30" s="295"/>
      <c r="O30" s="291"/>
      <c r="P30" s="295"/>
      <c r="Q30" s="291"/>
      <c r="R30" s="295"/>
      <c r="S30" s="291"/>
      <c r="T30" s="295"/>
      <c r="U30" s="291"/>
      <c r="V30" s="295"/>
      <c r="W30" s="291"/>
      <c r="X30" s="295"/>
      <c r="Y30" s="291"/>
      <c r="Z30" s="295"/>
      <c r="AA30" s="291"/>
      <c r="AB30" s="295"/>
      <c r="AC30" s="291"/>
      <c r="AD30" s="295"/>
      <c r="AE30" s="291"/>
      <c r="AF30" s="295"/>
      <c r="AG30" s="291"/>
      <c r="AH30" s="295"/>
      <c r="AI30" s="291"/>
      <c r="AJ30" s="295"/>
      <c r="AK30" s="291"/>
      <c r="AL30" s="295"/>
      <c r="AM30" s="291"/>
      <c r="AN30" s="295"/>
      <c r="AO30" s="291"/>
      <c r="AP30" s="295"/>
      <c r="AQ30" s="291"/>
      <c r="AR30" s="295"/>
      <c r="AS30" s="291"/>
      <c r="AT30" s="295"/>
      <c r="AU30" s="291"/>
      <c r="AV30" s="295"/>
      <c r="AW30" s="291"/>
      <c r="AX30" s="295"/>
      <c r="AY30" s="291"/>
      <c r="AZ30" s="295"/>
      <c r="BA30" s="291"/>
      <c r="BB30" s="295"/>
    </row>
    <row r="31" spans="1:54">
      <c r="A31" s="273"/>
      <c r="B31" s="273"/>
      <c r="C31" s="273"/>
      <c r="D31" s="273"/>
      <c r="E31" s="291"/>
      <c r="F31" s="295"/>
      <c r="G31" s="291"/>
      <c r="H31" s="295"/>
      <c r="I31" s="291"/>
      <c r="J31" s="295"/>
      <c r="K31" s="291"/>
      <c r="L31" s="295"/>
      <c r="M31" s="291"/>
      <c r="N31" s="295"/>
      <c r="O31" s="291"/>
      <c r="P31" s="295"/>
      <c r="Q31" s="291"/>
      <c r="R31" s="295"/>
      <c r="S31" s="291"/>
      <c r="T31" s="295"/>
      <c r="U31" s="291"/>
      <c r="V31" s="295"/>
      <c r="W31" s="291"/>
      <c r="X31" s="295"/>
      <c r="Y31" s="291"/>
      <c r="Z31" s="295"/>
      <c r="AA31" s="291"/>
      <c r="AB31" s="295"/>
      <c r="AC31" s="291"/>
      <c r="AD31" s="295"/>
      <c r="AE31" s="291"/>
      <c r="AF31" s="295"/>
      <c r="AG31" s="291"/>
      <c r="AH31" s="295"/>
      <c r="AI31" s="291"/>
      <c r="AJ31" s="295"/>
      <c r="AK31" s="291"/>
      <c r="AL31" s="295"/>
      <c r="AM31" s="291"/>
      <c r="AN31" s="295"/>
      <c r="AO31" s="291"/>
      <c r="AP31" s="295"/>
      <c r="AQ31" s="291"/>
      <c r="AR31" s="295"/>
      <c r="AS31" s="291"/>
      <c r="AT31" s="295"/>
      <c r="AU31" s="291"/>
      <c r="AV31" s="295"/>
      <c r="AW31" s="291"/>
      <c r="AX31" s="295"/>
      <c r="AY31" s="291"/>
      <c r="AZ31" s="295"/>
      <c r="BA31" s="291"/>
      <c r="BB31" s="295"/>
    </row>
    <row r="32" spans="1:54">
      <c r="A32" s="273"/>
      <c r="B32" s="273"/>
      <c r="C32" s="273"/>
      <c r="D32" s="273"/>
      <c r="E32" s="291"/>
      <c r="F32" s="295"/>
      <c r="G32" s="291"/>
      <c r="H32" s="295"/>
      <c r="I32" s="291"/>
      <c r="J32" s="295"/>
      <c r="K32" s="291"/>
      <c r="L32" s="295"/>
      <c r="M32" s="291"/>
      <c r="N32" s="295"/>
      <c r="O32" s="291"/>
      <c r="P32" s="295"/>
      <c r="Q32" s="291"/>
      <c r="R32" s="295"/>
      <c r="S32" s="291"/>
      <c r="T32" s="295"/>
      <c r="U32" s="291"/>
      <c r="V32" s="295"/>
      <c r="W32" s="291"/>
      <c r="X32" s="295"/>
      <c r="Y32" s="291"/>
      <c r="Z32" s="295"/>
      <c r="AA32" s="291"/>
      <c r="AB32" s="295"/>
      <c r="AC32" s="291"/>
      <c r="AD32" s="295"/>
      <c r="AE32" s="291"/>
      <c r="AF32" s="295"/>
      <c r="AG32" s="291"/>
      <c r="AH32" s="295"/>
      <c r="AI32" s="291"/>
      <c r="AJ32" s="295"/>
      <c r="AK32" s="291"/>
      <c r="AL32" s="295"/>
      <c r="AM32" s="291"/>
      <c r="AN32" s="295"/>
      <c r="AO32" s="291"/>
      <c r="AP32" s="295"/>
      <c r="AQ32" s="291"/>
      <c r="AR32" s="295"/>
      <c r="AS32" s="291"/>
      <c r="AT32" s="295"/>
      <c r="AU32" s="291"/>
      <c r="AV32" s="295"/>
      <c r="AW32" s="291"/>
      <c r="AX32" s="295"/>
      <c r="AY32" s="291"/>
      <c r="AZ32" s="295"/>
      <c r="BA32" s="291"/>
      <c r="BB32" s="295"/>
    </row>
    <row r="33" spans="1:54">
      <c r="A33" s="273"/>
      <c r="B33" s="273"/>
      <c r="C33" s="273"/>
      <c r="D33" s="273"/>
      <c r="E33" s="291"/>
      <c r="F33" s="295"/>
      <c r="G33" s="291"/>
      <c r="H33" s="295"/>
      <c r="I33" s="291"/>
      <c r="J33" s="295"/>
      <c r="K33" s="291"/>
      <c r="L33" s="295"/>
      <c r="M33" s="291"/>
      <c r="N33" s="295"/>
      <c r="O33" s="291"/>
      <c r="P33" s="295"/>
      <c r="Q33" s="291"/>
      <c r="R33" s="295"/>
      <c r="S33" s="291"/>
      <c r="T33" s="295"/>
      <c r="U33" s="291"/>
      <c r="V33" s="295"/>
      <c r="W33" s="291"/>
      <c r="X33" s="295"/>
      <c r="Y33" s="291"/>
      <c r="Z33" s="295"/>
      <c r="AA33" s="291"/>
      <c r="AB33" s="295"/>
      <c r="AC33" s="291"/>
      <c r="AD33" s="295"/>
      <c r="AE33" s="291"/>
      <c r="AF33" s="295"/>
      <c r="AG33" s="291"/>
      <c r="AH33" s="295"/>
      <c r="AI33" s="291"/>
      <c r="AJ33" s="295"/>
      <c r="AK33" s="291"/>
      <c r="AL33" s="295"/>
      <c r="AM33" s="291"/>
      <c r="AN33" s="295"/>
      <c r="AO33" s="291"/>
      <c r="AP33" s="295"/>
      <c r="AQ33" s="291"/>
      <c r="AR33" s="295"/>
      <c r="AS33" s="291"/>
      <c r="AT33" s="295"/>
      <c r="AU33" s="291"/>
      <c r="AV33" s="295"/>
      <c r="AW33" s="291"/>
      <c r="AX33" s="295"/>
      <c r="AY33" s="291"/>
      <c r="AZ33" s="295"/>
      <c r="BA33" s="291"/>
      <c r="BB33" s="295"/>
    </row>
    <row r="34" spans="1:54">
      <c r="A34" s="273"/>
      <c r="B34" s="273"/>
      <c r="C34" s="273"/>
      <c r="D34" s="273"/>
      <c r="E34" s="291"/>
      <c r="F34" s="295"/>
      <c r="G34" s="291"/>
      <c r="H34" s="295"/>
      <c r="I34" s="291"/>
      <c r="J34" s="295"/>
      <c r="K34" s="291"/>
      <c r="L34" s="295"/>
      <c r="M34" s="291"/>
      <c r="N34" s="295"/>
      <c r="O34" s="291"/>
      <c r="P34" s="295"/>
      <c r="Q34" s="291"/>
      <c r="R34" s="295"/>
      <c r="S34" s="291"/>
      <c r="T34" s="295"/>
      <c r="U34" s="291"/>
      <c r="V34" s="295"/>
      <c r="W34" s="291"/>
      <c r="X34" s="295"/>
      <c r="Y34" s="291"/>
      <c r="Z34" s="295"/>
      <c r="AA34" s="291"/>
      <c r="AB34" s="295"/>
      <c r="AC34" s="291"/>
      <c r="AD34" s="295"/>
      <c r="AE34" s="291"/>
      <c r="AF34" s="295"/>
      <c r="AG34" s="291"/>
      <c r="AH34" s="295"/>
      <c r="AI34" s="291"/>
      <c r="AJ34" s="295"/>
      <c r="AK34" s="291"/>
      <c r="AL34" s="295"/>
      <c r="AM34" s="291"/>
      <c r="AN34" s="295"/>
      <c r="AO34" s="291"/>
      <c r="AP34" s="295"/>
      <c r="AQ34" s="291"/>
      <c r="AR34" s="295"/>
      <c r="AS34" s="291"/>
      <c r="AT34" s="295"/>
      <c r="AU34" s="291"/>
      <c r="AV34" s="295"/>
      <c r="AW34" s="291"/>
      <c r="AX34" s="295"/>
      <c r="AY34" s="291"/>
      <c r="AZ34" s="295"/>
      <c r="BA34" s="291"/>
      <c r="BB34" s="295"/>
    </row>
    <row r="35" spans="1:54">
      <c r="A35" s="273"/>
      <c r="B35" s="273"/>
      <c r="C35" s="273"/>
      <c r="D35" s="273"/>
      <c r="E35" s="291"/>
      <c r="F35" s="295"/>
      <c r="G35" s="291"/>
      <c r="H35" s="295"/>
      <c r="I35" s="291"/>
      <c r="J35" s="295"/>
      <c r="K35" s="291"/>
      <c r="L35" s="295"/>
      <c r="M35" s="291"/>
      <c r="N35" s="295"/>
      <c r="O35" s="291"/>
      <c r="P35" s="295"/>
      <c r="Q35" s="291"/>
      <c r="R35" s="295"/>
      <c r="S35" s="291"/>
      <c r="T35" s="295"/>
      <c r="U35" s="291"/>
      <c r="V35" s="295"/>
      <c r="W35" s="291"/>
      <c r="X35" s="295"/>
      <c r="Y35" s="291"/>
      <c r="Z35" s="295"/>
      <c r="AA35" s="291"/>
      <c r="AB35" s="295"/>
      <c r="AC35" s="291"/>
      <c r="AD35" s="295"/>
      <c r="AE35" s="291"/>
      <c r="AF35" s="295"/>
      <c r="AG35" s="291"/>
      <c r="AH35" s="295"/>
      <c r="AI35" s="291"/>
      <c r="AJ35" s="295"/>
      <c r="AK35" s="291"/>
      <c r="AL35" s="295"/>
      <c r="AM35" s="291"/>
      <c r="AN35" s="295"/>
      <c r="AO35" s="291"/>
      <c r="AP35" s="295"/>
      <c r="AQ35" s="291"/>
      <c r="AR35" s="295"/>
      <c r="AS35" s="291"/>
      <c r="AT35" s="295"/>
      <c r="AU35" s="291"/>
      <c r="AV35" s="295"/>
      <c r="AW35" s="291"/>
      <c r="AX35" s="295"/>
      <c r="AY35" s="291"/>
      <c r="AZ35" s="295"/>
      <c r="BA35" s="291"/>
      <c r="BB35" s="295"/>
    </row>
    <row r="36" spans="1:54">
      <c r="A36" s="273"/>
      <c r="B36" s="273"/>
      <c r="C36" s="273"/>
      <c r="D36" s="273"/>
      <c r="E36" s="291"/>
      <c r="F36" s="295"/>
      <c r="G36" s="291"/>
      <c r="H36" s="295"/>
      <c r="I36" s="291"/>
      <c r="J36" s="295"/>
      <c r="K36" s="291"/>
      <c r="L36" s="295"/>
      <c r="M36" s="291"/>
      <c r="N36" s="295"/>
      <c r="O36" s="291"/>
      <c r="P36" s="295"/>
      <c r="Q36" s="291"/>
      <c r="R36" s="295"/>
      <c r="S36" s="291"/>
      <c r="T36" s="295"/>
      <c r="U36" s="291"/>
      <c r="V36" s="295"/>
      <c r="W36" s="291"/>
      <c r="X36" s="295"/>
      <c r="Y36" s="291"/>
      <c r="Z36" s="295"/>
      <c r="AA36" s="291"/>
      <c r="AB36" s="295"/>
      <c r="AC36" s="291"/>
      <c r="AD36" s="295"/>
      <c r="AE36" s="291"/>
      <c r="AF36" s="295"/>
      <c r="AG36" s="291"/>
      <c r="AH36" s="295"/>
      <c r="AI36" s="291"/>
      <c r="AJ36" s="295"/>
      <c r="AK36" s="291"/>
      <c r="AL36" s="295"/>
      <c r="AM36" s="291"/>
      <c r="AN36" s="295"/>
      <c r="AO36" s="291"/>
      <c r="AP36" s="295"/>
      <c r="AQ36" s="291"/>
      <c r="AR36" s="295"/>
      <c r="AS36" s="291"/>
      <c r="AT36" s="295"/>
      <c r="AU36" s="291"/>
      <c r="AV36" s="295"/>
      <c r="AW36" s="291"/>
      <c r="AX36" s="295"/>
      <c r="AY36" s="291"/>
      <c r="AZ36" s="295"/>
      <c r="BA36" s="291"/>
      <c r="BB36" s="295"/>
    </row>
    <row r="37" spans="1:54">
      <c r="A37" s="273"/>
      <c r="B37" s="273"/>
      <c r="C37" s="273"/>
      <c r="D37" s="273"/>
      <c r="E37" s="291"/>
      <c r="F37" s="295"/>
      <c r="G37" s="291"/>
      <c r="H37" s="295"/>
      <c r="I37" s="291"/>
      <c r="J37" s="295"/>
      <c r="K37" s="291"/>
      <c r="L37" s="295"/>
      <c r="M37" s="291"/>
      <c r="N37" s="295"/>
      <c r="O37" s="291"/>
      <c r="P37" s="295"/>
      <c r="Q37" s="291"/>
      <c r="R37" s="295"/>
      <c r="S37" s="291"/>
      <c r="T37" s="295"/>
      <c r="U37" s="291"/>
      <c r="V37" s="295"/>
      <c r="W37" s="291"/>
      <c r="X37" s="295"/>
      <c r="Y37" s="291"/>
      <c r="Z37" s="295"/>
      <c r="AA37" s="291"/>
      <c r="AB37" s="295"/>
      <c r="AC37" s="291"/>
      <c r="AD37" s="295"/>
      <c r="AE37" s="291"/>
      <c r="AF37" s="295"/>
      <c r="AG37" s="291"/>
      <c r="AH37" s="295"/>
      <c r="AI37" s="291"/>
      <c r="AJ37" s="295"/>
      <c r="AK37" s="291"/>
      <c r="AL37" s="295"/>
      <c r="AM37" s="291"/>
      <c r="AN37" s="295"/>
      <c r="AO37" s="291"/>
      <c r="AP37" s="295"/>
      <c r="AQ37" s="291"/>
      <c r="AR37" s="295"/>
      <c r="AS37" s="291"/>
      <c r="AT37" s="295"/>
      <c r="AU37" s="291"/>
      <c r="AV37" s="295"/>
      <c r="AW37" s="291"/>
      <c r="AX37" s="295"/>
      <c r="AY37" s="291"/>
      <c r="AZ37" s="295"/>
      <c r="BA37" s="291"/>
      <c r="BB37" s="295"/>
    </row>
    <row r="38" spans="1:54">
      <c r="A38" s="273"/>
      <c r="B38" s="273"/>
      <c r="C38" s="273"/>
      <c r="D38" s="273"/>
      <c r="E38" s="291"/>
      <c r="F38" s="295"/>
      <c r="G38" s="291"/>
      <c r="H38" s="295"/>
      <c r="I38" s="291"/>
      <c r="J38" s="295"/>
      <c r="K38" s="291"/>
      <c r="L38" s="295"/>
      <c r="M38" s="291"/>
      <c r="N38" s="295"/>
      <c r="O38" s="291"/>
      <c r="P38" s="295"/>
      <c r="Q38" s="291"/>
      <c r="R38" s="295"/>
      <c r="S38" s="291"/>
      <c r="T38" s="295"/>
      <c r="U38" s="291"/>
      <c r="V38" s="295"/>
      <c r="W38" s="291"/>
      <c r="X38" s="295"/>
      <c r="Y38" s="291"/>
      <c r="Z38" s="295"/>
      <c r="AA38" s="291"/>
      <c r="AB38" s="295"/>
      <c r="AC38" s="291"/>
      <c r="AD38" s="295"/>
      <c r="AE38" s="291"/>
      <c r="AF38" s="295"/>
      <c r="AG38" s="291"/>
      <c r="AH38" s="295"/>
      <c r="AI38" s="291"/>
      <c r="AJ38" s="295"/>
      <c r="AK38" s="291"/>
      <c r="AL38" s="295"/>
      <c r="AM38" s="291"/>
      <c r="AN38" s="295"/>
      <c r="AO38" s="291"/>
      <c r="AP38" s="295"/>
      <c r="AQ38" s="291"/>
      <c r="AR38" s="295"/>
      <c r="AS38" s="291"/>
      <c r="AT38" s="295"/>
      <c r="AU38" s="291"/>
      <c r="AV38" s="295"/>
      <c r="AW38" s="291"/>
      <c r="AX38" s="295"/>
      <c r="AY38" s="291"/>
      <c r="AZ38" s="295"/>
      <c r="BA38" s="291"/>
      <c r="BB38" s="295"/>
    </row>
    <row r="39" spans="1:54">
      <c r="A39" s="273"/>
      <c r="B39" s="273"/>
      <c r="C39" s="273"/>
      <c r="D39" s="273"/>
      <c r="E39" s="291"/>
      <c r="F39" s="295"/>
      <c r="G39" s="291"/>
      <c r="H39" s="295"/>
      <c r="I39" s="291"/>
      <c r="J39" s="295"/>
      <c r="K39" s="291"/>
      <c r="L39" s="295"/>
      <c r="M39" s="291"/>
      <c r="N39" s="295"/>
      <c r="O39" s="291"/>
      <c r="P39" s="295"/>
      <c r="Q39" s="291"/>
      <c r="R39" s="295"/>
      <c r="S39" s="291"/>
      <c r="T39" s="295"/>
      <c r="U39" s="291"/>
      <c r="V39" s="295"/>
      <c r="W39" s="291"/>
      <c r="X39" s="295"/>
      <c r="Y39" s="291"/>
      <c r="Z39" s="295"/>
      <c r="AA39" s="291"/>
      <c r="AB39" s="295"/>
      <c r="AC39" s="291"/>
      <c r="AD39" s="295"/>
      <c r="AE39" s="291"/>
      <c r="AF39" s="295"/>
      <c r="AG39" s="291"/>
      <c r="AH39" s="295"/>
      <c r="AI39" s="291"/>
      <c r="AJ39" s="295"/>
      <c r="AK39" s="291"/>
      <c r="AL39" s="295"/>
      <c r="AM39" s="291"/>
      <c r="AN39" s="295"/>
      <c r="AO39" s="291"/>
      <c r="AP39" s="295"/>
      <c r="AQ39" s="291"/>
      <c r="AR39" s="295"/>
      <c r="AS39" s="291"/>
      <c r="AT39" s="295"/>
      <c r="AU39" s="291"/>
      <c r="AV39" s="295"/>
      <c r="AW39" s="291"/>
      <c r="AX39" s="295"/>
      <c r="AY39" s="291"/>
      <c r="AZ39" s="295"/>
      <c r="BA39" s="291"/>
      <c r="BB39" s="295"/>
    </row>
    <row r="40" spans="1:54">
      <c r="A40" s="273"/>
      <c r="B40" s="273"/>
      <c r="C40" s="273"/>
      <c r="D40" s="273"/>
      <c r="E40" s="291"/>
      <c r="F40" s="295"/>
      <c r="G40" s="291"/>
      <c r="H40" s="295"/>
      <c r="I40" s="291"/>
      <c r="J40" s="295"/>
      <c r="K40" s="291"/>
      <c r="L40" s="295"/>
      <c r="M40" s="291"/>
      <c r="N40" s="295"/>
      <c r="O40" s="291"/>
      <c r="P40" s="295"/>
      <c r="Q40" s="291"/>
      <c r="R40" s="295"/>
      <c r="S40" s="291"/>
      <c r="T40" s="295"/>
      <c r="U40" s="291"/>
      <c r="V40" s="295"/>
      <c r="W40" s="291"/>
      <c r="X40" s="295"/>
      <c r="Y40" s="291"/>
      <c r="Z40" s="295"/>
      <c r="AA40" s="291"/>
      <c r="AB40" s="295"/>
      <c r="AC40" s="291"/>
      <c r="AD40" s="295"/>
      <c r="AE40" s="291"/>
      <c r="AF40" s="295"/>
      <c r="AG40" s="291"/>
      <c r="AH40" s="295"/>
      <c r="AI40" s="291"/>
      <c r="AJ40" s="295"/>
      <c r="AK40" s="291"/>
      <c r="AL40" s="295"/>
      <c r="AM40" s="291"/>
      <c r="AN40" s="295"/>
      <c r="AO40" s="291"/>
      <c r="AP40" s="295"/>
      <c r="AQ40" s="291"/>
      <c r="AR40" s="295"/>
      <c r="AS40" s="291"/>
      <c r="AT40" s="295"/>
      <c r="AU40" s="291"/>
      <c r="AV40" s="295"/>
      <c r="AW40" s="291"/>
      <c r="AX40" s="295"/>
      <c r="AY40" s="291"/>
      <c r="AZ40" s="295"/>
      <c r="BA40" s="291"/>
      <c r="BB40" s="295"/>
    </row>
    <row r="41" spans="1:54">
      <c r="A41" s="273"/>
      <c r="B41" s="273"/>
      <c r="C41" s="273"/>
      <c r="D41" s="273"/>
      <c r="E41" s="291"/>
      <c r="F41" s="295"/>
      <c r="G41" s="291"/>
      <c r="H41" s="295"/>
      <c r="I41" s="291"/>
      <c r="J41" s="295"/>
      <c r="K41" s="291"/>
      <c r="L41" s="295"/>
      <c r="M41" s="291"/>
      <c r="N41" s="295"/>
      <c r="O41" s="291"/>
      <c r="P41" s="295"/>
      <c r="Q41" s="291"/>
      <c r="R41" s="295"/>
      <c r="S41" s="291"/>
      <c r="T41" s="295"/>
      <c r="U41" s="291"/>
      <c r="V41" s="295"/>
      <c r="W41" s="291"/>
      <c r="X41" s="295"/>
      <c r="Y41" s="291"/>
      <c r="Z41" s="295"/>
      <c r="AA41" s="291"/>
      <c r="AB41" s="295"/>
      <c r="AC41" s="291"/>
      <c r="AD41" s="295"/>
      <c r="AE41" s="291"/>
      <c r="AF41" s="295"/>
      <c r="AG41" s="291"/>
      <c r="AH41" s="295"/>
      <c r="AI41" s="291"/>
      <c r="AJ41" s="295"/>
      <c r="AK41" s="291"/>
      <c r="AL41" s="295"/>
      <c r="AM41" s="291"/>
      <c r="AN41" s="295"/>
      <c r="AO41" s="291"/>
      <c r="AP41" s="295"/>
      <c r="AQ41" s="291"/>
      <c r="AR41" s="295"/>
      <c r="AS41" s="291"/>
      <c r="AT41" s="295"/>
      <c r="AU41" s="291"/>
      <c r="AV41" s="295"/>
      <c r="AW41" s="291"/>
      <c r="AX41" s="295"/>
      <c r="AY41" s="291"/>
      <c r="AZ41" s="295"/>
      <c r="BA41" s="291"/>
      <c r="BB41" s="295"/>
    </row>
    <row r="42" spans="1:54">
      <c r="A42" s="273"/>
      <c r="B42" s="273"/>
      <c r="C42" s="273"/>
      <c r="D42" s="273"/>
      <c r="E42" s="291"/>
      <c r="F42" s="295"/>
      <c r="G42" s="291"/>
      <c r="H42" s="295"/>
      <c r="I42" s="291"/>
      <c r="J42" s="295"/>
      <c r="K42" s="291"/>
      <c r="L42" s="295"/>
      <c r="M42" s="291"/>
      <c r="N42" s="295"/>
      <c r="O42" s="291"/>
      <c r="P42" s="295"/>
      <c r="Q42" s="291"/>
      <c r="R42" s="295"/>
      <c r="S42" s="291"/>
      <c r="T42" s="295"/>
      <c r="U42" s="291"/>
      <c r="V42" s="295"/>
      <c r="W42" s="291"/>
      <c r="X42" s="295"/>
      <c r="Y42" s="291"/>
      <c r="Z42" s="295"/>
      <c r="AA42" s="291"/>
      <c r="AB42" s="295"/>
      <c r="AC42" s="291"/>
      <c r="AD42" s="295"/>
      <c r="AE42" s="291"/>
      <c r="AF42" s="295"/>
      <c r="AG42" s="291"/>
      <c r="AH42" s="295"/>
      <c r="AI42" s="291"/>
      <c r="AJ42" s="295"/>
      <c r="AK42" s="291"/>
      <c r="AL42" s="295"/>
      <c r="AM42" s="291"/>
      <c r="AN42" s="295"/>
      <c r="AO42" s="291"/>
      <c r="AP42" s="295"/>
      <c r="AQ42" s="291"/>
      <c r="AR42" s="295"/>
      <c r="AS42" s="291"/>
      <c r="AT42" s="295"/>
      <c r="AU42" s="291"/>
      <c r="AV42" s="295"/>
      <c r="AW42" s="291"/>
      <c r="AX42" s="295"/>
      <c r="AY42" s="291"/>
      <c r="AZ42" s="295"/>
      <c r="BA42" s="291"/>
      <c r="BB42" s="295"/>
    </row>
    <row r="43" spans="1:54">
      <c r="A43" s="273"/>
      <c r="B43" s="273"/>
      <c r="C43" s="273"/>
      <c r="D43" s="273"/>
      <c r="E43" s="291"/>
      <c r="F43" s="295"/>
      <c r="G43" s="291"/>
      <c r="H43" s="295"/>
      <c r="I43" s="291"/>
      <c r="J43" s="295"/>
      <c r="K43" s="291"/>
      <c r="L43" s="295"/>
      <c r="M43" s="291"/>
      <c r="N43" s="295"/>
      <c r="O43" s="291"/>
      <c r="P43" s="295"/>
      <c r="Q43" s="291"/>
      <c r="R43" s="295"/>
      <c r="S43" s="291"/>
      <c r="T43" s="295"/>
      <c r="U43" s="291"/>
      <c r="V43" s="295"/>
      <c r="W43" s="291"/>
      <c r="X43" s="295"/>
      <c r="Y43" s="291"/>
      <c r="Z43" s="295"/>
      <c r="AA43" s="291"/>
      <c r="AB43" s="295"/>
      <c r="AC43" s="291"/>
      <c r="AD43" s="295"/>
      <c r="AE43" s="291"/>
      <c r="AF43" s="295"/>
      <c r="AG43" s="291"/>
      <c r="AH43" s="295"/>
      <c r="AI43" s="291"/>
      <c r="AJ43" s="295"/>
      <c r="AK43" s="291"/>
      <c r="AL43" s="295"/>
      <c r="AM43" s="291"/>
      <c r="AN43" s="295"/>
      <c r="AO43" s="291"/>
      <c r="AP43" s="295"/>
      <c r="AQ43" s="291"/>
      <c r="AR43" s="295"/>
      <c r="AS43" s="291"/>
      <c r="AT43" s="295"/>
      <c r="AU43" s="291"/>
      <c r="AV43" s="295"/>
      <c r="AW43" s="291"/>
      <c r="AX43" s="295"/>
      <c r="AY43" s="291"/>
      <c r="AZ43" s="295"/>
      <c r="BA43" s="291"/>
      <c r="BB43" s="295"/>
    </row>
    <row r="44" spans="1:54">
      <c r="A44" s="273"/>
      <c r="B44" s="273"/>
      <c r="C44" s="273"/>
      <c r="D44" s="273"/>
      <c r="E44" s="291"/>
      <c r="F44" s="295"/>
      <c r="G44" s="291"/>
      <c r="H44" s="295"/>
      <c r="I44" s="291"/>
      <c r="J44" s="295"/>
      <c r="K44" s="291"/>
      <c r="L44" s="295"/>
      <c r="M44" s="291"/>
      <c r="N44" s="295"/>
      <c r="O44" s="291"/>
      <c r="P44" s="295"/>
      <c r="Q44" s="291"/>
      <c r="R44" s="295"/>
      <c r="S44" s="291"/>
      <c r="T44" s="295"/>
      <c r="U44" s="291"/>
      <c r="V44" s="295"/>
      <c r="W44" s="291"/>
      <c r="X44" s="295"/>
      <c r="Y44" s="291"/>
      <c r="Z44" s="295"/>
      <c r="AA44" s="291"/>
      <c r="AB44" s="295"/>
      <c r="AC44" s="291"/>
      <c r="AD44" s="295"/>
      <c r="AE44" s="291"/>
      <c r="AF44" s="295"/>
      <c r="AG44" s="291"/>
      <c r="AH44" s="295"/>
      <c r="AI44" s="291"/>
      <c r="AJ44" s="295"/>
      <c r="AK44" s="291"/>
      <c r="AL44" s="295"/>
      <c r="AM44" s="291"/>
      <c r="AN44" s="295"/>
      <c r="AO44" s="291"/>
      <c r="AP44" s="295"/>
      <c r="AQ44" s="291"/>
      <c r="AR44" s="295"/>
      <c r="AS44" s="291"/>
      <c r="AT44" s="295"/>
      <c r="AU44" s="291"/>
      <c r="AV44" s="295"/>
      <c r="AW44" s="291"/>
      <c r="AX44" s="295"/>
      <c r="AY44" s="291"/>
      <c r="AZ44" s="295"/>
      <c r="BA44" s="291"/>
      <c r="BB44" s="295"/>
    </row>
    <row r="45" spans="1:54">
      <c r="A45" s="273"/>
      <c r="B45" s="273"/>
      <c r="C45" s="273"/>
      <c r="D45" s="273"/>
      <c r="E45" s="291"/>
      <c r="F45" s="295"/>
      <c r="G45" s="291"/>
      <c r="H45" s="295"/>
      <c r="I45" s="291"/>
      <c r="J45" s="295"/>
      <c r="K45" s="291"/>
      <c r="L45" s="295"/>
      <c r="M45" s="291"/>
      <c r="N45" s="295"/>
      <c r="O45" s="291"/>
      <c r="P45" s="295"/>
      <c r="Q45" s="291"/>
      <c r="R45" s="295"/>
      <c r="S45" s="291"/>
      <c r="T45" s="295"/>
      <c r="U45" s="291"/>
      <c r="V45" s="295"/>
      <c r="W45" s="291"/>
      <c r="X45" s="295"/>
      <c r="Y45" s="291"/>
      <c r="Z45" s="295"/>
      <c r="AA45" s="291"/>
      <c r="AB45" s="295"/>
      <c r="AC45" s="291"/>
      <c r="AD45" s="295"/>
      <c r="AE45" s="291"/>
      <c r="AF45" s="295"/>
      <c r="AG45" s="291"/>
      <c r="AH45" s="295"/>
      <c r="AI45" s="291"/>
      <c r="AJ45" s="295"/>
      <c r="AK45" s="291"/>
      <c r="AL45" s="295"/>
      <c r="AM45" s="291"/>
      <c r="AN45" s="295"/>
      <c r="AO45" s="291"/>
      <c r="AP45" s="295"/>
      <c r="AQ45" s="291"/>
      <c r="AR45" s="295"/>
      <c r="AS45" s="291"/>
      <c r="AT45" s="295"/>
      <c r="AU45" s="291"/>
      <c r="AV45" s="295"/>
      <c r="AW45" s="291"/>
      <c r="AX45" s="295"/>
      <c r="AY45" s="291"/>
      <c r="AZ45" s="295"/>
      <c r="BA45" s="291"/>
      <c r="BB45" s="295"/>
    </row>
    <row r="46" spans="1:54">
      <c r="A46" s="273"/>
      <c r="B46" s="273"/>
      <c r="C46" s="273"/>
      <c r="D46" s="273"/>
      <c r="E46" s="291"/>
      <c r="F46" s="295"/>
      <c r="G46" s="291"/>
      <c r="H46" s="295"/>
      <c r="I46" s="291"/>
      <c r="J46" s="295"/>
      <c r="K46" s="291"/>
      <c r="L46" s="295"/>
      <c r="M46" s="291"/>
      <c r="N46" s="295"/>
      <c r="O46" s="291"/>
      <c r="P46" s="295"/>
      <c r="Q46" s="291"/>
      <c r="R46" s="295"/>
      <c r="S46" s="291"/>
      <c r="T46" s="295"/>
      <c r="U46" s="291"/>
      <c r="V46" s="295"/>
      <c r="W46" s="291"/>
      <c r="X46" s="295"/>
      <c r="Y46" s="291"/>
      <c r="Z46" s="295"/>
      <c r="AA46" s="291"/>
      <c r="AB46" s="295"/>
      <c r="AC46" s="291"/>
      <c r="AD46" s="295"/>
      <c r="AE46" s="291"/>
      <c r="AF46" s="295"/>
      <c r="AG46" s="291"/>
      <c r="AH46" s="295"/>
      <c r="AI46" s="291"/>
      <c r="AJ46" s="295"/>
      <c r="AK46" s="291"/>
      <c r="AL46" s="295"/>
      <c r="AM46" s="291"/>
      <c r="AN46" s="295"/>
      <c r="AO46" s="291"/>
      <c r="AP46" s="295"/>
      <c r="AQ46" s="291"/>
      <c r="AR46" s="295"/>
      <c r="AS46" s="291"/>
      <c r="AT46" s="295"/>
      <c r="AU46" s="291"/>
      <c r="AV46" s="295"/>
      <c r="AW46" s="291"/>
      <c r="AX46" s="295"/>
      <c r="AY46" s="291"/>
      <c r="AZ46" s="295"/>
      <c r="BA46" s="291"/>
      <c r="BB46" s="295"/>
    </row>
    <row r="47" spans="1:54">
      <c r="A47" s="273"/>
      <c r="B47" s="273"/>
      <c r="C47" s="273"/>
      <c r="D47" s="273"/>
      <c r="E47" s="291"/>
      <c r="F47" s="295"/>
      <c r="G47" s="291"/>
      <c r="H47" s="295"/>
      <c r="I47" s="291"/>
      <c r="J47" s="295"/>
      <c r="K47" s="291"/>
      <c r="L47" s="295"/>
      <c r="M47" s="291"/>
      <c r="N47" s="295"/>
      <c r="O47" s="291"/>
      <c r="P47" s="295"/>
      <c r="Q47" s="291"/>
      <c r="R47" s="295"/>
      <c r="S47" s="291"/>
      <c r="T47" s="295"/>
      <c r="U47" s="291"/>
      <c r="V47" s="295"/>
      <c r="W47" s="291"/>
      <c r="X47" s="295"/>
      <c r="Y47" s="291"/>
      <c r="Z47" s="295"/>
      <c r="AA47" s="291"/>
      <c r="AB47" s="295"/>
      <c r="AC47" s="291"/>
      <c r="AD47" s="295"/>
      <c r="AE47" s="291"/>
      <c r="AF47" s="295"/>
      <c r="AG47" s="291"/>
      <c r="AH47" s="295"/>
      <c r="AI47" s="291"/>
      <c r="AJ47" s="295"/>
      <c r="AK47" s="291"/>
      <c r="AL47" s="295"/>
      <c r="AM47" s="291"/>
      <c r="AN47" s="295"/>
      <c r="AO47" s="291"/>
      <c r="AP47" s="295"/>
      <c r="AQ47" s="291"/>
      <c r="AR47" s="295"/>
      <c r="AS47" s="291"/>
      <c r="AT47" s="295"/>
      <c r="AU47" s="291"/>
      <c r="AV47" s="295"/>
      <c r="AW47" s="291"/>
      <c r="AX47" s="295"/>
      <c r="AY47" s="291"/>
      <c r="AZ47" s="295"/>
      <c r="BA47" s="291"/>
      <c r="BB47" s="295"/>
    </row>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sheetData>
  <customSheetViews>
    <customSheetView guid="{58E98FBC-18A6-4DF7-8BE5-466B393E75B5}">
      <pane xSplit="4" ySplit="11" topLeftCell="E12" activePane="bottomRight" state="frozen"/>
      <selection pane="bottomRight" activeCell="E13" sqref="E13"/>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5A5A5A"/>
  </sheetPr>
  <dimension ref="A1:AE200"/>
  <sheetViews>
    <sheetView zoomScaleNormal="100" workbookViewId="0">
      <pane xSplit="1" ySplit="2" topLeftCell="R3" activePane="bottomRight" state="frozen"/>
      <selection activeCell="B3" sqref="B3"/>
      <selection pane="topRight" activeCell="B3" sqref="B3"/>
      <selection pane="bottomLeft" activeCell="B3" sqref="B3"/>
      <selection pane="bottomRight" activeCell="W1" sqref="W1:AE30"/>
    </sheetView>
  </sheetViews>
  <sheetFormatPr defaultColWidth="9.109375" defaultRowHeight="13.5" customHeight="1"/>
  <cols>
    <col min="1" max="1" width="9.109375" style="3"/>
    <col min="2" max="3" width="10.21875" style="3" customWidth="1"/>
    <col min="4" max="7" width="9.109375" style="3"/>
    <col min="8" max="9" width="11.109375" style="3" customWidth="1"/>
    <col min="10" max="16384" width="9.109375" style="3"/>
  </cols>
  <sheetData>
    <row r="1" spans="1:31" ht="13.5" customHeight="1">
      <c r="A1" s="74" t="s">
        <v>64</v>
      </c>
      <c r="B1" s="75">
        <f>VALUE(RIGHT(B20,4))</f>
        <v>1992</v>
      </c>
      <c r="C1" s="75">
        <f t="shared" ref="C1:V1" si="0">VALUE(RIGHT(C20,4))</f>
        <v>1993</v>
      </c>
      <c r="D1" s="75">
        <f t="shared" si="0"/>
        <v>1994</v>
      </c>
      <c r="E1" s="75">
        <f t="shared" si="0"/>
        <v>1995</v>
      </c>
      <c r="F1" s="75">
        <f t="shared" si="0"/>
        <v>1996</v>
      </c>
      <c r="G1" s="75">
        <f t="shared" si="0"/>
        <v>1997</v>
      </c>
      <c r="H1" s="75">
        <f t="shared" si="0"/>
        <v>1998</v>
      </c>
      <c r="I1" s="75">
        <v>1999</v>
      </c>
      <c r="J1" s="75">
        <f t="shared" si="0"/>
        <v>2000</v>
      </c>
      <c r="K1" s="75">
        <f t="shared" si="0"/>
        <v>2001</v>
      </c>
      <c r="L1" s="75">
        <f t="shared" si="0"/>
        <v>2002</v>
      </c>
      <c r="M1" s="75">
        <f t="shared" si="0"/>
        <v>2003</v>
      </c>
      <c r="N1" s="75">
        <f t="shared" si="0"/>
        <v>2004</v>
      </c>
      <c r="O1" s="75">
        <f t="shared" si="0"/>
        <v>2005</v>
      </c>
      <c r="P1" s="75">
        <f t="shared" si="0"/>
        <v>2006</v>
      </c>
      <c r="Q1" s="75">
        <f t="shared" si="0"/>
        <v>2007</v>
      </c>
      <c r="R1" s="75">
        <f t="shared" si="0"/>
        <v>2008</v>
      </c>
      <c r="S1" s="75">
        <f t="shared" si="0"/>
        <v>2009</v>
      </c>
      <c r="T1" s="75">
        <f t="shared" si="0"/>
        <v>2010</v>
      </c>
      <c r="U1" s="75">
        <f t="shared" si="0"/>
        <v>2011</v>
      </c>
      <c r="V1" s="75">
        <f t="shared" si="0"/>
        <v>2012</v>
      </c>
      <c r="W1" s="75">
        <f t="shared" ref="W1:AE1" si="1">VALUE(RIGHT(W20,4))</f>
        <v>2013</v>
      </c>
      <c r="X1" s="75">
        <f t="shared" si="1"/>
        <v>2014</v>
      </c>
      <c r="Y1" s="75">
        <f t="shared" si="1"/>
        <v>2015</v>
      </c>
      <c r="Z1" s="75">
        <f t="shared" si="1"/>
        <v>2016</v>
      </c>
      <c r="AA1" s="75">
        <f t="shared" si="1"/>
        <v>2017</v>
      </c>
      <c r="AB1" s="75">
        <f t="shared" si="1"/>
        <v>2018</v>
      </c>
      <c r="AC1" s="75">
        <f t="shared" si="1"/>
        <v>2019</v>
      </c>
      <c r="AD1" s="75">
        <f t="shared" si="1"/>
        <v>2020</v>
      </c>
      <c r="AE1" s="75">
        <f t="shared" si="1"/>
        <v>2021</v>
      </c>
    </row>
    <row r="2" spans="1:31" ht="13.5" customHeight="1">
      <c r="A2" s="74" t="s">
        <v>65</v>
      </c>
      <c r="B2" s="75">
        <f>B1-1</f>
        <v>1991</v>
      </c>
      <c r="C2" s="75">
        <f t="shared" ref="C2:V2" si="2">C1-1</f>
        <v>1992</v>
      </c>
      <c r="D2" s="75">
        <f t="shared" si="2"/>
        <v>1993</v>
      </c>
      <c r="E2" s="75">
        <f t="shared" si="2"/>
        <v>1994</v>
      </c>
      <c r="F2" s="75">
        <f t="shared" si="2"/>
        <v>1995</v>
      </c>
      <c r="G2" s="75">
        <f t="shared" si="2"/>
        <v>1996</v>
      </c>
      <c r="H2" s="75">
        <f t="shared" si="2"/>
        <v>1997</v>
      </c>
      <c r="I2" s="75">
        <v>1998</v>
      </c>
      <c r="J2" s="75">
        <f t="shared" si="2"/>
        <v>1999</v>
      </c>
      <c r="K2" s="75">
        <f t="shared" si="2"/>
        <v>2000</v>
      </c>
      <c r="L2" s="75">
        <f t="shared" si="2"/>
        <v>2001</v>
      </c>
      <c r="M2" s="75">
        <f t="shared" si="2"/>
        <v>2002</v>
      </c>
      <c r="N2" s="75">
        <f t="shared" si="2"/>
        <v>2003</v>
      </c>
      <c r="O2" s="75">
        <f t="shared" si="2"/>
        <v>2004</v>
      </c>
      <c r="P2" s="75">
        <f t="shared" si="2"/>
        <v>2005</v>
      </c>
      <c r="Q2" s="75">
        <f t="shared" si="2"/>
        <v>2006</v>
      </c>
      <c r="R2" s="75">
        <f t="shared" si="2"/>
        <v>2007</v>
      </c>
      <c r="S2" s="75">
        <f t="shared" si="2"/>
        <v>2008</v>
      </c>
      <c r="T2" s="75">
        <f t="shared" si="2"/>
        <v>2009</v>
      </c>
      <c r="U2" s="75">
        <f t="shared" si="2"/>
        <v>2010</v>
      </c>
      <c r="V2" s="75">
        <f t="shared" si="2"/>
        <v>2011</v>
      </c>
      <c r="W2" s="75">
        <f t="shared" ref="W2:AE2" si="3">W1-1</f>
        <v>2012</v>
      </c>
      <c r="X2" s="75">
        <f t="shared" si="3"/>
        <v>2013</v>
      </c>
      <c r="Y2" s="75">
        <f t="shared" si="3"/>
        <v>2014</v>
      </c>
      <c r="Z2" s="75">
        <f t="shared" si="3"/>
        <v>2015</v>
      </c>
      <c r="AA2" s="75">
        <f t="shared" si="3"/>
        <v>2016</v>
      </c>
      <c r="AB2" s="75">
        <f t="shared" si="3"/>
        <v>2017</v>
      </c>
      <c r="AC2" s="75">
        <f t="shared" si="3"/>
        <v>2018</v>
      </c>
      <c r="AD2" s="75">
        <f t="shared" si="3"/>
        <v>2019</v>
      </c>
      <c r="AE2" s="75">
        <f t="shared" si="3"/>
        <v>2020</v>
      </c>
    </row>
    <row r="3" spans="1:31" ht="13.5" customHeight="1">
      <c r="A3" s="74" t="s">
        <v>66</v>
      </c>
      <c r="B3" s="170" t="s">
        <v>1597</v>
      </c>
      <c r="C3" s="170" t="s">
        <v>1597</v>
      </c>
      <c r="D3" s="170" t="s">
        <v>1597</v>
      </c>
      <c r="E3" s="170" t="s">
        <v>1597</v>
      </c>
      <c r="F3" s="170" t="s">
        <v>1597</v>
      </c>
      <c r="G3" s="170" t="s">
        <v>1597</v>
      </c>
      <c r="H3" s="170" t="s">
        <v>1597</v>
      </c>
      <c r="I3" s="170" t="s">
        <v>1597</v>
      </c>
      <c r="J3" s="170" t="s">
        <v>1597</v>
      </c>
      <c r="K3" s="170" t="s">
        <v>1597</v>
      </c>
      <c r="L3" s="170" t="s">
        <v>1597</v>
      </c>
      <c r="M3" s="170" t="s">
        <v>1597</v>
      </c>
      <c r="N3" s="170" t="s">
        <v>1597</v>
      </c>
      <c r="O3" s="170" t="s">
        <v>1597</v>
      </c>
      <c r="P3" s="170" t="s">
        <v>1597</v>
      </c>
      <c r="Q3" s="170" t="s">
        <v>1597</v>
      </c>
      <c r="R3" s="170" t="s">
        <v>1597</v>
      </c>
      <c r="S3" s="170" t="s">
        <v>1597</v>
      </c>
      <c r="T3" s="170" t="s">
        <v>1597</v>
      </c>
      <c r="U3" s="170" t="s">
        <v>1597</v>
      </c>
      <c r="V3" s="170" t="s">
        <v>1597</v>
      </c>
      <c r="W3" s="3" t="s">
        <v>1597</v>
      </c>
      <c r="X3" s="3" t="s">
        <v>1597</v>
      </c>
      <c r="Y3" s="3" t="s">
        <v>1597</v>
      </c>
      <c r="Z3" s="3" t="s">
        <v>1597</v>
      </c>
      <c r="AA3" s="3" t="s">
        <v>1597</v>
      </c>
      <c r="AB3" s="3" t="s">
        <v>1597</v>
      </c>
      <c r="AC3" s="3" t="s">
        <v>1597</v>
      </c>
      <c r="AD3" s="3" t="s">
        <v>1597</v>
      </c>
      <c r="AE3" s="3" t="s">
        <v>1597</v>
      </c>
    </row>
    <row r="4" spans="1:31" ht="13.5" customHeight="1">
      <c r="A4" s="74" t="s">
        <v>67</v>
      </c>
      <c r="B4" s="170" t="s">
        <v>1598</v>
      </c>
      <c r="C4" s="170" t="s">
        <v>1598</v>
      </c>
      <c r="D4" s="170" t="s">
        <v>1598</v>
      </c>
      <c r="E4" s="170" t="s">
        <v>1598</v>
      </c>
      <c r="F4" s="170" t="s">
        <v>1598</v>
      </c>
      <c r="G4" s="170" t="s">
        <v>1598</v>
      </c>
      <c r="H4" s="170" t="s">
        <v>1599</v>
      </c>
      <c r="I4" s="170" t="s">
        <v>1599</v>
      </c>
      <c r="J4" s="170" t="s">
        <v>1599</v>
      </c>
      <c r="K4" s="170" t="s">
        <v>1599</v>
      </c>
      <c r="L4" s="170" t="s">
        <v>1599</v>
      </c>
      <c r="M4" s="170" t="s">
        <v>1599</v>
      </c>
      <c r="N4" s="170" t="s">
        <v>1599</v>
      </c>
      <c r="O4" s="170" t="s">
        <v>1599</v>
      </c>
      <c r="P4" s="170" t="s">
        <v>1599</v>
      </c>
      <c r="Q4" s="170" t="s">
        <v>1600</v>
      </c>
      <c r="R4" s="170" t="s">
        <v>1600</v>
      </c>
      <c r="S4" s="170" t="s">
        <v>1600</v>
      </c>
      <c r="T4" s="170" t="s">
        <v>1600</v>
      </c>
      <c r="U4" s="170" t="s">
        <v>1600</v>
      </c>
      <c r="V4" s="170" t="s">
        <v>1600</v>
      </c>
      <c r="W4" s="3" t="s">
        <v>1600</v>
      </c>
      <c r="X4" s="3" t="s">
        <v>1600</v>
      </c>
      <c r="Y4" s="3" t="s">
        <v>1962</v>
      </c>
      <c r="Z4" s="3" t="s">
        <v>1962</v>
      </c>
      <c r="AA4" s="3" t="s">
        <v>1895</v>
      </c>
      <c r="AB4" s="3" t="s">
        <v>1895</v>
      </c>
      <c r="AC4" s="3" t="s">
        <v>1895</v>
      </c>
      <c r="AD4" s="3" t="s">
        <v>1895</v>
      </c>
      <c r="AE4" s="3" t="s">
        <v>1895</v>
      </c>
    </row>
    <row r="5" spans="1:31" ht="13.5" customHeight="1">
      <c r="A5" s="74" t="s">
        <v>68</v>
      </c>
      <c r="B5" s="170"/>
      <c r="C5" s="170"/>
      <c r="D5" s="170"/>
      <c r="E5" s="170"/>
      <c r="F5" s="170"/>
      <c r="G5" s="170"/>
      <c r="H5" s="170"/>
      <c r="I5" s="170"/>
      <c r="J5" s="170"/>
      <c r="K5" s="170"/>
      <c r="L5" s="170"/>
      <c r="M5" s="170"/>
      <c r="N5" s="170"/>
      <c r="O5" s="170"/>
      <c r="P5" s="170"/>
      <c r="Q5" s="170"/>
      <c r="R5" s="170"/>
      <c r="S5" s="170"/>
      <c r="T5" s="170"/>
      <c r="U5" s="170"/>
      <c r="V5" s="170" t="s">
        <v>1601</v>
      </c>
      <c r="W5" s="3" t="s">
        <v>1600</v>
      </c>
      <c r="X5" s="3" t="s">
        <v>1601</v>
      </c>
      <c r="AB5" s="3" t="s">
        <v>1963</v>
      </c>
      <c r="AC5" s="3" t="s">
        <v>1963</v>
      </c>
      <c r="AD5" s="3" t="s">
        <v>1963</v>
      </c>
      <c r="AE5" s="3" t="s">
        <v>1963</v>
      </c>
    </row>
    <row r="6" spans="1:31" ht="13.5" customHeight="1">
      <c r="A6" s="74" t="s">
        <v>69</v>
      </c>
      <c r="B6" s="170"/>
      <c r="C6" s="170"/>
      <c r="D6" s="170"/>
      <c r="E6" s="170"/>
      <c r="F6" s="170"/>
      <c r="G6" s="170"/>
      <c r="H6" s="170"/>
      <c r="I6" s="170"/>
      <c r="J6" s="170"/>
      <c r="K6" s="170"/>
      <c r="L6" s="170"/>
      <c r="M6" s="170"/>
      <c r="N6" s="170"/>
      <c r="O6" s="170"/>
      <c r="P6" s="170"/>
      <c r="Q6" s="170"/>
      <c r="R6" s="170"/>
      <c r="S6" s="170"/>
      <c r="T6" s="170"/>
      <c r="U6" s="170"/>
      <c r="V6" s="170"/>
    </row>
    <row r="7" spans="1:31" ht="13.5" customHeight="1">
      <c r="A7" s="74" t="s">
        <v>82</v>
      </c>
      <c r="B7" s="170"/>
      <c r="C7" s="170"/>
      <c r="D7" s="170"/>
      <c r="E7" s="170"/>
      <c r="F7" s="170"/>
      <c r="G7" s="170"/>
      <c r="H7" s="170"/>
      <c r="I7" s="170"/>
      <c r="J7" s="170"/>
      <c r="K7" s="170"/>
      <c r="L7" s="170"/>
      <c r="M7" s="170"/>
      <c r="N7" s="170"/>
      <c r="O7" s="170"/>
      <c r="P7" s="170"/>
      <c r="Q7" s="170"/>
      <c r="R7" s="170"/>
      <c r="S7" s="170"/>
      <c r="T7" s="170"/>
      <c r="U7" s="170"/>
      <c r="V7" s="170"/>
    </row>
    <row r="8" spans="1:31" ht="13.5" customHeight="1">
      <c r="A8" s="74" t="s">
        <v>70</v>
      </c>
      <c r="B8" s="170"/>
      <c r="C8" s="170"/>
      <c r="D8" s="170"/>
      <c r="E8" s="170"/>
      <c r="F8" s="170"/>
      <c r="G8" s="170"/>
      <c r="H8" s="170"/>
      <c r="I8" s="170"/>
      <c r="J8" s="170"/>
      <c r="K8" s="170"/>
      <c r="L8" s="170"/>
      <c r="M8" s="170"/>
      <c r="N8" s="170"/>
      <c r="O8" s="170"/>
      <c r="P8" s="170"/>
      <c r="Q8" s="170"/>
      <c r="R8" s="170"/>
      <c r="S8" s="170"/>
      <c r="T8" s="170"/>
      <c r="U8" s="170"/>
      <c r="V8" s="170"/>
    </row>
    <row r="9" spans="1:31" ht="13.5" customHeight="1">
      <c r="A9" s="74" t="s">
        <v>71</v>
      </c>
      <c r="B9" s="170"/>
      <c r="C9" s="170"/>
      <c r="D9" s="170"/>
      <c r="E9" s="170"/>
      <c r="F9" s="170"/>
      <c r="G9" s="170"/>
      <c r="H9" s="170"/>
      <c r="I9" s="170"/>
      <c r="J9" s="170"/>
      <c r="K9" s="170"/>
      <c r="L9" s="170"/>
      <c r="M9" s="170"/>
      <c r="N9" s="170"/>
      <c r="O9" s="170"/>
      <c r="P9" s="170"/>
      <c r="Q9" s="170"/>
      <c r="R9" s="170"/>
      <c r="S9" s="170"/>
      <c r="T9" s="170"/>
      <c r="U9" s="170"/>
      <c r="V9" s="170"/>
    </row>
    <row r="10" spans="1:31" ht="15" customHeight="1">
      <c r="A10" s="76" t="s">
        <v>126</v>
      </c>
      <c r="B10" s="170" t="s">
        <v>1602</v>
      </c>
      <c r="C10" s="170" t="s">
        <v>1602</v>
      </c>
      <c r="D10" s="170" t="s">
        <v>1602</v>
      </c>
      <c r="E10" s="170" t="s">
        <v>1602</v>
      </c>
      <c r="F10" s="170" t="s">
        <v>1602</v>
      </c>
      <c r="G10" s="170" t="s">
        <v>1602</v>
      </c>
      <c r="H10" s="170" t="s">
        <v>1602</v>
      </c>
      <c r="I10" s="170" t="s">
        <v>1602</v>
      </c>
      <c r="J10" s="170" t="s">
        <v>1602</v>
      </c>
      <c r="K10" s="170" t="s">
        <v>1602</v>
      </c>
      <c r="L10" s="170" t="s">
        <v>1602</v>
      </c>
      <c r="M10" s="170" t="s">
        <v>1602</v>
      </c>
      <c r="N10" s="170" t="s">
        <v>1602</v>
      </c>
      <c r="O10" s="170" t="s">
        <v>1602</v>
      </c>
      <c r="P10" s="170" t="s">
        <v>1602</v>
      </c>
      <c r="Q10" s="170" t="s">
        <v>1602</v>
      </c>
      <c r="R10" s="170" t="s">
        <v>1602</v>
      </c>
      <c r="S10" s="170" t="s">
        <v>1602</v>
      </c>
      <c r="T10" s="170" t="s">
        <v>1602</v>
      </c>
      <c r="U10" s="170" t="s">
        <v>1602</v>
      </c>
      <c r="V10" s="170" t="s">
        <v>1602</v>
      </c>
      <c r="W10" s="3" t="s">
        <v>1602</v>
      </c>
      <c r="X10" s="3" t="s">
        <v>1602</v>
      </c>
      <c r="Y10" s="3" t="s">
        <v>1602</v>
      </c>
      <c r="Z10" s="3" t="s">
        <v>1602</v>
      </c>
      <c r="AA10" s="3" t="s">
        <v>1602</v>
      </c>
      <c r="AB10" s="3" t="s">
        <v>1964</v>
      </c>
      <c r="AC10" s="3" t="s">
        <v>1965</v>
      </c>
      <c r="AD10" s="3" t="s">
        <v>1966</v>
      </c>
      <c r="AE10" s="3" t="s">
        <v>1967</v>
      </c>
    </row>
    <row r="11" spans="1:31" ht="13.5" customHeight="1">
      <c r="A11" s="74" t="s">
        <v>72</v>
      </c>
      <c r="B11" s="170" t="s">
        <v>1603</v>
      </c>
      <c r="C11" s="170" t="s">
        <v>1603</v>
      </c>
      <c r="D11" s="170" t="s">
        <v>1603</v>
      </c>
      <c r="E11" s="170" t="s">
        <v>1603</v>
      </c>
      <c r="F11" s="170" t="s">
        <v>1603</v>
      </c>
      <c r="G11" s="170" t="s">
        <v>1603</v>
      </c>
      <c r="H11" s="170" t="s">
        <v>1603</v>
      </c>
      <c r="I11" s="170" t="s">
        <v>1603</v>
      </c>
      <c r="J11" s="170" t="s">
        <v>1603</v>
      </c>
      <c r="K11" s="170" t="s">
        <v>1603</v>
      </c>
      <c r="L11" s="170" t="s">
        <v>1603</v>
      </c>
      <c r="M11" s="170" t="s">
        <v>1603</v>
      </c>
      <c r="N11" s="170" t="s">
        <v>1603</v>
      </c>
      <c r="O11" s="170" t="s">
        <v>1603</v>
      </c>
      <c r="P11" s="170" t="s">
        <v>1603</v>
      </c>
      <c r="Q11" s="170" t="s">
        <v>1603</v>
      </c>
      <c r="R11" s="170" t="s">
        <v>1603</v>
      </c>
      <c r="S11" s="170" t="s">
        <v>1603</v>
      </c>
      <c r="T11" s="170" t="s">
        <v>1603</v>
      </c>
      <c r="U11" s="170" t="s">
        <v>1603</v>
      </c>
      <c r="V11" s="170" t="s">
        <v>1604</v>
      </c>
      <c r="W11" s="3" t="s">
        <v>1968</v>
      </c>
      <c r="X11" s="3" t="s">
        <v>1968</v>
      </c>
      <c r="Y11" s="3" t="s">
        <v>1968</v>
      </c>
      <c r="Z11" s="3" t="s">
        <v>1968</v>
      </c>
      <c r="AA11" s="3" t="s">
        <v>1968</v>
      </c>
      <c r="AB11" s="3" t="s">
        <v>1968</v>
      </c>
      <c r="AC11" s="3" t="s">
        <v>1968</v>
      </c>
      <c r="AD11" s="3" t="s">
        <v>1968</v>
      </c>
      <c r="AE11" s="3" t="s">
        <v>1968</v>
      </c>
    </row>
    <row r="12" spans="1:31" ht="13.5" customHeight="1">
      <c r="A12" s="74" t="s">
        <v>73</v>
      </c>
      <c r="B12" s="170" t="s">
        <v>1605</v>
      </c>
      <c r="C12" s="170" t="s">
        <v>1606</v>
      </c>
      <c r="D12" s="170" t="s">
        <v>1607</v>
      </c>
      <c r="E12" s="170" t="s">
        <v>1608</v>
      </c>
      <c r="F12" s="170" t="s">
        <v>1609</v>
      </c>
      <c r="G12" s="170" t="s">
        <v>1610</v>
      </c>
      <c r="H12" s="170" t="s">
        <v>1611</v>
      </c>
      <c r="I12" s="170" t="s">
        <v>1612</v>
      </c>
      <c r="J12" s="170" t="s">
        <v>1613</v>
      </c>
      <c r="K12" s="170" t="s">
        <v>1614</v>
      </c>
      <c r="L12" s="170" t="s">
        <v>1615</v>
      </c>
      <c r="M12" s="170" t="s">
        <v>1616</v>
      </c>
      <c r="N12" s="170" t="s">
        <v>1617</v>
      </c>
      <c r="O12" s="170" t="s">
        <v>1618</v>
      </c>
      <c r="P12" s="170" t="s">
        <v>1619</v>
      </c>
      <c r="Q12" s="170" t="s">
        <v>1620</v>
      </c>
      <c r="R12" s="170" t="s">
        <v>1621</v>
      </c>
      <c r="S12" s="170" t="s">
        <v>1622</v>
      </c>
      <c r="T12" s="170" t="s">
        <v>1623</v>
      </c>
      <c r="U12" s="170" t="s">
        <v>1624</v>
      </c>
      <c r="V12" s="170" t="s">
        <v>1625</v>
      </c>
      <c r="W12" s="3" t="s">
        <v>1943</v>
      </c>
      <c r="X12" s="3" t="s">
        <v>1944</v>
      </c>
      <c r="Y12" s="3" t="s">
        <v>1945</v>
      </c>
      <c r="Z12" s="3" t="s">
        <v>1946</v>
      </c>
      <c r="AA12" s="3" t="s">
        <v>1893</v>
      </c>
      <c r="AB12" s="3" t="s">
        <v>1947</v>
      </c>
      <c r="AC12" s="3" t="s">
        <v>1948</v>
      </c>
      <c r="AD12" s="3" t="s">
        <v>1949</v>
      </c>
      <c r="AE12" s="3" t="s">
        <v>1950</v>
      </c>
    </row>
    <row r="13" spans="1:31" ht="13.5" customHeight="1">
      <c r="A13" s="77" t="s">
        <v>74</v>
      </c>
      <c r="B13" s="170" t="s">
        <v>1626</v>
      </c>
      <c r="C13" s="170" t="s">
        <v>1626</v>
      </c>
      <c r="D13" s="170" t="s">
        <v>1627</v>
      </c>
      <c r="E13" s="170" t="s">
        <v>1627</v>
      </c>
      <c r="F13" s="170" t="s">
        <v>1627</v>
      </c>
      <c r="G13" s="170" t="s">
        <v>1627</v>
      </c>
      <c r="H13" s="170" t="s">
        <v>1627</v>
      </c>
      <c r="I13" s="170" t="s">
        <v>1627</v>
      </c>
      <c r="J13" s="170" t="s">
        <v>1627</v>
      </c>
      <c r="K13" s="170" t="s">
        <v>1627</v>
      </c>
      <c r="L13" s="170" t="s">
        <v>1628</v>
      </c>
      <c r="M13" s="170" t="s">
        <v>1628</v>
      </c>
      <c r="N13" s="170" t="s">
        <v>1628</v>
      </c>
      <c r="O13" s="170" t="s">
        <v>1628</v>
      </c>
      <c r="P13" s="170" t="s">
        <v>1628</v>
      </c>
      <c r="Q13" s="170" t="s">
        <v>1628</v>
      </c>
      <c r="R13" s="170" t="s">
        <v>1628</v>
      </c>
      <c r="S13" s="170" t="s">
        <v>1628</v>
      </c>
      <c r="T13" s="170" t="s">
        <v>1628</v>
      </c>
      <c r="U13" s="170" t="s">
        <v>1628</v>
      </c>
      <c r="V13" s="170" t="s">
        <v>1629</v>
      </c>
      <c r="W13" s="3" t="s">
        <v>1629</v>
      </c>
      <c r="X13" s="3" t="s">
        <v>1629</v>
      </c>
      <c r="Y13" s="3" t="s">
        <v>1629</v>
      </c>
      <c r="Z13" s="3" t="s">
        <v>1629</v>
      </c>
      <c r="AA13" s="3" t="s">
        <v>1629</v>
      </c>
      <c r="AB13" s="3" t="s">
        <v>1629</v>
      </c>
      <c r="AC13" s="3" t="s">
        <v>1629</v>
      </c>
      <c r="AD13" s="3" t="s">
        <v>1629</v>
      </c>
      <c r="AE13" s="3" t="s">
        <v>1629</v>
      </c>
    </row>
    <row r="14" spans="1:31" ht="13.5" customHeight="1">
      <c r="A14" s="74" t="s">
        <v>83</v>
      </c>
      <c r="B14" s="170" t="s">
        <v>1630</v>
      </c>
      <c r="C14" s="170" t="s">
        <v>1630</v>
      </c>
      <c r="D14" s="170" t="s">
        <v>1630</v>
      </c>
      <c r="E14" s="170" t="s">
        <v>1630</v>
      </c>
      <c r="F14" s="170" t="s">
        <v>1630</v>
      </c>
      <c r="G14" s="170" t="s">
        <v>1630</v>
      </c>
      <c r="H14" s="170" t="s">
        <v>1630</v>
      </c>
      <c r="I14" s="170" t="s">
        <v>1630</v>
      </c>
      <c r="J14" s="170" t="s">
        <v>1630</v>
      </c>
      <c r="K14" s="170" t="s">
        <v>1630</v>
      </c>
      <c r="L14" s="170" t="s">
        <v>1630</v>
      </c>
      <c r="M14" s="170" t="s">
        <v>1631</v>
      </c>
      <c r="N14" s="170" t="s">
        <v>1631</v>
      </c>
      <c r="O14" s="170" t="s">
        <v>1631</v>
      </c>
      <c r="P14" s="170" t="s">
        <v>1630</v>
      </c>
      <c r="Q14" s="170" t="s">
        <v>1630</v>
      </c>
      <c r="R14" s="170" t="s">
        <v>1630</v>
      </c>
      <c r="S14" s="170" t="s">
        <v>1630</v>
      </c>
      <c r="T14" s="170" t="s">
        <v>1630</v>
      </c>
      <c r="U14" s="170" t="s">
        <v>1630</v>
      </c>
      <c r="V14" s="170" t="s">
        <v>1630</v>
      </c>
      <c r="W14" s="3" t="s">
        <v>1969</v>
      </c>
      <c r="X14" s="3" t="s">
        <v>1969</v>
      </c>
      <c r="Y14" s="3" t="s">
        <v>1969</v>
      </c>
      <c r="Z14" s="3" t="s">
        <v>1969</v>
      </c>
      <c r="AA14" s="3" t="s">
        <v>1969</v>
      </c>
      <c r="AB14" s="3" t="s">
        <v>1969</v>
      </c>
      <c r="AC14" s="3" t="s">
        <v>1969</v>
      </c>
      <c r="AD14" s="3" t="s">
        <v>1969</v>
      </c>
      <c r="AE14" s="3" t="s">
        <v>1969</v>
      </c>
    </row>
    <row r="15" spans="1:31" ht="13.5" customHeight="1">
      <c r="A15" s="74" t="s">
        <v>75</v>
      </c>
      <c r="B15" s="170" t="s">
        <v>1632</v>
      </c>
      <c r="C15" s="170" t="s">
        <v>1632</v>
      </c>
      <c r="D15" s="170" t="s">
        <v>1632</v>
      </c>
      <c r="E15" s="170" t="s">
        <v>1632</v>
      </c>
      <c r="F15" s="170" t="s">
        <v>1632</v>
      </c>
      <c r="G15" s="170" t="s">
        <v>1632</v>
      </c>
      <c r="H15" s="170" t="s">
        <v>1632</v>
      </c>
      <c r="I15" s="170" t="s">
        <v>1632</v>
      </c>
      <c r="J15" s="170" t="s">
        <v>1632</v>
      </c>
      <c r="K15" s="170" t="s">
        <v>1632</v>
      </c>
      <c r="L15" s="170" t="s">
        <v>1632</v>
      </c>
      <c r="M15" s="170" t="s">
        <v>1632</v>
      </c>
      <c r="N15" s="170" t="s">
        <v>1632</v>
      </c>
      <c r="O15" s="170" t="s">
        <v>1632</v>
      </c>
      <c r="P15" s="170" t="s">
        <v>1632</v>
      </c>
      <c r="Q15" s="170" t="s">
        <v>1632</v>
      </c>
      <c r="R15" s="170" t="s">
        <v>1632</v>
      </c>
      <c r="S15" s="170" t="s">
        <v>1632</v>
      </c>
      <c r="T15" s="170" t="s">
        <v>1632</v>
      </c>
      <c r="U15" s="170" t="s">
        <v>1632</v>
      </c>
      <c r="V15" s="170" t="s">
        <v>1633</v>
      </c>
      <c r="W15" s="3" t="s">
        <v>1970</v>
      </c>
      <c r="X15" s="3" t="s">
        <v>1970</v>
      </c>
      <c r="Y15" s="3" t="s">
        <v>1970</v>
      </c>
      <c r="Z15" s="3" t="s">
        <v>1970</v>
      </c>
      <c r="AA15" s="3" t="s">
        <v>1970</v>
      </c>
      <c r="AB15" s="3" t="s">
        <v>1970</v>
      </c>
      <c r="AC15" s="3" t="s">
        <v>1970</v>
      </c>
      <c r="AD15" s="3" t="s">
        <v>1970</v>
      </c>
      <c r="AE15" s="3" t="s">
        <v>1970</v>
      </c>
    </row>
    <row r="16" spans="1:31" ht="13.5" customHeight="1">
      <c r="A16" s="74" t="s">
        <v>76</v>
      </c>
      <c r="B16" s="170" t="s">
        <v>1634</v>
      </c>
      <c r="C16" s="170" t="s">
        <v>1635</v>
      </c>
      <c r="D16" s="170" t="s">
        <v>1636</v>
      </c>
      <c r="E16" s="170" t="s">
        <v>1637</v>
      </c>
      <c r="F16" s="170" t="s">
        <v>1638</v>
      </c>
      <c r="G16" s="170" t="s">
        <v>1639</v>
      </c>
      <c r="H16" s="170" t="s">
        <v>1640</v>
      </c>
      <c r="I16" s="170" t="s">
        <v>1641</v>
      </c>
      <c r="J16" s="170" t="s">
        <v>1642</v>
      </c>
      <c r="K16" s="170" t="s">
        <v>1643</v>
      </c>
      <c r="L16" s="170" t="s">
        <v>1644</v>
      </c>
      <c r="M16" s="170" t="s">
        <v>1645</v>
      </c>
      <c r="N16" s="170" t="s">
        <v>1646</v>
      </c>
      <c r="O16" s="170" t="s">
        <v>1647</v>
      </c>
      <c r="P16" s="170" t="s">
        <v>1648</v>
      </c>
      <c r="Q16" s="170" t="s">
        <v>1649</v>
      </c>
      <c r="R16" s="170" t="s">
        <v>1650</v>
      </c>
      <c r="S16" s="170" t="s">
        <v>1651</v>
      </c>
      <c r="T16" s="170" t="s">
        <v>1652</v>
      </c>
      <c r="U16" s="170" t="s">
        <v>1653</v>
      </c>
      <c r="V16" s="170" t="s">
        <v>1654</v>
      </c>
      <c r="W16" s="3" t="s">
        <v>1971</v>
      </c>
      <c r="X16" s="3" t="s">
        <v>1972</v>
      </c>
      <c r="Y16" s="3" t="s">
        <v>1973</v>
      </c>
      <c r="Z16" s="3" t="s">
        <v>1974</v>
      </c>
      <c r="AA16" s="3" t="s">
        <v>1975</v>
      </c>
      <c r="AB16" s="3" t="s">
        <v>1976</v>
      </c>
      <c r="AC16" s="3" t="s">
        <v>1977</v>
      </c>
      <c r="AD16" s="3" t="s">
        <v>1978</v>
      </c>
      <c r="AE16" s="3" t="s">
        <v>1979</v>
      </c>
    </row>
    <row r="17" spans="1:31" ht="13.5" customHeight="1">
      <c r="A17" s="74" t="s">
        <v>77</v>
      </c>
      <c r="B17" s="170" t="s">
        <v>1655</v>
      </c>
      <c r="C17" s="170" t="s">
        <v>1656</v>
      </c>
      <c r="D17" s="170" t="s">
        <v>1657</v>
      </c>
      <c r="E17" s="170" t="s">
        <v>1658</v>
      </c>
      <c r="F17" s="170" t="s">
        <v>1659</v>
      </c>
      <c r="G17" s="170" t="s">
        <v>1660</v>
      </c>
      <c r="H17" s="170" t="s">
        <v>1661</v>
      </c>
      <c r="I17" s="170" t="s">
        <v>1662</v>
      </c>
      <c r="J17" s="170" t="s">
        <v>1663</v>
      </c>
      <c r="K17" s="170" t="s">
        <v>1664</v>
      </c>
      <c r="L17" s="170" t="s">
        <v>1665</v>
      </c>
      <c r="M17" s="170" t="s">
        <v>1666</v>
      </c>
      <c r="N17" s="170" t="s">
        <v>1667</v>
      </c>
      <c r="O17" s="170" t="s">
        <v>1668</v>
      </c>
      <c r="P17" s="170" t="s">
        <v>1669</v>
      </c>
      <c r="Q17" s="170" t="s">
        <v>1670</v>
      </c>
      <c r="R17" s="170" t="s">
        <v>1671</v>
      </c>
      <c r="S17" s="170" t="s">
        <v>1672</v>
      </c>
      <c r="T17" s="170" t="s">
        <v>1673</v>
      </c>
      <c r="U17" s="170" t="s">
        <v>1674</v>
      </c>
      <c r="V17" s="170" t="s">
        <v>1675</v>
      </c>
      <c r="W17" s="3" t="s">
        <v>1980</v>
      </c>
      <c r="X17" s="3" t="s">
        <v>1981</v>
      </c>
      <c r="Y17" s="3" t="s">
        <v>1982</v>
      </c>
      <c r="Z17" s="3" t="s">
        <v>1983</v>
      </c>
      <c r="AA17" s="3" t="s">
        <v>1896</v>
      </c>
      <c r="AB17" s="3" t="s">
        <v>1984</v>
      </c>
      <c r="AC17" s="3" t="s">
        <v>1985</v>
      </c>
      <c r="AD17" s="3" t="s">
        <v>1986</v>
      </c>
      <c r="AE17" s="3" t="s">
        <v>1987</v>
      </c>
    </row>
    <row r="18" spans="1:31" ht="13.5" customHeight="1">
      <c r="A18" s="74" t="s">
        <v>78</v>
      </c>
      <c r="B18" s="170" t="s">
        <v>1676</v>
      </c>
      <c r="C18" s="170" t="s">
        <v>1677</v>
      </c>
      <c r="D18" s="170" t="s">
        <v>1678</v>
      </c>
      <c r="E18" s="170" t="s">
        <v>1679</v>
      </c>
      <c r="F18" s="170" t="s">
        <v>1680</v>
      </c>
      <c r="G18" s="170" t="s">
        <v>1681</v>
      </c>
      <c r="H18" s="170" t="s">
        <v>1682</v>
      </c>
      <c r="I18" s="170" t="s">
        <v>1683</v>
      </c>
      <c r="J18" s="170" t="s">
        <v>1683</v>
      </c>
      <c r="K18" s="170" t="s">
        <v>1684</v>
      </c>
      <c r="L18" s="170" t="s">
        <v>1685</v>
      </c>
      <c r="M18" s="170" t="s">
        <v>1686</v>
      </c>
      <c r="N18" s="170" t="s">
        <v>1687</v>
      </c>
      <c r="O18" s="170" t="s">
        <v>1688</v>
      </c>
      <c r="P18" s="170" t="s">
        <v>1689</v>
      </c>
      <c r="Q18" s="170" t="s">
        <v>1690</v>
      </c>
      <c r="R18" s="170" t="s">
        <v>1691</v>
      </c>
      <c r="S18" s="170" t="s">
        <v>1692</v>
      </c>
      <c r="T18" s="170" t="s">
        <v>1693</v>
      </c>
      <c r="U18" s="170" t="s">
        <v>1694</v>
      </c>
      <c r="V18" s="170" t="s">
        <v>1695</v>
      </c>
      <c r="W18" s="3" t="s">
        <v>1988</v>
      </c>
      <c r="X18" s="3" t="s">
        <v>1989</v>
      </c>
      <c r="Y18" s="3" t="s">
        <v>1951</v>
      </c>
      <c r="Z18" s="3" t="s">
        <v>1990</v>
      </c>
      <c r="AA18" s="3" t="s">
        <v>1897</v>
      </c>
      <c r="AB18" s="3" t="s">
        <v>1991</v>
      </c>
      <c r="AC18" s="3" t="s">
        <v>1991</v>
      </c>
      <c r="AD18" s="3" t="s">
        <v>1992</v>
      </c>
      <c r="AE18" s="3" t="s">
        <v>1993</v>
      </c>
    </row>
    <row r="19" spans="1:31" ht="13.5" customHeight="1">
      <c r="A19" s="74" t="s">
        <v>79</v>
      </c>
      <c r="B19" s="170" t="s">
        <v>1696</v>
      </c>
      <c r="C19" s="170" t="s">
        <v>1697</v>
      </c>
      <c r="D19" s="170" t="s">
        <v>1698</v>
      </c>
      <c r="E19" s="170" t="s">
        <v>1699</v>
      </c>
      <c r="F19" s="170" t="s">
        <v>1700</v>
      </c>
      <c r="G19" s="170" t="s">
        <v>1701</v>
      </c>
      <c r="H19" s="170" t="s">
        <v>1702</v>
      </c>
      <c r="I19" s="170" t="s">
        <v>1703</v>
      </c>
      <c r="J19" s="170" t="s">
        <v>1704</v>
      </c>
      <c r="K19" s="170" t="s">
        <v>1698</v>
      </c>
      <c r="L19" s="170" t="s">
        <v>1705</v>
      </c>
      <c r="M19" s="170" t="s">
        <v>1706</v>
      </c>
      <c r="N19" s="170" t="s">
        <v>1707</v>
      </c>
      <c r="O19" s="170" t="s">
        <v>1708</v>
      </c>
      <c r="P19" s="170" t="s">
        <v>1709</v>
      </c>
      <c r="Q19" s="170" t="s">
        <v>1710</v>
      </c>
      <c r="R19" s="170" t="s">
        <v>1711</v>
      </c>
      <c r="S19" s="170" t="s">
        <v>1712</v>
      </c>
      <c r="T19" s="170" t="s">
        <v>1713</v>
      </c>
      <c r="U19" s="170" t="s">
        <v>1714</v>
      </c>
      <c r="V19" s="170" t="s">
        <v>1715</v>
      </c>
      <c r="W19" s="3" t="s">
        <v>1994</v>
      </c>
      <c r="X19" s="3" t="s">
        <v>1995</v>
      </c>
      <c r="Y19" s="3" t="s">
        <v>1953</v>
      </c>
      <c r="Z19" s="3" t="s">
        <v>1996</v>
      </c>
      <c r="AA19" s="3" t="s">
        <v>1898</v>
      </c>
      <c r="AB19" s="3" t="s">
        <v>1952</v>
      </c>
      <c r="AC19" s="3" t="s">
        <v>1898</v>
      </c>
      <c r="AD19" s="3" t="s">
        <v>1997</v>
      </c>
      <c r="AE19" s="3" t="s">
        <v>1998</v>
      </c>
    </row>
    <row r="20" spans="1:31" ht="13.5" customHeight="1">
      <c r="A20" s="74" t="s">
        <v>80</v>
      </c>
      <c r="B20" s="170" t="s">
        <v>1716</v>
      </c>
      <c r="C20" s="170" t="s">
        <v>1717</v>
      </c>
      <c r="D20" s="170" t="s">
        <v>1718</v>
      </c>
      <c r="E20" s="170" t="s">
        <v>1719</v>
      </c>
      <c r="F20" s="170" t="s">
        <v>1720</v>
      </c>
      <c r="G20" s="170" t="s">
        <v>1721</v>
      </c>
      <c r="H20" s="170" t="s">
        <v>1722</v>
      </c>
      <c r="I20" s="170" t="s">
        <v>1723</v>
      </c>
      <c r="J20" s="170" t="s">
        <v>1724</v>
      </c>
      <c r="K20" s="170" t="s">
        <v>1725</v>
      </c>
      <c r="L20" s="170" t="s">
        <v>1726</v>
      </c>
      <c r="M20" s="170" t="s">
        <v>1727</v>
      </c>
      <c r="N20" s="170" t="s">
        <v>1728</v>
      </c>
      <c r="O20" s="170" t="s">
        <v>1729</v>
      </c>
      <c r="P20" s="170" t="s">
        <v>1730</v>
      </c>
      <c r="Q20" s="170" t="s">
        <v>1731</v>
      </c>
      <c r="R20" s="170" t="s">
        <v>1732</v>
      </c>
      <c r="S20" s="170" t="s">
        <v>1733</v>
      </c>
      <c r="T20" s="170" t="s">
        <v>1734</v>
      </c>
      <c r="U20" s="170" t="s">
        <v>1735</v>
      </c>
      <c r="V20" s="170" t="s">
        <v>1736</v>
      </c>
      <c r="W20" s="3" t="s">
        <v>1954</v>
      </c>
      <c r="X20" s="3" t="s">
        <v>1955</v>
      </c>
      <c r="Y20" s="3" t="s">
        <v>1956</v>
      </c>
      <c r="Z20" s="3" t="s">
        <v>1957</v>
      </c>
      <c r="AA20" s="3" t="s">
        <v>1894</v>
      </c>
      <c r="AB20" s="3" t="s">
        <v>1958</v>
      </c>
      <c r="AC20" s="3" t="s">
        <v>1959</v>
      </c>
      <c r="AD20" s="3" t="s">
        <v>1960</v>
      </c>
      <c r="AE20" s="3" t="s">
        <v>1961</v>
      </c>
    </row>
    <row r="21" spans="1:31" ht="13.5" customHeight="1">
      <c r="A21" s="74" t="s">
        <v>81</v>
      </c>
      <c r="B21" s="170" t="s">
        <v>1737</v>
      </c>
      <c r="C21" s="170" t="s">
        <v>1737</v>
      </c>
      <c r="D21" s="170" t="s">
        <v>1737</v>
      </c>
      <c r="E21" s="170" t="s">
        <v>1737</v>
      </c>
      <c r="F21" s="170" t="s">
        <v>1737</v>
      </c>
      <c r="G21" s="170" t="s">
        <v>1737</v>
      </c>
      <c r="H21" s="170" t="s">
        <v>1737</v>
      </c>
      <c r="I21" s="170" t="s">
        <v>1737</v>
      </c>
      <c r="J21" s="170" t="s">
        <v>1737</v>
      </c>
      <c r="K21" s="170" t="s">
        <v>1737</v>
      </c>
      <c r="L21" s="170" t="s">
        <v>1737</v>
      </c>
      <c r="M21" s="170" t="s">
        <v>1737</v>
      </c>
      <c r="N21" s="170" t="s">
        <v>1737</v>
      </c>
      <c r="O21" s="170" t="s">
        <v>1737</v>
      </c>
      <c r="P21" s="170" t="s">
        <v>1737</v>
      </c>
      <c r="Q21" s="170" t="s">
        <v>1737</v>
      </c>
      <c r="R21" s="170" t="s">
        <v>1737</v>
      </c>
      <c r="S21" s="170" t="s">
        <v>1737</v>
      </c>
      <c r="T21" s="170" t="s">
        <v>1737</v>
      </c>
      <c r="U21" s="170" t="s">
        <v>1737</v>
      </c>
      <c r="V21" s="170" t="s">
        <v>1737</v>
      </c>
      <c r="W21" s="3" t="s">
        <v>1737</v>
      </c>
      <c r="X21" s="3" t="s">
        <v>1737</v>
      </c>
      <c r="Y21" s="3" t="s">
        <v>1737</v>
      </c>
      <c r="Z21" s="3" t="s">
        <v>1737</v>
      </c>
      <c r="AA21" s="3" t="s">
        <v>1737</v>
      </c>
      <c r="AB21" s="3" t="s">
        <v>1737</v>
      </c>
      <c r="AC21" s="3" t="s">
        <v>1737</v>
      </c>
      <c r="AD21" s="3" t="s">
        <v>1737</v>
      </c>
      <c r="AE21" s="3" t="s">
        <v>1737</v>
      </c>
    </row>
    <row r="22" spans="1:31" ht="13.5" customHeight="1">
      <c r="A22" s="74" t="s">
        <v>211</v>
      </c>
      <c r="B22" s="10" t="str">
        <f>MID(B4,7,FIND(",",B4)-4)&amp;IF(B5="","",IF(B6="",". &amp; "&amp;MID(B5,7,FIND(",",B5)-4),". et al"))&amp;". ("&amp;B1&amp;"). "&amp;PROPER(MID(B10,7,99))&amp;".  [[journalName]]. "&amp;MID(B12,7,99)&amp;"("&amp;MID(B13,7,99)&amp;")"&amp;": "&amp;MID(B18,7,99)&amp;"-"&amp;MID(B19,7,99)&amp;"."</f>
        <v>Shiratori, R. (1992). Japan.  [[journalName]]. 22(4): 461-468.</v>
      </c>
      <c r="C22" s="10" t="str">
        <f t="shared" ref="C22:R22" si="4">MID(C4,7,FIND(",",C4)-4)&amp;IF(C5="","",IF(C6="",". &amp; "&amp;MID(C5,7,FIND(",",C5)-4),". et al"))&amp;". ("&amp;C1&amp;"). "&amp;PROPER(MID(C10,7,99))&amp;".  [[journalName]]. "&amp;MID(C12,7,99)&amp;"("&amp;MID(C13,7,99)&amp;")"&amp;": "&amp;MID(C18,7,99)&amp;"-"&amp;MID(C19,7,99)&amp;"."</f>
        <v>Shiratori, R. (1993). Japan.  [[journalName]]. 24(4): 485-489.</v>
      </c>
      <c r="D22" s="10" t="str">
        <f t="shared" si="4"/>
        <v>Shiratori, R. (1994). Japan.  [[journalName]]. 26(3-4): 355-360.</v>
      </c>
      <c r="E22" s="10" t="str">
        <f t="shared" si="4"/>
        <v>Shiratori, R. (1995). Japan.  [[journalName]]. 28(3-4): 407-414.</v>
      </c>
      <c r="F22" s="10" t="str">
        <f t="shared" si="4"/>
        <v>Shiratori, R. (1996). Japan.  [[journalName]]. 30(3-4): 399-404.</v>
      </c>
      <c r="G22" s="10" t="str">
        <f t="shared" si="4"/>
        <v>Shiratori, R. (1997). Japan.  [[journalName]]. 32(3-4): 425-433.</v>
      </c>
      <c r="H22" s="10" t="str">
        <f t="shared" si="4"/>
        <v>Kato, J. (1998). Japan.  [[journalName]]. 34(3-4): 453-459.</v>
      </c>
      <c r="I22" s="10" t="str">
        <f>MID(I4,7,FIND(",",I4)-4)&amp;IF(I5="","",IF(I6="",". &amp; "&amp;MID(I5,7,FIND(",",I5)-4),". et al"))&amp;". ("&amp;I1&amp;"). "&amp;PROPER(MID(I10,7,99))&amp;".  [[journalName]]. "&amp;MID(I12,7,99)&amp;"("&amp;MID(I13,7,99)&amp;")"&amp;": "&amp;MID(I18,7,99)&amp;"-"&amp;MID(I19,7,99)&amp;"."</f>
        <v>Kato, J. (1999). Japan.  [[journalName]]. 36(3-4): 443-451.</v>
      </c>
      <c r="J22" s="10" t="str">
        <f t="shared" si="4"/>
        <v>Kato, J. (2000). Japan.  [[journalName]]. 38(3-4): 443-452.</v>
      </c>
      <c r="K22" s="10" t="str">
        <f t="shared" si="4"/>
        <v>Kato, J. (2001). Japan.  [[journalName]]. 40(3-4): 348-360.</v>
      </c>
      <c r="L22" s="10" t="str">
        <f t="shared" si="4"/>
        <v>Kato, J. (2002). Japan.  [[journalName]]. 41(7-8): 1001-1009.</v>
      </c>
      <c r="M22" s="10" t="str">
        <f t="shared" si="4"/>
        <v>Kato, J. (2003). Japan.  [[journalName]]. 42(7-8): 996-1002.</v>
      </c>
      <c r="N22" s="10" t="str">
        <f t="shared" si="4"/>
        <v>Kato, J. (2004). Japan.  [[journalName]]. 43(7-8): 1047-1053.</v>
      </c>
      <c r="O22" s="10" t="str">
        <f t="shared" si="4"/>
        <v>Kato, J. (2005). Japan.  [[journalName]]. 44(7-8): 1071-1076.</v>
      </c>
      <c r="P22" s="10" t="str">
        <f t="shared" si="4"/>
        <v>Kato, J. (2006). Japan.  [[journalName]]. 45(7-8): 1152-1161.</v>
      </c>
      <c r="Q22" s="10" t="str">
        <f t="shared" si="4"/>
        <v>Masuyama, M. (2007). Japan.  [[journalName]]. 46(7-8): 1005-1011.</v>
      </c>
      <c r="R22" s="10" t="str">
        <f t="shared" si="4"/>
        <v>Masuyama, M. (2008). Japan.  [[journalName]]. 47(7-8): 1028-1038.</v>
      </c>
      <c r="S22" s="10" t="str">
        <f>MID(S4,7,FIND(",",S4)-4)&amp;IF(S5="","",IF(S6="",". &amp; "&amp;MID(S5,7,FIND(",",S5)-4),". et al"))&amp;". ("&amp;S1&amp;"). "&amp;PROPER(MID(S10,7,99))&amp;".  [[journalName]]. "&amp;MID(S12,7,99)&amp;"("&amp;MID(S13,7,99)&amp;")"&amp;": "&amp;MID(S18,7,99)&amp;"-"&amp;MID(S19,7,99)&amp;"."</f>
        <v>Masuyama, M. (2009). Japan.  [[journalName]]. 48(7-8): 1006-1014.</v>
      </c>
      <c r="T22" s="10" t="str">
        <f>MID(T4,7,FIND(",",T4)-4)&amp;IF(T5="","",IF(T6="",". &amp; "&amp;MID(T5,7,FIND(",",T5)-4),". et al"))&amp;". ("&amp;T1&amp;"). "&amp;PROPER(MID(T10,7,99))&amp;".  [[journalName]]. "&amp;MID(T12,7,99)&amp;"("&amp;MID(T13,7,99)&amp;")"&amp;": "&amp;MID(T18,7,99)&amp;"-"&amp;MID(T19,7,99)&amp;"."</f>
        <v>Masuyama, M. (2010). Japan.  [[journalName]]. 49(7-8): 1038-1048.</v>
      </c>
      <c r="U22" s="10" t="str">
        <f>MID(U4,7,FIND(",",U4)-4)&amp;IF(U5="","",IF(U6="",". &amp; "&amp;MID(U5,7,FIND(",",U5)-4),". et al"))&amp;". ("&amp;U1&amp;"). "&amp;PROPER(MID(U10,7,99))&amp;".  [[journalName]]. "&amp;MID(U12,7,99)&amp;"("&amp;MID(U13,7,99)&amp;")"&amp;": "&amp;MID(U18,7,99)&amp;"-"&amp;MID(U19,7,99)&amp;"."</f>
        <v>Masuyama, M. (2011). Japan.  [[journalName]]. 50(7-8): 1024-1034.</v>
      </c>
      <c r="V22" s="10" t="str">
        <f>MID(V4,7,FIND(",",V4)-4)&amp;IF(V5="","",IF(V6="",". &amp; "&amp;MID(V5,7,FIND(",",V5)-4),". et al"))&amp;". ("&amp;V1&amp;"). "&amp;PROPER(MID(V10,7,99))&amp;".  [[journalName]]. "&amp;MID(V12,7,99)&amp;"("&amp;MID(V13,7,99)&amp;")"&amp;": "&amp;MID(V18,7,99)&amp;"-"&amp;MID(V19,7,99)&amp;"."</f>
        <v>Masuyama, M. &amp; Nyblade, B. (2012). Japan.  [[journalName]]. 51(1): 167-174.</v>
      </c>
      <c r="W22" s="10" t="str">
        <f t="shared" ref="W22:AE22" si="5">MID(W4,7,FIND(",",W4)-4)&amp;IF(W5="","",IF(W6="",". &amp; "&amp;MID(W5,7,FIND(",",W5)-4),". et al"))&amp;". ("&amp;W1&amp;"). "&amp;PROPER(MID(W10,7,99))&amp;".  [[journalName]]. "&amp;MID(W12,7,99)&amp;"("&amp;MID(W13,7,99)&amp;")"&amp;": "&amp;MID(W18,7,99)&amp;"-"&amp;MID(W19,7,99)&amp;"."</f>
        <v>Masuyama, M. &amp; Masuyama, M. (2013). Japan.  [[journalName]]. 52(1): 121-133.</v>
      </c>
      <c r="X22" s="10" t="str">
        <f t="shared" si="5"/>
        <v>Masuyama, M. &amp; Nyblade, B. (2014). Japan.  [[journalName]]. 53(1): 189-197.</v>
      </c>
      <c r="Y22" s="10" t="str">
        <f t="shared" si="5"/>
        <v>Hino, A. (2015). Japan.  [[journalName]]. 54(1): 169-180.</v>
      </c>
      <c r="Z22" s="10" t="str">
        <f t="shared" si="5"/>
        <v>Hino, A. (2016). Japan.  [[journalName]]. 55(1): 156-163.</v>
      </c>
      <c r="AA22" s="10" t="str">
        <f t="shared" si="5"/>
        <v>HINO, A. (2017). Japan.  [[journalName]]. 56(1): 159-169.</v>
      </c>
      <c r="AB22" s="10" t="str">
        <f t="shared" si="5"/>
        <v>HINO, A. &amp; OGAWA, H. (2018). Japan: Political Development And Data For 2017.  [[journalName]]. 57(1): 162-175.</v>
      </c>
      <c r="AC22" s="10" t="str">
        <f t="shared" si="5"/>
        <v>HINO, A. &amp; OGAWA, H. (2019). Japan: Political Development And Data For 2018.  [[journalName]]. 58(1): 162-169.</v>
      </c>
      <c r="AD22" s="10" t="str">
        <f t="shared" si="5"/>
        <v>HINO, A. &amp; OGAWA, H. (2020). Japan: Political Development And Data In 2019.  [[journalName]]. 59(1): 214-224.</v>
      </c>
      <c r="AE22" s="10" t="str">
        <f t="shared" si="5"/>
        <v>HINO, A. &amp; OGAWA, H. (2021). Japan: Political Development And Data In 2020.  [[journalName]]. 60(1): 222-232.</v>
      </c>
    </row>
    <row r="23" spans="1:31" ht="13.5" customHeight="1">
      <c r="A23" s="76" t="s">
        <v>212</v>
      </c>
      <c r="B23" s="78" t="str">
        <f>"TY  - JOUR"&amp;CHAR(10)&amp;""&amp;B10&amp;CHAR(10)&amp;B4&amp;CHAR(10)&amp;IF(B5="","",B5&amp;CHAR(10))&amp;IF(B6="","",B6&amp;CHAR(10))&amp;IF(B7="","",B7&amp;CHAR(10))&amp;B12&amp;CHAR(10)&amp;B11&amp;CHAR(10)&amp;B13&amp;CHAR(10)&amp;B18&amp;CHAR(10)&amp;B19&amp;CHAR(10)&amp;B20&amp;CHAR(10)&amp;B14&amp;CHAR(10)&amp;LEFT(B16,13)&amp;"onlinelibrary.wiley.com/doi/"&amp;MID(B17,7,999)&amp;"/full"</f>
        <v>TY  - JOUR
TI  - Japan
AU  - Shiratori, Rei
VL  - 22
JO  - European Journal of Political Research
IS  - 4
SP  - 461
EP  - 468
PY  - 1992
PB  - Blackwell Publishing Ltd
UR  - http://onlinelibrary.wiley.com/doi/10.1111/j.1475-6765.1992.tb00333.x/full</v>
      </c>
      <c r="C23" s="78" t="str">
        <f t="shared" ref="C23:T23" si="6">"TY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Japan
AU  - Shiratori, Rei
VL  - 24
JO  - European Journal of Political Research
IS  - 4
SP  - 485
EP  - 489
PY  - 1993
PB  - Blackwell Publishing Ltd
UR  - http://onlinelibrary.wiley.com/doi/10.1111/j.1475-6765.1993.tb00401.x/full</v>
      </c>
      <c r="D23" s="78" t="str">
        <f t="shared" si="6"/>
        <v>TY  - JOUR
TI  - Japan
AU  - Shiratori, Rei
VL  - 26
JO  - European Journal of Political Research
IS  - 3-4
SP  - 355
EP  - 360
PY  - 1994
PB  - Blackwell Publishing Ltd
UR  - http://onlinelibrary.wiley.com/doi/10.1111/j.1475-6765.1994.tb00457.x/full</v>
      </c>
      <c r="E23" s="78" t="str">
        <f t="shared" si="6"/>
        <v>TY  - JOUR
TI  - Japan
AU  - Shiratori, Rei
VL  - 28
JO  - European Journal of Political Research
IS  - 3-4
SP  - 407
EP  - 414
PY  - 1995
PB  - Blackwell Publishing Ltd
UR  - http://onlinelibrary.wiley.com/doi/10.1111/j.1475-6765.1995.tb00506.x/full</v>
      </c>
      <c r="F23" s="78" t="str">
        <f t="shared" si="6"/>
        <v>TY  - JOUR
TI  - Japan
AU  - Shiratori, Rei
VL  - 30
JO  - European Journal of Political Research
IS  - 3-4
SP  - 399
EP  - 404
PY  - 1996
PB  - Blackwell Publishing Ltd
UR  - http://onlinelibrary.wiley.com/doi/10.1111/j.1475-6765.1996.tb00693.x/full</v>
      </c>
      <c r="G23" s="78" t="str">
        <f t="shared" si="6"/>
        <v>TY  - JOUR
TI  - Japan
AU  - Shiratori, Rei
VL  - 32
JO  - European Journal of Political Research
IS  - 3-4
SP  - 425
EP  - 433
PY  - 1997
PB  - Blackwell Publishing Ltd
UR  - http://onlinelibrary.wiley.com/doi/10.1111/1475-6765.00360/full</v>
      </c>
      <c r="H23" s="78" t="str">
        <f t="shared" si="6"/>
        <v>TY  - JOUR
TI  - Japan
AU  - Kato, Junko
VL  - 34
JO  - European Journal of Political Research
IS  - 3-4
SP  - 453
EP  - 459
PY  - 1998
PB  - Blackwell Publishing Ltd
UR  - http://onlinelibrary.wiley.com/doi/10.1111/1475-6765.00426/full</v>
      </c>
      <c r="I23" s="78" t="str">
        <f>"TY  - JOUR"&amp;CHAR(10)&amp;""&amp;I10&amp;CHAR(10)&amp;I4&amp;CHAR(10)&amp;IF(I5="","",I5&amp;CHAR(10))&amp;IF(I6="","",I6&amp;CHAR(10))&amp;IF(I7="","",I7&amp;CHAR(10))&amp;I12&amp;CHAR(10)&amp;I11&amp;CHAR(10)&amp;I13&amp;CHAR(10)&amp;I18&amp;CHAR(10)&amp;I19&amp;CHAR(10)&amp;I20&amp;CHAR(10)&amp;I14&amp;CHAR(10)&amp;LEFT(I16,13)&amp;"onlinelibrary.wiley.com/doi/"&amp;MID(I17,7,999)&amp;"/full"</f>
        <v>TY  - JOUR
TI  - Japan
AU  - Kato, Junko
VL  - 36
JO  - European Journal of Political Research
IS  - 3-4
SP  - 443
EP  - 451
PY  - 1999
PB  - Blackwell Publishing Ltd
UR  - http://onlinelibrary.wiley.com/doi/10.1111/j.1475-6765.1999.tb00723.x/full</v>
      </c>
      <c r="J23" s="78" t="str">
        <f t="shared" si="6"/>
        <v>TY  - JOUR
TI  - Japan
AU  - Kato, Junko
VL  - 38
JO  - European Journal of Political Research
IS  - 3-4
SP  - 443
EP  - 452
PY  - 2000
PB  - Blackwell Publishing Ltd
UR  - http://onlinelibrary.wiley.com/doi/10.1111/j.1475-6765.2000.tb01152.x/full</v>
      </c>
      <c r="K23" s="78" t="str">
        <f t="shared" si="6"/>
        <v>TY  - JOUR
TI  - Japan
AU  - Kato, Junko
VL  - 40
JO  - European Journal of Political Research
IS  - 3-4
SP  - 348
EP  - 360
PY  - 2001
PB  - Blackwell Publishing Ltd
UR  - http://onlinelibrary.wiley.com/doi/10.1111/1475-6765.00426-i2/full</v>
      </c>
      <c r="L23" s="78" t="str">
        <f t="shared" si="6"/>
        <v>TY  - JOUR
TI  - Japan
AU  - Kato, Junko
VL  - 41
JO  - European Journal of Political Research
IS  - 7-8
SP  - 1001
EP  - 1009
PY  - 2002
PB  - Blackwell Publishing Ltd
UR  - http://onlinelibrary.wiley.com/doi/10.1111/1475-6765.00055/full</v>
      </c>
      <c r="M23" s="78" t="str">
        <f t="shared" si="6"/>
        <v>TY  - JOUR
TI  - Japan
AU  - Kato, Junko
VL  - 42
JO  - European Journal of Political Research
IS  - 7-8
SP  - 996
EP  - 1002
PY  - 2003
PB  - Blackwell Publishing Ltd.
UR  - http://onlinelibrary.wiley.com/doi/10.1111/j.0304-4130.2003.00126.x/full</v>
      </c>
      <c r="N23" s="78" t="str">
        <f t="shared" si="6"/>
        <v>TY  - JOUR
TI  - Japan
AU  - Kato, Junko
VL  - 43
JO  - European Journal of Political Research
IS  - 7-8
SP  - 1047
EP  - 1053
PY  - 2004
PB  - Blackwell Publishing Ltd.
UR  - http://onlinelibrary.wiley.com/doi/10.1111/j.1475-6765.2004.00199.x/full</v>
      </c>
      <c r="O23" s="78" t="str">
        <f t="shared" si="6"/>
        <v>TY  - JOUR
TI  - Japan
AU  - Kato, Junko
VL  - 44
JO  - European Journal of Political Research
IS  - 7-8
SP  - 1071
EP  - 1076
PY  - 2005
PB  - Blackwell Publishing Ltd.
UR  - http://onlinelibrary.wiley.com/doi/10.1111/j.1475-6765.2005.00271.x/full</v>
      </c>
      <c r="P23" s="78" t="str">
        <f t="shared" si="6"/>
        <v>TY  - JOUR
TI  - Japan
AU  - Kato, Junko
VL  - 45
JO  - European Journal of Political Research
IS  - 7-8
SP  - 1152
EP  - 1161
PY  - 2006
PB  - Blackwell Publishing Ltd
UR  - http://onlinelibrary.wiley.com/doi/10.1111/j.1475-6765.2006.00671.x/full</v>
      </c>
      <c r="Q23" s="78" t="str">
        <f>"TY  - JOUR"&amp;CHAR(10)&amp;""&amp;Q10&amp;CHAR(10)&amp;Q4&amp;CHAR(10)&amp;IF(Q5="","",Q5&amp;CHAR(10))&amp;IF(Q6="","",Q6&amp;CHAR(10))&amp;IF(Q7="","",Q7&amp;CHAR(10))&amp;Q11&amp;CHAR(10)&amp;Q12&amp;CHAR(10)&amp;Q13&amp;CHAR(10)&amp;Q18&amp;CHAR(10)&amp;Q19&amp;CHAR(10)&amp;Q20&amp;CHAR(10)&amp;Q14&amp;CHAR(10)&amp;LEFT(Q16,13)&amp;"onlinelibrary.wiley.com/doi/"&amp;MID(Q17,7,999)&amp;"/full"</f>
        <v>TY  - JOUR
TI  - Japan
AU  - Masuyama, Mikitaka
JO  - European Journal of Political Research
VL  - 46
IS  - 7-8
SP  - 1005
EP  - 1011
PY  - 2007
PB  - Blackwell Publishing Ltd
UR  - http://onlinelibrary.wiley.com/doi/10.1111/j.1475-6765.2007.00745.x/full</v>
      </c>
      <c r="R23" s="78" t="str">
        <f t="shared" si="6"/>
        <v>TY  - JOUR
TI  - Japan
AU  - Masuyama, Mikitaka
VL  - 47
JO  - European Journal of Political Research
IS  - 7-8
SP  - 1028
EP  - 1038
PY  - 2008
PB  - Blackwell Publishing Ltd
UR  - http://onlinelibrary.wiley.com/doi/10.1111/j.1475-6765.2008.00821.x/full</v>
      </c>
      <c r="S23" s="78" t="str">
        <f t="shared" si="6"/>
        <v>TY  - JOUR
TI  - Japan
AU  - Masuyama, Mikitaka
VL  - 48
JO  - European Journal of Political Research
IS  - 7-8
SP  - 1006
EP  - 1014
PY  - 2009
PB  - Blackwell Publishing Ltd
UR  - http://onlinelibrary.wiley.com/doi/10.1111/j.1475-6765.2009.01862.x/full</v>
      </c>
      <c r="T23" s="78" t="str">
        <f t="shared" si="6"/>
        <v>TY  - JOUR
TI  - Japan
AU  - Masuyama, Mikitaka
VL  - 49
JO  - European Journal of Political Research
IS  - 7-8
SP  - 1038
EP  - 1048
PY  - 2010
PB  - Blackwell Publishing Ltd
UR  - http://onlinelibrary.wiley.com/doi/10.1111/j.1475-6765.2010.01960.x/full</v>
      </c>
      <c r="U23" s="78" t="str">
        <f>"TY  - JOUR"&amp;CHAR(10)&amp;""&amp;U10&amp;CHAR(10)&amp;U4&amp;CHAR(10)&amp;IF(U5="","",U5&amp;CHAR(10))&amp;IF(U6="","",U6&amp;CHAR(10))&amp;IF(U7="","",U7&amp;CHAR(10))&amp;U12&amp;CHAR(10)&amp;U11&amp;CHAR(10)&amp;U13&amp;CHAR(10)&amp;U18&amp;CHAR(10)&amp;U19&amp;CHAR(10)&amp;U20&amp;CHAR(10)&amp;U14&amp;CHAR(10)&amp;LEFT(U16,13)&amp;"onlinelibrary.wiley.com/doi/"&amp;MID(U17,7,999)&amp;"/full"</f>
        <v>TY  - JOUR
TI  - Japan
AU  - Masuyama, Mikitaka
VL  - 50
JO  - European Journal of Political Research
IS  - 7-8
SP  - 1024
EP  - 1034
PY  - 2011
PB  - Blackwell Publishing Ltd
UR  - http://onlinelibrary.wiley.com/doi/10.1111/j.1475-6765.2011.02029.x/full</v>
      </c>
      <c r="V23" s="78" t="str">
        <f>"TY  - JOUR"&amp;CHAR(10)&amp;""&amp;V10&amp;CHAR(10)&amp;V4&amp;CHAR(10)&amp;IF(V5="","",V5&amp;CHAR(10))&amp;IF(V6="","",V6&amp;CHAR(10))&amp;IF(V7="","",V7&amp;CHAR(10))&amp;V12&amp;CHAR(10)&amp;V11&amp;CHAR(10)&amp;V13&amp;CHAR(10)&amp;V18&amp;CHAR(10)&amp;V19&amp;CHAR(10)&amp;V20&amp;CHAR(10)&amp;V14&amp;CHAR(10)&amp;LEFT(V16,13)&amp;"onlinelibrary.wiley.com/doi/"&amp;MID(V17,7,999)&amp;"/full"</f>
        <v>TY  - JOUR
TI  - Japan
AU  - Masuyama, Mikitaka
AU  - Nyblade, Benjamin
VL  - 51
JO  - European Journal of Political Research Political Data Yearbook
IS  - 1
SP  - 167
EP  - 174
PY  - 2012
PB  - Blackwell Publishing Ltd
UR  - http://onlinelibrary.wiley.com/doi/10.1111/j.2047-8852.2012.00019.x/full</v>
      </c>
      <c r="W23" s="78" t="str">
        <f t="shared" ref="W23:AE23" si="7">"TY  - JOUR"&amp;CHAR(10)&amp;""&amp;W10&amp;CHAR(10)&amp;W4&amp;CHAR(10)&amp;IF(W5="","",W5&amp;CHAR(10))&amp;IF(W6="","",W6&amp;CHAR(10))&amp;IF(W7="","",W7&amp;CHAR(10))&amp;W12&amp;CHAR(10)&amp;W11&amp;CHAR(10)&amp;W13&amp;CHAR(10)&amp;W18&amp;CHAR(10)&amp;W19&amp;CHAR(10)&amp;W20&amp;CHAR(10)&amp;W14&amp;CHAR(10)&amp;LEFT(W16,13)&amp;"onlinelibrary.wiley.com/doi/"&amp;MID(W17,7,999)&amp;"/full"</f>
        <v>TY  - JOUR
TI  - Japan
AU  - Masuyama, Mikitaka
AU  - Masuyama, Mikitaka
VL  - 52
JO  - EUROPEAN JOURNAL OF POLITICAL RESEARCH POLITICAL DATA YEARBOOK
IS  - 1
SP  - 121
EP  - 133
PY  - 2013
PB  - John Wiley &amp; Sons, Ltd
UR  - https:/onlinelibrary.wiley.com/doi/10.1111/2047-8852.12018/full</v>
      </c>
      <c r="X23" s="78" t="str">
        <f t="shared" si="7"/>
        <v>TY  - JOUR
TI  - Japan
AU  - Masuyama, Mikitaka
AU  - Nyblade, Benjamin
VL  - 53
JO  - EUROPEAN JOURNAL OF POLITICAL RESEARCH POLITICAL DATA YEARBOOK
IS  - 1
SP  - 189
EP  - 197
PY  - 2014
PB  - John Wiley &amp; Sons, Ltd
UR  - https:/onlinelibrary.wiley.com/doi/10.1111/2047-8852.12055/full</v>
      </c>
      <c r="Y23" s="78" t="str">
        <f t="shared" si="7"/>
        <v>TY  - JOUR
TI  - Japan
AU  - Hino, Airo
VL  - 54
JO  - EUROPEAN JOURNAL OF POLITICAL RESEARCH POLITICAL DATA YEARBOOK
IS  - 1
SP  - 169
EP  - 180
PY  - 2015
PB  - John Wiley &amp; Sons, Ltd
UR  - https:/onlinelibrary.wiley.com/doi/10.1111/2047-8852.12095/full</v>
      </c>
      <c r="Z23" s="78" t="str">
        <f t="shared" si="7"/>
        <v>TY  - JOUR
TI  - Japan
AU  - Hino, Airo
VL  - 55
JO  - EUROPEAN JOURNAL OF POLITICAL RESEARCH POLITICAL DATA YEARBOOK
IS  - 1
SP  - 156
EP  - 163
PY  - 2016
PB  - John Wiley &amp; Sons, Ltd
UR  - https:/onlinelibrary.wiley.com/doi/10.1111/2047-8852.12134/full</v>
      </c>
      <c r="AA23" s="78" t="str">
        <f t="shared" si="7"/>
        <v>TY  - JOUR
TI  - Japan
AU  - HINO, AIRO
VL  - 56
JO  - EUROPEAN JOURNAL OF POLITICAL RESEARCH POLITICAL DATA YEARBOOK
IS  - 1
SP  - 159
EP  - 169
PY  - 2017
PB  - John Wiley &amp; Sons, Ltd
UR  - https:/onlinelibrary.wiley.com/doi/10.1111/2047-8852.12183/full</v>
      </c>
      <c r="AB23" s="78" t="str">
        <f t="shared" si="7"/>
        <v>TY  - JOUR
TI  - Japan: Political development and data for 2017
AU  - HINO, AIRO
AU  - OGAWA, HIROKI
VL  - 57
JO  - EUROPEAN JOURNAL OF POLITICAL RESEARCH POLITICAL DATA YEARBOOK
IS  - 1
SP  - 162
EP  - 175
PY  - 2018
PB  - John Wiley &amp; Sons, Ltd
UR  - https:/onlinelibrary.wiley.com/doi/10.1111/2047-8852.12217/full</v>
      </c>
      <c r="AC23" s="78" t="str">
        <f t="shared" si="7"/>
        <v>TY  - JOUR
TI  - Japan: Political Development and Data for 2018
AU  - HINO, AIRO
AU  - OGAWA, HIROKI
VL  - 58
JO  - EUROPEAN JOURNAL OF POLITICAL RESEARCH POLITICAL DATA YEARBOOK
IS  - 1
SP  - 162
EP  - 169
PY  - 2019
PB  - John Wiley &amp; Sons, Ltd
UR  - https:/onlinelibrary.wiley.com/doi/10.1111/2047-8852.12269/full</v>
      </c>
      <c r="AD23" s="78" t="str">
        <f t="shared" si="7"/>
        <v>TY  - JOUR
TI  - Japan: Political Development and Data in 2019
AU  - HINO, AIRO
AU  - OGAWA, HIROKI
VL  - 59
JO  - EUROPEAN JOURNAL OF POLITICAL RESEARCH POLITICAL DATA YEARBOOK
IS  - 1
SP  - 214
EP  - 224
PY  - 2020
PB  - John Wiley &amp; Sons, Ltd
UR  - https:/onlinelibrary.wiley.com/doi/10.1111/2047-8852.12300/full</v>
      </c>
      <c r="AE23" s="78" t="str">
        <f t="shared" si="7"/>
        <v>TY  - JOUR
TI  - Japan: Political Development and Data in 2020
AU  - HINO, AIRO
AU  - OGAWA, HIROKI
VL  - 60
JO  - EUROPEAN JOURNAL OF POLITICAL RESEARCH POLITICAL DATA YEARBOOK
IS  - 1
SP  - 222
EP  - 232
PY  - 2021
PB  - John Wiley &amp; Sons, Ltd
UR  - https:/onlinelibrary.wiley.com/doi/10.1111/2047-8852.12333/full</v>
      </c>
    </row>
    <row r="24" spans="1:31" ht="13.5" customHeight="1">
      <c r="A24" s="76" t="s">
        <v>213</v>
      </c>
      <c r="B24" s="78"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{ecprPDY_1992_japan,
title = "Japan",
author = "Shiratori, Rei",
journal = "European Journal of Political Research",
volume = 22,
number = 4,
pages = "461--468",
year = 1992,
publisher = "Blackwell Publishing Ltd"
}</v>
      </c>
      <c r="C24" s="78" t="str">
        <f t="shared" ref="C24:T24" si="8">"@article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{ecprPDY_1993_japan,
title = "Japan",
author = "Shiratori, Rei",
journal = "European Journal of Political Research",
volume = 24,
number = 4,
pages = "485--489",
year = 1993,
publisher = "Blackwell Publishing Ltd"
}</v>
      </c>
      <c r="D24" s="78" t="str">
        <f t="shared" si="8"/>
        <v>@article {ecprPDY_1994_japan,
title = "Japan",
author = "Shiratori, Rei",
journal = "European Journal of Political Research",
volume = 26,
number = 3-4,
pages = "355--360",
year = 1994,
publisher = "Blackwell Publishing Ltd"
}</v>
      </c>
      <c r="E24" s="78" t="str">
        <f t="shared" si="8"/>
        <v>@article {ecprPDY_1995_japan,
title = "Japan",
author = "Shiratori, Rei",
journal = "European Journal of Political Research",
volume = 28,
number = 3-4,
pages = "407--414",
year = 1995,
publisher = "Blackwell Publishing Ltd"
}</v>
      </c>
      <c r="F24" s="78" t="str">
        <f t="shared" si="8"/>
        <v>@article {ecprPDY_1996_japan,
title = "Japan",
author = "Shiratori, Rei",
journal = "European Journal of Political Research",
volume = 30,
number = 3-4,
pages = "399--404",
year = 1996,
publisher = "Blackwell Publishing Ltd"
}</v>
      </c>
      <c r="G24" s="78" t="str">
        <f t="shared" si="8"/>
        <v>@article {ecprPDY_1997_japan,
title = "Japan",
author = "Shiratori, Rei",
journal = "European Journal of Political Research",
volume = 32,
number = 3-4,
pages = "425--433",
year = 1997,
publisher = "Blackwell Publishing Ltd"
}</v>
      </c>
      <c r="H24" s="78" t="str">
        <f t="shared" si="8"/>
        <v>@article {ecprPDY_1998_japan,
title = "Japan",
author = "Kato, Junko",
journal = "European Journal of Political Research",
volume = 34,
number = 3-4,
pages = "453--459",
year = 1998,
publisher = "Blackwell Publishing Ltd"
}</v>
      </c>
      <c r="I24" s="78" t="str">
        <f>"@article {ecprPDY_"&amp;I1&amp;"_"&amp;LOWER(MID(I10,FIND("- ",I10)+2,999))&amp;","&amp;CHAR(10)&amp;"title = """&amp;MID(I10,FIND("- ",I10)+2,999)&amp;""","&amp;CHAR(10)&amp;"author = """&amp;IF(I25&lt;&gt;"",I25&amp;".",MID(I4,FIND("- ",I4)+2,999))&amp;IF(I26&lt;&gt;""," and "&amp;I26&amp;".",IF(I5 = "",""," and "&amp;MID(I5,FIND("- ",I5)+2,999)))&amp;IF(I27&lt;&gt;""," and "&amp;I27&amp;".",IF(I6 = "",""," and "&amp;MID(I6,FIND("- ",I6)+2,999)))&amp;IF(I28&lt;&gt;""," and "&amp;I28&amp;".",IF(I7 = "",""," and "&amp;MID(I7,FIND("- ",I7)+2,999)))&amp;""","&amp;CHAR(10)&amp;"journal = """&amp;MID(I11,FIND("- ",I11)+2,999)&amp;""","&amp;CHAR(10)&amp;"volume = "&amp;MID(I12,FIND("- ",I12)+2,999)&amp;","&amp;CHAR(10)&amp;"number = "&amp;MID(I13,FIND("- ",I13)+2,999)&amp;","&amp;CHAR(10)&amp;"pages = """&amp;MID(I18,FIND("- ",I18)+2,999)&amp;"--"&amp;MID(I19,FIND("- ",I19)+2,999)&amp;""","&amp;CHAR(10)&amp;"year = "&amp;I1&amp;","&amp;CHAR(10)&amp;"publisher = """&amp;MID(I14,FIND("- ",I14)+2,999)&amp;""""&amp;CHAR(10)&amp;"}"</f>
        <v>@article {ecprPDY_1999_japan,
title = "Japan",
author = "Kato, Junko",
journal = "European Journal of Political Research",
volume = 36,
number = 3-4,
pages = "443--451",
year = 1999,
publisher = "Blackwell Publishing Ltd"
}</v>
      </c>
      <c r="J24" s="78" t="str">
        <f t="shared" si="8"/>
        <v>@article {ecprPDY_2000_japan,
title = "Japan",
author = "Kato, Junko",
journal = "European Journal of Political Research",
volume = 38,
number = 3-4,
pages = "443--452",
year = 2000,
publisher = "Blackwell Publishing Ltd"
}</v>
      </c>
      <c r="K24" s="78" t="str">
        <f t="shared" si="8"/>
        <v>@article {ecprPDY_2001_japan,
title = "Japan",
author = "Kato, Junko",
journal = "European Journal of Political Research",
volume = 40,
number = 3-4,
pages = "348--360",
year = 2001,
publisher = "Blackwell Publishing Ltd"
}</v>
      </c>
      <c r="L24" s="78" t="str">
        <f t="shared" si="8"/>
        <v>@article {ecprPDY_2002_japan,
title = "Japan",
author = "Kato, Junko",
journal = "European Journal of Political Research",
volume = 41,
number = 7-8,
pages = "1001--1009",
year = 2002,
publisher = "Blackwell Publishing Ltd"
}</v>
      </c>
      <c r="M24" s="78" t="str">
        <f t="shared" si="8"/>
        <v>@article {ecprPDY_2003_japan,
title = "Japan",
author = "Kato, Junko",
journal = "European Journal of Political Research",
volume = 42,
number = 7-8,
pages = "996--1002",
year = 2003,
publisher = "Blackwell Publishing Ltd."
}</v>
      </c>
      <c r="N24" s="78" t="str">
        <f t="shared" si="8"/>
        <v>@article {ecprPDY_2004_japan,
title = "Japan",
author = "Kato, Junko",
journal = "European Journal of Political Research",
volume = 43,
number = 7-8,
pages = "1047--1053",
year = 2004,
publisher = "Blackwell Publishing Ltd."
}</v>
      </c>
      <c r="O24" s="78" t="str">
        <f t="shared" si="8"/>
        <v>@article {ecprPDY_2005_japan,
title = "Japan",
author = "Kato, Junko",
journal = "European Journal of Political Research",
volume = 44,
number = 7-8,
pages = "1071--1076",
year = 2005,
publisher = "Blackwell Publishing Ltd."
}</v>
      </c>
      <c r="P24" s="78" t="str">
        <f t="shared" si="8"/>
        <v>@article {ecprPDY_2006_japan,
title = "Japan",
author = "Kato, Junko",
journal = "European Journal of Political Research",
volume = 45,
number = 7-8,
pages = "1152--1161",
year = 2006,
publisher = "Blackwell Publishing Ltd"
}</v>
      </c>
      <c r="Q24" s="78" t="str">
        <f t="shared" si="8"/>
        <v>@article {ecprPDY_2007_japan,
title = "Japan",
author = "Masuyama, Mikitaka",
journal = "European Journal of Political Research",
volume = 46,
number = 7-8,
pages = "1005--1011",
year = 2007,
publisher = "Blackwell Publishing Ltd"
}</v>
      </c>
      <c r="R24" s="78" t="str">
        <f t="shared" si="8"/>
        <v>@article {ecprPDY_2008_japan,
title = "Japan",
author = "Masuyama, Mikitaka",
journal = "European Journal of Political Research",
volume = 47,
number = 7-8,
pages = "1028--1038",
year = 2008,
publisher = "Blackwell Publishing Ltd"
}</v>
      </c>
      <c r="S24" s="78" t="str">
        <f t="shared" si="8"/>
        <v>@article {ecprPDY_2009_japan,
title = "Japan",
author = "Masuyama, Mikitaka",
journal = "European Journal of Political Research",
volume = 48,
number = 7-8,
pages = "1006--1014",
year = 2009,
publisher = "Blackwell Publishing Ltd"
}</v>
      </c>
      <c r="T24" s="78" t="str">
        <f t="shared" si="8"/>
        <v>@article {ecprPDY_2010_japan,
title = "Japan",
author = "Masuyama, Mikitaka",
journal = "European Journal of Political Research",
volume = 49,
number = 7-8,
pages = "1038--1048",
year = 2010,
publisher = "Blackwell Publishing Ltd"
}</v>
      </c>
      <c r="U24" s="78" t="str">
        <f>"@article {ecprPDY_"&amp;U1&amp;"_"&amp;LOWER(MID(U10,FIND("- ",U10)+2,999))&amp;","&amp;CHAR(10)&amp;"title = """&amp;MID(U10,FIND("- ",U10)+2,999)&amp;""","&amp;CHAR(10)&amp;"author = """&amp;IF(U25&lt;&gt;"",U25&amp;".",MID(U4,FIND("- ",U4)+2,999))&amp;IF(U26&lt;&gt;""," and "&amp;U26&amp;".",IF(U5 = "",""," and "&amp;MID(U5,FIND("- ",U5)+2,999)))&amp;IF(U27&lt;&gt;""," and "&amp;U27&amp;".",IF(U6 = "",""," and "&amp;MID(U6,FIND("- ",U6)+2,999)))&amp;IF(U28&lt;&gt;""," and "&amp;U28&amp;".",IF(U7 = "",""," and "&amp;MID(U7,FIND("- ",U7)+2,999)))&amp;""","&amp;CHAR(10)&amp;"journal = """&amp;MID(U11,FIND("- ",U11)+2,999)&amp;""","&amp;CHAR(10)&amp;"volume = "&amp;MID(U12,FIND("- ",U12)+2,999)&amp;","&amp;CHAR(10)&amp;"number = "&amp;MID(U13,FIND("- ",U13)+2,999)&amp;","&amp;CHAR(10)&amp;"pages = """&amp;MID(U18,FIND("- ",U18)+2,999)&amp;"--"&amp;MID(U19,FIND("- ",U19)+2,999)&amp;""","&amp;CHAR(10)&amp;"year = "&amp;U1&amp;","&amp;CHAR(10)&amp;"publisher = """&amp;MID(U14,FIND("- ",U14)+2,999)&amp;""""&amp;CHAR(10)&amp;"}"</f>
        <v>@article {ecprPDY_2011_japan,
title = "Japan",
author = "Masuyama, Mikitaka",
journal = "European Journal of Political Research",
volume = 50,
number = 7-8,
pages = "1024--1034",
year = 2011,
publisher = "Blackwell Publishing Ltd"
}</v>
      </c>
      <c r="V24" s="78" t="str">
        <f>"@article {ecprPDY_"&amp;V1&amp;"_"&amp;LOWER(MID(V10,FIND("- ",V10)+2,999))&amp;","&amp;CHAR(10)&amp;"title = """&amp;MID(V10,FIND("- ",V10)+2,999)&amp;""","&amp;CHAR(10)&amp;"author = """&amp;IF(V25&lt;&gt;"",V25&amp;".",MID(V4,FIND("- ",V4)+2,999))&amp;IF(V26&lt;&gt;""," and "&amp;V26&amp;".",IF(V5 = "",""," and "&amp;MID(V5,FIND("- ",V5)+2,999)))&amp;IF(V27&lt;&gt;""," and "&amp;V27&amp;".",IF(V6 = "",""," and "&amp;MID(V6,FIND("- ",V6)+2,999)))&amp;IF(V28&lt;&gt;""," and "&amp;V28&amp;".",IF(V7 = "",""," and "&amp;MID(V7,FIND("- ",V7)+2,999)))&amp;""","&amp;CHAR(10)&amp;"journal = """&amp;MID(V11,FIND("- ",V11)+2,999)&amp;""","&amp;CHAR(10)&amp;"volume = "&amp;MID(V12,FIND("- ",V12)+2,999)&amp;","&amp;CHAR(10)&amp;"number = "&amp;MID(V13,FIND("- ",V13)+2,999)&amp;","&amp;CHAR(10)&amp;"pages = """&amp;MID(V18,FIND("- ",V18)+2,999)&amp;"--"&amp;MID(V19,FIND("- ",V19)+2,999)&amp;""","&amp;CHAR(10)&amp;"year = "&amp;V1&amp;","&amp;CHAR(10)&amp;"publisher = """&amp;MID(V14,FIND("- ",V14)+2,999)&amp;""""&amp;CHAR(10)&amp;"}"</f>
        <v>@article {ecprPDY_2012_japan,
title = "Japan",
author = "Masuyama, Mikitaka and Nyblade, Benjamin",
journal = "European Journal of Political Research Political Data Yearbook",
volume = 51,
number = 1,
pages = "167--174",
year = 2012,
publisher = "Blackwell Publishing Ltd"
}</v>
      </c>
      <c r="W24" s="78" t="str">
        <f t="shared" ref="W24:AE24" si="9">"@article {ecprPDY_"&amp;W1&amp;"_"&amp;LOWER(MID(W10,FIND("- ",W10)+2,999))&amp;","&amp;CHAR(10)&amp;"title = """&amp;MID(W10,FIND("- ",W10)+2,999)&amp;""","&amp;CHAR(10)&amp;"author = """&amp;IF(W25&lt;&gt;"",W25&amp;".",MID(W4,FIND("- ",W4)+2,999))&amp;IF(W26&lt;&gt;""," and "&amp;W26&amp;".",IF(W5 = "",""," and "&amp;MID(W5,FIND("- ",W5)+2,999)))&amp;IF(W27&lt;&gt;""," and "&amp;W27&amp;".",IF(W6 = "",""," and "&amp;MID(W6,FIND("- ",W6)+2,999)))&amp;IF(W28&lt;&gt;""," and "&amp;W28&amp;".",IF(W7 = "",""," and "&amp;MID(W7,FIND("- ",W7)+2,999)))&amp;""","&amp;CHAR(10)&amp;"journal = """&amp;MID(W11,FIND("- ",W11)+2,999)&amp;""","&amp;CHAR(10)&amp;"volume = "&amp;MID(W12,FIND("- ",W12)+2,999)&amp;","&amp;CHAR(10)&amp;"number = "&amp;MID(W13,FIND("- ",W13)+2,999)&amp;","&amp;CHAR(10)&amp;"pages = """&amp;MID(W18,FIND("- ",W18)+2,999)&amp;"--"&amp;MID(W19,FIND("- ",W19)+2,999)&amp;""","&amp;CHAR(10)&amp;"year = "&amp;W1&amp;","&amp;CHAR(10)&amp;"publisher = """&amp;MID(W14,FIND("- ",W14)+2,999)&amp;""""&amp;CHAR(10)&amp;"}"</f>
        <v>@article {ecprPDY_2013_japan,
title = "Japan",
author = "Masuyama, Mikitaka and Masuyama, Mikitaka",
journal = "EUROPEAN JOURNAL OF POLITICAL RESEARCH POLITICAL DATA YEARBOOK",
volume = 52,
number = 1,
pages = "121--133",
year = 2013,
publisher = "John Wiley &amp; Sons, Ltd"
}</v>
      </c>
      <c r="X24" s="78" t="str">
        <f t="shared" si="9"/>
        <v>@article {ecprPDY_2014_japan,
title = "Japan",
author = "Masuyama, Mikitaka and Nyblade, Benjamin",
journal = "EUROPEAN JOURNAL OF POLITICAL RESEARCH POLITICAL DATA YEARBOOK",
volume = 53,
number = 1,
pages = "189--197",
year = 2014,
publisher = "John Wiley &amp; Sons, Ltd"
}</v>
      </c>
      <c r="Y24" s="78" t="str">
        <f t="shared" si="9"/>
        <v>@article {ecprPDY_2015_japan,
title = "Japan",
author = "Hino, Airo",
journal = "EUROPEAN JOURNAL OF POLITICAL RESEARCH POLITICAL DATA YEARBOOK",
volume = 54,
number = 1,
pages = "169--180",
year = 2015,
publisher = "John Wiley &amp; Sons, Ltd"
}</v>
      </c>
      <c r="Z24" s="78" t="str">
        <f t="shared" si="9"/>
        <v>@article {ecprPDY_2016_japan,
title = "Japan",
author = "Hino, Airo",
journal = "EUROPEAN JOURNAL OF POLITICAL RESEARCH POLITICAL DATA YEARBOOK",
volume = 55,
number = 1,
pages = "156--163",
year = 2016,
publisher = "John Wiley &amp; Sons, Ltd"
}</v>
      </c>
      <c r="AA24" s="78" t="str">
        <f t="shared" si="9"/>
        <v>@article {ecprPDY_2017_japan,
title = "Japan",
author = "HINO, AIRO",
journal = "EUROPEAN JOURNAL OF POLITICAL RESEARCH POLITICAL DATA YEARBOOK",
volume = 56,
number = 1,
pages = "159--169",
year = 2017,
publisher = "John Wiley &amp; Sons, Ltd"
}</v>
      </c>
      <c r="AB24" s="78" t="str">
        <f t="shared" si="9"/>
        <v>@article {ecprPDY_2018_japan: political development and data for 2017,
title = "Japan: Political development and data for 2017",
author = "HINO, AIRO and OGAWA, HIROKI",
journal = "EUROPEAN JOURNAL OF POLITICAL RESEARCH POLITICAL DATA YEARBOOK",
volume = 57,
number = 1,
pages = "162--175",
year = 2018,
publisher = "John Wiley &amp; Sons, Ltd"
}</v>
      </c>
      <c r="AC24" s="78" t="str">
        <f t="shared" si="9"/>
        <v>@article {ecprPDY_2019_japan: political development and data for 2018,
title = "Japan: Political Development and Data for 2018",
author = "HINO, AIRO and OGAWA, HIROKI",
journal = "EUROPEAN JOURNAL OF POLITICAL RESEARCH POLITICAL DATA YEARBOOK",
volume = 58,
number = 1,
pages = "162--169",
year = 2019,
publisher = "John Wiley &amp; Sons, Ltd"
}</v>
      </c>
      <c r="AD24" s="78" t="str">
        <f t="shared" si="9"/>
        <v>@article {ecprPDY_2020_japan: political development and data in 2019,
title = "Japan: Political Development and Data in 2019",
author = "HINO, AIRO and OGAWA, HIROKI",
journal = "EUROPEAN JOURNAL OF POLITICAL RESEARCH POLITICAL DATA YEARBOOK",
volume = 59,
number = 1,
pages = "214--224",
year = 2020,
publisher = "John Wiley &amp; Sons, Ltd"
}</v>
      </c>
      <c r="AE24" s="78" t="str">
        <f t="shared" si="9"/>
        <v>@article {ecprPDY_2021_japan: political development and data in 2020,
title = "Japan: Political Development and Data in 2020",
author = "HINO, AIRO and OGAWA, HIROKI",
journal = "EUROPEAN JOURNAL OF POLITICAL RESEARCH POLITICAL DATA YEARBOOK",
volume = 60,
number = 1,
pages = "222--232",
year = 2021,
publisher = "John Wiley &amp; Sons, Ltd"
}</v>
      </c>
    </row>
    <row r="25" spans="1:31" ht="13.5" customHeight="1">
      <c r="A25" s="74" t="s">
        <v>214</v>
      </c>
      <c r="B25" s="79"/>
      <c r="C25" s="79"/>
      <c r="D25" s="79"/>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row>
    <row r="26" spans="1:31" ht="13.5" customHeight="1">
      <c r="A26" s="74" t="s">
        <v>215</v>
      </c>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3.5" customHeight="1">
      <c r="A27" s="74" t="s">
        <v>216</v>
      </c>
      <c r="B27" s="79"/>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row>
    <row r="28" spans="1:31" ht="13.5" customHeight="1">
      <c r="A28" s="74" t="s">
        <v>217</v>
      </c>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3.5" customHeight="1">
      <c r="A29" s="74" t="s">
        <v>218</v>
      </c>
      <c r="B29" s="79" t="str">
        <f>"TY  - JOUR"&amp;CHAR(10)&amp;""&amp;B10&amp;CHAR(10)&amp;B4&amp;CHAR(10)&amp;IF(B5="","",B5&amp;CHAR(10))&amp;IF(B6="","",B6&amp;CHAR(10))&amp;IF(B7="","",B7&amp;CHAR(10))&amp;B11&amp;CHAR(10)&amp;B12&amp;CHAR(10)&amp;B13&amp;CHAR(10)&amp;B18&amp;CHAR(10)&amp;B19&amp;CHAR(10)&amp;B20&amp;CHAR(10)&amp;B14&amp;CHAR(10)&amp;LEFT(B16,13)&amp;"onlinelibrary.wiley.com/doi/"&amp;MID(B17,7,999)&amp;"/full"</f>
        <v>TY  - JOUR
TI  - Japan
AU  - Shiratori, Rei
JO  - European Journal of Political Research
VL  - 22
IS  - 4
SP  - 461
EP  - 468
PY  - 1992
PB  - Blackwell Publishing Ltd
UR  - http://onlinelibrary.wiley.com/doi/10.1111/j.1475-6765.1992.tb00333.x/full</v>
      </c>
      <c r="C29" s="79"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Japan
AU  - Shiratori, Rei
VL  - 24
JO  - European Journal of Political Research
IS  - 4
SP  - 485
EP  - 489
PY  - 1993
PB  - Blackwell Publishing Ltd
UR  - http://onlinelibrary.wiley.com/doi/10.1111/j.1475-6765.1993.tb00401.x/full</v>
      </c>
      <c r="D29" s="79"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Japan
AU  - Shiratori, Rei
VL  - 26
JO  - European Journal of Political Research
IS  - 3-4
SP  - 355
EP  - 360
PY  - 1994
PB  - Blackwell Publishing Ltd
UR  - http://onlinelibrary.wiley.com/doi/10.1111/j.1475-6765.1994.tb00457.x/full</v>
      </c>
      <c r="E29" s="79" t="str">
        <f>"TY  - JOUR"&amp;REPT("@",3)&amp;""&amp;E10&amp;REPT("@",3)&amp;E4&amp;REPT("@",3)&amp;IF(E5="","",E5&amp;REPT("@",3))&amp;IF(E6="","",E6&amp;REPT("@",3))&amp;IF(E7="","",E7&amp;REPT("@",3))&amp;E12&amp;REPT("@",3)&amp;E11&amp;REPT("@",3)&amp;E13&amp;REPT("@",3)&amp;E18&amp;REPT("@",3)&amp;E19&amp;REPT("@",3)&amp;E20&amp;REPT("@",3)&amp;E14&amp;REPT("@",3)&amp;LEFT(E16,13)&amp;"onlinelibrary.wiley.com/doi/"&amp;MID(E17,7,999)&amp;"/full"</f>
        <v>TY  - JOUR@@@TI  - Japan@@@AU  - Shiratori, Rei@@@VL  - 28@@@JO  - European Journal of Political Research@@@IS  - 3-4@@@SP  - 407@@@EP  - 414@@@PY  - 1995@@@PB  - Blackwell Publishing Ltd@@@UR  - http://onlinelibrary.wiley.com/doi/10.1111/j.1475-6765.1995.tb00506.x/full</v>
      </c>
      <c r="F29" s="79" t="str">
        <f t="shared" ref="F29:T29" si="10">"TY  - JOUR"&amp;REPT("@",3)&amp;""&amp;F10&amp;REPT("@",3)&amp;F4&amp;REPT("@",3)&amp;IF(F5="","",F5&amp;REPT("@",3))&amp;IF(F6="","",F6&amp;REPT("@",3))&amp;IF(F7="","",F7&amp;REPT("@",3))&amp;F12&amp;REPT("@",3)&amp;F11&amp;REPT("@",3)&amp;F13&amp;REPT("@",3)&amp;F18&amp;REPT("@",3)&amp;F19&amp;REPT("@",3)&amp;F20&amp;REPT("@",3)&amp;F14&amp;REPT("@",3)&amp;LEFT(F16,13)&amp;"onlinelibrary.wiley.com/doi/"&amp;MID(F17,7,999)&amp;"/full"</f>
        <v>TY  - JOUR@@@TI  - Japan@@@AU  - Shiratori, Rei@@@VL  - 30@@@JO  - European Journal of Political Research@@@IS  - 3-4@@@SP  - 399@@@EP  - 404@@@PY  - 1996@@@PB  - Blackwell Publishing Ltd@@@UR  - http://onlinelibrary.wiley.com/doi/10.1111/j.1475-6765.1996.tb00693.x/full</v>
      </c>
      <c r="G29" s="79" t="str">
        <f t="shared" si="10"/>
        <v>TY  - JOUR@@@TI  - Japan@@@AU  - Shiratori, Rei@@@VL  - 32@@@JO  - European Journal of Political Research@@@IS  - 3-4@@@SP  - 425@@@EP  - 433@@@PY  - 1997@@@PB  - Blackwell Publishing Ltd@@@UR  - http://onlinelibrary.wiley.com/doi/10.1111/1475-6765.00360/full</v>
      </c>
      <c r="H29" s="79" t="str">
        <f t="shared" si="10"/>
        <v>TY  - JOUR@@@TI  - Japan@@@AU  - Kato, Junko@@@VL  - 34@@@JO  - European Journal of Political Research@@@IS  - 3-4@@@SP  - 453@@@EP  - 459@@@PY  - 1998@@@PB  - Blackwell Publishing Ltd@@@UR  - http://onlinelibrary.wiley.com/doi/10.1111/1475-6765.00426/full</v>
      </c>
      <c r="I29" s="79" t="str">
        <f>"TY  - JOUR"&amp;REPT("@",3)&amp;""&amp;I10&amp;REPT("@",3)&amp;I4&amp;REPT("@",3)&amp;IF(I5="","",I5&amp;REPT("@",3))&amp;IF(I6="","",I6&amp;REPT("@",3))&amp;IF(I7="","",I7&amp;REPT("@",3))&amp;I12&amp;REPT("@",3)&amp;I11&amp;REPT("@",3)&amp;I13&amp;REPT("@",3)&amp;I18&amp;REPT("@",3)&amp;I19&amp;REPT("@",3)&amp;I20&amp;REPT("@",3)&amp;I14&amp;REPT("@",3)&amp;LEFT(I16,13)&amp;"onlinelibrary.wiley.com/doi/"&amp;MID(I17,7,999)&amp;"/full"</f>
        <v>TY  - JOUR@@@TI  - Japan@@@AU  - Kato, Junko@@@VL  - 36@@@JO  - European Journal of Political Research@@@IS  - 3-4@@@SP  - 443@@@EP  - 451@@@PY  - 1999@@@PB  - Blackwell Publishing Ltd@@@UR  - http://onlinelibrary.wiley.com/doi/10.1111/j.1475-6765.1999.tb00723.x/full</v>
      </c>
      <c r="J29" s="79" t="str">
        <f t="shared" si="10"/>
        <v>TY  - JOUR@@@TI  - Japan@@@AU  - Kato, Junko@@@VL  - 38@@@JO  - European Journal of Political Research@@@IS  - 3-4@@@SP  - 443@@@EP  - 452@@@PY  - 2000@@@PB  - Blackwell Publishing Ltd@@@UR  - http://onlinelibrary.wiley.com/doi/10.1111/j.1475-6765.2000.tb01152.x/full</v>
      </c>
      <c r="K29" s="79" t="str">
        <f t="shared" si="10"/>
        <v>TY  - JOUR@@@TI  - Japan@@@AU  - Kato, Junko@@@VL  - 40@@@JO  - European Journal of Political Research@@@IS  - 3-4@@@SP  - 348@@@EP  - 360@@@PY  - 2001@@@PB  - Blackwell Publishing Ltd@@@UR  - http://onlinelibrary.wiley.com/doi/10.1111/1475-6765.00426-i2/full</v>
      </c>
      <c r="L29" s="79" t="str">
        <f t="shared" si="10"/>
        <v>TY  - JOUR@@@TI  - Japan@@@AU  - Kato, Junko@@@VL  - 41@@@JO  - European Journal of Political Research@@@IS  - 7-8@@@SP  - 1001@@@EP  - 1009@@@PY  - 2002@@@PB  - Blackwell Publishing Ltd@@@UR  - http://onlinelibrary.wiley.com/doi/10.1111/1475-6765.00055/full</v>
      </c>
      <c r="M29" s="79" t="str">
        <f t="shared" si="10"/>
        <v>TY  - JOUR@@@TI  - Japan@@@AU  - Kato, Junko@@@VL  - 42@@@JO  - European Journal of Political Research@@@IS  - 7-8@@@SP  - 996@@@EP  - 1002@@@PY  - 2003@@@PB  - Blackwell Publishing Ltd.@@@UR  - http://onlinelibrary.wiley.com/doi/10.1111/j.0304-4130.2003.00126.x/full</v>
      </c>
      <c r="N29" s="79" t="str">
        <f t="shared" si="10"/>
        <v>TY  - JOUR@@@TI  - Japan@@@AU  - Kato, Junko@@@VL  - 43@@@JO  - European Journal of Political Research@@@IS  - 7-8@@@SP  - 1047@@@EP  - 1053@@@PY  - 2004@@@PB  - Blackwell Publishing Ltd.@@@UR  - http://onlinelibrary.wiley.com/doi/10.1111/j.1475-6765.2004.00199.x/full</v>
      </c>
      <c r="O29" s="79" t="str">
        <f t="shared" si="10"/>
        <v>TY  - JOUR@@@TI  - Japan@@@AU  - Kato, Junko@@@VL  - 44@@@JO  - European Journal of Political Research@@@IS  - 7-8@@@SP  - 1071@@@EP  - 1076@@@PY  - 2005@@@PB  - Blackwell Publishing Ltd.@@@UR  - http://onlinelibrary.wiley.com/doi/10.1111/j.1475-6765.2005.00271.x/full</v>
      </c>
      <c r="P29" s="79" t="str">
        <f t="shared" si="10"/>
        <v>TY  - JOUR@@@TI  - Japan@@@AU  - Kato, Junko@@@VL  - 45@@@JO  - European Journal of Political Research@@@IS  - 7-8@@@SP  - 1152@@@EP  - 1161@@@PY  - 2006@@@PB  - Blackwell Publishing Ltd@@@UR  - http://onlinelibrary.wiley.com/doi/10.1111/j.1475-6765.2006.00671.x/full</v>
      </c>
      <c r="Q29" s="79" t="str">
        <f t="shared" si="10"/>
        <v>TY  - JOUR@@@TI  - Japan@@@AU  - Masuyama, Mikitaka@@@VL  - 46@@@JO  - European Journal of Political Research@@@IS  - 7-8@@@SP  - 1005@@@EP  - 1011@@@PY  - 2007@@@PB  - Blackwell Publishing Ltd@@@UR  - http://onlinelibrary.wiley.com/doi/10.1111/j.1475-6765.2007.00745.x/full</v>
      </c>
      <c r="R29" s="79" t="str">
        <f t="shared" si="10"/>
        <v>TY  - JOUR@@@TI  - Japan@@@AU  - Masuyama, Mikitaka@@@VL  - 47@@@JO  - European Journal of Political Research@@@IS  - 7-8@@@SP  - 1028@@@EP  - 1038@@@PY  - 2008@@@PB  - Blackwell Publishing Ltd@@@UR  - http://onlinelibrary.wiley.com/doi/10.1111/j.1475-6765.2008.00821.x/full</v>
      </c>
      <c r="S29" s="79" t="str">
        <f t="shared" si="10"/>
        <v>TY  - JOUR@@@TI  - Japan@@@AU  - Masuyama, Mikitaka@@@VL  - 48@@@JO  - European Journal of Political Research@@@IS  - 7-8@@@SP  - 1006@@@EP  - 1014@@@PY  - 2009@@@PB  - Blackwell Publishing Ltd@@@UR  - http://onlinelibrary.wiley.com/doi/10.1111/j.1475-6765.2009.01862.x/full</v>
      </c>
      <c r="T29" s="79" t="str">
        <f t="shared" si="10"/>
        <v>TY  - JOUR@@@TI  - Japan@@@AU  - Masuyama, Mikitaka@@@VL  - 49@@@JO  - European Journal of Political Research@@@IS  - 7-8@@@SP  - 1038@@@EP  - 1048@@@PY  - 2010@@@PB  - Blackwell Publishing Ltd@@@UR  - http://onlinelibrary.wiley.com/doi/10.1111/j.1475-6765.2010.01960.x/full</v>
      </c>
      <c r="U29" s="79" t="str">
        <f>"TY  - JOUR"&amp;REPT("@",3)&amp;""&amp;U10&amp;REPT("@",3)&amp;U4&amp;REPT("@",3)&amp;IF(U5="","",U5&amp;REPT("@",3))&amp;IF(U6="","",U6&amp;REPT("@",3))&amp;IF(U7="","",U7&amp;REPT("@",3))&amp;U12&amp;REPT("@",3)&amp;U11&amp;REPT("@",3)&amp;U13&amp;REPT("@",3)&amp;U18&amp;REPT("@",3)&amp;U19&amp;REPT("@",3)&amp;U20&amp;REPT("@",3)&amp;U14&amp;REPT("@",3)&amp;LEFT(U16,13)&amp;"onlinelibrary.wiley.com/doi/"&amp;MID(U17,7,999)&amp;"/full"</f>
        <v>TY  - JOUR@@@TI  - Japan@@@AU  - Masuyama, Mikitaka@@@VL  - 50@@@JO  - European Journal of Political Research@@@IS  - 7-8@@@SP  - 1024@@@EP  - 1034@@@PY  - 2011@@@PB  - Blackwell Publishing Ltd@@@UR  - http://onlinelibrary.wiley.com/doi/10.1111/j.1475-6765.2011.02029.x/full</v>
      </c>
      <c r="V29" s="79" t="str">
        <f>"TY  - JOUR"&amp;REPT("@",3)&amp;""&amp;V10&amp;REPT("@",3)&amp;V4&amp;REPT("@",3)&amp;IF(V5="","",V5&amp;REPT("@",3))&amp;IF(V6="","",V6&amp;REPT("@",3))&amp;IF(V7="","",V7&amp;REPT("@",3))&amp;V12&amp;REPT("@",3)&amp;V11&amp;REPT("@",3)&amp;V13&amp;REPT("@",3)&amp;V18&amp;REPT("@",3)&amp;V19&amp;REPT("@",3)&amp;V20&amp;REPT("@",3)&amp;V14&amp;REPT("@",3)&amp;LEFT(V16,13)&amp;"onlinelibrary.wiley.com/doi/"&amp;MID(V17,7,999)&amp;"/full"</f>
        <v>TY  - JOUR@@@TI  - Japan@@@AU  - Masuyama, Mikitaka@@@AU  - Nyblade, Benjamin@@@VL  - 51@@@JO  - European Journal of Political Research Political Data Yearbook@@@IS  - 1@@@SP  - 167@@@EP  - 174@@@PY  - 2012@@@PB  - Blackwell Publishing Ltd@@@UR  - http://onlinelibrary.wiley.com/doi/10.1111/j.2047-8852.2012.00019.x/full</v>
      </c>
      <c r="W29" s="79" t="str">
        <f t="shared" ref="W29:AE29" si="11">"TY  - JOUR"&amp;REPT("@",3)&amp;""&amp;W10&amp;REPT("@",3)&amp;W4&amp;REPT("@",3)&amp;IF(W5="","",W5&amp;REPT("@",3))&amp;IF(W6="","",W6&amp;REPT("@",3))&amp;IF(W7="","",W7&amp;REPT("@",3))&amp;W12&amp;REPT("@",3)&amp;W11&amp;REPT("@",3)&amp;W13&amp;REPT("@",3)&amp;W18&amp;REPT("@",3)&amp;W19&amp;REPT("@",3)&amp;W20&amp;REPT("@",3)&amp;W14&amp;REPT("@",3)&amp;LEFT(W16,13)&amp;"onlinelibrary.wiley.com/doi/"&amp;MID(W17,7,999)&amp;"/full"</f>
        <v>TY  - JOUR@@@TI  - Japan@@@AU  - Masuyama, Mikitaka@@@AU  - Masuyama, Mikitaka@@@VL  - 52@@@JO  - EUROPEAN JOURNAL OF POLITICAL RESEARCH POLITICAL DATA YEARBOOK@@@IS  - 1@@@SP  - 121@@@EP  - 133@@@PY  - 2013@@@PB  - John Wiley &amp; Sons, Ltd@@@UR  - https:/onlinelibrary.wiley.com/doi/10.1111/2047-8852.12018/full</v>
      </c>
      <c r="X29" s="79" t="str">
        <f t="shared" si="11"/>
        <v>TY  - JOUR@@@TI  - Japan@@@AU  - Masuyama, Mikitaka@@@AU  - Nyblade, Benjamin@@@VL  - 53@@@JO  - EUROPEAN JOURNAL OF POLITICAL RESEARCH POLITICAL DATA YEARBOOK@@@IS  - 1@@@SP  - 189@@@EP  - 197@@@PY  - 2014@@@PB  - John Wiley &amp; Sons, Ltd@@@UR  - https:/onlinelibrary.wiley.com/doi/10.1111/2047-8852.12055/full</v>
      </c>
      <c r="Y29" s="79" t="str">
        <f t="shared" si="11"/>
        <v>TY  - JOUR@@@TI  - Japan@@@AU  - Hino, Airo@@@VL  - 54@@@JO  - EUROPEAN JOURNAL OF POLITICAL RESEARCH POLITICAL DATA YEARBOOK@@@IS  - 1@@@SP  - 169@@@EP  - 180@@@PY  - 2015@@@PB  - John Wiley &amp; Sons, Ltd@@@UR  - https:/onlinelibrary.wiley.com/doi/10.1111/2047-8852.12095/full</v>
      </c>
      <c r="Z29" s="79" t="str">
        <f t="shared" si="11"/>
        <v>TY  - JOUR@@@TI  - Japan@@@AU  - Hino, Airo@@@VL  - 55@@@JO  - EUROPEAN JOURNAL OF POLITICAL RESEARCH POLITICAL DATA YEARBOOK@@@IS  - 1@@@SP  - 156@@@EP  - 163@@@PY  - 2016@@@PB  - John Wiley &amp; Sons, Ltd@@@UR  - https:/onlinelibrary.wiley.com/doi/10.1111/2047-8852.12134/full</v>
      </c>
      <c r="AA29" s="79" t="str">
        <f t="shared" si="11"/>
        <v>TY  - JOUR@@@TI  - Japan@@@AU  - HINO, AIRO@@@VL  - 56@@@JO  - EUROPEAN JOURNAL OF POLITICAL RESEARCH POLITICAL DATA YEARBOOK@@@IS  - 1@@@SP  - 159@@@EP  - 169@@@PY  - 2017@@@PB  - John Wiley &amp; Sons, Ltd@@@UR  - https:/onlinelibrary.wiley.com/doi/10.1111/2047-8852.12183/full</v>
      </c>
      <c r="AB29" s="79" t="str">
        <f t="shared" si="11"/>
        <v>TY  - JOUR@@@TI  - Japan: Political development and data for 2017@@@AU  - HINO, AIRO@@@AU  - OGAWA, HIROKI@@@VL  - 57@@@JO  - EUROPEAN JOURNAL OF POLITICAL RESEARCH POLITICAL DATA YEARBOOK@@@IS  - 1@@@SP  - 162@@@EP  - 175@@@PY  - 2018@@@PB  - John Wiley &amp; Sons, Ltd@@@UR  - https:/onlinelibrary.wiley.com/doi/10.1111/2047-8852.12217/full</v>
      </c>
      <c r="AC29" s="79" t="str">
        <f t="shared" si="11"/>
        <v>TY  - JOUR@@@TI  - Japan: Political Development and Data for 2018@@@AU  - HINO, AIRO@@@AU  - OGAWA, HIROKI@@@VL  - 58@@@JO  - EUROPEAN JOURNAL OF POLITICAL RESEARCH POLITICAL DATA YEARBOOK@@@IS  - 1@@@SP  - 162@@@EP  - 169@@@PY  - 2019@@@PB  - John Wiley &amp; Sons, Ltd@@@UR  - https:/onlinelibrary.wiley.com/doi/10.1111/2047-8852.12269/full</v>
      </c>
      <c r="AD29" s="79" t="str">
        <f t="shared" si="11"/>
        <v>TY  - JOUR@@@TI  - Japan: Political Development and Data in 2019@@@AU  - HINO, AIRO@@@AU  - OGAWA, HIROKI@@@VL  - 59@@@JO  - EUROPEAN JOURNAL OF POLITICAL RESEARCH POLITICAL DATA YEARBOOK@@@IS  - 1@@@SP  - 214@@@EP  - 224@@@PY  - 2020@@@PB  - John Wiley &amp; Sons, Ltd@@@UR  - https:/onlinelibrary.wiley.com/doi/10.1111/2047-8852.12300/full</v>
      </c>
      <c r="AE29" s="79" t="str">
        <f t="shared" si="11"/>
        <v>TY  - JOUR@@@TI  - Japan: Political Development and Data in 2020@@@AU  - HINO, AIRO@@@AU  - OGAWA, HIROKI@@@VL  - 60@@@JO  - EUROPEAN JOURNAL OF POLITICAL RESEARCH POLITICAL DATA YEARBOOK@@@IS  - 1@@@SP  - 222@@@EP  - 232@@@PY  - 2021@@@PB  - John Wiley &amp; Sons, Ltd@@@UR  - https:/onlinelibrary.wiley.com/doi/10.1111/2047-8852.12333/full</v>
      </c>
    </row>
    <row r="30" spans="1:31" ht="13.5" customHeight="1">
      <c r="A30" s="74" t="s">
        <v>219</v>
      </c>
      <c r="B30" s="79"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{ecprPDY_1992_japan,
title = "Japan",
author = "Shiratori, Rei",
journal = "European Journal of Political Research",
volume = 22,
number = 4,
pages = "461--468",
year = 1992,
publisher = "Blackwell Publishing Ltd"
}</v>
      </c>
      <c r="C30" s="79"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{ecprPDY_1993_japan,
title = "Japan",
author = "Shiratori, Rei",
journal = "European Journal of Political Research",
volume = 24,
number = 4,
pages = "485--489",
year = 1993,
publisher = "Blackwell Publishing Ltd"
}</v>
      </c>
      <c r="D30" s="79"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{ecprPDY_1994_japan,
title = "Japan",
author = "Shiratori, Rei",
journal = "European Journal of Political Research",
volume = 26,
number = 3-4,
pages = "355--360",
year = 1994,
publisher = "Blackwell Publishing Ltd"
}</v>
      </c>
      <c r="E30" s="79" t="str">
        <f>"@article {ecprPDY_"&amp;E1&amp;"_"&amp;LOWER(MID(E10,FIND("- ",E10)+2,999))&amp;","&amp;REPT("@",3)&amp;"title = """&amp;MID(E10,FIND("- ",E10)+2,999)&amp;""","&amp;REPT("@",3)&amp;"author = """&amp;IF(E25&lt;&gt;"",E25&amp;".",MID(E4,FIND("- ",E4)+2,999))&amp;IF(E26&lt;&gt;""," and "&amp;E26&amp;".",IF(E5 = "",""," and "&amp;MID(E5,FIND("- ",E5)+2,999)))&amp;IF(E27&lt;&gt;""," and "&amp;E27&amp;".",IF(E6 = "",""," and "&amp;MID(E6,FIND("- ",E6)+2,999)))&amp;IF(E28&lt;&gt;""," and "&amp;E28&amp;".",IF(E7 = "",""," and "&amp;MID(E7,FIND("- ",E7)+2,999)))&amp;""","&amp;REPT("@",3)&amp;"journal = """&amp;MID(E11,FIND("- ",E11)+2,999)&amp;""","&amp;REPT("@",3)&amp;"volume = "&amp;MID(E12,FIND("- ",E12)+2,999)&amp;","&amp;REPT("@",3)&amp;"number = "&amp;MID(E13,FIND("- ",E13)+2,999)&amp;","&amp;REPT("@",3)&amp;"pages = """&amp;MID(E18,FIND("- ",E18)+2,999)&amp;"--"&amp;MID(E19,FIND("- ",E19)+2,999)&amp;""","&amp;REPT("@",3)&amp;"year = "&amp;E1&amp;","&amp;REPT("@",3)&amp;"publisher = """&amp;MID(E14,FIND("- ",E14)+2,999)&amp;""""&amp;REPT("@",3)&amp;"}"</f>
        <v>@article {ecprPDY_1995_japan,@@@title = "Japan",@@@author = "Shiratori, Rei",@@@journal = "European Journal of Political Research",@@@volume = 28,@@@number = 3-4,@@@pages = "407--414",@@@year = 1995,@@@publisher = "Blackwell Publishing Ltd"@@@}</v>
      </c>
      <c r="F30" s="79" t="str">
        <f t="shared" ref="F30:T30" si="12">"@article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{ecprPDY_1996_japan,@@@title = "Japan",@@@author = "Shiratori, Rei",@@@journal = "European Journal of Political Research",@@@volume = 30,@@@number = 3-4,@@@pages = "399--404",@@@year = 1996,@@@publisher = "Blackwell Publishing Ltd"@@@}</v>
      </c>
      <c r="G30" s="79" t="str">
        <f t="shared" si="12"/>
        <v>@article {ecprPDY_1997_japan,@@@title = "Japan",@@@author = "Shiratori, Rei",@@@journal = "European Journal of Political Research",@@@volume = 32,@@@number = 3-4,@@@pages = "425--433",@@@year = 1997,@@@publisher = "Blackwell Publishing Ltd"@@@}</v>
      </c>
      <c r="H30" s="79" t="str">
        <f t="shared" si="12"/>
        <v>@article {ecprPDY_1998_japan,@@@title = "Japan",@@@author = "Kato, Junko",@@@journal = "European Journal of Political Research",@@@volume = 34,@@@number = 3-4,@@@pages = "453--459",@@@year = 1998,@@@publisher = "Blackwell Publishing Ltd"@@@}</v>
      </c>
      <c r="I30" s="79" t="str">
        <f>"@article {ecprPDY_"&amp;I1&amp;"_"&amp;LOWER(MID(I10,FIND("- ",I10)+2,999))&amp;","&amp;REPT("@",3)&amp;"title = """&amp;MID(I10,FIND("- ",I10)+2,999)&amp;""","&amp;REPT("@",3)&amp;"author = """&amp;IF(I25&lt;&gt;"",I25&amp;".",MID(I4,FIND("- ",I4)+2,999))&amp;IF(I26&lt;&gt;""," and "&amp;I26&amp;".",IF(I5 = "",""," and "&amp;MID(I5,FIND("- ",I5)+2,999)))&amp;IF(I27&lt;&gt;""," and "&amp;I27&amp;".",IF(I6 = "",""," and "&amp;MID(I6,FIND("- ",I6)+2,999)))&amp;IF(I28&lt;&gt;""," and "&amp;I28&amp;".",IF(I7 = "",""," and "&amp;MID(I7,FIND("- ",I7)+2,999)))&amp;""","&amp;REPT("@",3)&amp;"journal = """&amp;MID(I11,FIND("- ",I11)+2,999)&amp;""","&amp;REPT("@",3)&amp;"volume = "&amp;MID(I12,FIND("- ",I12)+2,999)&amp;","&amp;REPT("@",3)&amp;"number = "&amp;MID(I13,FIND("- ",I13)+2,999)&amp;","&amp;REPT("@",3)&amp;"pages = """&amp;MID(I18,FIND("- ",I18)+2,999)&amp;"--"&amp;MID(I19,FIND("- ",I19)+2,999)&amp;""","&amp;REPT("@",3)&amp;"year = "&amp;I1&amp;","&amp;REPT("@",3)&amp;"publisher = """&amp;MID(I14,FIND("- ",I14)+2,999)&amp;""""&amp;REPT("@",3)&amp;"}"</f>
        <v>@article {ecprPDY_1999_japan,@@@title = "Japan",@@@author = "Kato, Junko",@@@journal = "European Journal of Political Research",@@@volume = 36,@@@number = 3-4,@@@pages = "443--451",@@@year = 1999,@@@publisher = "Blackwell Publishing Ltd"@@@}</v>
      </c>
      <c r="J30" s="79" t="str">
        <f t="shared" si="12"/>
        <v>@article {ecprPDY_2000_japan,@@@title = "Japan",@@@author = "Kato, Junko",@@@journal = "European Journal of Political Research",@@@volume = 38,@@@number = 3-4,@@@pages = "443--452",@@@year = 2000,@@@publisher = "Blackwell Publishing Ltd"@@@}</v>
      </c>
      <c r="K30" s="79" t="str">
        <f t="shared" si="12"/>
        <v>@article {ecprPDY_2001_japan,@@@title = "Japan",@@@author = "Kato, Junko",@@@journal = "European Journal of Political Research",@@@volume = 40,@@@number = 3-4,@@@pages = "348--360",@@@year = 2001,@@@publisher = "Blackwell Publishing Ltd"@@@}</v>
      </c>
      <c r="L30" s="79" t="str">
        <f t="shared" si="12"/>
        <v>@article {ecprPDY_2002_japan,@@@title = "Japan",@@@author = "Kato, Junko",@@@journal = "European Journal of Political Research",@@@volume = 41,@@@number = 7-8,@@@pages = "1001--1009",@@@year = 2002,@@@publisher = "Blackwell Publishing Ltd"@@@}</v>
      </c>
      <c r="M30" s="79" t="str">
        <f t="shared" si="12"/>
        <v>@article {ecprPDY_2003_japan,@@@title = "Japan",@@@author = "Kato, Junko",@@@journal = "European Journal of Political Research",@@@volume = 42,@@@number = 7-8,@@@pages = "996--1002",@@@year = 2003,@@@publisher = "Blackwell Publishing Ltd."@@@}</v>
      </c>
      <c r="N30" s="79" t="str">
        <f t="shared" si="12"/>
        <v>@article {ecprPDY_2004_japan,@@@title = "Japan",@@@author = "Kato, Junko",@@@journal = "European Journal of Political Research",@@@volume = 43,@@@number = 7-8,@@@pages = "1047--1053",@@@year = 2004,@@@publisher = "Blackwell Publishing Ltd."@@@}</v>
      </c>
      <c r="O30" s="79" t="str">
        <f t="shared" si="12"/>
        <v>@article {ecprPDY_2005_japan,@@@title = "Japan",@@@author = "Kato, Junko",@@@journal = "European Journal of Political Research",@@@volume = 44,@@@number = 7-8,@@@pages = "1071--1076",@@@year = 2005,@@@publisher = "Blackwell Publishing Ltd."@@@}</v>
      </c>
      <c r="P30" s="79" t="str">
        <f t="shared" si="12"/>
        <v>@article {ecprPDY_2006_japan,@@@title = "Japan",@@@author = "Kato, Junko",@@@journal = "European Journal of Political Research",@@@volume = 45,@@@number = 7-8,@@@pages = "1152--1161",@@@year = 2006,@@@publisher = "Blackwell Publishing Ltd"@@@}</v>
      </c>
      <c r="Q30" s="79" t="str">
        <f t="shared" si="12"/>
        <v>@article {ecprPDY_2007_japan,@@@title = "Japan",@@@author = "Masuyama, Mikitaka",@@@journal = "European Journal of Political Research",@@@volume = 46,@@@number = 7-8,@@@pages = "1005--1011",@@@year = 2007,@@@publisher = "Blackwell Publishing Ltd"@@@}</v>
      </c>
      <c r="R30" s="79" t="str">
        <f t="shared" si="12"/>
        <v>@article {ecprPDY_2008_japan,@@@title = "Japan",@@@author = "Masuyama, Mikitaka",@@@journal = "European Journal of Political Research",@@@volume = 47,@@@number = 7-8,@@@pages = "1028--1038",@@@year = 2008,@@@publisher = "Blackwell Publishing Ltd"@@@}</v>
      </c>
      <c r="S30" s="79" t="str">
        <f t="shared" si="12"/>
        <v>@article {ecprPDY_2009_japan,@@@title = "Japan",@@@author = "Masuyama, Mikitaka",@@@journal = "European Journal of Political Research",@@@volume = 48,@@@number = 7-8,@@@pages = "1006--1014",@@@year = 2009,@@@publisher = "Blackwell Publishing Ltd"@@@}</v>
      </c>
      <c r="T30" s="79" t="str">
        <f t="shared" si="12"/>
        <v>@article {ecprPDY_2010_japan,@@@title = "Japan",@@@author = "Masuyama, Mikitaka",@@@journal = "European Journal of Political Research",@@@volume = 49,@@@number = 7-8,@@@pages = "1038--1048",@@@year = 2010,@@@publisher = "Blackwell Publishing Ltd"@@@}</v>
      </c>
      <c r="U30" s="79" t="str">
        <f>"@article {ecprPDY_"&amp;U1&amp;"_"&amp;LOWER(MID(U10,FIND("- ",U10)+2,999))&amp;","&amp;REPT("@",3)&amp;"title = """&amp;MID(U10,FIND("- ",U10)+2,999)&amp;""","&amp;REPT("@",3)&amp;"author = """&amp;IF(U25&lt;&gt;"",U25&amp;".",MID(U4,FIND("- ",U4)+2,999))&amp;IF(U26&lt;&gt;""," and "&amp;U26&amp;".",IF(U5 = "",""," and "&amp;MID(U5,FIND("- ",U5)+2,999)))&amp;IF(U27&lt;&gt;""," and "&amp;U27&amp;".",IF(U6 = "",""," and "&amp;MID(U6,FIND("- ",U6)+2,999)))&amp;IF(U28&lt;&gt;""," and "&amp;U28&amp;".",IF(U7 = "",""," and "&amp;MID(U7,FIND("- ",U7)+2,999)))&amp;""","&amp;REPT("@",3)&amp;"journal = """&amp;MID(U11,FIND("- ",U11)+2,999)&amp;""","&amp;REPT("@",3)&amp;"volume = "&amp;MID(U12,FIND("- ",U12)+2,999)&amp;","&amp;REPT("@",3)&amp;"number = "&amp;MID(U13,FIND("- ",U13)+2,999)&amp;","&amp;REPT("@",3)&amp;"pages = """&amp;MID(U18,FIND("- ",U18)+2,999)&amp;"--"&amp;MID(U19,FIND("- ",U19)+2,999)&amp;""","&amp;REPT("@",3)&amp;"year = "&amp;U1&amp;","&amp;REPT("@",3)&amp;"publisher = """&amp;MID(U14,FIND("- ",U14)+2,999)&amp;""""&amp;REPT("@",3)&amp;"}"</f>
        <v>@article {ecprPDY_2011_japan,@@@title = "Japan",@@@author = "Masuyama, Mikitaka",@@@journal = "European Journal of Political Research",@@@volume = 50,@@@number = 7-8,@@@pages = "1024--1034",@@@year = 2011,@@@publisher = "Blackwell Publishing Ltd"@@@}</v>
      </c>
      <c r="V30" s="79" t="str">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@article {ecprPDY_2012_japan,@@@title = "Japan",@@@author = "Masuyama, Mikitaka and Nyblade, Benjamin",@@@journal = "European Journal of Political Research Political Data Yearbook",@@@volume = 51,@@@number = 1,@@@pages = "167--174",@@@year = 2012,@@@publisher = "Blackwell Publishing Ltd"@@@}</v>
      </c>
      <c r="W30" s="79" t="str">
        <f t="shared" ref="W30:AE30" si="13">"@article {ecprPDY_"&amp;W1&amp;"_"&amp;LOWER(MID(W10,FIND("- ",W10)+2,999))&amp;","&amp;REPT("@",3)&amp;"title = """&amp;MID(W10,FIND("- ",W10)+2,999)&amp;""","&amp;REPT("@",3)&amp;"author = """&amp;IF(W25&lt;&gt;"",W25&amp;".",MID(W4,FIND("- ",W4)+2,999))&amp;IF(W26&lt;&gt;""," and "&amp;W26&amp;".",IF(W5 = "",""," and "&amp;MID(W5,FIND("- ",W5)+2,999)))&amp;IF(W27&lt;&gt;""," and "&amp;W27&amp;".",IF(W6 = "",""," and "&amp;MID(W6,FIND("- ",W6)+2,999)))&amp;IF(W28&lt;&gt;""," and "&amp;W28&amp;".",IF(W7 = "",""," and "&amp;MID(W7,FIND("- ",W7)+2,999)))&amp;""","&amp;REPT("@",3)&amp;"journal = """&amp;MID(W11,FIND("- ",W11)+2,999)&amp;""","&amp;REPT("@",3)&amp;"volume = "&amp;MID(W12,FIND("- ",W12)+2,999)&amp;","&amp;REPT("@",3)&amp;"number = "&amp;MID(W13,FIND("- ",W13)+2,999)&amp;","&amp;REPT("@",3)&amp;"pages = """&amp;MID(W18,FIND("- ",W18)+2,999)&amp;"--"&amp;MID(W19,FIND("- ",W19)+2,999)&amp;""","&amp;REPT("@",3)&amp;"year = "&amp;W1&amp;","&amp;REPT("@",3)&amp;"publisher = """&amp;MID(W14,FIND("- ",W14)+2,999)&amp;""""&amp;REPT("@",3)&amp;"}"</f>
        <v>@article {ecprPDY_2013_japan,@@@title = "Japan",@@@author = "Masuyama, Mikitaka and Masuyama, Mikitaka",@@@journal = "EUROPEAN JOURNAL OF POLITICAL RESEARCH POLITICAL DATA YEARBOOK",@@@volume = 52,@@@number = 1,@@@pages = "121--133",@@@year = 2013,@@@publisher = "John Wiley &amp; Sons, Ltd"@@@}</v>
      </c>
      <c r="X30" s="79" t="str">
        <f t="shared" si="13"/>
        <v>@article {ecprPDY_2014_japan,@@@title = "Japan",@@@author = "Masuyama, Mikitaka and Nyblade, Benjamin",@@@journal = "EUROPEAN JOURNAL OF POLITICAL RESEARCH POLITICAL DATA YEARBOOK",@@@volume = 53,@@@number = 1,@@@pages = "189--197",@@@year = 2014,@@@publisher = "John Wiley &amp; Sons, Ltd"@@@}</v>
      </c>
      <c r="Y30" s="79" t="str">
        <f t="shared" si="13"/>
        <v>@article {ecprPDY_2015_japan,@@@title = "Japan",@@@author = "Hino, Airo",@@@journal = "EUROPEAN JOURNAL OF POLITICAL RESEARCH POLITICAL DATA YEARBOOK",@@@volume = 54,@@@number = 1,@@@pages = "169--180",@@@year = 2015,@@@publisher = "John Wiley &amp; Sons, Ltd"@@@}</v>
      </c>
      <c r="Z30" s="79" t="str">
        <f t="shared" si="13"/>
        <v>@article {ecprPDY_2016_japan,@@@title = "Japan",@@@author = "Hino, Airo",@@@journal = "EUROPEAN JOURNAL OF POLITICAL RESEARCH POLITICAL DATA YEARBOOK",@@@volume = 55,@@@number = 1,@@@pages = "156--163",@@@year = 2016,@@@publisher = "John Wiley &amp; Sons, Ltd"@@@}</v>
      </c>
      <c r="AA30" s="79" t="str">
        <f t="shared" si="13"/>
        <v>@article {ecprPDY_2017_japan,@@@title = "Japan",@@@author = "HINO, AIRO",@@@journal = "EUROPEAN JOURNAL OF POLITICAL RESEARCH POLITICAL DATA YEARBOOK",@@@volume = 56,@@@number = 1,@@@pages = "159--169",@@@year = 2017,@@@publisher = "John Wiley &amp; Sons, Ltd"@@@}</v>
      </c>
      <c r="AB30" s="79" t="str">
        <f t="shared" si="13"/>
        <v>@article {ecprPDY_2018_japan: political development and data for 2017,@@@title = "Japan: Political development and data for 2017",@@@author = "HINO, AIRO and OGAWA, HIROKI",@@@journal = "EUROPEAN JOURNAL OF POLITICAL RESEARCH POLITICAL DATA YEARBOOK",@@@volume = 57,@@@number = 1,@@@pages = "162--175",@@@year = 2018,@@@publisher = "John Wiley &amp; Sons, Ltd"@@@}</v>
      </c>
      <c r="AC30" s="79" t="str">
        <f t="shared" si="13"/>
        <v>@article {ecprPDY_2019_japan: political development and data for 2018,@@@title = "Japan: Political Development and Data for 2018",@@@author = "HINO, AIRO and OGAWA, HIROKI",@@@journal = "EUROPEAN JOURNAL OF POLITICAL RESEARCH POLITICAL DATA YEARBOOK",@@@volume = 58,@@@number = 1,@@@pages = "162--169",@@@year = 2019,@@@publisher = "John Wiley &amp; Sons, Ltd"@@@}</v>
      </c>
      <c r="AD30" s="79" t="str">
        <f t="shared" si="13"/>
        <v>@article {ecprPDY_2020_japan: political development and data in 2019,@@@title = "Japan: Political Development and Data in 2019",@@@author = "HINO, AIRO and OGAWA, HIROKI",@@@journal = "EUROPEAN JOURNAL OF POLITICAL RESEARCH POLITICAL DATA YEARBOOK",@@@volume = 59,@@@number = 1,@@@pages = "214--224",@@@year = 2020,@@@publisher = "John Wiley &amp; Sons, Ltd"@@@}</v>
      </c>
      <c r="AE30" s="79" t="str">
        <f t="shared" si="13"/>
        <v>@article {ecprPDY_2021_japan: political development and data in 2020,@@@title = "Japan: Political Development and Data in 2020",@@@author = "HINO, AIRO and OGAWA, HIROKI",@@@journal = "EUROPEAN JOURNAL OF POLITICAL RESEARCH POLITICAL DATA YEARBOOK",@@@volume = 60,@@@number = 1,@@@pages = "222--232",@@@year = 2021,@@@publisher = "John Wiley &amp; Sons, Ltd"@@@}</v>
      </c>
    </row>
    <row r="31" spans="1:31" ht="13.5" customHeight="1">
      <c r="D31" s="4"/>
    </row>
    <row r="32" spans="1:31" ht="13.5" customHeight="1">
      <c r="D32" s="4"/>
    </row>
    <row r="33" spans="4:4" ht="13.5" customHeight="1">
      <c r="D33" s="4"/>
    </row>
    <row r="34" spans="4:4" ht="13.5" customHeight="1">
      <c r="D34" s="4"/>
    </row>
    <row r="35" spans="4:4" ht="13.5" customHeight="1">
      <c r="D35" s="4"/>
    </row>
    <row r="36" spans="4:4" ht="13.5" customHeight="1">
      <c r="D36" s="4"/>
    </row>
    <row r="37" spans="4:4" ht="13.5" customHeight="1">
      <c r="D37" s="4"/>
    </row>
    <row r="38" spans="4:4" ht="13.5" customHeight="1">
      <c r="D38" s="4"/>
    </row>
    <row r="39" spans="4:4" ht="13.5" customHeight="1">
      <c r="D39" s="4"/>
    </row>
    <row r="40" spans="4:4" ht="13.5" customHeight="1">
      <c r="D40" s="4"/>
    </row>
    <row r="41" spans="4:4" ht="13.5" customHeight="1">
      <c r="D41" s="4"/>
    </row>
    <row r="42" spans="4:4" ht="13.5" customHeight="1">
      <c r="D42" s="4"/>
    </row>
    <row r="43" spans="4:4" ht="13.5" customHeight="1">
      <c r="D43" s="4"/>
    </row>
    <row r="44" spans="4:4" ht="13.5" customHeight="1">
      <c r="D44" s="4"/>
    </row>
    <row r="45" spans="4:4" ht="13.5" customHeight="1">
      <c r="D45" s="4"/>
    </row>
    <row r="46" spans="4:4" ht="13.5" customHeight="1">
      <c r="D46" s="4"/>
    </row>
    <row r="47" spans="4:4" ht="13.5" customHeight="1">
      <c r="D47" s="4"/>
    </row>
    <row r="48" spans="4:4" ht="13.5" customHeight="1">
      <c r="D48" s="4"/>
    </row>
    <row r="49" spans="4:4" ht="13.5" customHeight="1">
      <c r="D49" s="4"/>
    </row>
    <row r="50" spans="4:4" ht="13.5" customHeight="1">
      <c r="D50" s="4"/>
    </row>
    <row r="51" spans="4:4" ht="13.5" customHeight="1">
      <c r="D51" s="4"/>
    </row>
    <row r="52" spans="4:4" ht="13.5" customHeight="1">
      <c r="D52" s="4"/>
    </row>
    <row r="53" spans="4:4" ht="13.5" customHeight="1">
      <c r="D53" s="4"/>
    </row>
    <row r="54" spans="4:4" ht="13.5" customHeight="1">
      <c r="D54" s="4"/>
    </row>
    <row r="55" spans="4:4" ht="13.5" customHeight="1">
      <c r="D55" s="4"/>
    </row>
    <row r="56" spans="4:4" ht="13.5" customHeight="1">
      <c r="D56" s="4"/>
    </row>
    <row r="57" spans="4:4" ht="13.5" customHeight="1">
      <c r="D57" s="4"/>
    </row>
    <row r="58" spans="4:4" ht="13.5" customHeight="1">
      <c r="D58" s="4"/>
    </row>
    <row r="59" spans="4:4" ht="13.5" customHeight="1">
      <c r="D59" s="4"/>
    </row>
    <row r="60" spans="4:4" ht="13.5" customHeight="1">
      <c r="D60" s="4"/>
    </row>
    <row r="61" spans="4:4" ht="13.5" customHeight="1">
      <c r="D61" s="4"/>
    </row>
    <row r="62" spans="4:4" ht="13.5" customHeight="1">
      <c r="D62" s="4"/>
    </row>
    <row r="63" spans="4:4" ht="13.5" customHeight="1">
      <c r="D63" s="4"/>
    </row>
    <row r="64" spans="4:4" ht="13.5" customHeight="1">
      <c r="D64" s="4"/>
    </row>
    <row r="65" spans="4:4" ht="13.5" customHeight="1">
      <c r="D65" s="4"/>
    </row>
    <row r="66" spans="4:4" ht="13.5" customHeight="1">
      <c r="D66" s="4"/>
    </row>
    <row r="67" spans="4:4" ht="13.5" customHeight="1">
      <c r="D67" s="4"/>
    </row>
    <row r="68" spans="4:4" ht="13.5" customHeight="1">
      <c r="D68" s="4"/>
    </row>
    <row r="69" spans="4:4" ht="13.5" customHeight="1">
      <c r="D69" s="4"/>
    </row>
    <row r="70" spans="4:4" ht="13.5" customHeight="1">
      <c r="D70" s="4"/>
    </row>
    <row r="71" spans="4:4" ht="13.5" customHeight="1">
      <c r="D71" s="4"/>
    </row>
    <row r="72" spans="4:4" ht="13.5" customHeight="1">
      <c r="D72" s="4"/>
    </row>
    <row r="73" spans="4:4" ht="13.5" customHeight="1">
      <c r="D73" s="4"/>
    </row>
    <row r="74" spans="4:4" ht="13.5" customHeight="1">
      <c r="D74" s="4"/>
    </row>
    <row r="75" spans="4:4" ht="13.5" customHeight="1">
      <c r="D75" s="4"/>
    </row>
    <row r="76" spans="4:4" ht="13.5" customHeight="1">
      <c r="D76" s="4"/>
    </row>
    <row r="77" spans="4:4" ht="13.5" customHeight="1">
      <c r="D77" s="4"/>
    </row>
    <row r="78" spans="4:4" ht="13.5" customHeight="1">
      <c r="D78" s="4"/>
    </row>
    <row r="79" spans="4:4" ht="13.5" customHeight="1">
      <c r="D79" s="4"/>
    </row>
    <row r="80" spans="4:4" ht="13.5" customHeight="1">
      <c r="D80" s="4"/>
    </row>
    <row r="81" spans="4:4" ht="13.5" customHeight="1">
      <c r="D81" s="4"/>
    </row>
    <row r="82" spans="4:4" ht="13.5" customHeight="1">
      <c r="D82" s="4"/>
    </row>
    <row r="83" spans="4:4" ht="13.5" customHeight="1">
      <c r="D83" s="4"/>
    </row>
    <row r="84" spans="4:4" ht="13.5" customHeight="1">
      <c r="D84" s="4"/>
    </row>
    <row r="85" spans="4:4" ht="13.5" customHeight="1">
      <c r="D85" s="4"/>
    </row>
    <row r="86" spans="4:4" ht="13.5" customHeight="1">
      <c r="D86" s="4"/>
    </row>
    <row r="87" spans="4:4" ht="13.5" customHeight="1">
      <c r="D87" s="4"/>
    </row>
    <row r="88" spans="4:4" ht="13.5" customHeight="1">
      <c r="D88" s="4"/>
    </row>
    <row r="89" spans="4:4" ht="13.5" customHeight="1">
      <c r="D89" s="4"/>
    </row>
    <row r="90" spans="4:4" ht="13.5" customHeight="1">
      <c r="D90" s="4"/>
    </row>
    <row r="91" spans="4:4" ht="13.5" customHeight="1">
      <c r="D91" s="4"/>
    </row>
    <row r="92" spans="4:4" ht="13.5" customHeight="1">
      <c r="D92" s="4"/>
    </row>
    <row r="93" spans="4:4" ht="13.5" customHeight="1">
      <c r="D93" s="4"/>
    </row>
    <row r="94" spans="4:4" ht="13.5" customHeight="1">
      <c r="D94" s="4"/>
    </row>
    <row r="95" spans="4:4" ht="13.5" customHeight="1">
      <c r="D95" s="4"/>
    </row>
    <row r="96" spans="4:4" ht="13.5" customHeight="1">
      <c r="D96" s="4"/>
    </row>
    <row r="97" spans="4:4" ht="13.5" customHeight="1">
      <c r="D97" s="4"/>
    </row>
    <row r="98" spans="4:4" ht="13.5" customHeight="1">
      <c r="D98" s="4"/>
    </row>
    <row r="99" spans="4:4" ht="13.5" customHeight="1">
      <c r="D99" s="4"/>
    </row>
    <row r="100" spans="4:4" ht="13.5" customHeight="1">
      <c r="D100" s="4"/>
    </row>
    <row r="101" spans="4:4" ht="13.5" customHeight="1">
      <c r="D101" s="4"/>
    </row>
    <row r="102" spans="4:4" ht="13.5" customHeight="1">
      <c r="D102" s="4"/>
    </row>
    <row r="103" spans="4:4" ht="13.5" customHeight="1">
      <c r="D103" s="4"/>
    </row>
    <row r="104" spans="4:4" ht="13.5" customHeight="1">
      <c r="D104" s="4"/>
    </row>
    <row r="105" spans="4:4" ht="13.5" customHeight="1">
      <c r="D105" s="4"/>
    </row>
    <row r="106" spans="4:4" ht="13.5" customHeight="1">
      <c r="D106" s="4"/>
    </row>
    <row r="107" spans="4:4" ht="13.5" customHeight="1">
      <c r="D107" s="4"/>
    </row>
    <row r="108" spans="4:4" ht="13.5" customHeight="1">
      <c r="D108" s="4"/>
    </row>
    <row r="109" spans="4:4" ht="13.5" customHeight="1">
      <c r="D109" s="4"/>
    </row>
    <row r="110" spans="4:4" ht="13.5" customHeight="1">
      <c r="D110" s="4"/>
    </row>
    <row r="111" spans="4:4" ht="13.5" customHeight="1">
      <c r="D111" s="4"/>
    </row>
    <row r="112" spans="4:4" ht="13.5" customHeight="1">
      <c r="D112" s="4"/>
    </row>
    <row r="113" spans="4:4" ht="13.5" customHeight="1">
      <c r="D113" s="4"/>
    </row>
    <row r="114" spans="4:4" ht="13.5" customHeight="1">
      <c r="D114" s="4"/>
    </row>
    <row r="115" spans="4:4" ht="13.5" customHeight="1">
      <c r="D115" s="4"/>
    </row>
    <row r="116" spans="4:4" ht="13.5" customHeight="1">
      <c r="D116" s="4"/>
    </row>
    <row r="117" spans="4:4" ht="13.5" customHeight="1">
      <c r="D117" s="4"/>
    </row>
    <row r="118" spans="4:4" ht="13.5" customHeight="1">
      <c r="D118" s="4"/>
    </row>
    <row r="119" spans="4:4" ht="13.5" customHeight="1">
      <c r="D119" s="4"/>
    </row>
    <row r="120" spans="4:4" ht="13.5" customHeight="1">
      <c r="D120" s="4"/>
    </row>
    <row r="121" spans="4:4" ht="13.5" customHeight="1">
      <c r="D121" s="4"/>
    </row>
    <row r="122" spans="4:4" ht="13.5" customHeight="1">
      <c r="D122" s="4"/>
    </row>
    <row r="123" spans="4:4" ht="13.5" customHeight="1">
      <c r="D123" s="4"/>
    </row>
    <row r="124" spans="4:4" ht="13.5" customHeight="1">
      <c r="D124" s="4"/>
    </row>
    <row r="125" spans="4:4" ht="13.5" customHeight="1">
      <c r="D125" s="4"/>
    </row>
    <row r="126" spans="4:4" ht="13.5" customHeight="1">
      <c r="D126" s="4"/>
    </row>
    <row r="127" spans="4:4" ht="13.5" customHeight="1">
      <c r="D127" s="4"/>
    </row>
    <row r="128" spans="4:4" ht="13.5" customHeight="1">
      <c r="D128" s="4"/>
    </row>
    <row r="129" spans="4:4" ht="13.5" customHeight="1">
      <c r="D129" s="4"/>
    </row>
    <row r="130" spans="4:4" ht="13.5" customHeight="1">
      <c r="D130" s="4"/>
    </row>
    <row r="131" spans="4:4" ht="13.5" customHeight="1">
      <c r="D131" s="4"/>
    </row>
    <row r="132" spans="4:4" ht="13.5" customHeight="1">
      <c r="D132" s="4"/>
    </row>
    <row r="133" spans="4:4" ht="13.5" customHeight="1">
      <c r="D133" s="4"/>
    </row>
    <row r="134" spans="4:4" ht="13.5" customHeight="1">
      <c r="D134" s="4"/>
    </row>
    <row r="135" spans="4:4" ht="13.5" customHeight="1">
      <c r="D135" s="4"/>
    </row>
    <row r="136" spans="4:4" ht="13.5" customHeight="1">
      <c r="D136" s="4"/>
    </row>
    <row r="137" spans="4:4" ht="13.5" customHeight="1">
      <c r="D137" s="4"/>
    </row>
    <row r="138" spans="4:4" ht="13.5" customHeight="1">
      <c r="D138" s="4"/>
    </row>
    <row r="139" spans="4:4" ht="13.5" customHeight="1">
      <c r="D139" s="4"/>
    </row>
    <row r="140" spans="4:4" ht="13.5" customHeight="1">
      <c r="D140" s="4"/>
    </row>
    <row r="141" spans="4:4" ht="13.5" customHeight="1">
      <c r="D141" s="4"/>
    </row>
    <row r="142" spans="4:4" ht="13.5" customHeight="1">
      <c r="D142" s="4"/>
    </row>
    <row r="143" spans="4:4" ht="13.5" customHeight="1">
      <c r="D143" s="4"/>
    </row>
    <row r="144" spans="4:4" ht="13.5" customHeight="1">
      <c r="D144" s="4"/>
    </row>
    <row r="145" spans="4:4" ht="13.5" customHeight="1">
      <c r="D145" s="4"/>
    </row>
    <row r="146" spans="4:4" ht="13.5" customHeight="1">
      <c r="D146" s="4"/>
    </row>
    <row r="147" spans="4:4" ht="13.5" customHeight="1">
      <c r="D147" s="4"/>
    </row>
    <row r="148" spans="4:4" ht="13.5" customHeight="1">
      <c r="D148" s="4"/>
    </row>
    <row r="149" spans="4:4" ht="13.5" customHeight="1">
      <c r="D149" s="4"/>
    </row>
    <row r="150" spans="4:4" ht="13.5" customHeight="1">
      <c r="D150" s="4"/>
    </row>
    <row r="151" spans="4:4" ht="13.5" customHeight="1">
      <c r="D151" s="4"/>
    </row>
    <row r="152" spans="4:4" ht="13.5" customHeight="1">
      <c r="D152" s="4"/>
    </row>
    <row r="153" spans="4:4" ht="13.5" customHeight="1">
      <c r="D153" s="4"/>
    </row>
    <row r="154" spans="4:4" ht="13.5" customHeight="1">
      <c r="D154" s="4"/>
    </row>
    <row r="155" spans="4:4" ht="13.5" customHeight="1">
      <c r="D155" s="4"/>
    </row>
    <row r="156" spans="4:4" ht="13.5" customHeight="1">
      <c r="D156" s="4"/>
    </row>
    <row r="157" spans="4:4" ht="13.5" customHeight="1">
      <c r="D157" s="4"/>
    </row>
    <row r="158" spans="4:4" ht="13.5" customHeight="1">
      <c r="D158" s="4"/>
    </row>
    <row r="159" spans="4:4" ht="13.5" customHeight="1">
      <c r="D159" s="4"/>
    </row>
    <row r="160" spans="4:4" ht="13.5" customHeight="1">
      <c r="D160" s="4"/>
    </row>
    <row r="161" spans="4:4" ht="13.5" customHeight="1">
      <c r="D161" s="4"/>
    </row>
    <row r="162" spans="4:4" ht="13.5" customHeight="1">
      <c r="D162" s="4"/>
    </row>
    <row r="163" spans="4:4" ht="13.5" customHeight="1">
      <c r="D163" s="4"/>
    </row>
    <row r="164" spans="4:4" ht="13.5" customHeight="1">
      <c r="D164" s="4"/>
    </row>
    <row r="165" spans="4:4" ht="13.5" customHeight="1">
      <c r="D165" s="4"/>
    </row>
    <row r="166" spans="4:4" ht="13.5" customHeight="1">
      <c r="D166" s="4"/>
    </row>
    <row r="167" spans="4:4" ht="13.5" customHeight="1">
      <c r="D167" s="4"/>
    </row>
    <row r="168" spans="4:4" ht="13.5" customHeight="1">
      <c r="D168" s="4"/>
    </row>
    <row r="169" spans="4:4" ht="13.5" customHeight="1">
      <c r="D169" s="4"/>
    </row>
    <row r="170" spans="4:4" ht="13.5" customHeight="1">
      <c r="D170" s="4"/>
    </row>
    <row r="171" spans="4:4" ht="13.5" customHeight="1">
      <c r="D171" s="4"/>
    </row>
    <row r="172" spans="4:4" ht="13.5" customHeight="1">
      <c r="D172" s="4"/>
    </row>
    <row r="173" spans="4:4" ht="13.5" customHeight="1">
      <c r="D173" s="4"/>
    </row>
    <row r="174" spans="4:4" ht="13.5" customHeight="1">
      <c r="D174" s="4"/>
    </row>
    <row r="175" spans="4:4" ht="13.5" customHeight="1">
      <c r="D175" s="4"/>
    </row>
    <row r="176" spans="4:4" ht="13.5" customHeight="1">
      <c r="D176" s="4"/>
    </row>
    <row r="177" spans="4:4" ht="13.5" customHeight="1">
      <c r="D177" s="4"/>
    </row>
    <row r="178" spans="4:4" ht="13.5" customHeight="1">
      <c r="D178" s="4"/>
    </row>
    <row r="179" spans="4:4" ht="13.5" customHeight="1">
      <c r="D179" s="4"/>
    </row>
    <row r="180" spans="4:4" ht="13.5" customHeight="1">
      <c r="D180" s="4"/>
    </row>
    <row r="181" spans="4:4" ht="13.5" customHeight="1">
      <c r="D181" s="4"/>
    </row>
    <row r="182" spans="4:4" ht="13.5" customHeight="1">
      <c r="D182" s="4"/>
    </row>
    <row r="183" spans="4:4" ht="13.5" customHeight="1">
      <c r="D183" s="4"/>
    </row>
    <row r="184" spans="4:4" ht="13.5" customHeight="1">
      <c r="D184" s="4"/>
    </row>
    <row r="185" spans="4:4" ht="13.5" customHeight="1">
      <c r="D185" s="4"/>
    </row>
    <row r="186" spans="4:4" ht="13.5" customHeight="1">
      <c r="D186" s="4"/>
    </row>
    <row r="187" spans="4:4" ht="13.5" customHeight="1">
      <c r="D187" s="4"/>
    </row>
    <row r="188" spans="4:4" ht="13.5" customHeight="1">
      <c r="D188" s="4"/>
    </row>
    <row r="189" spans="4:4" ht="13.5" customHeight="1">
      <c r="D189" s="4"/>
    </row>
    <row r="190" spans="4:4" ht="13.5" customHeight="1">
      <c r="D190" s="4"/>
    </row>
    <row r="191" spans="4:4" ht="13.5" customHeight="1">
      <c r="D191" s="4"/>
    </row>
    <row r="192" spans="4:4" ht="13.5" customHeight="1">
      <c r="D192" s="4"/>
    </row>
    <row r="193" spans="4:4" ht="13.5" customHeight="1">
      <c r="D193" s="4"/>
    </row>
    <row r="194" spans="4:4" ht="13.5" customHeight="1">
      <c r="D194" s="4"/>
    </row>
    <row r="195" spans="4:4" ht="13.5" customHeight="1">
      <c r="D195" s="4"/>
    </row>
    <row r="196" spans="4:4" ht="13.5" customHeight="1">
      <c r="D196" s="4"/>
    </row>
    <row r="197" spans="4:4" ht="13.5" customHeight="1">
      <c r="D197" s="4"/>
    </row>
    <row r="198" spans="4:4" ht="13.5" customHeight="1">
      <c r="D198" s="4"/>
    </row>
    <row r="199" spans="4:4" ht="13.5" customHeight="1">
      <c r="D199" s="4"/>
    </row>
    <row r="200" spans="4:4" ht="13.5" customHeight="1">
      <c r="D200" s="4"/>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activeCell="H3" sqref="H3"/>
    </sheetView>
  </sheetViews>
  <sheetFormatPr defaultColWidth="9.109375" defaultRowHeight="13.5" customHeight="1"/>
  <cols>
    <col min="1" max="1" width="9.109375" style="2"/>
    <col min="2" max="4" width="10.21875" style="2" customWidth="1"/>
    <col min="5" max="16384" width="9.109375" style="2"/>
  </cols>
  <sheetData>
    <row r="1" spans="1:13" ht="13.5" customHeight="1">
      <c r="A1" s="41" t="s">
        <v>42</v>
      </c>
      <c r="B1" s="41" t="s">
        <v>43</v>
      </c>
      <c r="C1" s="41" t="s">
        <v>44</v>
      </c>
      <c r="D1" s="41" t="s">
        <v>45</v>
      </c>
      <c r="E1" s="74" t="s">
        <v>46</v>
      </c>
      <c r="F1" s="41" t="s">
        <v>47</v>
      </c>
      <c r="G1" s="41" t="s">
        <v>48</v>
      </c>
      <c r="H1" s="41" t="s">
        <v>49</v>
      </c>
      <c r="I1" s="9"/>
      <c r="J1" s="9"/>
      <c r="K1" s="9"/>
      <c r="L1" s="9"/>
      <c r="M1" s="2" t="s">
        <v>118</v>
      </c>
    </row>
    <row r="2" spans="1:13" ht="13.5" customHeight="1">
      <c r="A2" s="41" t="s">
        <v>50</v>
      </c>
      <c r="B2" s="41" t="s">
        <v>130</v>
      </c>
      <c r="C2" s="41" t="s">
        <v>51</v>
      </c>
      <c r="D2" s="41" t="s">
        <v>52</v>
      </c>
      <c r="E2" s="74" t="s">
        <v>53</v>
      </c>
      <c r="F2" s="41" t="s">
        <v>54</v>
      </c>
      <c r="G2" s="41" t="s">
        <v>55</v>
      </c>
      <c r="H2" s="86" t="s">
        <v>1744</v>
      </c>
      <c r="I2" s="9"/>
      <c r="J2" s="9"/>
      <c r="K2" s="9"/>
      <c r="L2" s="9"/>
    </row>
    <row r="3" spans="1:13" ht="13.5" customHeight="1">
      <c r="A3" s="41" t="s">
        <v>56</v>
      </c>
      <c r="B3" s="171" t="s">
        <v>1738</v>
      </c>
      <c r="C3" s="171" t="s">
        <v>1739</v>
      </c>
      <c r="D3" s="172" t="s">
        <v>1740</v>
      </c>
      <c r="E3" s="172" t="s">
        <v>1741</v>
      </c>
      <c r="F3" s="171" t="s">
        <v>1742</v>
      </c>
      <c r="G3" s="171" t="s">
        <v>1743</v>
      </c>
      <c r="H3" s="80"/>
      <c r="I3" s="9"/>
      <c r="J3" s="9"/>
      <c r="K3" s="9"/>
      <c r="L3" s="9"/>
    </row>
    <row r="4" spans="1:13" ht="13.5" customHeight="1">
      <c r="E4" s="17"/>
    </row>
    <row r="5" spans="1:13" ht="13.5" customHeight="1">
      <c r="E5" s="17"/>
    </row>
    <row r="6" spans="1:13" ht="13.5" customHeight="1">
      <c r="E6" s="17"/>
    </row>
    <row r="7" spans="1:13" ht="13.5" customHeight="1">
      <c r="E7" s="17"/>
    </row>
    <row r="8" spans="1:13" ht="13.5" customHeight="1">
      <c r="E8" s="17"/>
    </row>
    <row r="9" spans="1:13" ht="13.5" customHeight="1">
      <c r="E9" s="17"/>
    </row>
    <row r="14" spans="1:13" ht="13.5" customHeight="1">
      <c r="A14" s="42"/>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hyperlinks>
    <hyperlink ref="F3" r:id="rId1"/>
    <hyperlink ref="C3" r:id="rId2"/>
    <hyperlink ref="G3" r:id="rId3"/>
    <hyperlink ref="E3" r:id="rId4"/>
    <hyperlink ref="D3" r:id="rId5"/>
  </hyperlinks>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A5A5A"/>
  </sheetPr>
  <dimension ref="A1:B35"/>
  <sheetViews>
    <sheetView workbookViewId="0"/>
  </sheetViews>
  <sheetFormatPr defaultColWidth="9.109375" defaultRowHeight="13.2"/>
  <cols>
    <col min="1" max="1" width="14.44140625" style="73" customWidth="1"/>
    <col min="2" max="16384" width="9.109375" style="73"/>
  </cols>
  <sheetData>
    <row r="1" spans="1:2">
      <c r="A1" s="32" t="s">
        <v>225</v>
      </c>
      <c r="B1" s="87" t="s">
        <v>226</v>
      </c>
    </row>
    <row r="2" spans="1:2">
      <c r="A2" s="32" t="s">
        <v>227</v>
      </c>
      <c r="B2" s="87" t="s">
        <v>228</v>
      </c>
    </row>
    <row r="3" spans="1:2">
      <c r="A3" s="32" t="s">
        <v>229</v>
      </c>
      <c r="B3" s="87" t="s">
        <v>230</v>
      </c>
    </row>
    <row r="4" spans="1:2">
      <c r="A4" s="32" t="s">
        <v>231</v>
      </c>
      <c r="B4" s="87" t="s">
        <v>232</v>
      </c>
    </row>
    <row r="5" spans="1:2">
      <c r="A5" s="32" t="s">
        <v>233</v>
      </c>
      <c r="B5" s="87" t="s">
        <v>234</v>
      </c>
    </row>
    <row r="6" spans="1:2">
      <c r="A6" s="32" t="s">
        <v>235</v>
      </c>
      <c r="B6" s="87" t="s">
        <v>236</v>
      </c>
    </row>
    <row r="7" spans="1:2">
      <c r="A7" s="32" t="s">
        <v>237</v>
      </c>
      <c r="B7" s="87" t="s">
        <v>238</v>
      </c>
    </row>
    <row r="8" spans="1:2">
      <c r="A8" s="32" t="s">
        <v>239</v>
      </c>
      <c r="B8" s="87" t="s">
        <v>240</v>
      </c>
    </row>
    <row r="9" spans="1:2">
      <c r="A9" s="32" t="s">
        <v>241</v>
      </c>
      <c r="B9" s="87" t="s">
        <v>242</v>
      </c>
    </row>
    <row r="10" spans="1:2">
      <c r="A10" s="32" t="s">
        <v>243</v>
      </c>
      <c r="B10" s="87" t="s">
        <v>244</v>
      </c>
    </row>
    <row r="11" spans="1:2">
      <c r="A11" s="32" t="s">
        <v>245</v>
      </c>
      <c r="B11" s="87" t="s">
        <v>246</v>
      </c>
    </row>
    <row r="12" spans="1:2">
      <c r="A12" s="32" t="s">
        <v>247</v>
      </c>
      <c r="B12" s="87" t="s">
        <v>248</v>
      </c>
    </row>
    <row r="13" spans="1:2">
      <c r="A13" s="35" t="s">
        <v>249</v>
      </c>
      <c r="B13" s="87" t="s">
        <v>236</v>
      </c>
    </row>
    <row r="14" spans="1:2">
      <c r="A14" s="32" t="s">
        <v>250</v>
      </c>
      <c r="B14" s="87" t="s">
        <v>238</v>
      </c>
    </row>
    <row r="15" spans="1:2">
      <c r="A15" s="32" t="s">
        <v>251</v>
      </c>
      <c r="B15" s="87" t="s">
        <v>240</v>
      </c>
    </row>
    <row r="16" spans="1:2">
      <c r="A16" s="32" t="s">
        <v>252</v>
      </c>
      <c r="B16" s="87" t="s">
        <v>253</v>
      </c>
    </row>
    <row r="17" spans="1:2">
      <c r="A17" s="32" t="s">
        <v>254</v>
      </c>
      <c r="B17" s="87" t="s">
        <v>255</v>
      </c>
    </row>
    <row r="18" spans="1:2">
      <c r="A18" s="32" t="s">
        <v>256</v>
      </c>
      <c r="B18" s="87" t="s">
        <v>257</v>
      </c>
    </row>
    <row r="19" spans="1:2">
      <c r="A19" s="32" t="s">
        <v>258</v>
      </c>
      <c r="B19" s="87" t="s">
        <v>259</v>
      </c>
    </row>
    <row r="20" spans="1:2">
      <c r="A20" s="32" t="s">
        <v>260</v>
      </c>
      <c r="B20" s="87" t="s">
        <v>261</v>
      </c>
    </row>
    <row r="21" spans="1:2">
      <c r="A21" s="32" t="s">
        <v>262</v>
      </c>
      <c r="B21" s="87" t="s">
        <v>263</v>
      </c>
    </row>
    <row r="22" spans="1:2">
      <c r="A22" s="32" t="s">
        <v>264</v>
      </c>
      <c r="B22" s="87" t="s">
        <v>265</v>
      </c>
    </row>
    <row r="23" spans="1:2">
      <c r="A23" s="32" t="s">
        <v>266</v>
      </c>
      <c r="B23" s="87" t="s">
        <v>287</v>
      </c>
    </row>
    <row r="24" spans="1:2">
      <c r="A24" s="32" t="s">
        <v>267</v>
      </c>
      <c r="B24" s="87" t="s">
        <v>288</v>
      </c>
    </row>
    <row r="25" spans="1:2">
      <c r="A25" s="32" t="s">
        <v>268</v>
      </c>
      <c r="B25" s="87" t="s">
        <v>289</v>
      </c>
    </row>
    <row r="26" spans="1:2">
      <c r="A26" s="32" t="s">
        <v>269</v>
      </c>
      <c r="B26" s="87" t="s">
        <v>270</v>
      </c>
    </row>
    <row r="27" spans="1:2">
      <c r="A27" s="32" t="s">
        <v>271</v>
      </c>
      <c r="B27" s="87" t="s">
        <v>272</v>
      </c>
    </row>
    <row r="28" spans="1:2">
      <c r="A28" s="32" t="s">
        <v>273</v>
      </c>
      <c r="B28" s="87" t="s">
        <v>274</v>
      </c>
    </row>
    <row r="29" spans="1:2">
      <c r="A29" s="32" t="s">
        <v>290</v>
      </c>
      <c r="B29" s="87" t="s">
        <v>291</v>
      </c>
    </row>
    <row r="30" spans="1:2">
      <c r="A30" s="32" t="s">
        <v>275</v>
      </c>
      <c r="B30" s="87" t="s">
        <v>276</v>
      </c>
    </row>
    <row r="31" spans="1:2">
      <c r="A31" s="32" t="s">
        <v>277</v>
      </c>
      <c r="B31" s="87" t="s">
        <v>278</v>
      </c>
    </row>
    <row r="32" spans="1:2">
      <c r="A32" s="32" t="s">
        <v>279</v>
      </c>
      <c r="B32" s="87" t="s">
        <v>280</v>
      </c>
    </row>
    <row r="33" spans="1:2">
      <c r="A33" s="32" t="s">
        <v>281</v>
      </c>
      <c r="B33" s="87" t="s">
        <v>282</v>
      </c>
    </row>
    <row r="34" spans="1:2">
      <c r="A34" s="32" t="s">
        <v>283</v>
      </c>
      <c r="B34" s="87" t="s">
        <v>284</v>
      </c>
    </row>
    <row r="35" spans="1:2">
      <c r="A35" s="32" t="s">
        <v>285</v>
      </c>
      <c r="B35" s="87" t="s">
        <v>286</v>
      </c>
    </row>
  </sheetData>
  <sortState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5A5A5A"/>
  </sheetPr>
  <dimension ref="A1:V31"/>
  <sheetViews>
    <sheetView workbookViewId="0">
      <selection activeCell="B5" sqref="B5"/>
    </sheetView>
  </sheetViews>
  <sheetFormatPr defaultColWidth="9.109375" defaultRowHeight="10.199999999999999"/>
  <cols>
    <col min="1" max="1" width="9.109375" style="81"/>
    <col min="2" max="2" width="173.44140625" style="81" customWidth="1"/>
    <col min="3" max="16384" width="9.109375" style="81"/>
  </cols>
  <sheetData>
    <row r="1" spans="1:3">
      <c r="A1" s="41"/>
      <c r="B1" s="41" t="s">
        <v>220</v>
      </c>
    </row>
    <row r="2" spans="1:3">
      <c r="A2" s="41" t="s">
        <v>221</v>
      </c>
      <c r="B2" s="82">
        <f>INDEX(parlvotes_lh!C4:JB4,MATCH(9.99999999999999E+307,parlvotes_lh!C4:JB4))</f>
        <v>106091229</v>
      </c>
    </row>
    <row r="3" spans="1:3">
      <c r="A3" s="41" t="s">
        <v>222</v>
      </c>
      <c r="B3" s="82" t="str">
        <f>LOOKUP(2,1/(1-ISBLANK(info_cites!A23:ZV23)),info_cites!A23:ZV23)</f>
        <v>TY  - JOUR
TI  - Japan: Political Development and Data in 2020
AU  - HINO, AIRO
AU  - OGAWA, HIROKI
VL  - 60
JO  - EUROPEAN JOURNAL OF POLITICAL RESEARCH POLITICAL DATA YEARBOOK
IS  - 1
SP  - 222
EP  - 232
PY  - 2021
PB  - John Wiley &amp; Sons, Ltd
UR  - https:/onlinelibrary.wiley.com/doi/10.1111/2047-8852.12333/full</v>
      </c>
      <c r="C3" s="83"/>
    </row>
    <row r="4" spans="1:3">
      <c r="A4" s="41" t="s">
        <v>223</v>
      </c>
      <c r="B4" s="82" t="str">
        <f>LOOKUP(2,1/(1-ISBLANK(info_cites!A24:ZV24)),info_cites!A24:ZV24)</f>
        <v>@article {ecprPDY_2021_japan: political development and data in 2020,
title = "Japan: Political Development and Data in 2020",
author = "HINO, AIRO and OGAWA, HIROKI",
journal = "EUROPEAN JOURNAL OF POLITICAL RESEARCH POLITICAL DATA YEARBOOK",
volume = 60,
number = 1,
pages = "222--232",
year = 2021,
publisher = "John Wiley &amp; Sons, Ltd"
}</v>
      </c>
    </row>
    <row r="6" spans="1:3">
      <c r="A6" s="41" t="s">
        <v>222</v>
      </c>
      <c r="B6" s="82" t="str">
        <f>"TY  - JOUR"</f>
        <v>TY  - JOUR</v>
      </c>
    </row>
    <row r="7" spans="1:3">
      <c r="A7" s="41"/>
      <c r="B7" s="82" t="str">
        <f>info_cites!V10</f>
        <v>TI  - Japan</v>
      </c>
    </row>
    <row r="8" spans="1:3">
      <c r="A8" s="41"/>
      <c r="B8" s="82" t="str">
        <f>info_cites!V4</f>
        <v>AU  - Masuyama, Mikitaka</v>
      </c>
    </row>
    <row r="9" spans="1:3">
      <c r="A9" s="41"/>
      <c r="B9" s="82" t="str">
        <f>IF(info_cites!V5="","",info_cites!V5)</f>
        <v>AU  - Nyblade, Benjamin</v>
      </c>
    </row>
    <row r="10" spans="1:3">
      <c r="A10" s="41"/>
      <c r="B10" s="82" t="str">
        <f>IF(info_cites!V6="","",info_cites!V6)</f>
        <v/>
      </c>
    </row>
    <row r="11" spans="1:3">
      <c r="A11" s="41"/>
      <c r="B11" s="82" t="str">
        <f>IF(info_cites!V7="","",info_cites!V7)</f>
        <v/>
      </c>
    </row>
    <row r="12" spans="1:3">
      <c r="A12" s="41"/>
      <c r="B12" s="82" t="str">
        <f>IF(info_cites!V8="","",info_cites!V8)</f>
        <v/>
      </c>
    </row>
    <row r="13" spans="1:3">
      <c r="A13" s="41"/>
      <c r="B13" s="82" t="str">
        <f>info_cites!V12</f>
        <v>VL  - 51</v>
      </c>
    </row>
    <row r="14" spans="1:3">
      <c r="A14" s="41"/>
      <c r="B14" s="82" t="str">
        <f>info_cites!V11</f>
        <v>JO  - European Journal of Political Research Political Data Yearbook</v>
      </c>
    </row>
    <row r="15" spans="1:3">
      <c r="A15" s="41"/>
      <c r="B15" s="82" t="str">
        <f>info_cites!V13</f>
        <v>IS  - 1</v>
      </c>
    </row>
    <row r="16" spans="1:3">
      <c r="A16" s="41"/>
      <c r="B16" s="82" t="str">
        <f>info_cites!V18</f>
        <v>SP  - 167</v>
      </c>
    </row>
    <row r="17" spans="1:22">
      <c r="A17" s="41"/>
      <c r="B17" s="82" t="str">
        <f>info_cites!V19</f>
        <v>EP  - 174</v>
      </c>
    </row>
    <row r="18" spans="1:22">
      <c r="A18" s="41"/>
      <c r="B18" s="82" t="str">
        <f>info_cites!V20</f>
        <v>PY  - 2012</v>
      </c>
    </row>
    <row r="19" spans="1:22">
      <c r="A19" s="41"/>
      <c r="B19" s="82" t="str">
        <f>info_cites!V14</f>
        <v>PB  - Blackwell Publishing Ltd</v>
      </c>
    </row>
    <row r="20" spans="1:22">
      <c r="A20" s="41"/>
      <c r="B20" s="82" t="str">
        <f>LEFT(info_cites!V16,13)&amp;"onlinelibrary.wiley.com/doi/"&amp;MID(info_cites!V17,7,999)&amp;"/full"</f>
        <v>UR  - http://onlinelibrary.wiley.com/doi/10.1111/j.2047-8852.2012.00019.x/full</v>
      </c>
    </row>
    <row r="22" spans="1:22">
      <c r="A22" s="41" t="s">
        <v>223</v>
      </c>
      <c r="B22" s="82" t="str">
        <f>"@article {ecprPDY_"&amp;info_cites!V1&amp;"_"&amp;LOWER(MID(info_cites!V10,FIND("- ",info_cites!V10)+2,999))&amp;","</f>
        <v>@article {ecprPDY_2012_japan,</v>
      </c>
    </row>
    <row r="23" spans="1:22">
      <c r="A23" s="41"/>
      <c r="B23" s="82" t="str">
        <f>"title = """&amp;MID(info_cites!V10,FIND("- ",info_cites!V10)+2,999)&amp;""","</f>
        <v>title = "Japan",</v>
      </c>
    </row>
    <row r="24" spans="1:22">
      <c r="A24" s="41"/>
      <c r="B24" s="82" t="str">
        <f>"author = """&amp;IF(info_cites!V25&lt;&gt;"",info_cites!V25&amp;".",MID(info_cites!V4,FIND("- ",info_cites!V4)+2,999))&amp;IF(info_cites!V26&lt;&gt;""," and "&amp;info_cites!V26&amp;".",IF(info_cites!V5 = "",""," and "&amp;MID(info_cites!V5,FIND("- ",info_cites!V5)+2,999)))&amp;IF(info_cites!V27&lt;&gt;""," and "&amp;info_cites!V27&amp;".",IF(info_cites!V6 = "",""," and "&amp;MID(info_cites!V6,FIND("- ",info_cites!V6)+2,999)))&amp;IF(info_cites!V28&lt;&gt;""," and "&amp;info_cites!V28&amp;".",IF(info_cites!V7 = "",""," and "&amp;MID(info_cites!V7,FIND("- ",info_cites!V7)+2,999)))&amp;""","</f>
        <v>author = "Masuyama, Mikitaka and Nyblade, Benjamin",</v>
      </c>
    </row>
    <row r="25" spans="1:22">
      <c r="A25" s="41"/>
      <c r="B25" s="82" t="str">
        <f>"journal = """&amp;MID(info_cites!V11,FIND("- ",info_cites!V11)+2,999)&amp;""","</f>
        <v>journal = "European Journal of Political Research Political Data Yearbook",</v>
      </c>
    </row>
    <row r="26" spans="1:22">
      <c r="A26" s="41"/>
      <c r="B26" s="82" t="str">
        <f>"volume = "&amp;MID(info_cites!V12,FIND("- ",info_cites!V12)+2,999)&amp;","</f>
        <v>volume = 51,</v>
      </c>
    </row>
    <row r="27" spans="1:22">
      <c r="A27" s="41"/>
      <c r="B27" s="82" t="str">
        <f>"number = "&amp;MID(info_cites!V13,FIND("- ",info_cites!V13)+2,999)&amp;","</f>
        <v>number = 1,</v>
      </c>
    </row>
    <row r="28" spans="1:22">
      <c r="A28" s="41"/>
      <c r="B28" s="82" t="str">
        <f>"pages = """&amp;MID(info_cites!V18,FIND("- ",info_cites!V18)+2,999)&amp;"--"&amp;MID(info_cites!V19,FIND("- ",info_cites!V19)+2,999)&amp;""","</f>
        <v>pages = "167--174",</v>
      </c>
    </row>
    <row r="29" spans="1:22">
      <c r="A29" s="41"/>
      <c r="B29" s="82" t="str">
        <f>"year = "&amp;info_cites!V1&amp;","</f>
        <v>year = 2012,</v>
      </c>
    </row>
    <row r="30" spans="1:22">
      <c r="A30" s="41"/>
      <c r="B30" s="82" t="str">
        <f>"publisher = """&amp;MID(info_cites!V14,FIND("- ",info_cites!V14)+2,999)&amp;""""</f>
        <v>publisher = "Blackwell Publishing Ltd"</v>
      </c>
      <c r="V30" s="81"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c r="A31" s="41"/>
      <c r="B31" s="82" t="str">
        <f>"}"</f>
        <v>}</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AL201"/>
  <sheetViews>
    <sheetView zoomScaleNormal="100" workbookViewId="0"/>
  </sheetViews>
  <sheetFormatPr defaultColWidth="8.77734375" defaultRowHeight="13.5" customHeight="1"/>
  <cols>
    <col min="1" max="2" width="18.5546875" style="73" customWidth="1"/>
    <col min="3" max="3" width="17.21875" style="73" customWidth="1"/>
    <col min="4" max="4" width="34.77734375" style="73" customWidth="1"/>
    <col min="5" max="9" width="11.77734375" style="73" customWidth="1"/>
    <col min="10" max="31" width="5.77734375" style="73" customWidth="1"/>
    <col min="32" max="16384" width="8.77734375" style="73"/>
  </cols>
  <sheetData>
    <row r="1" spans="1:30" ht="20.399999999999999">
      <c r="A1" s="261" t="s">
        <v>1800</v>
      </c>
      <c r="B1" s="262" t="s">
        <v>1801</v>
      </c>
      <c r="C1" s="262" t="s">
        <v>1802</v>
      </c>
      <c r="D1" s="262" t="s">
        <v>14</v>
      </c>
      <c r="E1" s="262" t="s">
        <v>1803</v>
      </c>
      <c r="F1" s="262" t="s">
        <v>1804</v>
      </c>
      <c r="G1" s="262" t="s">
        <v>1805</v>
      </c>
      <c r="H1" s="262" t="s">
        <v>1806</v>
      </c>
      <c r="I1" s="262" t="s">
        <v>1807</v>
      </c>
      <c r="J1" s="263">
        <f>IF(ISERROR(VLOOKUP("Election Start Date:",parlvotes_lh!$A$1:$ZZ$1,3,FALSE))=TRUE,"",IF(VLOOKUP("Election Start Date:",parlvotes_lh!$A$1:$ZZ$1,3,FALSE)=0,"",VLOOKUP("Election Start Date:",parlvotes_lh!$A$1:$ZZ$1,3,FALSE)))</f>
        <v>34168</v>
      </c>
      <c r="K1" s="263">
        <f>IF(ISERROR(VLOOKUP("Election Start Date:",parlvotes_lh!$A$1:$ZZ$1,23,FALSE))=TRUE,"",IF(VLOOKUP("Election Start Date:",parlvotes_lh!$A$1:$ZZ$1,23,FALSE)=0,"",VLOOKUP("Election Start Date:",parlvotes_lh!$A$1:$ZZ$1,23,FALSE)))</f>
        <v>35358</v>
      </c>
      <c r="L1" s="263">
        <f>IF(ISERROR(VLOOKUP("Election Start Date:",parlvotes_lh!$A$1:$ZZ$1,43,FALSE))=TRUE,"",IF(VLOOKUP("Election Start Date:",parlvotes_lh!$A$1:$ZZ$1,43,FALSE)=0,"",VLOOKUP("Election Start Date:",parlvotes_lh!$A$1:$ZZ$1,43,FALSE)))</f>
        <v>36702</v>
      </c>
      <c r="M1" s="263">
        <f>IF(ISERROR(VLOOKUP("Election Start Date:",parlvotes_lh!$A$1:$ZZ$1,63,FALSE))=TRUE,"",IF(VLOOKUP("Election Start Date:",parlvotes_lh!$A$1:$ZZ$1,63,FALSE)=0,"",VLOOKUP("Election Start Date:",parlvotes_lh!$A$1:$ZZ$1,63,FALSE)))</f>
        <v>37934</v>
      </c>
      <c r="N1" s="263">
        <f>IF(ISERROR(VLOOKUP("Election Start Date:",parlvotes_lh!$A$1:$ZZ$1,83,FALSE))=TRUE,"",IF(VLOOKUP("Election Start Date:",parlvotes_lh!$A$1:$ZZ$1,83,FALSE)=0,"",VLOOKUP("Election Start Date:",parlvotes_lh!$A$1:$ZZ$1,83,FALSE)))</f>
        <v>38606</v>
      </c>
      <c r="O1" s="263">
        <f>IF(ISERROR(VLOOKUP("Election Start Date:",parlvotes_lh!$A$1:$ZZ$1,103,FALSE))=TRUE,"",IF(VLOOKUP("Election Start Date:",parlvotes_lh!$A$1:$ZZ$1,103,FALSE)=0,"",VLOOKUP("Election Start Date:",parlvotes_lh!$A$1:$ZZ$1,103,FALSE)))</f>
        <v>40055</v>
      </c>
      <c r="P1" s="263">
        <f>IF(ISERROR(VLOOKUP("Election Start Date:",parlvotes_lh!$A$1:$ZZ$1,123,FALSE))=TRUE,"",IF(VLOOKUP("Election Start Date:",parlvotes_lh!$A$1:$ZZ$1,123,FALSE)=0,"",VLOOKUP("Election Start Date:",parlvotes_lh!$A$1:$ZZ$1,123,FALSE)))</f>
        <v>41259</v>
      </c>
      <c r="Q1" s="263">
        <f>IF(ISERROR(VLOOKUP("Election Start Date:",parlvotes_lh!$A$1:$ZZ$1,143,FALSE))=TRUE,"",IF(VLOOKUP("Election Start Date:",parlvotes_lh!$A$1:$ZZ$1,143,FALSE)=0,"",VLOOKUP("Election Start Date:",parlvotes_lh!$A$1:$ZZ$1,143,FALSE)))</f>
        <v>41987</v>
      </c>
      <c r="R1" s="263">
        <f>IF(ISERROR(VLOOKUP("Election Start Date:",parlvotes_lh!$A$1:$ZZ$1,163,FALSE))=TRUE,"",IF(VLOOKUP("Election Start Date:",parlvotes_lh!$A$1:$ZZ$1,163,FALSE)=0,"",VLOOKUP("Election Start Date:",parlvotes_lh!$A$1:$ZZ$1,163,FALSE)))</f>
        <v>43030</v>
      </c>
      <c r="S1" s="263" t="str">
        <f>IF(ISERROR(VLOOKUP("Election Start Date:",parlvotes_lh!$A$1:$ZZ$1,183,FALSE))=TRUE,"",IF(VLOOKUP("Election Start Date:",parlvotes_lh!$A$1:$ZZ$1,183,FALSE)=0,"",VLOOKUP("Election Start Date:",parlvotes_lh!$A$1:$ZZ$1,183,FALSE)))</f>
        <v/>
      </c>
      <c r="T1" s="263" t="str">
        <f>IF(ISERROR(VLOOKUP("Election Start Date:",parlvotes_lh!$A$1:$ZZ$1,203,FALSE))=TRUE,"",IF(VLOOKUP("Election Start Date:",parlvotes_lh!$A$1:$ZZ$1,203,FALSE)=0,"",VLOOKUP("Election Start Date:",parlvotes_lh!$A$1:$ZZ$1,203,FALSE)))</f>
        <v/>
      </c>
      <c r="U1" s="263" t="str">
        <f>IF(ISERROR(VLOOKUP("Election Start Date:",parlvotes_lh!$A$1:$ZZ$1,223,FALSE))=TRUE,"",IF(VLOOKUP("Election Start Date:",parlvotes_lh!$A$1:$ZZ$1,223,FALSE)=0,"",VLOOKUP("Election Start Date:",parlvotes_lh!$A$1:$ZZ$1,223,FALSE)))</f>
        <v/>
      </c>
      <c r="V1" s="263" t="str">
        <f>IF(ISERROR(VLOOKUP("Election Start Date:",parlvotes_lh!$A$1:$ZZ$1,243,FALSE))=TRUE,"",IF(VLOOKUP("Election Start Date:",parlvotes_lh!$A$1:$ZZ$1,243,FALSE)=0,"",VLOOKUP("Election Start Date:",parlvotes_lh!$A$1:$ZZ$1,243,FALSE)))</f>
        <v/>
      </c>
      <c r="W1" s="263" t="str">
        <f>IF(ISERROR(VLOOKUP("Election Start Date:",parlvotes_lh!$A$1:$ZZ$1,263,FALSE))=TRUE,"",IF(VLOOKUP("Election Start Date:",parlvotes_lh!$A$1:$ZZ$1,263,FALSE)=0,"",VLOOKUP("Election Start Date:",parlvotes_lh!$A$1:$ZZ$1,263,FALSE)))</f>
        <v/>
      </c>
      <c r="X1" s="263" t="str">
        <f>IF(ISERROR(VLOOKUP("Election Start Date:",parlvotes_lh!$A$1:$ZZ$1,283,FALSE))=TRUE,"",IF(VLOOKUP("Election Start Date:",parlvotes_lh!$A$1:$ZZ$1,283,FALSE)=0,"",VLOOKUP("Election Start Date:",parlvotes_lh!$A$1:$ZZ$1,283,FALSE)))</f>
        <v/>
      </c>
      <c r="Y1" s="263" t="str">
        <f>IF(ISERROR(VLOOKUP("Election Start Date:",parlvotes_lh!$A$1:$ZZ$1,303,FALSE))=TRUE,"",IF(VLOOKUP("Election Start Date:",parlvotes_lh!$A$1:$ZZ$1,303,FALSE)=0,"",VLOOKUP("Election Start Date:",parlvotes_lh!$A$1:$ZZ$1,303,FALSE)))</f>
        <v/>
      </c>
      <c r="Z1" s="263" t="str">
        <f>IF(ISERROR(VLOOKUP("Election Start Date:",parlvotes_lh!$A$1:$ZZ$1,323,FALSE))=TRUE,"",IF(VLOOKUP("Election Start Date:",parlvotes_lh!$A$1:$ZZ$1,323,FALSE)=0,"",VLOOKUP("Election Start Date:",parlvotes_lh!$A$1:$ZZ$1,323,FALSE)))</f>
        <v/>
      </c>
      <c r="AA1" s="263" t="str">
        <f>IF(ISERROR(VLOOKUP("Election Start Date:",parlvotes_lh!$A$1:$ZZ$1,343,FALSE))=TRUE,"",IF(VLOOKUP("Election Start Date:",parlvotes_lh!$A$1:$ZZ$1,343,FALSE)=0,"",VLOOKUP("Election Start Date:",parlvotes_lh!$A$1:$ZZ$1,343,FALSE)))</f>
        <v/>
      </c>
      <c r="AB1" s="263" t="str">
        <f>IF(ISERROR(VLOOKUP("Election Start Date:",parlvotes_lh!$A$1:$ZZ$1,363,FALSE))=TRUE,"",IF(VLOOKUP("Election Start Date:",parlvotes_lh!$A$1:$ZZ$1,363,FALSE)=0,"",VLOOKUP("Election Start Date:",parlvotes_lh!$A$1:$ZZ$1,363,FALSE)))</f>
        <v/>
      </c>
      <c r="AC1" s="263" t="str">
        <f>IF(ISERROR(VLOOKUP("Election Start Date:",parlvotes_lh!$A$1:$ZZ$1,383,FALSE))=TRUE,"",IF(VLOOKUP("Election Start Date:",parlvotes_lh!$A$1:$ZZ$1,383,FALSE)=0,"",VLOOKUP("Election Start Date:",parlvotes_lh!$A$1:$ZZ$1,383,FALSE)))</f>
        <v/>
      </c>
    </row>
    <row r="2" spans="1:30" ht="13.5" customHeight="1">
      <c r="A2" s="264" t="str">
        <f>IF(info_parties!A2="","",info_parties!A2)</f>
        <v>jp_cgp01</v>
      </c>
      <c r="B2" s="45" t="str">
        <f>IF(A2="","",MID(info_weblinks!$C$3,32,3))</f>
        <v>jpn</v>
      </c>
      <c r="C2" s="45" t="str">
        <f>IF(info_parties!G2="","",info_parties!G2)</f>
        <v>Clean Government Party (Komei-to)</v>
      </c>
      <c r="D2" s="45" t="str">
        <f>IF(info_parties!K2="","",info_parties!K2)</f>
        <v>Komeitō</v>
      </c>
      <c r="E2" s="45" t="str">
        <f>IF(info_parties!H2="","",info_parties!H2)</f>
        <v>CGP</v>
      </c>
      <c r="F2" s="265">
        <f t="shared" ref="F2:F65" si="0">IF(MAX(J2:AC2)=0,"",INDEX(J$1:AC$1,MATCH(TRUE,INDEX((J2:AC2&lt;&gt;""),0),0)))</f>
        <v>34168</v>
      </c>
      <c r="G2" s="266">
        <f t="shared" ref="G2:G65" si="1">IF(MAX(J2:AC2)=0,"",INDEX(J$1:AC$1,1,MATCH(LOOKUP(9.99+307,J2:AC2),J2:AC2,0)))</f>
        <v>43030</v>
      </c>
      <c r="H2" s="267">
        <f t="shared" ref="H2:H65" si="2">IF(MAX(J2:AC2)=0,"",MAX(J2:AC2))</f>
        <v>0.14800000000000002</v>
      </c>
      <c r="I2" s="268">
        <f t="shared" ref="I2:I65" si="3">IF(H2="","",INDEX(J$1:AC$1,1,MATCH(H2,J2:AC2,0)))</f>
        <v>37934</v>
      </c>
      <c r="J2" s="269">
        <f>IF(ISERROR(VLOOKUP($A2,parlvotes_lh!$A$11:$ZZ$210,6,FALSE))=TRUE,"",IF(VLOOKUP($A2,parlvotes_lh!$A$11:$ZZ$210,6,FALSE)=0,"",VLOOKUP($A2,parlvotes_lh!$A$11:$ZZ$210,6,FALSE)))</f>
        <v>8.1400000000000014E-2</v>
      </c>
      <c r="K2" s="269" t="str">
        <f>IF(ISERROR(VLOOKUP($A2,parlvotes_lh!$A$11:$ZZ$210,26,FALSE))=TRUE,"",IF(VLOOKUP($A2,parlvotes_lh!$A$11:$ZZ$210,26,FALSE)=0,"",VLOOKUP($A2,parlvotes_lh!$A$11:$ZZ$210,26,FALSE)))</f>
        <v/>
      </c>
      <c r="L2" s="269">
        <f>IF(ISERROR(VLOOKUP($A2,parlvotes_lh!$A$11:$ZZ$210,46,FALSE))=TRUE,"",IF(VLOOKUP($A2,parlvotes_lh!$A$11:$ZZ$210,46,FALSE)=0,"",VLOOKUP($A2,parlvotes_lh!$A$11:$ZZ$210,46,FALSE)))</f>
        <v>0.12970000000000001</v>
      </c>
      <c r="M2" s="269">
        <f>IF(ISERROR(VLOOKUP($A2,parlvotes_lh!$A$11:$ZZ$210,66,FALSE))=TRUE,"",IF(VLOOKUP($A2,parlvotes_lh!$A$11:$ZZ$210,66,FALSE)=0,"",VLOOKUP($A2,parlvotes_lh!$A$11:$ZZ$210,66,FALSE)))</f>
        <v>0.14800000000000002</v>
      </c>
      <c r="N2" s="269">
        <f>IF(ISERROR(VLOOKUP($A2,parlvotes_lh!$A$11:$ZZ$210,86,FALSE))=TRUE,"",IF(VLOOKUP($A2,parlvotes_lh!$A$11:$ZZ$210,86,FALSE)=0,"",VLOOKUP($A2,parlvotes_lh!$A$11:$ZZ$210,86,FALSE)))</f>
        <v>0.13300000000000001</v>
      </c>
      <c r="O2" s="269">
        <f>IF(ISERROR(VLOOKUP($A2,parlvotes_lh!$A$11:$ZZ$210,106,FALSE))=TRUE,"",IF(VLOOKUP($A2,parlvotes_lh!$A$11:$ZZ$210,106,FALSE)=0,"",VLOOKUP($A2,parlvotes_lh!$A$11:$ZZ$210,106,FALSE)))</f>
        <v>0.11445186606187514</v>
      </c>
      <c r="P2" s="269">
        <f>IF(ISERROR(VLOOKUP($A2,parlvotes_lh!$A$11:$ZZ$210,126,FALSE))=TRUE,"",IF(VLOOKUP($A2,parlvotes_lh!$A$11:$ZZ$210,126,FALSE)=0,"",VLOOKUP($A2,parlvotes_lh!$A$11:$ZZ$210,126,FALSE)))</f>
        <v>0.11800000000000001</v>
      </c>
      <c r="Q2" s="270">
        <f>IF(ISERROR(VLOOKUP($A2,parlvotes_lh!$A$11:$ZZ$210,146,FALSE))=TRUE,"",IF(VLOOKUP($A2,parlvotes_lh!$A$11:$ZZ$210,146,FALSE)=0,"",VLOOKUP($A2,parlvotes_lh!$A$11:$ZZ$210,146,FALSE)))</f>
        <v>0.13713906136497486</v>
      </c>
      <c r="R2" s="270">
        <f>IF(ISERROR(VLOOKUP($A2,parlvotes_lh!$A$11:$ZZ$210,166,FALSE))=TRUE,"",IF(VLOOKUP($A2,parlvotes_lh!$A$11:$ZZ$210,166,FALSE)=0,"",VLOOKUP($A2,parlvotes_lh!$A$11:$ZZ$210,166,FALSE)))</f>
        <v>0.12514380114822832</v>
      </c>
      <c r="S2" s="270" t="str">
        <f>IF(ISERROR(VLOOKUP($A2,parlvotes_lh!$A$11:$ZZ$210,186,FALSE))=TRUE,"",IF(VLOOKUP($A2,parlvotes_lh!$A$11:$ZZ$210,186,FALSE)=0,"",VLOOKUP($A2,parlvotes_lh!$A$11:$ZZ$210,186,FALSE)))</f>
        <v/>
      </c>
      <c r="T2" s="270" t="str">
        <f>IF(ISERROR(VLOOKUP($A2,parlvotes_lh!$A$11:$ZZ$210,206,FALSE))=TRUE,"",IF(VLOOKUP($A2,parlvotes_lh!$A$11:$ZZ$210,206,FALSE)=0,"",VLOOKUP($A2,parlvotes_lh!$A$11:$ZZ$210,206,FALSE)))</f>
        <v/>
      </c>
      <c r="U2" s="270" t="str">
        <f>IF(ISERROR(VLOOKUP($A2,parlvotes_lh!$A$11:$ZZ$210,226,FALSE))=TRUE,"",IF(VLOOKUP($A2,parlvotes_lh!$A$11:$ZZ$210,226,FALSE)=0,"",VLOOKUP($A2,parlvotes_lh!$A$11:$ZZ$210,226,FALSE)))</f>
        <v/>
      </c>
      <c r="V2" s="270" t="str">
        <f>IF(ISERROR(VLOOKUP($A2,parlvotes_lh!$A$11:$ZZ$210,246,FALSE))=TRUE,"",IF(VLOOKUP($A2,parlvotes_lh!$A$11:$ZZ$210,246,FALSE)=0,"",VLOOKUP($A2,parlvotes_lh!$A$11:$ZZ$210,246,FALSE)))</f>
        <v/>
      </c>
      <c r="W2" s="270" t="str">
        <f>IF(ISERROR(VLOOKUP($A2,parlvotes_lh!$A$11:$ZZ$210,266,FALSE))=TRUE,"",IF(VLOOKUP($A2,parlvotes_lh!$A$11:$ZZ$210,266,FALSE)=0,"",VLOOKUP($A2,parlvotes_lh!$A$11:$ZZ$210,266,FALSE)))</f>
        <v/>
      </c>
      <c r="X2" s="270" t="str">
        <f>IF(ISERROR(VLOOKUP($A2,parlvotes_lh!$A$11:$ZZ$210,286,FALSE))=TRUE,"",IF(VLOOKUP($A2,parlvotes_lh!$A$11:$ZZ$210,286,FALSE)=0,"",VLOOKUP($A2,parlvotes_lh!$A$11:$ZZ$210,286,FALSE)))</f>
        <v/>
      </c>
      <c r="Y2" s="270" t="str">
        <f>IF(ISERROR(VLOOKUP($A2,parlvotes_lh!$A$11:$ZZ$210,306,FALSE))=TRUE,"",IF(VLOOKUP($A2,parlvotes_lh!$A$11:$ZZ$210,306,FALSE)=0,"",VLOOKUP($A2,parlvotes_lh!$A$11:$ZZ$210,306,FALSE)))</f>
        <v/>
      </c>
      <c r="Z2" s="270" t="str">
        <f>IF(ISERROR(VLOOKUP($A2,parlvotes_lh!$A$11:$ZZ$210,326,FALSE))=TRUE,"",IF(VLOOKUP($A2,parlvotes_lh!$A$11:$ZZ$210,326,FALSE)=0,"",VLOOKUP($A2,parlvotes_lh!$A$11:$ZZ$210,326,FALSE)))</f>
        <v/>
      </c>
      <c r="AA2" s="270" t="str">
        <f>IF(ISERROR(VLOOKUP($A2,parlvotes_lh!$A$11:$ZZ$210,346,FALSE))=TRUE,"",IF(VLOOKUP($A2,parlvotes_lh!$A$11:$ZZ$210,346,FALSE)=0,"",VLOOKUP($A2,parlvotes_lh!$A$11:$ZZ$210,346,FALSE)))</f>
        <v/>
      </c>
      <c r="AB2" s="270" t="str">
        <f>IF(ISERROR(VLOOKUP($A2,parlvotes_lh!$A$11:$ZZ$210,366,FALSE))=TRUE,"",IF(VLOOKUP($A2,parlvotes_lh!$A$11:$ZZ$210,366,FALSE)=0,"",VLOOKUP($A2,parlvotes_lh!$A$11:$ZZ$210,366,FALSE)))</f>
        <v/>
      </c>
      <c r="AC2" s="270" t="str">
        <f>IF(ISERROR(VLOOKUP($A2,parlvotes_lh!$A$11:$ZZ$210,386,FALSE))=TRUE,"",IF(VLOOKUP($A2,parlvotes_lh!$A$11:$ZZ$210,386,FALSE)=0,"",VLOOKUP($A2,parlvotes_lh!$A$11:$ZZ$210,386,FALSE)))</f>
        <v/>
      </c>
    </row>
    <row r="3" spans="1:30" ht="13.5" customHeight="1">
      <c r="A3" s="264" t="str">
        <f>IF(info_parties!A3="","",info_parties!A3)</f>
        <v>jp_cp01</v>
      </c>
      <c r="B3" s="45" t="str">
        <f>IF(A3="","",MID(info_weblinks!$C$3,32,3))</f>
        <v>jpn</v>
      </c>
      <c r="C3" s="45" t="str">
        <f>IF(info_parties!G3="","",info_parties!G3)</f>
        <v xml:space="preserve">Conservative Party </v>
      </c>
      <c r="D3" s="45" t="str">
        <f>IF(info_parties!K3="","",info_parties!K3)</f>
        <v>Hoshutō</v>
      </c>
      <c r="E3" s="45" t="str">
        <f>IF(info_parties!H3="","",info_parties!H3)</f>
        <v>CP</v>
      </c>
      <c r="F3" s="265" t="str">
        <f t="shared" si="0"/>
        <v/>
      </c>
      <c r="G3" s="266" t="str">
        <f t="shared" si="1"/>
        <v/>
      </c>
      <c r="H3" s="267" t="str">
        <f t="shared" si="2"/>
        <v/>
      </c>
      <c r="I3" s="268" t="str">
        <f t="shared" si="3"/>
        <v/>
      </c>
      <c r="J3" s="269" t="str">
        <f>IF(ISERROR(VLOOKUP($A3,parlvotes_lh!$A$11:$ZZ$210,6,FALSE))=TRUE,"",IF(VLOOKUP($A3,parlvotes_lh!$A$11:$ZZ$210,6,FALSE)=0,"",VLOOKUP($A3,parlvotes_lh!$A$11:$ZZ$210,6,FALSE)))</f>
        <v/>
      </c>
      <c r="K3" s="269" t="str">
        <f>IF(ISERROR(VLOOKUP($A3,parlvotes_lh!$A$11:$ZZ$210,26,FALSE))=TRUE,"",IF(VLOOKUP($A3,parlvotes_lh!$A$11:$ZZ$210,26,FALSE)=0,"",VLOOKUP($A3,parlvotes_lh!$A$11:$ZZ$210,26,FALSE)))</f>
        <v/>
      </c>
      <c r="L3" s="269" t="str">
        <f>IF(ISERROR(VLOOKUP($A3,parlvotes_lh!$A$11:$ZZ$210,46,FALSE))=TRUE,"",IF(VLOOKUP($A3,parlvotes_lh!$A$11:$ZZ$210,46,FALSE)=0,"",VLOOKUP($A3,parlvotes_lh!$A$11:$ZZ$210,46,FALSE)))</f>
        <v/>
      </c>
      <c r="M3" s="269" t="str">
        <f>IF(ISERROR(VLOOKUP($A3,parlvotes_lh!$A$11:$ZZ$210,66,FALSE))=TRUE,"",IF(VLOOKUP($A3,parlvotes_lh!$A$11:$ZZ$210,66,FALSE)=0,"",VLOOKUP($A3,parlvotes_lh!$A$11:$ZZ$210,66,FALSE)))</f>
        <v/>
      </c>
      <c r="N3" s="269" t="str">
        <f>IF(ISERROR(VLOOKUP($A3,parlvotes_lh!$A$11:$ZZ$210,86,FALSE))=TRUE,"",IF(VLOOKUP($A3,parlvotes_lh!$A$11:$ZZ$210,86,FALSE)=0,"",VLOOKUP($A3,parlvotes_lh!$A$11:$ZZ$210,86,FALSE)))</f>
        <v/>
      </c>
      <c r="O3" s="269" t="str">
        <f>IF(ISERROR(VLOOKUP($A3,parlvotes_lh!$A$11:$ZZ$210,106,FALSE))=TRUE,"",IF(VLOOKUP($A3,parlvotes_lh!$A$11:$ZZ$210,106,FALSE)=0,"",VLOOKUP($A3,parlvotes_lh!$A$11:$ZZ$210,106,FALSE)))</f>
        <v/>
      </c>
      <c r="P3" s="269" t="str">
        <f>IF(ISERROR(VLOOKUP($A3,parlvotes_lh!$A$11:$ZZ$210,126,FALSE))=TRUE,"",IF(VLOOKUP($A3,parlvotes_lh!$A$11:$ZZ$210,126,FALSE)=0,"",VLOOKUP($A3,parlvotes_lh!$A$11:$ZZ$210,126,FALSE)))</f>
        <v/>
      </c>
      <c r="Q3" s="270" t="str">
        <f>IF(ISERROR(VLOOKUP($A3,parlvotes_lh!$A$11:$ZZ$210,146,FALSE))=TRUE,"",IF(VLOOKUP($A3,parlvotes_lh!$A$11:$ZZ$210,146,FALSE)=0,"",VLOOKUP($A3,parlvotes_lh!$A$11:$ZZ$210,146,FALSE)))</f>
        <v/>
      </c>
      <c r="R3" s="270" t="str">
        <f>IF(ISERROR(VLOOKUP($A3,parlvotes_lh!$A$11:$ZZ$210,166,FALSE))=TRUE,"",IF(VLOOKUP($A3,parlvotes_lh!$A$11:$ZZ$210,166,FALSE)=0,"",VLOOKUP($A3,parlvotes_lh!$A$11:$ZZ$210,166,FALSE)))</f>
        <v/>
      </c>
      <c r="S3" s="270" t="str">
        <f>IF(ISERROR(VLOOKUP($A3,parlvotes_lh!$A$11:$ZZ$210,186,FALSE))=TRUE,"",IF(VLOOKUP($A3,parlvotes_lh!$A$11:$ZZ$210,186,FALSE)=0,"",VLOOKUP($A3,parlvotes_lh!$A$11:$ZZ$210,186,FALSE)))</f>
        <v/>
      </c>
      <c r="T3" s="270" t="str">
        <f>IF(ISERROR(VLOOKUP($A3,parlvotes_lh!$A$11:$ZZ$210,206,FALSE))=TRUE,"",IF(VLOOKUP($A3,parlvotes_lh!$A$11:$ZZ$210,206,FALSE)=0,"",VLOOKUP($A3,parlvotes_lh!$A$11:$ZZ$210,206,FALSE)))</f>
        <v/>
      </c>
      <c r="U3" s="270" t="str">
        <f>IF(ISERROR(VLOOKUP($A3,parlvotes_lh!$A$11:$ZZ$210,226,FALSE))=TRUE,"",IF(VLOOKUP($A3,parlvotes_lh!$A$11:$ZZ$210,226,FALSE)=0,"",VLOOKUP($A3,parlvotes_lh!$A$11:$ZZ$210,226,FALSE)))</f>
        <v/>
      </c>
      <c r="V3" s="270" t="str">
        <f>IF(ISERROR(VLOOKUP($A3,parlvotes_lh!$A$11:$ZZ$210,246,FALSE))=TRUE,"",IF(VLOOKUP($A3,parlvotes_lh!$A$11:$ZZ$210,246,FALSE)=0,"",VLOOKUP($A3,parlvotes_lh!$A$11:$ZZ$210,246,FALSE)))</f>
        <v/>
      </c>
      <c r="W3" s="270" t="str">
        <f>IF(ISERROR(VLOOKUP($A3,parlvotes_lh!$A$11:$ZZ$210,266,FALSE))=TRUE,"",IF(VLOOKUP($A3,parlvotes_lh!$A$11:$ZZ$210,266,FALSE)=0,"",VLOOKUP($A3,parlvotes_lh!$A$11:$ZZ$210,266,FALSE)))</f>
        <v/>
      </c>
      <c r="X3" s="270" t="str">
        <f>IF(ISERROR(VLOOKUP($A3,parlvotes_lh!$A$11:$ZZ$210,286,FALSE))=TRUE,"",IF(VLOOKUP($A3,parlvotes_lh!$A$11:$ZZ$210,286,FALSE)=0,"",VLOOKUP($A3,parlvotes_lh!$A$11:$ZZ$210,286,FALSE)))</f>
        <v/>
      </c>
      <c r="Y3" s="270" t="str">
        <f>IF(ISERROR(VLOOKUP($A3,parlvotes_lh!$A$11:$ZZ$210,306,FALSE))=TRUE,"",IF(VLOOKUP($A3,parlvotes_lh!$A$11:$ZZ$210,306,FALSE)=0,"",VLOOKUP($A3,parlvotes_lh!$A$11:$ZZ$210,306,FALSE)))</f>
        <v/>
      </c>
      <c r="Z3" s="270" t="str">
        <f>IF(ISERROR(VLOOKUP($A3,parlvotes_lh!$A$11:$ZZ$210,326,FALSE))=TRUE,"",IF(VLOOKUP($A3,parlvotes_lh!$A$11:$ZZ$210,326,FALSE)=0,"",VLOOKUP($A3,parlvotes_lh!$A$11:$ZZ$210,326,FALSE)))</f>
        <v/>
      </c>
      <c r="AA3" s="270" t="str">
        <f>IF(ISERROR(VLOOKUP($A3,parlvotes_lh!$A$11:$ZZ$210,346,FALSE))=TRUE,"",IF(VLOOKUP($A3,parlvotes_lh!$A$11:$ZZ$210,346,FALSE)=0,"",VLOOKUP($A3,parlvotes_lh!$A$11:$ZZ$210,346,FALSE)))</f>
        <v/>
      </c>
      <c r="AB3" s="270" t="str">
        <f>IF(ISERROR(VLOOKUP($A3,parlvotes_lh!$A$11:$ZZ$210,366,FALSE))=TRUE,"",IF(VLOOKUP($A3,parlvotes_lh!$A$11:$ZZ$210,366,FALSE)=0,"",VLOOKUP($A3,parlvotes_lh!$A$11:$ZZ$210,366,FALSE)))</f>
        <v/>
      </c>
      <c r="AC3" s="270" t="str">
        <f>IF(ISERROR(VLOOKUP($A3,parlvotes_lh!$A$11:$ZZ$210,386,FALSE))=TRUE,"",IF(VLOOKUP($A3,parlvotes_lh!$A$11:$ZZ$210,386,FALSE)=0,"",VLOOKUP($A3,parlvotes_lh!$A$11:$ZZ$210,386,FALSE)))</f>
        <v/>
      </c>
      <c r="AD3" s="271"/>
    </row>
    <row r="4" spans="1:30" ht="13.5" customHeight="1">
      <c r="A4" s="264" t="str">
        <f>IF(info_parties!A4="","",info_parties!A4)</f>
        <v>jp_dpj01</v>
      </c>
      <c r="B4" s="45" t="str">
        <f>IF(A4="","",MID(info_weblinks!$C$3,32,3))</f>
        <v>jpn</v>
      </c>
      <c r="C4" s="45" t="str">
        <f>IF(info_parties!G4="","",info_parties!G4)</f>
        <v>Democratic Party of Japan</v>
      </c>
      <c r="D4" s="45" t="str">
        <f>IF(info_parties!K4="","",info_parties!K4)</f>
        <v>Minshutō</v>
      </c>
      <c r="E4" s="45" t="str">
        <f>IF(info_parties!H4="","",info_parties!H4)</f>
        <v>DPJ</v>
      </c>
      <c r="F4" s="265">
        <f t="shared" si="0"/>
        <v>35358</v>
      </c>
      <c r="G4" s="266">
        <f t="shared" si="1"/>
        <v>41987</v>
      </c>
      <c r="H4" s="267">
        <f t="shared" si="2"/>
        <v>0.42411099689776599</v>
      </c>
      <c r="I4" s="268">
        <f t="shared" si="3"/>
        <v>40055</v>
      </c>
      <c r="J4" s="269" t="str">
        <f>IF(ISERROR(VLOOKUP($A4,parlvotes_lh!$A$11:$ZZ$210,6,FALSE))=TRUE,"",IF(VLOOKUP($A4,parlvotes_lh!$A$11:$ZZ$210,6,FALSE)=0,"",VLOOKUP($A4,parlvotes_lh!$A$11:$ZZ$210,6,FALSE)))</f>
        <v/>
      </c>
      <c r="K4" s="269">
        <f>IF(ISERROR(VLOOKUP($A4,parlvotes_lh!$A$11:$ZZ$210,26,FALSE))=TRUE,"",IF(VLOOKUP($A4,parlvotes_lh!$A$11:$ZZ$210,26,FALSE)=0,"",VLOOKUP($A4,parlvotes_lh!$A$11:$ZZ$210,26,FALSE)))</f>
        <v>0.161</v>
      </c>
      <c r="L4" s="269">
        <f>IF(ISERROR(VLOOKUP($A4,parlvotes_lh!$A$11:$ZZ$210,46,FALSE))=TRUE,"",IF(VLOOKUP($A4,parlvotes_lh!$A$11:$ZZ$210,46,FALSE)=0,"",VLOOKUP($A4,parlvotes_lh!$A$11:$ZZ$210,46,FALSE)))</f>
        <v>0.25180000000000002</v>
      </c>
      <c r="M4" s="269">
        <f>IF(ISERROR(VLOOKUP($A4,parlvotes_lh!$A$11:$ZZ$210,66,FALSE))=TRUE,"",IF(VLOOKUP($A4,parlvotes_lh!$A$11:$ZZ$210,66,FALSE)=0,"",VLOOKUP($A4,parlvotes_lh!$A$11:$ZZ$210,66,FALSE)))</f>
        <v>0.374</v>
      </c>
      <c r="N4" s="269">
        <f>IF(ISERROR(VLOOKUP($A4,parlvotes_lh!$A$11:$ZZ$210,86,FALSE))=TRUE,"",IF(VLOOKUP($A4,parlvotes_lh!$A$11:$ZZ$210,86,FALSE)=0,"",VLOOKUP($A4,parlvotes_lh!$A$11:$ZZ$210,86,FALSE)))</f>
        <v>0.31</v>
      </c>
      <c r="O4" s="269">
        <f>IF(ISERROR(VLOOKUP($A4,parlvotes_lh!$A$11:$ZZ$210,106,FALSE))=TRUE,"",IF(VLOOKUP($A4,parlvotes_lh!$A$11:$ZZ$210,106,FALSE)=0,"",VLOOKUP($A4,parlvotes_lh!$A$11:$ZZ$210,106,FALSE)))</f>
        <v>0.42411099689776599</v>
      </c>
      <c r="P4" s="269">
        <f>IF(ISERROR(VLOOKUP($A4,parlvotes_lh!$A$11:$ZZ$210,126,FALSE))=TRUE,"",IF(VLOOKUP($A4,parlvotes_lh!$A$11:$ZZ$210,126,FALSE)=0,"",VLOOKUP($A4,parlvotes_lh!$A$11:$ZZ$210,126,FALSE)))</f>
        <v>0.16</v>
      </c>
      <c r="Q4" s="270">
        <f>IF(ISERROR(VLOOKUP($A4,parlvotes_lh!$A$11:$ZZ$210,146,FALSE))=TRUE,"",IF(VLOOKUP($A4,parlvotes_lh!$A$11:$ZZ$210,146,FALSE)=0,"",VLOOKUP($A4,parlvotes_lh!$A$11:$ZZ$210,146,FALSE)))</f>
        <v>0.18329600380032066</v>
      </c>
      <c r="R4" s="270" t="str">
        <f>IF(ISERROR(VLOOKUP($A4,parlvotes_lh!$A$11:$ZZ$210,166,FALSE))=TRUE,"",IF(VLOOKUP($A4,parlvotes_lh!$A$11:$ZZ$210,166,FALSE)=0,"",VLOOKUP($A4,parlvotes_lh!$A$11:$ZZ$210,166,FALSE)))</f>
        <v/>
      </c>
      <c r="S4" s="270" t="str">
        <f>IF(ISERROR(VLOOKUP($A4,parlvotes_lh!$A$11:$ZZ$210,186,FALSE))=TRUE,"",IF(VLOOKUP($A4,parlvotes_lh!$A$11:$ZZ$210,186,FALSE)=0,"",VLOOKUP($A4,parlvotes_lh!$A$11:$ZZ$210,186,FALSE)))</f>
        <v/>
      </c>
      <c r="T4" s="270" t="str">
        <f>IF(ISERROR(VLOOKUP($A4,parlvotes_lh!$A$11:$ZZ$210,206,FALSE))=TRUE,"",IF(VLOOKUP($A4,parlvotes_lh!$A$11:$ZZ$210,206,FALSE)=0,"",VLOOKUP($A4,parlvotes_lh!$A$11:$ZZ$210,206,FALSE)))</f>
        <v/>
      </c>
      <c r="U4" s="270" t="str">
        <f>IF(ISERROR(VLOOKUP($A4,parlvotes_lh!$A$11:$ZZ$210,226,FALSE))=TRUE,"",IF(VLOOKUP($A4,parlvotes_lh!$A$11:$ZZ$210,226,FALSE)=0,"",VLOOKUP($A4,parlvotes_lh!$A$11:$ZZ$210,226,FALSE)))</f>
        <v/>
      </c>
      <c r="V4" s="270" t="str">
        <f>IF(ISERROR(VLOOKUP($A4,parlvotes_lh!$A$11:$ZZ$210,246,FALSE))=TRUE,"",IF(VLOOKUP($A4,parlvotes_lh!$A$11:$ZZ$210,246,FALSE)=0,"",VLOOKUP($A4,parlvotes_lh!$A$11:$ZZ$210,246,FALSE)))</f>
        <v/>
      </c>
      <c r="W4" s="270" t="str">
        <f>IF(ISERROR(VLOOKUP($A4,parlvotes_lh!$A$11:$ZZ$210,266,FALSE))=TRUE,"",IF(VLOOKUP($A4,parlvotes_lh!$A$11:$ZZ$210,266,FALSE)=0,"",VLOOKUP($A4,parlvotes_lh!$A$11:$ZZ$210,266,FALSE)))</f>
        <v/>
      </c>
      <c r="X4" s="270" t="str">
        <f>IF(ISERROR(VLOOKUP($A4,parlvotes_lh!$A$11:$ZZ$210,286,FALSE))=TRUE,"",IF(VLOOKUP($A4,parlvotes_lh!$A$11:$ZZ$210,286,FALSE)=0,"",VLOOKUP($A4,parlvotes_lh!$A$11:$ZZ$210,286,FALSE)))</f>
        <v/>
      </c>
      <c r="Y4" s="270" t="str">
        <f>IF(ISERROR(VLOOKUP($A4,parlvotes_lh!$A$11:$ZZ$210,306,FALSE))=TRUE,"",IF(VLOOKUP($A4,parlvotes_lh!$A$11:$ZZ$210,306,FALSE)=0,"",VLOOKUP($A4,parlvotes_lh!$A$11:$ZZ$210,306,FALSE)))</f>
        <v/>
      </c>
      <c r="Z4" s="270" t="str">
        <f>IF(ISERROR(VLOOKUP($A4,parlvotes_lh!$A$11:$ZZ$210,326,FALSE))=TRUE,"",IF(VLOOKUP($A4,parlvotes_lh!$A$11:$ZZ$210,326,FALSE)=0,"",VLOOKUP($A4,parlvotes_lh!$A$11:$ZZ$210,326,FALSE)))</f>
        <v/>
      </c>
      <c r="AA4" s="270" t="str">
        <f>IF(ISERROR(VLOOKUP($A4,parlvotes_lh!$A$11:$ZZ$210,346,FALSE))=TRUE,"",IF(VLOOKUP($A4,parlvotes_lh!$A$11:$ZZ$210,346,FALSE)=0,"",VLOOKUP($A4,parlvotes_lh!$A$11:$ZZ$210,346,FALSE)))</f>
        <v/>
      </c>
      <c r="AB4" s="270" t="str">
        <f>IF(ISERROR(VLOOKUP($A4,parlvotes_lh!$A$11:$ZZ$210,366,FALSE))=TRUE,"",IF(VLOOKUP($A4,parlvotes_lh!$A$11:$ZZ$210,366,FALSE)=0,"",VLOOKUP($A4,parlvotes_lh!$A$11:$ZZ$210,366,FALSE)))</f>
        <v/>
      </c>
      <c r="AC4" s="270" t="str">
        <f>IF(ISERROR(VLOOKUP($A4,parlvotes_lh!$A$11:$ZZ$210,386,FALSE))=TRUE,"",IF(VLOOKUP($A4,parlvotes_lh!$A$11:$ZZ$210,386,FALSE)=0,"",VLOOKUP($A4,parlvotes_lh!$A$11:$ZZ$210,386,FALSE)))</f>
        <v/>
      </c>
      <c r="AD4" s="271"/>
    </row>
    <row r="5" spans="1:30" ht="13.5" customHeight="1">
      <c r="A5" s="264" t="str">
        <f>IF(info_parties!A5="","",info_parties!A5)</f>
        <v>jp_dsp01</v>
      </c>
      <c r="B5" s="45" t="str">
        <f>IF(A5="","",MID(info_weblinks!$C$3,32,3))</f>
        <v>jpn</v>
      </c>
      <c r="C5" s="45" t="str">
        <f>IF(info_parties!G5="","",info_parties!G5)</f>
        <v>Democratic Socialist Party</v>
      </c>
      <c r="D5" s="45" t="str">
        <f>IF(info_parties!K5="","",info_parties!K5)</f>
        <v>Minshu Shakaitō</v>
      </c>
      <c r="E5" s="45" t="str">
        <f>IF(info_parties!H5="","",info_parties!H5)</f>
        <v>DSP</v>
      </c>
      <c r="F5" s="265">
        <f t="shared" si="0"/>
        <v>34168</v>
      </c>
      <c r="G5" s="266">
        <f t="shared" si="1"/>
        <v>34168</v>
      </c>
      <c r="H5" s="267">
        <f t="shared" si="2"/>
        <v>3.5099999999999999E-2</v>
      </c>
      <c r="I5" s="268">
        <f t="shared" si="3"/>
        <v>34168</v>
      </c>
      <c r="J5" s="269">
        <f>IF(ISERROR(VLOOKUP($A5,parlvotes_lh!$A$11:$ZZ$210,6,FALSE))=TRUE,"",IF(VLOOKUP($A5,parlvotes_lh!$A$11:$ZZ$210,6,FALSE)=0,"",VLOOKUP($A5,parlvotes_lh!$A$11:$ZZ$210,6,FALSE)))</f>
        <v>3.5099999999999999E-2</v>
      </c>
      <c r="K5" s="269" t="str">
        <f>IF(ISERROR(VLOOKUP($A5,parlvotes_lh!$A$11:$ZZ$210,26,FALSE))=TRUE,"",IF(VLOOKUP($A5,parlvotes_lh!$A$11:$ZZ$210,26,FALSE)=0,"",VLOOKUP($A5,parlvotes_lh!$A$11:$ZZ$210,26,FALSE)))</f>
        <v/>
      </c>
      <c r="L5" s="269" t="str">
        <f>IF(ISERROR(VLOOKUP($A5,parlvotes_lh!$A$11:$ZZ$210,46,FALSE))=TRUE,"",IF(VLOOKUP($A5,parlvotes_lh!$A$11:$ZZ$210,46,FALSE)=0,"",VLOOKUP($A5,parlvotes_lh!$A$11:$ZZ$210,46,FALSE)))</f>
        <v/>
      </c>
      <c r="M5" s="269" t="str">
        <f>IF(ISERROR(VLOOKUP($A5,parlvotes_lh!$A$11:$ZZ$210,66,FALSE))=TRUE,"",IF(VLOOKUP($A5,parlvotes_lh!$A$11:$ZZ$210,66,FALSE)=0,"",VLOOKUP($A5,parlvotes_lh!$A$11:$ZZ$210,66,FALSE)))</f>
        <v/>
      </c>
      <c r="N5" s="269" t="str">
        <f>IF(ISERROR(VLOOKUP($A5,parlvotes_lh!$A$11:$ZZ$210,86,FALSE))=TRUE,"",IF(VLOOKUP($A5,parlvotes_lh!$A$11:$ZZ$210,86,FALSE)=0,"",VLOOKUP($A5,parlvotes_lh!$A$11:$ZZ$210,86,FALSE)))</f>
        <v/>
      </c>
      <c r="O5" s="269" t="str">
        <f>IF(ISERROR(VLOOKUP($A5,parlvotes_lh!$A$11:$ZZ$210,106,FALSE))=TRUE,"",IF(VLOOKUP($A5,parlvotes_lh!$A$11:$ZZ$210,106,FALSE)=0,"",VLOOKUP($A5,parlvotes_lh!$A$11:$ZZ$210,106,FALSE)))</f>
        <v/>
      </c>
      <c r="P5" s="269" t="str">
        <f>IF(ISERROR(VLOOKUP($A5,parlvotes_lh!$A$11:$ZZ$210,126,FALSE))=TRUE,"",IF(VLOOKUP($A5,parlvotes_lh!$A$11:$ZZ$210,126,FALSE)=0,"",VLOOKUP($A5,parlvotes_lh!$A$11:$ZZ$210,126,FALSE)))</f>
        <v/>
      </c>
      <c r="Q5" s="270" t="str">
        <f>IF(ISERROR(VLOOKUP($A5,parlvotes_lh!$A$11:$ZZ$210,146,FALSE))=TRUE,"",IF(VLOOKUP($A5,parlvotes_lh!$A$11:$ZZ$210,146,FALSE)=0,"",VLOOKUP($A5,parlvotes_lh!$A$11:$ZZ$210,146,FALSE)))</f>
        <v/>
      </c>
      <c r="R5" s="270" t="str">
        <f>IF(ISERROR(VLOOKUP($A5,parlvotes_lh!$A$11:$ZZ$210,166,FALSE))=TRUE,"",IF(VLOOKUP($A5,parlvotes_lh!$A$11:$ZZ$210,166,FALSE)=0,"",VLOOKUP($A5,parlvotes_lh!$A$11:$ZZ$210,166,FALSE)))</f>
        <v/>
      </c>
      <c r="S5" s="270" t="str">
        <f>IF(ISERROR(VLOOKUP($A5,parlvotes_lh!$A$11:$ZZ$210,186,FALSE))=TRUE,"",IF(VLOOKUP($A5,parlvotes_lh!$A$11:$ZZ$210,186,FALSE)=0,"",VLOOKUP($A5,parlvotes_lh!$A$11:$ZZ$210,186,FALSE)))</f>
        <v/>
      </c>
      <c r="T5" s="270" t="str">
        <f>IF(ISERROR(VLOOKUP($A5,parlvotes_lh!$A$11:$ZZ$210,206,FALSE))=TRUE,"",IF(VLOOKUP($A5,parlvotes_lh!$A$11:$ZZ$210,206,FALSE)=0,"",VLOOKUP($A5,parlvotes_lh!$A$11:$ZZ$210,206,FALSE)))</f>
        <v/>
      </c>
      <c r="U5" s="270" t="str">
        <f>IF(ISERROR(VLOOKUP($A5,parlvotes_lh!$A$11:$ZZ$210,226,FALSE))=TRUE,"",IF(VLOOKUP($A5,parlvotes_lh!$A$11:$ZZ$210,226,FALSE)=0,"",VLOOKUP($A5,parlvotes_lh!$A$11:$ZZ$210,226,FALSE)))</f>
        <v/>
      </c>
      <c r="V5" s="270" t="str">
        <f>IF(ISERROR(VLOOKUP($A5,parlvotes_lh!$A$11:$ZZ$210,246,FALSE))=TRUE,"",IF(VLOOKUP($A5,parlvotes_lh!$A$11:$ZZ$210,246,FALSE)=0,"",VLOOKUP($A5,parlvotes_lh!$A$11:$ZZ$210,246,FALSE)))</f>
        <v/>
      </c>
      <c r="W5" s="270" t="str">
        <f>IF(ISERROR(VLOOKUP($A5,parlvotes_lh!$A$11:$ZZ$210,266,FALSE))=TRUE,"",IF(VLOOKUP($A5,parlvotes_lh!$A$11:$ZZ$210,266,FALSE)=0,"",VLOOKUP($A5,parlvotes_lh!$A$11:$ZZ$210,266,FALSE)))</f>
        <v/>
      </c>
      <c r="X5" s="270" t="str">
        <f>IF(ISERROR(VLOOKUP($A5,parlvotes_lh!$A$11:$ZZ$210,286,FALSE))=TRUE,"",IF(VLOOKUP($A5,parlvotes_lh!$A$11:$ZZ$210,286,FALSE)=0,"",VLOOKUP($A5,parlvotes_lh!$A$11:$ZZ$210,286,FALSE)))</f>
        <v/>
      </c>
      <c r="Y5" s="270" t="str">
        <f>IF(ISERROR(VLOOKUP($A5,parlvotes_lh!$A$11:$ZZ$210,306,FALSE))=TRUE,"",IF(VLOOKUP($A5,parlvotes_lh!$A$11:$ZZ$210,306,FALSE)=0,"",VLOOKUP($A5,parlvotes_lh!$A$11:$ZZ$210,306,FALSE)))</f>
        <v/>
      </c>
      <c r="Z5" s="270" t="str">
        <f>IF(ISERROR(VLOOKUP($A5,parlvotes_lh!$A$11:$ZZ$210,326,FALSE))=TRUE,"",IF(VLOOKUP($A5,parlvotes_lh!$A$11:$ZZ$210,326,FALSE)=0,"",VLOOKUP($A5,parlvotes_lh!$A$11:$ZZ$210,326,FALSE)))</f>
        <v/>
      </c>
      <c r="AA5" s="270" t="str">
        <f>IF(ISERROR(VLOOKUP($A5,parlvotes_lh!$A$11:$ZZ$210,346,FALSE))=TRUE,"",IF(VLOOKUP($A5,parlvotes_lh!$A$11:$ZZ$210,346,FALSE)=0,"",VLOOKUP($A5,parlvotes_lh!$A$11:$ZZ$210,346,FALSE)))</f>
        <v/>
      </c>
      <c r="AB5" s="270" t="str">
        <f>IF(ISERROR(VLOOKUP($A5,parlvotes_lh!$A$11:$ZZ$210,366,FALSE))=TRUE,"",IF(VLOOKUP($A5,parlvotes_lh!$A$11:$ZZ$210,366,FALSE)=0,"",VLOOKUP($A5,parlvotes_lh!$A$11:$ZZ$210,366,FALSE)))</f>
        <v/>
      </c>
      <c r="AC5" s="270" t="str">
        <f>IF(ISERROR(VLOOKUP($A5,parlvotes_lh!$A$11:$ZZ$210,386,FALSE))=TRUE,"",IF(VLOOKUP($A5,parlvotes_lh!$A$11:$ZZ$210,386,FALSE)=0,"",VLOOKUP($A5,parlvotes_lh!$A$11:$ZZ$210,386,FALSE)))</f>
        <v/>
      </c>
      <c r="AD5" s="271"/>
    </row>
    <row r="6" spans="1:30" ht="13.5" customHeight="1">
      <c r="A6" s="264" t="str">
        <f>IF(info_parties!A6="","",info_parties!A6)</f>
        <v>jp_gw01</v>
      </c>
      <c r="B6" s="45" t="str">
        <f>IF(A6="","",MID(info_weblinks!$C$3,32,3))</f>
        <v>jpn</v>
      </c>
      <c r="C6" s="45" t="str">
        <f>IF(info_parties!G6="","",info_parties!G6)</f>
        <v>Green Wind</v>
      </c>
      <c r="D6" s="45" t="str">
        <f>IF(info_parties!K6="","",info_parties!K6)</f>
        <v>Midori no Kaze</v>
      </c>
      <c r="E6" s="45" t="str">
        <f>IF(info_parties!H6="","",info_parties!H6)</f>
        <v>GW</v>
      </c>
      <c r="F6" s="265" t="str">
        <f t="shared" si="0"/>
        <v/>
      </c>
      <c r="G6" s="266" t="str">
        <f t="shared" si="1"/>
        <v/>
      </c>
      <c r="H6" s="267" t="str">
        <f t="shared" si="2"/>
        <v/>
      </c>
      <c r="I6" s="268" t="str">
        <f t="shared" si="3"/>
        <v/>
      </c>
      <c r="J6" s="269" t="str">
        <f>IF(ISERROR(VLOOKUP($A6,parlvotes_lh!$A$11:$ZZ$210,6,FALSE))=TRUE,"",IF(VLOOKUP($A6,parlvotes_lh!$A$11:$ZZ$210,6,FALSE)=0,"",VLOOKUP($A6,parlvotes_lh!$A$11:$ZZ$210,6,FALSE)))</f>
        <v/>
      </c>
      <c r="K6" s="269" t="str">
        <f>IF(ISERROR(VLOOKUP($A6,parlvotes_lh!$A$11:$ZZ$210,26,FALSE))=TRUE,"",IF(VLOOKUP($A6,parlvotes_lh!$A$11:$ZZ$210,26,FALSE)=0,"",VLOOKUP($A6,parlvotes_lh!$A$11:$ZZ$210,26,FALSE)))</f>
        <v/>
      </c>
      <c r="L6" s="269" t="str">
        <f>IF(ISERROR(VLOOKUP($A6,parlvotes_lh!$A$11:$ZZ$210,46,FALSE))=TRUE,"",IF(VLOOKUP($A6,parlvotes_lh!$A$11:$ZZ$210,46,FALSE)=0,"",VLOOKUP($A6,parlvotes_lh!$A$11:$ZZ$210,46,FALSE)))</f>
        <v/>
      </c>
      <c r="M6" s="269" t="str">
        <f>IF(ISERROR(VLOOKUP($A6,parlvotes_lh!$A$11:$ZZ$210,66,FALSE))=TRUE,"",IF(VLOOKUP($A6,parlvotes_lh!$A$11:$ZZ$210,66,FALSE)=0,"",VLOOKUP($A6,parlvotes_lh!$A$11:$ZZ$210,66,FALSE)))</f>
        <v/>
      </c>
      <c r="N6" s="269" t="str">
        <f>IF(ISERROR(VLOOKUP($A6,parlvotes_lh!$A$11:$ZZ$210,86,FALSE))=TRUE,"",IF(VLOOKUP($A6,parlvotes_lh!$A$11:$ZZ$210,86,FALSE)=0,"",VLOOKUP($A6,parlvotes_lh!$A$11:$ZZ$210,86,FALSE)))</f>
        <v/>
      </c>
      <c r="O6" s="269" t="str">
        <f>IF(ISERROR(VLOOKUP($A6,parlvotes_lh!$A$11:$ZZ$210,106,FALSE))=TRUE,"",IF(VLOOKUP($A6,parlvotes_lh!$A$11:$ZZ$210,106,FALSE)=0,"",VLOOKUP($A6,parlvotes_lh!$A$11:$ZZ$210,106,FALSE)))</f>
        <v/>
      </c>
      <c r="P6" s="269" t="str">
        <f>IF(ISERROR(VLOOKUP($A6,parlvotes_lh!$A$11:$ZZ$210,126,FALSE))=TRUE,"",IF(VLOOKUP($A6,parlvotes_lh!$A$11:$ZZ$210,126,FALSE)=0,"",VLOOKUP($A6,parlvotes_lh!$A$11:$ZZ$210,126,FALSE)))</f>
        <v/>
      </c>
      <c r="Q6" s="270" t="str">
        <f>IF(ISERROR(VLOOKUP($A6,parlvotes_lh!$A$11:$ZZ$210,146,FALSE))=TRUE,"",IF(VLOOKUP($A6,parlvotes_lh!$A$11:$ZZ$210,146,FALSE)=0,"",VLOOKUP($A6,parlvotes_lh!$A$11:$ZZ$210,146,FALSE)))</f>
        <v/>
      </c>
      <c r="R6" s="270" t="str">
        <f>IF(ISERROR(VLOOKUP($A6,parlvotes_lh!$A$11:$ZZ$210,166,FALSE))=TRUE,"",IF(VLOOKUP($A6,parlvotes_lh!$A$11:$ZZ$210,166,FALSE)=0,"",VLOOKUP($A6,parlvotes_lh!$A$11:$ZZ$210,166,FALSE)))</f>
        <v/>
      </c>
      <c r="S6" s="270" t="str">
        <f>IF(ISERROR(VLOOKUP($A6,parlvotes_lh!$A$11:$ZZ$210,186,FALSE))=TRUE,"",IF(VLOOKUP($A6,parlvotes_lh!$A$11:$ZZ$210,186,FALSE)=0,"",VLOOKUP($A6,parlvotes_lh!$A$11:$ZZ$210,186,FALSE)))</f>
        <v/>
      </c>
      <c r="T6" s="270" t="str">
        <f>IF(ISERROR(VLOOKUP($A6,parlvotes_lh!$A$11:$ZZ$210,206,FALSE))=TRUE,"",IF(VLOOKUP($A6,parlvotes_lh!$A$11:$ZZ$210,206,FALSE)=0,"",VLOOKUP($A6,parlvotes_lh!$A$11:$ZZ$210,206,FALSE)))</f>
        <v/>
      </c>
      <c r="U6" s="270" t="str">
        <f>IF(ISERROR(VLOOKUP($A6,parlvotes_lh!$A$11:$ZZ$210,226,FALSE))=TRUE,"",IF(VLOOKUP($A6,parlvotes_lh!$A$11:$ZZ$210,226,FALSE)=0,"",VLOOKUP($A6,parlvotes_lh!$A$11:$ZZ$210,226,FALSE)))</f>
        <v/>
      </c>
      <c r="V6" s="270" t="str">
        <f>IF(ISERROR(VLOOKUP($A6,parlvotes_lh!$A$11:$ZZ$210,246,FALSE))=TRUE,"",IF(VLOOKUP($A6,parlvotes_lh!$A$11:$ZZ$210,246,FALSE)=0,"",VLOOKUP($A6,parlvotes_lh!$A$11:$ZZ$210,246,FALSE)))</f>
        <v/>
      </c>
      <c r="W6" s="270" t="str">
        <f>IF(ISERROR(VLOOKUP($A6,parlvotes_lh!$A$11:$ZZ$210,266,FALSE))=TRUE,"",IF(VLOOKUP($A6,parlvotes_lh!$A$11:$ZZ$210,266,FALSE)=0,"",VLOOKUP($A6,parlvotes_lh!$A$11:$ZZ$210,266,FALSE)))</f>
        <v/>
      </c>
      <c r="X6" s="270" t="str">
        <f>IF(ISERROR(VLOOKUP($A6,parlvotes_lh!$A$11:$ZZ$210,286,FALSE))=TRUE,"",IF(VLOOKUP($A6,parlvotes_lh!$A$11:$ZZ$210,286,FALSE)=0,"",VLOOKUP($A6,parlvotes_lh!$A$11:$ZZ$210,286,FALSE)))</f>
        <v/>
      </c>
      <c r="Y6" s="270" t="str">
        <f>IF(ISERROR(VLOOKUP($A6,parlvotes_lh!$A$11:$ZZ$210,306,FALSE))=TRUE,"",IF(VLOOKUP($A6,parlvotes_lh!$A$11:$ZZ$210,306,FALSE)=0,"",VLOOKUP($A6,parlvotes_lh!$A$11:$ZZ$210,306,FALSE)))</f>
        <v/>
      </c>
      <c r="Z6" s="270" t="str">
        <f>IF(ISERROR(VLOOKUP($A6,parlvotes_lh!$A$11:$ZZ$210,326,FALSE))=TRUE,"",IF(VLOOKUP($A6,parlvotes_lh!$A$11:$ZZ$210,326,FALSE)=0,"",VLOOKUP($A6,parlvotes_lh!$A$11:$ZZ$210,326,FALSE)))</f>
        <v/>
      </c>
      <c r="AA6" s="270" t="str">
        <f>IF(ISERROR(VLOOKUP($A6,parlvotes_lh!$A$11:$ZZ$210,346,FALSE))=TRUE,"",IF(VLOOKUP($A6,parlvotes_lh!$A$11:$ZZ$210,346,FALSE)=0,"",VLOOKUP($A6,parlvotes_lh!$A$11:$ZZ$210,346,FALSE)))</f>
        <v/>
      </c>
      <c r="AB6" s="270" t="str">
        <f>IF(ISERROR(VLOOKUP($A6,parlvotes_lh!$A$11:$ZZ$210,366,FALSE))=TRUE,"",IF(VLOOKUP($A6,parlvotes_lh!$A$11:$ZZ$210,366,FALSE)=0,"",VLOOKUP($A6,parlvotes_lh!$A$11:$ZZ$210,366,FALSE)))</f>
        <v/>
      </c>
      <c r="AC6" s="270" t="str">
        <f>IF(ISERROR(VLOOKUP($A6,parlvotes_lh!$A$11:$ZZ$210,386,FALSE))=TRUE,"",IF(VLOOKUP($A6,parlvotes_lh!$A$11:$ZZ$210,386,FALSE)=0,"",VLOOKUP($A6,parlvotes_lh!$A$11:$ZZ$210,386,FALSE)))</f>
        <v/>
      </c>
      <c r="AD6" s="271"/>
    </row>
    <row r="7" spans="1:30" ht="13.5" customHeight="1">
      <c r="A7" s="264" t="str">
        <f>IF(info_parties!A7="","",info_parties!A7)</f>
        <v>jp_hcc01</v>
      </c>
      <c r="B7" s="45" t="str">
        <f>IF(A7="","",MID(info_weblinks!$C$3,32,3))</f>
        <v>jpn</v>
      </c>
      <c r="C7" s="45" t="str">
        <f>IF(info_parties!G7="","",info_parties!G7)</f>
        <v>House of Councillors Club</v>
      </c>
      <c r="D7" s="45" t="str">
        <f>IF(info_parties!K7="","",info_parties!K7)</f>
        <v>Niin-kurabu</v>
      </c>
      <c r="E7" s="45" t="str">
        <f>IF(info_parties!H7="","",info_parties!H7)</f>
        <v>HCC</v>
      </c>
      <c r="F7" s="265" t="str">
        <f t="shared" si="0"/>
        <v/>
      </c>
      <c r="G7" s="266" t="str">
        <f t="shared" si="1"/>
        <v/>
      </c>
      <c r="H7" s="267" t="str">
        <f t="shared" si="2"/>
        <v/>
      </c>
      <c r="I7" s="268" t="str">
        <f t="shared" si="3"/>
        <v/>
      </c>
      <c r="J7" s="269" t="str">
        <f>IF(ISERROR(VLOOKUP($A7,parlvotes_lh!$A$11:$ZZ$210,6,FALSE))=TRUE,"",IF(VLOOKUP($A7,parlvotes_lh!$A$11:$ZZ$210,6,FALSE)=0,"",VLOOKUP($A7,parlvotes_lh!$A$11:$ZZ$210,6,FALSE)))</f>
        <v/>
      </c>
      <c r="K7" s="269" t="str">
        <f>IF(ISERROR(VLOOKUP($A7,parlvotes_lh!$A$11:$ZZ$210,26,FALSE))=TRUE,"",IF(VLOOKUP($A7,parlvotes_lh!$A$11:$ZZ$210,26,FALSE)=0,"",VLOOKUP($A7,parlvotes_lh!$A$11:$ZZ$210,26,FALSE)))</f>
        <v/>
      </c>
      <c r="L7" s="269" t="str">
        <f>IF(ISERROR(VLOOKUP($A7,parlvotes_lh!$A$11:$ZZ$210,46,FALSE))=TRUE,"",IF(VLOOKUP($A7,parlvotes_lh!$A$11:$ZZ$210,46,FALSE)=0,"",VLOOKUP($A7,parlvotes_lh!$A$11:$ZZ$210,46,FALSE)))</f>
        <v/>
      </c>
      <c r="M7" s="269" t="str">
        <f>IF(ISERROR(VLOOKUP($A7,parlvotes_lh!$A$11:$ZZ$210,66,FALSE))=TRUE,"",IF(VLOOKUP($A7,parlvotes_lh!$A$11:$ZZ$210,66,FALSE)=0,"",VLOOKUP($A7,parlvotes_lh!$A$11:$ZZ$210,66,FALSE)))</f>
        <v/>
      </c>
      <c r="N7" s="269" t="str">
        <f>IF(ISERROR(VLOOKUP($A7,parlvotes_lh!$A$11:$ZZ$210,86,FALSE))=TRUE,"",IF(VLOOKUP($A7,parlvotes_lh!$A$11:$ZZ$210,86,FALSE)=0,"",VLOOKUP($A7,parlvotes_lh!$A$11:$ZZ$210,86,FALSE)))</f>
        <v/>
      </c>
      <c r="O7" s="269" t="str">
        <f>IF(ISERROR(VLOOKUP($A7,parlvotes_lh!$A$11:$ZZ$210,106,FALSE))=TRUE,"",IF(VLOOKUP($A7,parlvotes_lh!$A$11:$ZZ$210,106,FALSE)=0,"",VLOOKUP($A7,parlvotes_lh!$A$11:$ZZ$210,106,FALSE)))</f>
        <v/>
      </c>
      <c r="P7" s="269" t="str">
        <f>IF(ISERROR(VLOOKUP($A7,parlvotes_lh!$A$11:$ZZ$210,126,FALSE))=TRUE,"",IF(VLOOKUP($A7,parlvotes_lh!$A$11:$ZZ$210,126,FALSE)=0,"",VLOOKUP($A7,parlvotes_lh!$A$11:$ZZ$210,126,FALSE)))</f>
        <v/>
      </c>
      <c r="Q7" s="270" t="str">
        <f>IF(ISERROR(VLOOKUP($A7,parlvotes_lh!$A$11:$ZZ$210,146,FALSE))=TRUE,"",IF(VLOOKUP($A7,parlvotes_lh!$A$11:$ZZ$210,146,FALSE)=0,"",VLOOKUP($A7,parlvotes_lh!$A$11:$ZZ$210,146,FALSE)))</f>
        <v/>
      </c>
      <c r="R7" s="270" t="str">
        <f>IF(ISERROR(VLOOKUP($A7,parlvotes_lh!$A$11:$ZZ$210,166,FALSE))=TRUE,"",IF(VLOOKUP($A7,parlvotes_lh!$A$11:$ZZ$210,166,FALSE)=0,"",VLOOKUP($A7,parlvotes_lh!$A$11:$ZZ$210,166,FALSE)))</f>
        <v/>
      </c>
      <c r="S7" s="270" t="str">
        <f>IF(ISERROR(VLOOKUP($A7,parlvotes_lh!$A$11:$ZZ$210,186,FALSE))=TRUE,"",IF(VLOOKUP($A7,parlvotes_lh!$A$11:$ZZ$210,186,FALSE)=0,"",VLOOKUP($A7,parlvotes_lh!$A$11:$ZZ$210,186,FALSE)))</f>
        <v/>
      </c>
      <c r="T7" s="270" t="str">
        <f>IF(ISERROR(VLOOKUP($A7,parlvotes_lh!$A$11:$ZZ$210,206,FALSE))=TRUE,"",IF(VLOOKUP($A7,parlvotes_lh!$A$11:$ZZ$210,206,FALSE)=0,"",VLOOKUP($A7,parlvotes_lh!$A$11:$ZZ$210,206,FALSE)))</f>
        <v/>
      </c>
      <c r="U7" s="270" t="str">
        <f>IF(ISERROR(VLOOKUP($A7,parlvotes_lh!$A$11:$ZZ$210,226,FALSE))=TRUE,"",IF(VLOOKUP($A7,parlvotes_lh!$A$11:$ZZ$210,226,FALSE)=0,"",VLOOKUP($A7,parlvotes_lh!$A$11:$ZZ$210,226,FALSE)))</f>
        <v/>
      </c>
      <c r="V7" s="270" t="str">
        <f>IF(ISERROR(VLOOKUP($A7,parlvotes_lh!$A$11:$ZZ$210,246,FALSE))=TRUE,"",IF(VLOOKUP($A7,parlvotes_lh!$A$11:$ZZ$210,246,FALSE)=0,"",VLOOKUP($A7,parlvotes_lh!$A$11:$ZZ$210,246,FALSE)))</f>
        <v/>
      </c>
      <c r="W7" s="270" t="str">
        <f>IF(ISERROR(VLOOKUP($A7,parlvotes_lh!$A$11:$ZZ$210,266,FALSE))=TRUE,"",IF(VLOOKUP($A7,parlvotes_lh!$A$11:$ZZ$210,266,FALSE)=0,"",VLOOKUP($A7,parlvotes_lh!$A$11:$ZZ$210,266,FALSE)))</f>
        <v/>
      </c>
      <c r="X7" s="270" t="str">
        <f>IF(ISERROR(VLOOKUP($A7,parlvotes_lh!$A$11:$ZZ$210,286,FALSE))=TRUE,"",IF(VLOOKUP($A7,parlvotes_lh!$A$11:$ZZ$210,286,FALSE)=0,"",VLOOKUP($A7,parlvotes_lh!$A$11:$ZZ$210,286,FALSE)))</f>
        <v/>
      </c>
      <c r="Y7" s="270" t="str">
        <f>IF(ISERROR(VLOOKUP($A7,parlvotes_lh!$A$11:$ZZ$210,306,FALSE))=TRUE,"",IF(VLOOKUP($A7,parlvotes_lh!$A$11:$ZZ$210,306,FALSE)=0,"",VLOOKUP($A7,parlvotes_lh!$A$11:$ZZ$210,306,FALSE)))</f>
        <v/>
      </c>
      <c r="Z7" s="270" t="str">
        <f>IF(ISERROR(VLOOKUP($A7,parlvotes_lh!$A$11:$ZZ$210,326,FALSE))=TRUE,"",IF(VLOOKUP($A7,parlvotes_lh!$A$11:$ZZ$210,326,FALSE)=0,"",VLOOKUP($A7,parlvotes_lh!$A$11:$ZZ$210,326,FALSE)))</f>
        <v/>
      </c>
      <c r="AA7" s="270" t="str">
        <f>IF(ISERROR(VLOOKUP($A7,parlvotes_lh!$A$11:$ZZ$210,346,FALSE))=TRUE,"",IF(VLOOKUP($A7,parlvotes_lh!$A$11:$ZZ$210,346,FALSE)=0,"",VLOOKUP($A7,parlvotes_lh!$A$11:$ZZ$210,346,FALSE)))</f>
        <v/>
      </c>
      <c r="AB7" s="270" t="str">
        <f>IF(ISERROR(VLOOKUP($A7,parlvotes_lh!$A$11:$ZZ$210,366,FALSE))=TRUE,"",IF(VLOOKUP($A7,parlvotes_lh!$A$11:$ZZ$210,366,FALSE)=0,"",VLOOKUP($A7,parlvotes_lh!$A$11:$ZZ$210,366,FALSE)))</f>
        <v/>
      </c>
      <c r="AC7" s="270" t="str">
        <f>IF(ISERROR(VLOOKUP($A7,parlvotes_lh!$A$11:$ZZ$210,386,FALSE))=TRUE,"",IF(VLOOKUP($A7,parlvotes_lh!$A$11:$ZZ$210,386,FALSE)=0,"",VLOOKUP($A7,parlvotes_lh!$A$11:$ZZ$210,386,FALSE)))</f>
        <v/>
      </c>
      <c r="AD7" s="271"/>
    </row>
    <row r="8" spans="1:30" ht="13.5" customHeight="1">
      <c r="A8" s="264" t="str">
        <f>IF(info_parties!A8="","",info_parties!A8)</f>
        <v>jp_ic01</v>
      </c>
      <c r="B8" s="45" t="str">
        <f>IF(A8="","",MID(info_weblinks!$C$3,32,3))</f>
        <v>jpn</v>
      </c>
      <c r="C8" s="45" t="str">
        <f>IF(info_parties!G8="","",info_parties!G8)</f>
        <v>Independents Club</v>
      </c>
      <c r="D8" s="45" t="str">
        <f>IF(info_parties!K8="","",info_parties!K8)</f>
        <v>Mushozoku-no-kai</v>
      </c>
      <c r="E8" s="45" t="str">
        <f>IF(info_parties!H8="","",info_parties!H8)</f>
        <v>IC</v>
      </c>
      <c r="F8" s="265">
        <f t="shared" si="0"/>
        <v>36702</v>
      </c>
      <c r="G8" s="266">
        <f t="shared" si="1"/>
        <v>36702</v>
      </c>
      <c r="H8" s="267">
        <f t="shared" si="2"/>
        <v>2.5000000000000001E-3</v>
      </c>
      <c r="I8" s="268">
        <f t="shared" si="3"/>
        <v>36702</v>
      </c>
      <c r="J8" s="269" t="str">
        <f>IF(ISERROR(VLOOKUP($A8,parlvotes_lh!$A$11:$ZZ$210,6,FALSE))=TRUE,"",IF(VLOOKUP($A8,parlvotes_lh!$A$11:$ZZ$210,6,FALSE)=0,"",VLOOKUP($A8,parlvotes_lh!$A$11:$ZZ$210,6,FALSE)))</f>
        <v/>
      </c>
      <c r="K8" s="269" t="str">
        <f>IF(ISERROR(VLOOKUP($A8,parlvotes_lh!$A$11:$ZZ$210,26,FALSE))=TRUE,"",IF(VLOOKUP($A8,parlvotes_lh!$A$11:$ZZ$210,26,FALSE)=0,"",VLOOKUP($A8,parlvotes_lh!$A$11:$ZZ$210,26,FALSE)))</f>
        <v/>
      </c>
      <c r="L8" s="269">
        <f>IF(ISERROR(VLOOKUP($A8,parlvotes_lh!$A$11:$ZZ$210,46,FALSE))=TRUE,"",IF(VLOOKUP($A8,parlvotes_lh!$A$11:$ZZ$210,46,FALSE)=0,"",VLOOKUP($A8,parlvotes_lh!$A$11:$ZZ$210,46,FALSE)))</f>
        <v>2.5000000000000001E-3</v>
      </c>
      <c r="M8" s="269" t="str">
        <f>IF(ISERROR(VLOOKUP($A8,parlvotes_lh!$A$11:$ZZ$210,66,FALSE))=TRUE,"",IF(VLOOKUP($A8,parlvotes_lh!$A$11:$ZZ$210,66,FALSE)=0,"",VLOOKUP($A8,parlvotes_lh!$A$11:$ZZ$210,66,FALSE)))</f>
        <v/>
      </c>
      <c r="N8" s="269" t="str">
        <f>IF(ISERROR(VLOOKUP($A8,parlvotes_lh!$A$11:$ZZ$210,86,FALSE))=TRUE,"",IF(VLOOKUP($A8,parlvotes_lh!$A$11:$ZZ$210,86,FALSE)=0,"",VLOOKUP($A8,parlvotes_lh!$A$11:$ZZ$210,86,FALSE)))</f>
        <v/>
      </c>
      <c r="O8" s="269" t="str">
        <f>IF(ISERROR(VLOOKUP($A8,parlvotes_lh!$A$11:$ZZ$210,106,FALSE))=TRUE,"",IF(VLOOKUP($A8,parlvotes_lh!$A$11:$ZZ$210,106,FALSE)=0,"",VLOOKUP($A8,parlvotes_lh!$A$11:$ZZ$210,106,FALSE)))</f>
        <v/>
      </c>
      <c r="P8" s="269" t="str">
        <f>IF(ISERROR(VLOOKUP($A8,parlvotes_lh!$A$11:$ZZ$210,126,FALSE))=TRUE,"",IF(VLOOKUP($A8,parlvotes_lh!$A$11:$ZZ$210,126,FALSE)=0,"",VLOOKUP($A8,parlvotes_lh!$A$11:$ZZ$210,126,FALSE)))</f>
        <v/>
      </c>
      <c r="Q8" s="270" t="str">
        <f>IF(ISERROR(VLOOKUP($A8,parlvotes_lh!$A$11:$ZZ$210,146,FALSE))=TRUE,"",IF(VLOOKUP($A8,parlvotes_lh!$A$11:$ZZ$210,146,FALSE)=0,"",VLOOKUP($A8,parlvotes_lh!$A$11:$ZZ$210,146,FALSE)))</f>
        <v/>
      </c>
      <c r="R8" s="270" t="str">
        <f>IF(ISERROR(VLOOKUP($A8,parlvotes_lh!$A$11:$ZZ$210,166,FALSE))=TRUE,"",IF(VLOOKUP($A8,parlvotes_lh!$A$11:$ZZ$210,166,FALSE)=0,"",VLOOKUP($A8,parlvotes_lh!$A$11:$ZZ$210,166,FALSE)))</f>
        <v/>
      </c>
      <c r="S8" s="270" t="str">
        <f>IF(ISERROR(VLOOKUP($A8,parlvotes_lh!$A$11:$ZZ$210,186,FALSE))=TRUE,"",IF(VLOOKUP($A8,parlvotes_lh!$A$11:$ZZ$210,186,FALSE)=0,"",VLOOKUP($A8,parlvotes_lh!$A$11:$ZZ$210,186,FALSE)))</f>
        <v/>
      </c>
      <c r="T8" s="270" t="str">
        <f>IF(ISERROR(VLOOKUP($A8,parlvotes_lh!$A$11:$ZZ$210,206,FALSE))=TRUE,"",IF(VLOOKUP($A8,parlvotes_lh!$A$11:$ZZ$210,206,FALSE)=0,"",VLOOKUP($A8,parlvotes_lh!$A$11:$ZZ$210,206,FALSE)))</f>
        <v/>
      </c>
      <c r="U8" s="270" t="str">
        <f>IF(ISERROR(VLOOKUP($A8,parlvotes_lh!$A$11:$ZZ$210,226,FALSE))=TRUE,"",IF(VLOOKUP($A8,parlvotes_lh!$A$11:$ZZ$210,226,FALSE)=0,"",VLOOKUP($A8,parlvotes_lh!$A$11:$ZZ$210,226,FALSE)))</f>
        <v/>
      </c>
      <c r="V8" s="270" t="str">
        <f>IF(ISERROR(VLOOKUP($A8,parlvotes_lh!$A$11:$ZZ$210,246,FALSE))=TRUE,"",IF(VLOOKUP($A8,parlvotes_lh!$A$11:$ZZ$210,246,FALSE)=0,"",VLOOKUP($A8,parlvotes_lh!$A$11:$ZZ$210,246,FALSE)))</f>
        <v/>
      </c>
      <c r="W8" s="270" t="str">
        <f>IF(ISERROR(VLOOKUP($A8,parlvotes_lh!$A$11:$ZZ$210,266,FALSE))=TRUE,"",IF(VLOOKUP($A8,parlvotes_lh!$A$11:$ZZ$210,266,FALSE)=0,"",VLOOKUP($A8,parlvotes_lh!$A$11:$ZZ$210,266,FALSE)))</f>
        <v/>
      </c>
      <c r="X8" s="270" t="str">
        <f>IF(ISERROR(VLOOKUP($A8,parlvotes_lh!$A$11:$ZZ$210,286,FALSE))=TRUE,"",IF(VLOOKUP($A8,parlvotes_lh!$A$11:$ZZ$210,286,FALSE)=0,"",VLOOKUP($A8,parlvotes_lh!$A$11:$ZZ$210,286,FALSE)))</f>
        <v/>
      </c>
      <c r="Y8" s="270" t="str">
        <f>IF(ISERROR(VLOOKUP($A8,parlvotes_lh!$A$11:$ZZ$210,306,FALSE))=TRUE,"",IF(VLOOKUP($A8,parlvotes_lh!$A$11:$ZZ$210,306,FALSE)=0,"",VLOOKUP($A8,parlvotes_lh!$A$11:$ZZ$210,306,FALSE)))</f>
        <v/>
      </c>
      <c r="Z8" s="270" t="str">
        <f>IF(ISERROR(VLOOKUP($A8,parlvotes_lh!$A$11:$ZZ$210,326,FALSE))=TRUE,"",IF(VLOOKUP($A8,parlvotes_lh!$A$11:$ZZ$210,326,FALSE)=0,"",VLOOKUP($A8,parlvotes_lh!$A$11:$ZZ$210,326,FALSE)))</f>
        <v/>
      </c>
      <c r="AA8" s="270" t="str">
        <f>IF(ISERROR(VLOOKUP($A8,parlvotes_lh!$A$11:$ZZ$210,346,FALSE))=TRUE,"",IF(VLOOKUP($A8,parlvotes_lh!$A$11:$ZZ$210,346,FALSE)=0,"",VLOOKUP($A8,parlvotes_lh!$A$11:$ZZ$210,346,FALSE)))</f>
        <v/>
      </c>
      <c r="AB8" s="270" t="str">
        <f>IF(ISERROR(VLOOKUP($A8,parlvotes_lh!$A$11:$ZZ$210,366,FALSE))=TRUE,"",IF(VLOOKUP($A8,parlvotes_lh!$A$11:$ZZ$210,366,FALSE)=0,"",VLOOKUP($A8,parlvotes_lh!$A$11:$ZZ$210,366,FALSE)))</f>
        <v/>
      </c>
      <c r="AC8" s="270" t="str">
        <f>IF(ISERROR(VLOOKUP($A8,parlvotes_lh!$A$11:$ZZ$210,386,FALSE))=TRUE,"",IF(VLOOKUP($A8,parlvotes_lh!$A$11:$ZZ$210,386,FALSE)=0,"",VLOOKUP($A8,parlvotes_lh!$A$11:$ZZ$210,386,FALSE)))</f>
        <v/>
      </c>
      <c r="AD8" s="271"/>
    </row>
    <row r="9" spans="1:30" ht="13.5" customHeight="1">
      <c r="A9" s="264" t="str">
        <f>IF(info_parties!A9="","",info_parties!A9)</f>
        <v>jp_jcp01</v>
      </c>
      <c r="B9" s="45" t="str">
        <f>IF(A9="","",MID(info_weblinks!$C$3,32,3))</f>
        <v>jpn</v>
      </c>
      <c r="C9" s="45" t="str">
        <f>IF(info_parties!G9="","",info_parties!G9)</f>
        <v>Japan/Japanese Communist Party</v>
      </c>
      <c r="D9" s="45" t="str">
        <f>IF(info_parties!K9="","",info_parties!K9)</f>
        <v>Nihon Kyōsantō</v>
      </c>
      <c r="E9" s="45" t="str">
        <f>IF(info_parties!H9="","",info_parties!H9)</f>
        <v>JCP</v>
      </c>
      <c r="F9" s="265">
        <f t="shared" si="0"/>
        <v>34168</v>
      </c>
      <c r="G9" s="266">
        <f t="shared" si="1"/>
        <v>43030</v>
      </c>
      <c r="H9" s="267">
        <f t="shared" si="2"/>
        <v>0.13100000000000001</v>
      </c>
      <c r="I9" s="268">
        <f t="shared" si="3"/>
        <v>35358</v>
      </c>
      <c r="J9" s="269">
        <f>IF(ISERROR(VLOOKUP($A9,parlvotes_lh!$A$11:$ZZ$210,6,FALSE))=TRUE,"",IF(VLOOKUP($A9,parlvotes_lh!$A$11:$ZZ$210,6,FALSE)=0,"",VLOOKUP($A9,parlvotes_lh!$A$11:$ZZ$210,6,FALSE)))</f>
        <v>7.6999999999999999E-2</v>
      </c>
      <c r="K9" s="269">
        <f>IF(ISERROR(VLOOKUP($A9,parlvotes_lh!$A$11:$ZZ$210,26,FALSE))=TRUE,"",IF(VLOOKUP($A9,parlvotes_lh!$A$11:$ZZ$210,26,FALSE)=0,"",VLOOKUP($A9,parlvotes_lh!$A$11:$ZZ$210,26,FALSE)))</f>
        <v>0.13100000000000001</v>
      </c>
      <c r="L9" s="269">
        <f>IF(ISERROR(VLOOKUP($A9,parlvotes_lh!$A$11:$ZZ$210,46,FALSE))=TRUE,"",IF(VLOOKUP($A9,parlvotes_lh!$A$11:$ZZ$210,46,FALSE)=0,"",VLOOKUP($A9,parlvotes_lh!$A$11:$ZZ$210,46,FALSE)))</f>
        <v>0.11230000000000001</v>
      </c>
      <c r="M9" s="269">
        <f>IF(ISERROR(VLOOKUP($A9,parlvotes_lh!$A$11:$ZZ$210,66,FALSE))=TRUE,"",IF(VLOOKUP($A9,parlvotes_lh!$A$11:$ZZ$210,66,FALSE)=0,"",VLOOKUP($A9,parlvotes_lh!$A$11:$ZZ$210,66,FALSE)))</f>
        <v>7.8E-2</v>
      </c>
      <c r="N9" s="269">
        <f>IF(ISERROR(VLOOKUP($A9,parlvotes_lh!$A$11:$ZZ$210,86,FALSE))=TRUE,"",IF(VLOOKUP($A9,parlvotes_lh!$A$11:$ZZ$210,86,FALSE)=0,"",VLOOKUP($A9,parlvotes_lh!$A$11:$ZZ$210,86,FALSE)))</f>
        <v>7.2999999999999995E-2</v>
      </c>
      <c r="O9" s="269">
        <f>IF(ISERROR(VLOOKUP($A9,parlvotes_lh!$A$11:$ZZ$210,106,FALSE))=TRUE,"",IF(VLOOKUP($A9,parlvotes_lh!$A$11:$ZZ$210,106,FALSE)=0,"",VLOOKUP($A9,parlvotes_lh!$A$11:$ZZ$210,106,FALSE)))</f>
        <v>7.025533728703981E-2</v>
      </c>
      <c r="P9" s="269">
        <f>IF(ISERROR(VLOOKUP($A9,parlvotes_lh!$A$11:$ZZ$210,126,FALSE))=TRUE,"",IF(VLOOKUP($A9,parlvotes_lh!$A$11:$ZZ$210,126,FALSE)=0,"",VLOOKUP($A9,parlvotes_lh!$A$11:$ZZ$210,126,FALSE)))</f>
        <v>6.0999999999999999E-2</v>
      </c>
      <c r="Q9" s="270">
        <f>IF(ISERROR(VLOOKUP($A9,parlvotes_lh!$A$11:$ZZ$210,146,FALSE))=TRUE,"",IF(VLOOKUP($A9,parlvotes_lh!$A$11:$ZZ$210,146,FALSE)=0,"",VLOOKUP($A9,parlvotes_lh!$A$11:$ZZ$210,146,FALSE)))</f>
        <v>0.11367816375784304</v>
      </c>
      <c r="R9" s="270">
        <f>IF(ISERROR(VLOOKUP($A9,parlvotes_lh!$A$11:$ZZ$210,166,FALSE))=TRUE,"",IF(VLOOKUP($A9,parlvotes_lh!$A$11:$ZZ$210,166,FALSE)=0,"",VLOOKUP($A9,parlvotes_lh!$A$11:$ZZ$210,166,FALSE)))</f>
        <v>7.8986268981105917E-2</v>
      </c>
      <c r="S9" s="270" t="str">
        <f>IF(ISERROR(VLOOKUP($A9,parlvotes_lh!$A$11:$ZZ$210,186,FALSE))=TRUE,"",IF(VLOOKUP($A9,parlvotes_lh!$A$11:$ZZ$210,186,FALSE)=0,"",VLOOKUP($A9,parlvotes_lh!$A$11:$ZZ$210,186,FALSE)))</f>
        <v/>
      </c>
      <c r="T9" s="270" t="str">
        <f>IF(ISERROR(VLOOKUP($A9,parlvotes_lh!$A$11:$ZZ$210,206,FALSE))=TRUE,"",IF(VLOOKUP($A9,parlvotes_lh!$A$11:$ZZ$210,206,FALSE)=0,"",VLOOKUP($A9,parlvotes_lh!$A$11:$ZZ$210,206,FALSE)))</f>
        <v/>
      </c>
      <c r="U9" s="270" t="str">
        <f>IF(ISERROR(VLOOKUP($A9,parlvotes_lh!$A$11:$ZZ$210,226,FALSE))=TRUE,"",IF(VLOOKUP($A9,parlvotes_lh!$A$11:$ZZ$210,226,FALSE)=0,"",VLOOKUP($A9,parlvotes_lh!$A$11:$ZZ$210,226,FALSE)))</f>
        <v/>
      </c>
      <c r="V9" s="270" t="str">
        <f>IF(ISERROR(VLOOKUP($A9,parlvotes_lh!$A$11:$ZZ$210,246,FALSE))=TRUE,"",IF(VLOOKUP($A9,parlvotes_lh!$A$11:$ZZ$210,246,FALSE)=0,"",VLOOKUP($A9,parlvotes_lh!$A$11:$ZZ$210,246,FALSE)))</f>
        <v/>
      </c>
      <c r="W9" s="270" t="str">
        <f>IF(ISERROR(VLOOKUP($A9,parlvotes_lh!$A$11:$ZZ$210,266,FALSE))=TRUE,"",IF(VLOOKUP($A9,parlvotes_lh!$A$11:$ZZ$210,266,FALSE)=0,"",VLOOKUP($A9,parlvotes_lh!$A$11:$ZZ$210,266,FALSE)))</f>
        <v/>
      </c>
      <c r="X9" s="270" t="str">
        <f>IF(ISERROR(VLOOKUP($A9,parlvotes_lh!$A$11:$ZZ$210,286,FALSE))=TRUE,"",IF(VLOOKUP($A9,parlvotes_lh!$A$11:$ZZ$210,286,FALSE)=0,"",VLOOKUP($A9,parlvotes_lh!$A$11:$ZZ$210,286,FALSE)))</f>
        <v/>
      </c>
      <c r="Y9" s="270" t="str">
        <f>IF(ISERROR(VLOOKUP($A9,parlvotes_lh!$A$11:$ZZ$210,306,FALSE))=TRUE,"",IF(VLOOKUP($A9,parlvotes_lh!$A$11:$ZZ$210,306,FALSE)=0,"",VLOOKUP($A9,parlvotes_lh!$A$11:$ZZ$210,306,FALSE)))</f>
        <v/>
      </c>
      <c r="Z9" s="270" t="str">
        <f>IF(ISERROR(VLOOKUP($A9,parlvotes_lh!$A$11:$ZZ$210,326,FALSE))=TRUE,"",IF(VLOOKUP($A9,parlvotes_lh!$A$11:$ZZ$210,326,FALSE)=0,"",VLOOKUP($A9,parlvotes_lh!$A$11:$ZZ$210,326,FALSE)))</f>
        <v/>
      </c>
      <c r="AA9" s="270" t="str">
        <f>IF(ISERROR(VLOOKUP($A9,parlvotes_lh!$A$11:$ZZ$210,346,FALSE))=TRUE,"",IF(VLOOKUP($A9,parlvotes_lh!$A$11:$ZZ$210,346,FALSE)=0,"",VLOOKUP($A9,parlvotes_lh!$A$11:$ZZ$210,346,FALSE)))</f>
        <v/>
      </c>
      <c r="AB9" s="270" t="str">
        <f>IF(ISERROR(VLOOKUP($A9,parlvotes_lh!$A$11:$ZZ$210,366,FALSE))=TRUE,"",IF(VLOOKUP($A9,parlvotes_lh!$A$11:$ZZ$210,366,FALSE)=0,"",VLOOKUP($A9,parlvotes_lh!$A$11:$ZZ$210,366,FALSE)))</f>
        <v/>
      </c>
      <c r="AC9" s="270" t="str">
        <f>IF(ISERROR(VLOOKUP($A9,parlvotes_lh!$A$11:$ZZ$210,386,FALSE))=TRUE,"",IF(VLOOKUP($A9,parlvotes_lh!$A$11:$ZZ$210,386,FALSE)=0,"",VLOOKUP($A9,parlvotes_lh!$A$11:$ZZ$210,386,FALSE)))</f>
        <v/>
      </c>
      <c r="AD9" s="271"/>
    </row>
    <row r="10" spans="1:30" ht="13.5" customHeight="1">
      <c r="A10" s="264" t="str">
        <f>IF(info_parties!A10="","",info_parties!A10)</f>
        <v>jp_jnp01</v>
      </c>
      <c r="B10" s="45" t="str">
        <f>IF(A10="","",MID(info_weblinks!$C$3,32,3))</f>
        <v>jpn</v>
      </c>
      <c r="C10" s="45" t="str">
        <f>IF(info_parties!G10="","",info_parties!G10)</f>
        <v>Japan New Party</v>
      </c>
      <c r="D10" s="45" t="str">
        <f>IF(info_parties!K10="","",info_parties!K10)</f>
        <v>Nihon Shintō</v>
      </c>
      <c r="E10" s="45" t="str">
        <f>IF(info_parties!H10="","",info_parties!H10)</f>
        <v>JNP</v>
      </c>
      <c r="F10" s="265">
        <f t="shared" si="0"/>
        <v>34168</v>
      </c>
      <c r="G10" s="266">
        <f t="shared" si="1"/>
        <v>34168</v>
      </c>
      <c r="H10" s="267">
        <f t="shared" si="2"/>
        <v>8.0500000000000002E-2</v>
      </c>
      <c r="I10" s="268">
        <f t="shared" si="3"/>
        <v>34168</v>
      </c>
      <c r="J10" s="269">
        <f>IF(ISERROR(VLOOKUP($A10,parlvotes_lh!$A$11:$ZZ$210,6,FALSE))=TRUE,"",IF(VLOOKUP($A10,parlvotes_lh!$A$11:$ZZ$210,6,FALSE)=0,"",VLOOKUP($A10,parlvotes_lh!$A$11:$ZZ$210,6,FALSE)))</f>
        <v>8.0500000000000002E-2</v>
      </c>
      <c r="K10" s="269" t="str">
        <f>IF(ISERROR(VLOOKUP($A10,parlvotes_lh!$A$11:$ZZ$210,26,FALSE))=TRUE,"",IF(VLOOKUP($A10,parlvotes_lh!$A$11:$ZZ$210,26,FALSE)=0,"",VLOOKUP($A10,parlvotes_lh!$A$11:$ZZ$210,26,FALSE)))</f>
        <v/>
      </c>
      <c r="L10" s="269" t="str">
        <f>IF(ISERROR(VLOOKUP($A10,parlvotes_lh!$A$11:$ZZ$210,46,FALSE))=TRUE,"",IF(VLOOKUP($A10,parlvotes_lh!$A$11:$ZZ$210,46,FALSE)=0,"",VLOOKUP($A10,parlvotes_lh!$A$11:$ZZ$210,46,FALSE)))</f>
        <v/>
      </c>
      <c r="M10" s="269" t="str">
        <f>IF(ISERROR(VLOOKUP($A10,parlvotes_lh!$A$11:$ZZ$210,66,FALSE))=TRUE,"",IF(VLOOKUP($A10,parlvotes_lh!$A$11:$ZZ$210,66,FALSE)=0,"",VLOOKUP($A10,parlvotes_lh!$A$11:$ZZ$210,66,FALSE)))</f>
        <v/>
      </c>
      <c r="N10" s="269" t="str">
        <f>IF(ISERROR(VLOOKUP($A10,parlvotes_lh!$A$11:$ZZ$210,86,FALSE))=TRUE,"",IF(VLOOKUP($A10,parlvotes_lh!$A$11:$ZZ$210,86,FALSE)=0,"",VLOOKUP($A10,parlvotes_lh!$A$11:$ZZ$210,86,FALSE)))</f>
        <v/>
      </c>
      <c r="O10" s="269" t="str">
        <f>IF(ISERROR(VLOOKUP($A10,parlvotes_lh!$A$11:$ZZ$210,106,FALSE))=TRUE,"",IF(VLOOKUP($A10,parlvotes_lh!$A$11:$ZZ$210,106,FALSE)=0,"",VLOOKUP($A10,parlvotes_lh!$A$11:$ZZ$210,106,FALSE)))</f>
        <v/>
      </c>
      <c r="P10" s="269" t="str">
        <f>IF(ISERROR(VLOOKUP($A10,parlvotes_lh!$A$11:$ZZ$210,126,FALSE))=TRUE,"",IF(VLOOKUP($A10,parlvotes_lh!$A$11:$ZZ$210,126,FALSE)=0,"",VLOOKUP($A10,parlvotes_lh!$A$11:$ZZ$210,126,FALSE)))</f>
        <v/>
      </c>
      <c r="Q10" s="270" t="str">
        <f>IF(ISERROR(VLOOKUP($A10,parlvotes_lh!$A$11:$ZZ$210,146,FALSE))=TRUE,"",IF(VLOOKUP($A10,parlvotes_lh!$A$11:$ZZ$210,146,FALSE)=0,"",VLOOKUP($A10,parlvotes_lh!$A$11:$ZZ$210,146,FALSE)))</f>
        <v/>
      </c>
      <c r="R10" s="270" t="str">
        <f>IF(ISERROR(VLOOKUP($A10,parlvotes_lh!$A$11:$ZZ$210,166,FALSE))=TRUE,"",IF(VLOOKUP($A10,parlvotes_lh!$A$11:$ZZ$210,166,FALSE)=0,"",VLOOKUP($A10,parlvotes_lh!$A$11:$ZZ$210,166,FALSE)))</f>
        <v/>
      </c>
      <c r="S10" s="270" t="str">
        <f>IF(ISERROR(VLOOKUP($A10,parlvotes_lh!$A$11:$ZZ$210,186,FALSE))=TRUE,"",IF(VLOOKUP($A10,parlvotes_lh!$A$11:$ZZ$210,186,FALSE)=0,"",VLOOKUP($A10,parlvotes_lh!$A$11:$ZZ$210,186,FALSE)))</f>
        <v/>
      </c>
      <c r="T10" s="270" t="str">
        <f>IF(ISERROR(VLOOKUP($A10,parlvotes_lh!$A$11:$ZZ$210,206,FALSE))=TRUE,"",IF(VLOOKUP($A10,parlvotes_lh!$A$11:$ZZ$210,206,FALSE)=0,"",VLOOKUP($A10,parlvotes_lh!$A$11:$ZZ$210,206,FALSE)))</f>
        <v/>
      </c>
      <c r="U10" s="270" t="str">
        <f>IF(ISERROR(VLOOKUP($A10,parlvotes_lh!$A$11:$ZZ$210,226,FALSE))=TRUE,"",IF(VLOOKUP($A10,parlvotes_lh!$A$11:$ZZ$210,226,FALSE)=0,"",VLOOKUP($A10,parlvotes_lh!$A$11:$ZZ$210,226,FALSE)))</f>
        <v/>
      </c>
      <c r="V10" s="270" t="str">
        <f>IF(ISERROR(VLOOKUP($A10,parlvotes_lh!$A$11:$ZZ$210,246,FALSE))=TRUE,"",IF(VLOOKUP($A10,parlvotes_lh!$A$11:$ZZ$210,246,FALSE)=0,"",VLOOKUP($A10,parlvotes_lh!$A$11:$ZZ$210,246,FALSE)))</f>
        <v/>
      </c>
      <c r="W10" s="270" t="str">
        <f>IF(ISERROR(VLOOKUP($A10,parlvotes_lh!$A$11:$ZZ$210,266,FALSE))=TRUE,"",IF(VLOOKUP($A10,parlvotes_lh!$A$11:$ZZ$210,266,FALSE)=0,"",VLOOKUP($A10,parlvotes_lh!$A$11:$ZZ$210,266,FALSE)))</f>
        <v/>
      </c>
      <c r="X10" s="270" t="str">
        <f>IF(ISERROR(VLOOKUP($A10,parlvotes_lh!$A$11:$ZZ$210,286,FALSE))=TRUE,"",IF(VLOOKUP($A10,parlvotes_lh!$A$11:$ZZ$210,286,FALSE)=0,"",VLOOKUP($A10,parlvotes_lh!$A$11:$ZZ$210,286,FALSE)))</f>
        <v/>
      </c>
      <c r="Y10" s="270" t="str">
        <f>IF(ISERROR(VLOOKUP($A10,parlvotes_lh!$A$11:$ZZ$210,306,FALSE))=TRUE,"",IF(VLOOKUP($A10,parlvotes_lh!$A$11:$ZZ$210,306,FALSE)=0,"",VLOOKUP($A10,parlvotes_lh!$A$11:$ZZ$210,306,FALSE)))</f>
        <v/>
      </c>
      <c r="Z10" s="270" t="str">
        <f>IF(ISERROR(VLOOKUP($A10,parlvotes_lh!$A$11:$ZZ$210,326,FALSE))=TRUE,"",IF(VLOOKUP($A10,parlvotes_lh!$A$11:$ZZ$210,326,FALSE)=0,"",VLOOKUP($A10,parlvotes_lh!$A$11:$ZZ$210,326,FALSE)))</f>
        <v/>
      </c>
      <c r="AA10" s="270" t="str">
        <f>IF(ISERROR(VLOOKUP($A10,parlvotes_lh!$A$11:$ZZ$210,346,FALSE))=TRUE,"",IF(VLOOKUP($A10,parlvotes_lh!$A$11:$ZZ$210,346,FALSE)=0,"",VLOOKUP($A10,parlvotes_lh!$A$11:$ZZ$210,346,FALSE)))</f>
        <v/>
      </c>
      <c r="AB10" s="270" t="str">
        <f>IF(ISERROR(VLOOKUP($A10,parlvotes_lh!$A$11:$ZZ$210,366,FALSE))=TRUE,"",IF(VLOOKUP($A10,parlvotes_lh!$A$11:$ZZ$210,366,FALSE)=0,"",VLOOKUP($A10,parlvotes_lh!$A$11:$ZZ$210,366,FALSE)))</f>
        <v/>
      </c>
      <c r="AC10" s="270" t="str">
        <f>IF(ISERROR(VLOOKUP($A10,parlvotes_lh!$A$11:$ZZ$210,386,FALSE))=TRUE,"",IF(VLOOKUP($A10,parlvotes_lh!$A$11:$ZZ$210,386,FALSE)=0,"",VLOOKUP($A10,parlvotes_lh!$A$11:$ZZ$210,386,FALSE)))</f>
        <v/>
      </c>
      <c r="AD10" s="271"/>
    </row>
    <row r="11" spans="1:30" ht="13.5" customHeight="1">
      <c r="A11" s="264" t="str">
        <f>IF(info_parties!A11="","",info_parties!A11)</f>
        <v>jp_jrp01</v>
      </c>
      <c r="B11" s="45" t="str">
        <f>IF(A11="","",MID(info_weblinks!$C$3,32,3))</f>
        <v>jpn</v>
      </c>
      <c r="C11" s="45" t="str">
        <f>IF(info_parties!G11="","",info_parties!G11)</f>
        <v>Japan Renewal Party</v>
      </c>
      <c r="D11" s="45" t="str">
        <f>IF(info_parties!K11="","",info_parties!K11)</f>
        <v>Shinseitō</v>
      </c>
      <c r="E11" s="45" t="str">
        <f>IF(info_parties!H11="","",info_parties!H11)</f>
        <v>JRP</v>
      </c>
      <c r="F11" s="265">
        <f t="shared" si="0"/>
        <v>34168</v>
      </c>
      <c r="G11" s="266">
        <f t="shared" si="1"/>
        <v>34168</v>
      </c>
      <c r="H11" s="267">
        <f t="shared" si="2"/>
        <v>0.10099999999999999</v>
      </c>
      <c r="I11" s="268">
        <f t="shared" si="3"/>
        <v>34168</v>
      </c>
      <c r="J11" s="269">
        <f>IF(ISERROR(VLOOKUP($A11,parlvotes_lh!$A$11:$ZZ$210,6,FALSE))=TRUE,"",IF(VLOOKUP($A11,parlvotes_lh!$A$11:$ZZ$210,6,FALSE)=0,"",VLOOKUP($A11,parlvotes_lh!$A$11:$ZZ$210,6,FALSE)))</f>
        <v>0.10099999999999999</v>
      </c>
      <c r="K11" s="269" t="str">
        <f>IF(ISERROR(VLOOKUP($A11,parlvotes_lh!$A$11:$ZZ$210,26,FALSE))=TRUE,"",IF(VLOOKUP($A11,parlvotes_lh!$A$11:$ZZ$210,26,FALSE)=0,"",VLOOKUP($A11,parlvotes_lh!$A$11:$ZZ$210,26,FALSE)))</f>
        <v/>
      </c>
      <c r="L11" s="269" t="str">
        <f>IF(ISERROR(VLOOKUP($A11,parlvotes_lh!$A$11:$ZZ$210,46,FALSE))=TRUE,"",IF(VLOOKUP($A11,parlvotes_lh!$A$11:$ZZ$210,46,FALSE)=0,"",VLOOKUP($A11,parlvotes_lh!$A$11:$ZZ$210,46,FALSE)))</f>
        <v/>
      </c>
      <c r="M11" s="269" t="str">
        <f>IF(ISERROR(VLOOKUP($A11,parlvotes_lh!$A$11:$ZZ$210,66,FALSE))=TRUE,"",IF(VLOOKUP($A11,parlvotes_lh!$A$11:$ZZ$210,66,FALSE)=0,"",VLOOKUP($A11,parlvotes_lh!$A$11:$ZZ$210,66,FALSE)))</f>
        <v/>
      </c>
      <c r="N11" s="269" t="str">
        <f>IF(ISERROR(VLOOKUP($A11,parlvotes_lh!$A$11:$ZZ$210,86,FALSE))=TRUE,"",IF(VLOOKUP($A11,parlvotes_lh!$A$11:$ZZ$210,86,FALSE)=0,"",VLOOKUP($A11,parlvotes_lh!$A$11:$ZZ$210,86,FALSE)))</f>
        <v/>
      </c>
      <c r="O11" s="269" t="str">
        <f>IF(ISERROR(VLOOKUP($A11,parlvotes_lh!$A$11:$ZZ$210,106,FALSE))=TRUE,"",IF(VLOOKUP($A11,parlvotes_lh!$A$11:$ZZ$210,106,FALSE)=0,"",VLOOKUP($A11,parlvotes_lh!$A$11:$ZZ$210,106,FALSE)))</f>
        <v/>
      </c>
      <c r="P11" s="269" t="str">
        <f>IF(ISERROR(VLOOKUP($A11,parlvotes_lh!$A$11:$ZZ$210,126,FALSE))=TRUE,"",IF(VLOOKUP($A11,parlvotes_lh!$A$11:$ZZ$210,126,FALSE)=0,"",VLOOKUP($A11,parlvotes_lh!$A$11:$ZZ$210,126,FALSE)))</f>
        <v/>
      </c>
      <c r="Q11" s="270" t="str">
        <f>IF(ISERROR(VLOOKUP($A11,parlvotes_lh!$A$11:$ZZ$210,146,FALSE))=TRUE,"",IF(VLOOKUP($A11,parlvotes_lh!$A$11:$ZZ$210,146,FALSE)=0,"",VLOOKUP($A11,parlvotes_lh!$A$11:$ZZ$210,146,FALSE)))</f>
        <v/>
      </c>
      <c r="R11" s="270" t="str">
        <f>IF(ISERROR(VLOOKUP($A11,parlvotes_lh!$A$11:$ZZ$210,166,FALSE))=TRUE,"",IF(VLOOKUP($A11,parlvotes_lh!$A$11:$ZZ$210,166,FALSE)=0,"",VLOOKUP($A11,parlvotes_lh!$A$11:$ZZ$210,166,FALSE)))</f>
        <v/>
      </c>
      <c r="S11" s="270" t="str">
        <f>IF(ISERROR(VLOOKUP($A11,parlvotes_lh!$A$11:$ZZ$210,186,FALSE))=TRUE,"",IF(VLOOKUP($A11,parlvotes_lh!$A$11:$ZZ$210,186,FALSE)=0,"",VLOOKUP($A11,parlvotes_lh!$A$11:$ZZ$210,186,FALSE)))</f>
        <v/>
      </c>
      <c r="T11" s="270" t="str">
        <f>IF(ISERROR(VLOOKUP($A11,parlvotes_lh!$A$11:$ZZ$210,206,FALSE))=TRUE,"",IF(VLOOKUP($A11,parlvotes_lh!$A$11:$ZZ$210,206,FALSE)=0,"",VLOOKUP($A11,parlvotes_lh!$A$11:$ZZ$210,206,FALSE)))</f>
        <v/>
      </c>
      <c r="U11" s="270" t="str">
        <f>IF(ISERROR(VLOOKUP($A11,parlvotes_lh!$A$11:$ZZ$210,226,FALSE))=TRUE,"",IF(VLOOKUP($A11,parlvotes_lh!$A$11:$ZZ$210,226,FALSE)=0,"",VLOOKUP($A11,parlvotes_lh!$A$11:$ZZ$210,226,FALSE)))</f>
        <v/>
      </c>
      <c r="V11" s="270" t="str">
        <f>IF(ISERROR(VLOOKUP($A11,parlvotes_lh!$A$11:$ZZ$210,246,FALSE))=TRUE,"",IF(VLOOKUP($A11,parlvotes_lh!$A$11:$ZZ$210,246,FALSE)=0,"",VLOOKUP($A11,parlvotes_lh!$A$11:$ZZ$210,246,FALSE)))</f>
        <v/>
      </c>
      <c r="W11" s="270" t="str">
        <f>IF(ISERROR(VLOOKUP($A11,parlvotes_lh!$A$11:$ZZ$210,266,FALSE))=TRUE,"",IF(VLOOKUP($A11,parlvotes_lh!$A$11:$ZZ$210,266,FALSE)=0,"",VLOOKUP($A11,parlvotes_lh!$A$11:$ZZ$210,266,FALSE)))</f>
        <v/>
      </c>
      <c r="X11" s="270" t="str">
        <f>IF(ISERROR(VLOOKUP($A11,parlvotes_lh!$A$11:$ZZ$210,286,FALSE))=TRUE,"",IF(VLOOKUP($A11,parlvotes_lh!$A$11:$ZZ$210,286,FALSE)=0,"",VLOOKUP($A11,parlvotes_lh!$A$11:$ZZ$210,286,FALSE)))</f>
        <v/>
      </c>
      <c r="Y11" s="270" t="str">
        <f>IF(ISERROR(VLOOKUP($A11,parlvotes_lh!$A$11:$ZZ$210,306,FALSE))=TRUE,"",IF(VLOOKUP($A11,parlvotes_lh!$A$11:$ZZ$210,306,FALSE)=0,"",VLOOKUP($A11,parlvotes_lh!$A$11:$ZZ$210,306,FALSE)))</f>
        <v/>
      </c>
      <c r="Z11" s="270" t="str">
        <f>IF(ISERROR(VLOOKUP($A11,parlvotes_lh!$A$11:$ZZ$210,326,FALSE))=TRUE,"",IF(VLOOKUP($A11,parlvotes_lh!$A$11:$ZZ$210,326,FALSE)=0,"",VLOOKUP($A11,parlvotes_lh!$A$11:$ZZ$210,326,FALSE)))</f>
        <v/>
      </c>
      <c r="AA11" s="270" t="str">
        <f>IF(ISERROR(VLOOKUP($A11,parlvotes_lh!$A$11:$ZZ$210,346,FALSE))=TRUE,"",IF(VLOOKUP($A11,parlvotes_lh!$A$11:$ZZ$210,346,FALSE)=0,"",VLOOKUP($A11,parlvotes_lh!$A$11:$ZZ$210,346,FALSE)))</f>
        <v/>
      </c>
      <c r="AB11" s="270" t="str">
        <f>IF(ISERROR(VLOOKUP($A11,parlvotes_lh!$A$11:$ZZ$210,366,FALSE))=TRUE,"",IF(VLOOKUP($A11,parlvotes_lh!$A$11:$ZZ$210,366,FALSE)=0,"",VLOOKUP($A11,parlvotes_lh!$A$11:$ZZ$210,366,FALSE)))</f>
        <v/>
      </c>
      <c r="AC11" s="270" t="str">
        <f>IF(ISERROR(VLOOKUP($A11,parlvotes_lh!$A$11:$ZZ$210,386,FALSE))=TRUE,"",IF(VLOOKUP($A11,parlvotes_lh!$A$11:$ZZ$210,386,FALSE)=0,"",VLOOKUP($A11,parlvotes_lh!$A$11:$ZZ$210,386,FALSE)))</f>
        <v/>
      </c>
      <c r="AD11" s="271"/>
    </row>
    <row r="12" spans="1:30" ht="13.5" customHeight="1">
      <c r="A12" s="264" t="str">
        <f>IF(info_parties!A12="","",info_parties!A12)</f>
        <v>jp_jrp02</v>
      </c>
      <c r="B12" s="45" t="str">
        <f>IF(A12="","",MID(info_weblinks!$C$3,32,3))</f>
        <v>jpn</v>
      </c>
      <c r="C12" s="45" t="str">
        <f>IF(info_parties!G12="","",info_parties!G12)</f>
        <v>Japan Restoration Party</v>
      </c>
      <c r="D12" s="45" t="str">
        <f>IF(info_parties!K12="","",info_parties!K12)</f>
        <v>Nippon Ishin no Kai</v>
      </c>
      <c r="E12" s="45" t="str">
        <f>IF(info_parties!H12="","",info_parties!H12)</f>
        <v>JRP</v>
      </c>
      <c r="F12" s="265">
        <f t="shared" si="0"/>
        <v>41259</v>
      </c>
      <c r="G12" s="266">
        <f t="shared" si="1"/>
        <v>41259</v>
      </c>
      <c r="H12" s="267">
        <f t="shared" si="2"/>
        <v>0.20399999999999999</v>
      </c>
      <c r="I12" s="268">
        <f t="shared" si="3"/>
        <v>41259</v>
      </c>
      <c r="J12" s="269" t="str">
        <f>IF(ISERROR(VLOOKUP($A12,parlvotes_lh!$A$11:$ZZ$210,6,FALSE))=TRUE,"",IF(VLOOKUP($A12,parlvotes_lh!$A$11:$ZZ$210,6,FALSE)=0,"",VLOOKUP($A12,parlvotes_lh!$A$11:$ZZ$210,6,FALSE)))</f>
        <v/>
      </c>
      <c r="K12" s="269" t="str">
        <f>IF(ISERROR(VLOOKUP($A12,parlvotes_lh!$A$11:$ZZ$210,26,FALSE))=TRUE,"",IF(VLOOKUP($A12,parlvotes_lh!$A$11:$ZZ$210,26,FALSE)=0,"",VLOOKUP($A12,parlvotes_lh!$A$11:$ZZ$210,26,FALSE)))</f>
        <v/>
      </c>
      <c r="L12" s="269" t="str">
        <f>IF(ISERROR(VLOOKUP($A12,parlvotes_lh!$A$11:$ZZ$210,46,FALSE))=TRUE,"",IF(VLOOKUP($A12,parlvotes_lh!$A$11:$ZZ$210,46,FALSE)=0,"",VLOOKUP($A12,parlvotes_lh!$A$11:$ZZ$210,46,FALSE)))</f>
        <v/>
      </c>
      <c r="M12" s="269" t="str">
        <f>IF(ISERROR(VLOOKUP($A12,parlvotes_lh!$A$11:$ZZ$210,66,FALSE))=TRUE,"",IF(VLOOKUP($A12,parlvotes_lh!$A$11:$ZZ$210,66,FALSE)=0,"",VLOOKUP($A12,parlvotes_lh!$A$11:$ZZ$210,66,FALSE)))</f>
        <v/>
      </c>
      <c r="N12" s="269" t="str">
        <f>IF(ISERROR(VLOOKUP($A12,parlvotes_lh!$A$11:$ZZ$210,86,FALSE))=TRUE,"",IF(VLOOKUP($A12,parlvotes_lh!$A$11:$ZZ$210,86,FALSE)=0,"",VLOOKUP($A12,parlvotes_lh!$A$11:$ZZ$210,86,FALSE)))</f>
        <v/>
      </c>
      <c r="O12" s="269" t="str">
        <f>IF(ISERROR(VLOOKUP($A12,parlvotes_lh!$A$11:$ZZ$210,106,FALSE))=TRUE,"",IF(VLOOKUP($A12,parlvotes_lh!$A$11:$ZZ$210,106,FALSE)=0,"",VLOOKUP($A12,parlvotes_lh!$A$11:$ZZ$210,106,FALSE)))</f>
        <v/>
      </c>
      <c r="P12" s="269">
        <f>IF(ISERROR(VLOOKUP($A12,parlvotes_lh!$A$11:$ZZ$210,126,FALSE))=TRUE,"",IF(VLOOKUP($A12,parlvotes_lh!$A$11:$ZZ$210,126,FALSE)=0,"",VLOOKUP($A12,parlvotes_lh!$A$11:$ZZ$210,126,FALSE)))</f>
        <v>0.20399999999999999</v>
      </c>
      <c r="Q12" s="270" t="str">
        <f>IF(ISERROR(VLOOKUP($A12,parlvotes_lh!$A$11:$ZZ$210,146,FALSE))=TRUE,"",IF(VLOOKUP($A12,parlvotes_lh!$A$11:$ZZ$210,146,FALSE)=0,"",VLOOKUP($A12,parlvotes_lh!$A$11:$ZZ$210,146,FALSE)))</f>
        <v/>
      </c>
      <c r="R12" s="270" t="str">
        <f>IF(ISERROR(VLOOKUP($A12,parlvotes_lh!$A$11:$ZZ$210,166,FALSE))=TRUE,"",IF(VLOOKUP($A12,parlvotes_lh!$A$11:$ZZ$210,166,FALSE)=0,"",VLOOKUP($A12,parlvotes_lh!$A$11:$ZZ$210,166,FALSE)))</f>
        <v/>
      </c>
      <c r="S12" s="270" t="str">
        <f>IF(ISERROR(VLOOKUP($A12,parlvotes_lh!$A$11:$ZZ$210,186,FALSE))=TRUE,"",IF(VLOOKUP($A12,parlvotes_lh!$A$11:$ZZ$210,186,FALSE)=0,"",VLOOKUP($A12,parlvotes_lh!$A$11:$ZZ$210,186,FALSE)))</f>
        <v/>
      </c>
      <c r="T12" s="270" t="str">
        <f>IF(ISERROR(VLOOKUP($A12,parlvotes_lh!$A$11:$ZZ$210,206,FALSE))=TRUE,"",IF(VLOOKUP($A12,parlvotes_lh!$A$11:$ZZ$210,206,FALSE)=0,"",VLOOKUP($A12,parlvotes_lh!$A$11:$ZZ$210,206,FALSE)))</f>
        <v/>
      </c>
      <c r="U12" s="270" t="str">
        <f>IF(ISERROR(VLOOKUP($A12,parlvotes_lh!$A$11:$ZZ$210,226,FALSE))=TRUE,"",IF(VLOOKUP($A12,parlvotes_lh!$A$11:$ZZ$210,226,FALSE)=0,"",VLOOKUP($A12,parlvotes_lh!$A$11:$ZZ$210,226,FALSE)))</f>
        <v/>
      </c>
      <c r="V12" s="270" t="str">
        <f>IF(ISERROR(VLOOKUP($A12,parlvotes_lh!$A$11:$ZZ$210,246,FALSE))=TRUE,"",IF(VLOOKUP($A12,parlvotes_lh!$A$11:$ZZ$210,246,FALSE)=0,"",VLOOKUP($A12,parlvotes_lh!$A$11:$ZZ$210,246,FALSE)))</f>
        <v/>
      </c>
      <c r="W12" s="270" t="str">
        <f>IF(ISERROR(VLOOKUP($A12,parlvotes_lh!$A$11:$ZZ$210,266,FALSE))=TRUE,"",IF(VLOOKUP($A12,parlvotes_lh!$A$11:$ZZ$210,266,FALSE)=0,"",VLOOKUP($A12,parlvotes_lh!$A$11:$ZZ$210,266,FALSE)))</f>
        <v/>
      </c>
      <c r="X12" s="270" t="str">
        <f>IF(ISERROR(VLOOKUP($A12,parlvotes_lh!$A$11:$ZZ$210,286,FALSE))=TRUE,"",IF(VLOOKUP($A12,parlvotes_lh!$A$11:$ZZ$210,286,FALSE)=0,"",VLOOKUP($A12,parlvotes_lh!$A$11:$ZZ$210,286,FALSE)))</f>
        <v/>
      </c>
      <c r="Y12" s="270" t="str">
        <f>IF(ISERROR(VLOOKUP($A12,parlvotes_lh!$A$11:$ZZ$210,306,FALSE))=TRUE,"",IF(VLOOKUP($A12,parlvotes_lh!$A$11:$ZZ$210,306,FALSE)=0,"",VLOOKUP($A12,parlvotes_lh!$A$11:$ZZ$210,306,FALSE)))</f>
        <v/>
      </c>
      <c r="Z12" s="270" t="str">
        <f>IF(ISERROR(VLOOKUP($A12,parlvotes_lh!$A$11:$ZZ$210,326,FALSE))=TRUE,"",IF(VLOOKUP($A12,parlvotes_lh!$A$11:$ZZ$210,326,FALSE)=0,"",VLOOKUP($A12,parlvotes_lh!$A$11:$ZZ$210,326,FALSE)))</f>
        <v/>
      </c>
      <c r="AA12" s="270" t="str">
        <f>IF(ISERROR(VLOOKUP($A12,parlvotes_lh!$A$11:$ZZ$210,346,FALSE))=TRUE,"",IF(VLOOKUP($A12,parlvotes_lh!$A$11:$ZZ$210,346,FALSE)=0,"",VLOOKUP($A12,parlvotes_lh!$A$11:$ZZ$210,346,FALSE)))</f>
        <v/>
      </c>
      <c r="AB12" s="270" t="str">
        <f>IF(ISERROR(VLOOKUP($A12,parlvotes_lh!$A$11:$ZZ$210,366,FALSE))=TRUE,"",IF(VLOOKUP($A12,parlvotes_lh!$A$11:$ZZ$210,366,FALSE)=0,"",VLOOKUP($A12,parlvotes_lh!$A$11:$ZZ$210,366,FALSE)))</f>
        <v/>
      </c>
      <c r="AC12" s="270" t="str">
        <f>IF(ISERROR(VLOOKUP($A12,parlvotes_lh!$A$11:$ZZ$210,386,FALSE))=TRUE,"",IF(VLOOKUP($A12,parlvotes_lh!$A$11:$ZZ$210,386,FALSE)=0,"",VLOOKUP($A12,parlvotes_lh!$A$11:$ZZ$210,386,FALSE)))</f>
        <v/>
      </c>
      <c r="AD12" s="271"/>
    </row>
    <row r="13" spans="1:30" ht="13.5" customHeight="1">
      <c r="A13" s="264" t="str">
        <f>IF(info_parties!A13="","",info_parties!A13)</f>
        <v>jp_jsp01</v>
      </c>
      <c r="B13" s="45" t="str">
        <f>IF(A13="","",MID(info_weblinks!$C$3,32,3))</f>
        <v>jpn</v>
      </c>
      <c r="C13" s="45" t="str">
        <f>IF(info_parties!G13="","",info_parties!G13)</f>
        <v>Japan Socialist Party</v>
      </c>
      <c r="D13" s="45" t="str">
        <f>IF(info_parties!K13="","",info_parties!K13)</f>
        <v>Nihon Shakaitō</v>
      </c>
      <c r="E13" s="45" t="str">
        <f>IF(info_parties!H13="","",info_parties!H13)</f>
        <v>JSP</v>
      </c>
      <c r="F13" s="265" t="str">
        <f t="shared" si="0"/>
        <v/>
      </c>
      <c r="G13" s="266" t="str">
        <f t="shared" si="1"/>
        <v/>
      </c>
      <c r="H13" s="267" t="str">
        <f t="shared" si="2"/>
        <v/>
      </c>
      <c r="I13" s="268" t="str">
        <f t="shared" si="3"/>
        <v/>
      </c>
      <c r="J13" s="269" t="str">
        <f>IF(ISERROR(VLOOKUP($A13,parlvotes_lh!$A$11:$ZZ$210,6,FALSE))=TRUE,"",IF(VLOOKUP($A13,parlvotes_lh!$A$11:$ZZ$210,6,FALSE)=0,"",VLOOKUP($A13,parlvotes_lh!$A$11:$ZZ$210,6,FALSE)))</f>
        <v/>
      </c>
      <c r="K13" s="269" t="str">
        <f>IF(ISERROR(VLOOKUP($A13,parlvotes_lh!$A$11:$ZZ$210,26,FALSE))=TRUE,"",IF(VLOOKUP($A13,parlvotes_lh!$A$11:$ZZ$210,26,FALSE)=0,"",VLOOKUP($A13,parlvotes_lh!$A$11:$ZZ$210,26,FALSE)))</f>
        <v/>
      </c>
      <c r="L13" s="269" t="str">
        <f>IF(ISERROR(VLOOKUP($A13,parlvotes_lh!$A$11:$ZZ$210,46,FALSE))=TRUE,"",IF(VLOOKUP($A13,parlvotes_lh!$A$11:$ZZ$210,46,FALSE)=0,"",VLOOKUP($A13,parlvotes_lh!$A$11:$ZZ$210,46,FALSE)))</f>
        <v/>
      </c>
      <c r="M13" s="269" t="str">
        <f>IF(ISERROR(VLOOKUP($A13,parlvotes_lh!$A$11:$ZZ$210,66,FALSE))=TRUE,"",IF(VLOOKUP($A13,parlvotes_lh!$A$11:$ZZ$210,66,FALSE)=0,"",VLOOKUP($A13,parlvotes_lh!$A$11:$ZZ$210,66,FALSE)))</f>
        <v/>
      </c>
      <c r="N13" s="269" t="str">
        <f>IF(ISERROR(VLOOKUP($A13,parlvotes_lh!$A$11:$ZZ$210,86,FALSE))=TRUE,"",IF(VLOOKUP($A13,parlvotes_lh!$A$11:$ZZ$210,86,FALSE)=0,"",VLOOKUP($A13,parlvotes_lh!$A$11:$ZZ$210,86,FALSE)))</f>
        <v/>
      </c>
      <c r="O13" s="269" t="str">
        <f>IF(ISERROR(VLOOKUP($A13,parlvotes_lh!$A$11:$ZZ$210,106,FALSE))=TRUE,"",IF(VLOOKUP($A13,parlvotes_lh!$A$11:$ZZ$210,106,FALSE)=0,"",VLOOKUP($A13,parlvotes_lh!$A$11:$ZZ$210,106,FALSE)))</f>
        <v/>
      </c>
      <c r="P13" s="269" t="str">
        <f>IF(ISERROR(VLOOKUP($A13,parlvotes_lh!$A$11:$ZZ$210,126,FALSE))=TRUE,"",IF(VLOOKUP($A13,parlvotes_lh!$A$11:$ZZ$210,126,FALSE)=0,"",VLOOKUP($A13,parlvotes_lh!$A$11:$ZZ$210,126,FALSE)))</f>
        <v/>
      </c>
      <c r="Q13" s="270" t="str">
        <f>IF(ISERROR(VLOOKUP($A13,parlvotes_lh!$A$11:$ZZ$210,146,FALSE))=TRUE,"",IF(VLOOKUP($A13,parlvotes_lh!$A$11:$ZZ$210,146,FALSE)=0,"",VLOOKUP($A13,parlvotes_lh!$A$11:$ZZ$210,146,FALSE)))</f>
        <v/>
      </c>
      <c r="R13" s="270" t="str">
        <f>IF(ISERROR(VLOOKUP($A13,parlvotes_lh!$A$11:$ZZ$210,166,FALSE))=TRUE,"",IF(VLOOKUP($A13,parlvotes_lh!$A$11:$ZZ$210,166,FALSE)=0,"",VLOOKUP($A13,parlvotes_lh!$A$11:$ZZ$210,166,FALSE)))</f>
        <v/>
      </c>
      <c r="S13" s="270" t="str">
        <f>IF(ISERROR(VLOOKUP($A13,parlvotes_lh!$A$11:$ZZ$210,186,FALSE))=TRUE,"",IF(VLOOKUP($A13,parlvotes_lh!$A$11:$ZZ$210,186,FALSE)=0,"",VLOOKUP($A13,parlvotes_lh!$A$11:$ZZ$210,186,FALSE)))</f>
        <v/>
      </c>
      <c r="T13" s="270" t="str">
        <f>IF(ISERROR(VLOOKUP($A13,parlvotes_lh!$A$11:$ZZ$210,206,FALSE))=TRUE,"",IF(VLOOKUP($A13,parlvotes_lh!$A$11:$ZZ$210,206,FALSE)=0,"",VLOOKUP($A13,parlvotes_lh!$A$11:$ZZ$210,206,FALSE)))</f>
        <v/>
      </c>
      <c r="U13" s="270" t="str">
        <f>IF(ISERROR(VLOOKUP($A13,parlvotes_lh!$A$11:$ZZ$210,226,FALSE))=TRUE,"",IF(VLOOKUP($A13,parlvotes_lh!$A$11:$ZZ$210,226,FALSE)=0,"",VLOOKUP($A13,parlvotes_lh!$A$11:$ZZ$210,226,FALSE)))</f>
        <v/>
      </c>
      <c r="V13" s="270" t="str">
        <f>IF(ISERROR(VLOOKUP($A13,parlvotes_lh!$A$11:$ZZ$210,246,FALSE))=TRUE,"",IF(VLOOKUP($A13,parlvotes_lh!$A$11:$ZZ$210,246,FALSE)=0,"",VLOOKUP($A13,parlvotes_lh!$A$11:$ZZ$210,246,FALSE)))</f>
        <v/>
      </c>
      <c r="W13" s="270" t="str">
        <f>IF(ISERROR(VLOOKUP($A13,parlvotes_lh!$A$11:$ZZ$210,266,FALSE))=TRUE,"",IF(VLOOKUP($A13,parlvotes_lh!$A$11:$ZZ$210,266,FALSE)=0,"",VLOOKUP($A13,parlvotes_lh!$A$11:$ZZ$210,266,FALSE)))</f>
        <v/>
      </c>
      <c r="X13" s="270" t="str">
        <f>IF(ISERROR(VLOOKUP($A13,parlvotes_lh!$A$11:$ZZ$210,286,FALSE))=TRUE,"",IF(VLOOKUP($A13,parlvotes_lh!$A$11:$ZZ$210,286,FALSE)=0,"",VLOOKUP($A13,parlvotes_lh!$A$11:$ZZ$210,286,FALSE)))</f>
        <v/>
      </c>
      <c r="Y13" s="270" t="str">
        <f>IF(ISERROR(VLOOKUP($A13,parlvotes_lh!$A$11:$ZZ$210,306,FALSE))=TRUE,"",IF(VLOOKUP($A13,parlvotes_lh!$A$11:$ZZ$210,306,FALSE)=0,"",VLOOKUP($A13,parlvotes_lh!$A$11:$ZZ$210,306,FALSE)))</f>
        <v/>
      </c>
      <c r="Z13" s="270" t="str">
        <f>IF(ISERROR(VLOOKUP($A13,parlvotes_lh!$A$11:$ZZ$210,326,FALSE))=TRUE,"",IF(VLOOKUP($A13,parlvotes_lh!$A$11:$ZZ$210,326,FALSE)=0,"",VLOOKUP($A13,parlvotes_lh!$A$11:$ZZ$210,326,FALSE)))</f>
        <v/>
      </c>
      <c r="AA13" s="270" t="str">
        <f>IF(ISERROR(VLOOKUP($A13,parlvotes_lh!$A$11:$ZZ$210,346,FALSE))=TRUE,"",IF(VLOOKUP($A13,parlvotes_lh!$A$11:$ZZ$210,346,FALSE)=0,"",VLOOKUP($A13,parlvotes_lh!$A$11:$ZZ$210,346,FALSE)))</f>
        <v/>
      </c>
      <c r="AB13" s="270" t="str">
        <f>IF(ISERROR(VLOOKUP($A13,parlvotes_lh!$A$11:$ZZ$210,366,FALSE))=TRUE,"",IF(VLOOKUP($A13,parlvotes_lh!$A$11:$ZZ$210,366,FALSE)=0,"",VLOOKUP($A13,parlvotes_lh!$A$11:$ZZ$210,366,FALSE)))</f>
        <v/>
      </c>
      <c r="AC13" s="270" t="str">
        <f>IF(ISERROR(VLOOKUP($A13,parlvotes_lh!$A$11:$ZZ$210,386,FALSE))=TRUE,"",IF(VLOOKUP($A13,parlvotes_lh!$A$11:$ZZ$210,386,FALSE)=0,"",VLOOKUP($A13,parlvotes_lh!$A$11:$ZZ$210,386,FALSE)))</f>
        <v/>
      </c>
      <c r="AD13" s="271"/>
    </row>
    <row r="14" spans="1:30" ht="13.5" customHeight="1">
      <c r="A14" s="264" t="str">
        <f>IF(info_parties!A14="","",info_parties!A14)</f>
        <v>jp_kp01</v>
      </c>
      <c r="B14" s="45" t="str">
        <f>IF(A14="","",MID(info_weblinks!$C$3,32,3))</f>
        <v>jpn</v>
      </c>
      <c r="C14" s="45" t="str">
        <f>IF(info_parties!G14="","",info_parties!G14)</f>
        <v>Kizuna Party</v>
      </c>
      <c r="D14" s="45" t="str">
        <f>IF(info_parties!K14="","",info_parties!K14)</f>
        <v>Shintō Kizuna</v>
      </c>
      <c r="E14" s="45" t="str">
        <f>IF(info_parties!H14="","",info_parties!H14)</f>
        <v>KP</v>
      </c>
      <c r="F14" s="265" t="str">
        <f t="shared" si="0"/>
        <v/>
      </c>
      <c r="G14" s="266" t="str">
        <f t="shared" si="1"/>
        <v/>
      </c>
      <c r="H14" s="267" t="str">
        <f t="shared" si="2"/>
        <v/>
      </c>
      <c r="I14" s="268" t="str">
        <f t="shared" si="3"/>
        <v/>
      </c>
      <c r="J14" s="269" t="str">
        <f>IF(ISERROR(VLOOKUP($A14,parlvotes_lh!$A$11:$ZZ$210,6,FALSE))=TRUE,"",IF(VLOOKUP($A14,parlvotes_lh!$A$11:$ZZ$210,6,FALSE)=0,"",VLOOKUP($A14,parlvotes_lh!$A$11:$ZZ$210,6,FALSE)))</f>
        <v/>
      </c>
      <c r="K14" s="269" t="str">
        <f>IF(ISERROR(VLOOKUP($A14,parlvotes_lh!$A$11:$ZZ$210,26,FALSE))=TRUE,"",IF(VLOOKUP($A14,parlvotes_lh!$A$11:$ZZ$210,26,FALSE)=0,"",VLOOKUP($A14,parlvotes_lh!$A$11:$ZZ$210,26,FALSE)))</f>
        <v/>
      </c>
      <c r="L14" s="269" t="str">
        <f>IF(ISERROR(VLOOKUP($A14,parlvotes_lh!$A$11:$ZZ$210,46,FALSE))=TRUE,"",IF(VLOOKUP($A14,parlvotes_lh!$A$11:$ZZ$210,46,FALSE)=0,"",VLOOKUP($A14,parlvotes_lh!$A$11:$ZZ$210,46,FALSE)))</f>
        <v/>
      </c>
      <c r="M14" s="269" t="str">
        <f>IF(ISERROR(VLOOKUP($A14,parlvotes_lh!$A$11:$ZZ$210,66,FALSE))=TRUE,"",IF(VLOOKUP($A14,parlvotes_lh!$A$11:$ZZ$210,66,FALSE)=0,"",VLOOKUP($A14,parlvotes_lh!$A$11:$ZZ$210,66,FALSE)))</f>
        <v/>
      </c>
      <c r="N14" s="269" t="str">
        <f>IF(ISERROR(VLOOKUP($A14,parlvotes_lh!$A$11:$ZZ$210,86,FALSE))=TRUE,"",IF(VLOOKUP($A14,parlvotes_lh!$A$11:$ZZ$210,86,FALSE)=0,"",VLOOKUP($A14,parlvotes_lh!$A$11:$ZZ$210,86,FALSE)))</f>
        <v/>
      </c>
      <c r="O14" s="269" t="str">
        <f>IF(ISERROR(VLOOKUP($A14,parlvotes_lh!$A$11:$ZZ$210,106,FALSE))=TRUE,"",IF(VLOOKUP($A14,parlvotes_lh!$A$11:$ZZ$210,106,FALSE)=0,"",VLOOKUP($A14,parlvotes_lh!$A$11:$ZZ$210,106,FALSE)))</f>
        <v/>
      </c>
      <c r="P14" s="269" t="str">
        <f>IF(ISERROR(VLOOKUP($A14,parlvotes_lh!$A$11:$ZZ$210,126,FALSE))=TRUE,"",IF(VLOOKUP($A14,parlvotes_lh!$A$11:$ZZ$210,126,FALSE)=0,"",VLOOKUP($A14,parlvotes_lh!$A$11:$ZZ$210,126,FALSE)))</f>
        <v/>
      </c>
      <c r="Q14" s="270" t="str">
        <f>IF(ISERROR(VLOOKUP($A14,parlvotes_lh!$A$11:$ZZ$210,146,FALSE))=TRUE,"",IF(VLOOKUP($A14,parlvotes_lh!$A$11:$ZZ$210,146,FALSE)=0,"",VLOOKUP($A14,parlvotes_lh!$A$11:$ZZ$210,146,FALSE)))</f>
        <v/>
      </c>
      <c r="R14" s="270" t="str">
        <f>IF(ISERROR(VLOOKUP($A14,parlvotes_lh!$A$11:$ZZ$210,166,FALSE))=TRUE,"",IF(VLOOKUP($A14,parlvotes_lh!$A$11:$ZZ$210,166,FALSE)=0,"",VLOOKUP($A14,parlvotes_lh!$A$11:$ZZ$210,166,FALSE)))</f>
        <v/>
      </c>
      <c r="S14" s="270" t="str">
        <f>IF(ISERROR(VLOOKUP($A14,parlvotes_lh!$A$11:$ZZ$210,186,FALSE))=TRUE,"",IF(VLOOKUP($A14,parlvotes_lh!$A$11:$ZZ$210,186,FALSE)=0,"",VLOOKUP($A14,parlvotes_lh!$A$11:$ZZ$210,186,FALSE)))</f>
        <v/>
      </c>
      <c r="T14" s="270" t="str">
        <f>IF(ISERROR(VLOOKUP($A14,parlvotes_lh!$A$11:$ZZ$210,206,FALSE))=TRUE,"",IF(VLOOKUP($A14,parlvotes_lh!$A$11:$ZZ$210,206,FALSE)=0,"",VLOOKUP($A14,parlvotes_lh!$A$11:$ZZ$210,206,FALSE)))</f>
        <v/>
      </c>
      <c r="U14" s="270" t="str">
        <f>IF(ISERROR(VLOOKUP($A14,parlvotes_lh!$A$11:$ZZ$210,226,FALSE))=TRUE,"",IF(VLOOKUP($A14,parlvotes_lh!$A$11:$ZZ$210,226,FALSE)=0,"",VLOOKUP($A14,parlvotes_lh!$A$11:$ZZ$210,226,FALSE)))</f>
        <v/>
      </c>
      <c r="V14" s="270" t="str">
        <f>IF(ISERROR(VLOOKUP($A14,parlvotes_lh!$A$11:$ZZ$210,246,FALSE))=TRUE,"",IF(VLOOKUP($A14,parlvotes_lh!$A$11:$ZZ$210,246,FALSE)=0,"",VLOOKUP($A14,parlvotes_lh!$A$11:$ZZ$210,246,FALSE)))</f>
        <v/>
      </c>
      <c r="W14" s="270" t="str">
        <f>IF(ISERROR(VLOOKUP($A14,parlvotes_lh!$A$11:$ZZ$210,266,FALSE))=TRUE,"",IF(VLOOKUP($A14,parlvotes_lh!$A$11:$ZZ$210,266,FALSE)=0,"",VLOOKUP($A14,parlvotes_lh!$A$11:$ZZ$210,266,FALSE)))</f>
        <v/>
      </c>
      <c r="X14" s="270" t="str">
        <f>IF(ISERROR(VLOOKUP($A14,parlvotes_lh!$A$11:$ZZ$210,286,FALSE))=TRUE,"",IF(VLOOKUP($A14,parlvotes_lh!$A$11:$ZZ$210,286,FALSE)=0,"",VLOOKUP($A14,parlvotes_lh!$A$11:$ZZ$210,286,FALSE)))</f>
        <v/>
      </c>
      <c r="Y14" s="270" t="str">
        <f>IF(ISERROR(VLOOKUP($A14,parlvotes_lh!$A$11:$ZZ$210,306,FALSE))=TRUE,"",IF(VLOOKUP($A14,parlvotes_lh!$A$11:$ZZ$210,306,FALSE)=0,"",VLOOKUP($A14,parlvotes_lh!$A$11:$ZZ$210,306,FALSE)))</f>
        <v/>
      </c>
      <c r="Z14" s="270" t="str">
        <f>IF(ISERROR(VLOOKUP($A14,parlvotes_lh!$A$11:$ZZ$210,326,FALSE))=TRUE,"",IF(VLOOKUP($A14,parlvotes_lh!$A$11:$ZZ$210,326,FALSE)=0,"",VLOOKUP($A14,parlvotes_lh!$A$11:$ZZ$210,326,FALSE)))</f>
        <v/>
      </c>
      <c r="AA14" s="270" t="str">
        <f>IF(ISERROR(VLOOKUP($A14,parlvotes_lh!$A$11:$ZZ$210,346,FALSE))=TRUE,"",IF(VLOOKUP($A14,parlvotes_lh!$A$11:$ZZ$210,346,FALSE)=0,"",VLOOKUP($A14,parlvotes_lh!$A$11:$ZZ$210,346,FALSE)))</f>
        <v/>
      </c>
      <c r="AB14" s="270" t="str">
        <f>IF(ISERROR(VLOOKUP($A14,parlvotes_lh!$A$11:$ZZ$210,366,FALSE))=TRUE,"",IF(VLOOKUP($A14,parlvotes_lh!$A$11:$ZZ$210,366,FALSE)=0,"",VLOOKUP($A14,parlvotes_lh!$A$11:$ZZ$210,366,FALSE)))</f>
        <v/>
      </c>
      <c r="AC14" s="270" t="str">
        <f>IF(ISERROR(VLOOKUP($A14,parlvotes_lh!$A$11:$ZZ$210,386,FALSE))=TRUE,"",IF(VLOOKUP($A14,parlvotes_lh!$A$11:$ZZ$210,386,FALSE)=0,"",VLOOKUP($A14,parlvotes_lh!$A$11:$ZZ$210,386,FALSE)))</f>
        <v/>
      </c>
      <c r="AD14" s="271"/>
    </row>
    <row r="15" spans="1:30" ht="13.5" customHeight="1">
      <c r="A15" s="264" t="str">
        <f>IF(info_parties!A15="","",info_parties!A15)</f>
        <v>jp_ldp01</v>
      </c>
      <c r="B15" s="45" t="str">
        <f>IF(A15="","",MID(info_weblinks!$C$3,32,3))</f>
        <v>jpn</v>
      </c>
      <c r="C15" s="45" t="str">
        <f>IF(info_parties!G15="","",info_parties!G15)</f>
        <v xml:space="preserve">Liberal Democratic Party </v>
      </c>
      <c r="D15" s="45" t="str">
        <f>IF(info_parties!K15="","",info_parties!K15)</f>
        <v>Jiyū Minshutō</v>
      </c>
      <c r="E15" s="45" t="str">
        <f>IF(info_parties!H15="","",info_parties!H15)</f>
        <v>LDP</v>
      </c>
      <c r="F15" s="265">
        <f t="shared" si="0"/>
        <v>34168</v>
      </c>
      <c r="G15" s="266">
        <f t="shared" si="1"/>
        <v>43030</v>
      </c>
      <c r="H15" s="267">
        <f t="shared" si="2"/>
        <v>0.38200000000000006</v>
      </c>
      <c r="I15" s="268">
        <f t="shared" si="3"/>
        <v>38606</v>
      </c>
      <c r="J15" s="269">
        <f>IF(ISERROR(VLOOKUP($A15,parlvotes_lh!$A$11:$ZZ$210,6,FALSE))=TRUE,"",IF(VLOOKUP($A15,parlvotes_lh!$A$11:$ZZ$210,6,FALSE)=0,"",VLOOKUP($A15,parlvotes_lh!$A$11:$ZZ$210,6,FALSE)))</f>
        <v>0.36619999999999997</v>
      </c>
      <c r="K15" s="269">
        <f>IF(ISERROR(VLOOKUP($A15,parlvotes_lh!$A$11:$ZZ$210,26,FALSE))=TRUE,"",IF(VLOOKUP($A15,parlvotes_lh!$A$11:$ZZ$210,26,FALSE)=0,"",VLOOKUP($A15,parlvotes_lh!$A$11:$ZZ$210,26,FALSE)))</f>
        <v>0.32799999999999996</v>
      </c>
      <c r="L15" s="269">
        <f>IF(ISERROR(VLOOKUP($A15,parlvotes_lh!$A$11:$ZZ$210,46,FALSE))=TRUE,"",IF(VLOOKUP($A15,parlvotes_lh!$A$11:$ZZ$210,46,FALSE)=0,"",VLOOKUP($A15,parlvotes_lh!$A$11:$ZZ$210,46,FALSE)))</f>
        <v>0.28310000000000002</v>
      </c>
      <c r="M15" s="269">
        <f>IF(ISERROR(VLOOKUP($A15,parlvotes_lh!$A$11:$ZZ$210,66,FALSE))=TRUE,"",IF(VLOOKUP($A15,parlvotes_lh!$A$11:$ZZ$210,66,FALSE)=0,"",VLOOKUP($A15,parlvotes_lh!$A$11:$ZZ$210,66,FALSE)))</f>
        <v>0.35000000000000003</v>
      </c>
      <c r="N15" s="269">
        <f>IF(ISERROR(VLOOKUP($A15,parlvotes_lh!$A$11:$ZZ$210,86,FALSE))=TRUE,"",IF(VLOOKUP($A15,parlvotes_lh!$A$11:$ZZ$210,86,FALSE)=0,"",VLOOKUP($A15,parlvotes_lh!$A$11:$ZZ$210,86,FALSE)))</f>
        <v>0.38200000000000006</v>
      </c>
      <c r="O15" s="269">
        <f>IF(ISERROR(VLOOKUP($A15,parlvotes_lh!$A$11:$ZZ$210,106,FALSE))=TRUE,"",IF(VLOOKUP($A15,parlvotes_lh!$A$11:$ZZ$210,106,FALSE)=0,"",VLOOKUP($A15,parlvotes_lh!$A$11:$ZZ$210,106,FALSE)))</f>
        <v>0.26730352192130041</v>
      </c>
      <c r="P15" s="269">
        <f>IF(ISERROR(VLOOKUP($A15,parlvotes_lh!$A$11:$ZZ$210,126,FALSE))=TRUE,"",IF(VLOOKUP($A15,parlvotes_lh!$A$11:$ZZ$210,126,FALSE)=0,"",VLOOKUP($A15,parlvotes_lh!$A$11:$ZZ$210,126,FALSE)))</f>
        <v>0.27600000000000002</v>
      </c>
      <c r="Q15" s="270">
        <f>IF(ISERROR(VLOOKUP($A15,parlvotes_lh!$A$11:$ZZ$210,146,FALSE))=TRUE,"",IF(VLOOKUP($A15,parlvotes_lh!$A$11:$ZZ$210,146,FALSE)=0,"",VLOOKUP($A15,parlvotes_lh!$A$11:$ZZ$210,146,FALSE)))</f>
        <v>0.33109776126487261</v>
      </c>
      <c r="R15" s="270">
        <f>IF(ISERROR(VLOOKUP($A15,parlvotes_lh!$A$11:$ZZ$210,166,FALSE))=TRUE,"",IF(VLOOKUP($A15,parlvotes_lh!$A$11:$ZZ$210,166,FALSE)=0,"",VLOOKUP($A15,parlvotes_lh!$A$11:$ZZ$210,166,FALSE)))</f>
        <v>0.3327928923421889</v>
      </c>
      <c r="S15" s="270" t="str">
        <f>IF(ISERROR(VLOOKUP($A15,parlvotes_lh!$A$11:$ZZ$210,186,FALSE))=TRUE,"",IF(VLOOKUP($A15,parlvotes_lh!$A$11:$ZZ$210,186,FALSE)=0,"",VLOOKUP($A15,parlvotes_lh!$A$11:$ZZ$210,186,FALSE)))</f>
        <v/>
      </c>
      <c r="T15" s="270" t="str">
        <f>IF(ISERROR(VLOOKUP($A15,parlvotes_lh!$A$11:$ZZ$210,206,FALSE))=TRUE,"",IF(VLOOKUP($A15,parlvotes_lh!$A$11:$ZZ$210,206,FALSE)=0,"",VLOOKUP($A15,parlvotes_lh!$A$11:$ZZ$210,206,FALSE)))</f>
        <v/>
      </c>
      <c r="U15" s="270" t="str">
        <f>IF(ISERROR(VLOOKUP($A15,parlvotes_lh!$A$11:$ZZ$210,226,FALSE))=TRUE,"",IF(VLOOKUP($A15,parlvotes_lh!$A$11:$ZZ$210,226,FALSE)=0,"",VLOOKUP($A15,parlvotes_lh!$A$11:$ZZ$210,226,FALSE)))</f>
        <v/>
      </c>
      <c r="V15" s="270" t="str">
        <f>IF(ISERROR(VLOOKUP($A15,parlvotes_lh!$A$11:$ZZ$210,246,FALSE))=TRUE,"",IF(VLOOKUP($A15,parlvotes_lh!$A$11:$ZZ$210,246,FALSE)=0,"",VLOOKUP($A15,parlvotes_lh!$A$11:$ZZ$210,246,FALSE)))</f>
        <v/>
      </c>
      <c r="W15" s="270" t="str">
        <f>IF(ISERROR(VLOOKUP($A15,parlvotes_lh!$A$11:$ZZ$210,266,FALSE))=TRUE,"",IF(VLOOKUP($A15,parlvotes_lh!$A$11:$ZZ$210,266,FALSE)=0,"",VLOOKUP($A15,parlvotes_lh!$A$11:$ZZ$210,266,FALSE)))</f>
        <v/>
      </c>
      <c r="X15" s="270" t="str">
        <f>IF(ISERROR(VLOOKUP($A15,parlvotes_lh!$A$11:$ZZ$210,286,FALSE))=TRUE,"",IF(VLOOKUP($A15,parlvotes_lh!$A$11:$ZZ$210,286,FALSE)=0,"",VLOOKUP($A15,parlvotes_lh!$A$11:$ZZ$210,286,FALSE)))</f>
        <v/>
      </c>
      <c r="Y15" s="270" t="str">
        <f>IF(ISERROR(VLOOKUP($A15,parlvotes_lh!$A$11:$ZZ$210,306,FALSE))=TRUE,"",IF(VLOOKUP($A15,parlvotes_lh!$A$11:$ZZ$210,306,FALSE)=0,"",VLOOKUP($A15,parlvotes_lh!$A$11:$ZZ$210,306,FALSE)))</f>
        <v/>
      </c>
      <c r="Z15" s="270" t="str">
        <f>IF(ISERROR(VLOOKUP($A15,parlvotes_lh!$A$11:$ZZ$210,326,FALSE))=TRUE,"",IF(VLOOKUP($A15,parlvotes_lh!$A$11:$ZZ$210,326,FALSE)=0,"",VLOOKUP($A15,parlvotes_lh!$A$11:$ZZ$210,326,FALSE)))</f>
        <v/>
      </c>
      <c r="AA15" s="270" t="str">
        <f>IF(ISERROR(VLOOKUP($A15,parlvotes_lh!$A$11:$ZZ$210,346,FALSE))=TRUE,"",IF(VLOOKUP($A15,parlvotes_lh!$A$11:$ZZ$210,346,FALSE)=0,"",VLOOKUP($A15,parlvotes_lh!$A$11:$ZZ$210,346,FALSE)))</f>
        <v/>
      </c>
      <c r="AB15" s="270" t="str">
        <f>IF(ISERROR(VLOOKUP($A15,parlvotes_lh!$A$11:$ZZ$210,366,FALSE))=TRUE,"",IF(VLOOKUP($A15,parlvotes_lh!$A$11:$ZZ$210,366,FALSE)=0,"",VLOOKUP($A15,parlvotes_lh!$A$11:$ZZ$210,366,FALSE)))</f>
        <v/>
      </c>
      <c r="AC15" s="270" t="str">
        <f>IF(ISERROR(VLOOKUP($A15,parlvotes_lh!$A$11:$ZZ$210,386,FALSE))=TRUE,"",IF(VLOOKUP($A15,parlvotes_lh!$A$11:$ZZ$210,386,FALSE)=0,"",VLOOKUP($A15,parlvotes_lh!$A$11:$ZZ$210,386,FALSE)))</f>
        <v/>
      </c>
      <c r="AD15" s="271"/>
    </row>
    <row r="16" spans="1:30" ht="13.5" customHeight="1">
      <c r="A16" s="264" t="str">
        <f>IF(info_parties!A16="","",info_parties!A16)</f>
        <v>jp_lp01</v>
      </c>
      <c r="B16" s="45" t="str">
        <f>IF(A16="","",MID(info_weblinks!$C$3,32,3))</f>
        <v>jpn</v>
      </c>
      <c r="C16" s="45" t="str">
        <f>IF(info_parties!G16="","",info_parties!G16)</f>
        <v>Liberal Party</v>
      </c>
      <c r="D16" s="45" t="str">
        <f>IF(info_parties!K16="","",info_parties!K16)</f>
        <v>Jiyūtō</v>
      </c>
      <c r="E16" s="45" t="str">
        <f>IF(info_parties!H16="","",info_parties!H16)</f>
        <v>LP</v>
      </c>
      <c r="F16" s="265">
        <f t="shared" si="0"/>
        <v>36702</v>
      </c>
      <c r="G16" s="266">
        <f t="shared" si="1"/>
        <v>36702</v>
      </c>
      <c r="H16" s="267">
        <f t="shared" si="2"/>
        <v>0.1101</v>
      </c>
      <c r="I16" s="268">
        <f t="shared" si="3"/>
        <v>36702</v>
      </c>
      <c r="J16" s="269" t="str">
        <f>IF(ISERROR(VLOOKUP($A16,parlvotes_lh!$A$11:$ZZ$210,6,FALSE))=TRUE,"",IF(VLOOKUP($A16,parlvotes_lh!$A$11:$ZZ$210,6,FALSE)=0,"",VLOOKUP($A16,parlvotes_lh!$A$11:$ZZ$210,6,FALSE)))</f>
        <v/>
      </c>
      <c r="K16" s="269" t="str">
        <f>IF(ISERROR(VLOOKUP($A16,parlvotes_lh!$A$11:$ZZ$210,26,FALSE))=TRUE,"",IF(VLOOKUP($A16,parlvotes_lh!$A$11:$ZZ$210,26,FALSE)=0,"",VLOOKUP($A16,parlvotes_lh!$A$11:$ZZ$210,26,FALSE)))</f>
        <v/>
      </c>
      <c r="L16" s="269">
        <f>IF(ISERROR(VLOOKUP($A16,parlvotes_lh!$A$11:$ZZ$210,46,FALSE))=TRUE,"",IF(VLOOKUP($A16,parlvotes_lh!$A$11:$ZZ$210,46,FALSE)=0,"",VLOOKUP($A16,parlvotes_lh!$A$11:$ZZ$210,46,FALSE)))</f>
        <v>0.1101</v>
      </c>
      <c r="M16" s="269" t="str">
        <f>IF(ISERROR(VLOOKUP($A16,parlvotes_lh!$A$11:$ZZ$210,66,FALSE))=TRUE,"",IF(VLOOKUP($A16,parlvotes_lh!$A$11:$ZZ$210,66,FALSE)=0,"",VLOOKUP($A16,parlvotes_lh!$A$11:$ZZ$210,66,FALSE)))</f>
        <v/>
      </c>
      <c r="N16" s="269" t="str">
        <f>IF(ISERROR(VLOOKUP($A16,parlvotes_lh!$A$11:$ZZ$210,86,FALSE))=TRUE,"",IF(VLOOKUP($A16,parlvotes_lh!$A$11:$ZZ$210,86,FALSE)=0,"",VLOOKUP($A16,parlvotes_lh!$A$11:$ZZ$210,86,FALSE)))</f>
        <v/>
      </c>
      <c r="O16" s="269" t="str">
        <f>IF(ISERROR(VLOOKUP($A16,parlvotes_lh!$A$11:$ZZ$210,106,FALSE))=TRUE,"",IF(VLOOKUP($A16,parlvotes_lh!$A$11:$ZZ$210,106,FALSE)=0,"",VLOOKUP($A16,parlvotes_lh!$A$11:$ZZ$210,106,FALSE)))</f>
        <v/>
      </c>
      <c r="P16" s="269" t="str">
        <f>IF(ISERROR(VLOOKUP($A16,parlvotes_lh!$A$11:$ZZ$210,126,FALSE))=TRUE,"",IF(VLOOKUP($A16,parlvotes_lh!$A$11:$ZZ$210,126,FALSE)=0,"",VLOOKUP($A16,parlvotes_lh!$A$11:$ZZ$210,126,FALSE)))</f>
        <v/>
      </c>
      <c r="Q16" s="270" t="str">
        <f>IF(ISERROR(VLOOKUP($A16,parlvotes_lh!$A$11:$ZZ$210,146,FALSE))=TRUE,"",IF(VLOOKUP($A16,parlvotes_lh!$A$11:$ZZ$210,146,FALSE)=0,"",VLOOKUP($A16,parlvotes_lh!$A$11:$ZZ$210,146,FALSE)))</f>
        <v/>
      </c>
      <c r="R16" s="270" t="str">
        <f>IF(ISERROR(VLOOKUP($A16,parlvotes_lh!$A$11:$ZZ$210,166,FALSE))=TRUE,"",IF(VLOOKUP($A16,parlvotes_lh!$A$11:$ZZ$210,166,FALSE)=0,"",VLOOKUP($A16,parlvotes_lh!$A$11:$ZZ$210,166,FALSE)))</f>
        <v/>
      </c>
      <c r="S16" s="270" t="str">
        <f>IF(ISERROR(VLOOKUP($A16,parlvotes_lh!$A$11:$ZZ$210,186,FALSE))=TRUE,"",IF(VLOOKUP($A16,parlvotes_lh!$A$11:$ZZ$210,186,FALSE)=0,"",VLOOKUP($A16,parlvotes_lh!$A$11:$ZZ$210,186,FALSE)))</f>
        <v/>
      </c>
      <c r="T16" s="270" t="str">
        <f>IF(ISERROR(VLOOKUP($A16,parlvotes_lh!$A$11:$ZZ$210,206,FALSE))=TRUE,"",IF(VLOOKUP($A16,parlvotes_lh!$A$11:$ZZ$210,206,FALSE)=0,"",VLOOKUP($A16,parlvotes_lh!$A$11:$ZZ$210,206,FALSE)))</f>
        <v/>
      </c>
      <c r="U16" s="270" t="str">
        <f>IF(ISERROR(VLOOKUP($A16,parlvotes_lh!$A$11:$ZZ$210,226,FALSE))=TRUE,"",IF(VLOOKUP($A16,parlvotes_lh!$A$11:$ZZ$210,226,FALSE)=0,"",VLOOKUP($A16,parlvotes_lh!$A$11:$ZZ$210,226,FALSE)))</f>
        <v/>
      </c>
      <c r="V16" s="270" t="str">
        <f>IF(ISERROR(VLOOKUP($A16,parlvotes_lh!$A$11:$ZZ$210,246,FALSE))=TRUE,"",IF(VLOOKUP($A16,parlvotes_lh!$A$11:$ZZ$210,246,FALSE)=0,"",VLOOKUP($A16,parlvotes_lh!$A$11:$ZZ$210,246,FALSE)))</f>
        <v/>
      </c>
      <c r="W16" s="270" t="str">
        <f>IF(ISERROR(VLOOKUP($A16,parlvotes_lh!$A$11:$ZZ$210,266,FALSE))=TRUE,"",IF(VLOOKUP($A16,parlvotes_lh!$A$11:$ZZ$210,266,FALSE)=0,"",VLOOKUP($A16,parlvotes_lh!$A$11:$ZZ$210,266,FALSE)))</f>
        <v/>
      </c>
      <c r="X16" s="270" t="str">
        <f>IF(ISERROR(VLOOKUP($A16,parlvotes_lh!$A$11:$ZZ$210,286,FALSE))=TRUE,"",IF(VLOOKUP($A16,parlvotes_lh!$A$11:$ZZ$210,286,FALSE)=0,"",VLOOKUP($A16,parlvotes_lh!$A$11:$ZZ$210,286,FALSE)))</f>
        <v/>
      </c>
      <c r="Y16" s="270" t="str">
        <f>IF(ISERROR(VLOOKUP($A16,parlvotes_lh!$A$11:$ZZ$210,306,FALSE))=TRUE,"",IF(VLOOKUP($A16,parlvotes_lh!$A$11:$ZZ$210,306,FALSE)=0,"",VLOOKUP($A16,parlvotes_lh!$A$11:$ZZ$210,306,FALSE)))</f>
        <v/>
      </c>
      <c r="Z16" s="270" t="str">
        <f>IF(ISERROR(VLOOKUP($A16,parlvotes_lh!$A$11:$ZZ$210,326,FALSE))=TRUE,"",IF(VLOOKUP($A16,parlvotes_lh!$A$11:$ZZ$210,326,FALSE)=0,"",VLOOKUP($A16,parlvotes_lh!$A$11:$ZZ$210,326,FALSE)))</f>
        <v/>
      </c>
      <c r="AA16" s="270" t="str">
        <f>IF(ISERROR(VLOOKUP($A16,parlvotes_lh!$A$11:$ZZ$210,346,FALSE))=TRUE,"",IF(VLOOKUP($A16,parlvotes_lh!$A$11:$ZZ$210,346,FALSE)=0,"",VLOOKUP($A16,parlvotes_lh!$A$11:$ZZ$210,346,FALSE)))</f>
        <v/>
      </c>
      <c r="AB16" s="270" t="str">
        <f>IF(ISERROR(VLOOKUP($A16,parlvotes_lh!$A$11:$ZZ$210,366,FALSE))=TRUE,"",IF(VLOOKUP($A16,parlvotes_lh!$A$11:$ZZ$210,366,FALSE)=0,"",VLOOKUP($A16,parlvotes_lh!$A$11:$ZZ$210,366,FALSE)))</f>
        <v/>
      </c>
      <c r="AC16" s="270" t="str">
        <f>IF(ISERROR(VLOOKUP($A16,parlvotes_lh!$A$11:$ZZ$210,386,FALSE))=TRUE,"",IF(VLOOKUP($A16,parlvotes_lh!$A$11:$ZZ$210,386,FALSE)=0,"",VLOOKUP($A16,parlvotes_lh!$A$11:$ZZ$210,386,FALSE)))</f>
        <v/>
      </c>
      <c r="AD16" s="271"/>
    </row>
    <row r="17" spans="1:38" ht="13.5" customHeight="1">
      <c r="A17" s="264" t="str">
        <f>IF(info_parties!A17="","",info_parties!A17)</f>
        <v>jp_ncp01</v>
      </c>
      <c r="B17" s="45" t="str">
        <f>IF(A17="","",MID(info_weblinks!$C$3,32,3))</f>
        <v>jpn</v>
      </c>
      <c r="C17" s="45" t="str">
        <f>IF(info_parties!G17="","",info_parties!G17)</f>
        <v>New Conservative Party</v>
      </c>
      <c r="D17" s="45" t="str">
        <f>IF(info_parties!K17="","",info_parties!K17)</f>
        <v>Hoshushintō</v>
      </c>
      <c r="E17" s="45" t="str">
        <f>IF(info_parties!H17="","",info_parties!H17)</f>
        <v>NCP</v>
      </c>
      <c r="F17" s="265">
        <f t="shared" si="0"/>
        <v>36702</v>
      </c>
      <c r="G17" s="266">
        <f t="shared" si="1"/>
        <v>36702</v>
      </c>
      <c r="H17" s="267">
        <f t="shared" si="2"/>
        <v>4.0999999999999995E-3</v>
      </c>
      <c r="I17" s="268">
        <f t="shared" si="3"/>
        <v>36702</v>
      </c>
      <c r="J17" s="269" t="str">
        <f>IF(ISERROR(VLOOKUP($A17,parlvotes_lh!$A$11:$ZZ$210,6,FALSE))=TRUE,"",IF(VLOOKUP($A17,parlvotes_lh!$A$11:$ZZ$210,6,FALSE)=0,"",VLOOKUP($A17,parlvotes_lh!$A$11:$ZZ$210,6,FALSE)))</f>
        <v/>
      </c>
      <c r="K17" s="269" t="str">
        <f>IF(ISERROR(VLOOKUP($A17,parlvotes_lh!$A$11:$ZZ$210,26,FALSE))=TRUE,"",IF(VLOOKUP($A17,parlvotes_lh!$A$11:$ZZ$210,26,FALSE)=0,"",VLOOKUP($A17,parlvotes_lh!$A$11:$ZZ$210,26,FALSE)))</f>
        <v/>
      </c>
      <c r="L17" s="269">
        <f>IF(ISERROR(VLOOKUP($A17,parlvotes_lh!$A$11:$ZZ$210,46,FALSE))=TRUE,"",IF(VLOOKUP($A17,parlvotes_lh!$A$11:$ZZ$210,46,FALSE)=0,"",VLOOKUP($A17,parlvotes_lh!$A$11:$ZZ$210,46,FALSE)))</f>
        <v>4.0999999999999995E-3</v>
      </c>
      <c r="M17" s="269" t="str">
        <f>IF(ISERROR(VLOOKUP($A17,parlvotes_lh!$A$11:$ZZ$210,66,FALSE))=TRUE,"",IF(VLOOKUP($A17,parlvotes_lh!$A$11:$ZZ$210,66,FALSE)=0,"",VLOOKUP($A17,parlvotes_lh!$A$11:$ZZ$210,66,FALSE)))</f>
        <v/>
      </c>
      <c r="N17" s="269" t="str">
        <f>IF(ISERROR(VLOOKUP($A17,parlvotes_lh!$A$11:$ZZ$210,86,FALSE))=TRUE,"",IF(VLOOKUP($A17,parlvotes_lh!$A$11:$ZZ$210,86,FALSE)=0,"",VLOOKUP($A17,parlvotes_lh!$A$11:$ZZ$210,86,FALSE)))</f>
        <v/>
      </c>
      <c r="O17" s="269" t="str">
        <f>IF(ISERROR(VLOOKUP($A17,parlvotes_lh!$A$11:$ZZ$210,106,FALSE))=TRUE,"",IF(VLOOKUP($A17,parlvotes_lh!$A$11:$ZZ$210,106,FALSE)=0,"",VLOOKUP($A17,parlvotes_lh!$A$11:$ZZ$210,106,FALSE)))</f>
        <v/>
      </c>
      <c r="P17" s="269" t="str">
        <f>IF(ISERROR(VLOOKUP($A17,parlvotes_lh!$A$11:$ZZ$210,126,FALSE))=TRUE,"",IF(VLOOKUP($A17,parlvotes_lh!$A$11:$ZZ$210,126,FALSE)=0,"",VLOOKUP($A17,parlvotes_lh!$A$11:$ZZ$210,126,FALSE)))</f>
        <v/>
      </c>
      <c r="Q17" s="270" t="str">
        <f>IF(ISERROR(VLOOKUP($A17,parlvotes_lh!$A$11:$ZZ$210,146,FALSE))=TRUE,"",IF(VLOOKUP($A17,parlvotes_lh!$A$11:$ZZ$210,146,FALSE)=0,"",VLOOKUP($A17,parlvotes_lh!$A$11:$ZZ$210,146,FALSE)))</f>
        <v/>
      </c>
      <c r="R17" s="270" t="str">
        <f>IF(ISERROR(VLOOKUP($A17,parlvotes_lh!$A$11:$ZZ$210,166,FALSE))=TRUE,"",IF(VLOOKUP($A17,parlvotes_lh!$A$11:$ZZ$210,166,FALSE)=0,"",VLOOKUP($A17,parlvotes_lh!$A$11:$ZZ$210,166,FALSE)))</f>
        <v/>
      </c>
      <c r="S17" s="270" t="str">
        <f>IF(ISERROR(VLOOKUP($A17,parlvotes_lh!$A$11:$ZZ$210,186,FALSE))=TRUE,"",IF(VLOOKUP($A17,parlvotes_lh!$A$11:$ZZ$210,186,FALSE)=0,"",VLOOKUP($A17,parlvotes_lh!$A$11:$ZZ$210,186,FALSE)))</f>
        <v/>
      </c>
      <c r="T17" s="270" t="str">
        <f>IF(ISERROR(VLOOKUP($A17,parlvotes_lh!$A$11:$ZZ$210,206,FALSE))=TRUE,"",IF(VLOOKUP($A17,parlvotes_lh!$A$11:$ZZ$210,206,FALSE)=0,"",VLOOKUP($A17,parlvotes_lh!$A$11:$ZZ$210,206,FALSE)))</f>
        <v/>
      </c>
      <c r="U17" s="270" t="str">
        <f>IF(ISERROR(VLOOKUP($A17,parlvotes_lh!$A$11:$ZZ$210,226,FALSE))=TRUE,"",IF(VLOOKUP($A17,parlvotes_lh!$A$11:$ZZ$210,226,FALSE)=0,"",VLOOKUP($A17,parlvotes_lh!$A$11:$ZZ$210,226,FALSE)))</f>
        <v/>
      </c>
      <c r="V17" s="270" t="str">
        <f>IF(ISERROR(VLOOKUP($A17,parlvotes_lh!$A$11:$ZZ$210,246,FALSE))=TRUE,"",IF(VLOOKUP($A17,parlvotes_lh!$A$11:$ZZ$210,246,FALSE)=0,"",VLOOKUP($A17,parlvotes_lh!$A$11:$ZZ$210,246,FALSE)))</f>
        <v/>
      </c>
      <c r="W17" s="270" t="str">
        <f>IF(ISERROR(VLOOKUP($A17,parlvotes_lh!$A$11:$ZZ$210,266,FALSE))=TRUE,"",IF(VLOOKUP($A17,parlvotes_lh!$A$11:$ZZ$210,266,FALSE)=0,"",VLOOKUP($A17,parlvotes_lh!$A$11:$ZZ$210,266,FALSE)))</f>
        <v/>
      </c>
      <c r="X17" s="270" t="str">
        <f>IF(ISERROR(VLOOKUP($A17,parlvotes_lh!$A$11:$ZZ$210,286,FALSE))=TRUE,"",IF(VLOOKUP($A17,parlvotes_lh!$A$11:$ZZ$210,286,FALSE)=0,"",VLOOKUP($A17,parlvotes_lh!$A$11:$ZZ$210,286,FALSE)))</f>
        <v/>
      </c>
      <c r="Y17" s="270" t="str">
        <f>IF(ISERROR(VLOOKUP($A17,parlvotes_lh!$A$11:$ZZ$210,306,FALSE))=TRUE,"",IF(VLOOKUP($A17,parlvotes_lh!$A$11:$ZZ$210,306,FALSE)=0,"",VLOOKUP($A17,parlvotes_lh!$A$11:$ZZ$210,306,FALSE)))</f>
        <v/>
      </c>
      <c r="Z17" s="270" t="str">
        <f>IF(ISERROR(VLOOKUP($A17,parlvotes_lh!$A$11:$ZZ$210,326,FALSE))=TRUE,"",IF(VLOOKUP($A17,parlvotes_lh!$A$11:$ZZ$210,326,FALSE)=0,"",VLOOKUP($A17,parlvotes_lh!$A$11:$ZZ$210,326,FALSE)))</f>
        <v/>
      </c>
      <c r="AA17" s="270" t="str">
        <f>IF(ISERROR(VLOOKUP($A17,parlvotes_lh!$A$11:$ZZ$210,346,FALSE))=TRUE,"",IF(VLOOKUP($A17,parlvotes_lh!$A$11:$ZZ$210,346,FALSE)=0,"",VLOOKUP($A17,parlvotes_lh!$A$11:$ZZ$210,346,FALSE)))</f>
        <v/>
      </c>
      <c r="AB17" s="270" t="str">
        <f>IF(ISERROR(VLOOKUP($A17,parlvotes_lh!$A$11:$ZZ$210,366,FALSE))=TRUE,"",IF(VLOOKUP($A17,parlvotes_lh!$A$11:$ZZ$210,366,FALSE)=0,"",VLOOKUP($A17,parlvotes_lh!$A$11:$ZZ$210,366,FALSE)))</f>
        <v/>
      </c>
      <c r="AC17" s="270" t="str">
        <f>IF(ISERROR(VLOOKUP($A17,parlvotes_lh!$A$11:$ZZ$210,386,FALSE))=TRUE,"",IF(VLOOKUP($A17,parlvotes_lh!$A$11:$ZZ$210,386,FALSE)=0,"",VLOOKUP($A17,parlvotes_lh!$A$11:$ZZ$210,386,FALSE)))</f>
        <v/>
      </c>
      <c r="AD17" s="271"/>
      <c r="AE17" s="272"/>
      <c r="AF17" s="272"/>
      <c r="AG17" s="272"/>
      <c r="AH17" s="272"/>
      <c r="AI17" s="272"/>
      <c r="AJ17" s="272"/>
      <c r="AK17" s="272"/>
      <c r="AL17" s="272"/>
    </row>
    <row r="18" spans="1:38" ht="13.5" customHeight="1">
      <c r="A18" s="264" t="str">
        <f>IF(info_parties!A18="","",info_parties!A18)</f>
        <v>jp_nfp01</v>
      </c>
      <c r="B18" s="45" t="str">
        <f>IF(A18="","",MID(info_weblinks!$C$3,32,3))</f>
        <v>jpn</v>
      </c>
      <c r="C18" s="45" t="str">
        <f>IF(info_parties!G18="","",info_parties!G18)</f>
        <v>New Frontier Party</v>
      </c>
      <c r="D18" s="45" t="str">
        <f>IF(info_parties!K18="","",info_parties!K18)</f>
        <v>Shinshintō</v>
      </c>
      <c r="E18" s="45" t="str">
        <f>IF(info_parties!H18="","",info_parties!H18)</f>
        <v>NFP</v>
      </c>
      <c r="F18" s="265">
        <f t="shared" si="0"/>
        <v>35358</v>
      </c>
      <c r="G18" s="266">
        <f t="shared" si="1"/>
        <v>35358</v>
      </c>
      <c r="H18" s="267">
        <f t="shared" si="2"/>
        <v>0.28000000000000003</v>
      </c>
      <c r="I18" s="268">
        <f t="shared" si="3"/>
        <v>35358</v>
      </c>
      <c r="J18" s="269" t="str">
        <f>IF(ISERROR(VLOOKUP($A18,parlvotes_lh!$A$11:$ZZ$210,6,FALSE))=TRUE,"",IF(VLOOKUP($A18,parlvotes_lh!$A$11:$ZZ$210,6,FALSE)=0,"",VLOOKUP($A18,parlvotes_lh!$A$11:$ZZ$210,6,FALSE)))</f>
        <v/>
      </c>
      <c r="K18" s="269">
        <f>IF(ISERROR(VLOOKUP($A18,parlvotes_lh!$A$11:$ZZ$210,26,FALSE))=TRUE,"",IF(VLOOKUP($A18,parlvotes_lh!$A$11:$ZZ$210,26,FALSE)=0,"",VLOOKUP($A18,parlvotes_lh!$A$11:$ZZ$210,26,FALSE)))</f>
        <v>0.28000000000000003</v>
      </c>
      <c r="L18" s="269" t="str">
        <f>IF(ISERROR(VLOOKUP($A18,parlvotes_lh!$A$11:$ZZ$210,46,FALSE))=TRUE,"",IF(VLOOKUP($A18,parlvotes_lh!$A$11:$ZZ$210,46,FALSE)=0,"",VLOOKUP($A18,parlvotes_lh!$A$11:$ZZ$210,46,FALSE)))</f>
        <v/>
      </c>
      <c r="M18" s="269" t="str">
        <f>IF(ISERROR(VLOOKUP($A18,parlvotes_lh!$A$11:$ZZ$210,66,FALSE))=TRUE,"",IF(VLOOKUP($A18,parlvotes_lh!$A$11:$ZZ$210,66,FALSE)=0,"",VLOOKUP($A18,parlvotes_lh!$A$11:$ZZ$210,66,FALSE)))</f>
        <v/>
      </c>
      <c r="N18" s="269" t="str">
        <f>IF(ISERROR(VLOOKUP($A18,parlvotes_lh!$A$11:$ZZ$210,86,FALSE))=TRUE,"",IF(VLOOKUP($A18,parlvotes_lh!$A$11:$ZZ$210,86,FALSE)=0,"",VLOOKUP($A18,parlvotes_lh!$A$11:$ZZ$210,86,FALSE)))</f>
        <v/>
      </c>
      <c r="O18" s="269" t="str">
        <f>IF(ISERROR(VLOOKUP($A18,parlvotes_lh!$A$11:$ZZ$210,106,FALSE))=TRUE,"",IF(VLOOKUP($A18,parlvotes_lh!$A$11:$ZZ$210,106,FALSE)=0,"",VLOOKUP($A18,parlvotes_lh!$A$11:$ZZ$210,106,FALSE)))</f>
        <v/>
      </c>
      <c r="P18" s="269" t="str">
        <f>IF(ISERROR(VLOOKUP($A18,parlvotes_lh!$A$11:$ZZ$210,126,FALSE))=TRUE,"",IF(VLOOKUP($A18,parlvotes_lh!$A$11:$ZZ$210,126,FALSE)=0,"",VLOOKUP($A18,parlvotes_lh!$A$11:$ZZ$210,126,FALSE)))</f>
        <v/>
      </c>
      <c r="Q18" s="270" t="str">
        <f>IF(ISERROR(VLOOKUP($A18,parlvotes_lh!$A$11:$ZZ$210,146,FALSE))=TRUE,"",IF(VLOOKUP($A18,parlvotes_lh!$A$11:$ZZ$210,146,FALSE)=0,"",VLOOKUP($A18,parlvotes_lh!$A$11:$ZZ$210,146,FALSE)))</f>
        <v/>
      </c>
      <c r="R18" s="270" t="str">
        <f>IF(ISERROR(VLOOKUP($A18,parlvotes_lh!$A$11:$ZZ$210,166,FALSE))=TRUE,"",IF(VLOOKUP($A18,parlvotes_lh!$A$11:$ZZ$210,166,FALSE)=0,"",VLOOKUP($A18,parlvotes_lh!$A$11:$ZZ$210,166,FALSE)))</f>
        <v/>
      </c>
      <c r="S18" s="270" t="str">
        <f>IF(ISERROR(VLOOKUP($A18,parlvotes_lh!$A$11:$ZZ$210,186,FALSE))=TRUE,"",IF(VLOOKUP($A18,parlvotes_lh!$A$11:$ZZ$210,186,FALSE)=0,"",VLOOKUP($A18,parlvotes_lh!$A$11:$ZZ$210,186,FALSE)))</f>
        <v/>
      </c>
      <c r="T18" s="270" t="str">
        <f>IF(ISERROR(VLOOKUP($A18,parlvotes_lh!$A$11:$ZZ$210,206,FALSE))=TRUE,"",IF(VLOOKUP($A18,parlvotes_lh!$A$11:$ZZ$210,206,FALSE)=0,"",VLOOKUP($A18,parlvotes_lh!$A$11:$ZZ$210,206,FALSE)))</f>
        <v/>
      </c>
      <c r="U18" s="270" t="str">
        <f>IF(ISERROR(VLOOKUP($A18,parlvotes_lh!$A$11:$ZZ$210,226,FALSE))=TRUE,"",IF(VLOOKUP($A18,parlvotes_lh!$A$11:$ZZ$210,226,FALSE)=0,"",VLOOKUP($A18,parlvotes_lh!$A$11:$ZZ$210,226,FALSE)))</f>
        <v/>
      </c>
      <c r="V18" s="270" t="str">
        <f>IF(ISERROR(VLOOKUP($A18,parlvotes_lh!$A$11:$ZZ$210,246,FALSE))=TRUE,"",IF(VLOOKUP($A18,parlvotes_lh!$A$11:$ZZ$210,246,FALSE)=0,"",VLOOKUP($A18,parlvotes_lh!$A$11:$ZZ$210,246,FALSE)))</f>
        <v/>
      </c>
      <c r="W18" s="270" t="str">
        <f>IF(ISERROR(VLOOKUP($A18,parlvotes_lh!$A$11:$ZZ$210,266,FALSE))=TRUE,"",IF(VLOOKUP($A18,parlvotes_lh!$A$11:$ZZ$210,266,FALSE)=0,"",VLOOKUP($A18,parlvotes_lh!$A$11:$ZZ$210,266,FALSE)))</f>
        <v/>
      </c>
      <c r="X18" s="270" t="str">
        <f>IF(ISERROR(VLOOKUP($A18,parlvotes_lh!$A$11:$ZZ$210,286,FALSE))=TRUE,"",IF(VLOOKUP($A18,parlvotes_lh!$A$11:$ZZ$210,286,FALSE)=0,"",VLOOKUP($A18,parlvotes_lh!$A$11:$ZZ$210,286,FALSE)))</f>
        <v/>
      </c>
      <c r="Y18" s="270" t="str">
        <f>IF(ISERROR(VLOOKUP($A18,parlvotes_lh!$A$11:$ZZ$210,306,FALSE))=TRUE,"",IF(VLOOKUP($A18,parlvotes_lh!$A$11:$ZZ$210,306,FALSE)=0,"",VLOOKUP($A18,parlvotes_lh!$A$11:$ZZ$210,306,FALSE)))</f>
        <v/>
      </c>
      <c r="Z18" s="270" t="str">
        <f>IF(ISERROR(VLOOKUP($A18,parlvotes_lh!$A$11:$ZZ$210,326,FALSE))=TRUE,"",IF(VLOOKUP($A18,parlvotes_lh!$A$11:$ZZ$210,326,FALSE)=0,"",VLOOKUP($A18,parlvotes_lh!$A$11:$ZZ$210,326,FALSE)))</f>
        <v/>
      </c>
      <c r="AA18" s="270" t="str">
        <f>IF(ISERROR(VLOOKUP($A18,parlvotes_lh!$A$11:$ZZ$210,346,FALSE))=TRUE,"",IF(VLOOKUP($A18,parlvotes_lh!$A$11:$ZZ$210,346,FALSE)=0,"",VLOOKUP($A18,parlvotes_lh!$A$11:$ZZ$210,346,FALSE)))</f>
        <v/>
      </c>
      <c r="AB18" s="270" t="str">
        <f>IF(ISERROR(VLOOKUP($A18,parlvotes_lh!$A$11:$ZZ$210,366,FALSE))=TRUE,"",IF(VLOOKUP($A18,parlvotes_lh!$A$11:$ZZ$210,366,FALSE)=0,"",VLOOKUP($A18,parlvotes_lh!$A$11:$ZZ$210,366,FALSE)))</f>
        <v/>
      </c>
      <c r="AC18" s="270" t="str">
        <f>IF(ISERROR(VLOOKUP($A18,parlvotes_lh!$A$11:$ZZ$210,386,FALSE))=TRUE,"",IF(VLOOKUP($A18,parlvotes_lh!$A$11:$ZZ$210,386,FALSE)=0,"",VLOOKUP($A18,parlvotes_lh!$A$11:$ZZ$210,386,FALSE)))</f>
        <v/>
      </c>
    </row>
    <row r="19" spans="1:38" ht="13.5" customHeight="1">
      <c r="A19" s="264" t="str">
        <f>IF(info_parties!A19="","",info_parties!A19)</f>
        <v>jp_npd01</v>
      </c>
      <c r="B19" s="45" t="str">
        <f>IF(A19="","",MID(info_weblinks!$C$3,32,3))</f>
        <v>jpn</v>
      </c>
      <c r="C19" s="45" t="str">
        <f>IF(info_parties!G19="","",info_parties!G19)</f>
        <v>New Party Daichi</v>
      </c>
      <c r="D19" s="45" t="str">
        <f>IF(info_parties!K19="","",info_parties!K19)</f>
        <v>Shintō Daichi</v>
      </c>
      <c r="E19" s="45" t="str">
        <f>IF(info_parties!H19="","",info_parties!H19)</f>
        <v>NPD</v>
      </c>
      <c r="F19" s="265">
        <f t="shared" si="0"/>
        <v>43030</v>
      </c>
      <c r="G19" s="266">
        <f t="shared" si="1"/>
        <v>43030</v>
      </c>
      <c r="H19" s="267">
        <f t="shared" si="2"/>
        <v>4.0631626008258035E-3</v>
      </c>
      <c r="I19" s="268">
        <f t="shared" si="3"/>
        <v>43030</v>
      </c>
      <c r="J19" s="269" t="str">
        <f>IF(ISERROR(VLOOKUP($A19,parlvotes_lh!$A$11:$ZZ$210,6,FALSE))=TRUE,"",IF(VLOOKUP($A19,parlvotes_lh!$A$11:$ZZ$210,6,FALSE)=0,"",VLOOKUP($A19,parlvotes_lh!$A$11:$ZZ$210,6,FALSE)))</f>
        <v/>
      </c>
      <c r="K19" s="269" t="str">
        <f>IF(ISERROR(VLOOKUP($A19,parlvotes_lh!$A$11:$ZZ$210,26,FALSE))=TRUE,"",IF(VLOOKUP($A19,parlvotes_lh!$A$11:$ZZ$210,26,FALSE)=0,"",VLOOKUP($A19,parlvotes_lh!$A$11:$ZZ$210,26,FALSE)))</f>
        <v/>
      </c>
      <c r="L19" s="269" t="str">
        <f>IF(ISERROR(VLOOKUP($A19,parlvotes_lh!$A$11:$ZZ$210,46,FALSE))=TRUE,"",IF(VLOOKUP($A19,parlvotes_lh!$A$11:$ZZ$210,46,FALSE)=0,"",VLOOKUP($A19,parlvotes_lh!$A$11:$ZZ$210,46,FALSE)))</f>
        <v/>
      </c>
      <c r="M19" s="269" t="str">
        <f>IF(ISERROR(VLOOKUP($A19,parlvotes_lh!$A$11:$ZZ$210,66,FALSE))=TRUE,"",IF(VLOOKUP($A19,parlvotes_lh!$A$11:$ZZ$210,66,FALSE)=0,"",VLOOKUP($A19,parlvotes_lh!$A$11:$ZZ$210,66,FALSE)))</f>
        <v/>
      </c>
      <c r="N19" s="269" t="str">
        <f>IF(ISERROR(VLOOKUP($A19,parlvotes_lh!$A$11:$ZZ$210,86,FALSE))=TRUE,"",IF(VLOOKUP($A19,parlvotes_lh!$A$11:$ZZ$210,86,FALSE)=0,"",VLOOKUP($A19,parlvotes_lh!$A$11:$ZZ$210,86,FALSE)))</f>
        <v/>
      </c>
      <c r="O19" s="269" t="str">
        <f>IF(ISERROR(VLOOKUP($A19,parlvotes_lh!$A$11:$ZZ$210,106,FALSE))=TRUE,"",IF(VLOOKUP($A19,parlvotes_lh!$A$11:$ZZ$210,106,FALSE)=0,"",VLOOKUP($A19,parlvotes_lh!$A$11:$ZZ$210,106,FALSE)))</f>
        <v/>
      </c>
      <c r="P19" s="269" t="str">
        <f>IF(ISERROR(VLOOKUP($A19,parlvotes_lh!$A$11:$ZZ$210,126,FALSE))=TRUE,"",IF(VLOOKUP($A19,parlvotes_lh!$A$11:$ZZ$210,126,FALSE)=0,"",VLOOKUP($A19,parlvotes_lh!$A$11:$ZZ$210,126,FALSE)))</f>
        <v/>
      </c>
      <c r="Q19" s="270" t="str">
        <f>IF(ISERROR(VLOOKUP($A19,parlvotes_lh!$A$11:$ZZ$210,146,FALSE))=TRUE,"",IF(VLOOKUP($A19,parlvotes_lh!$A$11:$ZZ$210,146,FALSE)=0,"",VLOOKUP($A19,parlvotes_lh!$A$11:$ZZ$210,146,FALSE)))</f>
        <v/>
      </c>
      <c r="R19" s="270">
        <f>IF(ISERROR(VLOOKUP($A19,parlvotes_lh!$A$11:$ZZ$210,166,FALSE))=TRUE,"",IF(VLOOKUP($A19,parlvotes_lh!$A$11:$ZZ$210,166,FALSE)=0,"",VLOOKUP($A19,parlvotes_lh!$A$11:$ZZ$210,166,FALSE)))</f>
        <v>4.0631626008258035E-3</v>
      </c>
      <c r="S19" s="270" t="str">
        <f>IF(ISERROR(VLOOKUP($A19,parlvotes_lh!$A$11:$ZZ$210,186,FALSE))=TRUE,"",IF(VLOOKUP($A19,parlvotes_lh!$A$11:$ZZ$210,186,FALSE)=0,"",VLOOKUP($A19,parlvotes_lh!$A$11:$ZZ$210,186,FALSE)))</f>
        <v/>
      </c>
      <c r="T19" s="270" t="str">
        <f>IF(ISERROR(VLOOKUP($A19,parlvotes_lh!$A$11:$ZZ$210,206,FALSE))=TRUE,"",IF(VLOOKUP($A19,parlvotes_lh!$A$11:$ZZ$210,206,FALSE)=0,"",VLOOKUP($A19,parlvotes_lh!$A$11:$ZZ$210,206,FALSE)))</f>
        <v/>
      </c>
      <c r="U19" s="270" t="str">
        <f>IF(ISERROR(VLOOKUP($A19,parlvotes_lh!$A$11:$ZZ$210,226,FALSE))=TRUE,"",IF(VLOOKUP($A19,parlvotes_lh!$A$11:$ZZ$210,226,FALSE)=0,"",VLOOKUP($A19,parlvotes_lh!$A$11:$ZZ$210,226,FALSE)))</f>
        <v/>
      </c>
      <c r="V19" s="270" t="str">
        <f>IF(ISERROR(VLOOKUP($A19,parlvotes_lh!$A$11:$ZZ$210,246,FALSE))=TRUE,"",IF(VLOOKUP($A19,parlvotes_lh!$A$11:$ZZ$210,246,FALSE)=0,"",VLOOKUP($A19,parlvotes_lh!$A$11:$ZZ$210,246,FALSE)))</f>
        <v/>
      </c>
      <c r="W19" s="270" t="str">
        <f>IF(ISERROR(VLOOKUP($A19,parlvotes_lh!$A$11:$ZZ$210,266,FALSE))=TRUE,"",IF(VLOOKUP($A19,parlvotes_lh!$A$11:$ZZ$210,266,FALSE)=0,"",VLOOKUP($A19,parlvotes_lh!$A$11:$ZZ$210,266,FALSE)))</f>
        <v/>
      </c>
      <c r="X19" s="270" t="str">
        <f>IF(ISERROR(VLOOKUP($A19,parlvotes_lh!$A$11:$ZZ$210,286,FALSE))=TRUE,"",IF(VLOOKUP($A19,parlvotes_lh!$A$11:$ZZ$210,286,FALSE)=0,"",VLOOKUP($A19,parlvotes_lh!$A$11:$ZZ$210,286,FALSE)))</f>
        <v/>
      </c>
      <c r="Y19" s="270" t="str">
        <f>IF(ISERROR(VLOOKUP($A19,parlvotes_lh!$A$11:$ZZ$210,306,FALSE))=TRUE,"",IF(VLOOKUP($A19,parlvotes_lh!$A$11:$ZZ$210,306,FALSE)=0,"",VLOOKUP($A19,parlvotes_lh!$A$11:$ZZ$210,306,FALSE)))</f>
        <v/>
      </c>
      <c r="Z19" s="270" t="str">
        <f>IF(ISERROR(VLOOKUP($A19,parlvotes_lh!$A$11:$ZZ$210,326,FALSE))=TRUE,"",IF(VLOOKUP($A19,parlvotes_lh!$A$11:$ZZ$210,326,FALSE)=0,"",VLOOKUP($A19,parlvotes_lh!$A$11:$ZZ$210,326,FALSE)))</f>
        <v/>
      </c>
      <c r="AA19" s="270" t="str">
        <f>IF(ISERROR(VLOOKUP($A19,parlvotes_lh!$A$11:$ZZ$210,346,FALSE))=TRUE,"",IF(VLOOKUP($A19,parlvotes_lh!$A$11:$ZZ$210,346,FALSE)=0,"",VLOOKUP($A19,parlvotes_lh!$A$11:$ZZ$210,346,FALSE)))</f>
        <v/>
      </c>
      <c r="AB19" s="270" t="str">
        <f>IF(ISERROR(VLOOKUP($A19,parlvotes_lh!$A$11:$ZZ$210,366,FALSE))=TRUE,"",IF(VLOOKUP($A19,parlvotes_lh!$A$11:$ZZ$210,366,FALSE)=0,"",VLOOKUP($A19,parlvotes_lh!$A$11:$ZZ$210,366,FALSE)))</f>
        <v/>
      </c>
      <c r="AC19" s="270" t="str">
        <f>IF(ISERROR(VLOOKUP($A19,parlvotes_lh!$A$11:$ZZ$210,386,FALSE))=TRUE,"",IF(VLOOKUP($A19,parlvotes_lh!$A$11:$ZZ$210,386,FALSE)=0,"",VLOOKUP($A19,parlvotes_lh!$A$11:$ZZ$210,386,FALSE)))</f>
        <v/>
      </c>
    </row>
    <row r="20" spans="1:38" ht="13.5" customHeight="1">
      <c r="A20" s="264" t="str">
        <f>IF(info_parties!A20="","",info_parties!A20)</f>
        <v>jp_npn01</v>
      </c>
      <c r="B20" s="45" t="str">
        <f>IF(A20="","",MID(info_weblinks!$C$3,32,3))</f>
        <v>jpn</v>
      </c>
      <c r="C20" s="45" t="str">
        <f>IF(info_parties!G20="","",info_parties!G20)</f>
        <v>New Party Nippon</v>
      </c>
      <c r="D20" s="45" t="str">
        <f>IF(info_parties!K20="","",info_parties!K20)</f>
        <v>Shintō Nippon</v>
      </c>
      <c r="E20" s="45" t="str">
        <f>IF(info_parties!H20="","",info_parties!H20)</f>
        <v>NPN</v>
      </c>
      <c r="F20" s="265">
        <f t="shared" si="0"/>
        <v>38606</v>
      </c>
      <c r="G20" s="266">
        <f t="shared" si="1"/>
        <v>41259</v>
      </c>
      <c r="H20" s="267">
        <f t="shared" si="2"/>
        <v>2.4E-2</v>
      </c>
      <c r="I20" s="268">
        <f t="shared" si="3"/>
        <v>38606</v>
      </c>
      <c r="J20" s="269" t="str">
        <f>IF(ISERROR(VLOOKUP($A20,parlvotes_lh!$A$11:$ZZ$210,6,FALSE))=TRUE,"",IF(VLOOKUP($A20,parlvotes_lh!$A$11:$ZZ$210,6,FALSE)=0,"",VLOOKUP($A20,parlvotes_lh!$A$11:$ZZ$210,6,FALSE)))</f>
        <v/>
      </c>
      <c r="K20" s="269" t="str">
        <f>IF(ISERROR(VLOOKUP($A20,parlvotes_lh!$A$11:$ZZ$210,26,FALSE))=TRUE,"",IF(VLOOKUP($A20,parlvotes_lh!$A$11:$ZZ$210,26,FALSE)=0,"",VLOOKUP($A20,parlvotes_lh!$A$11:$ZZ$210,26,FALSE)))</f>
        <v/>
      </c>
      <c r="L20" s="269" t="str">
        <f>IF(ISERROR(VLOOKUP($A20,parlvotes_lh!$A$11:$ZZ$210,46,FALSE))=TRUE,"",IF(VLOOKUP($A20,parlvotes_lh!$A$11:$ZZ$210,46,FALSE)=0,"",VLOOKUP($A20,parlvotes_lh!$A$11:$ZZ$210,46,FALSE)))</f>
        <v/>
      </c>
      <c r="M20" s="269" t="str">
        <f>IF(ISERROR(VLOOKUP($A20,parlvotes_lh!$A$11:$ZZ$210,66,FALSE))=TRUE,"",IF(VLOOKUP($A20,parlvotes_lh!$A$11:$ZZ$210,66,FALSE)=0,"",VLOOKUP($A20,parlvotes_lh!$A$11:$ZZ$210,66,FALSE)))</f>
        <v/>
      </c>
      <c r="N20" s="269">
        <f>IF(ISERROR(VLOOKUP($A20,parlvotes_lh!$A$11:$ZZ$210,86,FALSE))=TRUE,"",IF(VLOOKUP($A20,parlvotes_lh!$A$11:$ZZ$210,86,FALSE)=0,"",VLOOKUP($A20,parlvotes_lh!$A$11:$ZZ$210,86,FALSE)))</f>
        <v>2.4E-2</v>
      </c>
      <c r="O20" s="269">
        <f>IF(ISERROR(VLOOKUP($A20,parlvotes_lh!$A$11:$ZZ$210,106,FALSE))=TRUE,"",IF(VLOOKUP($A20,parlvotes_lh!$A$11:$ZZ$210,106,FALSE)=0,"",VLOOKUP($A20,parlvotes_lh!$A$11:$ZZ$210,106,FALSE)))</f>
        <v>7.5056001999708544E-3</v>
      </c>
      <c r="P20" s="269">
        <f>IF(ISERROR(VLOOKUP($A20,parlvotes_lh!$A$11:$ZZ$210,126,FALSE))=TRUE,"",IF(VLOOKUP($A20,parlvotes_lh!$A$11:$ZZ$210,126,FALSE)=0,"",VLOOKUP($A20,parlvotes_lh!$A$11:$ZZ$210,126,FALSE)))</f>
        <v>6.0000000000000001E-3</v>
      </c>
      <c r="Q20" s="270" t="str">
        <f>IF(ISERROR(VLOOKUP($A20,parlvotes_lh!$A$11:$ZZ$210,146,FALSE))=TRUE,"",IF(VLOOKUP($A20,parlvotes_lh!$A$11:$ZZ$210,146,FALSE)=0,"",VLOOKUP($A20,parlvotes_lh!$A$11:$ZZ$210,146,FALSE)))</f>
        <v/>
      </c>
      <c r="R20" s="270" t="str">
        <f>IF(ISERROR(VLOOKUP($A20,parlvotes_lh!$A$11:$ZZ$210,166,FALSE))=TRUE,"",IF(VLOOKUP($A20,parlvotes_lh!$A$11:$ZZ$210,166,FALSE)=0,"",VLOOKUP($A20,parlvotes_lh!$A$11:$ZZ$210,166,FALSE)))</f>
        <v/>
      </c>
      <c r="S20" s="270" t="str">
        <f>IF(ISERROR(VLOOKUP($A20,parlvotes_lh!$A$11:$ZZ$210,186,FALSE))=TRUE,"",IF(VLOOKUP($A20,parlvotes_lh!$A$11:$ZZ$210,186,FALSE)=0,"",VLOOKUP($A20,parlvotes_lh!$A$11:$ZZ$210,186,FALSE)))</f>
        <v/>
      </c>
      <c r="T20" s="270" t="str">
        <f>IF(ISERROR(VLOOKUP($A20,parlvotes_lh!$A$11:$ZZ$210,206,FALSE))=TRUE,"",IF(VLOOKUP($A20,parlvotes_lh!$A$11:$ZZ$210,206,FALSE)=0,"",VLOOKUP($A20,parlvotes_lh!$A$11:$ZZ$210,206,FALSE)))</f>
        <v/>
      </c>
      <c r="U20" s="270" t="str">
        <f>IF(ISERROR(VLOOKUP($A20,parlvotes_lh!$A$11:$ZZ$210,226,FALSE))=TRUE,"",IF(VLOOKUP($A20,parlvotes_lh!$A$11:$ZZ$210,226,FALSE)=0,"",VLOOKUP($A20,parlvotes_lh!$A$11:$ZZ$210,226,FALSE)))</f>
        <v/>
      </c>
      <c r="V20" s="270" t="str">
        <f>IF(ISERROR(VLOOKUP($A20,parlvotes_lh!$A$11:$ZZ$210,246,FALSE))=TRUE,"",IF(VLOOKUP($A20,parlvotes_lh!$A$11:$ZZ$210,246,FALSE)=0,"",VLOOKUP($A20,parlvotes_lh!$A$11:$ZZ$210,246,FALSE)))</f>
        <v/>
      </c>
      <c r="W20" s="270" t="str">
        <f>IF(ISERROR(VLOOKUP($A20,parlvotes_lh!$A$11:$ZZ$210,266,FALSE))=TRUE,"",IF(VLOOKUP($A20,parlvotes_lh!$A$11:$ZZ$210,266,FALSE)=0,"",VLOOKUP($A20,parlvotes_lh!$A$11:$ZZ$210,266,FALSE)))</f>
        <v/>
      </c>
      <c r="X20" s="270" t="str">
        <f>IF(ISERROR(VLOOKUP($A20,parlvotes_lh!$A$11:$ZZ$210,286,FALSE))=TRUE,"",IF(VLOOKUP($A20,parlvotes_lh!$A$11:$ZZ$210,286,FALSE)=0,"",VLOOKUP($A20,parlvotes_lh!$A$11:$ZZ$210,286,FALSE)))</f>
        <v/>
      </c>
      <c r="Y20" s="270" t="str">
        <f>IF(ISERROR(VLOOKUP($A20,parlvotes_lh!$A$11:$ZZ$210,306,FALSE))=TRUE,"",IF(VLOOKUP($A20,parlvotes_lh!$A$11:$ZZ$210,306,FALSE)=0,"",VLOOKUP($A20,parlvotes_lh!$A$11:$ZZ$210,306,FALSE)))</f>
        <v/>
      </c>
      <c r="Z20" s="270" t="str">
        <f>IF(ISERROR(VLOOKUP($A20,parlvotes_lh!$A$11:$ZZ$210,326,FALSE))=TRUE,"",IF(VLOOKUP($A20,parlvotes_lh!$A$11:$ZZ$210,326,FALSE)=0,"",VLOOKUP($A20,parlvotes_lh!$A$11:$ZZ$210,326,FALSE)))</f>
        <v/>
      </c>
      <c r="AA20" s="270" t="str">
        <f>IF(ISERROR(VLOOKUP($A20,parlvotes_lh!$A$11:$ZZ$210,346,FALSE))=TRUE,"",IF(VLOOKUP($A20,parlvotes_lh!$A$11:$ZZ$210,346,FALSE)=0,"",VLOOKUP($A20,parlvotes_lh!$A$11:$ZZ$210,346,FALSE)))</f>
        <v/>
      </c>
      <c r="AB20" s="270" t="str">
        <f>IF(ISERROR(VLOOKUP($A20,parlvotes_lh!$A$11:$ZZ$210,366,FALSE))=TRUE,"",IF(VLOOKUP($A20,parlvotes_lh!$A$11:$ZZ$210,366,FALSE)=0,"",VLOOKUP($A20,parlvotes_lh!$A$11:$ZZ$210,366,FALSE)))</f>
        <v/>
      </c>
      <c r="AC20" s="270" t="str">
        <f>IF(ISERROR(VLOOKUP($A20,parlvotes_lh!$A$11:$ZZ$210,386,FALSE))=TRUE,"",IF(VLOOKUP($A20,parlvotes_lh!$A$11:$ZZ$210,386,FALSE)=0,"",VLOOKUP($A20,parlvotes_lh!$A$11:$ZZ$210,386,FALSE)))</f>
        <v/>
      </c>
    </row>
    <row r="21" spans="1:38" ht="13.5" customHeight="1">
      <c r="A21" s="264" t="str">
        <f>IF(info_parties!A21="","",info_parties!A21)</f>
        <v>jp_nsp01</v>
      </c>
      <c r="B21" s="45" t="str">
        <f>IF(A21="","",MID(info_weblinks!$C$3,32,3))</f>
        <v>jpn</v>
      </c>
      <c r="C21" s="45" t="str">
        <f>IF(info_parties!G21="","",info_parties!G21)</f>
        <v>New Socialist Party</v>
      </c>
      <c r="D21" s="45" t="str">
        <f>IF(info_parties!K21="","",info_parties!K21)</f>
        <v>Shin Shakaitō</v>
      </c>
      <c r="E21" s="45" t="str">
        <f>IF(info_parties!H21="","",info_parties!H21)</f>
        <v>NSP</v>
      </c>
      <c r="F21" s="265">
        <f t="shared" si="0"/>
        <v>35358</v>
      </c>
      <c r="G21" s="266">
        <f t="shared" si="1"/>
        <v>35358</v>
      </c>
      <c r="H21" s="267">
        <f t="shared" si="2"/>
        <v>1.7000000000000001E-2</v>
      </c>
      <c r="I21" s="268">
        <f t="shared" si="3"/>
        <v>35358</v>
      </c>
      <c r="J21" s="269" t="str">
        <f>IF(ISERROR(VLOOKUP($A21,parlvotes_lh!$A$11:$ZZ$210,6,FALSE))=TRUE,"",IF(VLOOKUP($A21,parlvotes_lh!$A$11:$ZZ$210,6,FALSE)=0,"",VLOOKUP($A21,parlvotes_lh!$A$11:$ZZ$210,6,FALSE)))</f>
        <v/>
      </c>
      <c r="K21" s="269">
        <f>IF(ISERROR(VLOOKUP($A21,parlvotes_lh!$A$11:$ZZ$210,26,FALSE))=TRUE,"",IF(VLOOKUP($A21,parlvotes_lh!$A$11:$ZZ$210,26,FALSE)=0,"",VLOOKUP($A21,parlvotes_lh!$A$11:$ZZ$210,26,FALSE)))</f>
        <v>1.7000000000000001E-2</v>
      </c>
      <c r="L21" s="269" t="str">
        <f>IF(ISERROR(VLOOKUP($A21,parlvotes_lh!$A$11:$ZZ$210,46,FALSE))=TRUE,"",IF(VLOOKUP($A21,parlvotes_lh!$A$11:$ZZ$210,46,FALSE)=0,"",VLOOKUP($A21,parlvotes_lh!$A$11:$ZZ$210,46,FALSE)))</f>
        <v/>
      </c>
      <c r="M21" s="269" t="str">
        <f>IF(ISERROR(VLOOKUP($A21,parlvotes_lh!$A$11:$ZZ$210,66,FALSE))=TRUE,"",IF(VLOOKUP($A21,parlvotes_lh!$A$11:$ZZ$210,66,FALSE)=0,"",VLOOKUP($A21,parlvotes_lh!$A$11:$ZZ$210,66,FALSE)))</f>
        <v/>
      </c>
      <c r="N21" s="269" t="str">
        <f>IF(ISERROR(VLOOKUP($A21,parlvotes_lh!$A$11:$ZZ$210,86,FALSE))=TRUE,"",IF(VLOOKUP($A21,parlvotes_lh!$A$11:$ZZ$210,86,FALSE)=0,"",VLOOKUP($A21,parlvotes_lh!$A$11:$ZZ$210,86,FALSE)))</f>
        <v/>
      </c>
      <c r="O21" s="269" t="str">
        <f>IF(ISERROR(VLOOKUP($A21,parlvotes_lh!$A$11:$ZZ$210,106,FALSE))=TRUE,"",IF(VLOOKUP($A21,parlvotes_lh!$A$11:$ZZ$210,106,FALSE)=0,"",VLOOKUP($A21,parlvotes_lh!$A$11:$ZZ$210,106,FALSE)))</f>
        <v/>
      </c>
      <c r="P21" s="269" t="str">
        <f>IF(ISERROR(VLOOKUP($A21,parlvotes_lh!$A$11:$ZZ$210,126,FALSE))=TRUE,"",IF(VLOOKUP($A21,parlvotes_lh!$A$11:$ZZ$210,126,FALSE)=0,"",VLOOKUP($A21,parlvotes_lh!$A$11:$ZZ$210,126,FALSE)))</f>
        <v/>
      </c>
      <c r="Q21" s="270" t="str">
        <f>IF(ISERROR(VLOOKUP($A21,parlvotes_lh!$A$11:$ZZ$210,146,FALSE))=TRUE,"",IF(VLOOKUP($A21,parlvotes_lh!$A$11:$ZZ$210,146,FALSE)=0,"",VLOOKUP($A21,parlvotes_lh!$A$11:$ZZ$210,146,FALSE)))</f>
        <v/>
      </c>
      <c r="R21" s="270" t="str">
        <f>IF(ISERROR(VLOOKUP($A21,parlvotes_lh!$A$11:$ZZ$210,166,FALSE))=TRUE,"",IF(VLOOKUP($A21,parlvotes_lh!$A$11:$ZZ$210,166,FALSE)=0,"",VLOOKUP($A21,parlvotes_lh!$A$11:$ZZ$210,166,FALSE)))</f>
        <v/>
      </c>
      <c r="S21" s="270" t="str">
        <f>IF(ISERROR(VLOOKUP($A21,parlvotes_lh!$A$11:$ZZ$210,186,FALSE))=TRUE,"",IF(VLOOKUP($A21,parlvotes_lh!$A$11:$ZZ$210,186,FALSE)=0,"",VLOOKUP($A21,parlvotes_lh!$A$11:$ZZ$210,186,FALSE)))</f>
        <v/>
      </c>
      <c r="T21" s="270" t="str">
        <f>IF(ISERROR(VLOOKUP($A21,parlvotes_lh!$A$11:$ZZ$210,206,FALSE))=TRUE,"",IF(VLOOKUP($A21,parlvotes_lh!$A$11:$ZZ$210,206,FALSE)=0,"",VLOOKUP($A21,parlvotes_lh!$A$11:$ZZ$210,206,FALSE)))</f>
        <v/>
      </c>
      <c r="U21" s="270" t="str">
        <f>IF(ISERROR(VLOOKUP($A21,parlvotes_lh!$A$11:$ZZ$210,226,FALSE))=TRUE,"",IF(VLOOKUP($A21,parlvotes_lh!$A$11:$ZZ$210,226,FALSE)=0,"",VLOOKUP($A21,parlvotes_lh!$A$11:$ZZ$210,226,FALSE)))</f>
        <v/>
      </c>
      <c r="V21" s="270" t="str">
        <f>IF(ISERROR(VLOOKUP($A21,parlvotes_lh!$A$11:$ZZ$210,246,FALSE))=TRUE,"",IF(VLOOKUP($A21,parlvotes_lh!$A$11:$ZZ$210,246,FALSE)=0,"",VLOOKUP($A21,parlvotes_lh!$A$11:$ZZ$210,246,FALSE)))</f>
        <v/>
      </c>
      <c r="W21" s="270" t="str">
        <f>IF(ISERROR(VLOOKUP($A21,parlvotes_lh!$A$11:$ZZ$210,266,FALSE))=TRUE,"",IF(VLOOKUP($A21,parlvotes_lh!$A$11:$ZZ$210,266,FALSE)=0,"",VLOOKUP($A21,parlvotes_lh!$A$11:$ZZ$210,266,FALSE)))</f>
        <v/>
      </c>
      <c r="X21" s="270" t="str">
        <f>IF(ISERROR(VLOOKUP($A21,parlvotes_lh!$A$11:$ZZ$210,286,FALSE))=TRUE,"",IF(VLOOKUP($A21,parlvotes_lh!$A$11:$ZZ$210,286,FALSE)=0,"",VLOOKUP($A21,parlvotes_lh!$A$11:$ZZ$210,286,FALSE)))</f>
        <v/>
      </c>
      <c r="Y21" s="270" t="str">
        <f>IF(ISERROR(VLOOKUP($A21,parlvotes_lh!$A$11:$ZZ$210,306,FALSE))=TRUE,"",IF(VLOOKUP($A21,parlvotes_lh!$A$11:$ZZ$210,306,FALSE)=0,"",VLOOKUP($A21,parlvotes_lh!$A$11:$ZZ$210,306,FALSE)))</f>
        <v/>
      </c>
      <c r="Z21" s="270" t="str">
        <f>IF(ISERROR(VLOOKUP($A21,parlvotes_lh!$A$11:$ZZ$210,326,FALSE))=TRUE,"",IF(VLOOKUP($A21,parlvotes_lh!$A$11:$ZZ$210,326,FALSE)=0,"",VLOOKUP($A21,parlvotes_lh!$A$11:$ZZ$210,326,FALSE)))</f>
        <v/>
      </c>
      <c r="AA21" s="270" t="str">
        <f>IF(ISERROR(VLOOKUP($A21,parlvotes_lh!$A$11:$ZZ$210,346,FALSE))=TRUE,"",IF(VLOOKUP($A21,parlvotes_lh!$A$11:$ZZ$210,346,FALSE)=0,"",VLOOKUP($A21,parlvotes_lh!$A$11:$ZZ$210,346,FALSE)))</f>
        <v/>
      </c>
      <c r="AB21" s="270" t="str">
        <f>IF(ISERROR(VLOOKUP($A21,parlvotes_lh!$A$11:$ZZ$210,366,FALSE))=TRUE,"",IF(VLOOKUP($A21,parlvotes_lh!$A$11:$ZZ$210,366,FALSE)=0,"",VLOOKUP($A21,parlvotes_lh!$A$11:$ZZ$210,366,FALSE)))</f>
        <v/>
      </c>
      <c r="AC21" s="270" t="str">
        <f>IF(ISERROR(VLOOKUP($A21,parlvotes_lh!$A$11:$ZZ$210,386,FALSE))=TRUE,"",IF(VLOOKUP($A21,parlvotes_lh!$A$11:$ZZ$210,386,FALSE)=0,"",VLOOKUP($A21,parlvotes_lh!$A$11:$ZZ$210,386,FALSE)))</f>
        <v/>
      </c>
    </row>
    <row r="22" spans="1:38" ht="13.5" customHeight="1">
      <c r="A22" s="264" t="str">
        <f>IF(info_parties!A22="","",info_parties!A22)</f>
        <v>jp_plf01</v>
      </c>
      <c r="B22" s="45" t="str">
        <f>IF(A22="","",MID(info_weblinks!$C$3,32,3))</f>
        <v>jpn</v>
      </c>
      <c r="C22" s="45" t="str">
        <f>IF(info_parties!G22="","",info_parties!G22)</f>
        <v>People’s Life First</v>
      </c>
      <c r="D22" s="45" t="str">
        <f>IF(info_parties!K22="","",info_parties!K22)</f>
        <v>Kokumin no Seikatsu ga Daiichi</v>
      </c>
      <c r="E22" s="45" t="str">
        <f>IF(info_parties!H22="","",info_parties!H22)</f>
        <v>PLF</v>
      </c>
      <c r="F22" s="265" t="str">
        <f t="shared" si="0"/>
        <v/>
      </c>
      <c r="G22" s="266" t="str">
        <f t="shared" si="1"/>
        <v/>
      </c>
      <c r="H22" s="267" t="str">
        <f t="shared" si="2"/>
        <v/>
      </c>
      <c r="I22" s="268" t="str">
        <f t="shared" si="3"/>
        <v/>
      </c>
      <c r="J22" s="269" t="str">
        <f>IF(ISERROR(VLOOKUP($A22,parlvotes_lh!$A$11:$ZZ$210,6,FALSE))=TRUE,"",IF(VLOOKUP($A22,parlvotes_lh!$A$11:$ZZ$210,6,FALSE)=0,"",VLOOKUP($A22,parlvotes_lh!$A$11:$ZZ$210,6,FALSE)))</f>
        <v/>
      </c>
      <c r="K22" s="269" t="str">
        <f>IF(ISERROR(VLOOKUP($A22,parlvotes_lh!$A$11:$ZZ$210,26,FALSE))=TRUE,"",IF(VLOOKUP($A22,parlvotes_lh!$A$11:$ZZ$210,26,FALSE)=0,"",VLOOKUP($A22,parlvotes_lh!$A$11:$ZZ$210,26,FALSE)))</f>
        <v/>
      </c>
      <c r="L22" s="269" t="str">
        <f>IF(ISERROR(VLOOKUP($A22,parlvotes_lh!$A$11:$ZZ$210,46,FALSE))=TRUE,"",IF(VLOOKUP($A22,parlvotes_lh!$A$11:$ZZ$210,46,FALSE)=0,"",VLOOKUP($A22,parlvotes_lh!$A$11:$ZZ$210,46,FALSE)))</f>
        <v/>
      </c>
      <c r="M22" s="269" t="str">
        <f>IF(ISERROR(VLOOKUP($A22,parlvotes_lh!$A$11:$ZZ$210,66,FALSE))=TRUE,"",IF(VLOOKUP($A22,parlvotes_lh!$A$11:$ZZ$210,66,FALSE)=0,"",VLOOKUP($A22,parlvotes_lh!$A$11:$ZZ$210,66,FALSE)))</f>
        <v/>
      </c>
      <c r="N22" s="269" t="str">
        <f>IF(ISERROR(VLOOKUP($A22,parlvotes_lh!$A$11:$ZZ$210,86,FALSE))=TRUE,"",IF(VLOOKUP($A22,parlvotes_lh!$A$11:$ZZ$210,86,FALSE)=0,"",VLOOKUP($A22,parlvotes_lh!$A$11:$ZZ$210,86,FALSE)))</f>
        <v/>
      </c>
      <c r="O22" s="269" t="str">
        <f>IF(ISERROR(VLOOKUP($A22,parlvotes_lh!$A$11:$ZZ$210,106,FALSE))=TRUE,"",IF(VLOOKUP($A22,parlvotes_lh!$A$11:$ZZ$210,106,FALSE)=0,"",VLOOKUP($A22,parlvotes_lh!$A$11:$ZZ$210,106,FALSE)))</f>
        <v/>
      </c>
      <c r="P22" s="269" t="str">
        <f>IF(ISERROR(VLOOKUP($A22,parlvotes_lh!$A$11:$ZZ$210,126,FALSE))=TRUE,"",IF(VLOOKUP($A22,parlvotes_lh!$A$11:$ZZ$210,126,FALSE)=0,"",VLOOKUP($A22,parlvotes_lh!$A$11:$ZZ$210,126,FALSE)))</f>
        <v/>
      </c>
      <c r="Q22" s="270" t="str">
        <f>IF(ISERROR(VLOOKUP($A22,parlvotes_lh!$A$11:$ZZ$210,146,FALSE))=TRUE,"",IF(VLOOKUP($A22,parlvotes_lh!$A$11:$ZZ$210,146,FALSE)=0,"",VLOOKUP($A22,parlvotes_lh!$A$11:$ZZ$210,146,FALSE)))</f>
        <v/>
      </c>
      <c r="R22" s="270" t="str">
        <f>IF(ISERROR(VLOOKUP($A22,parlvotes_lh!$A$11:$ZZ$210,166,FALSE))=TRUE,"",IF(VLOOKUP($A22,parlvotes_lh!$A$11:$ZZ$210,166,FALSE)=0,"",VLOOKUP($A22,parlvotes_lh!$A$11:$ZZ$210,166,FALSE)))</f>
        <v/>
      </c>
      <c r="S22" s="270" t="str">
        <f>IF(ISERROR(VLOOKUP($A22,parlvotes_lh!$A$11:$ZZ$210,186,FALSE))=TRUE,"",IF(VLOOKUP($A22,parlvotes_lh!$A$11:$ZZ$210,186,FALSE)=0,"",VLOOKUP($A22,parlvotes_lh!$A$11:$ZZ$210,186,FALSE)))</f>
        <v/>
      </c>
      <c r="T22" s="270" t="str">
        <f>IF(ISERROR(VLOOKUP($A22,parlvotes_lh!$A$11:$ZZ$210,206,FALSE))=TRUE,"",IF(VLOOKUP($A22,parlvotes_lh!$A$11:$ZZ$210,206,FALSE)=0,"",VLOOKUP($A22,parlvotes_lh!$A$11:$ZZ$210,206,FALSE)))</f>
        <v/>
      </c>
      <c r="U22" s="270" t="str">
        <f>IF(ISERROR(VLOOKUP($A22,parlvotes_lh!$A$11:$ZZ$210,226,FALSE))=TRUE,"",IF(VLOOKUP($A22,parlvotes_lh!$A$11:$ZZ$210,226,FALSE)=0,"",VLOOKUP($A22,parlvotes_lh!$A$11:$ZZ$210,226,FALSE)))</f>
        <v/>
      </c>
      <c r="V22" s="270" t="str">
        <f>IF(ISERROR(VLOOKUP($A22,parlvotes_lh!$A$11:$ZZ$210,246,FALSE))=TRUE,"",IF(VLOOKUP($A22,parlvotes_lh!$A$11:$ZZ$210,246,FALSE)=0,"",VLOOKUP($A22,parlvotes_lh!$A$11:$ZZ$210,246,FALSE)))</f>
        <v/>
      </c>
      <c r="W22" s="270" t="str">
        <f>IF(ISERROR(VLOOKUP($A22,parlvotes_lh!$A$11:$ZZ$210,266,FALSE))=TRUE,"",IF(VLOOKUP($A22,parlvotes_lh!$A$11:$ZZ$210,266,FALSE)=0,"",VLOOKUP($A22,parlvotes_lh!$A$11:$ZZ$210,266,FALSE)))</f>
        <v/>
      </c>
      <c r="X22" s="270" t="str">
        <f>IF(ISERROR(VLOOKUP($A22,parlvotes_lh!$A$11:$ZZ$210,286,FALSE))=TRUE,"",IF(VLOOKUP($A22,parlvotes_lh!$A$11:$ZZ$210,286,FALSE)=0,"",VLOOKUP($A22,parlvotes_lh!$A$11:$ZZ$210,286,FALSE)))</f>
        <v/>
      </c>
      <c r="Y22" s="270" t="str">
        <f>IF(ISERROR(VLOOKUP($A22,parlvotes_lh!$A$11:$ZZ$210,306,FALSE))=TRUE,"",IF(VLOOKUP($A22,parlvotes_lh!$A$11:$ZZ$210,306,FALSE)=0,"",VLOOKUP($A22,parlvotes_lh!$A$11:$ZZ$210,306,FALSE)))</f>
        <v/>
      </c>
      <c r="Z22" s="270" t="str">
        <f>IF(ISERROR(VLOOKUP($A22,parlvotes_lh!$A$11:$ZZ$210,326,FALSE))=TRUE,"",IF(VLOOKUP($A22,parlvotes_lh!$A$11:$ZZ$210,326,FALSE)=0,"",VLOOKUP($A22,parlvotes_lh!$A$11:$ZZ$210,326,FALSE)))</f>
        <v/>
      </c>
      <c r="AA22" s="270" t="str">
        <f>IF(ISERROR(VLOOKUP($A22,parlvotes_lh!$A$11:$ZZ$210,346,FALSE))=TRUE,"",IF(VLOOKUP($A22,parlvotes_lh!$A$11:$ZZ$210,346,FALSE)=0,"",VLOOKUP($A22,parlvotes_lh!$A$11:$ZZ$210,346,FALSE)))</f>
        <v/>
      </c>
      <c r="AB22" s="270" t="str">
        <f>IF(ISERROR(VLOOKUP($A22,parlvotes_lh!$A$11:$ZZ$210,366,FALSE))=TRUE,"",IF(VLOOKUP($A22,parlvotes_lh!$A$11:$ZZ$210,366,FALSE)=0,"",VLOOKUP($A22,parlvotes_lh!$A$11:$ZZ$210,366,FALSE)))</f>
        <v/>
      </c>
      <c r="AC22" s="270" t="str">
        <f>IF(ISERROR(VLOOKUP($A22,parlvotes_lh!$A$11:$ZZ$210,386,FALSE))=TRUE,"",IF(VLOOKUP($A22,parlvotes_lh!$A$11:$ZZ$210,386,FALSE)=0,"",VLOOKUP($A22,parlvotes_lh!$A$11:$ZZ$210,386,FALSE)))</f>
        <v/>
      </c>
    </row>
    <row r="23" spans="1:38" ht="13.5" customHeight="1">
      <c r="A23" s="264" t="str">
        <f>IF(info_parties!A23="","",info_parties!A23)</f>
        <v>jp_pnp01</v>
      </c>
      <c r="B23" s="45" t="str">
        <f>IF(A23="","",MID(info_weblinks!$C$3,32,3))</f>
        <v>jpn</v>
      </c>
      <c r="C23" s="45" t="str">
        <f>IF(info_parties!G23="","",info_parties!G23)</f>
        <v>People's New Party</v>
      </c>
      <c r="D23" s="45" t="str">
        <f>IF(info_parties!K23="","",info_parties!K23)</f>
        <v>Kokumin Shintō</v>
      </c>
      <c r="E23" s="45" t="str">
        <f>IF(info_parties!H23="","",info_parties!H23)</f>
        <v>PNP</v>
      </c>
      <c r="F23" s="265">
        <f t="shared" si="0"/>
        <v>38606</v>
      </c>
      <c r="G23" s="266">
        <f t="shared" si="1"/>
        <v>41259</v>
      </c>
      <c r="H23" s="267">
        <f t="shared" si="2"/>
        <v>1.7333559470546184E-2</v>
      </c>
      <c r="I23" s="268">
        <f t="shared" si="3"/>
        <v>40055</v>
      </c>
      <c r="J23" s="269" t="str">
        <f>IF(ISERROR(VLOOKUP($A23,parlvotes_lh!$A$11:$ZZ$210,6,FALSE))=TRUE,"",IF(VLOOKUP($A23,parlvotes_lh!$A$11:$ZZ$210,6,FALSE)=0,"",VLOOKUP($A23,parlvotes_lh!$A$11:$ZZ$210,6,FALSE)))</f>
        <v/>
      </c>
      <c r="K23" s="269" t="str">
        <f>IF(ISERROR(VLOOKUP($A23,parlvotes_lh!$A$11:$ZZ$210,26,FALSE))=TRUE,"",IF(VLOOKUP($A23,parlvotes_lh!$A$11:$ZZ$210,26,FALSE)=0,"",VLOOKUP($A23,parlvotes_lh!$A$11:$ZZ$210,26,FALSE)))</f>
        <v/>
      </c>
      <c r="L23" s="269" t="str">
        <f>IF(ISERROR(VLOOKUP($A23,parlvotes_lh!$A$11:$ZZ$210,46,FALSE))=TRUE,"",IF(VLOOKUP($A23,parlvotes_lh!$A$11:$ZZ$210,46,FALSE)=0,"",VLOOKUP($A23,parlvotes_lh!$A$11:$ZZ$210,46,FALSE)))</f>
        <v/>
      </c>
      <c r="M23" s="269" t="str">
        <f>IF(ISERROR(VLOOKUP($A23,parlvotes_lh!$A$11:$ZZ$210,66,FALSE))=TRUE,"",IF(VLOOKUP($A23,parlvotes_lh!$A$11:$ZZ$210,66,FALSE)=0,"",VLOOKUP($A23,parlvotes_lh!$A$11:$ZZ$210,66,FALSE)))</f>
        <v/>
      </c>
      <c r="N23" s="269">
        <f>IF(ISERROR(VLOOKUP($A23,parlvotes_lh!$A$11:$ZZ$210,86,FALSE))=TRUE,"",IF(VLOOKUP($A23,parlvotes_lh!$A$11:$ZZ$210,86,FALSE)=0,"",VLOOKUP($A23,parlvotes_lh!$A$11:$ZZ$210,86,FALSE)))</f>
        <v>1.7000000000000001E-2</v>
      </c>
      <c r="O23" s="269">
        <f>IF(ISERROR(VLOOKUP($A23,parlvotes_lh!$A$11:$ZZ$210,106,FALSE))=TRUE,"",IF(VLOOKUP($A23,parlvotes_lh!$A$11:$ZZ$210,106,FALSE)=0,"",VLOOKUP($A23,parlvotes_lh!$A$11:$ZZ$210,106,FALSE)))</f>
        <v>1.7333559470546184E-2</v>
      </c>
      <c r="P23" s="269">
        <f>IF(ISERROR(VLOOKUP($A23,parlvotes_lh!$A$11:$ZZ$210,126,FALSE))=TRUE,"",IF(VLOOKUP($A23,parlvotes_lh!$A$11:$ZZ$210,126,FALSE)=0,"",VLOOKUP($A23,parlvotes_lh!$A$11:$ZZ$210,126,FALSE)))</f>
        <v>1E-3</v>
      </c>
      <c r="Q23" s="270" t="str">
        <f>IF(ISERROR(VLOOKUP($A23,parlvotes_lh!$A$11:$ZZ$210,146,FALSE))=TRUE,"",IF(VLOOKUP($A23,parlvotes_lh!$A$11:$ZZ$210,146,FALSE)=0,"",VLOOKUP($A23,parlvotes_lh!$A$11:$ZZ$210,146,FALSE)))</f>
        <v/>
      </c>
      <c r="R23" s="270" t="str">
        <f>IF(ISERROR(VLOOKUP($A23,parlvotes_lh!$A$11:$ZZ$210,166,FALSE))=TRUE,"",IF(VLOOKUP($A23,parlvotes_lh!$A$11:$ZZ$210,166,FALSE)=0,"",VLOOKUP($A23,parlvotes_lh!$A$11:$ZZ$210,166,FALSE)))</f>
        <v/>
      </c>
      <c r="S23" s="270" t="str">
        <f>IF(ISERROR(VLOOKUP($A23,parlvotes_lh!$A$11:$ZZ$210,186,FALSE))=TRUE,"",IF(VLOOKUP($A23,parlvotes_lh!$A$11:$ZZ$210,186,FALSE)=0,"",VLOOKUP($A23,parlvotes_lh!$A$11:$ZZ$210,186,FALSE)))</f>
        <v/>
      </c>
      <c r="T23" s="270" t="str">
        <f>IF(ISERROR(VLOOKUP($A23,parlvotes_lh!$A$11:$ZZ$210,206,FALSE))=TRUE,"",IF(VLOOKUP($A23,parlvotes_lh!$A$11:$ZZ$210,206,FALSE)=0,"",VLOOKUP($A23,parlvotes_lh!$A$11:$ZZ$210,206,FALSE)))</f>
        <v/>
      </c>
      <c r="U23" s="270" t="str">
        <f>IF(ISERROR(VLOOKUP($A23,parlvotes_lh!$A$11:$ZZ$210,226,FALSE))=TRUE,"",IF(VLOOKUP($A23,parlvotes_lh!$A$11:$ZZ$210,226,FALSE)=0,"",VLOOKUP($A23,parlvotes_lh!$A$11:$ZZ$210,226,FALSE)))</f>
        <v/>
      </c>
      <c r="V23" s="270" t="str">
        <f>IF(ISERROR(VLOOKUP($A23,parlvotes_lh!$A$11:$ZZ$210,246,FALSE))=TRUE,"",IF(VLOOKUP($A23,parlvotes_lh!$A$11:$ZZ$210,246,FALSE)=0,"",VLOOKUP($A23,parlvotes_lh!$A$11:$ZZ$210,246,FALSE)))</f>
        <v/>
      </c>
      <c r="W23" s="270" t="str">
        <f>IF(ISERROR(VLOOKUP($A23,parlvotes_lh!$A$11:$ZZ$210,266,FALSE))=TRUE,"",IF(VLOOKUP($A23,parlvotes_lh!$A$11:$ZZ$210,266,FALSE)=0,"",VLOOKUP($A23,parlvotes_lh!$A$11:$ZZ$210,266,FALSE)))</f>
        <v/>
      </c>
      <c r="X23" s="270" t="str">
        <f>IF(ISERROR(VLOOKUP($A23,parlvotes_lh!$A$11:$ZZ$210,286,FALSE))=TRUE,"",IF(VLOOKUP($A23,parlvotes_lh!$A$11:$ZZ$210,286,FALSE)=0,"",VLOOKUP($A23,parlvotes_lh!$A$11:$ZZ$210,286,FALSE)))</f>
        <v/>
      </c>
      <c r="Y23" s="270" t="str">
        <f>IF(ISERROR(VLOOKUP($A23,parlvotes_lh!$A$11:$ZZ$210,306,FALSE))=TRUE,"",IF(VLOOKUP($A23,parlvotes_lh!$A$11:$ZZ$210,306,FALSE)=0,"",VLOOKUP($A23,parlvotes_lh!$A$11:$ZZ$210,306,FALSE)))</f>
        <v/>
      </c>
      <c r="Z23" s="270" t="str">
        <f>IF(ISERROR(VLOOKUP($A23,parlvotes_lh!$A$11:$ZZ$210,326,FALSE))=TRUE,"",IF(VLOOKUP($A23,parlvotes_lh!$A$11:$ZZ$210,326,FALSE)=0,"",VLOOKUP($A23,parlvotes_lh!$A$11:$ZZ$210,326,FALSE)))</f>
        <v/>
      </c>
      <c r="AA23" s="270" t="str">
        <f>IF(ISERROR(VLOOKUP($A23,parlvotes_lh!$A$11:$ZZ$210,346,FALSE))=TRUE,"",IF(VLOOKUP($A23,parlvotes_lh!$A$11:$ZZ$210,346,FALSE)=0,"",VLOOKUP($A23,parlvotes_lh!$A$11:$ZZ$210,346,FALSE)))</f>
        <v/>
      </c>
      <c r="AB23" s="270" t="str">
        <f>IF(ISERROR(VLOOKUP($A23,parlvotes_lh!$A$11:$ZZ$210,366,FALSE))=TRUE,"",IF(VLOOKUP($A23,parlvotes_lh!$A$11:$ZZ$210,366,FALSE)=0,"",VLOOKUP($A23,parlvotes_lh!$A$11:$ZZ$210,366,FALSE)))</f>
        <v/>
      </c>
      <c r="AC23" s="270" t="str">
        <f>IF(ISERROR(VLOOKUP($A23,parlvotes_lh!$A$11:$ZZ$210,386,FALSE))=TRUE,"",IF(VLOOKUP($A23,parlvotes_lh!$A$11:$ZZ$210,386,FALSE)=0,"",VLOOKUP($A23,parlvotes_lh!$A$11:$ZZ$210,386,FALSE)))</f>
        <v/>
      </c>
    </row>
    <row r="24" spans="1:38" ht="13.5" customHeight="1">
      <c r="A24" s="264" t="str">
        <f>IF(info_parties!A24="","",info_parties!A24)</f>
        <v>jp_rc01</v>
      </c>
      <c r="B24" s="45" t="str">
        <f>IF(A24="","",MID(info_weblinks!$C$3,32,3))</f>
        <v>jpn</v>
      </c>
      <c r="C24" s="45" t="str">
        <f>IF(info_parties!G24="","",info_parties!G24)</f>
        <v>Reform Club</v>
      </c>
      <c r="D24" s="45" t="str">
        <f>IF(info_parties!K24="","",info_parties!K24)</f>
        <v>Kaikaku-kurabu</v>
      </c>
      <c r="E24" s="45" t="str">
        <f>IF(info_parties!H24="","",info_parties!H24)</f>
        <v>RC</v>
      </c>
      <c r="F24" s="265">
        <f t="shared" si="0"/>
        <v>40055</v>
      </c>
      <c r="G24" s="266">
        <f t="shared" si="1"/>
        <v>40055</v>
      </c>
      <c r="H24" s="267">
        <f t="shared" si="2"/>
        <v>8.2621556508499219E-4</v>
      </c>
      <c r="I24" s="268">
        <f t="shared" si="3"/>
        <v>40055</v>
      </c>
      <c r="J24" s="269" t="str">
        <f>IF(ISERROR(VLOOKUP($A24,parlvotes_lh!$A$11:$ZZ$210,6,FALSE))=TRUE,"",IF(VLOOKUP($A24,parlvotes_lh!$A$11:$ZZ$210,6,FALSE)=0,"",VLOOKUP($A24,parlvotes_lh!$A$11:$ZZ$210,6,FALSE)))</f>
        <v/>
      </c>
      <c r="K24" s="269" t="str">
        <f>IF(ISERROR(VLOOKUP($A24,parlvotes_lh!$A$11:$ZZ$210,26,FALSE))=TRUE,"",IF(VLOOKUP($A24,parlvotes_lh!$A$11:$ZZ$210,26,FALSE)=0,"",VLOOKUP($A24,parlvotes_lh!$A$11:$ZZ$210,26,FALSE)))</f>
        <v/>
      </c>
      <c r="L24" s="269" t="str">
        <f>IF(ISERROR(VLOOKUP($A24,parlvotes_lh!$A$11:$ZZ$210,46,FALSE))=TRUE,"",IF(VLOOKUP($A24,parlvotes_lh!$A$11:$ZZ$210,46,FALSE)=0,"",VLOOKUP($A24,parlvotes_lh!$A$11:$ZZ$210,46,FALSE)))</f>
        <v/>
      </c>
      <c r="M24" s="269" t="str">
        <f>IF(ISERROR(VLOOKUP($A24,parlvotes_lh!$A$11:$ZZ$210,66,FALSE))=TRUE,"",IF(VLOOKUP($A24,parlvotes_lh!$A$11:$ZZ$210,66,FALSE)=0,"",VLOOKUP($A24,parlvotes_lh!$A$11:$ZZ$210,66,FALSE)))</f>
        <v/>
      </c>
      <c r="N24" s="269" t="str">
        <f>IF(ISERROR(VLOOKUP($A24,parlvotes_lh!$A$11:$ZZ$210,86,FALSE))=TRUE,"",IF(VLOOKUP($A24,parlvotes_lh!$A$11:$ZZ$210,86,FALSE)=0,"",VLOOKUP($A24,parlvotes_lh!$A$11:$ZZ$210,86,FALSE)))</f>
        <v/>
      </c>
      <c r="O24" s="269">
        <f>IF(ISERROR(VLOOKUP($A24,parlvotes_lh!$A$11:$ZZ$210,106,FALSE))=TRUE,"",IF(VLOOKUP($A24,parlvotes_lh!$A$11:$ZZ$210,106,FALSE)=0,"",VLOOKUP($A24,parlvotes_lh!$A$11:$ZZ$210,106,FALSE)))</f>
        <v>8.2621556508499219E-4</v>
      </c>
      <c r="P24" s="269" t="str">
        <f>IF(ISERROR(VLOOKUP($A24,parlvotes_lh!$A$11:$ZZ$210,126,FALSE))=TRUE,"",IF(VLOOKUP($A24,parlvotes_lh!$A$11:$ZZ$210,126,FALSE)=0,"",VLOOKUP($A24,parlvotes_lh!$A$11:$ZZ$210,126,FALSE)))</f>
        <v/>
      </c>
      <c r="Q24" s="270" t="str">
        <f>IF(ISERROR(VLOOKUP($A24,parlvotes_lh!$A$11:$ZZ$210,146,FALSE))=TRUE,"",IF(VLOOKUP($A24,parlvotes_lh!$A$11:$ZZ$210,146,FALSE)=0,"",VLOOKUP($A24,parlvotes_lh!$A$11:$ZZ$210,146,FALSE)))</f>
        <v/>
      </c>
      <c r="R24" s="270" t="str">
        <f>IF(ISERROR(VLOOKUP($A24,parlvotes_lh!$A$11:$ZZ$210,166,FALSE))=TRUE,"",IF(VLOOKUP($A24,parlvotes_lh!$A$11:$ZZ$210,166,FALSE)=0,"",VLOOKUP($A24,parlvotes_lh!$A$11:$ZZ$210,166,FALSE)))</f>
        <v/>
      </c>
      <c r="S24" s="270" t="str">
        <f>IF(ISERROR(VLOOKUP($A24,parlvotes_lh!$A$11:$ZZ$210,186,FALSE))=TRUE,"",IF(VLOOKUP($A24,parlvotes_lh!$A$11:$ZZ$210,186,FALSE)=0,"",VLOOKUP($A24,parlvotes_lh!$A$11:$ZZ$210,186,FALSE)))</f>
        <v/>
      </c>
      <c r="T24" s="270" t="str">
        <f>IF(ISERROR(VLOOKUP($A24,parlvotes_lh!$A$11:$ZZ$210,206,FALSE))=TRUE,"",IF(VLOOKUP($A24,parlvotes_lh!$A$11:$ZZ$210,206,FALSE)=0,"",VLOOKUP($A24,parlvotes_lh!$A$11:$ZZ$210,206,FALSE)))</f>
        <v/>
      </c>
      <c r="U24" s="270" t="str">
        <f>IF(ISERROR(VLOOKUP($A24,parlvotes_lh!$A$11:$ZZ$210,226,FALSE))=TRUE,"",IF(VLOOKUP($A24,parlvotes_lh!$A$11:$ZZ$210,226,FALSE)=0,"",VLOOKUP($A24,parlvotes_lh!$A$11:$ZZ$210,226,FALSE)))</f>
        <v/>
      </c>
      <c r="V24" s="270" t="str">
        <f>IF(ISERROR(VLOOKUP($A24,parlvotes_lh!$A$11:$ZZ$210,246,FALSE))=TRUE,"",IF(VLOOKUP($A24,parlvotes_lh!$A$11:$ZZ$210,246,FALSE)=0,"",VLOOKUP($A24,parlvotes_lh!$A$11:$ZZ$210,246,FALSE)))</f>
        <v/>
      </c>
      <c r="W24" s="270" t="str">
        <f>IF(ISERROR(VLOOKUP($A24,parlvotes_lh!$A$11:$ZZ$210,266,FALSE))=TRUE,"",IF(VLOOKUP($A24,parlvotes_lh!$A$11:$ZZ$210,266,FALSE)=0,"",VLOOKUP($A24,parlvotes_lh!$A$11:$ZZ$210,266,FALSE)))</f>
        <v/>
      </c>
      <c r="X24" s="270" t="str">
        <f>IF(ISERROR(VLOOKUP($A24,parlvotes_lh!$A$11:$ZZ$210,286,FALSE))=TRUE,"",IF(VLOOKUP($A24,parlvotes_lh!$A$11:$ZZ$210,286,FALSE)=0,"",VLOOKUP($A24,parlvotes_lh!$A$11:$ZZ$210,286,FALSE)))</f>
        <v/>
      </c>
      <c r="Y24" s="270" t="str">
        <f>IF(ISERROR(VLOOKUP($A24,parlvotes_lh!$A$11:$ZZ$210,306,FALSE))=TRUE,"",IF(VLOOKUP($A24,parlvotes_lh!$A$11:$ZZ$210,306,FALSE)=0,"",VLOOKUP($A24,parlvotes_lh!$A$11:$ZZ$210,306,FALSE)))</f>
        <v/>
      </c>
      <c r="Z24" s="270" t="str">
        <f>IF(ISERROR(VLOOKUP($A24,parlvotes_lh!$A$11:$ZZ$210,326,FALSE))=TRUE,"",IF(VLOOKUP($A24,parlvotes_lh!$A$11:$ZZ$210,326,FALSE)=0,"",VLOOKUP($A24,parlvotes_lh!$A$11:$ZZ$210,326,FALSE)))</f>
        <v/>
      </c>
      <c r="AA24" s="270" t="str">
        <f>IF(ISERROR(VLOOKUP($A24,parlvotes_lh!$A$11:$ZZ$210,346,FALSE))=TRUE,"",IF(VLOOKUP($A24,parlvotes_lh!$A$11:$ZZ$210,346,FALSE)=0,"",VLOOKUP($A24,parlvotes_lh!$A$11:$ZZ$210,346,FALSE)))</f>
        <v/>
      </c>
      <c r="AB24" s="270" t="str">
        <f>IF(ISERROR(VLOOKUP($A24,parlvotes_lh!$A$11:$ZZ$210,366,FALSE))=TRUE,"",IF(VLOOKUP($A24,parlvotes_lh!$A$11:$ZZ$210,366,FALSE)=0,"",VLOOKUP($A24,parlvotes_lh!$A$11:$ZZ$210,366,FALSE)))</f>
        <v/>
      </c>
      <c r="AC24" s="270" t="str">
        <f>IF(ISERROR(VLOOKUP($A24,parlvotes_lh!$A$11:$ZZ$210,386,FALSE))=TRUE,"",IF(VLOOKUP($A24,parlvotes_lh!$A$11:$ZZ$210,386,FALSE)=0,"",VLOOKUP($A24,parlvotes_lh!$A$11:$ZZ$210,386,FALSE)))</f>
        <v/>
      </c>
    </row>
    <row r="25" spans="1:38" ht="13.5" customHeight="1">
      <c r="A25" s="264" t="str">
        <f>IF(info_parties!A25="","",info_parties!A25)</f>
        <v>jp_nps01</v>
      </c>
      <c r="B25" s="45" t="str">
        <f>IF(A25="","",MID(info_weblinks!$C$3,32,3))</f>
        <v>jpn</v>
      </c>
      <c r="C25" s="45" t="str">
        <f>IF(info_parties!G25="","",info_parties!G25)</f>
        <v>New Party Sakigake</v>
      </c>
      <c r="D25" s="45" t="str">
        <f>IF(info_parties!K25="","",info_parties!K25)</f>
        <v>Shintō Sakigake</v>
      </c>
      <c r="E25" s="45" t="str">
        <f>IF(info_parties!H25="","",info_parties!H25)</f>
        <v>NPS</v>
      </c>
      <c r="F25" s="265">
        <f t="shared" si="0"/>
        <v>34168</v>
      </c>
      <c r="G25" s="266">
        <f t="shared" si="1"/>
        <v>35358</v>
      </c>
      <c r="H25" s="267">
        <f t="shared" si="2"/>
        <v>2.6400000000000003E-2</v>
      </c>
      <c r="I25" s="268">
        <f t="shared" si="3"/>
        <v>34168</v>
      </c>
      <c r="J25" s="269">
        <f>IF(ISERROR(VLOOKUP($A25,parlvotes_lh!$A$11:$ZZ$210,6,FALSE))=TRUE,"",IF(VLOOKUP($A25,parlvotes_lh!$A$11:$ZZ$210,6,FALSE)=0,"",VLOOKUP($A25,parlvotes_lh!$A$11:$ZZ$210,6,FALSE)))</f>
        <v>2.6400000000000003E-2</v>
      </c>
      <c r="K25" s="269">
        <f>IF(ISERROR(VLOOKUP($A25,parlvotes_lh!$A$11:$ZZ$210,26,FALSE))=TRUE,"",IF(VLOOKUP($A25,parlvotes_lh!$A$11:$ZZ$210,26,FALSE)=0,"",VLOOKUP($A25,parlvotes_lh!$A$11:$ZZ$210,26,FALSE)))</f>
        <v>0.01</v>
      </c>
      <c r="L25" s="269" t="str">
        <f>IF(ISERROR(VLOOKUP($A25,parlvotes_lh!$A$11:$ZZ$210,46,FALSE))=TRUE,"",IF(VLOOKUP($A25,parlvotes_lh!$A$11:$ZZ$210,46,FALSE)=0,"",VLOOKUP($A25,parlvotes_lh!$A$11:$ZZ$210,46,FALSE)))</f>
        <v/>
      </c>
      <c r="M25" s="269" t="str">
        <f>IF(ISERROR(VLOOKUP($A25,parlvotes_lh!$A$11:$ZZ$210,66,FALSE))=TRUE,"",IF(VLOOKUP($A25,parlvotes_lh!$A$11:$ZZ$210,66,FALSE)=0,"",VLOOKUP($A25,parlvotes_lh!$A$11:$ZZ$210,66,FALSE)))</f>
        <v/>
      </c>
      <c r="N25" s="269" t="str">
        <f>IF(ISERROR(VLOOKUP($A25,parlvotes_lh!$A$11:$ZZ$210,86,FALSE))=TRUE,"",IF(VLOOKUP($A25,parlvotes_lh!$A$11:$ZZ$210,86,FALSE)=0,"",VLOOKUP($A25,parlvotes_lh!$A$11:$ZZ$210,86,FALSE)))</f>
        <v/>
      </c>
      <c r="O25" s="269" t="str">
        <f>IF(ISERROR(VLOOKUP($A25,parlvotes_lh!$A$11:$ZZ$210,106,FALSE))=TRUE,"",IF(VLOOKUP($A25,parlvotes_lh!$A$11:$ZZ$210,106,FALSE)=0,"",VLOOKUP($A25,parlvotes_lh!$A$11:$ZZ$210,106,FALSE)))</f>
        <v/>
      </c>
      <c r="P25" s="269" t="str">
        <f>IF(ISERROR(VLOOKUP($A25,parlvotes_lh!$A$11:$ZZ$210,126,FALSE))=TRUE,"",IF(VLOOKUP($A25,parlvotes_lh!$A$11:$ZZ$210,126,FALSE)=0,"",VLOOKUP($A25,parlvotes_lh!$A$11:$ZZ$210,126,FALSE)))</f>
        <v/>
      </c>
      <c r="Q25" s="270" t="str">
        <f>IF(ISERROR(VLOOKUP($A25,parlvotes_lh!$A$11:$ZZ$210,146,FALSE))=TRUE,"",IF(VLOOKUP($A25,parlvotes_lh!$A$11:$ZZ$210,146,FALSE)=0,"",VLOOKUP($A25,parlvotes_lh!$A$11:$ZZ$210,146,FALSE)))</f>
        <v/>
      </c>
      <c r="R25" s="270" t="str">
        <f>IF(ISERROR(VLOOKUP($A25,parlvotes_lh!$A$11:$ZZ$210,166,FALSE))=TRUE,"",IF(VLOOKUP($A25,parlvotes_lh!$A$11:$ZZ$210,166,FALSE)=0,"",VLOOKUP($A25,parlvotes_lh!$A$11:$ZZ$210,166,FALSE)))</f>
        <v/>
      </c>
      <c r="S25" s="270" t="str">
        <f>IF(ISERROR(VLOOKUP($A25,parlvotes_lh!$A$11:$ZZ$210,186,FALSE))=TRUE,"",IF(VLOOKUP($A25,parlvotes_lh!$A$11:$ZZ$210,186,FALSE)=0,"",VLOOKUP($A25,parlvotes_lh!$A$11:$ZZ$210,186,FALSE)))</f>
        <v/>
      </c>
      <c r="T25" s="270" t="str">
        <f>IF(ISERROR(VLOOKUP($A25,parlvotes_lh!$A$11:$ZZ$210,206,FALSE))=TRUE,"",IF(VLOOKUP($A25,parlvotes_lh!$A$11:$ZZ$210,206,FALSE)=0,"",VLOOKUP($A25,parlvotes_lh!$A$11:$ZZ$210,206,FALSE)))</f>
        <v/>
      </c>
      <c r="U25" s="270" t="str">
        <f>IF(ISERROR(VLOOKUP($A25,parlvotes_lh!$A$11:$ZZ$210,226,FALSE))=TRUE,"",IF(VLOOKUP($A25,parlvotes_lh!$A$11:$ZZ$210,226,FALSE)=0,"",VLOOKUP($A25,parlvotes_lh!$A$11:$ZZ$210,226,FALSE)))</f>
        <v/>
      </c>
      <c r="V25" s="270" t="str">
        <f>IF(ISERROR(VLOOKUP($A25,parlvotes_lh!$A$11:$ZZ$210,246,FALSE))=TRUE,"",IF(VLOOKUP($A25,parlvotes_lh!$A$11:$ZZ$210,246,FALSE)=0,"",VLOOKUP($A25,parlvotes_lh!$A$11:$ZZ$210,246,FALSE)))</f>
        <v/>
      </c>
      <c r="W25" s="270" t="str">
        <f>IF(ISERROR(VLOOKUP($A25,parlvotes_lh!$A$11:$ZZ$210,266,FALSE))=TRUE,"",IF(VLOOKUP($A25,parlvotes_lh!$A$11:$ZZ$210,266,FALSE)=0,"",VLOOKUP($A25,parlvotes_lh!$A$11:$ZZ$210,266,FALSE)))</f>
        <v/>
      </c>
      <c r="X25" s="270" t="str">
        <f>IF(ISERROR(VLOOKUP($A25,parlvotes_lh!$A$11:$ZZ$210,286,FALSE))=TRUE,"",IF(VLOOKUP($A25,parlvotes_lh!$A$11:$ZZ$210,286,FALSE)=0,"",VLOOKUP($A25,parlvotes_lh!$A$11:$ZZ$210,286,FALSE)))</f>
        <v/>
      </c>
      <c r="Y25" s="270" t="str">
        <f>IF(ISERROR(VLOOKUP($A25,parlvotes_lh!$A$11:$ZZ$210,306,FALSE))=TRUE,"",IF(VLOOKUP($A25,parlvotes_lh!$A$11:$ZZ$210,306,FALSE)=0,"",VLOOKUP($A25,parlvotes_lh!$A$11:$ZZ$210,306,FALSE)))</f>
        <v/>
      </c>
      <c r="Z25" s="270" t="str">
        <f>IF(ISERROR(VLOOKUP($A25,parlvotes_lh!$A$11:$ZZ$210,326,FALSE))=TRUE,"",IF(VLOOKUP($A25,parlvotes_lh!$A$11:$ZZ$210,326,FALSE)=0,"",VLOOKUP($A25,parlvotes_lh!$A$11:$ZZ$210,326,FALSE)))</f>
        <v/>
      </c>
      <c r="AA25" s="270" t="str">
        <f>IF(ISERROR(VLOOKUP($A25,parlvotes_lh!$A$11:$ZZ$210,346,FALSE))=TRUE,"",IF(VLOOKUP($A25,parlvotes_lh!$A$11:$ZZ$210,346,FALSE)=0,"",VLOOKUP($A25,parlvotes_lh!$A$11:$ZZ$210,346,FALSE)))</f>
        <v/>
      </c>
      <c r="AB25" s="270" t="str">
        <f>IF(ISERROR(VLOOKUP($A25,parlvotes_lh!$A$11:$ZZ$210,366,FALSE))=TRUE,"",IF(VLOOKUP($A25,parlvotes_lh!$A$11:$ZZ$210,366,FALSE)=0,"",VLOOKUP($A25,parlvotes_lh!$A$11:$ZZ$210,366,FALSE)))</f>
        <v/>
      </c>
      <c r="AC25" s="270" t="str">
        <f>IF(ISERROR(VLOOKUP($A25,parlvotes_lh!$A$11:$ZZ$210,386,FALSE))=TRUE,"",IF(VLOOKUP($A25,parlvotes_lh!$A$11:$ZZ$210,386,FALSE)=0,"",VLOOKUP($A25,parlvotes_lh!$A$11:$ZZ$210,386,FALSE)))</f>
        <v/>
      </c>
    </row>
    <row r="26" spans="1:38" ht="13.5" customHeight="1">
      <c r="A26" s="264" t="str">
        <f>IF(info_parties!A26="","",info_parties!A26)</f>
        <v>jp_nw01</v>
      </c>
      <c r="B26" s="45" t="str">
        <f>IF(A26="","",MID(info_weblinks!$C$3,32,3))</f>
        <v>jpn</v>
      </c>
      <c r="C26" s="45" t="str">
        <f>IF(info_parties!G26="","",info_parties!G26)</f>
        <v>New Wind</v>
      </c>
      <c r="D26" s="45" t="str">
        <f>IF(info_parties!K26="","",info_parties!K26)</f>
        <v>Shin-ryokufu-kai</v>
      </c>
      <c r="E26" s="45" t="str">
        <f>IF(info_parties!H26="","",info_parties!H26)</f>
        <v>NW</v>
      </c>
      <c r="F26" s="265" t="str">
        <f t="shared" si="0"/>
        <v/>
      </c>
      <c r="G26" s="266" t="str">
        <f t="shared" si="1"/>
        <v/>
      </c>
      <c r="H26" s="267" t="str">
        <f t="shared" si="2"/>
        <v/>
      </c>
      <c r="I26" s="268" t="str">
        <f t="shared" si="3"/>
        <v/>
      </c>
      <c r="J26" s="269" t="str">
        <f>IF(ISERROR(VLOOKUP($A26,parlvotes_lh!$A$11:$ZZ$210,6,FALSE))=TRUE,"",IF(VLOOKUP($A26,parlvotes_lh!$A$11:$ZZ$210,6,FALSE)=0,"",VLOOKUP($A26,parlvotes_lh!$A$11:$ZZ$210,6,FALSE)))</f>
        <v/>
      </c>
      <c r="K26" s="269" t="str">
        <f>IF(ISERROR(VLOOKUP($A26,parlvotes_lh!$A$11:$ZZ$210,26,FALSE))=TRUE,"",IF(VLOOKUP($A26,parlvotes_lh!$A$11:$ZZ$210,26,FALSE)=0,"",VLOOKUP($A26,parlvotes_lh!$A$11:$ZZ$210,26,FALSE)))</f>
        <v/>
      </c>
      <c r="L26" s="269" t="str">
        <f>IF(ISERROR(VLOOKUP($A26,parlvotes_lh!$A$11:$ZZ$210,46,FALSE))=TRUE,"",IF(VLOOKUP($A26,parlvotes_lh!$A$11:$ZZ$210,46,FALSE)=0,"",VLOOKUP($A26,parlvotes_lh!$A$11:$ZZ$210,46,FALSE)))</f>
        <v/>
      </c>
      <c r="M26" s="269" t="str">
        <f>IF(ISERROR(VLOOKUP($A26,parlvotes_lh!$A$11:$ZZ$210,66,FALSE))=TRUE,"",IF(VLOOKUP($A26,parlvotes_lh!$A$11:$ZZ$210,66,FALSE)=0,"",VLOOKUP($A26,parlvotes_lh!$A$11:$ZZ$210,66,FALSE)))</f>
        <v/>
      </c>
      <c r="N26" s="269" t="str">
        <f>IF(ISERROR(VLOOKUP($A26,parlvotes_lh!$A$11:$ZZ$210,86,FALSE))=TRUE,"",IF(VLOOKUP($A26,parlvotes_lh!$A$11:$ZZ$210,86,FALSE)=0,"",VLOOKUP($A26,parlvotes_lh!$A$11:$ZZ$210,86,FALSE)))</f>
        <v/>
      </c>
      <c r="O26" s="269" t="str">
        <f>IF(ISERROR(VLOOKUP($A26,parlvotes_lh!$A$11:$ZZ$210,106,FALSE))=TRUE,"",IF(VLOOKUP($A26,parlvotes_lh!$A$11:$ZZ$210,106,FALSE)=0,"",VLOOKUP($A26,parlvotes_lh!$A$11:$ZZ$210,106,FALSE)))</f>
        <v/>
      </c>
      <c r="P26" s="269" t="str">
        <f>IF(ISERROR(VLOOKUP($A26,parlvotes_lh!$A$11:$ZZ$210,126,FALSE))=TRUE,"",IF(VLOOKUP($A26,parlvotes_lh!$A$11:$ZZ$210,126,FALSE)=0,"",VLOOKUP($A26,parlvotes_lh!$A$11:$ZZ$210,126,FALSE)))</f>
        <v/>
      </c>
      <c r="Q26" s="270" t="str">
        <f>IF(ISERROR(VLOOKUP($A26,parlvotes_lh!$A$11:$ZZ$210,146,FALSE))=TRUE,"",IF(VLOOKUP($A26,parlvotes_lh!$A$11:$ZZ$210,146,FALSE)=0,"",VLOOKUP($A26,parlvotes_lh!$A$11:$ZZ$210,146,FALSE)))</f>
        <v/>
      </c>
      <c r="R26" s="270" t="str">
        <f>IF(ISERROR(VLOOKUP($A26,parlvotes_lh!$A$11:$ZZ$210,166,FALSE))=TRUE,"",IF(VLOOKUP($A26,parlvotes_lh!$A$11:$ZZ$210,166,FALSE)=0,"",VLOOKUP($A26,parlvotes_lh!$A$11:$ZZ$210,166,FALSE)))</f>
        <v/>
      </c>
      <c r="S26" s="270" t="str">
        <f>IF(ISERROR(VLOOKUP($A26,parlvotes_lh!$A$11:$ZZ$210,186,FALSE))=TRUE,"",IF(VLOOKUP($A26,parlvotes_lh!$A$11:$ZZ$210,186,FALSE)=0,"",VLOOKUP($A26,parlvotes_lh!$A$11:$ZZ$210,186,FALSE)))</f>
        <v/>
      </c>
      <c r="T26" s="270" t="str">
        <f>IF(ISERROR(VLOOKUP($A26,parlvotes_lh!$A$11:$ZZ$210,206,FALSE))=TRUE,"",IF(VLOOKUP($A26,parlvotes_lh!$A$11:$ZZ$210,206,FALSE)=0,"",VLOOKUP($A26,parlvotes_lh!$A$11:$ZZ$210,206,FALSE)))</f>
        <v/>
      </c>
      <c r="U26" s="270" t="str">
        <f>IF(ISERROR(VLOOKUP($A26,parlvotes_lh!$A$11:$ZZ$210,226,FALSE))=TRUE,"",IF(VLOOKUP($A26,parlvotes_lh!$A$11:$ZZ$210,226,FALSE)=0,"",VLOOKUP($A26,parlvotes_lh!$A$11:$ZZ$210,226,FALSE)))</f>
        <v/>
      </c>
      <c r="V26" s="270" t="str">
        <f>IF(ISERROR(VLOOKUP($A26,parlvotes_lh!$A$11:$ZZ$210,246,FALSE))=TRUE,"",IF(VLOOKUP($A26,parlvotes_lh!$A$11:$ZZ$210,246,FALSE)=0,"",VLOOKUP($A26,parlvotes_lh!$A$11:$ZZ$210,246,FALSE)))</f>
        <v/>
      </c>
      <c r="W26" s="270" t="str">
        <f>IF(ISERROR(VLOOKUP($A26,parlvotes_lh!$A$11:$ZZ$210,266,FALSE))=TRUE,"",IF(VLOOKUP($A26,parlvotes_lh!$A$11:$ZZ$210,266,FALSE)=0,"",VLOOKUP($A26,parlvotes_lh!$A$11:$ZZ$210,266,FALSE)))</f>
        <v/>
      </c>
      <c r="X26" s="270" t="str">
        <f>IF(ISERROR(VLOOKUP($A26,parlvotes_lh!$A$11:$ZZ$210,286,FALSE))=TRUE,"",IF(VLOOKUP($A26,parlvotes_lh!$A$11:$ZZ$210,286,FALSE)=0,"",VLOOKUP($A26,parlvotes_lh!$A$11:$ZZ$210,286,FALSE)))</f>
        <v/>
      </c>
      <c r="Y26" s="270" t="str">
        <f>IF(ISERROR(VLOOKUP($A26,parlvotes_lh!$A$11:$ZZ$210,306,FALSE))=TRUE,"",IF(VLOOKUP($A26,parlvotes_lh!$A$11:$ZZ$210,306,FALSE)=0,"",VLOOKUP($A26,parlvotes_lh!$A$11:$ZZ$210,306,FALSE)))</f>
        <v/>
      </c>
      <c r="Z26" s="270" t="str">
        <f>IF(ISERROR(VLOOKUP($A26,parlvotes_lh!$A$11:$ZZ$210,326,FALSE))=TRUE,"",IF(VLOOKUP($A26,parlvotes_lh!$A$11:$ZZ$210,326,FALSE)=0,"",VLOOKUP($A26,parlvotes_lh!$A$11:$ZZ$210,326,FALSE)))</f>
        <v/>
      </c>
      <c r="AA26" s="270" t="str">
        <f>IF(ISERROR(VLOOKUP($A26,parlvotes_lh!$A$11:$ZZ$210,346,FALSE))=TRUE,"",IF(VLOOKUP($A26,parlvotes_lh!$A$11:$ZZ$210,346,FALSE)=0,"",VLOOKUP($A26,parlvotes_lh!$A$11:$ZZ$210,346,FALSE)))</f>
        <v/>
      </c>
      <c r="AB26" s="270" t="str">
        <f>IF(ISERROR(VLOOKUP($A26,parlvotes_lh!$A$11:$ZZ$210,366,FALSE))=TRUE,"",IF(VLOOKUP($A26,parlvotes_lh!$A$11:$ZZ$210,366,FALSE)=0,"",VLOOKUP($A26,parlvotes_lh!$A$11:$ZZ$210,366,FALSE)))</f>
        <v/>
      </c>
      <c r="AC26" s="270" t="str">
        <f>IF(ISERROR(VLOOKUP($A26,parlvotes_lh!$A$11:$ZZ$210,386,FALSE))=TRUE,"",IF(VLOOKUP($A26,parlvotes_lh!$A$11:$ZZ$210,386,FALSE)=0,"",VLOOKUP($A26,parlvotes_lh!$A$11:$ZZ$210,386,FALSE)))</f>
        <v/>
      </c>
    </row>
    <row r="27" spans="1:38" ht="13.5" customHeight="1">
      <c r="A27" s="264" t="str">
        <f>IF(info_parties!A27="","",info_parties!A27)</f>
        <v>jp_sdp01</v>
      </c>
      <c r="B27" s="45" t="str">
        <f>IF(A27="","",MID(info_weblinks!$C$3,32,3))</f>
        <v>jpn</v>
      </c>
      <c r="C27" s="45" t="str">
        <f>IF(info_parties!G27="","",info_parties!G27)</f>
        <v>Social Democratic Party of Japan</v>
      </c>
      <c r="D27" s="45" t="str">
        <f>IF(info_parties!K27="","",info_parties!K27)</f>
        <v>Shakai Minshutō</v>
      </c>
      <c r="E27" s="45" t="str">
        <f>IF(info_parties!H27="","",info_parties!H27)</f>
        <v>SDP</v>
      </c>
      <c r="F27" s="265">
        <f t="shared" si="0"/>
        <v>34168</v>
      </c>
      <c r="G27" s="266">
        <f t="shared" si="1"/>
        <v>43030</v>
      </c>
      <c r="H27" s="267">
        <f t="shared" si="2"/>
        <v>0.15429999999999999</v>
      </c>
      <c r="I27" s="268">
        <f t="shared" si="3"/>
        <v>34168</v>
      </c>
      <c r="J27" s="269">
        <f>IF(ISERROR(VLOOKUP($A27,parlvotes_lh!$A$11:$ZZ$210,6,FALSE))=TRUE,"",IF(VLOOKUP($A27,parlvotes_lh!$A$11:$ZZ$210,6,FALSE)=0,"",VLOOKUP($A27,parlvotes_lh!$A$11:$ZZ$210,6,FALSE)))</f>
        <v>0.15429999999999999</v>
      </c>
      <c r="K27" s="269">
        <f>IF(ISERROR(VLOOKUP($A27,parlvotes_lh!$A$11:$ZZ$210,26,FALSE))=TRUE,"",IF(VLOOKUP($A27,parlvotes_lh!$A$11:$ZZ$210,26,FALSE)=0,"",VLOOKUP($A27,parlvotes_lh!$A$11:$ZZ$210,26,FALSE)))</f>
        <v>6.4000000000000001E-2</v>
      </c>
      <c r="L27" s="269">
        <f>IF(ISERROR(VLOOKUP($A27,parlvotes_lh!$A$11:$ZZ$210,46,FALSE))=TRUE,"",IF(VLOOKUP($A27,parlvotes_lh!$A$11:$ZZ$210,46,FALSE)=0,"",VLOOKUP($A27,parlvotes_lh!$A$11:$ZZ$210,46,FALSE)))</f>
        <v>9.3600000000000003E-2</v>
      </c>
      <c r="M27" s="269">
        <f>IF(ISERROR(VLOOKUP($A27,parlvotes_lh!$A$11:$ZZ$210,66,FALSE))=TRUE,"",IF(VLOOKUP($A27,parlvotes_lh!$A$11:$ZZ$210,66,FALSE)=0,"",VLOOKUP($A27,parlvotes_lh!$A$11:$ZZ$210,66,FALSE)))</f>
        <v>5.0999999999999997E-2</v>
      </c>
      <c r="N27" s="269">
        <f>IF(ISERROR(VLOOKUP($A27,parlvotes_lh!$A$11:$ZZ$210,86,FALSE))=TRUE,"",IF(VLOOKUP($A27,parlvotes_lh!$A$11:$ZZ$210,86,FALSE)=0,"",VLOOKUP($A27,parlvotes_lh!$A$11:$ZZ$210,86,FALSE)))</f>
        <v>5.5E-2</v>
      </c>
      <c r="O27" s="269">
        <f>IF(ISERROR(VLOOKUP($A27,parlvotes_lh!$A$11:$ZZ$210,106,FALSE))=TRUE,"",IF(VLOOKUP($A27,parlvotes_lh!$A$11:$ZZ$210,106,FALSE)=0,"",VLOOKUP($A27,parlvotes_lh!$A$11:$ZZ$210,106,FALSE)))</f>
        <v>4.2719185826454655E-2</v>
      </c>
      <c r="P27" s="269">
        <f>IF(ISERROR(VLOOKUP($A27,parlvotes_lh!$A$11:$ZZ$210,126,FALSE))=TRUE,"",IF(VLOOKUP($A27,parlvotes_lh!$A$11:$ZZ$210,126,FALSE)=0,"",VLOOKUP($A27,parlvotes_lh!$A$11:$ZZ$210,126,FALSE)))</f>
        <v>2.4E-2</v>
      </c>
      <c r="Q27" s="270">
        <f>IF(ISERROR(VLOOKUP($A27,parlvotes_lh!$A$11:$ZZ$210,146,FALSE))=TRUE,"",IF(VLOOKUP($A27,parlvotes_lh!$A$11:$ZZ$210,146,FALSE)=0,"",VLOOKUP($A27,parlvotes_lh!$A$11:$ZZ$210,146,FALSE)))</f>
        <v>2.4645254126287274E-2</v>
      </c>
      <c r="R27" s="270">
        <f>IF(ISERROR(VLOOKUP($A27,parlvotes_lh!$A$11:$ZZ$210,166,FALSE))=TRUE,"",IF(VLOOKUP($A27,parlvotes_lh!$A$11:$ZZ$210,166,FALSE)=0,"",VLOOKUP($A27,parlvotes_lh!$A$11:$ZZ$210,166,FALSE)))</f>
        <v>1.6882448497738924E-2</v>
      </c>
      <c r="S27" s="270" t="str">
        <f>IF(ISERROR(VLOOKUP($A27,parlvotes_lh!$A$11:$ZZ$210,186,FALSE))=TRUE,"",IF(VLOOKUP($A27,parlvotes_lh!$A$11:$ZZ$210,186,FALSE)=0,"",VLOOKUP($A27,parlvotes_lh!$A$11:$ZZ$210,186,FALSE)))</f>
        <v/>
      </c>
      <c r="T27" s="270" t="str">
        <f>IF(ISERROR(VLOOKUP($A27,parlvotes_lh!$A$11:$ZZ$210,206,FALSE))=TRUE,"",IF(VLOOKUP($A27,parlvotes_lh!$A$11:$ZZ$210,206,FALSE)=0,"",VLOOKUP($A27,parlvotes_lh!$A$11:$ZZ$210,206,FALSE)))</f>
        <v/>
      </c>
      <c r="U27" s="270" t="str">
        <f>IF(ISERROR(VLOOKUP($A27,parlvotes_lh!$A$11:$ZZ$210,226,FALSE))=TRUE,"",IF(VLOOKUP($A27,parlvotes_lh!$A$11:$ZZ$210,226,FALSE)=0,"",VLOOKUP($A27,parlvotes_lh!$A$11:$ZZ$210,226,FALSE)))</f>
        <v/>
      </c>
      <c r="V27" s="270" t="str">
        <f>IF(ISERROR(VLOOKUP($A27,parlvotes_lh!$A$11:$ZZ$210,246,FALSE))=TRUE,"",IF(VLOOKUP($A27,parlvotes_lh!$A$11:$ZZ$210,246,FALSE)=0,"",VLOOKUP($A27,parlvotes_lh!$A$11:$ZZ$210,246,FALSE)))</f>
        <v/>
      </c>
      <c r="W27" s="270" t="str">
        <f>IF(ISERROR(VLOOKUP($A27,parlvotes_lh!$A$11:$ZZ$210,266,FALSE))=TRUE,"",IF(VLOOKUP($A27,parlvotes_lh!$A$11:$ZZ$210,266,FALSE)=0,"",VLOOKUP($A27,parlvotes_lh!$A$11:$ZZ$210,266,FALSE)))</f>
        <v/>
      </c>
      <c r="X27" s="270" t="str">
        <f>IF(ISERROR(VLOOKUP($A27,parlvotes_lh!$A$11:$ZZ$210,286,FALSE))=TRUE,"",IF(VLOOKUP($A27,parlvotes_lh!$A$11:$ZZ$210,286,FALSE)=0,"",VLOOKUP($A27,parlvotes_lh!$A$11:$ZZ$210,286,FALSE)))</f>
        <v/>
      </c>
      <c r="Y27" s="270" t="str">
        <f>IF(ISERROR(VLOOKUP($A27,parlvotes_lh!$A$11:$ZZ$210,306,FALSE))=TRUE,"",IF(VLOOKUP($A27,parlvotes_lh!$A$11:$ZZ$210,306,FALSE)=0,"",VLOOKUP($A27,parlvotes_lh!$A$11:$ZZ$210,306,FALSE)))</f>
        <v/>
      </c>
      <c r="Z27" s="270" t="str">
        <f>IF(ISERROR(VLOOKUP($A27,parlvotes_lh!$A$11:$ZZ$210,326,FALSE))=TRUE,"",IF(VLOOKUP($A27,parlvotes_lh!$A$11:$ZZ$210,326,FALSE)=0,"",VLOOKUP($A27,parlvotes_lh!$A$11:$ZZ$210,326,FALSE)))</f>
        <v/>
      </c>
      <c r="AA27" s="270" t="str">
        <f>IF(ISERROR(VLOOKUP($A27,parlvotes_lh!$A$11:$ZZ$210,346,FALSE))=TRUE,"",IF(VLOOKUP($A27,parlvotes_lh!$A$11:$ZZ$210,346,FALSE)=0,"",VLOOKUP($A27,parlvotes_lh!$A$11:$ZZ$210,346,FALSE)))</f>
        <v/>
      </c>
      <c r="AB27" s="270" t="str">
        <f>IF(ISERROR(VLOOKUP($A27,parlvotes_lh!$A$11:$ZZ$210,366,FALSE))=TRUE,"",IF(VLOOKUP($A27,parlvotes_lh!$A$11:$ZZ$210,366,FALSE)=0,"",VLOOKUP($A27,parlvotes_lh!$A$11:$ZZ$210,366,FALSE)))</f>
        <v/>
      </c>
      <c r="AC27" s="270" t="str">
        <f>IF(ISERROR(VLOOKUP($A27,parlvotes_lh!$A$11:$ZZ$210,386,FALSE))=TRUE,"",IF(VLOOKUP($A27,parlvotes_lh!$A$11:$ZZ$210,386,FALSE)=0,"",VLOOKUP($A27,parlvotes_lh!$A$11:$ZZ$210,386,FALSE)))</f>
        <v/>
      </c>
    </row>
    <row r="28" spans="1:38" ht="13.5" customHeight="1">
      <c r="A28" s="264" t="str">
        <f>IF(info_parties!A28="","",info_parties!A28)</f>
        <v>jp_sp01</v>
      </c>
      <c r="B28" s="45" t="str">
        <f>IF(A28="","",MID(info_weblinks!$C$3,32,3))</f>
        <v>jpn</v>
      </c>
      <c r="C28" s="45" t="str">
        <f>IF(info_parties!G28="","",info_parties!G28)</f>
        <v>Sun Party</v>
      </c>
      <c r="D28" s="45" t="str">
        <f>IF(info_parties!K28="","",info_parties!K28)</f>
        <v>Taiyotō</v>
      </c>
      <c r="E28" s="45" t="str">
        <f>IF(info_parties!H28="","",info_parties!H28)</f>
        <v>SP</v>
      </c>
      <c r="F28" s="265" t="str">
        <f t="shared" si="0"/>
        <v/>
      </c>
      <c r="G28" s="266" t="str">
        <f t="shared" si="1"/>
        <v/>
      </c>
      <c r="H28" s="267" t="str">
        <f t="shared" si="2"/>
        <v/>
      </c>
      <c r="I28" s="268" t="str">
        <f t="shared" si="3"/>
        <v/>
      </c>
      <c r="J28" s="269" t="str">
        <f>IF(ISERROR(VLOOKUP($A28,parlvotes_lh!$A$11:$ZZ$210,6,FALSE))=TRUE,"",IF(VLOOKUP($A28,parlvotes_lh!$A$11:$ZZ$210,6,FALSE)=0,"",VLOOKUP($A28,parlvotes_lh!$A$11:$ZZ$210,6,FALSE)))</f>
        <v/>
      </c>
      <c r="K28" s="269" t="str">
        <f>IF(ISERROR(VLOOKUP($A28,parlvotes_lh!$A$11:$ZZ$210,26,FALSE))=TRUE,"",IF(VLOOKUP($A28,parlvotes_lh!$A$11:$ZZ$210,26,FALSE)=0,"",VLOOKUP($A28,parlvotes_lh!$A$11:$ZZ$210,26,FALSE)))</f>
        <v/>
      </c>
      <c r="L28" s="269" t="str">
        <f>IF(ISERROR(VLOOKUP($A28,parlvotes_lh!$A$11:$ZZ$210,46,FALSE))=TRUE,"",IF(VLOOKUP($A28,parlvotes_lh!$A$11:$ZZ$210,46,FALSE)=0,"",VLOOKUP($A28,parlvotes_lh!$A$11:$ZZ$210,46,FALSE)))</f>
        <v/>
      </c>
      <c r="M28" s="269" t="str">
        <f>IF(ISERROR(VLOOKUP($A28,parlvotes_lh!$A$11:$ZZ$210,66,FALSE))=TRUE,"",IF(VLOOKUP($A28,parlvotes_lh!$A$11:$ZZ$210,66,FALSE)=0,"",VLOOKUP($A28,parlvotes_lh!$A$11:$ZZ$210,66,FALSE)))</f>
        <v/>
      </c>
      <c r="N28" s="269" t="str">
        <f>IF(ISERROR(VLOOKUP($A28,parlvotes_lh!$A$11:$ZZ$210,86,FALSE))=TRUE,"",IF(VLOOKUP($A28,parlvotes_lh!$A$11:$ZZ$210,86,FALSE)=0,"",VLOOKUP($A28,parlvotes_lh!$A$11:$ZZ$210,86,FALSE)))</f>
        <v/>
      </c>
      <c r="O28" s="269" t="str">
        <f>IF(ISERROR(VLOOKUP($A28,parlvotes_lh!$A$11:$ZZ$210,106,FALSE))=TRUE,"",IF(VLOOKUP($A28,parlvotes_lh!$A$11:$ZZ$210,106,FALSE)=0,"",VLOOKUP($A28,parlvotes_lh!$A$11:$ZZ$210,106,FALSE)))</f>
        <v/>
      </c>
      <c r="P28" s="269" t="str">
        <f>IF(ISERROR(VLOOKUP($A28,parlvotes_lh!$A$11:$ZZ$210,126,FALSE))=TRUE,"",IF(VLOOKUP($A28,parlvotes_lh!$A$11:$ZZ$210,126,FALSE)=0,"",VLOOKUP($A28,parlvotes_lh!$A$11:$ZZ$210,126,FALSE)))</f>
        <v/>
      </c>
      <c r="Q28" s="270" t="str">
        <f>IF(ISERROR(VLOOKUP($A28,parlvotes_lh!$A$11:$ZZ$210,146,FALSE))=TRUE,"",IF(VLOOKUP($A28,parlvotes_lh!$A$11:$ZZ$210,146,FALSE)=0,"",VLOOKUP($A28,parlvotes_lh!$A$11:$ZZ$210,146,FALSE)))</f>
        <v/>
      </c>
      <c r="R28" s="270" t="str">
        <f>IF(ISERROR(VLOOKUP($A28,parlvotes_lh!$A$11:$ZZ$210,166,FALSE))=TRUE,"",IF(VLOOKUP($A28,parlvotes_lh!$A$11:$ZZ$210,166,FALSE)=0,"",VLOOKUP($A28,parlvotes_lh!$A$11:$ZZ$210,166,FALSE)))</f>
        <v/>
      </c>
      <c r="S28" s="270" t="str">
        <f>IF(ISERROR(VLOOKUP($A28,parlvotes_lh!$A$11:$ZZ$210,186,FALSE))=TRUE,"",IF(VLOOKUP($A28,parlvotes_lh!$A$11:$ZZ$210,186,FALSE)=0,"",VLOOKUP($A28,parlvotes_lh!$A$11:$ZZ$210,186,FALSE)))</f>
        <v/>
      </c>
      <c r="T28" s="270" t="str">
        <f>IF(ISERROR(VLOOKUP($A28,parlvotes_lh!$A$11:$ZZ$210,206,FALSE))=TRUE,"",IF(VLOOKUP($A28,parlvotes_lh!$A$11:$ZZ$210,206,FALSE)=0,"",VLOOKUP($A28,parlvotes_lh!$A$11:$ZZ$210,206,FALSE)))</f>
        <v/>
      </c>
      <c r="U28" s="270" t="str">
        <f>IF(ISERROR(VLOOKUP($A28,parlvotes_lh!$A$11:$ZZ$210,226,FALSE))=TRUE,"",IF(VLOOKUP($A28,parlvotes_lh!$A$11:$ZZ$210,226,FALSE)=0,"",VLOOKUP($A28,parlvotes_lh!$A$11:$ZZ$210,226,FALSE)))</f>
        <v/>
      </c>
      <c r="V28" s="270" t="str">
        <f>IF(ISERROR(VLOOKUP($A28,parlvotes_lh!$A$11:$ZZ$210,246,FALSE))=TRUE,"",IF(VLOOKUP($A28,parlvotes_lh!$A$11:$ZZ$210,246,FALSE)=0,"",VLOOKUP($A28,parlvotes_lh!$A$11:$ZZ$210,246,FALSE)))</f>
        <v/>
      </c>
      <c r="W28" s="270" t="str">
        <f>IF(ISERROR(VLOOKUP($A28,parlvotes_lh!$A$11:$ZZ$210,266,FALSE))=TRUE,"",IF(VLOOKUP($A28,parlvotes_lh!$A$11:$ZZ$210,266,FALSE)=0,"",VLOOKUP($A28,parlvotes_lh!$A$11:$ZZ$210,266,FALSE)))</f>
        <v/>
      </c>
      <c r="X28" s="270" t="str">
        <f>IF(ISERROR(VLOOKUP($A28,parlvotes_lh!$A$11:$ZZ$210,286,FALSE))=TRUE,"",IF(VLOOKUP($A28,parlvotes_lh!$A$11:$ZZ$210,286,FALSE)=0,"",VLOOKUP($A28,parlvotes_lh!$A$11:$ZZ$210,286,FALSE)))</f>
        <v/>
      </c>
      <c r="Y28" s="270" t="str">
        <f>IF(ISERROR(VLOOKUP($A28,parlvotes_lh!$A$11:$ZZ$210,306,FALSE))=TRUE,"",IF(VLOOKUP($A28,parlvotes_lh!$A$11:$ZZ$210,306,FALSE)=0,"",VLOOKUP($A28,parlvotes_lh!$A$11:$ZZ$210,306,FALSE)))</f>
        <v/>
      </c>
      <c r="Z28" s="270" t="str">
        <f>IF(ISERROR(VLOOKUP($A28,parlvotes_lh!$A$11:$ZZ$210,326,FALSE))=TRUE,"",IF(VLOOKUP($A28,parlvotes_lh!$A$11:$ZZ$210,326,FALSE)=0,"",VLOOKUP($A28,parlvotes_lh!$A$11:$ZZ$210,326,FALSE)))</f>
        <v/>
      </c>
      <c r="AA28" s="270" t="str">
        <f>IF(ISERROR(VLOOKUP($A28,parlvotes_lh!$A$11:$ZZ$210,346,FALSE))=TRUE,"",IF(VLOOKUP($A28,parlvotes_lh!$A$11:$ZZ$210,346,FALSE)=0,"",VLOOKUP($A28,parlvotes_lh!$A$11:$ZZ$210,346,FALSE)))</f>
        <v/>
      </c>
      <c r="AB28" s="270" t="str">
        <f>IF(ISERROR(VLOOKUP($A28,parlvotes_lh!$A$11:$ZZ$210,366,FALSE))=TRUE,"",IF(VLOOKUP($A28,parlvotes_lh!$A$11:$ZZ$210,366,FALSE)=0,"",VLOOKUP($A28,parlvotes_lh!$A$11:$ZZ$210,366,FALSE)))</f>
        <v/>
      </c>
      <c r="AC28" s="270" t="str">
        <f>IF(ISERROR(VLOOKUP($A28,parlvotes_lh!$A$11:$ZZ$210,386,FALSE))=TRUE,"",IF(VLOOKUP($A28,parlvotes_lh!$A$11:$ZZ$210,386,FALSE)=0,"",VLOOKUP($A28,parlvotes_lh!$A$11:$ZZ$210,386,FALSE)))</f>
        <v/>
      </c>
    </row>
    <row r="29" spans="1:38" ht="13.5" customHeight="1">
      <c r="A29" s="264" t="str">
        <f>IF(info_parties!A29="","",info_parties!A29)</f>
        <v>jp_spj01</v>
      </c>
      <c r="B29" s="45" t="str">
        <f>IF(A29="","",MID(info_weblinks!$C$3,32,3))</f>
        <v>jpn</v>
      </c>
      <c r="C29" s="45" t="str">
        <f>IF(info_parties!G29="","",info_parties!G29)</f>
        <v>Sunrise Party of Japan</v>
      </c>
      <c r="D29" s="45" t="str">
        <f>IF(info_parties!K29="","",info_parties!K29)</f>
        <v>Tachiagare Nippon</v>
      </c>
      <c r="E29" s="45" t="str">
        <f>IF(info_parties!H29="","",info_parties!H29)</f>
        <v>SPJ</v>
      </c>
      <c r="F29" s="265" t="str">
        <f t="shared" si="0"/>
        <v/>
      </c>
      <c r="G29" s="266" t="str">
        <f t="shared" si="1"/>
        <v/>
      </c>
      <c r="H29" s="267" t="str">
        <f t="shared" si="2"/>
        <v/>
      </c>
      <c r="I29" s="268" t="str">
        <f t="shared" si="3"/>
        <v/>
      </c>
      <c r="J29" s="269" t="str">
        <f>IF(ISERROR(VLOOKUP($A29,parlvotes_lh!$A$11:$ZZ$210,6,FALSE))=TRUE,"",IF(VLOOKUP($A29,parlvotes_lh!$A$11:$ZZ$210,6,FALSE)=0,"",VLOOKUP($A29,parlvotes_lh!$A$11:$ZZ$210,6,FALSE)))</f>
        <v/>
      </c>
      <c r="K29" s="269" t="str">
        <f>IF(ISERROR(VLOOKUP($A29,parlvotes_lh!$A$11:$ZZ$210,26,FALSE))=TRUE,"",IF(VLOOKUP($A29,parlvotes_lh!$A$11:$ZZ$210,26,FALSE)=0,"",VLOOKUP($A29,parlvotes_lh!$A$11:$ZZ$210,26,FALSE)))</f>
        <v/>
      </c>
      <c r="L29" s="269" t="str">
        <f>IF(ISERROR(VLOOKUP($A29,parlvotes_lh!$A$11:$ZZ$210,46,FALSE))=TRUE,"",IF(VLOOKUP($A29,parlvotes_lh!$A$11:$ZZ$210,46,FALSE)=0,"",VLOOKUP($A29,parlvotes_lh!$A$11:$ZZ$210,46,FALSE)))</f>
        <v/>
      </c>
      <c r="M29" s="269" t="str">
        <f>IF(ISERROR(VLOOKUP($A29,parlvotes_lh!$A$11:$ZZ$210,66,FALSE))=TRUE,"",IF(VLOOKUP($A29,parlvotes_lh!$A$11:$ZZ$210,66,FALSE)=0,"",VLOOKUP($A29,parlvotes_lh!$A$11:$ZZ$210,66,FALSE)))</f>
        <v/>
      </c>
      <c r="N29" s="269" t="str">
        <f>IF(ISERROR(VLOOKUP($A29,parlvotes_lh!$A$11:$ZZ$210,86,FALSE))=TRUE,"",IF(VLOOKUP($A29,parlvotes_lh!$A$11:$ZZ$210,86,FALSE)=0,"",VLOOKUP($A29,parlvotes_lh!$A$11:$ZZ$210,86,FALSE)))</f>
        <v/>
      </c>
      <c r="O29" s="269" t="str">
        <f>IF(ISERROR(VLOOKUP($A29,parlvotes_lh!$A$11:$ZZ$210,106,FALSE))=TRUE,"",IF(VLOOKUP($A29,parlvotes_lh!$A$11:$ZZ$210,106,FALSE)=0,"",VLOOKUP($A29,parlvotes_lh!$A$11:$ZZ$210,106,FALSE)))</f>
        <v/>
      </c>
      <c r="P29" s="269" t="str">
        <f>IF(ISERROR(VLOOKUP($A29,parlvotes_lh!$A$11:$ZZ$210,126,FALSE))=TRUE,"",IF(VLOOKUP($A29,parlvotes_lh!$A$11:$ZZ$210,126,FALSE)=0,"",VLOOKUP($A29,parlvotes_lh!$A$11:$ZZ$210,126,FALSE)))</f>
        <v/>
      </c>
      <c r="Q29" s="270" t="str">
        <f>IF(ISERROR(VLOOKUP($A29,parlvotes_lh!$A$11:$ZZ$210,146,FALSE))=TRUE,"",IF(VLOOKUP($A29,parlvotes_lh!$A$11:$ZZ$210,146,FALSE)=0,"",VLOOKUP($A29,parlvotes_lh!$A$11:$ZZ$210,146,FALSE)))</f>
        <v/>
      </c>
      <c r="R29" s="270" t="str">
        <f>IF(ISERROR(VLOOKUP($A29,parlvotes_lh!$A$11:$ZZ$210,166,FALSE))=TRUE,"",IF(VLOOKUP($A29,parlvotes_lh!$A$11:$ZZ$210,166,FALSE)=0,"",VLOOKUP($A29,parlvotes_lh!$A$11:$ZZ$210,166,FALSE)))</f>
        <v/>
      </c>
      <c r="S29" s="270" t="str">
        <f>IF(ISERROR(VLOOKUP($A29,parlvotes_lh!$A$11:$ZZ$210,186,FALSE))=TRUE,"",IF(VLOOKUP($A29,parlvotes_lh!$A$11:$ZZ$210,186,FALSE)=0,"",VLOOKUP($A29,parlvotes_lh!$A$11:$ZZ$210,186,FALSE)))</f>
        <v/>
      </c>
      <c r="T29" s="270" t="str">
        <f>IF(ISERROR(VLOOKUP($A29,parlvotes_lh!$A$11:$ZZ$210,206,FALSE))=TRUE,"",IF(VLOOKUP($A29,parlvotes_lh!$A$11:$ZZ$210,206,FALSE)=0,"",VLOOKUP($A29,parlvotes_lh!$A$11:$ZZ$210,206,FALSE)))</f>
        <v/>
      </c>
      <c r="U29" s="270" t="str">
        <f>IF(ISERROR(VLOOKUP($A29,parlvotes_lh!$A$11:$ZZ$210,226,FALSE))=TRUE,"",IF(VLOOKUP($A29,parlvotes_lh!$A$11:$ZZ$210,226,FALSE)=0,"",VLOOKUP($A29,parlvotes_lh!$A$11:$ZZ$210,226,FALSE)))</f>
        <v/>
      </c>
      <c r="V29" s="270" t="str">
        <f>IF(ISERROR(VLOOKUP($A29,parlvotes_lh!$A$11:$ZZ$210,246,FALSE))=TRUE,"",IF(VLOOKUP($A29,parlvotes_lh!$A$11:$ZZ$210,246,FALSE)=0,"",VLOOKUP($A29,parlvotes_lh!$A$11:$ZZ$210,246,FALSE)))</f>
        <v/>
      </c>
      <c r="W29" s="270" t="str">
        <f>IF(ISERROR(VLOOKUP($A29,parlvotes_lh!$A$11:$ZZ$210,266,FALSE))=TRUE,"",IF(VLOOKUP($A29,parlvotes_lh!$A$11:$ZZ$210,266,FALSE)=0,"",VLOOKUP($A29,parlvotes_lh!$A$11:$ZZ$210,266,FALSE)))</f>
        <v/>
      </c>
      <c r="X29" s="270" t="str">
        <f>IF(ISERROR(VLOOKUP($A29,parlvotes_lh!$A$11:$ZZ$210,286,FALSE))=TRUE,"",IF(VLOOKUP($A29,parlvotes_lh!$A$11:$ZZ$210,286,FALSE)=0,"",VLOOKUP($A29,parlvotes_lh!$A$11:$ZZ$210,286,FALSE)))</f>
        <v/>
      </c>
      <c r="Y29" s="270" t="str">
        <f>IF(ISERROR(VLOOKUP($A29,parlvotes_lh!$A$11:$ZZ$210,306,FALSE))=TRUE,"",IF(VLOOKUP($A29,parlvotes_lh!$A$11:$ZZ$210,306,FALSE)=0,"",VLOOKUP($A29,parlvotes_lh!$A$11:$ZZ$210,306,FALSE)))</f>
        <v/>
      </c>
      <c r="Z29" s="270" t="str">
        <f>IF(ISERROR(VLOOKUP($A29,parlvotes_lh!$A$11:$ZZ$210,326,FALSE))=TRUE,"",IF(VLOOKUP($A29,parlvotes_lh!$A$11:$ZZ$210,326,FALSE)=0,"",VLOOKUP($A29,parlvotes_lh!$A$11:$ZZ$210,326,FALSE)))</f>
        <v/>
      </c>
      <c r="AA29" s="270" t="str">
        <f>IF(ISERROR(VLOOKUP($A29,parlvotes_lh!$A$11:$ZZ$210,346,FALSE))=TRUE,"",IF(VLOOKUP($A29,parlvotes_lh!$A$11:$ZZ$210,346,FALSE)=0,"",VLOOKUP($A29,parlvotes_lh!$A$11:$ZZ$210,346,FALSE)))</f>
        <v/>
      </c>
      <c r="AB29" s="270" t="str">
        <f>IF(ISERROR(VLOOKUP($A29,parlvotes_lh!$A$11:$ZZ$210,366,FALSE))=TRUE,"",IF(VLOOKUP($A29,parlvotes_lh!$A$11:$ZZ$210,366,FALSE)=0,"",VLOOKUP($A29,parlvotes_lh!$A$11:$ZZ$210,366,FALSE)))</f>
        <v/>
      </c>
      <c r="AC29" s="270" t="str">
        <f>IF(ISERROR(VLOOKUP($A29,parlvotes_lh!$A$11:$ZZ$210,386,FALSE))=TRUE,"",IF(VLOOKUP($A29,parlvotes_lh!$A$11:$ZZ$210,386,FALSE)=0,"",VLOOKUP($A29,parlvotes_lh!$A$11:$ZZ$210,386,FALSE)))</f>
        <v/>
      </c>
    </row>
    <row r="30" spans="1:38" ht="13.5" customHeight="1">
      <c r="A30" s="264" t="str">
        <f>IF(info_parties!A30="","",info_parties!A30)</f>
        <v>jp_tcj01</v>
      </c>
      <c r="B30" s="45" t="str">
        <f>IF(A30="","",MID(info_weblinks!$C$3,32,3))</f>
        <v>jpn</v>
      </c>
      <c r="C30" s="45" t="str">
        <f>IF(info_parties!G30="","",info_parties!G30)</f>
        <v>Tax Cuts Japan</v>
      </c>
      <c r="D30" s="45" t="str">
        <f>IF(info_parties!K30="","",info_parties!K30)</f>
        <v>Genzei Nippon</v>
      </c>
      <c r="E30" s="45" t="str">
        <f>IF(info_parties!H30="","",info_parties!H30)</f>
        <v>TCJ</v>
      </c>
      <c r="F30" s="265" t="str">
        <f t="shared" si="0"/>
        <v/>
      </c>
      <c r="G30" s="266" t="str">
        <f t="shared" si="1"/>
        <v/>
      </c>
      <c r="H30" s="267" t="str">
        <f t="shared" si="2"/>
        <v/>
      </c>
      <c r="I30" s="268" t="str">
        <f t="shared" si="3"/>
        <v/>
      </c>
      <c r="J30" s="269" t="str">
        <f>IF(ISERROR(VLOOKUP($A30,parlvotes_lh!$A$11:$ZZ$210,6,FALSE))=TRUE,"",IF(VLOOKUP($A30,parlvotes_lh!$A$11:$ZZ$210,6,FALSE)=0,"",VLOOKUP($A30,parlvotes_lh!$A$11:$ZZ$210,6,FALSE)))</f>
        <v/>
      </c>
      <c r="K30" s="269" t="str">
        <f>IF(ISERROR(VLOOKUP($A30,parlvotes_lh!$A$11:$ZZ$210,26,FALSE))=TRUE,"",IF(VLOOKUP($A30,parlvotes_lh!$A$11:$ZZ$210,26,FALSE)=0,"",VLOOKUP($A30,parlvotes_lh!$A$11:$ZZ$210,26,FALSE)))</f>
        <v/>
      </c>
      <c r="L30" s="269" t="str">
        <f>IF(ISERROR(VLOOKUP($A30,parlvotes_lh!$A$11:$ZZ$210,46,FALSE))=TRUE,"",IF(VLOOKUP($A30,parlvotes_lh!$A$11:$ZZ$210,46,FALSE)=0,"",VLOOKUP($A30,parlvotes_lh!$A$11:$ZZ$210,46,FALSE)))</f>
        <v/>
      </c>
      <c r="M30" s="269" t="str">
        <f>IF(ISERROR(VLOOKUP($A30,parlvotes_lh!$A$11:$ZZ$210,66,FALSE))=TRUE,"",IF(VLOOKUP($A30,parlvotes_lh!$A$11:$ZZ$210,66,FALSE)=0,"",VLOOKUP($A30,parlvotes_lh!$A$11:$ZZ$210,66,FALSE)))</f>
        <v/>
      </c>
      <c r="N30" s="269" t="str">
        <f>IF(ISERROR(VLOOKUP($A30,parlvotes_lh!$A$11:$ZZ$210,86,FALSE))=TRUE,"",IF(VLOOKUP($A30,parlvotes_lh!$A$11:$ZZ$210,86,FALSE)=0,"",VLOOKUP($A30,parlvotes_lh!$A$11:$ZZ$210,86,FALSE)))</f>
        <v/>
      </c>
      <c r="O30" s="269" t="str">
        <f>IF(ISERROR(VLOOKUP($A30,parlvotes_lh!$A$11:$ZZ$210,106,FALSE))=TRUE,"",IF(VLOOKUP($A30,parlvotes_lh!$A$11:$ZZ$210,106,FALSE)=0,"",VLOOKUP($A30,parlvotes_lh!$A$11:$ZZ$210,106,FALSE)))</f>
        <v/>
      </c>
      <c r="P30" s="269" t="str">
        <f>IF(ISERROR(VLOOKUP($A30,parlvotes_lh!$A$11:$ZZ$210,126,FALSE))=TRUE,"",IF(VLOOKUP($A30,parlvotes_lh!$A$11:$ZZ$210,126,FALSE)=0,"",VLOOKUP($A30,parlvotes_lh!$A$11:$ZZ$210,126,FALSE)))</f>
        <v/>
      </c>
      <c r="Q30" s="270" t="str">
        <f>IF(ISERROR(VLOOKUP($A30,parlvotes_lh!$A$11:$ZZ$210,146,FALSE))=TRUE,"",IF(VLOOKUP($A30,parlvotes_lh!$A$11:$ZZ$210,146,FALSE)=0,"",VLOOKUP($A30,parlvotes_lh!$A$11:$ZZ$210,146,FALSE)))</f>
        <v/>
      </c>
      <c r="R30" s="270" t="str">
        <f>IF(ISERROR(VLOOKUP($A30,parlvotes_lh!$A$11:$ZZ$210,166,FALSE))=TRUE,"",IF(VLOOKUP($A30,parlvotes_lh!$A$11:$ZZ$210,166,FALSE)=0,"",VLOOKUP($A30,parlvotes_lh!$A$11:$ZZ$210,166,FALSE)))</f>
        <v/>
      </c>
      <c r="S30" s="270" t="str">
        <f>IF(ISERROR(VLOOKUP($A30,parlvotes_lh!$A$11:$ZZ$210,186,FALSE))=TRUE,"",IF(VLOOKUP($A30,parlvotes_lh!$A$11:$ZZ$210,186,FALSE)=0,"",VLOOKUP($A30,parlvotes_lh!$A$11:$ZZ$210,186,FALSE)))</f>
        <v/>
      </c>
      <c r="T30" s="270" t="str">
        <f>IF(ISERROR(VLOOKUP($A30,parlvotes_lh!$A$11:$ZZ$210,206,FALSE))=TRUE,"",IF(VLOOKUP($A30,parlvotes_lh!$A$11:$ZZ$210,206,FALSE)=0,"",VLOOKUP($A30,parlvotes_lh!$A$11:$ZZ$210,206,FALSE)))</f>
        <v/>
      </c>
      <c r="U30" s="270" t="str">
        <f>IF(ISERROR(VLOOKUP($A30,parlvotes_lh!$A$11:$ZZ$210,226,FALSE))=TRUE,"",IF(VLOOKUP($A30,parlvotes_lh!$A$11:$ZZ$210,226,FALSE)=0,"",VLOOKUP($A30,parlvotes_lh!$A$11:$ZZ$210,226,FALSE)))</f>
        <v/>
      </c>
      <c r="V30" s="270" t="str">
        <f>IF(ISERROR(VLOOKUP($A30,parlvotes_lh!$A$11:$ZZ$210,246,FALSE))=TRUE,"",IF(VLOOKUP($A30,parlvotes_lh!$A$11:$ZZ$210,246,FALSE)=0,"",VLOOKUP($A30,parlvotes_lh!$A$11:$ZZ$210,246,FALSE)))</f>
        <v/>
      </c>
      <c r="W30" s="270" t="str">
        <f>IF(ISERROR(VLOOKUP($A30,parlvotes_lh!$A$11:$ZZ$210,266,FALSE))=TRUE,"",IF(VLOOKUP($A30,parlvotes_lh!$A$11:$ZZ$210,266,FALSE)=0,"",VLOOKUP($A30,parlvotes_lh!$A$11:$ZZ$210,266,FALSE)))</f>
        <v/>
      </c>
      <c r="X30" s="270" t="str">
        <f>IF(ISERROR(VLOOKUP($A30,parlvotes_lh!$A$11:$ZZ$210,286,FALSE))=TRUE,"",IF(VLOOKUP($A30,parlvotes_lh!$A$11:$ZZ$210,286,FALSE)=0,"",VLOOKUP($A30,parlvotes_lh!$A$11:$ZZ$210,286,FALSE)))</f>
        <v/>
      </c>
      <c r="Y30" s="270" t="str">
        <f>IF(ISERROR(VLOOKUP($A30,parlvotes_lh!$A$11:$ZZ$210,306,FALSE))=TRUE,"",IF(VLOOKUP($A30,parlvotes_lh!$A$11:$ZZ$210,306,FALSE)=0,"",VLOOKUP($A30,parlvotes_lh!$A$11:$ZZ$210,306,FALSE)))</f>
        <v/>
      </c>
      <c r="Z30" s="270" t="str">
        <f>IF(ISERROR(VLOOKUP($A30,parlvotes_lh!$A$11:$ZZ$210,326,FALSE))=TRUE,"",IF(VLOOKUP($A30,parlvotes_lh!$A$11:$ZZ$210,326,FALSE)=0,"",VLOOKUP($A30,parlvotes_lh!$A$11:$ZZ$210,326,FALSE)))</f>
        <v/>
      </c>
      <c r="AA30" s="270" t="str">
        <f>IF(ISERROR(VLOOKUP($A30,parlvotes_lh!$A$11:$ZZ$210,346,FALSE))=TRUE,"",IF(VLOOKUP($A30,parlvotes_lh!$A$11:$ZZ$210,346,FALSE)=0,"",VLOOKUP($A30,parlvotes_lh!$A$11:$ZZ$210,346,FALSE)))</f>
        <v/>
      </c>
      <c r="AB30" s="270" t="str">
        <f>IF(ISERROR(VLOOKUP($A30,parlvotes_lh!$A$11:$ZZ$210,366,FALSE))=TRUE,"",IF(VLOOKUP($A30,parlvotes_lh!$A$11:$ZZ$210,366,FALSE)=0,"",VLOOKUP($A30,parlvotes_lh!$A$11:$ZZ$210,366,FALSE)))</f>
        <v/>
      </c>
      <c r="AC30" s="270" t="str">
        <f>IF(ISERROR(VLOOKUP($A30,parlvotes_lh!$A$11:$ZZ$210,386,FALSE))=TRUE,"",IF(VLOOKUP($A30,parlvotes_lh!$A$11:$ZZ$210,386,FALSE)=0,"",VLOOKUP($A30,parlvotes_lh!$A$11:$ZZ$210,386,FALSE)))</f>
        <v/>
      </c>
    </row>
    <row r="31" spans="1:38" ht="13.5" customHeight="1">
      <c r="A31" s="264" t="str">
        <f>IF(info_parties!A31="","",info_parties!A31)</f>
        <v>jp_tpj01</v>
      </c>
      <c r="B31" s="45" t="str">
        <f>IF(A31="","",MID(info_weblinks!$C$3,32,3))</f>
        <v>jpn</v>
      </c>
      <c r="C31" s="45" t="str">
        <f>IF(info_parties!G31="","",info_parties!G31)</f>
        <v>Tomorrow Party of Japan</v>
      </c>
      <c r="D31" s="45" t="str">
        <f>IF(info_parties!K31="","",info_parties!K31)</f>
        <v>Nippon Mirai no Tō</v>
      </c>
      <c r="E31" s="45" t="str">
        <f>IF(info_parties!H31="","",info_parties!H31)</f>
        <v>TPJ</v>
      </c>
      <c r="F31" s="265">
        <f t="shared" si="0"/>
        <v>41259</v>
      </c>
      <c r="G31" s="266">
        <f t="shared" si="1"/>
        <v>41259</v>
      </c>
      <c r="H31" s="267">
        <f t="shared" si="2"/>
        <v>5.7000000000000002E-2</v>
      </c>
      <c r="I31" s="268">
        <f t="shared" si="3"/>
        <v>41259</v>
      </c>
      <c r="J31" s="269" t="str">
        <f>IF(ISERROR(VLOOKUP($A31,parlvotes_lh!$A$11:$ZZ$210,6,FALSE))=TRUE,"",IF(VLOOKUP($A31,parlvotes_lh!$A$11:$ZZ$210,6,FALSE)=0,"",VLOOKUP($A31,parlvotes_lh!$A$11:$ZZ$210,6,FALSE)))</f>
        <v/>
      </c>
      <c r="K31" s="269" t="str">
        <f>IF(ISERROR(VLOOKUP($A31,parlvotes_lh!$A$11:$ZZ$210,26,FALSE))=TRUE,"",IF(VLOOKUP($A31,parlvotes_lh!$A$11:$ZZ$210,26,FALSE)=0,"",VLOOKUP($A31,parlvotes_lh!$A$11:$ZZ$210,26,FALSE)))</f>
        <v/>
      </c>
      <c r="L31" s="269" t="str">
        <f>IF(ISERROR(VLOOKUP($A31,parlvotes_lh!$A$11:$ZZ$210,46,FALSE))=TRUE,"",IF(VLOOKUP($A31,parlvotes_lh!$A$11:$ZZ$210,46,FALSE)=0,"",VLOOKUP($A31,parlvotes_lh!$A$11:$ZZ$210,46,FALSE)))</f>
        <v/>
      </c>
      <c r="M31" s="269" t="str">
        <f>IF(ISERROR(VLOOKUP($A31,parlvotes_lh!$A$11:$ZZ$210,66,FALSE))=TRUE,"",IF(VLOOKUP($A31,parlvotes_lh!$A$11:$ZZ$210,66,FALSE)=0,"",VLOOKUP($A31,parlvotes_lh!$A$11:$ZZ$210,66,FALSE)))</f>
        <v/>
      </c>
      <c r="N31" s="269" t="str">
        <f>IF(ISERROR(VLOOKUP($A31,parlvotes_lh!$A$11:$ZZ$210,86,FALSE))=TRUE,"",IF(VLOOKUP($A31,parlvotes_lh!$A$11:$ZZ$210,86,FALSE)=0,"",VLOOKUP($A31,parlvotes_lh!$A$11:$ZZ$210,86,FALSE)))</f>
        <v/>
      </c>
      <c r="O31" s="269" t="str">
        <f>IF(ISERROR(VLOOKUP($A31,parlvotes_lh!$A$11:$ZZ$210,106,FALSE))=TRUE,"",IF(VLOOKUP($A31,parlvotes_lh!$A$11:$ZZ$210,106,FALSE)=0,"",VLOOKUP($A31,parlvotes_lh!$A$11:$ZZ$210,106,FALSE)))</f>
        <v/>
      </c>
      <c r="P31" s="269">
        <f>IF(ISERROR(VLOOKUP($A31,parlvotes_lh!$A$11:$ZZ$210,126,FALSE))=TRUE,"",IF(VLOOKUP($A31,parlvotes_lh!$A$11:$ZZ$210,126,FALSE)=0,"",VLOOKUP($A31,parlvotes_lh!$A$11:$ZZ$210,126,FALSE)))</f>
        <v>5.7000000000000002E-2</v>
      </c>
      <c r="Q31" s="270" t="str">
        <f>IF(ISERROR(VLOOKUP($A31,parlvotes_lh!$A$11:$ZZ$210,146,FALSE))=TRUE,"",IF(VLOOKUP($A31,parlvotes_lh!$A$11:$ZZ$210,146,FALSE)=0,"",VLOOKUP($A31,parlvotes_lh!$A$11:$ZZ$210,146,FALSE)))</f>
        <v/>
      </c>
      <c r="R31" s="270" t="str">
        <f>IF(ISERROR(VLOOKUP($A31,parlvotes_lh!$A$11:$ZZ$210,166,FALSE))=TRUE,"",IF(VLOOKUP($A31,parlvotes_lh!$A$11:$ZZ$210,166,FALSE)=0,"",VLOOKUP($A31,parlvotes_lh!$A$11:$ZZ$210,166,FALSE)))</f>
        <v/>
      </c>
      <c r="S31" s="270" t="str">
        <f>IF(ISERROR(VLOOKUP($A31,parlvotes_lh!$A$11:$ZZ$210,186,FALSE))=TRUE,"",IF(VLOOKUP($A31,parlvotes_lh!$A$11:$ZZ$210,186,FALSE)=0,"",VLOOKUP($A31,parlvotes_lh!$A$11:$ZZ$210,186,FALSE)))</f>
        <v/>
      </c>
      <c r="T31" s="270" t="str">
        <f>IF(ISERROR(VLOOKUP($A31,parlvotes_lh!$A$11:$ZZ$210,206,FALSE))=TRUE,"",IF(VLOOKUP($A31,parlvotes_lh!$A$11:$ZZ$210,206,FALSE)=0,"",VLOOKUP($A31,parlvotes_lh!$A$11:$ZZ$210,206,FALSE)))</f>
        <v/>
      </c>
      <c r="U31" s="270" t="str">
        <f>IF(ISERROR(VLOOKUP($A31,parlvotes_lh!$A$11:$ZZ$210,226,FALSE))=TRUE,"",IF(VLOOKUP($A31,parlvotes_lh!$A$11:$ZZ$210,226,FALSE)=0,"",VLOOKUP($A31,parlvotes_lh!$A$11:$ZZ$210,226,FALSE)))</f>
        <v/>
      </c>
      <c r="V31" s="270" t="str">
        <f>IF(ISERROR(VLOOKUP($A31,parlvotes_lh!$A$11:$ZZ$210,246,FALSE))=TRUE,"",IF(VLOOKUP($A31,parlvotes_lh!$A$11:$ZZ$210,246,FALSE)=0,"",VLOOKUP($A31,parlvotes_lh!$A$11:$ZZ$210,246,FALSE)))</f>
        <v/>
      </c>
      <c r="W31" s="270" t="str">
        <f>IF(ISERROR(VLOOKUP($A31,parlvotes_lh!$A$11:$ZZ$210,266,FALSE))=TRUE,"",IF(VLOOKUP($A31,parlvotes_lh!$A$11:$ZZ$210,266,FALSE)=0,"",VLOOKUP($A31,parlvotes_lh!$A$11:$ZZ$210,266,FALSE)))</f>
        <v/>
      </c>
      <c r="X31" s="270" t="str">
        <f>IF(ISERROR(VLOOKUP($A31,parlvotes_lh!$A$11:$ZZ$210,286,FALSE))=TRUE,"",IF(VLOOKUP($A31,parlvotes_lh!$A$11:$ZZ$210,286,FALSE)=0,"",VLOOKUP($A31,parlvotes_lh!$A$11:$ZZ$210,286,FALSE)))</f>
        <v/>
      </c>
      <c r="Y31" s="270" t="str">
        <f>IF(ISERROR(VLOOKUP($A31,parlvotes_lh!$A$11:$ZZ$210,306,FALSE))=TRUE,"",IF(VLOOKUP($A31,parlvotes_lh!$A$11:$ZZ$210,306,FALSE)=0,"",VLOOKUP($A31,parlvotes_lh!$A$11:$ZZ$210,306,FALSE)))</f>
        <v/>
      </c>
      <c r="Z31" s="270" t="str">
        <f>IF(ISERROR(VLOOKUP($A31,parlvotes_lh!$A$11:$ZZ$210,326,FALSE))=TRUE,"",IF(VLOOKUP($A31,parlvotes_lh!$A$11:$ZZ$210,326,FALSE)=0,"",VLOOKUP($A31,parlvotes_lh!$A$11:$ZZ$210,326,FALSE)))</f>
        <v/>
      </c>
      <c r="AA31" s="270" t="str">
        <f>IF(ISERROR(VLOOKUP($A31,parlvotes_lh!$A$11:$ZZ$210,346,FALSE))=TRUE,"",IF(VLOOKUP($A31,parlvotes_lh!$A$11:$ZZ$210,346,FALSE)=0,"",VLOOKUP($A31,parlvotes_lh!$A$11:$ZZ$210,346,FALSE)))</f>
        <v/>
      </c>
      <c r="AB31" s="270" t="str">
        <f>IF(ISERROR(VLOOKUP($A31,parlvotes_lh!$A$11:$ZZ$210,366,FALSE))=TRUE,"",IF(VLOOKUP($A31,parlvotes_lh!$A$11:$ZZ$210,366,FALSE)=0,"",VLOOKUP($A31,parlvotes_lh!$A$11:$ZZ$210,366,FALSE)))</f>
        <v/>
      </c>
      <c r="AC31" s="270" t="str">
        <f>IF(ISERROR(VLOOKUP($A31,parlvotes_lh!$A$11:$ZZ$210,386,FALSE))=TRUE,"",IF(VLOOKUP($A31,parlvotes_lh!$A$11:$ZZ$210,386,FALSE)=0,"",VLOOKUP($A31,parlvotes_lh!$A$11:$ZZ$210,386,FALSE)))</f>
        <v/>
      </c>
    </row>
    <row r="32" spans="1:38" ht="13.5" customHeight="1">
      <c r="A32" s="264" t="str">
        <f>IF(info_parties!A32="","",info_parties!A32)</f>
        <v>jp_vp01</v>
      </c>
      <c r="B32" s="45" t="str">
        <f>IF(A32="","",MID(info_weblinks!$C$3,32,3))</f>
        <v>jpn</v>
      </c>
      <c r="C32" s="45" t="str">
        <f>IF(info_parties!G32="","",info_parties!G32)</f>
        <v>Voice of People</v>
      </c>
      <c r="D32" s="45" t="str">
        <f>IF(info_parties!K32="","",info_parties!K32)</f>
        <v>Kokumin no Koe</v>
      </c>
      <c r="E32" s="45" t="str">
        <f>IF(info_parties!H32="","",info_parties!H32)</f>
        <v>VP</v>
      </c>
      <c r="F32" s="265" t="str">
        <f t="shared" si="0"/>
        <v/>
      </c>
      <c r="G32" s="266" t="str">
        <f t="shared" si="1"/>
        <v/>
      </c>
      <c r="H32" s="267" t="str">
        <f t="shared" si="2"/>
        <v/>
      </c>
      <c r="I32" s="268" t="str">
        <f t="shared" si="3"/>
        <v/>
      </c>
      <c r="J32" s="269" t="str">
        <f>IF(ISERROR(VLOOKUP($A32,parlvotes_lh!$A$11:$ZZ$210,6,FALSE))=TRUE,"",IF(VLOOKUP($A32,parlvotes_lh!$A$11:$ZZ$210,6,FALSE)=0,"",VLOOKUP($A32,parlvotes_lh!$A$11:$ZZ$210,6,FALSE)))</f>
        <v/>
      </c>
      <c r="K32" s="269" t="str">
        <f>IF(ISERROR(VLOOKUP($A32,parlvotes_lh!$A$11:$ZZ$210,26,FALSE))=TRUE,"",IF(VLOOKUP($A32,parlvotes_lh!$A$11:$ZZ$210,26,FALSE)=0,"",VLOOKUP($A32,parlvotes_lh!$A$11:$ZZ$210,26,FALSE)))</f>
        <v/>
      </c>
      <c r="L32" s="269" t="str">
        <f>IF(ISERROR(VLOOKUP($A32,parlvotes_lh!$A$11:$ZZ$210,46,FALSE))=TRUE,"",IF(VLOOKUP($A32,parlvotes_lh!$A$11:$ZZ$210,46,FALSE)=0,"",VLOOKUP($A32,parlvotes_lh!$A$11:$ZZ$210,46,FALSE)))</f>
        <v/>
      </c>
      <c r="M32" s="269" t="str">
        <f>IF(ISERROR(VLOOKUP($A32,parlvotes_lh!$A$11:$ZZ$210,66,FALSE))=TRUE,"",IF(VLOOKUP($A32,parlvotes_lh!$A$11:$ZZ$210,66,FALSE)=0,"",VLOOKUP($A32,parlvotes_lh!$A$11:$ZZ$210,66,FALSE)))</f>
        <v/>
      </c>
      <c r="N32" s="269" t="str">
        <f>IF(ISERROR(VLOOKUP($A32,parlvotes_lh!$A$11:$ZZ$210,86,FALSE))=TRUE,"",IF(VLOOKUP($A32,parlvotes_lh!$A$11:$ZZ$210,86,FALSE)=0,"",VLOOKUP($A32,parlvotes_lh!$A$11:$ZZ$210,86,FALSE)))</f>
        <v/>
      </c>
      <c r="O32" s="269" t="str">
        <f>IF(ISERROR(VLOOKUP($A32,parlvotes_lh!$A$11:$ZZ$210,106,FALSE))=TRUE,"",IF(VLOOKUP($A32,parlvotes_lh!$A$11:$ZZ$210,106,FALSE)=0,"",VLOOKUP($A32,parlvotes_lh!$A$11:$ZZ$210,106,FALSE)))</f>
        <v/>
      </c>
      <c r="P32" s="269" t="str">
        <f>IF(ISERROR(VLOOKUP($A32,parlvotes_lh!$A$11:$ZZ$210,126,FALSE))=TRUE,"",IF(VLOOKUP($A32,parlvotes_lh!$A$11:$ZZ$210,126,FALSE)=0,"",VLOOKUP($A32,parlvotes_lh!$A$11:$ZZ$210,126,FALSE)))</f>
        <v/>
      </c>
      <c r="Q32" s="270" t="str">
        <f>IF(ISERROR(VLOOKUP($A32,parlvotes_lh!$A$11:$ZZ$210,146,FALSE))=TRUE,"",IF(VLOOKUP($A32,parlvotes_lh!$A$11:$ZZ$210,146,FALSE)=0,"",VLOOKUP($A32,parlvotes_lh!$A$11:$ZZ$210,146,FALSE)))</f>
        <v/>
      </c>
      <c r="R32" s="270" t="str">
        <f>IF(ISERROR(VLOOKUP($A32,parlvotes_lh!$A$11:$ZZ$210,166,FALSE))=TRUE,"",IF(VLOOKUP($A32,parlvotes_lh!$A$11:$ZZ$210,166,FALSE)=0,"",VLOOKUP($A32,parlvotes_lh!$A$11:$ZZ$210,166,FALSE)))</f>
        <v/>
      </c>
      <c r="S32" s="270" t="str">
        <f>IF(ISERROR(VLOOKUP($A32,parlvotes_lh!$A$11:$ZZ$210,186,FALSE))=TRUE,"",IF(VLOOKUP($A32,parlvotes_lh!$A$11:$ZZ$210,186,FALSE)=0,"",VLOOKUP($A32,parlvotes_lh!$A$11:$ZZ$210,186,FALSE)))</f>
        <v/>
      </c>
      <c r="T32" s="270" t="str">
        <f>IF(ISERROR(VLOOKUP($A32,parlvotes_lh!$A$11:$ZZ$210,206,FALSE))=TRUE,"",IF(VLOOKUP($A32,parlvotes_lh!$A$11:$ZZ$210,206,FALSE)=0,"",VLOOKUP($A32,parlvotes_lh!$A$11:$ZZ$210,206,FALSE)))</f>
        <v/>
      </c>
      <c r="U32" s="270" t="str">
        <f>IF(ISERROR(VLOOKUP($A32,parlvotes_lh!$A$11:$ZZ$210,226,FALSE))=TRUE,"",IF(VLOOKUP($A32,parlvotes_lh!$A$11:$ZZ$210,226,FALSE)=0,"",VLOOKUP($A32,parlvotes_lh!$A$11:$ZZ$210,226,FALSE)))</f>
        <v/>
      </c>
      <c r="V32" s="270" t="str">
        <f>IF(ISERROR(VLOOKUP($A32,parlvotes_lh!$A$11:$ZZ$210,246,FALSE))=TRUE,"",IF(VLOOKUP($A32,parlvotes_lh!$A$11:$ZZ$210,246,FALSE)=0,"",VLOOKUP($A32,parlvotes_lh!$A$11:$ZZ$210,246,FALSE)))</f>
        <v/>
      </c>
      <c r="W32" s="270" t="str">
        <f>IF(ISERROR(VLOOKUP($A32,parlvotes_lh!$A$11:$ZZ$210,266,FALSE))=TRUE,"",IF(VLOOKUP($A32,parlvotes_lh!$A$11:$ZZ$210,266,FALSE)=0,"",VLOOKUP($A32,parlvotes_lh!$A$11:$ZZ$210,266,FALSE)))</f>
        <v/>
      </c>
      <c r="X32" s="270" t="str">
        <f>IF(ISERROR(VLOOKUP($A32,parlvotes_lh!$A$11:$ZZ$210,286,FALSE))=TRUE,"",IF(VLOOKUP($A32,parlvotes_lh!$A$11:$ZZ$210,286,FALSE)=0,"",VLOOKUP($A32,parlvotes_lh!$A$11:$ZZ$210,286,FALSE)))</f>
        <v/>
      </c>
      <c r="Y32" s="270" t="str">
        <f>IF(ISERROR(VLOOKUP($A32,parlvotes_lh!$A$11:$ZZ$210,306,FALSE))=TRUE,"",IF(VLOOKUP($A32,parlvotes_lh!$A$11:$ZZ$210,306,FALSE)=0,"",VLOOKUP($A32,parlvotes_lh!$A$11:$ZZ$210,306,FALSE)))</f>
        <v/>
      </c>
      <c r="Z32" s="270" t="str">
        <f>IF(ISERROR(VLOOKUP($A32,parlvotes_lh!$A$11:$ZZ$210,326,FALSE))=TRUE,"",IF(VLOOKUP($A32,parlvotes_lh!$A$11:$ZZ$210,326,FALSE)=0,"",VLOOKUP($A32,parlvotes_lh!$A$11:$ZZ$210,326,FALSE)))</f>
        <v/>
      </c>
      <c r="AA32" s="270" t="str">
        <f>IF(ISERROR(VLOOKUP($A32,parlvotes_lh!$A$11:$ZZ$210,346,FALSE))=TRUE,"",IF(VLOOKUP($A32,parlvotes_lh!$A$11:$ZZ$210,346,FALSE)=0,"",VLOOKUP($A32,parlvotes_lh!$A$11:$ZZ$210,346,FALSE)))</f>
        <v/>
      </c>
      <c r="AB32" s="270" t="str">
        <f>IF(ISERROR(VLOOKUP($A32,parlvotes_lh!$A$11:$ZZ$210,366,FALSE))=TRUE,"",IF(VLOOKUP($A32,parlvotes_lh!$A$11:$ZZ$210,366,FALSE)=0,"",VLOOKUP($A32,parlvotes_lh!$A$11:$ZZ$210,366,FALSE)))</f>
        <v/>
      </c>
      <c r="AC32" s="270" t="str">
        <f>IF(ISERROR(VLOOKUP($A32,parlvotes_lh!$A$11:$ZZ$210,386,FALSE))=TRUE,"",IF(VLOOKUP($A32,parlvotes_lh!$A$11:$ZZ$210,386,FALSE)=0,"",VLOOKUP($A32,parlvotes_lh!$A$11:$ZZ$210,386,FALSE)))</f>
        <v/>
      </c>
    </row>
    <row r="33" spans="1:29" ht="13.5" customHeight="1">
      <c r="A33" s="264" t="str">
        <f>IF(info_parties!A33="","",info_parties!A33)</f>
        <v>jp_yp01</v>
      </c>
      <c r="B33" s="45" t="str">
        <f>IF(A33="","",MID(info_weblinks!$C$3,32,3))</f>
        <v>jpn</v>
      </c>
      <c r="C33" s="45" t="str">
        <f>IF(info_parties!G33="","",info_parties!G33)</f>
        <v>Your Party</v>
      </c>
      <c r="D33" s="45" t="str">
        <f>IF(info_parties!K33="","",info_parties!K33)</f>
        <v>Minna no Tō</v>
      </c>
      <c r="E33" s="45" t="str">
        <f>IF(info_parties!H33="","",info_parties!H33)</f>
        <v>YP</v>
      </c>
      <c r="F33" s="265">
        <f t="shared" si="0"/>
        <v>40055</v>
      </c>
      <c r="G33" s="266">
        <f t="shared" si="1"/>
        <v>41259</v>
      </c>
      <c r="H33" s="267">
        <f t="shared" si="2"/>
        <v>8.6999999999999994E-2</v>
      </c>
      <c r="I33" s="268">
        <f t="shared" si="3"/>
        <v>41259</v>
      </c>
      <c r="J33" s="269" t="str">
        <f>IF(ISERROR(VLOOKUP($A33,parlvotes_lh!$A$11:$ZZ$210,6,FALSE))=TRUE,"",IF(VLOOKUP($A33,parlvotes_lh!$A$11:$ZZ$210,6,FALSE)=0,"",VLOOKUP($A33,parlvotes_lh!$A$11:$ZZ$210,6,FALSE)))</f>
        <v/>
      </c>
      <c r="K33" s="269" t="str">
        <f>IF(ISERROR(VLOOKUP($A33,parlvotes_lh!$A$11:$ZZ$210,26,FALSE))=TRUE,"",IF(VLOOKUP($A33,parlvotes_lh!$A$11:$ZZ$210,26,FALSE)=0,"",VLOOKUP($A33,parlvotes_lh!$A$11:$ZZ$210,26,FALSE)))</f>
        <v/>
      </c>
      <c r="L33" s="269" t="str">
        <f>IF(ISERROR(VLOOKUP($A33,parlvotes_lh!$A$11:$ZZ$210,46,FALSE))=TRUE,"",IF(VLOOKUP($A33,parlvotes_lh!$A$11:$ZZ$210,46,FALSE)=0,"",VLOOKUP($A33,parlvotes_lh!$A$11:$ZZ$210,46,FALSE)))</f>
        <v/>
      </c>
      <c r="M33" s="269" t="str">
        <f>IF(ISERROR(VLOOKUP($A33,parlvotes_lh!$A$11:$ZZ$210,66,FALSE))=TRUE,"",IF(VLOOKUP($A33,parlvotes_lh!$A$11:$ZZ$210,66,FALSE)=0,"",VLOOKUP($A33,parlvotes_lh!$A$11:$ZZ$210,66,FALSE)))</f>
        <v/>
      </c>
      <c r="N33" s="269" t="str">
        <f>IF(ISERROR(VLOOKUP($A33,parlvotes_lh!$A$11:$ZZ$210,86,FALSE))=TRUE,"",IF(VLOOKUP($A33,parlvotes_lh!$A$11:$ZZ$210,86,FALSE)=0,"",VLOOKUP($A33,parlvotes_lh!$A$11:$ZZ$210,86,FALSE)))</f>
        <v/>
      </c>
      <c r="O33" s="269">
        <f>IF(ISERROR(VLOOKUP($A33,parlvotes_lh!$A$11:$ZZ$210,106,FALSE))=TRUE,"",IF(VLOOKUP($A33,parlvotes_lh!$A$11:$ZZ$210,106,FALSE)=0,"",VLOOKUP($A33,parlvotes_lh!$A$11:$ZZ$210,106,FALSE)))</f>
        <v>4.2705529488275974E-2</v>
      </c>
      <c r="P33" s="269">
        <f>IF(ISERROR(VLOOKUP($A33,parlvotes_lh!$A$11:$ZZ$210,126,FALSE))=TRUE,"",IF(VLOOKUP($A33,parlvotes_lh!$A$11:$ZZ$210,126,FALSE)=0,"",VLOOKUP($A33,parlvotes_lh!$A$11:$ZZ$210,126,FALSE)))</f>
        <v>8.6999999999999994E-2</v>
      </c>
      <c r="Q33" s="270" t="str">
        <f>IF(ISERROR(VLOOKUP($A33,parlvotes_lh!$A$11:$ZZ$210,146,FALSE))=TRUE,"",IF(VLOOKUP($A33,parlvotes_lh!$A$11:$ZZ$210,146,FALSE)=0,"",VLOOKUP($A33,parlvotes_lh!$A$11:$ZZ$210,146,FALSE)))</f>
        <v/>
      </c>
      <c r="R33" s="270" t="str">
        <f>IF(ISERROR(VLOOKUP($A33,parlvotes_lh!$A$11:$ZZ$210,166,FALSE))=TRUE,"",IF(VLOOKUP($A33,parlvotes_lh!$A$11:$ZZ$210,166,FALSE)=0,"",VLOOKUP($A33,parlvotes_lh!$A$11:$ZZ$210,166,FALSE)))</f>
        <v/>
      </c>
      <c r="S33" s="270" t="str">
        <f>IF(ISERROR(VLOOKUP($A33,parlvotes_lh!$A$11:$ZZ$210,186,FALSE))=TRUE,"",IF(VLOOKUP($A33,parlvotes_lh!$A$11:$ZZ$210,186,FALSE)=0,"",VLOOKUP($A33,parlvotes_lh!$A$11:$ZZ$210,186,FALSE)))</f>
        <v/>
      </c>
      <c r="T33" s="270" t="str">
        <f>IF(ISERROR(VLOOKUP($A33,parlvotes_lh!$A$11:$ZZ$210,206,FALSE))=TRUE,"",IF(VLOOKUP($A33,parlvotes_lh!$A$11:$ZZ$210,206,FALSE)=0,"",VLOOKUP($A33,parlvotes_lh!$A$11:$ZZ$210,206,FALSE)))</f>
        <v/>
      </c>
      <c r="U33" s="270" t="str">
        <f>IF(ISERROR(VLOOKUP($A33,parlvotes_lh!$A$11:$ZZ$210,226,FALSE))=TRUE,"",IF(VLOOKUP($A33,parlvotes_lh!$A$11:$ZZ$210,226,FALSE)=0,"",VLOOKUP($A33,parlvotes_lh!$A$11:$ZZ$210,226,FALSE)))</f>
        <v/>
      </c>
      <c r="V33" s="270" t="str">
        <f>IF(ISERROR(VLOOKUP($A33,parlvotes_lh!$A$11:$ZZ$210,246,FALSE))=TRUE,"",IF(VLOOKUP($A33,parlvotes_lh!$A$11:$ZZ$210,246,FALSE)=0,"",VLOOKUP($A33,parlvotes_lh!$A$11:$ZZ$210,246,FALSE)))</f>
        <v/>
      </c>
      <c r="W33" s="270" t="str">
        <f>IF(ISERROR(VLOOKUP($A33,parlvotes_lh!$A$11:$ZZ$210,266,FALSE))=TRUE,"",IF(VLOOKUP($A33,parlvotes_lh!$A$11:$ZZ$210,266,FALSE)=0,"",VLOOKUP($A33,parlvotes_lh!$A$11:$ZZ$210,266,FALSE)))</f>
        <v/>
      </c>
      <c r="X33" s="270" t="str">
        <f>IF(ISERROR(VLOOKUP($A33,parlvotes_lh!$A$11:$ZZ$210,286,FALSE))=TRUE,"",IF(VLOOKUP($A33,parlvotes_lh!$A$11:$ZZ$210,286,FALSE)=0,"",VLOOKUP($A33,parlvotes_lh!$A$11:$ZZ$210,286,FALSE)))</f>
        <v/>
      </c>
      <c r="Y33" s="270" t="str">
        <f>IF(ISERROR(VLOOKUP($A33,parlvotes_lh!$A$11:$ZZ$210,306,FALSE))=TRUE,"",IF(VLOOKUP($A33,parlvotes_lh!$A$11:$ZZ$210,306,FALSE)=0,"",VLOOKUP($A33,parlvotes_lh!$A$11:$ZZ$210,306,FALSE)))</f>
        <v/>
      </c>
      <c r="Z33" s="270" t="str">
        <f>IF(ISERROR(VLOOKUP($A33,parlvotes_lh!$A$11:$ZZ$210,326,FALSE))=TRUE,"",IF(VLOOKUP($A33,parlvotes_lh!$A$11:$ZZ$210,326,FALSE)=0,"",VLOOKUP($A33,parlvotes_lh!$A$11:$ZZ$210,326,FALSE)))</f>
        <v/>
      </c>
      <c r="AA33" s="270" t="str">
        <f>IF(ISERROR(VLOOKUP($A33,parlvotes_lh!$A$11:$ZZ$210,346,FALSE))=TRUE,"",IF(VLOOKUP($A33,parlvotes_lh!$A$11:$ZZ$210,346,FALSE)=0,"",VLOOKUP($A33,parlvotes_lh!$A$11:$ZZ$210,346,FALSE)))</f>
        <v/>
      </c>
      <c r="AB33" s="270" t="str">
        <f>IF(ISERROR(VLOOKUP($A33,parlvotes_lh!$A$11:$ZZ$210,366,FALSE))=TRUE,"",IF(VLOOKUP($A33,parlvotes_lh!$A$11:$ZZ$210,366,FALSE)=0,"",VLOOKUP($A33,parlvotes_lh!$A$11:$ZZ$210,366,FALSE)))</f>
        <v/>
      </c>
      <c r="AC33" s="270" t="str">
        <f>IF(ISERROR(VLOOKUP($A33,parlvotes_lh!$A$11:$ZZ$210,386,FALSE))=TRUE,"",IF(VLOOKUP($A33,parlvotes_lh!$A$11:$ZZ$210,386,FALSE)=0,"",VLOOKUP($A33,parlvotes_lh!$A$11:$ZZ$210,386,FALSE)))</f>
        <v/>
      </c>
    </row>
    <row r="34" spans="1:29" ht="13.5" customHeight="1">
      <c r="A34" s="264" t="str">
        <f>IF(info_parties!A34="","",info_parties!A34)</f>
        <v>jp_nfp02</v>
      </c>
      <c r="B34" s="45" t="str">
        <f>IF(A34="","",MID(info_weblinks!$C$3,32,3))</f>
        <v>jpn</v>
      </c>
      <c r="C34" s="45" t="str">
        <f>IF(info_parties!G34="","",info_parties!G34)</f>
        <v>New Fraterntiy Party</v>
      </c>
      <c r="D34" s="45" t="str">
        <f>IF(info_parties!K34="","",info_parties!K34)</f>
        <v>Shintō Yūai</v>
      </c>
      <c r="E34" s="45" t="str">
        <f>IF(info_parties!H34="","",info_parties!H34)</f>
        <v>NFP</v>
      </c>
      <c r="F34" s="265" t="str">
        <f t="shared" si="0"/>
        <v/>
      </c>
      <c r="G34" s="266" t="str">
        <f t="shared" si="1"/>
        <v/>
      </c>
      <c r="H34" s="267" t="str">
        <f t="shared" si="2"/>
        <v/>
      </c>
      <c r="I34" s="268" t="str">
        <f t="shared" si="3"/>
        <v/>
      </c>
      <c r="J34" s="269" t="str">
        <f>IF(ISERROR(VLOOKUP($A34,parlvotes_lh!$A$11:$ZZ$210,6,FALSE))=TRUE,"",IF(VLOOKUP($A34,parlvotes_lh!$A$11:$ZZ$210,6,FALSE)=0,"",VLOOKUP($A34,parlvotes_lh!$A$11:$ZZ$210,6,FALSE)))</f>
        <v/>
      </c>
      <c r="K34" s="269" t="str">
        <f>IF(ISERROR(VLOOKUP($A34,parlvotes_lh!$A$11:$ZZ$210,26,FALSE))=TRUE,"",IF(VLOOKUP($A34,parlvotes_lh!$A$11:$ZZ$210,26,FALSE)=0,"",VLOOKUP($A34,parlvotes_lh!$A$11:$ZZ$210,26,FALSE)))</f>
        <v/>
      </c>
      <c r="L34" s="269" t="str">
        <f>IF(ISERROR(VLOOKUP($A34,parlvotes_lh!$A$11:$ZZ$210,46,FALSE))=TRUE,"",IF(VLOOKUP($A34,parlvotes_lh!$A$11:$ZZ$210,46,FALSE)=0,"",VLOOKUP($A34,parlvotes_lh!$A$11:$ZZ$210,46,FALSE)))</f>
        <v/>
      </c>
      <c r="M34" s="269" t="str">
        <f>IF(ISERROR(VLOOKUP($A34,parlvotes_lh!$A$11:$ZZ$210,66,FALSE))=TRUE,"",IF(VLOOKUP($A34,parlvotes_lh!$A$11:$ZZ$210,66,FALSE)=0,"",VLOOKUP($A34,parlvotes_lh!$A$11:$ZZ$210,66,FALSE)))</f>
        <v/>
      </c>
      <c r="N34" s="269" t="str">
        <f>IF(ISERROR(VLOOKUP($A34,parlvotes_lh!$A$11:$ZZ$210,86,FALSE))=TRUE,"",IF(VLOOKUP($A34,parlvotes_lh!$A$11:$ZZ$210,86,FALSE)=0,"",VLOOKUP($A34,parlvotes_lh!$A$11:$ZZ$210,86,FALSE)))</f>
        <v/>
      </c>
      <c r="O34" s="269" t="str">
        <f>IF(ISERROR(VLOOKUP($A34,parlvotes_lh!$A$11:$ZZ$210,106,FALSE))=TRUE,"",IF(VLOOKUP($A34,parlvotes_lh!$A$11:$ZZ$210,106,FALSE)=0,"",VLOOKUP($A34,parlvotes_lh!$A$11:$ZZ$210,106,FALSE)))</f>
        <v/>
      </c>
      <c r="P34" s="269" t="str">
        <f>IF(ISERROR(VLOOKUP($A34,parlvotes_lh!$A$11:$ZZ$210,126,FALSE))=TRUE,"",IF(VLOOKUP($A34,parlvotes_lh!$A$11:$ZZ$210,126,FALSE)=0,"",VLOOKUP($A34,parlvotes_lh!$A$11:$ZZ$210,126,FALSE)))</f>
        <v/>
      </c>
      <c r="Q34" s="270" t="str">
        <f>IF(ISERROR(VLOOKUP($A34,parlvotes_lh!$A$11:$ZZ$210,146,FALSE))=TRUE,"",IF(VLOOKUP($A34,parlvotes_lh!$A$11:$ZZ$210,146,FALSE)=0,"",VLOOKUP($A34,parlvotes_lh!$A$11:$ZZ$210,146,FALSE)))</f>
        <v/>
      </c>
      <c r="R34" s="270" t="str">
        <f>IF(ISERROR(VLOOKUP($A34,parlvotes_lh!$A$11:$ZZ$210,166,FALSE))=TRUE,"",IF(VLOOKUP($A34,parlvotes_lh!$A$11:$ZZ$210,166,FALSE)=0,"",VLOOKUP($A34,parlvotes_lh!$A$11:$ZZ$210,166,FALSE)))</f>
        <v/>
      </c>
      <c r="S34" s="270" t="str">
        <f>IF(ISERROR(VLOOKUP($A34,parlvotes_lh!$A$11:$ZZ$210,186,FALSE))=TRUE,"",IF(VLOOKUP($A34,parlvotes_lh!$A$11:$ZZ$210,186,FALSE)=0,"",VLOOKUP($A34,parlvotes_lh!$A$11:$ZZ$210,186,FALSE)))</f>
        <v/>
      </c>
      <c r="T34" s="270" t="str">
        <f>IF(ISERROR(VLOOKUP($A34,parlvotes_lh!$A$11:$ZZ$210,206,FALSE))=TRUE,"",IF(VLOOKUP($A34,parlvotes_lh!$A$11:$ZZ$210,206,FALSE)=0,"",VLOOKUP($A34,parlvotes_lh!$A$11:$ZZ$210,206,FALSE)))</f>
        <v/>
      </c>
      <c r="U34" s="270" t="str">
        <f>IF(ISERROR(VLOOKUP($A34,parlvotes_lh!$A$11:$ZZ$210,226,FALSE))=TRUE,"",IF(VLOOKUP($A34,parlvotes_lh!$A$11:$ZZ$210,226,FALSE)=0,"",VLOOKUP($A34,parlvotes_lh!$A$11:$ZZ$210,226,FALSE)))</f>
        <v/>
      </c>
      <c r="V34" s="270" t="str">
        <f>IF(ISERROR(VLOOKUP($A34,parlvotes_lh!$A$11:$ZZ$210,246,FALSE))=TRUE,"",IF(VLOOKUP($A34,parlvotes_lh!$A$11:$ZZ$210,246,FALSE)=0,"",VLOOKUP($A34,parlvotes_lh!$A$11:$ZZ$210,246,FALSE)))</f>
        <v/>
      </c>
      <c r="W34" s="270" t="str">
        <f>IF(ISERROR(VLOOKUP($A34,parlvotes_lh!$A$11:$ZZ$210,266,FALSE))=TRUE,"",IF(VLOOKUP($A34,parlvotes_lh!$A$11:$ZZ$210,266,FALSE)=0,"",VLOOKUP($A34,parlvotes_lh!$A$11:$ZZ$210,266,FALSE)))</f>
        <v/>
      </c>
      <c r="X34" s="270" t="str">
        <f>IF(ISERROR(VLOOKUP($A34,parlvotes_lh!$A$11:$ZZ$210,286,FALSE))=TRUE,"",IF(VLOOKUP($A34,parlvotes_lh!$A$11:$ZZ$210,286,FALSE)=0,"",VLOOKUP($A34,parlvotes_lh!$A$11:$ZZ$210,286,FALSE)))</f>
        <v/>
      </c>
      <c r="Y34" s="270" t="str">
        <f>IF(ISERROR(VLOOKUP($A34,parlvotes_lh!$A$11:$ZZ$210,306,FALSE))=TRUE,"",IF(VLOOKUP($A34,parlvotes_lh!$A$11:$ZZ$210,306,FALSE)=0,"",VLOOKUP($A34,parlvotes_lh!$A$11:$ZZ$210,306,FALSE)))</f>
        <v/>
      </c>
      <c r="Z34" s="270" t="str">
        <f>IF(ISERROR(VLOOKUP($A34,parlvotes_lh!$A$11:$ZZ$210,326,FALSE))=TRUE,"",IF(VLOOKUP($A34,parlvotes_lh!$A$11:$ZZ$210,326,FALSE)=0,"",VLOOKUP($A34,parlvotes_lh!$A$11:$ZZ$210,326,FALSE)))</f>
        <v/>
      </c>
      <c r="AA34" s="270" t="str">
        <f>IF(ISERROR(VLOOKUP($A34,parlvotes_lh!$A$11:$ZZ$210,346,FALSE))=TRUE,"",IF(VLOOKUP($A34,parlvotes_lh!$A$11:$ZZ$210,346,FALSE)=0,"",VLOOKUP($A34,parlvotes_lh!$A$11:$ZZ$210,346,FALSE)))</f>
        <v/>
      </c>
      <c r="AB34" s="270" t="str">
        <f>IF(ISERROR(VLOOKUP($A34,parlvotes_lh!$A$11:$ZZ$210,366,FALSE))=TRUE,"",IF(VLOOKUP($A34,parlvotes_lh!$A$11:$ZZ$210,366,FALSE)=0,"",VLOOKUP($A34,parlvotes_lh!$A$11:$ZZ$210,366,FALSE)))</f>
        <v/>
      </c>
      <c r="AC34" s="270" t="str">
        <f>IF(ISERROR(VLOOKUP($A34,parlvotes_lh!$A$11:$ZZ$210,386,FALSE))=TRUE,"",IF(VLOOKUP($A34,parlvotes_lh!$A$11:$ZZ$210,386,FALSE)=0,"",VLOOKUP($A34,parlvotes_lh!$A$11:$ZZ$210,386,FALSE)))</f>
        <v/>
      </c>
    </row>
    <row r="35" spans="1:29" ht="13.5" customHeight="1">
      <c r="A35" s="264" t="str">
        <f>IF(info_parties!A35="","",info_parties!A35)</f>
        <v>jp_drp01</v>
      </c>
      <c r="B35" s="45" t="str">
        <f>IF(A35="","",MID(info_weblinks!$C$3,32,3))</f>
        <v>jpn</v>
      </c>
      <c r="C35" s="45" t="str">
        <f>IF(info_parties!G35="","",info_parties!G35)</f>
        <v>Democratic Reform Party</v>
      </c>
      <c r="D35" s="45" t="str">
        <f>IF(info_parties!K35="","",info_parties!K35)</f>
        <v>Minshu-Kaikaku-Rengo</v>
      </c>
      <c r="E35" s="45" t="str">
        <f>IF(info_parties!H35="","",info_parties!H35)</f>
        <v>DRP</v>
      </c>
      <c r="F35" s="265" t="str">
        <f t="shared" si="0"/>
        <v/>
      </c>
      <c r="G35" s="266" t="str">
        <f t="shared" si="1"/>
        <v/>
      </c>
      <c r="H35" s="267" t="str">
        <f t="shared" si="2"/>
        <v/>
      </c>
      <c r="I35" s="268" t="str">
        <f t="shared" si="3"/>
        <v/>
      </c>
      <c r="J35" s="269" t="str">
        <f>IF(ISERROR(VLOOKUP($A35,parlvotes_lh!$A$11:$ZZ$210,6,FALSE))=TRUE,"",IF(VLOOKUP($A35,parlvotes_lh!$A$11:$ZZ$210,6,FALSE)=0,"",VLOOKUP($A35,parlvotes_lh!$A$11:$ZZ$210,6,FALSE)))</f>
        <v/>
      </c>
      <c r="K35" s="269" t="str">
        <f>IF(ISERROR(VLOOKUP($A35,parlvotes_lh!$A$11:$ZZ$210,26,FALSE))=TRUE,"",IF(VLOOKUP($A35,parlvotes_lh!$A$11:$ZZ$210,26,FALSE)=0,"",VLOOKUP($A35,parlvotes_lh!$A$11:$ZZ$210,26,FALSE)))</f>
        <v/>
      </c>
      <c r="L35" s="269" t="str">
        <f>IF(ISERROR(VLOOKUP($A35,parlvotes_lh!$A$11:$ZZ$210,46,FALSE))=TRUE,"",IF(VLOOKUP($A35,parlvotes_lh!$A$11:$ZZ$210,46,FALSE)=0,"",VLOOKUP($A35,parlvotes_lh!$A$11:$ZZ$210,46,FALSE)))</f>
        <v/>
      </c>
      <c r="M35" s="269" t="str">
        <f>IF(ISERROR(VLOOKUP($A35,parlvotes_lh!$A$11:$ZZ$210,66,FALSE))=TRUE,"",IF(VLOOKUP($A35,parlvotes_lh!$A$11:$ZZ$210,66,FALSE)=0,"",VLOOKUP($A35,parlvotes_lh!$A$11:$ZZ$210,66,FALSE)))</f>
        <v/>
      </c>
      <c r="N35" s="269" t="str">
        <f>IF(ISERROR(VLOOKUP($A35,parlvotes_lh!$A$11:$ZZ$210,86,FALSE))=TRUE,"",IF(VLOOKUP($A35,parlvotes_lh!$A$11:$ZZ$210,86,FALSE)=0,"",VLOOKUP($A35,parlvotes_lh!$A$11:$ZZ$210,86,FALSE)))</f>
        <v/>
      </c>
      <c r="O35" s="269" t="str">
        <f>IF(ISERROR(VLOOKUP($A35,parlvotes_lh!$A$11:$ZZ$210,106,FALSE))=TRUE,"",IF(VLOOKUP($A35,parlvotes_lh!$A$11:$ZZ$210,106,FALSE)=0,"",VLOOKUP($A35,parlvotes_lh!$A$11:$ZZ$210,106,FALSE)))</f>
        <v/>
      </c>
      <c r="P35" s="269" t="str">
        <f>IF(ISERROR(VLOOKUP($A35,parlvotes_lh!$A$11:$ZZ$210,126,FALSE))=TRUE,"",IF(VLOOKUP($A35,parlvotes_lh!$A$11:$ZZ$210,126,FALSE)=0,"",VLOOKUP($A35,parlvotes_lh!$A$11:$ZZ$210,126,FALSE)))</f>
        <v/>
      </c>
      <c r="Q35" s="270" t="str">
        <f>IF(ISERROR(VLOOKUP($A35,parlvotes_lh!$A$11:$ZZ$210,146,FALSE))=TRUE,"",IF(VLOOKUP($A35,parlvotes_lh!$A$11:$ZZ$210,146,FALSE)=0,"",VLOOKUP($A35,parlvotes_lh!$A$11:$ZZ$210,146,FALSE)))</f>
        <v/>
      </c>
      <c r="R35" s="270" t="str">
        <f>IF(ISERROR(VLOOKUP($A35,parlvotes_lh!$A$11:$ZZ$210,166,FALSE))=TRUE,"",IF(VLOOKUP($A35,parlvotes_lh!$A$11:$ZZ$210,166,FALSE)=0,"",VLOOKUP($A35,parlvotes_lh!$A$11:$ZZ$210,166,FALSE)))</f>
        <v/>
      </c>
      <c r="S35" s="270" t="str">
        <f>IF(ISERROR(VLOOKUP($A35,parlvotes_lh!$A$11:$ZZ$210,186,FALSE))=TRUE,"",IF(VLOOKUP($A35,parlvotes_lh!$A$11:$ZZ$210,186,FALSE)=0,"",VLOOKUP($A35,parlvotes_lh!$A$11:$ZZ$210,186,FALSE)))</f>
        <v/>
      </c>
      <c r="T35" s="270" t="str">
        <f>IF(ISERROR(VLOOKUP($A35,parlvotes_lh!$A$11:$ZZ$210,206,FALSE))=TRUE,"",IF(VLOOKUP($A35,parlvotes_lh!$A$11:$ZZ$210,206,FALSE)=0,"",VLOOKUP($A35,parlvotes_lh!$A$11:$ZZ$210,206,FALSE)))</f>
        <v/>
      </c>
      <c r="U35" s="270" t="str">
        <f>IF(ISERROR(VLOOKUP($A35,parlvotes_lh!$A$11:$ZZ$210,226,FALSE))=TRUE,"",IF(VLOOKUP($A35,parlvotes_lh!$A$11:$ZZ$210,226,FALSE)=0,"",VLOOKUP($A35,parlvotes_lh!$A$11:$ZZ$210,226,FALSE)))</f>
        <v/>
      </c>
      <c r="V35" s="270" t="str">
        <f>IF(ISERROR(VLOOKUP($A35,parlvotes_lh!$A$11:$ZZ$210,246,FALSE))=TRUE,"",IF(VLOOKUP($A35,parlvotes_lh!$A$11:$ZZ$210,246,FALSE)=0,"",VLOOKUP($A35,parlvotes_lh!$A$11:$ZZ$210,246,FALSE)))</f>
        <v/>
      </c>
      <c r="W35" s="270" t="str">
        <f>IF(ISERROR(VLOOKUP($A35,parlvotes_lh!$A$11:$ZZ$210,266,FALSE))=TRUE,"",IF(VLOOKUP($A35,parlvotes_lh!$A$11:$ZZ$210,266,FALSE)=0,"",VLOOKUP($A35,parlvotes_lh!$A$11:$ZZ$210,266,FALSE)))</f>
        <v/>
      </c>
      <c r="X35" s="270" t="str">
        <f>IF(ISERROR(VLOOKUP($A35,parlvotes_lh!$A$11:$ZZ$210,286,FALSE))=TRUE,"",IF(VLOOKUP($A35,parlvotes_lh!$A$11:$ZZ$210,286,FALSE)=0,"",VLOOKUP($A35,parlvotes_lh!$A$11:$ZZ$210,286,FALSE)))</f>
        <v/>
      </c>
      <c r="Y35" s="270" t="str">
        <f>IF(ISERROR(VLOOKUP($A35,parlvotes_lh!$A$11:$ZZ$210,306,FALSE))=TRUE,"",IF(VLOOKUP($A35,parlvotes_lh!$A$11:$ZZ$210,306,FALSE)=0,"",VLOOKUP($A35,parlvotes_lh!$A$11:$ZZ$210,306,FALSE)))</f>
        <v/>
      </c>
      <c r="Z35" s="270" t="str">
        <f>IF(ISERROR(VLOOKUP($A35,parlvotes_lh!$A$11:$ZZ$210,326,FALSE))=TRUE,"",IF(VLOOKUP($A35,parlvotes_lh!$A$11:$ZZ$210,326,FALSE)=0,"",VLOOKUP($A35,parlvotes_lh!$A$11:$ZZ$210,326,FALSE)))</f>
        <v/>
      </c>
      <c r="AA35" s="270" t="str">
        <f>IF(ISERROR(VLOOKUP($A35,parlvotes_lh!$A$11:$ZZ$210,346,FALSE))=TRUE,"",IF(VLOOKUP($A35,parlvotes_lh!$A$11:$ZZ$210,346,FALSE)=0,"",VLOOKUP($A35,parlvotes_lh!$A$11:$ZZ$210,346,FALSE)))</f>
        <v/>
      </c>
      <c r="AB35" s="270" t="str">
        <f>IF(ISERROR(VLOOKUP($A35,parlvotes_lh!$A$11:$ZZ$210,366,FALSE))=TRUE,"",IF(VLOOKUP($A35,parlvotes_lh!$A$11:$ZZ$210,366,FALSE)=0,"",VLOOKUP($A35,parlvotes_lh!$A$11:$ZZ$210,366,FALSE)))</f>
        <v/>
      </c>
      <c r="AC35" s="270" t="str">
        <f>IF(ISERROR(VLOOKUP($A35,parlvotes_lh!$A$11:$ZZ$210,386,FALSE))=TRUE,"",IF(VLOOKUP($A35,parlvotes_lh!$A$11:$ZZ$210,386,FALSE)=0,"",VLOOKUP($A35,parlvotes_lh!$A$11:$ZZ$210,386,FALSE)))</f>
        <v/>
      </c>
    </row>
    <row r="36" spans="1:29" ht="13.5" customHeight="1">
      <c r="A36" s="264" t="str">
        <f>IF(info_parties!A36="","",info_parties!A36)</f>
        <v>jp_ll01</v>
      </c>
      <c r="B36" s="45" t="str">
        <f>IF(A36="","",MID(info_weblinks!$C$3,32,3))</f>
        <v>jpn</v>
      </c>
      <c r="C36" s="45" t="str">
        <f>IF(info_parties!G36="","",info_parties!G36)</f>
        <v>Liberal League</v>
      </c>
      <c r="D36" s="45" t="str">
        <f>IF(info_parties!K36="","",info_parties!K36)</f>
        <v>Jiyu Rengo</v>
      </c>
      <c r="E36" s="45" t="str">
        <f>IF(info_parties!H36="","",info_parties!H36)</f>
        <v>LL</v>
      </c>
      <c r="F36" s="265">
        <f t="shared" si="0"/>
        <v>35358</v>
      </c>
      <c r="G36" s="266">
        <f t="shared" si="1"/>
        <v>36702</v>
      </c>
      <c r="H36" s="267">
        <f t="shared" si="2"/>
        <v>1.1000000000000001E-2</v>
      </c>
      <c r="I36" s="268">
        <f t="shared" si="3"/>
        <v>36702</v>
      </c>
      <c r="J36" s="269" t="str">
        <f>IF(ISERROR(VLOOKUP($A36,parlvotes_lh!$A$11:$ZZ$210,6,FALSE))=TRUE,"",IF(VLOOKUP($A36,parlvotes_lh!$A$11:$ZZ$210,6,FALSE)=0,"",VLOOKUP($A36,parlvotes_lh!$A$11:$ZZ$210,6,FALSE)))</f>
        <v/>
      </c>
      <c r="K36" s="269">
        <f>IF(ISERROR(VLOOKUP($A36,parlvotes_lh!$A$11:$ZZ$210,26,FALSE))=TRUE,"",IF(VLOOKUP($A36,parlvotes_lh!$A$11:$ZZ$210,26,FALSE)=0,"",VLOOKUP($A36,parlvotes_lh!$A$11:$ZZ$210,26,FALSE)))</f>
        <v>8.0000000000000002E-3</v>
      </c>
      <c r="L36" s="269">
        <f>IF(ISERROR(VLOOKUP($A36,parlvotes_lh!$A$11:$ZZ$210,46,FALSE))=TRUE,"",IF(VLOOKUP($A36,parlvotes_lh!$A$11:$ZZ$210,46,FALSE)=0,"",VLOOKUP($A36,parlvotes_lh!$A$11:$ZZ$210,46,FALSE)))</f>
        <v>1.1000000000000001E-2</v>
      </c>
      <c r="M36" s="269" t="str">
        <f>IF(ISERROR(VLOOKUP($A36,parlvotes_lh!$A$11:$ZZ$210,66,FALSE))=TRUE,"",IF(VLOOKUP($A36,parlvotes_lh!$A$11:$ZZ$210,66,FALSE)=0,"",VLOOKUP($A36,parlvotes_lh!$A$11:$ZZ$210,66,FALSE)))</f>
        <v/>
      </c>
      <c r="N36" s="269" t="str">
        <f>IF(ISERROR(VLOOKUP($A36,parlvotes_lh!$A$11:$ZZ$210,86,FALSE))=TRUE,"",IF(VLOOKUP($A36,parlvotes_lh!$A$11:$ZZ$210,86,FALSE)=0,"",VLOOKUP($A36,parlvotes_lh!$A$11:$ZZ$210,86,FALSE)))</f>
        <v/>
      </c>
      <c r="O36" s="269" t="str">
        <f>IF(ISERROR(VLOOKUP($A36,parlvotes_lh!$A$11:$ZZ$210,106,FALSE))=TRUE,"",IF(VLOOKUP($A36,parlvotes_lh!$A$11:$ZZ$210,106,FALSE)=0,"",VLOOKUP($A36,parlvotes_lh!$A$11:$ZZ$210,106,FALSE)))</f>
        <v/>
      </c>
      <c r="P36" s="269" t="str">
        <f>IF(ISERROR(VLOOKUP($A36,parlvotes_lh!$A$11:$ZZ$210,126,FALSE))=TRUE,"",IF(VLOOKUP($A36,parlvotes_lh!$A$11:$ZZ$210,126,FALSE)=0,"",VLOOKUP($A36,parlvotes_lh!$A$11:$ZZ$210,126,FALSE)))</f>
        <v/>
      </c>
      <c r="Q36" s="270" t="str">
        <f>IF(ISERROR(VLOOKUP($A36,parlvotes_lh!$A$11:$ZZ$210,146,FALSE))=TRUE,"",IF(VLOOKUP($A36,parlvotes_lh!$A$11:$ZZ$210,146,FALSE)=0,"",VLOOKUP($A36,parlvotes_lh!$A$11:$ZZ$210,146,FALSE)))</f>
        <v/>
      </c>
      <c r="R36" s="270" t="str">
        <f>IF(ISERROR(VLOOKUP($A36,parlvotes_lh!$A$11:$ZZ$210,166,FALSE))=TRUE,"",IF(VLOOKUP($A36,parlvotes_lh!$A$11:$ZZ$210,166,FALSE)=0,"",VLOOKUP($A36,parlvotes_lh!$A$11:$ZZ$210,166,FALSE)))</f>
        <v/>
      </c>
      <c r="S36" s="270" t="str">
        <f>IF(ISERROR(VLOOKUP($A36,parlvotes_lh!$A$11:$ZZ$210,186,FALSE))=TRUE,"",IF(VLOOKUP($A36,parlvotes_lh!$A$11:$ZZ$210,186,FALSE)=0,"",VLOOKUP($A36,parlvotes_lh!$A$11:$ZZ$210,186,FALSE)))</f>
        <v/>
      </c>
      <c r="T36" s="270" t="str">
        <f>IF(ISERROR(VLOOKUP($A36,parlvotes_lh!$A$11:$ZZ$210,206,FALSE))=TRUE,"",IF(VLOOKUP($A36,parlvotes_lh!$A$11:$ZZ$210,206,FALSE)=0,"",VLOOKUP($A36,parlvotes_lh!$A$11:$ZZ$210,206,FALSE)))</f>
        <v/>
      </c>
      <c r="U36" s="270" t="str">
        <f>IF(ISERROR(VLOOKUP($A36,parlvotes_lh!$A$11:$ZZ$210,226,FALSE))=TRUE,"",IF(VLOOKUP($A36,parlvotes_lh!$A$11:$ZZ$210,226,FALSE)=0,"",VLOOKUP($A36,parlvotes_lh!$A$11:$ZZ$210,226,FALSE)))</f>
        <v/>
      </c>
      <c r="V36" s="270" t="str">
        <f>IF(ISERROR(VLOOKUP($A36,parlvotes_lh!$A$11:$ZZ$210,246,FALSE))=TRUE,"",IF(VLOOKUP($A36,parlvotes_lh!$A$11:$ZZ$210,246,FALSE)=0,"",VLOOKUP($A36,parlvotes_lh!$A$11:$ZZ$210,246,FALSE)))</f>
        <v/>
      </c>
      <c r="W36" s="270" t="str">
        <f>IF(ISERROR(VLOOKUP($A36,parlvotes_lh!$A$11:$ZZ$210,266,FALSE))=TRUE,"",IF(VLOOKUP($A36,parlvotes_lh!$A$11:$ZZ$210,266,FALSE)=0,"",VLOOKUP($A36,parlvotes_lh!$A$11:$ZZ$210,266,FALSE)))</f>
        <v/>
      </c>
      <c r="X36" s="270" t="str">
        <f>IF(ISERROR(VLOOKUP($A36,parlvotes_lh!$A$11:$ZZ$210,286,FALSE))=TRUE,"",IF(VLOOKUP($A36,parlvotes_lh!$A$11:$ZZ$210,286,FALSE)=0,"",VLOOKUP($A36,parlvotes_lh!$A$11:$ZZ$210,286,FALSE)))</f>
        <v/>
      </c>
      <c r="Y36" s="270" t="str">
        <f>IF(ISERROR(VLOOKUP($A36,parlvotes_lh!$A$11:$ZZ$210,306,FALSE))=TRUE,"",IF(VLOOKUP($A36,parlvotes_lh!$A$11:$ZZ$210,306,FALSE)=0,"",VLOOKUP($A36,parlvotes_lh!$A$11:$ZZ$210,306,FALSE)))</f>
        <v/>
      </c>
      <c r="Z36" s="270" t="str">
        <f>IF(ISERROR(VLOOKUP($A36,parlvotes_lh!$A$11:$ZZ$210,326,FALSE))=TRUE,"",IF(VLOOKUP($A36,parlvotes_lh!$A$11:$ZZ$210,326,FALSE)=0,"",VLOOKUP($A36,parlvotes_lh!$A$11:$ZZ$210,326,FALSE)))</f>
        <v/>
      </c>
      <c r="AA36" s="270" t="str">
        <f>IF(ISERROR(VLOOKUP($A36,parlvotes_lh!$A$11:$ZZ$210,346,FALSE))=TRUE,"",IF(VLOOKUP($A36,parlvotes_lh!$A$11:$ZZ$210,346,FALSE)=0,"",VLOOKUP($A36,parlvotes_lh!$A$11:$ZZ$210,346,FALSE)))</f>
        <v/>
      </c>
      <c r="AB36" s="270" t="str">
        <f>IF(ISERROR(VLOOKUP($A36,parlvotes_lh!$A$11:$ZZ$210,366,FALSE))=TRUE,"",IF(VLOOKUP($A36,parlvotes_lh!$A$11:$ZZ$210,366,FALSE)=0,"",VLOOKUP($A36,parlvotes_lh!$A$11:$ZZ$210,366,FALSE)))</f>
        <v/>
      </c>
      <c r="AC36" s="270" t="str">
        <f>IF(ISERROR(VLOOKUP($A36,parlvotes_lh!$A$11:$ZZ$210,386,FALSE))=TRUE,"",IF(VLOOKUP($A36,parlvotes_lh!$A$11:$ZZ$210,386,FALSE)=0,"",VLOOKUP($A36,parlvotes_lh!$A$11:$ZZ$210,386,FALSE)))</f>
        <v/>
      </c>
    </row>
    <row r="37" spans="1:29" ht="13.5" customHeight="1">
      <c r="A37" s="264" t="str">
        <f>IF(info_parties!A37="","",info_parties!A37)</f>
        <v>jp_lnc01</v>
      </c>
      <c r="B37" s="45" t="str">
        <f>IF(A37="","",MID(info_weblinks!$C$3,32,3))</f>
        <v>jpn</v>
      </c>
      <c r="C37" s="45" t="str">
        <f>IF(info_parties!G37="","",info_parties!G37)</f>
        <v>Liberal National Congress</v>
      </c>
      <c r="D37" s="45" t="str">
        <f>IF(info_parties!K37="","",info_parties!K37)</f>
        <v>Jiyū kokumin kaigi</v>
      </c>
      <c r="E37" s="45" t="str">
        <f>IF(info_parties!H37="","",info_parties!H37)</f>
        <v>LNC</v>
      </c>
      <c r="F37" s="265" t="str">
        <f t="shared" si="0"/>
        <v/>
      </c>
      <c r="G37" s="266" t="str">
        <f t="shared" si="1"/>
        <v/>
      </c>
      <c r="H37" s="267" t="str">
        <f t="shared" si="2"/>
        <v/>
      </c>
      <c r="I37" s="268" t="str">
        <f t="shared" si="3"/>
        <v/>
      </c>
      <c r="J37" s="269" t="str">
        <f>IF(ISERROR(VLOOKUP($A37,parlvotes_lh!$A$11:$ZZ$210,6,FALSE))=TRUE,"",IF(VLOOKUP($A37,parlvotes_lh!$A$11:$ZZ$210,6,FALSE)=0,"",VLOOKUP($A37,parlvotes_lh!$A$11:$ZZ$210,6,FALSE)))</f>
        <v/>
      </c>
      <c r="K37" s="269" t="str">
        <f>IF(ISERROR(VLOOKUP($A37,parlvotes_lh!$A$11:$ZZ$210,26,FALSE))=TRUE,"",IF(VLOOKUP($A37,parlvotes_lh!$A$11:$ZZ$210,26,FALSE)=0,"",VLOOKUP($A37,parlvotes_lh!$A$11:$ZZ$210,26,FALSE)))</f>
        <v/>
      </c>
      <c r="L37" s="269" t="str">
        <f>IF(ISERROR(VLOOKUP($A37,parlvotes_lh!$A$11:$ZZ$210,46,FALSE))=TRUE,"",IF(VLOOKUP($A37,parlvotes_lh!$A$11:$ZZ$210,46,FALSE)=0,"",VLOOKUP($A37,parlvotes_lh!$A$11:$ZZ$210,46,FALSE)))</f>
        <v/>
      </c>
      <c r="M37" s="269" t="str">
        <f>IF(ISERROR(VLOOKUP($A37,parlvotes_lh!$A$11:$ZZ$210,66,FALSE))=TRUE,"",IF(VLOOKUP($A37,parlvotes_lh!$A$11:$ZZ$210,66,FALSE)=0,"",VLOOKUP($A37,parlvotes_lh!$A$11:$ZZ$210,66,FALSE)))</f>
        <v/>
      </c>
      <c r="N37" s="269" t="str">
        <f>IF(ISERROR(VLOOKUP($A37,parlvotes_lh!$A$11:$ZZ$210,86,FALSE))=TRUE,"",IF(VLOOKUP($A37,parlvotes_lh!$A$11:$ZZ$210,86,FALSE)=0,"",VLOOKUP($A37,parlvotes_lh!$A$11:$ZZ$210,86,FALSE)))</f>
        <v/>
      </c>
      <c r="O37" s="269" t="str">
        <f>IF(ISERROR(VLOOKUP($A37,parlvotes_lh!$A$11:$ZZ$210,106,FALSE))=TRUE,"",IF(VLOOKUP($A37,parlvotes_lh!$A$11:$ZZ$210,106,FALSE)=0,"",VLOOKUP($A37,parlvotes_lh!$A$11:$ZZ$210,106,FALSE)))</f>
        <v/>
      </c>
      <c r="P37" s="269" t="str">
        <f>IF(ISERROR(VLOOKUP($A37,parlvotes_lh!$A$11:$ZZ$210,126,FALSE))=TRUE,"",IF(VLOOKUP($A37,parlvotes_lh!$A$11:$ZZ$210,126,FALSE)=0,"",VLOOKUP($A37,parlvotes_lh!$A$11:$ZZ$210,126,FALSE)))</f>
        <v/>
      </c>
      <c r="Q37" s="270" t="str">
        <f>IF(ISERROR(VLOOKUP($A37,parlvotes_lh!$A$11:$ZZ$210,146,FALSE))=TRUE,"",IF(VLOOKUP($A37,parlvotes_lh!$A$11:$ZZ$210,146,FALSE)=0,"",VLOOKUP($A37,parlvotes_lh!$A$11:$ZZ$210,146,FALSE)))</f>
        <v/>
      </c>
      <c r="R37" s="270" t="str">
        <f>IF(ISERROR(VLOOKUP($A37,parlvotes_lh!$A$11:$ZZ$210,166,FALSE))=TRUE,"",IF(VLOOKUP($A37,parlvotes_lh!$A$11:$ZZ$210,166,FALSE)=0,"",VLOOKUP($A37,parlvotes_lh!$A$11:$ZZ$210,166,FALSE)))</f>
        <v/>
      </c>
      <c r="S37" s="270" t="str">
        <f>IF(ISERROR(VLOOKUP($A37,parlvotes_lh!$A$11:$ZZ$210,186,FALSE))=TRUE,"",IF(VLOOKUP($A37,parlvotes_lh!$A$11:$ZZ$210,186,FALSE)=0,"",VLOOKUP($A37,parlvotes_lh!$A$11:$ZZ$210,186,FALSE)))</f>
        <v/>
      </c>
      <c r="T37" s="270" t="str">
        <f>IF(ISERROR(VLOOKUP($A37,parlvotes_lh!$A$11:$ZZ$210,206,FALSE))=TRUE,"",IF(VLOOKUP($A37,parlvotes_lh!$A$11:$ZZ$210,206,FALSE)=0,"",VLOOKUP($A37,parlvotes_lh!$A$11:$ZZ$210,206,FALSE)))</f>
        <v/>
      </c>
      <c r="U37" s="270" t="str">
        <f>IF(ISERROR(VLOOKUP($A37,parlvotes_lh!$A$11:$ZZ$210,226,FALSE))=TRUE,"",IF(VLOOKUP($A37,parlvotes_lh!$A$11:$ZZ$210,226,FALSE)=0,"",VLOOKUP($A37,parlvotes_lh!$A$11:$ZZ$210,226,FALSE)))</f>
        <v/>
      </c>
      <c r="V37" s="270" t="str">
        <f>IF(ISERROR(VLOOKUP($A37,parlvotes_lh!$A$11:$ZZ$210,246,FALSE))=TRUE,"",IF(VLOOKUP($A37,parlvotes_lh!$A$11:$ZZ$210,246,FALSE)=0,"",VLOOKUP($A37,parlvotes_lh!$A$11:$ZZ$210,246,FALSE)))</f>
        <v/>
      </c>
      <c r="W37" s="270" t="str">
        <f>IF(ISERROR(VLOOKUP($A37,parlvotes_lh!$A$11:$ZZ$210,266,FALSE))=TRUE,"",IF(VLOOKUP($A37,parlvotes_lh!$A$11:$ZZ$210,266,FALSE)=0,"",VLOOKUP($A37,parlvotes_lh!$A$11:$ZZ$210,266,FALSE)))</f>
        <v/>
      </c>
      <c r="X37" s="270" t="str">
        <f>IF(ISERROR(VLOOKUP($A37,parlvotes_lh!$A$11:$ZZ$210,286,FALSE))=TRUE,"",IF(VLOOKUP($A37,parlvotes_lh!$A$11:$ZZ$210,286,FALSE)=0,"",VLOOKUP($A37,parlvotes_lh!$A$11:$ZZ$210,286,FALSE)))</f>
        <v/>
      </c>
      <c r="Y37" s="270" t="str">
        <f>IF(ISERROR(VLOOKUP($A37,parlvotes_lh!$A$11:$ZZ$210,306,FALSE))=TRUE,"",IF(VLOOKUP($A37,parlvotes_lh!$A$11:$ZZ$210,306,FALSE)=0,"",VLOOKUP($A37,parlvotes_lh!$A$11:$ZZ$210,306,FALSE)))</f>
        <v/>
      </c>
      <c r="Z37" s="270" t="str">
        <f>IF(ISERROR(VLOOKUP($A37,parlvotes_lh!$A$11:$ZZ$210,326,FALSE))=TRUE,"",IF(VLOOKUP($A37,parlvotes_lh!$A$11:$ZZ$210,326,FALSE)=0,"",VLOOKUP($A37,parlvotes_lh!$A$11:$ZZ$210,326,FALSE)))</f>
        <v/>
      </c>
      <c r="AA37" s="270" t="str">
        <f>IF(ISERROR(VLOOKUP($A37,parlvotes_lh!$A$11:$ZZ$210,346,FALSE))=TRUE,"",IF(VLOOKUP($A37,parlvotes_lh!$A$11:$ZZ$210,346,FALSE)=0,"",VLOOKUP($A37,parlvotes_lh!$A$11:$ZZ$210,346,FALSE)))</f>
        <v/>
      </c>
      <c r="AB37" s="270" t="str">
        <f>IF(ISERROR(VLOOKUP($A37,parlvotes_lh!$A$11:$ZZ$210,366,FALSE))=TRUE,"",IF(VLOOKUP($A37,parlvotes_lh!$A$11:$ZZ$210,366,FALSE)=0,"",VLOOKUP($A37,parlvotes_lh!$A$11:$ZZ$210,366,FALSE)))</f>
        <v/>
      </c>
      <c r="AC37" s="270" t="str">
        <f>IF(ISERROR(VLOOKUP($A37,parlvotes_lh!$A$11:$ZZ$210,386,FALSE))=TRUE,"",IF(VLOOKUP($A37,parlvotes_lh!$A$11:$ZZ$210,386,FALSE)=0,"",VLOOKUP($A37,parlvotes_lh!$A$11:$ZZ$210,386,FALSE)))</f>
        <v/>
      </c>
    </row>
    <row r="38" spans="1:29" ht="13.5" customHeight="1">
      <c r="A38" s="264" t="str">
        <f>IF(info_parties!A38="","",info_parties!A38)</f>
        <v>jp_sdf01</v>
      </c>
      <c r="B38" s="45" t="str">
        <f>IF(A38="","",MID(info_weblinks!$C$3,32,3))</f>
        <v>jpn</v>
      </c>
      <c r="C38" s="45" t="str">
        <f>IF(info_parties!G38="","",info_parties!G38)</f>
        <v>Socialist Democratic Federation</v>
      </c>
      <c r="D38" s="45" t="str">
        <f>IF(info_parties!K38="","",info_parties!K38)</f>
        <v>Shakai-minshu-rengō</v>
      </c>
      <c r="E38" s="45" t="str">
        <f>IF(info_parties!H38="","",info_parties!H38)</f>
        <v>SDF</v>
      </c>
      <c r="F38" s="265">
        <f t="shared" si="0"/>
        <v>34168</v>
      </c>
      <c r="G38" s="266">
        <f t="shared" si="1"/>
        <v>34168</v>
      </c>
      <c r="H38" s="267">
        <f t="shared" si="2"/>
        <v>7.3000000000000001E-3</v>
      </c>
      <c r="I38" s="268">
        <f t="shared" si="3"/>
        <v>34168</v>
      </c>
      <c r="J38" s="269">
        <f>IF(ISERROR(VLOOKUP($A38,parlvotes_lh!$A$11:$ZZ$210,6,FALSE))=TRUE,"",IF(VLOOKUP($A38,parlvotes_lh!$A$11:$ZZ$210,6,FALSE)=0,"",VLOOKUP($A38,parlvotes_lh!$A$11:$ZZ$210,6,FALSE)))</f>
        <v>7.3000000000000001E-3</v>
      </c>
      <c r="K38" s="269" t="str">
        <f>IF(ISERROR(VLOOKUP($A38,parlvotes_lh!$A$11:$ZZ$210,26,FALSE))=TRUE,"",IF(VLOOKUP($A38,parlvotes_lh!$A$11:$ZZ$210,26,FALSE)=0,"",VLOOKUP($A38,parlvotes_lh!$A$11:$ZZ$210,26,FALSE)))</f>
        <v/>
      </c>
      <c r="L38" s="269" t="str">
        <f>IF(ISERROR(VLOOKUP($A38,parlvotes_lh!$A$11:$ZZ$210,46,FALSE))=TRUE,"",IF(VLOOKUP($A38,parlvotes_lh!$A$11:$ZZ$210,46,FALSE)=0,"",VLOOKUP($A38,parlvotes_lh!$A$11:$ZZ$210,46,FALSE)))</f>
        <v/>
      </c>
      <c r="M38" s="269" t="str">
        <f>IF(ISERROR(VLOOKUP($A38,parlvotes_lh!$A$11:$ZZ$210,66,FALSE))=TRUE,"",IF(VLOOKUP($A38,parlvotes_lh!$A$11:$ZZ$210,66,FALSE)=0,"",VLOOKUP($A38,parlvotes_lh!$A$11:$ZZ$210,66,FALSE)))</f>
        <v/>
      </c>
      <c r="N38" s="269" t="str">
        <f>IF(ISERROR(VLOOKUP($A38,parlvotes_lh!$A$11:$ZZ$210,86,FALSE))=TRUE,"",IF(VLOOKUP($A38,parlvotes_lh!$A$11:$ZZ$210,86,FALSE)=0,"",VLOOKUP($A38,parlvotes_lh!$A$11:$ZZ$210,86,FALSE)))</f>
        <v/>
      </c>
      <c r="O38" s="269" t="str">
        <f>IF(ISERROR(VLOOKUP($A38,parlvotes_lh!$A$11:$ZZ$210,106,FALSE))=TRUE,"",IF(VLOOKUP($A38,parlvotes_lh!$A$11:$ZZ$210,106,FALSE)=0,"",VLOOKUP($A38,parlvotes_lh!$A$11:$ZZ$210,106,FALSE)))</f>
        <v/>
      </c>
      <c r="P38" s="269" t="str">
        <f>IF(ISERROR(VLOOKUP($A38,parlvotes_lh!$A$11:$ZZ$210,126,FALSE))=TRUE,"",IF(VLOOKUP($A38,parlvotes_lh!$A$11:$ZZ$210,126,FALSE)=0,"",VLOOKUP($A38,parlvotes_lh!$A$11:$ZZ$210,126,FALSE)))</f>
        <v/>
      </c>
      <c r="Q38" s="270" t="str">
        <f>IF(ISERROR(VLOOKUP($A38,parlvotes_lh!$A$11:$ZZ$210,146,FALSE))=TRUE,"",IF(VLOOKUP($A38,parlvotes_lh!$A$11:$ZZ$210,146,FALSE)=0,"",VLOOKUP($A38,parlvotes_lh!$A$11:$ZZ$210,146,FALSE)))</f>
        <v/>
      </c>
      <c r="R38" s="270" t="str">
        <f>IF(ISERROR(VLOOKUP($A38,parlvotes_lh!$A$11:$ZZ$210,166,FALSE))=TRUE,"",IF(VLOOKUP($A38,parlvotes_lh!$A$11:$ZZ$210,166,FALSE)=0,"",VLOOKUP($A38,parlvotes_lh!$A$11:$ZZ$210,166,FALSE)))</f>
        <v/>
      </c>
      <c r="S38" s="270" t="str">
        <f>IF(ISERROR(VLOOKUP($A38,parlvotes_lh!$A$11:$ZZ$210,186,FALSE))=TRUE,"",IF(VLOOKUP($A38,parlvotes_lh!$A$11:$ZZ$210,186,FALSE)=0,"",VLOOKUP($A38,parlvotes_lh!$A$11:$ZZ$210,186,FALSE)))</f>
        <v/>
      </c>
      <c r="T38" s="270" t="str">
        <f>IF(ISERROR(VLOOKUP($A38,parlvotes_lh!$A$11:$ZZ$210,206,FALSE))=TRUE,"",IF(VLOOKUP($A38,parlvotes_lh!$A$11:$ZZ$210,206,FALSE)=0,"",VLOOKUP($A38,parlvotes_lh!$A$11:$ZZ$210,206,FALSE)))</f>
        <v/>
      </c>
      <c r="U38" s="270" t="str">
        <f>IF(ISERROR(VLOOKUP($A38,parlvotes_lh!$A$11:$ZZ$210,226,FALSE))=TRUE,"",IF(VLOOKUP($A38,parlvotes_lh!$A$11:$ZZ$210,226,FALSE)=0,"",VLOOKUP($A38,parlvotes_lh!$A$11:$ZZ$210,226,FALSE)))</f>
        <v/>
      </c>
      <c r="V38" s="270" t="str">
        <f>IF(ISERROR(VLOOKUP($A38,parlvotes_lh!$A$11:$ZZ$210,246,FALSE))=TRUE,"",IF(VLOOKUP($A38,parlvotes_lh!$A$11:$ZZ$210,246,FALSE)=0,"",VLOOKUP($A38,parlvotes_lh!$A$11:$ZZ$210,246,FALSE)))</f>
        <v/>
      </c>
      <c r="W38" s="270" t="str">
        <f>IF(ISERROR(VLOOKUP($A38,parlvotes_lh!$A$11:$ZZ$210,266,FALSE))=TRUE,"",IF(VLOOKUP($A38,parlvotes_lh!$A$11:$ZZ$210,266,FALSE)=0,"",VLOOKUP($A38,parlvotes_lh!$A$11:$ZZ$210,266,FALSE)))</f>
        <v/>
      </c>
      <c r="X38" s="270" t="str">
        <f>IF(ISERROR(VLOOKUP($A38,parlvotes_lh!$A$11:$ZZ$210,286,FALSE))=TRUE,"",IF(VLOOKUP($A38,parlvotes_lh!$A$11:$ZZ$210,286,FALSE)=0,"",VLOOKUP($A38,parlvotes_lh!$A$11:$ZZ$210,286,FALSE)))</f>
        <v/>
      </c>
      <c r="Y38" s="270" t="str">
        <f>IF(ISERROR(VLOOKUP($A38,parlvotes_lh!$A$11:$ZZ$210,306,FALSE))=TRUE,"",IF(VLOOKUP($A38,parlvotes_lh!$A$11:$ZZ$210,306,FALSE)=0,"",VLOOKUP($A38,parlvotes_lh!$A$11:$ZZ$210,306,FALSE)))</f>
        <v/>
      </c>
      <c r="Z38" s="270" t="str">
        <f>IF(ISERROR(VLOOKUP($A38,parlvotes_lh!$A$11:$ZZ$210,326,FALSE))=TRUE,"",IF(VLOOKUP($A38,parlvotes_lh!$A$11:$ZZ$210,326,FALSE)=0,"",VLOOKUP($A38,parlvotes_lh!$A$11:$ZZ$210,326,FALSE)))</f>
        <v/>
      </c>
      <c r="AA38" s="270" t="str">
        <f>IF(ISERROR(VLOOKUP($A38,parlvotes_lh!$A$11:$ZZ$210,346,FALSE))=TRUE,"",IF(VLOOKUP($A38,parlvotes_lh!$A$11:$ZZ$210,346,FALSE)=0,"",VLOOKUP($A38,parlvotes_lh!$A$11:$ZZ$210,346,FALSE)))</f>
        <v/>
      </c>
      <c r="AB38" s="270" t="str">
        <f>IF(ISERROR(VLOOKUP($A38,parlvotes_lh!$A$11:$ZZ$210,366,FALSE))=TRUE,"",IF(VLOOKUP($A38,parlvotes_lh!$A$11:$ZZ$210,366,FALSE)=0,"",VLOOKUP($A38,parlvotes_lh!$A$11:$ZZ$210,366,FALSE)))</f>
        <v/>
      </c>
      <c r="AC38" s="270" t="str">
        <f>IF(ISERROR(VLOOKUP($A38,parlvotes_lh!$A$11:$ZZ$210,386,FALSE))=TRUE,"",IF(VLOOKUP($A38,parlvotes_lh!$A$11:$ZZ$210,386,FALSE)=0,"",VLOOKUP($A38,parlvotes_lh!$A$11:$ZZ$210,386,FALSE)))</f>
        <v/>
      </c>
    </row>
    <row r="39" spans="1:29" ht="13.5" customHeight="1">
      <c r="A39" s="264" t="str">
        <f>IF(info_parties!A39="","",info_parties!A39)</f>
        <v>jp_sozo01</v>
      </c>
      <c r="B39" s="45" t="str">
        <f>IF(A39="","",MID(info_weblinks!$C$3,32,3))</f>
        <v>jpn</v>
      </c>
      <c r="C39" s="45" t="str">
        <f>IF(info_parties!G39="","",info_parties!G39)</f>
        <v>Political Group of Okinawa Revolution</v>
      </c>
      <c r="D39" s="45" t="str">
        <f>IF(info_parties!K39="","",info_parties!K39)</f>
        <v>Seitō Sōzō</v>
      </c>
      <c r="E39" s="45" t="str">
        <f>IF(info_parties!H39="","",info_parties!H39)</f>
        <v>SOZO</v>
      </c>
      <c r="F39" s="265" t="str">
        <f t="shared" si="0"/>
        <v/>
      </c>
      <c r="G39" s="266" t="str">
        <f t="shared" si="1"/>
        <v/>
      </c>
      <c r="H39" s="267" t="str">
        <f t="shared" si="2"/>
        <v/>
      </c>
      <c r="I39" s="268" t="str">
        <f t="shared" si="3"/>
        <v/>
      </c>
      <c r="J39" s="269" t="str">
        <f>IF(ISERROR(VLOOKUP($A39,parlvotes_lh!$A$11:$ZZ$210,6,FALSE))=TRUE,"",IF(VLOOKUP($A39,parlvotes_lh!$A$11:$ZZ$210,6,FALSE)=0,"",VLOOKUP($A39,parlvotes_lh!$A$11:$ZZ$210,6,FALSE)))</f>
        <v/>
      </c>
      <c r="K39" s="269" t="str">
        <f>IF(ISERROR(VLOOKUP($A39,parlvotes_lh!$A$11:$ZZ$210,26,FALSE))=TRUE,"",IF(VLOOKUP($A39,parlvotes_lh!$A$11:$ZZ$210,26,FALSE)=0,"",VLOOKUP($A39,parlvotes_lh!$A$11:$ZZ$210,26,FALSE)))</f>
        <v/>
      </c>
      <c r="L39" s="269" t="str">
        <f>IF(ISERROR(VLOOKUP($A39,parlvotes_lh!$A$11:$ZZ$210,46,FALSE))=TRUE,"",IF(VLOOKUP($A39,parlvotes_lh!$A$11:$ZZ$210,46,FALSE)=0,"",VLOOKUP($A39,parlvotes_lh!$A$11:$ZZ$210,46,FALSE)))</f>
        <v/>
      </c>
      <c r="M39" s="269" t="str">
        <f>IF(ISERROR(VLOOKUP($A39,parlvotes_lh!$A$11:$ZZ$210,66,FALSE))=TRUE,"",IF(VLOOKUP($A39,parlvotes_lh!$A$11:$ZZ$210,66,FALSE)=0,"",VLOOKUP($A39,parlvotes_lh!$A$11:$ZZ$210,66,FALSE)))</f>
        <v/>
      </c>
      <c r="N39" s="269" t="str">
        <f>IF(ISERROR(VLOOKUP($A39,parlvotes_lh!$A$11:$ZZ$210,86,FALSE))=TRUE,"",IF(VLOOKUP($A39,parlvotes_lh!$A$11:$ZZ$210,86,FALSE)=0,"",VLOOKUP($A39,parlvotes_lh!$A$11:$ZZ$210,86,FALSE)))</f>
        <v/>
      </c>
      <c r="O39" s="269" t="str">
        <f>IF(ISERROR(VLOOKUP($A39,parlvotes_lh!$A$11:$ZZ$210,106,FALSE))=TRUE,"",IF(VLOOKUP($A39,parlvotes_lh!$A$11:$ZZ$210,106,FALSE)=0,"",VLOOKUP($A39,parlvotes_lh!$A$11:$ZZ$210,106,FALSE)))</f>
        <v/>
      </c>
      <c r="P39" s="269" t="str">
        <f>IF(ISERROR(VLOOKUP($A39,parlvotes_lh!$A$11:$ZZ$210,126,FALSE))=TRUE,"",IF(VLOOKUP($A39,parlvotes_lh!$A$11:$ZZ$210,126,FALSE)=0,"",VLOOKUP($A39,parlvotes_lh!$A$11:$ZZ$210,126,FALSE)))</f>
        <v/>
      </c>
      <c r="Q39" s="270" t="str">
        <f>IF(ISERROR(VLOOKUP($A39,parlvotes_lh!$A$11:$ZZ$210,146,FALSE))=TRUE,"",IF(VLOOKUP($A39,parlvotes_lh!$A$11:$ZZ$210,146,FALSE)=0,"",VLOOKUP($A39,parlvotes_lh!$A$11:$ZZ$210,146,FALSE)))</f>
        <v/>
      </c>
      <c r="R39" s="270" t="str">
        <f>IF(ISERROR(VLOOKUP($A39,parlvotes_lh!$A$11:$ZZ$210,166,FALSE))=TRUE,"",IF(VLOOKUP($A39,parlvotes_lh!$A$11:$ZZ$210,166,FALSE)=0,"",VLOOKUP($A39,parlvotes_lh!$A$11:$ZZ$210,166,FALSE)))</f>
        <v/>
      </c>
      <c r="S39" s="270" t="str">
        <f>IF(ISERROR(VLOOKUP($A39,parlvotes_lh!$A$11:$ZZ$210,186,FALSE))=TRUE,"",IF(VLOOKUP($A39,parlvotes_lh!$A$11:$ZZ$210,186,FALSE)=0,"",VLOOKUP($A39,parlvotes_lh!$A$11:$ZZ$210,186,FALSE)))</f>
        <v/>
      </c>
      <c r="T39" s="270" t="str">
        <f>IF(ISERROR(VLOOKUP($A39,parlvotes_lh!$A$11:$ZZ$210,206,FALSE))=TRUE,"",IF(VLOOKUP($A39,parlvotes_lh!$A$11:$ZZ$210,206,FALSE)=0,"",VLOOKUP($A39,parlvotes_lh!$A$11:$ZZ$210,206,FALSE)))</f>
        <v/>
      </c>
      <c r="U39" s="270" t="str">
        <f>IF(ISERROR(VLOOKUP($A39,parlvotes_lh!$A$11:$ZZ$210,226,FALSE))=TRUE,"",IF(VLOOKUP($A39,parlvotes_lh!$A$11:$ZZ$210,226,FALSE)=0,"",VLOOKUP($A39,parlvotes_lh!$A$11:$ZZ$210,226,FALSE)))</f>
        <v/>
      </c>
      <c r="V39" s="270" t="str">
        <f>IF(ISERROR(VLOOKUP($A39,parlvotes_lh!$A$11:$ZZ$210,246,FALSE))=TRUE,"",IF(VLOOKUP($A39,parlvotes_lh!$A$11:$ZZ$210,246,FALSE)=0,"",VLOOKUP($A39,parlvotes_lh!$A$11:$ZZ$210,246,FALSE)))</f>
        <v/>
      </c>
      <c r="W39" s="270" t="str">
        <f>IF(ISERROR(VLOOKUP($A39,parlvotes_lh!$A$11:$ZZ$210,266,FALSE))=TRUE,"",IF(VLOOKUP($A39,parlvotes_lh!$A$11:$ZZ$210,266,FALSE)=0,"",VLOOKUP($A39,parlvotes_lh!$A$11:$ZZ$210,266,FALSE)))</f>
        <v/>
      </c>
      <c r="X39" s="270" t="str">
        <f>IF(ISERROR(VLOOKUP($A39,parlvotes_lh!$A$11:$ZZ$210,286,FALSE))=TRUE,"",IF(VLOOKUP($A39,parlvotes_lh!$A$11:$ZZ$210,286,FALSE)=0,"",VLOOKUP($A39,parlvotes_lh!$A$11:$ZZ$210,286,FALSE)))</f>
        <v/>
      </c>
      <c r="Y39" s="270" t="str">
        <f>IF(ISERROR(VLOOKUP($A39,parlvotes_lh!$A$11:$ZZ$210,306,FALSE))=TRUE,"",IF(VLOOKUP($A39,parlvotes_lh!$A$11:$ZZ$210,306,FALSE)=0,"",VLOOKUP($A39,parlvotes_lh!$A$11:$ZZ$210,306,FALSE)))</f>
        <v/>
      </c>
      <c r="Z39" s="270" t="str">
        <f>IF(ISERROR(VLOOKUP($A39,parlvotes_lh!$A$11:$ZZ$210,326,FALSE))=TRUE,"",IF(VLOOKUP($A39,parlvotes_lh!$A$11:$ZZ$210,326,FALSE)=0,"",VLOOKUP($A39,parlvotes_lh!$A$11:$ZZ$210,326,FALSE)))</f>
        <v/>
      </c>
      <c r="AA39" s="270" t="str">
        <f>IF(ISERROR(VLOOKUP($A39,parlvotes_lh!$A$11:$ZZ$210,346,FALSE))=TRUE,"",IF(VLOOKUP($A39,parlvotes_lh!$A$11:$ZZ$210,346,FALSE)=0,"",VLOOKUP($A39,parlvotes_lh!$A$11:$ZZ$210,346,FALSE)))</f>
        <v/>
      </c>
      <c r="AB39" s="270" t="str">
        <f>IF(ISERROR(VLOOKUP($A39,parlvotes_lh!$A$11:$ZZ$210,366,FALSE))=TRUE,"",IF(VLOOKUP($A39,parlvotes_lh!$A$11:$ZZ$210,366,FALSE)=0,"",VLOOKUP($A39,parlvotes_lh!$A$11:$ZZ$210,366,FALSE)))</f>
        <v/>
      </c>
      <c r="AC39" s="270" t="str">
        <f>IF(ISERROR(VLOOKUP($A39,parlvotes_lh!$A$11:$ZZ$210,386,FALSE))=TRUE,"",IF(VLOOKUP($A39,parlvotes_lh!$A$11:$ZZ$210,386,FALSE)=0,"",VLOOKUP($A39,parlvotes_lh!$A$11:$ZZ$210,386,FALSE)))</f>
        <v/>
      </c>
    </row>
    <row r="40" spans="1:29" ht="13.5" customHeight="1">
      <c r="A40" s="264" t="str">
        <f>IF(info_parties!A40="","",info_parties!A40)</f>
        <v>jp_jtuc01</v>
      </c>
      <c r="B40" s="45" t="str">
        <f>IF(A40="","",MID(info_weblinks!$C$3,32,3))</f>
        <v>jpn</v>
      </c>
      <c r="C40" s="45" t="str">
        <f>IF(info_parties!G40="","",info_parties!G40)</f>
        <v>Japanese Trade Union Confederation</v>
      </c>
      <c r="D40" s="45" t="str">
        <f>IF(info_parties!K40="","",info_parties!K40)</f>
        <v>Nihon Rōdōkumiai Sōrengōkai</v>
      </c>
      <c r="E40" s="45" t="str">
        <f>IF(info_parties!H40="","",info_parties!H40)</f>
        <v>JTUC</v>
      </c>
      <c r="F40" s="265" t="str">
        <f t="shared" si="0"/>
        <v/>
      </c>
      <c r="G40" s="266" t="str">
        <f t="shared" si="1"/>
        <v/>
      </c>
      <c r="H40" s="267" t="str">
        <f t="shared" si="2"/>
        <v/>
      </c>
      <c r="I40" s="268" t="str">
        <f t="shared" si="3"/>
        <v/>
      </c>
      <c r="J40" s="269" t="str">
        <f>IF(ISERROR(VLOOKUP($A40,parlvotes_lh!$A$11:$ZZ$210,6,FALSE))=TRUE,"",IF(VLOOKUP($A40,parlvotes_lh!$A$11:$ZZ$210,6,FALSE)=0,"",VLOOKUP($A40,parlvotes_lh!$A$11:$ZZ$210,6,FALSE)))</f>
        <v/>
      </c>
      <c r="K40" s="269" t="str">
        <f>IF(ISERROR(VLOOKUP($A40,parlvotes_lh!$A$11:$ZZ$210,26,FALSE))=TRUE,"",IF(VLOOKUP($A40,parlvotes_lh!$A$11:$ZZ$210,26,FALSE)=0,"",VLOOKUP($A40,parlvotes_lh!$A$11:$ZZ$210,26,FALSE)))</f>
        <v/>
      </c>
      <c r="L40" s="269" t="str">
        <f>IF(ISERROR(VLOOKUP($A40,parlvotes_lh!$A$11:$ZZ$210,46,FALSE))=TRUE,"",IF(VLOOKUP($A40,parlvotes_lh!$A$11:$ZZ$210,46,FALSE)=0,"",VLOOKUP($A40,parlvotes_lh!$A$11:$ZZ$210,46,FALSE)))</f>
        <v/>
      </c>
      <c r="M40" s="269" t="str">
        <f>IF(ISERROR(VLOOKUP($A40,parlvotes_lh!$A$11:$ZZ$210,66,FALSE))=TRUE,"",IF(VLOOKUP($A40,parlvotes_lh!$A$11:$ZZ$210,66,FALSE)=0,"",VLOOKUP($A40,parlvotes_lh!$A$11:$ZZ$210,66,FALSE)))</f>
        <v/>
      </c>
      <c r="N40" s="269" t="str">
        <f>IF(ISERROR(VLOOKUP($A40,parlvotes_lh!$A$11:$ZZ$210,86,FALSE))=TRUE,"",IF(VLOOKUP($A40,parlvotes_lh!$A$11:$ZZ$210,86,FALSE)=0,"",VLOOKUP($A40,parlvotes_lh!$A$11:$ZZ$210,86,FALSE)))</f>
        <v/>
      </c>
      <c r="O40" s="269" t="str">
        <f>IF(ISERROR(VLOOKUP($A40,parlvotes_lh!$A$11:$ZZ$210,106,FALSE))=TRUE,"",IF(VLOOKUP($A40,parlvotes_lh!$A$11:$ZZ$210,106,FALSE)=0,"",VLOOKUP($A40,parlvotes_lh!$A$11:$ZZ$210,106,FALSE)))</f>
        <v/>
      </c>
      <c r="P40" s="269" t="str">
        <f>IF(ISERROR(VLOOKUP($A40,parlvotes_lh!$A$11:$ZZ$210,126,FALSE))=TRUE,"",IF(VLOOKUP($A40,parlvotes_lh!$A$11:$ZZ$210,126,FALSE)=0,"",VLOOKUP($A40,parlvotes_lh!$A$11:$ZZ$210,126,FALSE)))</f>
        <v/>
      </c>
      <c r="Q40" s="270" t="str">
        <f>IF(ISERROR(VLOOKUP($A40,parlvotes_lh!$A$11:$ZZ$210,146,FALSE))=TRUE,"",IF(VLOOKUP($A40,parlvotes_lh!$A$11:$ZZ$210,146,FALSE)=0,"",VLOOKUP($A40,parlvotes_lh!$A$11:$ZZ$210,146,FALSE)))</f>
        <v/>
      </c>
      <c r="R40" s="270" t="str">
        <f>IF(ISERROR(VLOOKUP($A40,parlvotes_lh!$A$11:$ZZ$210,166,FALSE))=TRUE,"",IF(VLOOKUP($A40,parlvotes_lh!$A$11:$ZZ$210,166,FALSE)=0,"",VLOOKUP($A40,parlvotes_lh!$A$11:$ZZ$210,166,FALSE)))</f>
        <v/>
      </c>
      <c r="S40" s="270" t="str">
        <f>IF(ISERROR(VLOOKUP($A40,parlvotes_lh!$A$11:$ZZ$210,186,FALSE))=TRUE,"",IF(VLOOKUP($A40,parlvotes_lh!$A$11:$ZZ$210,186,FALSE)=0,"",VLOOKUP($A40,parlvotes_lh!$A$11:$ZZ$210,186,FALSE)))</f>
        <v/>
      </c>
      <c r="T40" s="270" t="str">
        <f>IF(ISERROR(VLOOKUP($A40,parlvotes_lh!$A$11:$ZZ$210,206,FALSE))=TRUE,"",IF(VLOOKUP($A40,parlvotes_lh!$A$11:$ZZ$210,206,FALSE)=0,"",VLOOKUP($A40,parlvotes_lh!$A$11:$ZZ$210,206,FALSE)))</f>
        <v/>
      </c>
      <c r="U40" s="270" t="str">
        <f>IF(ISERROR(VLOOKUP($A40,parlvotes_lh!$A$11:$ZZ$210,226,FALSE))=TRUE,"",IF(VLOOKUP($A40,parlvotes_lh!$A$11:$ZZ$210,226,FALSE)=0,"",VLOOKUP($A40,parlvotes_lh!$A$11:$ZZ$210,226,FALSE)))</f>
        <v/>
      </c>
      <c r="V40" s="270" t="str">
        <f>IF(ISERROR(VLOOKUP($A40,parlvotes_lh!$A$11:$ZZ$210,246,FALSE))=TRUE,"",IF(VLOOKUP($A40,parlvotes_lh!$A$11:$ZZ$210,246,FALSE)=0,"",VLOOKUP($A40,parlvotes_lh!$A$11:$ZZ$210,246,FALSE)))</f>
        <v/>
      </c>
      <c r="W40" s="270" t="str">
        <f>IF(ISERROR(VLOOKUP($A40,parlvotes_lh!$A$11:$ZZ$210,266,FALSE))=TRUE,"",IF(VLOOKUP($A40,parlvotes_lh!$A$11:$ZZ$210,266,FALSE)=0,"",VLOOKUP($A40,parlvotes_lh!$A$11:$ZZ$210,266,FALSE)))</f>
        <v/>
      </c>
      <c r="X40" s="270" t="str">
        <f>IF(ISERROR(VLOOKUP($A40,parlvotes_lh!$A$11:$ZZ$210,286,FALSE))=TRUE,"",IF(VLOOKUP($A40,parlvotes_lh!$A$11:$ZZ$210,286,FALSE)=0,"",VLOOKUP($A40,parlvotes_lh!$A$11:$ZZ$210,286,FALSE)))</f>
        <v/>
      </c>
      <c r="Y40" s="270" t="str">
        <f>IF(ISERROR(VLOOKUP($A40,parlvotes_lh!$A$11:$ZZ$210,306,FALSE))=TRUE,"",IF(VLOOKUP($A40,parlvotes_lh!$A$11:$ZZ$210,306,FALSE)=0,"",VLOOKUP($A40,parlvotes_lh!$A$11:$ZZ$210,306,FALSE)))</f>
        <v/>
      </c>
      <c r="Z40" s="270" t="str">
        <f>IF(ISERROR(VLOOKUP($A40,parlvotes_lh!$A$11:$ZZ$210,326,FALSE))=TRUE,"",IF(VLOOKUP($A40,parlvotes_lh!$A$11:$ZZ$210,326,FALSE)=0,"",VLOOKUP($A40,parlvotes_lh!$A$11:$ZZ$210,326,FALSE)))</f>
        <v/>
      </c>
      <c r="AA40" s="270" t="str">
        <f>IF(ISERROR(VLOOKUP($A40,parlvotes_lh!$A$11:$ZZ$210,346,FALSE))=TRUE,"",IF(VLOOKUP($A40,parlvotes_lh!$A$11:$ZZ$210,346,FALSE)=0,"",VLOOKUP($A40,parlvotes_lh!$A$11:$ZZ$210,346,FALSE)))</f>
        <v/>
      </c>
      <c r="AB40" s="270" t="str">
        <f>IF(ISERROR(VLOOKUP($A40,parlvotes_lh!$A$11:$ZZ$210,366,FALSE))=TRUE,"",IF(VLOOKUP($A40,parlvotes_lh!$A$11:$ZZ$210,366,FALSE)=0,"",VLOOKUP($A40,parlvotes_lh!$A$11:$ZZ$210,366,FALSE)))</f>
        <v/>
      </c>
      <c r="AC40" s="270" t="str">
        <f>IF(ISERROR(VLOOKUP($A40,parlvotes_lh!$A$11:$ZZ$210,386,FALSE))=TRUE,"",IF(VLOOKUP($A40,parlvotes_lh!$A$11:$ZZ$210,386,FALSE)=0,"",VLOOKUP($A40,parlvotes_lh!$A$11:$ZZ$210,386,FALSE)))</f>
        <v/>
      </c>
    </row>
    <row r="41" spans="1:29" ht="13.5" customHeight="1">
      <c r="A41" s="264" t="str">
        <f>IF(info_parties!A41="","",info_parties!A41)</f>
        <v>jp_hcf01</v>
      </c>
      <c r="B41" s="45" t="str">
        <f>IF(A41="","",MID(info_weblinks!$C$3,32,3))</f>
        <v>jpn</v>
      </c>
      <c r="C41" s="45" t="str">
        <f>IF(info_parties!G41="","",info_parties!G41)</f>
        <v xml:space="preserve">House of Councillors Forum </v>
      </c>
      <c r="D41" s="45" t="str">
        <f>IF(info_parties!K41="","",info_parties!K41)</f>
        <v>Sangiin Fōramu</v>
      </c>
      <c r="E41" s="45" t="str">
        <f>IF(info_parties!H41="","",info_parties!H41)</f>
        <v>HCF</v>
      </c>
      <c r="F41" s="265" t="str">
        <f t="shared" si="0"/>
        <v/>
      </c>
      <c r="G41" s="266" t="str">
        <f t="shared" si="1"/>
        <v/>
      </c>
      <c r="H41" s="267" t="str">
        <f t="shared" si="2"/>
        <v/>
      </c>
      <c r="I41" s="268" t="str">
        <f t="shared" si="3"/>
        <v/>
      </c>
      <c r="J41" s="269" t="str">
        <f>IF(ISERROR(VLOOKUP($A41,parlvotes_lh!$A$11:$ZZ$210,6,FALSE))=TRUE,"",IF(VLOOKUP($A41,parlvotes_lh!$A$11:$ZZ$210,6,FALSE)=0,"",VLOOKUP($A41,parlvotes_lh!$A$11:$ZZ$210,6,FALSE)))</f>
        <v/>
      </c>
      <c r="K41" s="269" t="str">
        <f>IF(ISERROR(VLOOKUP($A41,parlvotes_lh!$A$11:$ZZ$210,26,FALSE))=TRUE,"",IF(VLOOKUP($A41,parlvotes_lh!$A$11:$ZZ$210,26,FALSE)=0,"",VLOOKUP($A41,parlvotes_lh!$A$11:$ZZ$210,26,FALSE)))</f>
        <v/>
      </c>
      <c r="L41" s="269" t="str">
        <f>IF(ISERROR(VLOOKUP($A41,parlvotes_lh!$A$11:$ZZ$210,46,FALSE))=TRUE,"",IF(VLOOKUP($A41,parlvotes_lh!$A$11:$ZZ$210,46,FALSE)=0,"",VLOOKUP($A41,parlvotes_lh!$A$11:$ZZ$210,46,FALSE)))</f>
        <v/>
      </c>
      <c r="M41" s="269" t="str">
        <f>IF(ISERROR(VLOOKUP($A41,parlvotes_lh!$A$11:$ZZ$210,66,FALSE))=TRUE,"",IF(VLOOKUP($A41,parlvotes_lh!$A$11:$ZZ$210,66,FALSE)=0,"",VLOOKUP($A41,parlvotes_lh!$A$11:$ZZ$210,66,FALSE)))</f>
        <v/>
      </c>
      <c r="N41" s="269" t="str">
        <f>IF(ISERROR(VLOOKUP($A41,parlvotes_lh!$A$11:$ZZ$210,86,FALSE))=TRUE,"",IF(VLOOKUP($A41,parlvotes_lh!$A$11:$ZZ$210,86,FALSE)=0,"",VLOOKUP($A41,parlvotes_lh!$A$11:$ZZ$210,86,FALSE)))</f>
        <v/>
      </c>
      <c r="O41" s="269" t="str">
        <f>IF(ISERROR(VLOOKUP($A41,parlvotes_lh!$A$11:$ZZ$210,106,FALSE))=TRUE,"",IF(VLOOKUP($A41,parlvotes_lh!$A$11:$ZZ$210,106,FALSE)=0,"",VLOOKUP($A41,parlvotes_lh!$A$11:$ZZ$210,106,FALSE)))</f>
        <v/>
      </c>
      <c r="P41" s="269" t="str">
        <f>IF(ISERROR(VLOOKUP($A41,parlvotes_lh!$A$11:$ZZ$210,126,FALSE))=TRUE,"",IF(VLOOKUP($A41,parlvotes_lh!$A$11:$ZZ$210,126,FALSE)=0,"",VLOOKUP($A41,parlvotes_lh!$A$11:$ZZ$210,126,FALSE)))</f>
        <v/>
      </c>
      <c r="Q41" s="270" t="str">
        <f>IF(ISERROR(VLOOKUP($A41,parlvotes_lh!$A$11:$ZZ$210,146,FALSE))=TRUE,"",IF(VLOOKUP($A41,parlvotes_lh!$A$11:$ZZ$210,146,FALSE)=0,"",VLOOKUP($A41,parlvotes_lh!$A$11:$ZZ$210,146,FALSE)))</f>
        <v/>
      </c>
      <c r="R41" s="270" t="str">
        <f>IF(ISERROR(VLOOKUP($A41,parlvotes_lh!$A$11:$ZZ$210,166,FALSE))=TRUE,"",IF(VLOOKUP($A41,parlvotes_lh!$A$11:$ZZ$210,166,FALSE)=0,"",VLOOKUP($A41,parlvotes_lh!$A$11:$ZZ$210,166,FALSE)))</f>
        <v/>
      </c>
      <c r="S41" s="270" t="str">
        <f>IF(ISERROR(VLOOKUP($A41,parlvotes_lh!$A$11:$ZZ$210,186,FALSE))=TRUE,"",IF(VLOOKUP($A41,parlvotes_lh!$A$11:$ZZ$210,186,FALSE)=0,"",VLOOKUP($A41,parlvotes_lh!$A$11:$ZZ$210,186,FALSE)))</f>
        <v/>
      </c>
      <c r="T41" s="270" t="str">
        <f>IF(ISERROR(VLOOKUP($A41,parlvotes_lh!$A$11:$ZZ$210,206,FALSE))=TRUE,"",IF(VLOOKUP($A41,parlvotes_lh!$A$11:$ZZ$210,206,FALSE)=0,"",VLOOKUP($A41,parlvotes_lh!$A$11:$ZZ$210,206,FALSE)))</f>
        <v/>
      </c>
      <c r="U41" s="270" t="str">
        <f>IF(ISERROR(VLOOKUP($A41,parlvotes_lh!$A$11:$ZZ$210,226,FALSE))=TRUE,"",IF(VLOOKUP($A41,parlvotes_lh!$A$11:$ZZ$210,226,FALSE)=0,"",VLOOKUP($A41,parlvotes_lh!$A$11:$ZZ$210,226,FALSE)))</f>
        <v/>
      </c>
      <c r="V41" s="270" t="str">
        <f>IF(ISERROR(VLOOKUP($A41,parlvotes_lh!$A$11:$ZZ$210,246,FALSE))=TRUE,"",IF(VLOOKUP($A41,parlvotes_lh!$A$11:$ZZ$210,246,FALSE)=0,"",VLOOKUP($A41,parlvotes_lh!$A$11:$ZZ$210,246,FALSE)))</f>
        <v/>
      </c>
      <c r="W41" s="270" t="str">
        <f>IF(ISERROR(VLOOKUP($A41,parlvotes_lh!$A$11:$ZZ$210,266,FALSE))=TRUE,"",IF(VLOOKUP($A41,parlvotes_lh!$A$11:$ZZ$210,266,FALSE)=0,"",VLOOKUP($A41,parlvotes_lh!$A$11:$ZZ$210,266,FALSE)))</f>
        <v/>
      </c>
      <c r="X41" s="270" t="str">
        <f>IF(ISERROR(VLOOKUP($A41,parlvotes_lh!$A$11:$ZZ$210,286,FALSE))=TRUE,"",IF(VLOOKUP($A41,parlvotes_lh!$A$11:$ZZ$210,286,FALSE)=0,"",VLOOKUP($A41,parlvotes_lh!$A$11:$ZZ$210,286,FALSE)))</f>
        <v/>
      </c>
      <c r="Y41" s="270" t="str">
        <f>IF(ISERROR(VLOOKUP($A41,parlvotes_lh!$A$11:$ZZ$210,306,FALSE))=TRUE,"",IF(VLOOKUP($A41,parlvotes_lh!$A$11:$ZZ$210,306,FALSE)=0,"",VLOOKUP($A41,parlvotes_lh!$A$11:$ZZ$210,306,FALSE)))</f>
        <v/>
      </c>
      <c r="Z41" s="270" t="str">
        <f>IF(ISERROR(VLOOKUP($A41,parlvotes_lh!$A$11:$ZZ$210,326,FALSE))=TRUE,"",IF(VLOOKUP($A41,parlvotes_lh!$A$11:$ZZ$210,326,FALSE)=0,"",VLOOKUP($A41,parlvotes_lh!$A$11:$ZZ$210,326,FALSE)))</f>
        <v/>
      </c>
      <c r="AA41" s="270" t="str">
        <f>IF(ISERROR(VLOOKUP($A41,parlvotes_lh!$A$11:$ZZ$210,346,FALSE))=TRUE,"",IF(VLOOKUP($A41,parlvotes_lh!$A$11:$ZZ$210,346,FALSE)=0,"",VLOOKUP($A41,parlvotes_lh!$A$11:$ZZ$210,346,FALSE)))</f>
        <v/>
      </c>
      <c r="AB41" s="270" t="str">
        <f>IF(ISERROR(VLOOKUP($A41,parlvotes_lh!$A$11:$ZZ$210,366,FALSE))=TRUE,"",IF(VLOOKUP($A41,parlvotes_lh!$A$11:$ZZ$210,366,FALSE)=0,"",VLOOKUP($A41,parlvotes_lh!$A$11:$ZZ$210,366,FALSE)))</f>
        <v/>
      </c>
      <c r="AC41" s="270" t="str">
        <f>IF(ISERROR(VLOOKUP($A41,parlvotes_lh!$A$11:$ZZ$210,386,FALSE))=TRUE,"",IF(VLOOKUP($A41,parlvotes_lh!$A$11:$ZZ$210,386,FALSE)=0,"",VLOOKUP($A41,parlvotes_lh!$A$11:$ZZ$210,386,FALSE)))</f>
        <v/>
      </c>
    </row>
    <row r="42" spans="1:29" ht="13.5" customHeight="1">
      <c r="A42" s="264" t="str">
        <f>IF(info_parties!A42="","",info_parties!A42)</f>
        <v>jp_hg01</v>
      </c>
      <c r="B42" s="45" t="str">
        <f>IF(A42="","",MID(info_weblinks!$C$3,32,3))</f>
        <v>jpn</v>
      </c>
      <c r="C42" s="45" t="str">
        <f>IF(info_parties!G42="","",info_parties!G42)</f>
        <v>Hiranuma Group</v>
      </c>
      <c r="D42" s="45" t="str">
        <f>IF(info_parties!K42="","",info_parties!K42)</f>
        <v>Kokueki to Kokumin no Seikatsu wo Mamoru kai</v>
      </c>
      <c r="E42" s="45" t="str">
        <f>IF(info_parties!H42="","",info_parties!H42)</f>
        <v>HG</v>
      </c>
      <c r="F42" s="265" t="str">
        <f t="shared" si="0"/>
        <v/>
      </c>
      <c r="G42" s="266" t="str">
        <f t="shared" si="1"/>
        <v/>
      </c>
      <c r="H42" s="267" t="str">
        <f t="shared" si="2"/>
        <v/>
      </c>
      <c r="I42" s="268" t="str">
        <f t="shared" si="3"/>
        <v/>
      </c>
      <c r="J42" s="269" t="str">
        <f>IF(ISERROR(VLOOKUP($A42,parlvotes_lh!$A$11:$ZZ$210,6,FALSE))=TRUE,"",IF(VLOOKUP($A42,parlvotes_lh!$A$11:$ZZ$210,6,FALSE)=0,"",VLOOKUP($A42,parlvotes_lh!$A$11:$ZZ$210,6,FALSE)))</f>
        <v/>
      </c>
      <c r="K42" s="269" t="str">
        <f>IF(ISERROR(VLOOKUP($A42,parlvotes_lh!$A$11:$ZZ$210,26,FALSE))=TRUE,"",IF(VLOOKUP($A42,parlvotes_lh!$A$11:$ZZ$210,26,FALSE)=0,"",VLOOKUP($A42,parlvotes_lh!$A$11:$ZZ$210,26,FALSE)))</f>
        <v/>
      </c>
      <c r="L42" s="269" t="str">
        <f>IF(ISERROR(VLOOKUP($A42,parlvotes_lh!$A$11:$ZZ$210,46,FALSE))=TRUE,"",IF(VLOOKUP($A42,parlvotes_lh!$A$11:$ZZ$210,46,FALSE)=0,"",VLOOKUP($A42,parlvotes_lh!$A$11:$ZZ$210,46,FALSE)))</f>
        <v/>
      </c>
      <c r="M42" s="269" t="str">
        <f>IF(ISERROR(VLOOKUP($A42,parlvotes_lh!$A$11:$ZZ$210,66,FALSE))=TRUE,"",IF(VLOOKUP($A42,parlvotes_lh!$A$11:$ZZ$210,66,FALSE)=0,"",VLOOKUP($A42,parlvotes_lh!$A$11:$ZZ$210,66,FALSE)))</f>
        <v/>
      </c>
      <c r="N42" s="269" t="str">
        <f>IF(ISERROR(VLOOKUP($A42,parlvotes_lh!$A$11:$ZZ$210,86,FALSE))=TRUE,"",IF(VLOOKUP($A42,parlvotes_lh!$A$11:$ZZ$210,86,FALSE)=0,"",VLOOKUP($A42,parlvotes_lh!$A$11:$ZZ$210,86,FALSE)))</f>
        <v/>
      </c>
      <c r="O42" s="269" t="str">
        <f>IF(ISERROR(VLOOKUP($A42,parlvotes_lh!$A$11:$ZZ$210,106,FALSE))=TRUE,"",IF(VLOOKUP($A42,parlvotes_lh!$A$11:$ZZ$210,106,FALSE)=0,"",VLOOKUP($A42,parlvotes_lh!$A$11:$ZZ$210,106,FALSE)))</f>
        <v/>
      </c>
      <c r="P42" s="269" t="str">
        <f>IF(ISERROR(VLOOKUP($A42,parlvotes_lh!$A$11:$ZZ$210,126,FALSE))=TRUE,"",IF(VLOOKUP($A42,parlvotes_lh!$A$11:$ZZ$210,126,FALSE)=0,"",VLOOKUP($A42,parlvotes_lh!$A$11:$ZZ$210,126,FALSE)))</f>
        <v/>
      </c>
      <c r="Q42" s="270" t="str">
        <f>IF(ISERROR(VLOOKUP($A42,parlvotes_lh!$A$11:$ZZ$210,146,FALSE))=TRUE,"",IF(VLOOKUP($A42,parlvotes_lh!$A$11:$ZZ$210,146,FALSE)=0,"",VLOOKUP($A42,parlvotes_lh!$A$11:$ZZ$210,146,FALSE)))</f>
        <v/>
      </c>
      <c r="R42" s="270" t="str">
        <f>IF(ISERROR(VLOOKUP($A42,parlvotes_lh!$A$11:$ZZ$210,166,FALSE))=TRUE,"",IF(VLOOKUP($A42,parlvotes_lh!$A$11:$ZZ$210,166,FALSE)=0,"",VLOOKUP($A42,parlvotes_lh!$A$11:$ZZ$210,166,FALSE)))</f>
        <v/>
      </c>
      <c r="S42" s="270" t="str">
        <f>IF(ISERROR(VLOOKUP($A42,parlvotes_lh!$A$11:$ZZ$210,186,FALSE))=TRUE,"",IF(VLOOKUP($A42,parlvotes_lh!$A$11:$ZZ$210,186,FALSE)=0,"",VLOOKUP($A42,parlvotes_lh!$A$11:$ZZ$210,186,FALSE)))</f>
        <v/>
      </c>
      <c r="T42" s="270" t="str">
        <f>IF(ISERROR(VLOOKUP($A42,parlvotes_lh!$A$11:$ZZ$210,206,FALSE))=TRUE,"",IF(VLOOKUP($A42,parlvotes_lh!$A$11:$ZZ$210,206,FALSE)=0,"",VLOOKUP($A42,parlvotes_lh!$A$11:$ZZ$210,206,FALSE)))</f>
        <v/>
      </c>
      <c r="U42" s="270" t="str">
        <f>IF(ISERROR(VLOOKUP($A42,parlvotes_lh!$A$11:$ZZ$210,226,FALSE))=TRUE,"",IF(VLOOKUP($A42,parlvotes_lh!$A$11:$ZZ$210,226,FALSE)=0,"",VLOOKUP($A42,parlvotes_lh!$A$11:$ZZ$210,226,FALSE)))</f>
        <v/>
      </c>
      <c r="V42" s="270" t="str">
        <f>IF(ISERROR(VLOOKUP($A42,parlvotes_lh!$A$11:$ZZ$210,246,FALSE))=TRUE,"",IF(VLOOKUP($A42,parlvotes_lh!$A$11:$ZZ$210,246,FALSE)=0,"",VLOOKUP($A42,parlvotes_lh!$A$11:$ZZ$210,246,FALSE)))</f>
        <v/>
      </c>
      <c r="W42" s="270" t="str">
        <f>IF(ISERROR(VLOOKUP($A42,parlvotes_lh!$A$11:$ZZ$210,266,FALSE))=TRUE,"",IF(VLOOKUP($A42,parlvotes_lh!$A$11:$ZZ$210,266,FALSE)=0,"",VLOOKUP($A42,parlvotes_lh!$A$11:$ZZ$210,266,FALSE)))</f>
        <v/>
      </c>
      <c r="X42" s="270" t="str">
        <f>IF(ISERROR(VLOOKUP($A42,parlvotes_lh!$A$11:$ZZ$210,286,FALSE))=TRUE,"",IF(VLOOKUP($A42,parlvotes_lh!$A$11:$ZZ$210,286,FALSE)=0,"",VLOOKUP($A42,parlvotes_lh!$A$11:$ZZ$210,286,FALSE)))</f>
        <v/>
      </c>
      <c r="Y42" s="270" t="str">
        <f>IF(ISERROR(VLOOKUP($A42,parlvotes_lh!$A$11:$ZZ$210,306,FALSE))=TRUE,"",IF(VLOOKUP($A42,parlvotes_lh!$A$11:$ZZ$210,306,FALSE)=0,"",VLOOKUP($A42,parlvotes_lh!$A$11:$ZZ$210,306,FALSE)))</f>
        <v/>
      </c>
      <c r="Z42" s="270" t="str">
        <f>IF(ISERROR(VLOOKUP($A42,parlvotes_lh!$A$11:$ZZ$210,326,FALSE))=TRUE,"",IF(VLOOKUP($A42,parlvotes_lh!$A$11:$ZZ$210,326,FALSE)=0,"",VLOOKUP($A42,parlvotes_lh!$A$11:$ZZ$210,326,FALSE)))</f>
        <v/>
      </c>
      <c r="AA42" s="270" t="str">
        <f>IF(ISERROR(VLOOKUP($A42,parlvotes_lh!$A$11:$ZZ$210,346,FALSE))=TRUE,"",IF(VLOOKUP($A42,parlvotes_lh!$A$11:$ZZ$210,346,FALSE)=0,"",VLOOKUP($A42,parlvotes_lh!$A$11:$ZZ$210,346,FALSE)))</f>
        <v/>
      </c>
      <c r="AB42" s="270" t="str">
        <f>IF(ISERROR(VLOOKUP($A42,parlvotes_lh!$A$11:$ZZ$210,366,FALSE))=TRUE,"",IF(VLOOKUP($A42,parlvotes_lh!$A$11:$ZZ$210,366,FALSE)=0,"",VLOOKUP($A42,parlvotes_lh!$A$11:$ZZ$210,366,FALSE)))</f>
        <v/>
      </c>
      <c r="AC42" s="270" t="str">
        <f>IF(ISERROR(VLOOKUP($A42,parlvotes_lh!$A$11:$ZZ$210,386,FALSE))=TRUE,"",IF(VLOOKUP($A42,parlvotes_lh!$A$11:$ZZ$210,386,FALSE)=0,"",VLOOKUP($A42,parlvotes_lh!$A$11:$ZZ$210,386,FALSE)))</f>
        <v/>
      </c>
    </row>
    <row r="43" spans="1:29" ht="13.5" customHeight="1">
      <c r="A43" s="264" t="str">
        <f>IF(info_parties!A43="","",info_parties!A43)</f>
        <v>jp_adr01</v>
      </c>
      <c r="B43" s="45" t="str">
        <f>IF(A43="","",MID(info_weblinks!$C$3,32,3))</f>
        <v>jpn</v>
      </c>
      <c r="C43" s="45" t="str">
        <f>IF(info_parties!G43="","",info_parties!G43)</f>
        <v>Association for Diet Reform</v>
      </c>
      <c r="D43" s="45" t="str">
        <f>IF(info_parties!K43="","",info_parties!K43)</f>
        <v>Kokkai Kaikaku Renrakukai</v>
      </c>
      <c r="E43" s="45" t="str">
        <f>IF(info_parties!H43="","",info_parties!H43)</f>
        <v>ADR</v>
      </c>
      <c r="F43" s="265" t="str">
        <f t="shared" si="0"/>
        <v/>
      </c>
      <c r="G43" s="266" t="str">
        <f t="shared" si="1"/>
        <v/>
      </c>
      <c r="H43" s="267" t="str">
        <f t="shared" si="2"/>
        <v/>
      </c>
      <c r="I43" s="268" t="str">
        <f t="shared" si="3"/>
        <v/>
      </c>
      <c r="J43" s="269" t="str">
        <f>IF(ISERROR(VLOOKUP($A43,parlvotes_lh!$A$11:$ZZ$210,6,FALSE))=TRUE,"",IF(VLOOKUP($A43,parlvotes_lh!$A$11:$ZZ$210,6,FALSE)=0,"",VLOOKUP($A43,parlvotes_lh!$A$11:$ZZ$210,6,FALSE)))</f>
        <v/>
      </c>
      <c r="K43" s="269" t="str">
        <f>IF(ISERROR(VLOOKUP($A43,parlvotes_lh!$A$11:$ZZ$210,26,FALSE))=TRUE,"",IF(VLOOKUP($A43,parlvotes_lh!$A$11:$ZZ$210,26,FALSE)=0,"",VLOOKUP($A43,parlvotes_lh!$A$11:$ZZ$210,26,FALSE)))</f>
        <v/>
      </c>
      <c r="L43" s="269" t="str">
        <f>IF(ISERROR(VLOOKUP($A43,parlvotes_lh!$A$11:$ZZ$210,46,FALSE))=TRUE,"",IF(VLOOKUP($A43,parlvotes_lh!$A$11:$ZZ$210,46,FALSE)=0,"",VLOOKUP($A43,parlvotes_lh!$A$11:$ZZ$210,46,FALSE)))</f>
        <v/>
      </c>
      <c r="M43" s="269" t="str">
        <f>IF(ISERROR(VLOOKUP($A43,parlvotes_lh!$A$11:$ZZ$210,66,FALSE))=TRUE,"",IF(VLOOKUP($A43,parlvotes_lh!$A$11:$ZZ$210,66,FALSE)=0,"",VLOOKUP($A43,parlvotes_lh!$A$11:$ZZ$210,66,FALSE)))</f>
        <v/>
      </c>
      <c r="N43" s="269" t="str">
        <f>IF(ISERROR(VLOOKUP($A43,parlvotes_lh!$A$11:$ZZ$210,86,FALSE))=TRUE,"",IF(VLOOKUP($A43,parlvotes_lh!$A$11:$ZZ$210,86,FALSE)=0,"",VLOOKUP($A43,parlvotes_lh!$A$11:$ZZ$210,86,FALSE)))</f>
        <v/>
      </c>
      <c r="O43" s="269" t="str">
        <f>IF(ISERROR(VLOOKUP($A43,parlvotes_lh!$A$11:$ZZ$210,106,FALSE))=TRUE,"",IF(VLOOKUP($A43,parlvotes_lh!$A$11:$ZZ$210,106,FALSE)=0,"",VLOOKUP($A43,parlvotes_lh!$A$11:$ZZ$210,106,FALSE)))</f>
        <v/>
      </c>
      <c r="P43" s="269" t="str">
        <f>IF(ISERROR(VLOOKUP($A43,parlvotes_lh!$A$11:$ZZ$210,126,FALSE))=TRUE,"",IF(VLOOKUP($A43,parlvotes_lh!$A$11:$ZZ$210,126,FALSE)=0,"",VLOOKUP($A43,parlvotes_lh!$A$11:$ZZ$210,126,FALSE)))</f>
        <v/>
      </c>
      <c r="Q43" s="270" t="str">
        <f>IF(ISERROR(VLOOKUP($A43,parlvotes_lh!$A$11:$ZZ$210,146,FALSE))=TRUE,"",IF(VLOOKUP($A43,parlvotes_lh!$A$11:$ZZ$210,146,FALSE)=0,"",VLOOKUP($A43,parlvotes_lh!$A$11:$ZZ$210,146,FALSE)))</f>
        <v/>
      </c>
      <c r="R43" s="270" t="str">
        <f>IF(ISERROR(VLOOKUP($A43,parlvotes_lh!$A$11:$ZZ$210,166,FALSE))=TRUE,"",IF(VLOOKUP($A43,parlvotes_lh!$A$11:$ZZ$210,166,FALSE)=0,"",VLOOKUP($A43,parlvotes_lh!$A$11:$ZZ$210,166,FALSE)))</f>
        <v/>
      </c>
      <c r="S43" s="270" t="str">
        <f>IF(ISERROR(VLOOKUP($A43,parlvotes_lh!$A$11:$ZZ$210,186,FALSE))=TRUE,"",IF(VLOOKUP($A43,parlvotes_lh!$A$11:$ZZ$210,186,FALSE)=0,"",VLOOKUP($A43,parlvotes_lh!$A$11:$ZZ$210,186,FALSE)))</f>
        <v/>
      </c>
      <c r="T43" s="270" t="str">
        <f>IF(ISERROR(VLOOKUP($A43,parlvotes_lh!$A$11:$ZZ$210,206,FALSE))=TRUE,"",IF(VLOOKUP($A43,parlvotes_lh!$A$11:$ZZ$210,206,FALSE)=0,"",VLOOKUP($A43,parlvotes_lh!$A$11:$ZZ$210,206,FALSE)))</f>
        <v/>
      </c>
      <c r="U43" s="270" t="str">
        <f>IF(ISERROR(VLOOKUP($A43,parlvotes_lh!$A$11:$ZZ$210,226,FALSE))=TRUE,"",IF(VLOOKUP($A43,parlvotes_lh!$A$11:$ZZ$210,226,FALSE)=0,"",VLOOKUP($A43,parlvotes_lh!$A$11:$ZZ$210,226,FALSE)))</f>
        <v/>
      </c>
      <c r="V43" s="270" t="str">
        <f>IF(ISERROR(VLOOKUP($A43,parlvotes_lh!$A$11:$ZZ$210,246,FALSE))=TRUE,"",IF(VLOOKUP($A43,parlvotes_lh!$A$11:$ZZ$210,246,FALSE)=0,"",VLOOKUP($A43,parlvotes_lh!$A$11:$ZZ$210,246,FALSE)))</f>
        <v/>
      </c>
      <c r="W43" s="270" t="str">
        <f>IF(ISERROR(VLOOKUP($A43,parlvotes_lh!$A$11:$ZZ$210,266,FALSE))=TRUE,"",IF(VLOOKUP($A43,parlvotes_lh!$A$11:$ZZ$210,266,FALSE)=0,"",VLOOKUP($A43,parlvotes_lh!$A$11:$ZZ$210,266,FALSE)))</f>
        <v/>
      </c>
      <c r="X43" s="270" t="str">
        <f>IF(ISERROR(VLOOKUP($A43,parlvotes_lh!$A$11:$ZZ$210,286,FALSE))=TRUE,"",IF(VLOOKUP($A43,parlvotes_lh!$A$11:$ZZ$210,286,FALSE)=0,"",VLOOKUP($A43,parlvotes_lh!$A$11:$ZZ$210,286,FALSE)))</f>
        <v/>
      </c>
      <c r="Y43" s="270" t="str">
        <f>IF(ISERROR(VLOOKUP($A43,parlvotes_lh!$A$11:$ZZ$210,306,FALSE))=TRUE,"",IF(VLOOKUP($A43,parlvotes_lh!$A$11:$ZZ$210,306,FALSE)=0,"",VLOOKUP($A43,parlvotes_lh!$A$11:$ZZ$210,306,FALSE)))</f>
        <v/>
      </c>
      <c r="Z43" s="270" t="str">
        <f>IF(ISERROR(VLOOKUP($A43,parlvotes_lh!$A$11:$ZZ$210,326,FALSE))=TRUE,"",IF(VLOOKUP($A43,parlvotes_lh!$A$11:$ZZ$210,326,FALSE)=0,"",VLOOKUP($A43,parlvotes_lh!$A$11:$ZZ$210,326,FALSE)))</f>
        <v/>
      </c>
      <c r="AA43" s="270" t="str">
        <f>IF(ISERROR(VLOOKUP($A43,parlvotes_lh!$A$11:$ZZ$210,346,FALSE))=TRUE,"",IF(VLOOKUP($A43,parlvotes_lh!$A$11:$ZZ$210,346,FALSE)=0,"",VLOOKUP($A43,parlvotes_lh!$A$11:$ZZ$210,346,FALSE)))</f>
        <v/>
      </c>
      <c r="AB43" s="270" t="str">
        <f>IF(ISERROR(VLOOKUP($A43,parlvotes_lh!$A$11:$ZZ$210,366,FALSE))=TRUE,"",IF(VLOOKUP($A43,parlvotes_lh!$A$11:$ZZ$210,366,FALSE)=0,"",VLOOKUP($A43,parlvotes_lh!$A$11:$ZZ$210,366,FALSE)))</f>
        <v/>
      </c>
      <c r="AC43" s="270" t="str">
        <f>IF(ISERROR(VLOOKUP($A43,parlvotes_lh!$A$11:$ZZ$210,386,FALSE))=TRUE,"",IF(VLOOKUP($A43,parlvotes_lh!$A$11:$ZZ$210,386,FALSE)=0,"",VLOOKUP($A43,parlvotes_lh!$A$11:$ZZ$210,386,FALSE)))</f>
        <v/>
      </c>
    </row>
    <row r="44" spans="1:29" ht="13.5" customHeight="1">
      <c r="A44" s="264" t="str">
        <f>IF(info_parties!A44="","",info_parties!A44)</f>
        <v>jp_ca01</v>
      </c>
      <c r="B44" s="45" t="str">
        <f>IF(A44="","",MID(info_weblinks!$C$3,32,3))</f>
        <v>jpn</v>
      </c>
      <c r="C44" s="45" t="str">
        <f>IF(info_parties!G44="","",info_parties!G44)</f>
        <v>Citizens' Association</v>
      </c>
      <c r="D44" s="45" t="str">
        <f>IF(info_parties!K44="","",info_parties!K44)</f>
        <v>Shimin rengo</v>
      </c>
      <c r="E44" s="45" t="str">
        <f>IF(info_parties!H44="","",info_parties!H44)</f>
        <v>CA</v>
      </c>
      <c r="F44" s="265" t="str">
        <f t="shared" si="0"/>
        <v/>
      </c>
      <c r="G44" s="266" t="str">
        <f t="shared" si="1"/>
        <v/>
      </c>
      <c r="H44" s="267" t="str">
        <f t="shared" si="2"/>
        <v/>
      </c>
      <c r="I44" s="268" t="str">
        <f t="shared" si="3"/>
        <v/>
      </c>
      <c r="J44" s="269" t="str">
        <f>IF(ISERROR(VLOOKUP($A44,parlvotes_lh!$A$11:$ZZ$210,6,FALSE))=TRUE,"",IF(VLOOKUP($A44,parlvotes_lh!$A$11:$ZZ$210,6,FALSE)=0,"",VLOOKUP($A44,parlvotes_lh!$A$11:$ZZ$210,6,FALSE)))</f>
        <v/>
      </c>
      <c r="K44" s="269" t="str">
        <f>IF(ISERROR(VLOOKUP($A44,parlvotes_lh!$A$11:$ZZ$210,26,FALSE))=TRUE,"",IF(VLOOKUP($A44,parlvotes_lh!$A$11:$ZZ$210,26,FALSE)=0,"",VLOOKUP($A44,parlvotes_lh!$A$11:$ZZ$210,26,FALSE)))</f>
        <v/>
      </c>
      <c r="L44" s="269" t="str">
        <f>IF(ISERROR(VLOOKUP($A44,parlvotes_lh!$A$11:$ZZ$210,46,FALSE))=TRUE,"",IF(VLOOKUP($A44,parlvotes_lh!$A$11:$ZZ$210,46,FALSE)=0,"",VLOOKUP($A44,parlvotes_lh!$A$11:$ZZ$210,46,FALSE)))</f>
        <v/>
      </c>
      <c r="M44" s="269" t="str">
        <f>IF(ISERROR(VLOOKUP($A44,parlvotes_lh!$A$11:$ZZ$210,66,FALSE))=TRUE,"",IF(VLOOKUP($A44,parlvotes_lh!$A$11:$ZZ$210,66,FALSE)=0,"",VLOOKUP($A44,parlvotes_lh!$A$11:$ZZ$210,66,FALSE)))</f>
        <v/>
      </c>
      <c r="N44" s="269" t="str">
        <f>IF(ISERROR(VLOOKUP($A44,parlvotes_lh!$A$11:$ZZ$210,86,FALSE))=TRUE,"",IF(VLOOKUP($A44,parlvotes_lh!$A$11:$ZZ$210,86,FALSE)=0,"",VLOOKUP($A44,parlvotes_lh!$A$11:$ZZ$210,86,FALSE)))</f>
        <v/>
      </c>
      <c r="O44" s="269" t="str">
        <f>IF(ISERROR(VLOOKUP($A44,parlvotes_lh!$A$11:$ZZ$210,106,FALSE))=TRUE,"",IF(VLOOKUP($A44,parlvotes_lh!$A$11:$ZZ$210,106,FALSE)=0,"",VLOOKUP($A44,parlvotes_lh!$A$11:$ZZ$210,106,FALSE)))</f>
        <v/>
      </c>
      <c r="P44" s="269" t="str">
        <f>IF(ISERROR(VLOOKUP($A44,parlvotes_lh!$A$11:$ZZ$210,126,FALSE))=TRUE,"",IF(VLOOKUP($A44,parlvotes_lh!$A$11:$ZZ$210,126,FALSE)=0,"",VLOOKUP($A44,parlvotes_lh!$A$11:$ZZ$210,126,FALSE)))</f>
        <v/>
      </c>
      <c r="Q44" s="270" t="str">
        <f>IF(ISERROR(VLOOKUP($A44,parlvotes_lh!$A$11:$ZZ$210,146,FALSE))=TRUE,"",IF(VLOOKUP($A44,parlvotes_lh!$A$11:$ZZ$210,146,FALSE)=0,"",VLOOKUP($A44,parlvotes_lh!$A$11:$ZZ$210,146,FALSE)))</f>
        <v/>
      </c>
      <c r="R44" s="270" t="str">
        <f>IF(ISERROR(VLOOKUP($A44,parlvotes_lh!$A$11:$ZZ$210,166,FALSE))=TRUE,"",IF(VLOOKUP($A44,parlvotes_lh!$A$11:$ZZ$210,166,FALSE)=0,"",VLOOKUP($A44,parlvotes_lh!$A$11:$ZZ$210,166,FALSE)))</f>
        <v/>
      </c>
      <c r="S44" s="270" t="str">
        <f>IF(ISERROR(VLOOKUP($A44,parlvotes_lh!$A$11:$ZZ$210,186,FALSE))=TRUE,"",IF(VLOOKUP($A44,parlvotes_lh!$A$11:$ZZ$210,186,FALSE)=0,"",VLOOKUP($A44,parlvotes_lh!$A$11:$ZZ$210,186,FALSE)))</f>
        <v/>
      </c>
      <c r="T44" s="270" t="str">
        <f>IF(ISERROR(VLOOKUP($A44,parlvotes_lh!$A$11:$ZZ$210,206,FALSE))=TRUE,"",IF(VLOOKUP($A44,parlvotes_lh!$A$11:$ZZ$210,206,FALSE)=0,"",VLOOKUP($A44,parlvotes_lh!$A$11:$ZZ$210,206,FALSE)))</f>
        <v/>
      </c>
      <c r="U44" s="270" t="str">
        <f>IF(ISERROR(VLOOKUP($A44,parlvotes_lh!$A$11:$ZZ$210,226,FALSE))=TRUE,"",IF(VLOOKUP($A44,parlvotes_lh!$A$11:$ZZ$210,226,FALSE)=0,"",VLOOKUP($A44,parlvotes_lh!$A$11:$ZZ$210,226,FALSE)))</f>
        <v/>
      </c>
      <c r="V44" s="270" t="str">
        <f>IF(ISERROR(VLOOKUP($A44,parlvotes_lh!$A$11:$ZZ$210,246,FALSE))=TRUE,"",IF(VLOOKUP($A44,parlvotes_lh!$A$11:$ZZ$210,246,FALSE)=0,"",VLOOKUP($A44,parlvotes_lh!$A$11:$ZZ$210,246,FALSE)))</f>
        <v/>
      </c>
      <c r="W44" s="270" t="str">
        <f>IF(ISERROR(VLOOKUP($A44,parlvotes_lh!$A$11:$ZZ$210,266,FALSE))=TRUE,"",IF(VLOOKUP($A44,parlvotes_lh!$A$11:$ZZ$210,266,FALSE)=0,"",VLOOKUP($A44,parlvotes_lh!$A$11:$ZZ$210,266,FALSE)))</f>
        <v/>
      </c>
      <c r="X44" s="270" t="str">
        <f>IF(ISERROR(VLOOKUP($A44,parlvotes_lh!$A$11:$ZZ$210,286,FALSE))=TRUE,"",IF(VLOOKUP($A44,parlvotes_lh!$A$11:$ZZ$210,286,FALSE)=0,"",VLOOKUP($A44,parlvotes_lh!$A$11:$ZZ$210,286,FALSE)))</f>
        <v/>
      </c>
      <c r="Y44" s="270" t="str">
        <f>IF(ISERROR(VLOOKUP($A44,parlvotes_lh!$A$11:$ZZ$210,306,FALSE))=TRUE,"",IF(VLOOKUP($A44,parlvotes_lh!$A$11:$ZZ$210,306,FALSE)=0,"",VLOOKUP($A44,parlvotes_lh!$A$11:$ZZ$210,306,FALSE)))</f>
        <v/>
      </c>
      <c r="Z44" s="270" t="str">
        <f>IF(ISERROR(VLOOKUP($A44,parlvotes_lh!$A$11:$ZZ$210,326,FALSE))=TRUE,"",IF(VLOOKUP($A44,parlvotes_lh!$A$11:$ZZ$210,326,FALSE)=0,"",VLOOKUP($A44,parlvotes_lh!$A$11:$ZZ$210,326,FALSE)))</f>
        <v/>
      </c>
      <c r="AA44" s="270" t="str">
        <f>IF(ISERROR(VLOOKUP($A44,parlvotes_lh!$A$11:$ZZ$210,346,FALSE))=TRUE,"",IF(VLOOKUP($A44,parlvotes_lh!$A$11:$ZZ$210,346,FALSE)=0,"",VLOOKUP($A44,parlvotes_lh!$A$11:$ZZ$210,346,FALSE)))</f>
        <v/>
      </c>
      <c r="AB44" s="270" t="str">
        <f>IF(ISERROR(VLOOKUP($A44,parlvotes_lh!$A$11:$ZZ$210,366,FALSE))=TRUE,"",IF(VLOOKUP($A44,parlvotes_lh!$A$11:$ZZ$210,366,FALSE)=0,"",VLOOKUP($A44,parlvotes_lh!$A$11:$ZZ$210,366,FALSE)))</f>
        <v/>
      </c>
      <c r="AC44" s="270" t="str">
        <f>IF(ISERROR(VLOOKUP($A44,parlvotes_lh!$A$11:$ZZ$210,386,FALSE))=TRUE,"",IF(VLOOKUP($A44,parlvotes_lh!$A$11:$ZZ$210,386,FALSE)=0,"",VLOOKUP($A44,parlvotes_lh!$A$11:$ZZ$210,386,FALSE)))</f>
        <v/>
      </c>
    </row>
    <row r="45" spans="1:29" ht="13.5" customHeight="1">
      <c r="A45" s="264" t="str">
        <f>IF(info_parties!A45="","",info_parties!A45)</f>
        <v>jp_ac01</v>
      </c>
      <c r="B45" s="45" t="str">
        <f>IF(A45="","",MID(info_weblinks!$C$3,32,3))</f>
        <v>jpn</v>
      </c>
      <c r="C45" s="45" t="str">
        <f>IF(info_parties!G45="","",info_parties!G45)</f>
        <v>Association for the Constitution</v>
      </c>
      <c r="D45" s="45" t="str">
        <f>IF(info_parties!K45="","",info_parties!K45)</f>
        <v>Goken rengo</v>
      </c>
      <c r="E45" s="45" t="str">
        <f>IF(info_parties!H45="","",info_parties!H45)</f>
        <v>AC</v>
      </c>
      <c r="F45" s="265" t="str">
        <f t="shared" si="0"/>
        <v/>
      </c>
      <c r="G45" s="266" t="str">
        <f t="shared" si="1"/>
        <v/>
      </c>
      <c r="H45" s="267" t="str">
        <f t="shared" si="2"/>
        <v/>
      </c>
      <c r="I45" s="268" t="str">
        <f t="shared" si="3"/>
        <v/>
      </c>
      <c r="J45" s="269" t="str">
        <f>IF(ISERROR(VLOOKUP($A45,parlvotes_lh!$A$11:$ZZ$210,6,FALSE))=TRUE,"",IF(VLOOKUP($A45,parlvotes_lh!$A$11:$ZZ$210,6,FALSE)=0,"",VLOOKUP($A45,parlvotes_lh!$A$11:$ZZ$210,6,FALSE)))</f>
        <v/>
      </c>
      <c r="K45" s="269" t="str">
        <f>IF(ISERROR(VLOOKUP($A45,parlvotes_lh!$A$11:$ZZ$210,26,FALSE))=TRUE,"",IF(VLOOKUP($A45,parlvotes_lh!$A$11:$ZZ$210,26,FALSE)=0,"",VLOOKUP($A45,parlvotes_lh!$A$11:$ZZ$210,26,FALSE)))</f>
        <v/>
      </c>
      <c r="L45" s="269" t="str">
        <f>IF(ISERROR(VLOOKUP($A45,parlvotes_lh!$A$11:$ZZ$210,46,FALSE))=TRUE,"",IF(VLOOKUP($A45,parlvotes_lh!$A$11:$ZZ$210,46,FALSE)=0,"",VLOOKUP($A45,parlvotes_lh!$A$11:$ZZ$210,46,FALSE)))</f>
        <v/>
      </c>
      <c r="M45" s="269" t="str">
        <f>IF(ISERROR(VLOOKUP($A45,parlvotes_lh!$A$11:$ZZ$210,66,FALSE))=TRUE,"",IF(VLOOKUP($A45,parlvotes_lh!$A$11:$ZZ$210,66,FALSE)=0,"",VLOOKUP($A45,parlvotes_lh!$A$11:$ZZ$210,66,FALSE)))</f>
        <v/>
      </c>
      <c r="N45" s="269" t="str">
        <f>IF(ISERROR(VLOOKUP($A45,parlvotes_lh!$A$11:$ZZ$210,86,FALSE))=TRUE,"",IF(VLOOKUP($A45,parlvotes_lh!$A$11:$ZZ$210,86,FALSE)=0,"",VLOOKUP($A45,parlvotes_lh!$A$11:$ZZ$210,86,FALSE)))</f>
        <v/>
      </c>
      <c r="O45" s="269" t="str">
        <f>IF(ISERROR(VLOOKUP($A45,parlvotes_lh!$A$11:$ZZ$210,106,FALSE))=TRUE,"",IF(VLOOKUP($A45,parlvotes_lh!$A$11:$ZZ$210,106,FALSE)=0,"",VLOOKUP($A45,parlvotes_lh!$A$11:$ZZ$210,106,FALSE)))</f>
        <v/>
      </c>
      <c r="P45" s="269" t="str">
        <f>IF(ISERROR(VLOOKUP($A45,parlvotes_lh!$A$11:$ZZ$210,126,FALSE))=TRUE,"",IF(VLOOKUP($A45,parlvotes_lh!$A$11:$ZZ$210,126,FALSE)=0,"",VLOOKUP($A45,parlvotes_lh!$A$11:$ZZ$210,126,FALSE)))</f>
        <v/>
      </c>
      <c r="Q45" s="270" t="str">
        <f>IF(ISERROR(VLOOKUP($A45,parlvotes_lh!$A$11:$ZZ$210,146,FALSE))=TRUE,"",IF(VLOOKUP($A45,parlvotes_lh!$A$11:$ZZ$210,146,FALSE)=0,"",VLOOKUP($A45,parlvotes_lh!$A$11:$ZZ$210,146,FALSE)))</f>
        <v/>
      </c>
      <c r="R45" s="270" t="str">
        <f>IF(ISERROR(VLOOKUP($A45,parlvotes_lh!$A$11:$ZZ$210,166,FALSE))=TRUE,"",IF(VLOOKUP($A45,parlvotes_lh!$A$11:$ZZ$210,166,FALSE)=0,"",VLOOKUP($A45,parlvotes_lh!$A$11:$ZZ$210,166,FALSE)))</f>
        <v/>
      </c>
      <c r="S45" s="270" t="str">
        <f>IF(ISERROR(VLOOKUP($A45,parlvotes_lh!$A$11:$ZZ$210,186,FALSE))=TRUE,"",IF(VLOOKUP($A45,parlvotes_lh!$A$11:$ZZ$210,186,FALSE)=0,"",VLOOKUP($A45,parlvotes_lh!$A$11:$ZZ$210,186,FALSE)))</f>
        <v/>
      </c>
      <c r="T45" s="270" t="str">
        <f>IF(ISERROR(VLOOKUP($A45,parlvotes_lh!$A$11:$ZZ$210,206,FALSE))=TRUE,"",IF(VLOOKUP($A45,parlvotes_lh!$A$11:$ZZ$210,206,FALSE)=0,"",VLOOKUP($A45,parlvotes_lh!$A$11:$ZZ$210,206,FALSE)))</f>
        <v/>
      </c>
      <c r="U45" s="270" t="str">
        <f>IF(ISERROR(VLOOKUP($A45,parlvotes_lh!$A$11:$ZZ$210,226,FALSE))=TRUE,"",IF(VLOOKUP($A45,parlvotes_lh!$A$11:$ZZ$210,226,FALSE)=0,"",VLOOKUP($A45,parlvotes_lh!$A$11:$ZZ$210,226,FALSE)))</f>
        <v/>
      </c>
      <c r="V45" s="270" t="str">
        <f>IF(ISERROR(VLOOKUP($A45,parlvotes_lh!$A$11:$ZZ$210,246,FALSE))=TRUE,"",IF(VLOOKUP($A45,parlvotes_lh!$A$11:$ZZ$210,246,FALSE)=0,"",VLOOKUP($A45,parlvotes_lh!$A$11:$ZZ$210,246,FALSE)))</f>
        <v/>
      </c>
      <c r="W45" s="270" t="str">
        <f>IF(ISERROR(VLOOKUP($A45,parlvotes_lh!$A$11:$ZZ$210,266,FALSE))=TRUE,"",IF(VLOOKUP($A45,parlvotes_lh!$A$11:$ZZ$210,266,FALSE)=0,"",VLOOKUP($A45,parlvotes_lh!$A$11:$ZZ$210,266,FALSE)))</f>
        <v/>
      </c>
      <c r="X45" s="270" t="str">
        <f>IF(ISERROR(VLOOKUP($A45,parlvotes_lh!$A$11:$ZZ$210,286,FALSE))=TRUE,"",IF(VLOOKUP($A45,parlvotes_lh!$A$11:$ZZ$210,286,FALSE)=0,"",VLOOKUP($A45,parlvotes_lh!$A$11:$ZZ$210,286,FALSE)))</f>
        <v/>
      </c>
      <c r="Y45" s="270" t="str">
        <f>IF(ISERROR(VLOOKUP($A45,parlvotes_lh!$A$11:$ZZ$210,306,FALSE))=TRUE,"",IF(VLOOKUP($A45,parlvotes_lh!$A$11:$ZZ$210,306,FALSE)=0,"",VLOOKUP($A45,parlvotes_lh!$A$11:$ZZ$210,306,FALSE)))</f>
        <v/>
      </c>
      <c r="Z45" s="270" t="str">
        <f>IF(ISERROR(VLOOKUP($A45,parlvotes_lh!$A$11:$ZZ$210,326,FALSE))=TRUE,"",IF(VLOOKUP($A45,parlvotes_lh!$A$11:$ZZ$210,326,FALSE)=0,"",VLOOKUP($A45,parlvotes_lh!$A$11:$ZZ$210,326,FALSE)))</f>
        <v/>
      </c>
      <c r="AA45" s="270" t="str">
        <f>IF(ISERROR(VLOOKUP($A45,parlvotes_lh!$A$11:$ZZ$210,346,FALSE))=TRUE,"",IF(VLOOKUP($A45,parlvotes_lh!$A$11:$ZZ$210,346,FALSE)=0,"",VLOOKUP($A45,parlvotes_lh!$A$11:$ZZ$210,346,FALSE)))</f>
        <v/>
      </c>
      <c r="AB45" s="270" t="str">
        <f>IF(ISERROR(VLOOKUP($A45,parlvotes_lh!$A$11:$ZZ$210,366,FALSE))=TRUE,"",IF(VLOOKUP($A45,parlvotes_lh!$A$11:$ZZ$210,366,FALSE)=0,"",VLOOKUP($A45,parlvotes_lh!$A$11:$ZZ$210,366,FALSE)))</f>
        <v/>
      </c>
      <c r="AC45" s="270" t="str">
        <f>IF(ISERROR(VLOOKUP($A45,parlvotes_lh!$A$11:$ZZ$210,386,FALSE))=TRUE,"",IF(VLOOKUP($A45,parlvotes_lh!$A$11:$ZZ$210,386,FALSE)=0,"",VLOOKUP($A45,parlvotes_lh!$A$11:$ZZ$210,386,FALSE)))</f>
        <v/>
      </c>
    </row>
    <row r="46" spans="1:29" ht="13.5" customHeight="1">
      <c r="A46" s="264" t="str">
        <f>IF(info_parties!A46="","",info_parties!A46)</f>
        <v>jp_fg01</v>
      </c>
      <c r="B46" s="45" t="str">
        <f>IF(A46="","",MID(info_weblinks!$C$3,32,3))</f>
        <v>jpn</v>
      </c>
      <c r="C46" s="45" t="str">
        <f>IF(info_parties!G46="","",info_parties!G46)</f>
        <v>Friendship Group</v>
      </c>
      <c r="D46" s="45" t="str">
        <f>IF(info_parties!K46="","",info_parties!K46)</f>
        <v>Yuai</v>
      </c>
      <c r="E46" s="45" t="str">
        <f>IF(info_parties!H46="","",info_parties!H46)</f>
        <v>FG</v>
      </c>
      <c r="F46" s="265" t="str">
        <f t="shared" si="0"/>
        <v/>
      </c>
      <c r="G46" s="266" t="str">
        <f t="shared" si="1"/>
        <v/>
      </c>
      <c r="H46" s="267" t="str">
        <f t="shared" si="2"/>
        <v/>
      </c>
      <c r="I46" s="268" t="str">
        <f t="shared" si="3"/>
        <v/>
      </c>
      <c r="J46" s="269" t="str">
        <f>IF(ISERROR(VLOOKUP($A46,parlvotes_lh!$A$11:$ZZ$210,6,FALSE))=TRUE,"",IF(VLOOKUP($A46,parlvotes_lh!$A$11:$ZZ$210,6,FALSE)=0,"",VLOOKUP($A46,parlvotes_lh!$A$11:$ZZ$210,6,FALSE)))</f>
        <v/>
      </c>
      <c r="K46" s="269" t="str">
        <f>IF(ISERROR(VLOOKUP($A46,parlvotes_lh!$A$11:$ZZ$210,26,FALSE))=TRUE,"",IF(VLOOKUP($A46,parlvotes_lh!$A$11:$ZZ$210,26,FALSE)=0,"",VLOOKUP($A46,parlvotes_lh!$A$11:$ZZ$210,26,FALSE)))</f>
        <v/>
      </c>
      <c r="L46" s="269" t="str">
        <f>IF(ISERROR(VLOOKUP($A46,parlvotes_lh!$A$11:$ZZ$210,46,FALSE))=TRUE,"",IF(VLOOKUP($A46,parlvotes_lh!$A$11:$ZZ$210,46,FALSE)=0,"",VLOOKUP($A46,parlvotes_lh!$A$11:$ZZ$210,46,FALSE)))</f>
        <v/>
      </c>
      <c r="M46" s="269" t="str">
        <f>IF(ISERROR(VLOOKUP($A46,parlvotes_lh!$A$11:$ZZ$210,66,FALSE))=TRUE,"",IF(VLOOKUP($A46,parlvotes_lh!$A$11:$ZZ$210,66,FALSE)=0,"",VLOOKUP($A46,parlvotes_lh!$A$11:$ZZ$210,66,FALSE)))</f>
        <v/>
      </c>
      <c r="N46" s="269" t="str">
        <f>IF(ISERROR(VLOOKUP($A46,parlvotes_lh!$A$11:$ZZ$210,86,FALSE))=TRUE,"",IF(VLOOKUP($A46,parlvotes_lh!$A$11:$ZZ$210,86,FALSE)=0,"",VLOOKUP($A46,parlvotes_lh!$A$11:$ZZ$210,86,FALSE)))</f>
        <v/>
      </c>
      <c r="O46" s="269" t="str">
        <f>IF(ISERROR(VLOOKUP($A46,parlvotes_lh!$A$11:$ZZ$210,106,FALSE))=TRUE,"",IF(VLOOKUP($A46,parlvotes_lh!$A$11:$ZZ$210,106,FALSE)=0,"",VLOOKUP($A46,parlvotes_lh!$A$11:$ZZ$210,106,FALSE)))</f>
        <v/>
      </c>
      <c r="P46" s="269" t="str">
        <f>IF(ISERROR(VLOOKUP($A46,parlvotes_lh!$A$11:$ZZ$210,126,FALSE))=TRUE,"",IF(VLOOKUP($A46,parlvotes_lh!$A$11:$ZZ$210,126,FALSE)=0,"",VLOOKUP($A46,parlvotes_lh!$A$11:$ZZ$210,126,FALSE)))</f>
        <v/>
      </c>
      <c r="Q46" s="270" t="str">
        <f>IF(ISERROR(VLOOKUP($A46,parlvotes_lh!$A$11:$ZZ$210,146,FALSE))=TRUE,"",IF(VLOOKUP($A46,parlvotes_lh!$A$11:$ZZ$210,146,FALSE)=0,"",VLOOKUP($A46,parlvotes_lh!$A$11:$ZZ$210,146,FALSE)))</f>
        <v/>
      </c>
      <c r="R46" s="270" t="str">
        <f>IF(ISERROR(VLOOKUP($A46,parlvotes_lh!$A$11:$ZZ$210,166,FALSE))=TRUE,"",IF(VLOOKUP($A46,parlvotes_lh!$A$11:$ZZ$210,166,FALSE)=0,"",VLOOKUP($A46,parlvotes_lh!$A$11:$ZZ$210,166,FALSE)))</f>
        <v/>
      </c>
      <c r="S46" s="270" t="str">
        <f>IF(ISERROR(VLOOKUP($A46,parlvotes_lh!$A$11:$ZZ$210,186,FALSE))=TRUE,"",IF(VLOOKUP($A46,parlvotes_lh!$A$11:$ZZ$210,186,FALSE)=0,"",VLOOKUP($A46,parlvotes_lh!$A$11:$ZZ$210,186,FALSE)))</f>
        <v/>
      </c>
      <c r="T46" s="270" t="str">
        <f>IF(ISERROR(VLOOKUP($A46,parlvotes_lh!$A$11:$ZZ$210,206,FALSE))=TRUE,"",IF(VLOOKUP($A46,parlvotes_lh!$A$11:$ZZ$210,206,FALSE)=0,"",VLOOKUP($A46,parlvotes_lh!$A$11:$ZZ$210,206,FALSE)))</f>
        <v/>
      </c>
      <c r="U46" s="270" t="str">
        <f>IF(ISERROR(VLOOKUP($A46,parlvotes_lh!$A$11:$ZZ$210,226,FALSE))=TRUE,"",IF(VLOOKUP($A46,parlvotes_lh!$A$11:$ZZ$210,226,FALSE)=0,"",VLOOKUP($A46,parlvotes_lh!$A$11:$ZZ$210,226,FALSE)))</f>
        <v/>
      </c>
      <c r="V46" s="270" t="str">
        <f>IF(ISERROR(VLOOKUP($A46,parlvotes_lh!$A$11:$ZZ$210,246,FALSE))=TRUE,"",IF(VLOOKUP($A46,parlvotes_lh!$A$11:$ZZ$210,246,FALSE)=0,"",VLOOKUP($A46,parlvotes_lh!$A$11:$ZZ$210,246,FALSE)))</f>
        <v/>
      </c>
      <c r="W46" s="270" t="str">
        <f>IF(ISERROR(VLOOKUP($A46,parlvotes_lh!$A$11:$ZZ$210,266,FALSE))=TRUE,"",IF(VLOOKUP($A46,parlvotes_lh!$A$11:$ZZ$210,266,FALSE)=0,"",VLOOKUP($A46,parlvotes_lh!$A$11:$ZZ$210,266,FALSE)))</f>
        <v/>
      </c>
      <c r="X46" s="270" t="str">
        <f>IF(ISERROR(VLOOKUP($A46,parlvotes_lh!$A$11:$ZZ$210,286,FALSE))=TRUE,"",IF(VLOOKUP($A46,parlvotes_lh!$A$11:$ZZ$210,286,FALSE)=0,"",VLOOKUP($A46,parlvotes_lh!$A$11:$ZZ$210,286,FALSE)))</f>
        <v/>
      </c>
      <c r="Y46" s="270" t="str">
        <f>IF(ISERROR(VLOOKUP($A46,parlvotes_lh!$A$11:$ZZ$210,306,FALSE))=TRUE,"",IF(VLOOKUP($A46,parlvotes_lh!$A$11:$ZZ$210,306,FALSE)=0,"",VLOOKUP($A46,parlvotes_lh!$A$11:$ZZ$210,306,FALSE)))</f>
        <v/>
      </c>
      <c r="Z46" s="270" t="str">
        <f>IF(ISERROR(VLOOKUP($A46,parlvotes_lh!$A$11:$ZZ$210,326,FALSE))=TRUE,"",IF(VLOOKUP($A46,parlvotes_lh!$A$11:$ZZ$210,326,FALSE)=0,"",VLOOKUP($A46,parlvotes_lh!$A$11:$ZZ$210,326,FALSE)))</f>
        <v/>
      </c>
      <c r="AA46" s="270" t="str">
        <f>IF(ISERROR(VLOOKUP($A46,parlvotes_lh!$A$11:$ZZ$210,346,FALSE))=TRUE,"",IF(VLOOKUP($A46,parlvotes_lh!$A$11:$ZZ$210,346,FALSE)=0,"",VLOOKUP($A46,parlvotes_lh!$A$11:$ZZ$210,346,FALSE)))</f>
        <v/>
      </c>
      <c r="AB46" s="270" t="str">
        <f>IF(ISERROR(VLOOKUP($A46,parlvotes_lh!$A$11:$ZZ$210,366,FALSE))=TRUE,"",IF(VLOOKUP($A46,parlvotes_lh!$A$11:$ZZ$210,366,FALSE)=0,"",VLOOKUP($A46,parlvotes_lh!$A$11:$ZZ$210,366,FALSE)))</f>
        <v/>
      </c>
      <c r="AC46" s="270" t="str">
        <f>IF(ISERROR(VLOOKUP($A46,parlvotes_lh!$A$11:$ZZ$210,386,FALSE))=TRUE,"",IF(VLOOKUP($A46,parlvotes_lh!$A$11:$ZZ$210,386,FALSE)=0,"",VLOOKUP($A46,parlvotes_lh!$A$11:$ZZ$210,386,FALSE)))</f>
        <v/>
      </c>
    </row>
    <row r="47" spans="1:29" ht="13.5" customHeight="1">
      <c r="A47" s="264" t="str">
        <f>IF(info_parties!A47="","",info_parties!A47)</f>
        <v>jp_pi01</v>
      </c>
      <c r="B47" s="45" t="str">
        <f>IF(A47="","",MID(info_weblinks!$C$3,32,3))</f>
        <v>jpn</v>
      </c>
      <c r="C47" s="45" t="str">
        <f>IF(info_parties!G47="","",info_parties!G47)</f>
        <v>Party Independents</v>
      </c>
      <c r="D47" s="45" t="str">
        <f>IF(info_parties!K47="","",info_parties!K47)</f>
        <v>Sangiin-no-kai</v>
      </c>
      <c r="E47" s="45" t="str">
        <f>IF(info_parties!H47="","",info_parties!H47)</f>
        <v>PI</v>
      </c>
      <c r="F47" s="265" t="str">
        <f t="shared" si="0"/>
        <v/>
      </c>
      <c r="G47" s="266" t="str">
        <f t="shared" si="1"/>
        <v/>
      </c>
      <c r="H47" s="267" t="str">
        <f t="shared" si="2"/>
        <v/>
      </c>
      <c r="I47" s="268" t="str">
        <f t="shared" si="3"/>
        <v/>
      </c>
      <c r="J47" s="269" t="str">
        <f>IF(ISERROR(VLOOKUP($A47,parlvotes_lh!$A$11:$ZZ$210,6,FALSE))=TRUE,"",IF(VLOOKUP($A47,parlvotes_lh!$A$11:$ZZ$210,6,FALSE)=0,"",VLOOKUP($A47,parlvotes_lh!$A$11:$ZZ$210,6,FALSE)))</f>
        <v/>
      </c>
      <c r="K47" s="269" t="str">
        <f>IF(ISERROR(VLOOKUP($A47,parlvotes_lh!$A$11:$ZZ$210,26,FALSE))=TRUE,"",IF(VLOOKUP($A47,parlvotes_lh!$A$11:$ZZ$210,26,FALSE)=0,"",VLOOKUP($A47,parlvotes_lh!$A$11:$ZZ$210,26,FALSE)))</f>
        <v/>
      </c>
      <c r="L47" s="269" t="str">
        <f>IF(ISERROR(VLOOKUP($A47,parlvotes_lh!$A$11:$ZZ$210,46,FALSE))=TRUE,"",IF(VLOOKUP($A47,parlvotes_lh!$A$11:$ZZ$210,46,FALSE)=0,"",VLOOKUP($A47,parlvotes_lh!$A$11:$ZZ$210,46,FALSE)))</f>
        <v/>
      </c>
      <c r="M47" s="269" t="str">
        <f>IF(ISERROR(VLOOKUP($A47,parlvotes_lh!$A$11:$ZZ$210,66,FALSE))=TRUE,"",IF(VLOOKUP($A47,parlvotes_lh!$A$11:$ZZ$210,66,FALSE)=0,"",VLOOKUP($A47,parlvotes_lh!$A$11:$ZZ$210,66,FALSE)))</f>
        <v/>
      </c>
      <c r="N47" s="269" t="str">
        <f>IF(ISERROR(VLOOKUP($A47,parlvotes_lh!$A$11:$ZZ$210,86,FALSE))=TRUE,"",IF(VLOOKUP($A47,parlvotes_lh!$A$11:$ZZ$210,86,FALSE)=0,"",VLOOKUP($A47,parlvotes_lh!$A$11:$ZZ$210,86,FALSE)))</f>
        <v/>
      </c>
      <c r="O47" s="269" t="str">
        <f>IF(ISERROR(VLOOKUP($A47,parlvotes_lh!$A$11:$ZZ$210,106,FALSE))=TRUE,"",IF(VLOOKUP($A47,parlvotes_lh!$A$11:$ZZ$210,106,FALSE)=0,"",VLOOKUP($A47,parlvotes_lh!$A$11:$ZZ$210,106,FALSE)))</f>
        <v/>
      </c>
      <c r="P47" s="269" t="str">
        <f>IF(ISERROR(VLOOKUP($A47,parlvotes_lh!$A$11:$ZZ$210,126,FALSE))=TRUE,"",IF(VLOOKUP($A47,parlvotes_lh!$A$11:$ZZ$210,126,FALSE)=0,"",VLOOKUP($A47,parlvotes_lh!$A$11:$ZZ$210,126,FALSE)))</f>
        <v/>
      </c>
      <c r="Q47" s="270" t="str">
        <f>IF(ISERROR(VLOOKUP($A47,parlvotes_lh!$A$11:$ZZ$210,146,FALSE))=TRUE,"",IF(VLOOKUP($A47,parlvotes_lh!$A$11:$ZZ$210,146,FALSE)=0,"",VLOOKUP($A47,parlvotes_lh!$A$11:$ZZ$210,146,FALSE)))</f>
        <v/>
      </c>
      <c r="R47" s="270" t="str">
        <f>IF(ISERROR(VLOOKUP($A47,parlvotes_lh!$A$11:$ZZ$210,166,FALSE))=TRUE,"",IF(VLOOKUP($A47,parlvotes_lh!$A$11:$ZZ$210,166,FALSE)=0,"",VLOOKUP($A47,parlvotes_lh!$A$11:$ZZ$210,166,FALSE)))</f>
        <v/>
      </c>
      <c r="S47" s="270" t="str">
        <f>IF(ISERROR(VLOOKUP($A47,parlvotes_lh!$A$11:$ZZ$210,186,FALSE))=TRUE,"",IF(VLOOKUP($A47,parlvotes_lh!$A$11:$ZZ$210,186,FALSE)=0,"",VLOOKUP($A47,parlvotes_lh!$A$11:$ZZ$210,186,FALSE)))</f>
        <v/>
      </c>
      <c r="T47" s="270" t="str">
        <f>IF(ISERROR(VLOOKUP($A47,parlvotes_lh!$A$11:$ZZ$210,206,FALSE))=TRUE,"",IF(VLOOKUP($A47,parlvotes_lh!$A$11:$ZZ$210,206,FALSE)=0,"",VLOOKUP($A47,parlvotes_lh!$A$11:$ZZ$210,206,FALSE)))</f>
        <v/>
      </c>
      <c r="U47" s="270" t="str">
        <f>IF(ISERROR(VLOOKUP($A47,parlvotes_lh!$A$11:$ZZ$210,226,FALSE))=TRUE,"",IF(VLOOKUP($A47,parlvotes_lh!$A$11:$ZZ$210,226,FALSE)=0,"",VLOOKUP($A47,parlvotes_lh!$A$11:$ZZ$210,226,FALSE)))</f>
        <v/>
      </c>
      <c r="V47" s="270" t="str">
        <f>IF(ISERROR(VLOOKUP($A47,parlvotes_lh!$A$11:$ZZ$210,246,FALSE))=TRUE,"",IF(VLOOKUP($A47,parlvotes_lh!$A$11:$ZZ$210,246,FALSE)=0,"",VLOOKUP($A47,parlvotes_lh!$A$11:$ZZ$210,246,FALSE)))</f>
        <v/>
      </c>
      <c r="W47" s="270" t="str">
        <f>IF(ISERROR(VLOOKUP($A47,parlvotes_lh!$A$11:$ZZ$210,266,FALSE))=TRUE,"",IF(VLOOKUP($A47,parlvotes_lh!$A$11:$ZZ$210,266,FALSE)=0,"",VLOOKUP($A47,parlvotes_lh!$A$11:$ZZ$210,266,FALSE)))</f>
        <v/>
      </c>
      <c r="X47" s="270" t="str">
        <f>IF(ISERROR(VLOOKUP($A47,parlvotes_lh!$A$11:$ZZ$210,286,FALSE))=TRUE,"",IF(VLOOKUP($A47,parlvotes_lh!$A$11:$ZZ$210,286,FALSE)=0,"",VLOOKUP($A47,parlvotes_lh!$A$11:$ZZ$210,286,FALSE)))</f>
        <v/>
      </c>
      <c r="Y47" s="270" t="str">
        <f>IF(ISERROR(VLOOKUP($A47,parlvotes_lh!$A$11:$ZZ$210,306,FALSE))=TRUE,"",IF(VLOOKUP($A47,parlvotes_lh!$A$11:$ZZ$210,306,FALSE)=0,"",VLOOKUP($A47,parlvotes_lh!$A$11:$ZZ$210,306,FALSE)))</f>
        <v/>
      </c>
      <c r="Z47" s="270" t="str">
        <f>IF(ISERROR(VLOOKUP($A47,parlvotes_lh!$A$11:$ZZ$210,326,FALSE))=TRUE,"",IF(VLOOKUP($A47,parlvotes_lh!$A$11:$ZZ$210,326,FALSE)=0,"",VLOOKUP($A47,parlvotes_lh!$A$11:$ZZ$210,326,FALSE)))</f>
        <v/>
      </c>
      <c r="AA47" s="270" t="str">
        <f>IF(ISERROR(VLOOKUP($A47,parlvotes_lh!$A$11:$ZZ$210,346,FALSE))=TRUE,"",IF(VLOOKUP($A47,parlvotes_lh!$A$11:$ZZ$210,346,FALSE)=0,"",VLOOKUP($A47,parlvotes_lh!$A$11:$ZZ$210,346,FALSE)))</f>
        <v/>
      </c>
      <c r="AB47" s="270" t="str">
        <f>IF(ISERROR(VLOOKUP($A47,parlvotes_lh!$A$11:$ZZ$210,366,FALSE))=TRUE,"",IF(VLOOKUP($A47,parlvotes_lh!$A$11:$ZZ$210,366,FALSE)=0,"",VLOOKUP($A47,parlvotes_lh!$A$11:$ZZ$210,366,FALSE)))</f>
        <v/>
      </c>
      <c r="AC47" s="270" t="str">
        <f>IF(ISERROR(VLOOKUP($A47,parlvotes_lh!$A$11:$ZZ$210,386,FALSE))=TRUE,"",IF(VLOOKUP($A47,parlvotes_lh!$A$11:$ZZ$210,386,FALSE)=0,"",VLOOKUP($A47,parlvotes_lh!$A$11:$ZZ$210,386,FALSE)))</f>
        <v/>
      </c>
    </row>
    <row r="48" spans="1:29" ht="13.5" customHeight="1">
      <c r="A48" s="264" t="str">
        <f>IF(info_parties!A48="","",info_parties!A48)</f>
        <v>jp_pr01</v>
      </c>
      <c r="B48" s="45" t="str">
        <f>IF(A48="","",MID(info_weblinks!$C$3,32,3))</f>
        <v>jpn</v>
      </c>
      <c r="C48" s="45" t="str">
        <f>IF(info_parties!G48="","",info_parties!G48)</f>
        <v>Peace and Reform</v>
      </c>
      <c r="D48" s="45" t="str">
        <f>IF(info_parties!K48="","",info_parties!K48)</f>
        <v>Heiwa-Kaikaku</v>
      </c>
      <c r="E48" s="45" t="str">
        <f>IF(info_parties!H48="","",info_parties!H48)</f>
        <v>PR</v>
      </c>
      <c r="F48" s="265" t="str">
        <f t="shared" si="0"/>
        <v/>
      </c>
      <c r="G48" s="266" t="str">
        <f t="shared" si="1"/>
        <v/>
      </c>
      <c r="H48" s="267" t="str">
        <f t="shared" si="2"/>
        <v/>
      </c>
      <c r="I48" s="268" t="str">
        <f t="shared" si="3"/>
        <v/>
      </c>
      <c r="J48" s="269" t="str">
        <f>IF(ISERROR(VLOOKUP($A48,parlvotes_lh!$A$11:$ZZ$210,6,FALSE))=TRUE,"",IF(VLOOKUP($A48,parlvotes_lh!$A$11:$ZZ$210,6,FALSE)=0,"",VLOOKUP($A48,parlvotes_lh!$A$11:$ZZ$210,6,FALSE)))</f>
        <v/>
      </c>
      <c r="K48" s="269" t="str">
        <f>IF(ISERROR(VLOOKUP($A48,parlvotes_lh!$A$11:$ZZ$210,26,FALSE))=TRUE,"",IF(VLOOKUP($A48,parlvotes_lh!$A$11:$ZZ$210,26,FALSE)=0,"",VLOOKUP($A48,parlvotes_lh!$A$11:$ZZ$210,26,FALSE)))</f>
        <v/>
      </c>
      <c r="L48" s="269" t="str">
        <f>IF(ISERROR(VLOOKUP($A48,parlvotes_lh!$A$11:$ZZ$210,46,FALSE))=TRUE,"",IF(VLOOKUP($A48,parlvotes_lh!$A$11:$ZZ$210,46,FALSE)=0,"",VLOOKUP($A48,parlvotes_lh!$A$11:$ZZ$210,46,FALSE)))</f>
        <v/>
      </c>
      <c r="M48" s="269" t="str">
        <f>IF(ISERROR(VLOOKUP($A48,parlvotes_lh!$A$11:$ZZ$210,66,FALSE))=TRUE,"",IF(VLOOKUP($A48,parlvotes_lh!$A$11:$ZZ$210,66,FALSE)=0,"",VLOOKUP($A48,parlvotes_lh!$A$11:$ZZ$210,66,FALSE)))</f>
        <v/>
      </c>
      <c r="N48" s="269" t="str">
        <f>IF(ISERROR(VLOOKUP($A48,parlvotes_lh!$A$11:$ZZ$210,86,FALSE))=TRUE,"",IF(VLOOKUP($A48,parlvotes_lh!$A$11:$ZZ$210,86,FALSE)=0,"",VLOOKUP($A48,parlvotes_lh!$A$11:$ZZ$210,86,FALSE)))</f>
        <v/>
      </c>
      <c r="O48" s="269" t="str">
        <f>IF(ISERROR(VLOOKUP($A48,parlvotes_lh!$A$11:$ZZ$210,106,FALSE))=TRUE,"",IF(VLOOKUP($A48,parlvotes_lh!$A$11:$ZZ$210,106,FALSE)=0,"",VLOOKUP($A48,parlvotes_lh!$A$11:$ZZ$210,106,FALSE)))</f>
        <v/>
      </c>
      <c r="P48" s="269" t="str">
        <f>IF(ISERROR(VLOOKUP($A48,parlvotes_lh!$A$11:$ZZ$210,126,FALSE))=TRUE,"",IF(VLOOKUP($A48,parlvotes_lh!$A$11:$ZZ$210,126,FALSE)=0,"",VLOOKUP($A48,parlvotes_lh!$A$11:$ZZ$210,126,FALSE)))</f>
        <v/>
      </c>
      <c r="Q48" s="270" t="str">
        <f>IF(ISERROR(VLOOKUP($A48,parlvotes_lh!$A$11:$ZZ$210,146,FALSE))=TRUE,"",IF(VLOOKUP($A48,parlvotes_lh!$A$11:$ZZ$210,146,FALSE)=0,"",VLOOKUP($A48,parlvotes_lh!$A$11:$ZZ$210,146,FALSE)))</f>
        <v/>
      </c>
      <c r="R48" s="270" t="str">
        <f>IF(ISERROR(VLOOKUP($A48,parlvotes_lh!$A$11:$ZZ$210,166,FALSE))=TRUE,"",IF(VLOOKUP($A48,parlvotes_lh!$A$11:$ZZ$210,166,FALSE)=0,"",VLOOKUP($A48,parlvotes_lh!$A$11:$ZZ$210,166,FALSE)))</f>
        <v/>
      </c>
      <c r="S48" s="270" t="str">
        <f>IF(ISERROR(VLOOKUP($A48,parlvotes_lh!$A$11:$ZZ$210,186,FALSE))=TRUE,"",IF(VLOOKUP($A48,parlvotes_lh!$A$11:$ZZ$210,186,FALSE)=0,"",VLOOKUP($A48,parlvotes_lh!$A$11:$ZZ$210,186,FALSE)))</f>
        <v/>
      </c>
      <c r="T48" s="270" t="str">
        <f>IF(ISERROR(VLOOKUP($A48,parlvotes_lh!$A$11:$ZZ$210,206,FALSE))=TRUE,"",IF(VLOOKUP($A48,parlvotes_lh!$A$11:$ZZ$210,206,FALSE)=0,"",VLOOKUP($A48,parlvotes_lh!$A$11:$ZZ$210,206,FALSE)))</f>
        <v/>
      </c>
      <c r="U48" s="270" t="str">
        <f>IF(ISERROR(VLOOKUP($A48,parlvotes_lh!$A$11:$ZZ$210,226,FALSE))=TRUE,"",IF(VLOOKUP($A48,parlvotes_lh!$A$11:$ZZ$210,226,FALSE)=0,"",VLOOKUP($A48,parlvotes_lh!$A$11:$ZZ$210,226,FALSE)))</f>
        <v/>
      </c>
      <c r="V48" s="270" t="str">
        <f>IF(ISERROR(VLOOKUP($A48,parlvotes_lh!$A$11:$ZZ$210,246,FALSE))=TRUE,"",IF(VLOOKUP($A48,parlvotes_lh!$A$11:$ZZ$210,246,FALSE)=0,"",VLOOKUP($A48,parlvotes_lh!$A$11:$ZZ$210,246,FALSE)))</f>
        <v/>
      </c>
      <c r="W48" s="270" t="str">
        <f>IF(ISERROR(VLOOKUP($A48,parlvotes_lh!$A$11:$ZZ$210,266,FALSE))=TRUE,"",IF(VLOOKUP($A48,parlvotes_lh!$A$11:$ZZ$210,266,FALSE)=0,"",VLOOKUP($A48,parlvotes_lh!$A$11:$ZZ$210,266,FALSE)))</f>
        <v/>
      </c>
      <c r="X48" s="270" t="str">
        <f>IF(ISERROR(VLOOKUP($A48,parlvotes_lh!$A$11:$ZZ$210,286,FALSE))=TRUE,"",IF(VLOOKUP($A48,parlvotes_lh!$A$11:$ZZ$210,286,FALSE)=0,"",VLOOKUP($A48,parlvotes_lh!$A$11:$ZZ$210,286,FALSE)))</f>
        <v/>
      </c>
      <c r="Y48" s="270" t="str">
        <f>IF(ISERROR(VLOOKUP($A48,parlvotes_lh!$A$11:$ZZ$210,306,FALSE))=TRUE,"",IF(VLOOKUP($A48,parlvotes_lh!$A$11:$ZZ$210,306,FALSE)=0,"",VLOOKUP($A48,parlvotes_lh!$A$11:$ZZ$210,306,FALSE)))</f>
        <v/>
      </c>
      <c r="Z48" s="270" t="str">
        <f>IF(ISERROR(VLOOKUP($A48,parlvotes_lh!$A$11:$ZZ$210,326,FALSE))=TRUE,"",IF(VLOOKUP($A48,parlvotes_lh!$A$11:$ZZ$210,326,FALSE)=0,"",VLOOKUP($A48,parlvotes_lh!$A$11:$ZZ$210,326,FALSE)))</f>
        <v/>
      </c>
      <c r="AA48" s="270" t="str">
        <f>IF(ISERROR(VLOOKUP($A48,parlvotes_lh!$A$11:$ZZ$210,346,FALSE))=TRUE,"",IF(VLOOKUP($A48,parlvotes_lh!$A$11:$ZZ$210,346,FALSE)=0,"",VLOOKUP($A48,parlvotes_lh!$A$11:$ZZ$210,346,FALSE)))</f>
        <v/>
      </c>
      <c r="AB48" s="270" t="str">
        <f>IF(ISERROR(VLOOKUP($A48,parlvotes_lh!$A$11:$ZZ$210,366,FALSE))=TRUE,"",IF(VLOOKUP($A48,parlvotes_lh!$A$11:$ZZ$210,366,FALSE)=0,"",VLOOKUP($A48,parlvotes_lh!$A$11:$ZZ$210,366,FALSE)))</f>
        <v/>
      </c>
      <c r="AC48" s="270" t="str">
        <f>IF(ISERROR(VLOOKUP($A48,parlvotes_lh!$A$11:$ZZ$210,386,FALSE))=TRUE,"",IF(VLOOKUP($A48,parlvotes_lh!$A$11:$ZZ$210,386,FALSE)=0,"",VLOOKUP($A48,parlvotes_lh!$A$11:$ZZ$210,386,FALSE)))</f>
        <v/>
      </c>
    </row>
    <row r="49" spans="1:29" ht="13.5" customHeight="1">
      <c r="A49" s="264" t="str">
        <f>IF(info_parties!A49="","",info_parties!A49)</f>
        <v>jp_la01</v>
      </c>
      <c r="B49" s="45" t="str">
        <f>IF(A49="","",MID(info_weblinks!$C$3,32,3))</f>
        <v>jpn</v>
      </c>
      <c r="C49" s="45" t="str">
        <f>IF(info_parties!G49="","",info_parties!G49)</f>
        <v>Liberal Association</v>
      </c>
      <c r="D49" s="45" t="str">
        <f>IF(info_parties!K49="","",info_parties!K49)</f>
        <v>Jiyu no kai</v>
      </c>
      <c r="E49" s="45" t="str">
        <f>IF(info_parties!H49="","",info_parties!H49)</f>
        <v>LA</v>
      </c>
      <c r="F49" s="265" t="str">
        <f t="shared" si="0"/>
        <v/>
      </c>
      <c r="G49" s="266" t="str">
        <f t="shared" si="1"/>
        <v/>
      </c>
      <c r="H49" s="267" t="str">
        <f t="shared" si="2"/>
        <v/>
      </c>
      <c r="I49" s="268" t="str">
        <f t="shared" si="3"/>
        <v/>
      </c>
      <c r="J49" s="269" t="str">
        <f>IF(ISERROR(VLOOKUP($A49,parlvotes_lh!$A$11:$ZZ$210,6,FALSE))=TRUE,"",IF(VLOOKUP($A49,parlvotes_lh!$A$11:$ZZ$210,6,FALSE)=0,"",VLOOKUP($A49,parlvotes_lh!$A$11:$ZZ$210,6,FALSE)))</f>
        <v/>
      </c>
      <c r="K49" s="269" t="str">
        <f>IF(ISERROR(VLOOKUP($A49,parlvotes_lh!$A$11:$ZZ$210,26,FALSE))=TRUE,"",IF(VLOOKUP($A49,parlvotes_lh!$A$11:$ZZ$210,26,FALSE)=0,"",VLOOKUP($A49,parlvotes_lh!$A$11:$ZZ$210,26,FALSE)))</f>
        <v/>
      </c>
      <c r="L49" s="269" t="str">
        <f>IF(ISERROR(VLOOKUP($A49,parlvotes_lh!$A$11:$ZZ$210,46,FALSE))=TRUE,"",IF(VLOOKUP($A49,parlvotes_lh!$A$11:$ZZ$210,46,FALSE)=0,"",VLOOKUP($A49,parlvotes_lh!$A$11:$ZZ$210,46,FALSE)))</f>
        <v/>
      </c>
      <c r="M49" s="269" t="str">
        <f>IF(ISERROR(VLOOKUP($A49,parlvotes_lh!$A$11:$ZZ$210,66,FALSE))=TRUE,"",IF(VLOOKUP($A49,parlvotes_lh!$A$11:$ZZ$210,66,FALSE)=0,"",VLOOKUP($A49,parlvotes_lh!$A$11:$ZZ$210,66,FALSE)))</f>
        <v/>
      </c>
      <c r="N49" s="269" t="str">
        <f>IF(ISERROR(VLOOKUP($A49,parlvotes_lh!$A$11:$ZZ$210,86,FALSE))=TRUE,"",IF(VLOOKUP($A49,parlvotes_lh!$A$11:$ZZ$210,86,FALSE)=0,"",VLOOKUP($A49,parlvotes_lh!$A$11:$ZZ$210,86,FALSE)))</f>
        <v/>
      </c>
      <c r="O49" s="269" t="str">
        <f>IF(ISERROR(VLOOKUP($A49,parlvotes_lh!$A$11:$ZZ$210,106,FALSE))=TRUE,"",IF(VLOOKUP($A49,parlvotes_lh!$A$11:$ZZ$210,106,FALSE)=0,"",VLOOKUP($A49,parlvotes_lh!$A$11:$ZZ$210,106,FALSE)))</f>
        <v/>
      </c>
      <c r="P49" s="269" t="str">
        <f>IF(ISERROR(VLOOKUP($A49,parlvotes_lh!$A$11:$ZZ$210,126,FALSE))=TRUE,"",IF(VLOOKUP($A49,parlvotes_lh!$A$11:$ZZ$210,126,FALSE)=0,"",VLOOKUP($A49,parlvotes_lh!$A$11:$ZZ$210,126,FALSE)))</f>
        <v/>
      </c>
      <c r="Q49" s="270" t="str">
        <f>IF(ISERROR(VLOOKUP($A49,parlvotes_lh!$A$11:$ZZ$210,146,FALSE))=TRUE,"",IF(VLOOKUP($A49,parlvotes_lh!$A$11:$ZZ$210,146,FALSE)=0,"",VLOOKUP($A49,parlvotes_lh!$A$11:$ZZ$210,146,FALSE)))</f>
        <v/>
      </c>
      <c r="R49" s="270" t="str">
        <f>IF(ISERROR(VLOOKUP($A49,parlvotes_lh!$A$11:$ZZ$210,166,FALSE))=TRUE,"",IF(VLOOKUP($A49,parlvotes_lh!$A$11:$ZZ$210,166,FALSE)=0,"",VLOOKUP($A49,parlvotes_lh!$A$11:$ZZ$210,166,FALSE)))</f>
        <v/>
      </c>
      <c r="S49" s="270" t="str">
        <f>IF(ISERROR(VLOOKUP($A49,parlvotes_lh!$A$11:$ZZ$210,186,FALSE))=TRUE,"",IF(VLOOKUP($A49,parlvotes_lh!$A$11:$ZZ$210,186,FALSE)=0,"",VLOOKUP($A49,parlvotes_lh!$A$11:$ZZ$210,186,FALSE)))</f>
        <v/>
      </c>
      <c r="T49" s="270" t="str">
        <f>IF(ISERROR(VLOOKUP($A49,parlvotes_lh!$A$11:$ZZ$210,206,FALSE))=TRUE,"",IF(VLOOKUP($A49,parlvotes_lh!$A$11:$ZZ$210,206,FALSE)=0,"",VLOOKUP($A49,parlvotes_lh!$A$11:$ZZ$210,206,FALSE)))</f>
        <v/>
      </c>
      <c r="U49" s="270" t="str">
        <f>IF(ISERROR(VLOOKUP($A49,parlvotes_lh!$A$11:$ZZ$210,226,FALSE))=TRUE,"",IF(VLOOKUP($A49,parlvotes_lh!$A$11:$ZZ$210,226,FALSE)=0,"",VLOOKUP($A49,parlvotes_lh!$A$11:$ZZ$210,226,FALSE)))</f>
        <v/>
      </c>
      <c r="V49" s="270" t="str">
        <f>IF(ISERROR(VLOOKUP($A49,parlvotes_lh!$A$11:$ZZ$210,246,FALSE))=TRUE,"",IF(VLOOKUP($A49,parlvotes_lh!$A$11:$ZZ$210,246,FALSE)=0,"",VLOOKUP($A49,parlvotes_lh!$A$11:$ZZ$210,246,FALSE)))</f>
        <v/>
      </c>
      <c r="W49" s="270" t="str">
        <f>IF(ISERROR(VLOOKUP($A49,parlvotes_lh!$A$11:$ZZ$210,266,FALSE))=TRUE,"",IF(VLOOKUP($A49,parlvotes_lh!$A$11:$ZZ$210,266,FALSE)=0,"",VLOOKUP($A49,parlvotes_lh!$A$11:$ZZ$210,266,FALSE)))</f>
        <v/>
      </c>
      <c r="X49" s="270" t="str">
        <f>IF(ISERROR(VLOOKUP($A49,parlvotes_lh!$A$11:$ZZ$210,286,FALSE))=TRUE,"",IF(VLOOKUP($A49,parlvotes_lh!$A$11:$ZZ$210,286,FALSE)=0,"",VLOOKUP($A49,parlvotes_lh!$A$11:$ZZ$210,286,FALSE)))</f>
        <v/>
      </c>
      <c r="Y49" s="270" t="str">
        <f>IF(ISERROR(VLOOKUP($A49,parlvotes_lh!$A$11:$ZZ$210,306,FALSE))=TRUE,"",IF(VLOOKUP($A49,parlvotes_lh!$A$11:$ZZ$210,306,FALSE)=0,"",VLOOKUP($A49,parlvotes_lh!$A$11:$ZZ$210,306,FALSE)))</f>
        <v/>
      </c>
      <c r="Z49" s="270" t="str">
        <f>IF(ISERROR(VLOOKUP($A49,parlvotes_lh!$A$11:$ZZ$210,326,FALSE))=TRUE,"",IF(VLOOKUP($A49,parlvotes_lh!$A$11:$ZZ$210,326,FALSE)=0,"",VLOOKUP($A49,parlvotes_lh!$A$11:$ZZ$210,326,FALSE)))</f>
        <v/>
      </c>
      <c r="AA49" s="270" t="str">
        <f>IF(ISERROR(VLOOKUP($A49,parlvotes_lh!$A$11:$ZZ$210,346,FALSE))=TRUE,"",IF(VLOOKUP($A49,parlvotes_lh!$A$11:$ZZ$210,346,FALSE)=0,"",VLOOKUP($A49,parlvotes_lh!$A$11:$ZZ$210,346,FALSE)))</f>
        <v/>
      </c>
      <c r="AB49" s="270" t="str">
        <f>IF(ISERROR(VLOOKUP($A49,parlvotes_lh!$A$11:$ZZ$210,366,FALSE))=TRUE,"",IF(VLOOKUP($A49,parlvotes_lh!$A$11:$ZZ$210,366,FALSE)=0,"",VLOOKUP($A49,parlvotes_lh!$A$11:$ZZ$210,366,FALSE)))</f>
        <v/>
      </c>
      <c r="AC49" s="270" t="str">
        <f>IF(ISERROR(VLOOKUP($A49,parlvotes_lh!$A$11:$ZZ$210,386,FALSE))=TRUE,"",IF(VLOOKUP($A49,parlvotes_lh!$A$11:$ZZ$210,386,FALSE)=0,"",VLOOKUP($A49,parlvotes_lh!$A$11:$ZZ$210,386,FALSE)))</f>
        <v/>
      </c>
    </row>
    <row r="50" spans="1:29" ht="13.5" customHeight="1">
      <c r="A50" s="264" t="str">
        <f>IF(info_parties!A50="","",info_parties!A50)</f>
        <v>jp_npr01</v>
      </c>
      <c r="B50" s="45" t="str">
        <f>IF(A50="","",MID(info_weblinks!$C$3,32,3))</f>
        <v>jpn</v>
      </c>
      <c r="C50" s="45" t="str">
        <f>IF(info_parties!G50="","",info_parties!G50)</f>
        <v>New Party Reform</v>
      </c>
      <c r="D50" s="45" t="str">
        <f>IF(info_parties!K50="","",info_parties!K50)</f>
        <v>Shinto Kaikaku</v>
      </c>
      <c r="E50" s="45" t="str">
        <f>IF(info_parties!H50="","",info_parties!H50)</f>
        <v>NPR</v>
      </c>
      <c r="F50" s="265" t="str">
        <f t="shared" si="0"/>
        <v/>
      </c>
      <c r="G50" s="266" t="str">
        <f t="shared" si="1"/>
        <v/>
      </c>
      <c r="H50" s="267" t="str">
        <f t="shared" si="2"/>
        <v/>
      </c>
      <c r="I50" s="268" t="str">
        <f t="shared" si="3"/>
        <v/>
      </c>
      <c r="J50" s="269" t="str">
        <f>IF(ISERROR(VLOOKUP($A50,parlvotes_lh!$A$11:$ZZ$210,6,FALSE))=TRUE,"",IF(VLOOKUP($A50,parlvotes_lh!$A$11:$ZZ$210,6,FALSE)=0,"",VLOOKUP($A50,parlvotes_lh!$A$11:$ZZ$210,6,FALSE)))</f>
        <v/>
      </c>
      <c r="K50" s="269" t="str">
        <f>IF(ISERROR(VLOOKUP($A50,parlvotes_lh!$A$11:$ZZ$210,26,FALSE))=TRUE,"",IF(VLOOKUP($A50,parlvotes_lh!$A$11:$ZZ$210,26,FALSE)=0,"",VLOOKUP($A50,parlvotes_lh!$A$11:$ZZ$210,26,FALSE)))</f>
        <v/>
      </c>
      <c r="L50" s="269" t="str">
        <f>IF(ISERROR(VLOOKUP($A50,parlvotes_lh!$A$11:$ZZ$210,46,FALSE))=TRUE,"",IF(VLOOKUP($A50,parlvotes_lh!$A$11:$ZZ$210,46,FALSE)=0,"",VLOOKUP($A50,parlvotes_lh!$A$11:$ZZ$210,46,FALSE)))</f>
        <v/>
      </c>
      <c r="M50" s="269" t="str">
        <f>IF(ISERROR(VLOOKUP($A50,parlvotes_lh!$A$11:$ZZ$210,66,FALSE))=TRUE,"",IF(VLOOKUP($A50,parlvotes_lh!$A$11:$ZZ$210,66,FALSE)=0,"",VLOOKUP($A50,parlvotes_lh!$A$11:$ZZ$210,66,FALSE)))</f>
        <v/>
      </c>
      <c r="N50" s="269" t="str">
        <f>IF(ISERROR(VLOOKUP($A50,parlvotes_lh!$A$11:$ZZ$210,86,FALSE))=TRUE,"",IF(VLOOKUP($A50,parlvotes_lh!$A$11:$ZZ$210,86,FALSE)=0,"",VLOOKUP($A50,parlvotes_lh!$A$11:$ZZ$210,86,FALSE)))</f>
        <v/>
      </c>
      <c r="O50" s="269" t="str">
        <f>IF(ISERROR(VLOOKUP($A50,parlvotes_lh!$A$11:$ZZ$210,106,FALSE))=TRUE,"",IF(VLOOKUP($A50,parlvotes_lh!$A$11:$ZZ$210,106,FALSE)=0,"",VLOOKUP($A50,parlvotes_lh!$A$11:$ZZ$210,106,FALSE)))</f>
        <v/>
      </c>
      <c r="P50" s="269" t="str">
        <f>IF(ISERROR(VLOOKUP($A50,parlvotes_lh!$A$11:$ZZ$210,126,FALSE))=TRUE,"",IF(VLOOKUP($A50,parlvotes_lh!$A$11:$ZZ$210,126,FALSE)=0,"",VLOOKUP($A50,parlvotes_lh!$A$11:$ZZ$210,126,FALSE)))</f>
        <v/>
      </c>
      <c r="Q50" s="270" t="str">
        <f>IF(ISERROR(VLOOKUP($A50,parlvotes_lh!$A$11:$ZZ$210,146,FALSE))=TRUE,"",IF(VLOOKUP($A50,parlvotes_lh!$A$11:$ZZ$210,146,FALSE)=0,"",VLOOKUP($A50,parlvotes_lh!$A$11:$ZZ$210,146,FALSE)))</f>
        <v/>
      </c>
      <c r="R50" s="270" t="str">
        <f>IF(ISERROR(VLOOKUP($A50,parlvotes_lh!$A$11:$ZZ$210,166,FALSE))=TRUE,"",IF(VLOOKUP($A50,parlvotes_lh!$A$11:$ZZ$210,166,FALSE)=0,"",VLOOKUP($A50,parlvotes_lh!$A$11:$ZZ$210,166,FALSE)))</f>
        <v/>
      </c>
      <c r="S50" s="270" t="str">
        <f>IF(ISERROR(VLOOKUP($A50,parlvotes_lh!$A$11:$ZZ$210,186,FALSE))=TRUE,"",IF(VLOOKUP($A50,parlvotes_lh!$A$11:$ZZ$210,186,FALSE)=0,"",VLOOKUP($A50,parlvotes_lh!$A$11:$ZZ$210,186,FALSE)))</f>
        <v/>
      </c>
      <c r="T50" s="270" t="str">
        <f>IF(ISERROR(VLOOKUP($A50,parlvotes_lh!$A$11:$ZZ$210,206,FALSE))=TRUE,"",IF(VLOOKUP($A50,parlvotes_lh!$A$11:$ZZ$210,206,FALSE)=0,"",VLOOKUP($A50,parlvotes_lh!$A$11:$ZZ$210,206,FALSE)))</f>
        <v/>
      </c>
      <c r="U50" s="270" t="str">
        <f>IF(ISERROR(VLOOKUP($A50,parlvotes_lh!$A$11:$ZZ$210,226,FALSE))=TRUE,"",IF(VLOOKUP($A50,parlvotes_lh!$A$11:$ZZ$210,226,FALSE)=0,"",VLOOKUP($A50,parlvotes_lh!$A$11:$ZZ$210,226,FALSE)))</f>
        <v/>
      </c>
      <c r="V50" s="270" t="str">
        <f>IF(ISERROR(VLOOKUP($A50,parlvotes_lh!$A$11:$ZZ$210,246,FALSE))=TRUE,"",IF(VLOOKUP($A50,parlvotes_lh!$A$11:$ZZ$210,246,FALSE)=0,"",VLOOKUP($A50,parlvotes_lh!$A$11:$ZZ$210,246,FALSE)))</f>
        <v/>
      </c>
      <c r="W50" s="270" t="str">
        <f>IF(ISERROR(VLOOKUP($A50,parlvotes_lh!$A$11:$ZZ$210,266,FALSE))=TRUE,"",IF(VLOOKUP($A50,parlvotes_lh!$A$11:$ZZ$210,266,FALSE)=0,"",VLOOKUP($A50,parlvotes_lh!$A$11:$ZZ$210,266,FALSE)))</f>
        <v/>
      </c>
      <c r="X50" s="270" t="str">
        <f>IF(ISERROR(VLOOKUP($A50,parlvotes_lh!$A$11:$ZZ$210,286,FALSE))=TRUE,"",IF(VLOOKUP($A50,parlvotes_lh!$A$11:$ZZ$210,286,FALSE)=0,"",VLOOKUP($A50,parlvotes_lh!$A$11:$ZZ$210,286,FALSE)))</f>
        <v/>
      </c>
      <c r="Y50" s="270" t="str">
        <f>IF(ISERROR(VLOOKUP($A50,parlvotes_lh!$A$11:$ZZ$210,306,FALSE))=TRUE,"",IF(VLOOKUP($A50,parlvotes_lh!$A$11:$ZZ$210,306,FALSE)=0,"",VLOOKUP($A50,parlvotes_lh!$A$11:$ZZ$210,306,FALSE)))</f>
        <v/>
      </c>
      <c r="Z50" s="270" t="str">
        <f>IF(ISERROR(VLOOKUP($A50,parlvotes_lh!$A$11:$ZZ$210,326,FALSE))=TRUE,"",IF(VLOOKUP($A50,parlvotes_lh!$A$11:$ZZ$210,326,FALSE)=0,"",VLOOKUP($A50,parlvotes_lh!$A$11:$ZZ$210,326,FALSE)))</f>
        <v/>
      </c>
      <c r="AA50" s="270" t="str">
        <f>IF(ISERROR(VLOOKUP($A50,parlvotes_lh!$A$11:$ZZ$210,346,FALSE))=TRUE,"",IF(VLOOKUP($A50,parlvotes_lh!$A$11:$ZZ$210,346,FALSE)=0,"",VLOOKUP($A50,parlvotes_lh!$A$11:$ZZ$210,346,FALSE)))</f>
        <v/>
      </c>
      <c r="AB50" s="270" t="str">
        <f>IF(ISERROR(VLOOKUP($A50,parlvotes_lh!$A$11:$ZZ$210,366,FALSE))=TRUE,"",IF(VLOOKUP($A50,parlvotes_lh!$A$11:$ZZ$210,366,FALSE)=0,"",VLOOKUP($A50,parlvotes_lh!$A$11:$ZZ$210,366,FALSE)))</f>
        <v/>
      </c>
      <c r="AC50" s="270" t="str">
        <f>IF(ISERROR(VLOOKUP($A50,parlvotes_lh!$A$11:$ZZ$210,386,FALSE))=TRUE,"",IF(VLOOKUP($A50,parlvotes_lh!$A$11:$ZZ$210,386,FALSE)=0,"",VLOOKUP($A50,parlvotes_lh!$A$11:$ZZ$210,386,FALSE)))</f>
        <v/>
      </c>
    </row>
    <row r="51" spans="1:29" ht="13.5" customHeight="1">
      <c r="A51" s="264" t="str">
        <f>IF(info_parties!A51="","",info_parties!A51)</f>
        <v>jp_tc01</v>
      </c>
      <c r="B51" s="45" t="str">
        <f>IF(A51="","",MID(info_weblinks!$C$3,32,3))</f>
        <v>jpn</v>
      </c>
      <c r="C51" s="45" t="str">
        <f>IF(info_parties!G51="","",info_parties!G51)</f>
        <v>21 Century Club</v>
      </c>
      <c r="D51" s="45" t="str">
        <f>IF(info_parties!K51="","",info_parties!K51)</f>
        <v>Niju Isseiki Kurabu</v>
      </c>
      <c r="E51" s="45" t="str">
        <f>IF(info_parties!H51="","",info_parties!H51)</f>
        <v>TC</v>
      </c>
      <c r="F51" s="265" t="str">
        <f t="shared" si="0"/>
        <v/>
      </c>
      <c r="G51" s="266" t="str">
        <f t="shared" si="1"/>
        <v/>
      </c>
      <c r="H51" s="267" t="str">
        <f t="shared" si="2"/>
        <v/>
      </c>
      <c r="I51" s="268" t="str">
        <f t="shared" si="3"/>
        <v/>
      </c>
      <c r="J51" s="269" t="str">
        <f>IF(ISERROR(VLOOKUP($A51,parlvotes_lh!$A$11:$ZZ$210,6,FALSE))=TRUE,"",IF(VLOOKUP($A51,parlvotes_lh!$A$11:$ZZ$210,6,FALSE)=0,"",VLOOKUP($A51,parlvotes_lh!$A$11:$ZZ$210,6,FALSE)))</f>
        <v/>
      </c>
      <c r="K51" s="269" t="str">
        <f>IF(ISERROR(VLOOKUP($A51,parlvotes_lh!$A$11:$ZZ$210,26,FALSE))=TRUE,"",IF(VLOOKUP($A51,parlvotes_lh!$A$11:$ZZ$210,26,FALSE)=0,"",VLOOKUP($A51,parlvotes_lh!$A$11:$ZZ$210,26,FALSE)))</f>
        <v/>
      </c>
      <c r="L51" s="269" t="str">
        <f>IF(ISERROR(VLOOKUP($A51,parlvotes_lh!$A$11:$ZZ$210,46,FALSE))=TRUE,"",IF(VLOOKUP($A51,parlvotes_lh!$A$11:$ZZ$210,46,FALSE)=0,"",VLOOKUP($A51,parlvotes_lh!$A$11:$ZZ$210,46,FALSE)))</f>
        <v/>
      </c>
      <c r="M51" s="269" t="str">
        <f>IF(ISERROR(VLOOKUP($A51,parlvotes_lh!$A$11:$ZZ$210,66,FALSE))=TRUE,"",IF(VLOOKUP($A51,parlvotes_lh!$A$11:$ZZ$210,66,FALSE)=0,"",VLOOKUP($A51,parlvotes_lh!$A$11:$ZZ$210,66,FALSE)))</f>
        <v/>
      </c>
      <c r="N51" s="269" t="str">
        <f>IF(ISERROR(VLOOKUP($A51,parlvotes_lh!$A$11:$ZZ$210,86,FALSE))=TRUE,"",IF(VLOOKUP($A51,parlvotes_lh!$A$11:$ZZ$210,86,FALSE)=0,"",VLOOKUP($A51,parlvotes_lh!$A$11:$ZZ$210,86,FALSE)))</f>
        <v/>
      </c>
      <c r="O51" s="269" t="str">
        <f>IF(ISERROR(VLOOKUP($A51,parlvotes_lh!$A$11:$ZZ$210,106,FALSE))=TRUE,"",IF(VLOOKUP($A51,parlvotes_lh!$A$11:$ZZ$210,106,FALSE)=0,"",VLOOKUP($A51,parlvotes_lh!$A$11:$ZZ$210,106,FALSE)))</f>
        <v/>
      </c>
      <c r="P51" s="269" t="str">
        <f>IF(ISERROR(VLOOKUP($A51,parlvotes_lh!$A$11:$ZZ$210,126,FALSE))=TRUE,"",IF(VLOOKUP($A51,parlvotes_lh!$A$11:$ZZ$210,126,FALSE)=0,"",VLOOKUP($A51,parlvotes_lh!$A$11:$ZZ$210,126,FALSE)))</f>
        <v/>
      </c>
      <c r="Q51" s="270" t="str">
        <f>IF(ISERROR(VLOOKUP($A51,parlvotes_lh!$A$11:$ZZ$210,146,FALSE))=TRUE,"",IF(VLOOKUP($A51,parlvotes_lh!$A$11:$ZZ$210,146,FALSE)=0,"",VLOOKUP($A51,parlvotes_lh!$A$11:$ZZ$210,146,FALSE)))</f>
        <v/>
      </c>
      <c r="R51" s="270" t="str">
        <f>IF(ISERROR(VLOOKUP($A51,parlvotes_lh!$A$11:$ZZ$210,166,FALSE))=TRUE,"",IF(VLOOKUP($A51,parlvotes_lh!$A$11:$ZZ$210,166,FALSE)=0,"",VLOOKUP($A51,parlvotes_lh!$A$11:$ZZ$210,166,FALSE)))</f>
        <v/>
      </c>
      <c r="S51" s="270" t="str">
        <f>IF(ISERROR(VLOOKUP($A51,parlvotes_lh!$A$11:$ZZ$210,186,FALSE))=TRUE,"",IF(VLOOKUP($A51,parlvotes_lh!$A$11:$ZZ$210,186,FALSE)=0,"",VLOOKUP($A51,parlvotes_lh!$A$11:$ZZ$210,186,FALSE)))</f>
        <v/>
      </c>
      <c r="T51" s="270" t="str">
        <f>IF(ISERROR(VLOOKUP($A51,parlvotes_lh!$A$11:$ZZ$210,206,FALSE))=TRUE,"",IF(VLOOKUP($A51,parlvotes_lh!$A$11:$ZZ$210,206,FALSE)=0,"",VLOOKUP($A51,parlvotes_lh!$A$11:$ZZ$210,206,FALSE)))</f>
        <v/>
      </c>
      <c r="U51" s="270" t="str">
        <f>IF(ISERROR(VLOOKUP($A51,parlvotes_lh!$A$11:$ZZ$210,226,FALSE))=TRUE,"",IF(VLOOKUP($A51,parlvotes_lh!$A$11:$ZZ$210,226,FALSE)=0,"",VLOOKUP($A51,parlvotes_lh!$A$11:$ZZ$210,226,FALSE)))</f>
        <v/>
      </c>
      <c r="V51" s="270" t="str">
        <f>IF(ISERROR(VLOOKUP($A51,parlvotes_lh!$A$11:$ZZ$210,246,FALSE))=TRUE,"",IF(VLOOKUP($A51,parlvotes_lh!$A$11:$ZZ$210,246,FALSE)=0,"",VLOOKUP($A51,parlvotes_lh!$A$11:$ZZ$210,246,FALSE)))</f>
        <v/>
      </c>
      <c r="W51" s="270" t="str">
        <f>IF(ISERROR(VLOOKUP($A51,parlvotes_lh!$A$11:$ZZ$210,266,FALSE))=TRUE,"",IF(VLOOKUP($A51,parlvotes_lh!$A$11:$ZZ$210,266,FALSE)=0,"",VLOOKUP($A51,parlvotes_lh!$A$11:$ZZ$210,266,FALSE)))</f>
        <v/>
      </c>
      <c r="X51" s="270" t="str">
        <f>IF(ISERROR(VLOOKUP($A51,parlvotes_lh!$A$11:$ZZ$210,286,FALSE))=TRUE,"",IF(VLOOKUP($A51,parlvotes_lh!$A$11:$ZZ$210,286,FALSE)=0,"",VLOOKUP($A51,parlvotes_lh!$A$11:$ZZ$210,286,FALSE)))</f>
        <v/>
      </c>
      <c r="Y51" s="270" t="str">
        <f>IF(ISERROR(VLOOKUP($A51,parlvotes_lh!$A$11:$ZZ$210,306,FALSE))=TRUE,"",IF(VLOOKUP($A51,parlvotes_lh!$A$11:$ZZ$210,306,FALSE)=0,"",VLOOKUP($A51,parlvotes_lh!$A$11:$ZZ$210,306,FALSE)))</f>
        <v/>
      </c>
      <c r="Z51" s="270" t="str">
        <f>IF(ISERROR(VLOOKUP($A51,parlvotes_lh!$A$11:$ZZ$210,326,FALSE))=TRUE,"",IF(VLOOKUP($A51,parlvotes_lh!$A$11:$ZZ$210,326,FALSE)=0,"",VLOOKUP($A51,parlvotes_lh!$A$11:$ZZ$210,326,FALSE)))</f>
        <v/>
      </c>
      <c r="AA51" s="270" t="str">
        <f>IF(ISERROR(VLOOKUP($A51,parlvotes_lh!$A$11:$ZZ$210,346,FALSE))=TRUE,"",IF(VLOOKUP($A51,parlvotes_lh!$A$11:$ZZ$210,346,FALSE)=0,"",VLOOKUP($A51,parlvotes_lh!$A$11:$ZZ$210,346,FALSE)))</f>
        <v/>
      </c>
      <c r="AB51" s="270" t="str">
        <f>IF(ISERROR(VLOOKUP($A51,parlvotes_lh!$A$11:$ZZ$210,366,FALSE))=TRUE,"",IF(VLOOKUP($A51,parlvotes_lh!$A$11:$ZZ$210,366,FALSE)=0,"",VLOOKUP($A51,parlvotes_lh!$A$11:$ZZ$210,366,FALSE)))</f>
        <v/>
      </c>
      <c r="AC51" s="270" t="str">
        <f>IF(ISERROR(VLOOKUP($A51,parlvotes_lh!$A$11:$ZZ$210,386,FALSE))=TRUE,"",IF(VLOOKUP($A51,parlvotes_lh!$A$11:$ZZ$210,386,FALSE)=0,"",VLOOKUP($A51,parlvotes_lh!$A$11:$ZZ$210,386,FALSE)))</f>
        <v/>
      </c>
    </row>
    <row r="52" spans="1:29" ht="13.5" customHeight="1">
      <c r="A52" s="264" t="str">
        <f>IF(info_parties!A52="","",info_parties!A52)</f>
        <v>jp_ff01</v>
      </c>
      <c r="B52" s="45" t="str">
        <f>IF(A52="","",MID(info_weblinks!$C$3,32,3))</f>
        <v>jpn</v>
      </c>
      <c r="C52" s="45" t="str">
        <f>IF(info_parties!G52="","",info_parties!G52)</f>
        <v>From Five</v>
      </c>
      <c r="D52" s="45" t="str">
        <f>IF(info_parties!K52="","",info_parties!K52)</f>
        <v>Furomu Faibu</v>
      </c>
      <c r="E52" s="45" t="str">
        <f>IF(info_parties!H52="","",info_parties!H52)</f>
        <v>FF</v>
      </c>
      <c r="F52" s="265" t="str">
        <f t="shared" si="0"/>
        <v/>
      </c>
      <c r="G52" s="266" t="str">
        <f t="shared" si="1"/>
        <v/>
      </c>
      <c r="H52" s="267" t="str">
        <f t="shared" si="2"/>
        <v/>
      </c>
      <c r="I52" s="268" t="str">
        <f t="shared" si="3"/>
        <v/>
      </c>
      <c r="J52" s="269" t="str">
        <f>IF(ISERROR(VLOOKUP($A52,parlvotes_lh!$A$11:$ZZ$210,6,FALSE))=TRUE,"",IF(VLOOKUP($A52,parlvotes_lh!$A$11:$ZZ$210,6,FALSE)=0,"",VLOOKUP($A52,parlvotes_lh!$A$11:$ZZ$210,6,FALSE)))</f>
        <v/>
      </c>
      <c r="K52" s="269" t="str">
        <f>IF(ISERROR(VLOOKUP($A52,parlvotes_lh!$A$11:$ZZ$210,26,FALSE))=TRUE,"",IF(VLOOKUP($A52,parlvotes_lh!$A$11:$ZZ$210,26,FALSE)=0,"",VLOOKUP($A52,parlvotes_lh!$A$11:$ZZ$210,26,FALSE)))</f>
        <v/>
      </c>
      <c r="L52" s="269" t="str">
        <f>IF(ISERROR(VLOOKUP($A52,parlvotes_lh!$A$11:$ZZ$210,46,FALSE))=TRUE,"",IF(VLOOKUP($A52,parlvotes_lh!$A$11:$ZZ$210,46,FALSE)=0,"",VLOOKUP($A52,parlvotes_lh!$A$11:$ZZ$210,46,FALSE)))</f>
        <v/>
      </c>
      <c r="M52" s="269" t="str">
        <f>IF(ISERROR(VLOOKUP($A52,parlvotes_lh!$A$11:$ZZ$210,66,FALSE))=TRUE,"",IF(VLOOKUP($A52,parlvotes_lh!$A$11:$ZZ$210,66,FALSE)=0,"",VLOOKUP($A52,parlvotes_lh!$A$11:$ZZ$210,66,FALSE)))</f>
        <v/>
      </c>
      <c r="N52" s="269" t="str">
        <f>IF(ISERROR(VLOOKUP($A52,parlvotes_lh!$A$11:$ZZ$210,86,FALSE))=TRUE,"",IF(VLOOKUP($A52,parlvotes_lh!$A$11:$ZZ$210,86,FALSE)=0,"",VLOOKUP($A52,parlvotes_lh!$A$11:$ZZ$210,86,FALSE)))</f>
        <v/>
      </c>
      <c r="O52" s="269" t="str">
        <f>IF(ISERROR(VLOOKUP($A52,parlvotes_lh!$A$11:$ZZ$210,106,FALSE))=TRUE,"",IF(VLOOKUP($A52,parlvotes_lh!$A$11:$ZZ$210,106,FALSE)=0,"",VLOOKUP($A52,parlvotes_lh!$A$11:$ZZ$210,106,FALSE)))</f>
        <v/>
      </c>
      <c r="P52" s="269" t="str">
        <f>IF(ISERROR(VLOOKUP($A52,parlvotes_lh!$A$11:$ZZ$210,126,FALSE))=TRUE,"",IF(VLOOKUP($A52,parlvotes_lh!$A$11:$ZZ$210,126,FALSE)=0,"",VLOOKUP($A52,parlvotes_lh!$A$11:$ZZ$210,126,FALSE)))</f>
        <v/>
      </c>
      <c r="Q52" s="270" t="str">
        <f>IF(ISERROR(VLOOKUP($A52,parlvotes_lh!$A$11:$ZZ$210,146,FALSE))=TRUE,"",IF(VLOOKUP($A52,parlvotes_lh!$A$11:$ZZ$210,146,FALSE)=0,"",VLOOKUP($A52,parlvotes_lh!$A$11:$ZZ$210,146,FALSE)))</f>
        <v/>
      </c>
      <c r="R52" s="270" t="str">
        <f>IF(ISERROR(VLOOKUP($A52,parlvotes_lh!$A$11:$ZZ$210,166,FALSE))=TRUE,"",IF(VLOOKUP($A52,parlvotes_lh!$A$11:$ZZ$210,166,FALSE)=0,"",VLOOKUP($A52,parlvotes_lh!$A$11:$ZZ$210,166,FALSE)))</f>
        <v/>
      </c>
      <c r="S52" s="270" t="str">
        <f>IF(ISERROR(VLOOKUP($A52,parlvotes_lh!$A$11:$ZZ$210,186,FALSE))=TRUE,"",IF(VLOOKUP($A52,parlvotes_lh!$A$11:$ZZ$210,186,FALSE)=0,"",VLOOKUP($A52,parlvotes_lh!$A$11:$ZZ$210,186,FALSE)))</f>
        <v/>
      </c>
      <c r="T52" s="270" t="str">
        <f>IF(ISERROR(VLOOKUP($A52,parlvotes_lh!$A$11:$ZZ$210,206,FALSE))=TRUE,"",IF(VLOOKUP($A52,parlvotes_lh!$A$11:$ZZ$210,206,FALSE)=0,"",VLOOKUP($A52,parlvotes_lh!$A$11:$ZZ$210,206,FALSE)))</f>
        <v/>
      </c>
      <c r="U52" s="270" t="str">
        <f>IF(ISERROR(VLOOKUP($A52,parlvotes_lh!$A$11:$ZZ$210,226,FALSE))=TRUE,"",IF(VLOOKUP($A52,parlvotes_lh!$A$11:$ZZ$210,226,FALSE)=0,"",VLOOKUP($A52,parlvotes_lh!$A$11:$ZZ$210,226,FALSE)))</f>
        <v/>
      </c>
      <c r="V52" s="270" t="str">
        <f>IF(ISERROR(VLOOKUP($A52,parlvotes_lh!$A$11:$ZZ$210,246,FALSE))=TRUE,"",IF(VLOOKUP($A52,parlvotes_lh!$A$11:$ZZ$210,246,FALSE)=0,"",VLOOKUP($A52,parlvotes_lh!$A$11:$ZZ$210,246,FALSE)))</f>
        <v/>
      </c>
      <c r="W52" s="270" t="str">
        <f>IF(ISERROR(VLOOKUP($A52,parlvotes_lh!$A$11:$ZZ$210,266,FALSE))=TRUE,"",IF(VLOOKUP($A52,parlvotes_lh!$A$11:$ZZ$210,266,FALSE)=0,"",VLOOKUP($A52,parlvotes_lh!$A$11:$ZZ$210,266,FALSE)))</f>
        <v/>
      </c>
      <c r="X52" s="270" t="str">
        <f>IF(ISERROR(VLOOKUP($A52,parlvotes_lh!$A$11:$ZZ$210,286,FALSE))=TRUE,"",IF(VLOOKUP($A52,parlvotes_lh!$A$11:$ZZ$210,286,FALSE)=0,"",VLOOKUP($A52,parlvotes_lh!$A$11:$ZZ$210,286,FALSE)))</f>
        <v/>
      </c>
      <c r="Y52" s="270" t="str">
        <f>IF(ISERROR(VLOOKUP($A52,parlvotes_lh!$A$11:$ZZ$210,306,FALSE))=TRUE,"",IF(VLOOKUP($A52,parlvotes_lh!$A$11:$ZZ$210,306,FALSE)=0,"",VLOOKUP($A52,parlvotes_lh!$A$11:$ZZ$210,306,FALSE)))</f>
        <v/>
      </c>
      <c r="Z52" s="270" t="str">
        <f>IF(ISERROR(VLOOKUP($A52,parlvotes_lh!$A$11:$ZZ$210,326,FALSE))=TRUE,"",IF(VLOOKUP($A52,parlvotes_lh!$A$11:$ZZ$210,326,FALSE)=0,"",VLOOKUP($A52,parlvotes_lh!$A$11:$ZZ$210,326,FALSE)))</f>
        <v/>
      </c>
      <c r="AA52" s="270" t="str">
        <f>IF(ISERROR(VLOOKUP($A52,parlvotes_lh!$A$11:$ZZ$210,346,FALSE))=TRUE,"",IF(VLOOKUP($A52,parlvotes_lh!$A$11:$ZZ$210,346,FALSE)=0,"",VLOOKUP($A52,parlvotes_lh!$A$11:$ZZ$210,346,FALSE)))</f>
        <v/>
      </c>
      <c r="AB52" s="270" t="str">
        <f>IF(ISERROR(VLOOKUP($A52,parlvotes_lh!$A$11:$ZZ$210,366,FALSE))=TRUE,"",IF(VLOOKUP($A52,parlvotes_lh!$A$11:$ZZ$210,366,FALSE)=0,"",VLOOKUP($A52,parlvotes_lh!$A$11:$ZZ$210,366,FALSE)))</f>
        <v/>
      </c>
      <c r="AC52" s="270" t="str">
        <f>IF(ISERROR(VLOOKUP($A52,parlvotes_lh!$A$11:$ZZ$210,386,FALSE))=TRUE,"",IF(VLOOKUP($A52,parlvotes_lh!$A$11:$ZZ$210,386,FALSE)=0,"",VLOOKUP($A52,parlvotes_lh!$A$11:$ZZ$210,386,FALSE)))</f>
        <v/>
      </c>
    </row>
    <row r="53" spans="1:29" ht="13.5" customHeight="1">
      <c r="A53" s="264" t="str">
        <f>IF(info_parties!A53="","",info_parties!A53)</f>
        <v>jp_minyuren01</v>
      </c>
      <c r="B53" s="45" t="str">
        <f>IF(A53="","",MID(info_weblinks!$C$3,32,3))</f>
        <v>jpn</v>
      </c>
      <c r="C53" s="45" t="str">
        <f>IF(info_parties!G53="","",info_parties!G53)</f>
        <v>Minyuren (incl. VP, NFP, DPJ, SP, FF &amp; DRP)</v>
      </c>
      <c r="D53" s="45" t="str">
        <f>IF(info_parties!K53="","",info_parties!K53)</f>
        <v>Minshu Yuai Taiyo Kokumin Rengo</v>
      </c>
      <c r="E53" s="45" t="str">
        <f>IF(info_parties!H53="","",info_parties!H53)</f>
        <v>Minyuren</v>
      </c>
      <c r="F53" s="265" t="str">
        <f t="shared" si="0"/>
        <v/>
      </c>
      <c r="G53" s="266" t="str">
        <f t="shared" si="1"/>
        <v/>
      </c>
      <c r="H53" s="267" t="str">
        <f t="shared" si="2"/>
        <v/>
      </c>
      <c r="I53" s="268" t="str">
        <f t="shared" si="3"/>
        <v/>
      </c>
      <c r="J53" s="269" t="str">
        <f>IF(ISERROR(VLOOKUP($A53,parlvotes_lh!$A$11:$ZZ$210,6,FALSE))=TRUE,"",IF(VLOOKUP($A53,parlvotes_lh!$A$11:$ZZ$210,6,FALSE)=0,"",VLOOKUP($A53,parlvotes_lh!$A$11:$ZZ$210,6,FALSE)))</f>
        <v/>
      </c>
      <c r="K53" s="269" t="str">
        <f>IF(ISERROR(VLOOKUP($A53,parlvotes_lh!$A$11:$ZZ$210,26,FALSE))=TRUE,"",IF(VLOOKUP($A53,parlvotes_lh!$A$11:$ZZ$210,26,FALSE)=0,"",VLOOKUP($A53,parlvotes_lh!$A$11:$ZZ$210,26,FALSE)))</f>
        <v/>
      </c>
      <c r="L53" s="269" t="str">
        <f>IF(ISERROR(VLOOKUP($A53,parlvotes_lh!$A$11:$ZZ$210,46,FALSE))=TRUE,"",IF(VLOOKUP($A53,parlvotes_lh!$A$11:$ZZ$210,46,FALSE)=0,"",VLOOKUP($A53,parlvotes_lh!$A$11:$ZZ$210,46,FALSE)))</f>
        <v/>
      </c>
      <c r="M53" s="269" t="str">
        <f>IF(ISERROR(VLOOKUP($A53,parlvotes_lh!$A$11:$ZZ$210,66,FALSE))=TRUE,"",IF(VLOOKUP($A53,parlvotes_lh!$A$11:$ZZ$210,66,FALSE)=0,"",VLOOKUP($A53,parlvotes_lh!$A$11:$ZZ$210,66,FALSE)))</f>
        <v/>
      </c>
      <c r="N53" s="269" t="str">
        <f>IF(ISERROR(VLOOKUP($A53,parlvotes_lh!$A$11:$ZZ$210,86,FALSE))=TRUE,"",IF(VLOOKUP($A53,parlvotes_lh!$A$11:$ZZ$210,86,FALSE)=0,"",VLOOKUP($A53,parlvotes_lh!$A$11:$ZZ$210,86,FALSE)))</f>
        <v/>
      </c>
      <c r="O53" s="269" t="str">
        <f>IF(ISERROR(VLOOKUP($A53,parlvotes_lh!$A$11:$ZZ$210,106,FALSE))=TRUE,"",IF(VLOOKUP($A53,parlvotes_lh!$A$11:$ZZ$210,106,FALSE)=0,"",VLOOKUP($A53,parlvotes_lh!$A$11:$ZZ$210,106,FALSE)))</f>
        <v/>
      </c>
      <c r="P53" s="269" t="str">
        <f>IF(ISERROR(VLOOKUP($A53,parlvotes_lh!$A$11:$ZZ$210,126,FALSE))=TRUE,"",IF(VLOOKUP($A53,parlvotes_lh!$A$11:$ZZ$210,126,FALSE)=0,"",VLOOKUP($A53,parlvotes_lh!$A$11:$ZZ$210,126,FALSE)))</f>
        <v/>
      </c>
      <c r="Q53" s="270" t="str">
        <f>IF(ISERROR(VLOOKUP($A53,parlvotes_lh!$A$11:$ZZ$210,146,FALSE))=TRUE,"",IF(VLOOKUP($A53,parlvotes_lh!$A$11:$ZZ$210,146,FALSE)=0,"",VLOOKUP($A53,parlvotes_lh!$A$11:$ZZ$210,146,FALSE)))</f>
        <v/>
      </c>
      <c r="R53" s="270" t="str">
        <f>IF(ISERROR(VLOOKUP($A53,parlvotes_lh!$A$11:$ZZ$210,166,FALSE))=TRUE,"",IF(VLOOKUP($A53,parlvotes_lh!$A$11:$ZZ$210,166,FALSE)=0,"",VLOOKUP($A53,parlvotes_lh!$A$11:$ZZ$210,166,FALSE)))</f>
        <v/>
      </c>
      <c r="S53" s="270" t="str">
        <f>IF(ISERROR(VLOOKUP($A53,parlvotes_lh!$A$11:$ZZ$210,186,FALSE))=TRUE,"",IF(VLOOKUP($A53,parlvotes_lh!$A$11:$ZZ$210,186,FALSE)=0,"",VLOOKUP($A53,parlvotes_lh!$A$11:$ZZ$210,186,FALSE)))</f>
        <v/>
      </c>
      <c r="T53" s="270" t="str">
        <f>IF(ISERROR(VLOOKUP($A53,parlvotes_lh!$A$11:$ZZ$210,206,FALSE))=TRUE,"",IF(VLOOKUP($A53,parlvotes_lh!$A$11:$ZZ$210,206,FALSE)=0,"",VLOOKUP($A53,parlvotes_lh!$A$11:$ZZ$210,206,FALSE)))</f>
        <v/>
      </c>
      <c r="U53" s="270" t="str">
        <f>IF(ISERROR(VLOOKUP($A53,parlvotes_lh!$A$11:$ZZ$210,226,FALSE))=TRUE,"",IF(VLOOKUP($A53,parlvotes_lh!$A$11:$ZZ$210,226,FALSE)=0,"",VLOOKUP($A53,parlvotes_lh!$A$11:$ZZ$210,226,FALSE)))</f>
        <v/>
      </c>
      <c r="V53" s="270" t="str">
        <f>IF(ISERROR(VLOOKUP($A53,parlvotes_lh!$A$11:$ZZ$210,246,FALSE))=TRUE,"",IF(VLOOKUP($A53,parlvotes_lh!$A$11:$ZZ$210,246,FALSE)=0,"",VLOOKUP($A53,parlvotes_lh!$A$11:$ZZ$210,246,FALSE)))</f>
        <v/>
      </c>
      <c r="W53" s="270" t="str">
        <f>IF(ISERROR(VLOOKUP($A53,parlvotes_lh!$A$11:$ZZ$210,266,FALSE))=TRUE,"",IF(VLOOKUP($A53,parlvotes_lh!$A$11:$ZZ$210,266,FALSE)=0,"",VLOOKUP($A53,parlvotes_lh!$A$11:$ZZ$210,266,FALSE)))</f>
        <v/>
      </c>
      <c r="X53" s="270" t="str">
        <f>IF(ISERROR(VLOOKUP($A53,parlvotes_lh!$A$11:$ZZ$210,286,FALSE))=TRUE,"",IF(VLOOKUP($A53,parlvotes_lh!$A$11:$ZZ$210,286,FALSE)=0,"",VLOOKUP($A53,parlvotes_lh!$A$11:$ZZ$210,286,FALSE)))</f>
        <v/>
      </c>
      <c r="Y53" s="270" t="str">
        <f>IF(ISERROR(VLOOKUP($A53,parlvotes_lh!$A$11:$ZZ$210,306,FALSE))=TRUE,"",IF(VLOOKUP($A53,parlvotes_lh!$A$11:$ZZ$210,306,FALSE)=0,"",VLOOKUP($A53,parlvotes_lh!$A$11:$ZZ$210,306,FALSE)))</f>
        <v/>
      </c>
      <c r="Z53" s="270" t="str">
        <f>IF(ISERROR(VLOOKUP($A53,parlvotes_lh!$A$11:$ZZ$210,326,FALSE))=TRUE,"",IF(VLOOKUP($A53,parlvotes_lh!$A$11:$ZZ$210,326,FALSE)=0,"",VLOOKUP($A53,parlvotes_lh!$A$11:$ZZ$210,326,FALSE)))</f>
        <v/>
      </c>
      <c r="AA53" s="270" t="str">
        <f>IF(ISERROR(VLOOKUP($A53,parlvotes_lh!$A$11:$ZZ$210,346,FALSE))=TRUE,"",IF(VLOOKUP($A53,parlvotes_lh!$A$11:$ZZ$210,346,FALSE)=0,"",VLOOKUP($A53,parlvotes_lh!$A$11:$ZZ$210,346,FALSE)))</f>
        <v/>
      </c>
      <c r="AB53" s="270" t="str">
        <f>IF(ISERROR(VLOOKUP($A53,parlvotes_lh!$A$11:$ZZ$210,366,FALSE))=TRUE,"",IF(VLOOKUP($A53,parlvotes_lh!$A$11:$ZZ$210,366,FALSE)=0,"",VLOOKUP($A53,parlvotes_lh!$A$11:$ZZ$210,366,FALSE)))</f>
        <v/>
      </c>
      <c r="AC53" s="270" t="str">
        <f>IF(ISERROR(VLOOKUP($A53,parlvotes_lh!$A$11:$ZZ$210,386,FALSE))=TRUE,"",IF(VLOOKUP($A53,parlvotes_lh!$A$11:$ZZ$210,386,FALSE)=0,"",VLOOKUP($A53,parlvotes_lh!$A$11:$ZZ$210,386,FALSE)))</f>
        <v/>
      </c>
    </row>
    <row r="54" spans="1:29" ht="13.5" customHeight="1">
      <c r="A54" s="264" t="str">
        <f>IF(info_parties!A54="","",info_parties!A54)</f>
        <v>jp_kaishin01</v>
      </c>
      <c r="B54" s="45" t="str">
        <f>IF(A54="","",MID(info_weblinks!$C$3,32,3))</f>
        <v>jpn</v>
      </c>
      <c r="C54" s="45" t="str">
        <f>IF(info_parties!G54="","",info_parties!G54)</f>
        <v>Kaishin (incl. JRP, JNP, DSP, LP &amp; Kaikaku no kai)</v>
      </c>
      <c r="D54" s="45" t="str">
        <f>IF(info_parties!K54="","",info_parties!K54)</f>
        <v>Kaishin</v>
      </c>
      <c r="E54" s="45" t="str">
        <f>IF(info_parties!H54="","",info_parties!H54)</f>
        <v>Kaishin</v>
      </c>
      <c r="F54" s="265" t="str">
        <f t="shared" si="0"/>
        <v/>
      </c>
      <c r="G54" s="266" t="str">
        <f t="shared" si="1"/>
        <v/>
      </c>
      <c r="H54" s="267" t="str">
        <f t="shared" si="2"/>
        <v/>
      </c>
      <c r="I54" s="268" t="str">
        <f t="shared" si="3"/>
        <v/>
      </c>
      <c r="J54" s="269" t="str">
        <f>IF(ISERROR(VLOOKUP($A54,parlvotes_lh!$A$11:$ZZ$210,6,FALSE))=TRUE,"",IF(VLOOKUP($A54,parlvotes_lh!$A$11:$ZZ$210,6,FALSE)=0,"",VLOOKUP($A54,parlvotes_lh!$A$11:$ZZ$210,6,FALSE)))</f>
        <v/>
      </c>
      <c r="K54" s="269" t="str">
        <f>IF(ISERROR(VLOOKUP($A54,parlvotes_lh!$A$11:$ZZ$210,26,FALSE))=TRUE,"",IF(VLOOKUP($A54,parlvotes_lh!$A$11:$ZZ$210,26,FALSE)=0,"",VLOOKUP($A54,parlvotes_lh!$A$11:$ZZ$210,26,FALSE)))</f>
        <v/>
      </c>
      <c r="L54" s="269" t="str">
        <f>IF(ISERROR(VLOOKUP($A54,parlvotes_lh!$A$11:$ZZ$210,46,FALSE))=TRUE,"",IF(VLOOKUP($A54,parlvotes_lh!$A$11:$ZZ$210,46,FALSE)=0,"",VLOOKUP($A54,parlvotes_lh!$A$11:$ZZ$210,46,FALSE)))</f>
        <v/>
      </c>
      <c r="M54" s="269" t="str">
        <f>IF(ISERROR(VLOOKUP($A54,parlvotes_lh!$A$11:$ZZ$210,66,FALSE))=TRUE,"",IF(VLOOKUP($A54,parlvotes_lh!$A$11:$ZZ$210,66,FALSE)=0,"",VLOOKUP($A54,parlvotes_lh!$A$11:$ZZ$210,66,FALSE)))</f>
        <v/>
      </c>
      <c r="N54" s="269" t="str">
        <f>IF(ISERROR(VLOOKUP($A54,parlvotes_lh!$A$11:$ZZ$210,86,FALSE))=TRUE,"",IF(VLOOKUP($A54,parlvotes_lh!$A$11:$ZZ$210,86,FALSE)=0,"",VLOOKUP($A54,parlvotes_lh!$A$11:$ZZ$210,86,FALSE)))</f>
        <v/>
      </c>
      <c r="O54" s="269" t="str">
        <f>IF(ISERROR(VLOOKUP($A54,parlvotes_lh!$A$11:$ZZ$210,106,FALSE))=TRUE,"",IF(VLOOKUP($A54,parlvotes_lh!$A$11:$ZZ$210,106,FALSE)=0,"",VLOOKUP($A54,parlvotes_lh!$A$11:$ZZ$210,106,FALSE)))</f>
        <v/>
      </c>
      <c r="P54" s="269" t="str">
        <f>IF(ISERROR(VLOOKUP($A54,parlvotes_lh!$A$11:$ZZ$210,126,FALSE))=TRUE,"",IF(VLOOKUP($A54,parlvotes_lh!$A$11:$ZZ$210,126,FALSE)=0,"",VLOOKUP($A54,parlvotes_lh!$A$11:$ZZ$210,126,FALSE)))</f>
        <v/>
      </c>
      <c r="Q54" s="270" t="str">
        <f>IF(ISERROR(VLOOKUP($A54,parlvotes_lh!$A$11:$ZZ$210,146,FALSE))=TRUE,"",IF(VLOOKUP($A54,parlvotes_lh!$A$11:$ZZ$210,146,FALSE)=0,"",VLOOKUP($A54,parlvotes_lh!$A$11:$ZZ$210,146,FALSE)))</f>
        <v/>
      </c>
      <c r="R54" s="270" t="str">
        <f>IF(ISERROR(VLOOKUP($A54,parlvotes_lh!$A$11:$ZZ$210,166,FALSE))=TRUE,"",IF(VLOOKUP($A54,parlvotes_lh!$A$11:$ZZ$210,166,FALSE)=0,"",VLOOKUP($A54,parlvotes_lh!$A$11:$ZZ$210,166,FALSE)))</f>
        <v/>
      </c>
      <c r="S54" s="270" t="str">
        <f>IF(ISERROR(VLOOKUP($A54,parlvotes_lh!$A$11:$ZZ$210,186,FALSE))=TRUE,"",IF(VLOOKUP($A54,parlvotes_lh!$A$11:$ZZ$210,186,FALSE)=0,"",VLOOKUP($A54,parlvotes_lh!$A$11:$ZZ$210,186,FALSE)))</f>
        <v/>
      </c>
      <c r="T54" s="270" t="str">
        <f>IF(ISERROR(VLOOKUP($A54,parlvotes_lh!$A$11:$ZZ$210,206,FALSE))=TRUE,"",IF(VLOOKUP($A54,parlvotes_lh!$A$11:$ZZ$210,206,FALSE)=0,"",VLOOKUP($A54,parlvotes_lh!$A$11:$ZZ$210,206,FALSE)))</f>
        <v/>
      </c>
      <c r="U54" s="270" t="str">
        <f>IF(ISERROR(VLOOKUP($A54,parlvotes_lh!$A$11:$ZZ$210,226,FALSE))=TRUE,"",IF(VLOOKUP($A54,parlvotes_lh!$A$11:$ZZ$210,226,FALSE)=0,"",VLOOKUP($A54,parlvotes_lh!$A$11:$ZZ$210,226,FALSE)))</f>
        <v/>
      </c>
      <c r="V54" s="270" t="str">
        <f>IF(ISERROR(VLOOKUP($A54,parlvotes_lh!$A$11:$ZZ$210,246,FALSE))=TRUE,"",IF(VLOOKUP($A54,parlvotes_lh!$A$11:$ZZ$210,246,FALSE)=0,"",VLOOKUP($A54,parlvotes_lh!$A$11:$ZZ$210,246,FALSE)))</f>
        <v/>
      </c>
      <c r="W54" s="270" t="str">
        <f>IF(ISERROR(VLOOKUP($A54,parlvotes_lh!$A$11:$ZZ$210,266,FALSE))=TRUE,"",IF(VLOOKUP($A54,parlvotes_lh!$A$11:$ZZ$210,266,FALSE)=0,"",VLOOKUP($A54,parlvotes_lh!$A$11:$ZZ$210,266,FALSE)))</f>
        <v/>
      </c>
      <c r="X54" s="270" t="str">
        <f>IF(ISERROR(VLOOKUP($A54,parlvotes_lh!$A$11:$ZZ$210,286,FALSE))=TRUE,"",IF(VLOOKUP($A54,parlvotes_lh!$A$11:$ZZ$210,286,FALSE)=0,"",VLOOKUP($A54,parlvotes_lh!$A$11:$ZZ$210,286,FALSE)))</f>
        <v/>
      </c>
      <c r="Y54" s="270" t="str">
        <f>IF(ISERROR(VLOOKUP($A54,parlvotes_lh!$A$11:$ZZ$210,306,FALSE))=TRUE,"",IF(VLOOKUP($A54,parlvotes_lh!$A$11:$ZZ$210,306,FALSE)=0,"",VLOOKUP($A54,parlvotes_lh!$A$11:$ZZ$210,306,FALSE)))</f>
        <v/>
      </c>
      <c r="Z54" s="270" t="str">
        <f>IF(ISERROR(VLOOKUP($A54,parlvotes_lh!$A$11:$ZZ$210,326,FALSE))=TRUE,"",IF(VLOOKUP($A54,parlvotes_lh!$A$11:$ZZ$210,326,FALSE)=0,"",VLOOKUP($A54,parlvotes_lh!$A$11:$ZZ$210,326,FALSE)))</f>
        <v/>
      </c>
      <c r="AA54" s="270" t="str">
        <f>IF(ISERROR(VLOOKUP($A54,parlvotes_lh!$A$11:$ZZ$210,346,FALSE))=TRUE,"",IF(VLOOKUP($A54,parlvotes_lh!$A$11:$ZZ$210,346,FALSE)=0,"",VLOOKUP($A54,parlvotes_lh!$A$11:$ZZ$210,346,FALSE)))</f>
        <v/>
      </c>
      <c r="AB54" s="270" t="str">
        <f>IF(ISERROR(VLOOKUP($A54,parlvotes_lh!$A$11:$ZZ$210,366,FALSE))=TRUE,"",IF(VLOOKUP($A54,parlvotes_lh!$A$11:$ZZ$210,366,FALSE)=0,"",VLOOKUP($A54,parlvotes_lh!$A$11:$ZZ$210,366,FALSE)))</f>
        <v/>
      </c>
      <c r="AC54" s="270" t="str">
        <f>IF(ISERROR(VLOOKUP($A54,parlvotes_lh!$A$11:$ZZ$210,386,FALSE))=TRUE,"",IF(VLOOKUP($A54,parlvotes_lh!$A$11:$ZZ$210,386,FALSE)=0,"",VLOOKUP($A54,parlvotes_lh!$A$11:$ZZ$210,386,FALSE)))</f>
        <v/>
      </c>
    </row>
    <row r="55" spans="1:29" ht="13.5" customHeight="1">
      <c r="A55" s="264" t="str">
        <f>IF(info_parties!A55="","",info_parties!A55)</f>
        <v>jp_none01</v>
      </c>
      <c r="B55" s="45" t="str">
        <f>IF(A55="","",MID(info_weblinks!$C$3,32,3))</f>
        <v>jpn</v>
      </c>
      <c r="C55" s="45" t="str">
        <f>IF(info_parties!G55="","",info_parties!G55)</f>
        <v>Non-diet member</v>
      </c>
      <c r="D55" s="45" t="str">
        <f>IF(info_parties!K55="","",info_parties!K55)</f>
        <v>none</v>
      </c>
      <c r="E55" s="45" t="str">
        <f>IF(info_parties!H55="","",info_parties!H55)</f>
        <v>none</v>
      </c>
      <c r="F55" s="265" t="str">
        <f t="shared" si="0"/>
        <v/>
      </c>
      <c r="G55" s="266" t="str">
        <f t="shared" si="1"/>
        <v/>
      </c>
      <c r="H55" s="267" t="str">
        <f t="shared" si="2"/>
        <v/>
      </c>
      <c r="I55" s="268" t="str">
        <f t="shared" si="3"/>
        <v/>
      </c>
      <c r="J55" s="269" t="str">
        <f>IF(ISERROR(VLOOKUP($A55,parlvotes_lh!$A$11:$ZZ$210,6,FALSE))=TRUE,"",IF(VLOOKUP($A55,parlvotes_lh!$A$11:$ZZ$210,6,FALSE)=0,"",VLOOKUP($A55,parlvotes_lh!$A$11:$ZZ$210,6,FALSE)))</f>
        <v/>
      </c>
      <c r="K55" s="269" t="str">
        <f>IF(ISERROR(VLOOKUP($A55,parlvotes_lh!$A$11:$ZZ$210,26,FALSE))=TRUE,"",IF(VLOOKUP($A55,parlvotes_lh!$A$11:$ZZ$210,26,FALSE)=0,"",VLOOKUP($A55,parlvotes_lh!$A$11:$ZZ$210,26,FALSE)))</f>
        <v/>
      </c>
      <c r="L55" s="269" t="str">
        <f>IF(ISERROR(VLOOKUP($A55,parlvotes_lh!$A$11:$ZZ$210,46,FALSE))=TRUE,"",IF(VLOOKUP($A55,parlvotes_lh!$A$11:$ZZ$210,46,FALSE)=0,"",VLOOKUP($A55,parlvotes_lh!$A$11:$ZZ$210,46,FALSE)))</f>
        <v/>
      </c>
      <c r="M55" s="269" t="str">
        <f>IF(ISERROR(VLOOKUP($A55,parlvotes_lh!$A$11:$ZZ$210,66,FALSE))=TRUE,"",IF(VLOOKUP($A55,parlvotes_lh!$A$11:$ZZ$210,66,FALSE)=0,"",VLOOKUP($A55,parlvotes_lh!$A$11:$ZZ$210,66,FALSE)))</f>
        <v/>
      </c>
      <c r="N55" s="269" t="str">
        <f>IF(ISERROR(VLOOKUP($A55,parlvotes_lh!$A$11:$ZZ$210,86,FALSE))=TRUE,"",IF(VLOOKUP($A55,parlvotes_lh!$A$11:$ZZ$210,86,FALSE)=0,"",VLOOKUP($A55,parlvotes_lh!$A$11:$ZZ$210,86,FALSE)))</f>
        <v/>
      </c>
      <c r="O55" s="269" t="str">
        <f>IF(ISERROR(VLOOKUP($A55,parlvotes_lh!$A$11:$ZZ$210,106,FALSE))=TRUE,"",IF(VLOOKUP($A55,parlvotes_lh!$A$11:$ZZ$210,106,FALSE)=0,"",VLOOKUP($A55,parlvotes_lh!$A$11:$ZZ$210,106,FALSE)))</f>
        <v/>
      </c>
      <c r="P55" s="269" t="str">
        <f>IF(ISERROR(VLOOKUP($A55,parlvotes_lh!$A$11:$ZZ$210,126,FALSE))=TRUE,"",IF(VLOOKUP($A55,parlvotes_lh!$A$11:$ZZ$210,126,FALSE)=0,"",VLOOKUP($A55,parlvotes_lh!$A$11:$ZZ$210,126,FALSE)))</f>
        <v/>
      </c>
      <c r="Q55" s="270" t="str">
        <f>IF(ISERROR(VLOOKUP($A55,parlvotes_lh!$A$11:$ZZ$210,146,FALSE))=TRUE,"",IF(VLOOKUP($A55,parlvotes_lh!$A$11:$ZZ$210,146,FALSE)=0,"",VLOOKUP($A55,parlvotes_lh!$A$11:$ZZ$210,146,FALSE)))</f>
        <v/>
      </c>
      <c r="R55" s="270" t="str">
        <f>IF(ISERROR(VLOOKUP($A55,parlvotes_lh!$A$11:$ZZ$210,166,FALSE))=TRUE,"",IF(VLOOKUP($A55,parlvotes_lh!$A$11:$ZZ$210,166,FALSE)=0,"",VLOOKUP($A55,parlvotes_lh!$A$11:$ZZ$210,166,FALSE)))</f>
        <v/>
      </c>
      <c r="S55" s="270" t="str">
        <f>IF(ISERROR(VLOOKUP($A55,parlvotes_lh!$A$11:$ZZ$210,186,FALSE))=TRUE,"",IF(VLOOKUP($A55,parlvotes_lh!$A$11:$ZZ$210,186,FALSE)=0,"",VLOOKUP($A55,parlvotes_lh!$A$11:$ZZ$210,186,FALSE)))</f>
        <v/>
      </c>
      <c r="T55" s="270" t="str">
        <f>IF(ISERROR(VLOOKUP($A55,parlvotes_lh!$A$11:$ZZ$210,206,FALSE))=TRUE,"",IF(VLOOKUP($A55,parlvotes_lh!$A$11:$ZZ$210,206,FALSE)=0,"",VLOOKUP($A55,parlvotes_lh!$A$11:$ZZ$210,206,FALSE)))</f>
        <v/>
      </c>
      <c r="U55" s="270" t="str">
        <f>IF(ISERROR(VLOOKUP($A55,parlvotes_lh!$A$11:$ZZ$210,226,FALSE))=TRUE,"",IF(VLOOKUP($A55,parlvotes_lh!$A$11:$ZZ$210,226,FALSE)=0,"",VLOOKUP($A55,parlvotes_lh!$A$11:$ZZ$210,226,FALSE)))</f>
        <v/>
      </c>
      <c r="V55" s="270" t="str">
        <f>IF(ISERROR(VLOOKUP($A55,parlvotes_lh!$A$11:$ZZ$210,246,FALSE))=TRUE,"",IF(VLOOKUP($A55,parlvotes_lh!$A$11:$ZZ$210,246,FALSE)=0,"",VLOOKUP($A55,parlvotes_lh!$A$11:$ZZ$210,246,FALSE)))</f>
        <v/>
      </c>
      <c r="W55" s="270" t="str">
        <f>IF(ISERROR(VLOOKUP($A55,parlvotes_lh!$A$11:$ZZ$210,266,FALSE))=TRUE,"",IF(VLOOKUP($A55,parlvotes_lh!$A$11:$ZZ$210,266,FALSE)=0,"",VLOOKUP($A55,parlvotes_lh!$A$11:$ZZ$210,266,FALSE)))</f>
        <v/>
      </c>
      <c r="X55" s="270" t="str">
        <f>IF(ISERROR(VLOOKUP($A55,parlvotes_lh!$A$11:$ZZ$210,286,FALSE))=TRUE,"",IF(VLOOKUP($A55,parlvotes_lh!$A$11:$ZZ$210,286,FALSE)=0,"",VLOOKUP($A55,parlvotes_lh!$A$11:$ZZ$210,286,FALSE)))</f>
        <v/>
      </c>
      <c r="Y55" s="270" t="str">
        <f>IF(ISERROR(VLOOKUP($A55,parlvotes_lh!$A$11:$ZZ$210,306,FALSE))=TRUE,"",IF(VLOOKUP($A55,parlvotes_lh!$A$11:$ZZ$210,306,FALSE)=0,"",VLOOKUP($A55,parlvotes_lh!$A$11:$ZZ$210,306,FALSE)))</f>
        <v/>
      </c>
      <c r="Z55" s="270" t="str">
        <f>IF(ISERROR(VLOOKUP($A55,parlvotes_lh!$A$11:$ZZ$210,326,FALSE))=TRUE,"",IF(VLOOKUP($A55,parlvotes_lh!$A$11:$ZZ$210,326,FALSE)=0,"",VLOOKUP($A55,parlvotes_lh!$A$11:$ZZ$210,326,FALSE)))</f>
        <v/>
      </c>
      <c r="AA55" s="270" t="str">
        <f>IF(ISERROR(VLOOKUP($A55,parlvotes_lh!$A$11:$ZZ$210,346,FALSE))=TRUE,"",IF(VLOOKUP($A55,parlvotes_lh!$A$11:$ZZ$210,346,FALSE)=0,"",VLOOKUP($A55,parlvotes_lh!$A$11:$ZZ$210,346,FALSE)))</f>
        <v/>
      </c>
      <c r="AB55" s="270" t="str">
        <f>IF(ISERROR(VLOOKUP($A55,parlvotes_lh!$A$11:$ZZ$210,366,FALSE))=TRUE,"",IF(VLOOKUP($A55,parlvotes_lh!$A$11:$ZZ$210,366,FALSE)=0,"",VLOOKUP($A55,parlvotes_lh!$A$11:$ZZ$210,366,FALSE)))</f>
        <v/>
      </c>
      <c r="AC55" s="270" t="str">
        <f>IF(ISERROR(VLOOKUP($A55,parlvotes_lh!$A$11:$ZZ$210,386,FALSE))=TRUE,"",IF(VLOOKUP($A55,parlvotes_lh!$A$11:$ZZ$210,386,FALSE)=0,"",VLOOKUP($A55,parlvotes_lh!$A$11:$ZZ$210,386,FALSE)))</f>
        <v/>
      </c>
    </row>
    <row r="56" spans="1:29" ht="13.5" customHeight="1">
      <c r="A56" s="264" t="str">
        <f>IF(info_parties!A56="","",info_parties!A56)</f>
        <v>jp_independent01</v>
      </c>
      <c r="B56" s="45" t="str">
        <f>IF(A56="","",MID(info_weblinks!$C$3,32,3))</f>
        <v>jpn</v>
      </c>
      <c r="C56" s="45" t="str">
        <f>IF(info_parties!G56="","",info_parties!G56)</f>
        <v>Independent</v>
      </c>
      <c r="D56" s="45" t="str">
        <f>IF(info_parties!K56="","",info_parties!K56)</f>
        <v>none</v>
      </c>
      <c r="E56" s="45" t="str">
        <f>IF(info_parties!H56="","",info_parties!H56)</f>
        <v>independent</v>
      </c>
      <c r="F56" s="265">
        <f t="shared" si="0"/>
        <v>34168</v>
      </c>
      <c r="G56" s="266">
        <f t="shared" si="1"/>
        <v>41987</v>
      </c>
      <c r="H56" s="267">
        <f t="shared" si="2"/>
        <v>6.8500000000000005E-2</v>
      </c>
      <c r="I56" s="268">
        <f t="shared" si="3"/>
        <v>34168</v>
      </c>
      <c r="J56" s="269">
        <f>IF(ISERROR(VLOOKUP($A56,parlvotes_lh!$A$11:$ZZ$210,6,FALSE))=TRUE,"",IF(VLOOKUP($A56,parlvotes_lh!$A$11:$ZZ$210,6,FALSE)=0,"",VLOOKUP($A56,parlvotes_lh!$A$11:$ZZ$210,6,FALSE)))</f>
        <v>6.8500000000000005E-2</v>
      </c>
      <c r="K56" s="269" t="str">
        <f>IF(ISERROR(VLOOKUP($A56,parlvotes_lh!$A$11:$ZZ$210,26,FALSE))=TRUE,"",IF(VLOOKUP($A56,parlvotes_lh!$A$11:$ZZ$210,26,FALSE)=0,"",VLOOKUP($A56,parlvotes_lh!$A$11:$ZZ$210,26,FALSE)))</f>
        <v/>
      </c>
      <c r="L56" s="269" t="str">
        <f>IF(ISERROR(VLOOKUP($A56,parlvotes_lh!$A$11:$ZZ$210,46,FALSE))=TRUE,"",IF(VLOOKUP($A56,parlvotes_lh!$A$11:$ZZ$210,46,FALSE)=0,"",VLOOKUP($A56,parlvotes_lh!$A$11:$ZZ$210,46,FALSE)))</f>
        <v/>
      </c>
      <c r="M56" s="269" t="str">
        <f>IF(ISERROR(VLOOKUP($A56,parlvotes_lh!$A$11:$ZZ$210,66,FALSE))=TRUE,"",IF(VLOOKUP($A56,parlvotes_lh!$A$11:$ZZ$210,66,FALSE)=0,"",VLOOKUP($A56,parlvotes_lh!$A$11:$ZZ$210,66,FALSE)))</f>
        <v/>
      </c>
      <c r="N56" s="269" t="str">
        <f>IF(ISERROR(VLOOKUP($A56,parlvotes_lh!$A$11:$ZZ$210,86,FALSE))=TRUE,"",IF(VLOOKUP($A56,parlvotes_lh!$A$11:$ZZ$210,86,FALSE)=0,"",VLOOKUP($A56,parlvotes_lh!$A$11:$ZZ$210,86,FALSE)))</f>
        <v/>
      </c>
      <c r="O56" s="269" t="str">
        <f>IF(ISERROR(VLOOKUP($A56,parlvotes_lh!$A$11:$ZZ$210,106,FALSE))=TRUE,"",IF(VLOOKUP($A56,parlvotes_lh!$A$11:$ZZ$210,106,FALSE)=0,"",VLOOKUP($A56,parlvotes_lh!$A$11:$ZZ$210,106,FALSE)))</f>
        <v/>
      </c>
      <c r="P56" s="269" t="str">
        <f>IF(ISERROR(VLOOKUP($A56,parlvotes_lh!$A$11:$ZZ$210,126,FALSE))=TRUE,"",IF(VLOOKUP($A56,parlvotes_lh!$A$11:$ZZ$210,126,FALSE)=0,"",VLOOKUP($A56,parlvotes_lh!$A$11:$ZZ$210,126,FALSE)))</f>
        <v/>
      </c>
      <c r="Q56" s="270">
        <f>IF(ISERROR(VLOOKUP($A56,parlvotes_lh!$A$11:$ZZ$210,146,FALSE))=TRUE,"",IF(VLOOKUP($A56,parlvotes_lh!$A$11:$ZZ$210,146,FALSE)=0,"",VLOOKUP($A56,parlvotes_lh!$A$11:$ZZ$210,146,FALSE)))</f>
        <v>2.8335195825692164E-2</v>
      </c>
      <c r="R56" s="270" t="str">
        <f>IF(ISERROR(VLOOKUP($A56,parlvotes_lh!$A$11:$ZZ$210,166,FALSE))=TRUE,"",IF(VLOOKUP($A56,parlvotes_lh!$A$11:$ZZ$210,166,FALSE)=0,"",VLOOKUP($A56,parlvotes_lh!$A$11:$ZZ$210,166,FALSE)))</f>
        <v/>
      </c>
      <c r="S56" s="270" t="str">
        <f>IF(ISERROR(VLOOKUP($A56,parlvotes_lh!$A$11:$ZZ$210,186,FALSE))=TRUE,"",IF(VLOOKUP($A56,parlvotes_lh!$A$11:$ZZ$210,186,FALSE)=0,"",VLOOKUP($A56,parlvotes_lh!$A$11:$ZZ$210,186,FALSE)))</f>
        <v/>
      </c>
      <c r="T56" s="270" t="str">
        <f>IF(ISERROR(VLOOKUP($A56,parlvotes_lh!$A$11:$ZZ$210,206,FALSE))=TRUE,"",IF(VLOOKUP($A56,parlvotes_lh!$A$11:$ZZ$210,206,FALSE)=0,"",VLOOKUP($A56,parlvotes_lh!$A$11:$ZZ$210,206,FALSE)))</f>
        <v/>
      </c>
      <c r="U56" s="270" t="str">
        <f>IF(ISERROR(VLOOKUP($A56,parlvotes_lh!$A$11:$ZZ$210,226,FALSE))=TRUE,"",IF(VLOOKUP($A56,parlvotes_lh!$A$11:$ZZ$210,226,FALSE)=0,"",VLOOKUP($A56,parlvotes_lh!$A$11:$ZZ$210,226,FALSE)))</f>
        <v/>
      </c>
      <c r="V56" s="270" t="str">
        <f>IF(ISERROR(VLOOKUP($A56,parlvotes_lh!$A$11:$ZZ$210,246,FALSE))=TRUE,"",IF(VLOOKUP($A56,parlvotes_lh!$A$11:$ZZ$210,246,FALSE)=0,"",VLOOKUP($A56,parlvotes_lh!$A$11:$ZZ$210,246,FALSE)))</f>
        <v/>
      </c>
      <c r="W56" s="270" t="str">
        <f>IF(ISERROR(VLOOKUP($A56,parlvotes_lh!$A$11:$ZZ$210,266,FALSE))=TRUE,"",IF(VLOOKUP($A56,parlvotes_lh!$A$11:$ZZ$210,266,FALSE)=0,"",VLOOKUP($A56,parlvotes_lh!$A$11:$ZZ$210,266,FALSE)))</f>
        <v/>
      </c>
      <c r="X56" s="270" t="str">
        <f>IF(ISERROR(VLOOKUP($A56,parlvotes_lh!$A$11:$ZZ$210,286,FALSE))=TRUE,"",IF(VLOOKUP($A56,parlvotes_lh!$A$11:$ZZ$210,286,FALSE)=0,"",VLOOKUP($A56,parlvotes_lh!$A$11:$ZZ$210,286,FALSE)))</f>
        <v/>
      </c>
      <c r="Y56" s="270" t="str">
        <f>IF(ISERROR(VLOOKUP($A56,parlvotes_lh!$A$11:$ZZ$210,306,FALSE))=TRUE,"",IF(VLOOKUP($A56,parlvotes_lh!$A$11:$ZZ$210,306,FALSE)=0,"",VLOOKUP($A56,parlvotes_lh!$A$11:$ZZ$210,306,FALSE)))</f>
        <v/>
      </c>
      <c r="Z56" s="270" t="str">
        <f>IF(ISERROR(VLOOKUP($A56,parlvotes_lh!$A$11:$ZZ$210,326,FALSE))=TRUE,"",IF(VLOOKUP($A56,parlvotes_lh!$A$11:$ZZ$210,326,FALSE)=0,"",VLOOKUP($A56,parlvotes_lh!$A$11:$ZZ$210,326,FALSE)))</f>
        <v/>
      </c>
      <c r="AA56" s="270" t="str">
        <f>IF(ISERROR(VLOOKUP($A56,parlvotes_lh!$A$11:$ZZ$210,346,FALSE))=TRUE,"",IF(VLOOKUP($A56,parlvotes_lh!$A$11:$ZZ$210,346,FALSE)=0,"",VLOOKUP($A56,parlvotes_lh!$A$11:$ZZ$210,346,FALSE)))</f>
        <v/>
      </c>
      <c r="AB56" s="270" t="str">
        <f>IF(ISERROR(VLOOKUP($A56,parlvotes_lh!$A$11:$ZZ$210,366,FALSE))=TRUE,"",IF(VLOOKUP($A56,parlvotes_lh!$A$11:$ZZ$210,366,FALSE)=0,"",VLOOKUP($A56,parlvotes_lh!$A$11:$ZZ$210,366,FALSE)))</f>
        <v/>
      </c>
      <c r="AC56" s="270" t="str">
        <f>IF(ISERROR(VLOOKUP($A56,parlvotes_lh!$A$11:$ZZ$210,386,FALSE))=TRUE,"",IF(VLOOKUP($A56,parlvotes_lh!$A$11:$ZZ$210,386,FALSE)=0,"",VLOOKUP($A56,parlvotes_lh!$A$11:$ZZ$210,386,FALSE)))</f>
        <v/>
      </c>
    </row>
    <row r="57" spans="1:29" ht="13.5" customHeight="1">
      <c r="A57" s="264" t="str">
        <f>IF(info_parties!A57="","",info_parties!A57)</f>
        <v>jp_other01</v>
      </c>
      <c r="B57" s="45" t="str">
        <f>IF(A57="","",MID(info_weblinks!$C$3,32,3))</f>
        <v>jpn</v>
      </c>
      <c r="C57" s="45" t="str">
        <f>IF(info_parties!G57="","",info_parties!G57)</f>
        <v>Other</v>
      </c>
      <c r="D57" s="45" t="str">
        <f>IF(info_parties!K57="","",info_parties!K57)</f>
        <v>none</v>
      </c>
      <c r="E57" s="45" t="str">
        <f>IF(info_parties!H57="","",info_parties!H57)</f>
        <v>other</v>
      </c>
      <c r="F57" s="265">
        <f t="shared" si="0"/>
        <v>34168</v>
      </c>
      <c r="G57" s="266">
        <f t="shared" si="1"/>
        <v>41987</v>
      </c>
      <c r="H57" s="267">
        <f t="shared" si="2"/>
        <v>1.278818728168599E-2</v>
      </c>
      <c r="I57" s="268">
        <f t="shared" si="3"/>
        <v>40055</v>
      </c>
      <c r="J57" s="269">
        <f>IF(ISERROR(VLOOKUP($A57,parlvotes_lh!$A$11:$ZZ$210,6,FALSE))=TRUE,"",IF(VLOOKUP($A57,parlvotes_lh!$A$11:$ZZ$210,6,FALSE)=0,"",VLOOKUP($A57,parlvotes_lh!$A$11:$ZZ$210,6,FALSE)))</f>
        <v>2.3E-3</v>
      </c>
      <c r="K57" s="269" t="str">
        <f>IF(ISERROR(VLOOKUP($A57,parlvotes_lh!$A$11:$ZZ$210,26,FALSE))=TRUE,"",IF(VLOOKUP($A57,parlvotes_lh!$A$11:$ZZ$210,26,FALSE)=0,"",VLOOKUP($A57,parlvotes_lh!$A$11:$ZZ$210,26,FALSE)))</f>
        <v/>
      </c>
      <c r="L57" s="269">
        <f>IF(ISERROR(VLOOKUP($A57,parlvotes_lh!$A$11:$ZZ$210,46,FALSE))=TRUE,"",IF(VLOOKUP($A57,parlvotes_lh!$A$11:$ZZ$210,46,FALSE)=0,"",VLOOKUP($A57,parlvotes_lh!$A$11:$ZZ$210,46,FALSE)))</f>
        <v>1.7000000000000001E-3</v>
      </c>
      <c r="M57" s="269" t="str">
        <f>IF(ISERROR(VLOOKUP($A57,parlvotes_lh!$A$11:$ZZ$210,66,FALSE))=TRUE,"",IF(VLOOKUP($A57,parlvotes_lh!$A$11:$ZZ$210,66,FALSE)=0,"",VLOOKUP($A57,parlvotes_lh!$A$11:$ZZ$210,66,FALSE)))</f>
        <v/>
      </c>
      <c r="N57" s="269">
        <f>IF(ISERROR(VLOOKUP($A57,parlvotes_lh!$A$11:$ZZ$210,86,FALSE))=TRUE,"",IF(VLOOKUP($A57,parlvotes_lh!$A$11:$ZZ$210,86,FALSE)=0,"",VLOOKUP($A57,parlvotes_lh!$A$11:$ZZ$210,86,FALSE)))</f>
        <v>6.0000000000000001E-3</v>
      </c>
      <c r="O57" s="269">
        <f>IF(ISERROR(VLOOKUP($A57,parlvotes_lh!$A$11:$ZZ$210,106,FALSE))=TRUE,"",IF(VLOOKUP($A57,parlvotes_lh!$A$11:$ZZ$210,106,FALSE)=0,"",VLOOKUP($A57,parlvotes_lh!$A$11:$ZZ$210,106,FALSE)))</f>
        <v>1.278818728168599E-2</v>
      </c>
      <c r="P57" s="269">
        <f>IF(ISERROR(VLOOKUP($A57,parlvotes_lh!$A$11:$ZZ$210,126,FALSE))=TRUE,"",IF(VLOOKUP($A57,parlvotes_lh!$A$11:$ZZ$210,126,FALSE)=0,"",VLOOKUP($A57,parlvotes_lh!$A$11:$ZZ$210,126,FALSE)))</f>
        <v>6.0000000000000001E-3</v>
      </c>
      <c r="Q57" s="270">
        <f>IF(ISERROR(VLOOKUP($A57,parlvotes_lh!$A$11:$ZZ$210,146,FALSE))=TRUE,"",IF(VLOOKUP($A57,parlvotes_lh!$A$11:$ZZ$210,146,FALSE)=0,"",VLOOKUP($A57,parlvotes_lh!$A$11:$ZZ$210,146,FALSE)))</f>
        <v>8.1984538060364629E-4</v>
      </c>
      <c r="R57" s="270" t="str">
        <f>IF(ISERROR(VLOOKUP($A57,parlvotes_lh!$A$11:$ZZ$210,166,FALSE))=TRUE,"",IF(VLOOKUP($A57,parlvotes_lh!$A$11:$ZZ$210,166,FALSE)=0,"",VLOOKUP($A57,parlvotes_lh!$A$11:$ZZ$210,166,FALSE)))</f>
        <v/>
      </c>
      <c r="S57" s="270" t="str">
        <f>IF(ISERROR(VLOOKUP($A57,parlvotes_lh!$A$11:$ZZ$210,186,FALSE))=TRUE,"",IF(VLOOKUP($A57,parlvotes_lh!$A$11:$ZZ$210,186,FALSE)=0,"",VLOOKUP($A57,parlvotes_lh!$A$11:$ZZ$210,186,FALSE)))</f>
        <v/>
      </c>
      <c r="T57" s="270" t="str">
        <f>IF(ISERROR(VLOOKUP($A57,parlvotes_lh!$A$11:$ZZ$210,206,FALSE))=TRUE,"",IF(VLOOKUP($A57,parlvotes_lh!$A$11:$ZZ$210,206,FALSE)=0,"",VLOOKUP($A57,parlvotes_lh!$A$11:$ZZ$210,206,FALSE)))</f>
        <v/>
      </c>
      <c r="U57" s="270" t="str">
        <f>IF(ISERROR(VLOOKUP($A57,parlvotes_lh!$A$11:$ZZ$210,226,FALSE))=TRUE,"",IF(VLOOKUP($A57,parlvotes_lh!$A$11:$ZZ$210,226,FALSE)=0,"",VLOOKUP($A57,parlvotes_lh!$A$11:$ZZ$210,226,FALSE)))</f>
        <v/>
      </c>
      <c r="V57" s="270" t="str">
        <f>IF(ISERROR(VLOOKUP($A57,parlvotes_lh!$A$11:$ZZ$210,246,FALSE))=TRUE,"",IF(VLOOKUP($A57,parlvotes_lh!$A$11:$ZZ$210,246,FALSE)=0,"",VLOOKUP($A57,parlvotes_lh!$A$11:$ZZ$210,246,FALSE)))</f>
        <v/>
      </c>
      <c r="W57" s="270" t="str">
        <f>IF(ISERROR(VLOOKUP($A57,parlvotes_lh!$A$11:$ZZ$210,266,FALSE))=TRUE,"",IF(VLOOKUP($A57,parlvotes_lh!$A$11:$ZZ$210,266,FALSE)=0,"",VLOOKUP($A57,parlvotes_lh!$A$11:$ZZ$210,266,FALSE)))</f>
        <v/>
      </c>
      <c r="X57" s="270" t="str">
        <f>IF(ISERROR(VLOOKUP($A57,parlvotes_lh!$A$11:$ZZ$210,286,FALSE))=TRUE,"",IF(VLOOKUP($A57,parlvotes_lh!$A$11:$ZZ$210,286,FALSE)=0,"",VLOOKUP($A57,parlvotes_lh!$A$11:$ZZ$210,286,FALSE)))</f>
        <v/>
      </c>
      <c r="Y57" s="270" t="str">
        <f>IF(ISERROR(VLOOKUP($A57,parlvotes_lh!$A$11:$ZZ$210,306,FALSE))=TRUE,"",IF(VLOOKUP($A57,parlvotes_lh!$A$11:$ZZ$210,306,FALSE)=0,"",VLOOKUP($A57,parlvotes_lh!$A$11:$ZZ$210,306,FALSE)))</f>
        <v/>
      </c>
      <c r="Z57" s="270" t="str">
        <f>IF(ISERROR(VLOOKUP($A57,parlvotes_lh!$A$11:$ZZ$210,326,FALSE))=TRUE,"",IF(VLOOKUP($A57,parlvotes_lh!$A$11:$ZZ$210,326,FALSE)=0,"",VLOOKUP($A57,parlvotes_lh!$A$11:$ZZ$210,326,FALSE)))</f>
        <v/>
      </c>
      <c r="AA57" s="270" t="str">
        <f>IF(ISERROR(VLOOKUP($A57,parlvotes_lh!$A$11:$ZZ$210,346,FALSE))=TRUE,"",IF(VLOOKUP($A57,parlvotes_lh!$A$11:$ZZ$210,346,FALSE)=0,"",VLOOKUP($A57,parlvotes_lh!$A$11:$ZZ$210,346,FALSE)))</f>
        <v/>
      </c>
      <c r="AB57" s="270" t="str">
        <f>IF(ISERROR(VLOOKUP($A57,parlvotes_lh!$A$11:$ZZ$210,366,FALSE))=TRUE,"",IF(VLOOKUP($A57,parlvotes_lh!$A$11:$ZZ$210,366,FALSE)=0,"",VLOOKUP($A57,parlvotes_lh!$A$11:$ZZ$210,366,FALSE)))</f>
        <v/>
      </c>
      <c r="AC57" s="270" t="str">
        <f>IF(ISERROR(VLOOKUP($A57,parlvotes_lh!$A$11:$ZZ$210,386,FALSE))=TRUE,"",IF(VLOOKUP($A57,parlvotes_lh!$A$11:$ZZ$210,386,FALSE)=0,"",VLOOKUP($A57,parlvotes_lh!$A$11:$ZZ$210,386,FALSE)))</f>
        <v/>
      </c>
    </row>
    <row r="58" spans="1:29" ht="13.5" customHeight="1">
      <c r="A58" s="264" t="str">
        <f>IF(info_parties!A58="","",info_parties!A58)</f>
        <v>jp_vacant01</v>
      </c>
      <c r="B58" s="45" t="str">
        <f>IF(A58="","",MID(info_weblinks!$C$3,32,3))</f>
        <v>jpn</v>
      </c>
      <c r="C58" s="45" t="str">
        <f>IF(info_parties!G58="","",info_parties!G58)</f>
        <v>Vacant</v>
      </c>
      <c r="D58" s="45" t="str">
        <f>IF(info_parties!K58="","",info_parties!K58)</f>
        <v>none</v>
      </c>
      <c r="E58" s="45" t="str">
        <f>IF(info_parties!H58="","",info_parties!H58)</f>
        <v>vacant</v>
      </c>
      <c r="F58" s="265" t="str">
        <f t="shared" si="0"/>
        <v/>
      </c>
      <c r="G58" s="266" t="str">
        <f t="shared" si="1"/>
        <v/>
      </c>
      <c r="H58" s="267" t="str">
        <f t="shared" si="2"/>
        <v/>
      </c>
      <c r="I58" s="268" t="str">
        <f t="shared" si="3"/>
        <v/>
      </c>
      <c r="J58" s="269" t="str">
        <f>IF(ISERROR(VLOOKUP($A58,parlvotes_lh!$A$11:$ZZ$210,6,FALSE))=TRUE,"",IF(VLOOKUP($A58,parlvotes_lh!$A$11:$ZZ$210,6,FALSE)=0,"",VLOOKUP($A58,parlvotes_lh!$A$11:$ZZ$210,6,FALSE)))</f>
        <v/>
      </c>
      <c r="K58" s="269" t="str">
        <f>IF(ISERROR(VLOOKUP($A58,parlvotes_lh!$A$11:$ZZ$210,26,FALSE))=TRUE,"",IF(VLOOKUP($A58,parlvotes_lh!$A$11:$ZZ$210,26,FALSE)=0,"",VLOOKUP($A58,parlvotes_lh!$A$11:$ZZ$210,26,FALSE)))</f>
        <v/>
      </c>
      <c r="L58" s="269" t="str">
        <f>IF(ISERROR(VLOOKUP($A58,parlvotes_lh!$A$11:$ZZ$210,46,FALSE))=TRUE,"",IF(VLOOKUP($A58,parlvotes_lh!$A$11:$ZZ$210,46,FALSE)=0,"",VLOOKUP($A58,parlvotes_lh!$A$11:$ZZ$210,46,FALSE)))</f>
        <v/>
      </c>
      <c r="M58" s="269" t="str">
        <f>IF(ISERROR(VLOOKUP($A58,parlvotes_lh!$A$11:$ZZ$210,66,FALSE))=TRUE,"",IF(VLOOKUP($A58,parlvotes_lh!$A$11:$ZZ$210,66,FALSE)=0,"",VLOOKUP($A58,parlvotes_lh!$A$11:$ZZ$210,66,FALSE)))</f>
        <v/>
      </c>
      <c r="N58" s="269" t="str">
        <f>IF(ISERROR(VLOOKUP($A58,parlvotes_lh!$A$11:$ZZ$210,86,FALSE))=TRUE,"",IF(VLOOKUP($A58,parlvotes_lh!$A$11:$ZZ$210,86,FALSE)=0,"",VLOOKUP($A58,parlvotes_lh!$A$11:$ZZ$210,86,FALSE)))</f>
        <v/>
      </c>
      <c r="O58" s="269" t="str">
        <f>IF(ISERROR(VLOOKUP($A58,parlvotes_lh!$A$11:$ZZ$210,106,FALSE))=TRUE,"",IF(VLOOKUP($A58,parlvotes_lh!$A$11:$ZZ$210,106,FALSE)=0,"",VLOOKUP($A58,parlvotes_lh!$A$11:$ZZ$210,106,FALSE)))</f>
        <v/>
      </c>
      <c r="P58" s="269" t="str">
        <f>IF(ISERROR(VLOOKUP($A58,parlvotes_lh!$A$11:$ZZ$210,126,FALSE))=TRUE,"",IF(VLOOKUP($A58,parlvotes_lh!$A$11:$ZZ$210,126,FALSE)=0,"",VLOOKUP($A58,parlvotes_lh!$A$11:$ZZ$210,126,FALSE)))</f>
        <v/>
      </c>
      <c r="Q58" s="270" t="str">
        <f>IF(ISERROR(VLOOKUP($A58,parlvotes_lh!$A$11:$ZZ$210,146,FALSE))=TRUE,"",IF(VLOOKUP($A58,parlvotes_lh!$A$11:$ZZ$210,146,FALSE)=0,"",VLOOKUP($A58,parlvotes_lh!$A$11:$ZZ$210,146,FALSE)))</f>
        <v/>
      </c>
      <c r="R58" s="270" t="str">
        <f>IF(ISERROR(VLOOKUP($A58,parlvotes_lh!$A$11:$ZZ$210,166,FALSE))=TRUE,"",IF(VLOOKUP($A58,parlvotes_lh!$A$11:$ZZ$210,166,FALSE)=0,"",VLOOKUP($A58,parlvotes_lh!$A$11:$ZZ$210,166,FALSE)))</f>
        <v/>
      </c>
      <c r="S58" s="270" t="str">
        <f>IF(ISERROR(VLOOKUP($A58,parlvotes_lh!$A$11:$ZZ$210,186,FALSE))=TRUE,"",IF(VLOOKUP($A58,parlvotes_lh!$A$11:$ZZ$210,186,FALSE)=0,"",VLOOKUP($A58,parlvotes_lh!$A$11:$ZZ$210,186,FALSE)))</f>
        <v/>
      </c>
      <c r="T58" s="270" t="str">
        <f>IF(ISERROR(VLOOKUP($A58,parlvotes_lh!$A$11:$ZZ$210,206,FALSE))=TRUE,"",IF(VLOOKUP($A58,parlvotes_lh!$A$11:$ZZ$210,206,FALSE)=0,"",VLOOKUP($A58,parlvotes_lh!$A$11:$ZZ$210,206,FALSE)))</f>
        <v/>
      </c>
      <c r="U58" s="270" t="str">
        <f>IF(ISERROR(VLOOKUP($A58,parlvotes_lh!$A$11:$ZZ$210,226,FALSE))=TRUE,"",IF(VLOOKUP($A58,parlvotes_lh!$A$11:$ZZ$210,226,FALSE)=0,"",VLOOKUP($A58,parlvotes_lh!$A$11:$ZZ$210,226,FALSE)))</f>
        <v/>
      </c>
      <c r="V58" s="270" t="str">
        <f>IF(ISERROR(VLOOKUP($A58,parlvotes_lh!$A$11:$ZZ$210,246,FALSE))=TRUE,"",IF(VLOOKUP($A58,parlvotes_lh!$A$11:$ZZ$210,246,FALSE)=0,"",VLOOKUP($A58,parlvotes_lh!$A$11:$ZZ$210,246,FALSE)))</f>
        <v/>
      </c>
      <c r="W58" s="270" t="str">
        <f>IF(ISERROR(VLOOKUP($A58,parlvotes_lh!$A$11:$ZZ$210,266,FALSE))=TRUE,"",IF(VLOOKUP($A58,parlvotes_lh!$A$11:$ZZ$210,266,FALSE)=0,"",VLOOKUP($A58,parlvotes_lh!$A$11:$ZZ$210,266,FALSE)))</f>
        <v/>
      </c>
      <c r="X58" s="270" t="str">
        <f>IF(ISERROR(VLOOKUP($A58,parlvotes_lh!$A$11:$ZZ$210,286,FALSE))=TRUE,"",IF(VLOOKUP($A58,parlvotes_lh!$A$11:$ZZ$210,286,FALSE)=0,"",VLOOKUP($A58,parlvotes_lh!$A$11:$ZZ$210,286,FALSE)))</f>
        <v/>
      </c>
      <c r="Y58" s="270" t="str">
        <f>IF(ISERROR(VLOOKUP($A58,parlvotes_lh!$A$11:$ZZ$210,306,FALSE))=TRUE,"",IF(VLOOKUP($A58,parlvotes_lh!$A$11:$ZZ$210,306,FALSE)=0,"",VLOOKUP($A58,parlvotes_lh!$A$11:$ZZ$210,306,FALSE)))</f>
        <v/>
      </c>
      <c r="Z58" s="270" t="str">
        <f>IF(ISERROR(VLOOKUP($A58,parlvotes_lh!$A$11:$ZZ$210,326,FALSE))=TRUE,"",IF(VLOOKUP($A58,parlvotes_lh!$A$11:$ZZ$210,326,FALSE)=0,"",VLOOKUP($A58,parlvotes_lh!$A$11:$ZZ$210,326,FALSE)))</f>
        <v/>
      </c>
      <c r="AA58" s="270" t="str">
        <f>IF(ISERROR(VLOOKUP($A58,parlvotes_lh!$A$11:$ZZ$210,346,FALSE))=TRUE,"",IF(VLOOKUP($A58,parlvotes_lh!$A$11:$ZZ$210,346,FALSE)=0,"",VLOOKUP($A58,parlvotes_lh!$A$11:$ZZ$210,346,FALSE)))</f>
        <v/>
      </c>
      <c r="AB58" s="270" t="str">
        <f>IF(ISERROR(VLOOKUP($A58,parlvotes_lh!$A$11:$ZZ$210,366,FALSE))=TRUE,"",IF(VLOOKUP($A58,parlvotes_lh!$A$11:$ZZ$210,366,FALSE)=0,"",VLOOKUP($A58,parlvotes_lh!$A$11:$ZZ$210,366,FALSE)))</f>
        <v/>
      </c>
      <c r="AC58" s="270" t="str">
        <f>IF(ISERROR(VLOOKUP($A58,parlvotes_lh!$A$11:$ZZ$210,386,FALSE))=TRUE,"",IF(VLOOKUP($A58,parlvotes_lh!$A$11:$ZZ$210,386,FALSE)=0,"",VLOOKUP($A58,parlvotes_lh!$A$11:$ZZ$210,386,FALSE)))</f>
        <v/>
      </c>
    </row>
    <row r="59" spans="1:29" ht="13.5" customHeight="1">
      <c r="A59" s="264" t="str">
        <f>IF(info_parties!A59="","",info_parties!A59)</f>
        <v>jp_dpj-ic01</v>
      </c>
      <c r="B59" s="45" t="str">
        <f>IF(A59="","",MID(info_weblinks!$C$3,32,3))</f>
        <v>jpn</v>
      </c>
      <c r="C59" s="45" t="str">
        <f>IF(info_parties!G59="","",info_parties!G59)</f>
        <v>Democratic Party of Japan and Independents Club</v>
      </c>
      <c r="D59" s="45" t="str">
        <f>IF(info_parties!K59="","",info_parties!K59)</f>
        <v>combination</v>
      </c>
      <c r="E59" s="45" t="str">
        <f>IF(info_parties!H59="","",info_parties!H59)</f>
        <v>DPJ and IC</v>
      </c>
      <c r="F59" s="265" t="str">
        <f t="shared" si="0"/>
        <v/>
      </c>
      <c r="G59" s="266" t="str">
        <f t="shared" si="1"/>
        <v/>
      </c>
      <c r="H59" s="267" t="str">
        <f t="shared" si="2"/>
        <v/>
      </c>
      <c r="I59" s="268" t="str">
        <f t="shared" si="3"/>
        <v/>
      </c>
      <c r="J59" s="269" t="str">
        <f>IF(ISERROR(VLOOKUP($A59,parlvotes_lh!$A$11:$ZZ$210,6,FALSE))=TRUE,"",IF(VLOOKUP($A59,parlvotes_lh!$A$11:$ZZ$210,6,FALSE)=0,"",VLOOKUP($A59,parlvotes_lh!$A$11:$ZZ$210,6,FALSE)))</f>
        <v/>
      </c>
      <c r="K59" s="269" t="str">
        <f>IF(ISERROR(VLOOKUP($A59,parlvotes_lh!$A$11:$ZZ$210,26,FALSE))=TRUE,"",IF(VLOOKUP($A59,parlvotes_lh!$A$11:$ZZ$210,26,FALSE)=0,"",VLOOKUP($A59,parlvotes_lh!$A$11:$ZZ$210,26,FALSE)))</f>
        <v/>
      </c>
      <c r="L59" s="269" t="str">
        <f>IF(ISERROR(VLOOKUP($A59,parlvotes_lh!$A$11:$ZZ$210,46,FALSE))=TRUE,"",IF(VLOOKUP($A59,parlvotes_lh!$A$11:$ZZ$210,46,FALSE)=0,"",VLOOKUP($A59,parlvotes_lh!$A$11:$ZZ$210,46,FALSE)))</f>
        <v/>
      </c>
      <c r="M59" s="269" t="str">
        <f>IF(ISERROR(VLOOKUP($A59,parlvotes_lh!$A$11:$ZZ$210,66,FALSE))=TRUE,"",IF(VLOOKUP($A59,parlvotes_lh!$A$11:$ZZ$210,66,FALSE)=0,"",VLOOKUP($A59,parlvotes_lh!$A$11:$ZZ$210,66,FALSE)))</f>
        <v/>
      </c>
      <c r="N59" s="269" t="str">
        <f>IF(ISERROR(VLOOKUP($A59,parlvotes_lh!$A$11:$ZZ$210,86,FALSE))=TRUE,"",IF(VLOOKUP($A59,parlvotes_lh!$A$11:$ZZ$210,86,FALSE)=0,"",VLOOKUP($A59,parlvotes_lh!$A$11:$ZZ$210,86,FALSE)))</f>
        <v/>
      </c>
      <c r="O59" s="269" t="str">
        <f>IF(ISERROR(VLOOKUP($A59,parlvotes_lh!$A$11:$ZZ$210,106,FALSE))=TRUE,"",IF(VLOOKUP($A59,parlvotes_lh!$A$11:$ZZ$210,106,FALSE)=0,"",VLOOKUP($A59,parlvotes_lh!$A$11:$ZZ$210,106,FALSE)))</f>
        <v/>
      </c>
      <c r="P59" s="269" t="str">
        <f>IF(ISERROR(VLOOKUP($A59,parlvotes_lh!$A$11:$ZZ$210,126,FALSE))=TRUE,"",IF(VLOOKUP($A59,parlvotes_lh!$A$11:$ZZ$210,126,FALSE)=0,"",VLOOKUP($A59,parlvotes_lh!$A$11:$ZZ$210,126,FALSE)))</f>
        <v/>
      </c>
      <c r="Q59" s="270" t="str">
        <f>IF(ISERROR(VLOOKUP($A59,parlvotes_lh!$A$11:$ZZ$210,146,FALSE))=TRUE,"",IF(VLOOKUP($A59,parlvotes_lh!$A$11:$ZZ$210,146,FALSE)=0,"",VLOOKUP($A59,parlvotes_lh!$A$11:$ZZ$210,146,FALSE)))</f>
        <v/>
      </c>
      <c r="R59" s="270" t="str">
        <f>IF(ISERROR(VLOOKUP($A59,parlvotes_lh!$A$11:$ZZ$210,166,FALSE))=TRUE,"",IF(VLOOKUP($A59,parlvotes_lh!$A$11:$ZZ$210,166,FALSE)=0,"",VLOOKUP($A59,parlvotes_lh!$A$11:$ZZ$210,166,FALSE)))</f>
        <v/>
      </c>
      <c r="S59" s="270" t="str">
        <f>IF(ISERROR(VLOOKUP($A59,parlvotes_lh!$A$11:$ZZ$210,186,FALSE))=TRUE,"",IF(VLOOKUP($A59,parlvotes_lh!$A$11:$ZZ$210,186,FALSE)=0,"",VLOOKUP($A59,parlvotes_lh!$A$11:$ZZ$210,186,FALSE)))</f>
        <v/>
      </c>
      <c r="T59" s="270" t="str">
        <f>IF(ISERROR(VLOOKUP($A59,parlvotes_lh!$A$11:$ZZ$210,206,FALSE))=TRUE,"",IF(VLOOKUP($A59,parlvotes_lh!$A$11:$ZZ$210,206,FALSE)=0,"",VLOOKUP($A59,parlvotes_lh!$A$11:$ZZ$210,206,FALSE)))</f>
        <v/>
      </c>
      <c r="U59" s="270" t="str">
        <f>IF(ISERROR(VLOOKUP($A59,parlvotes_lh!$A$11:$ZZ$210,226,FALSE))=TRUE,"",IF(VLOOKUP($A59,parlvotes_lh!$A$11:$ZZ$210,226,FALSE)=0,"",VLOOKUP($A59,parlvotes_lh!$A$11:$ZZ$210,226,FALSE)))</f>
        <v/>
      </c>
      <c r="V59" s="270" t="str">
        <f>IF(ISERROR(VLOOKUP($A59,parlvotes_lh!$A$11:$ZZ$210,246,FALSE))=TRUE,"",IF(VLOOKUP($A59,parlvotes_lh!$A$11:$ZZ$210,246,FALSE)=0,"",VLOOKUP($A59,parlvotes_lh!$A$11:$ZZ$210,246,FALSE)))</f>
        <v/>
      </c>
      <c r="W59" s="270" t="str">
        <f>IF(ISERROR(VLOOKUP($A59,parlvotes_lh!$A$11:$ZZ$210,266,FALSE))=TRUE,"",IF(VLOOKUP($A59,parlvotes_lh!$A$11:$ZZ$210,266,FALSE)=0,"",VLOOKUP($A59,parlvotes_lh!$A$11:$ZZ$210,266,FALSE)))</f>
        <v/>
      </c>
      <c r="X59" s="270" t="str">
        <f>IF(ISERROR(VLOOKUP($A59,parlvotes_lh!$A$11:$ZZ$210,286,FALSE))=TRUE,"",IF(VLOOKUP($A59,parlvotes_lh!$A$11:$ZZ$210,286,FALSE)=0,"",VLOOKUP($A59,parlvotes_lh!$A$11:$ZZ$210,286,FALSE)))</f>
        <v/>
      </c>
      <c r="Y59" s="270" t="str">
        <f>IF(ISERROR(VLOOKUP($A59,parlvotes_lh!$A$11:$ZZ$210,306,FALSE))=TRUE,"",IF(VLOOKUP($A59,parlvotes_lh!$A$11:$ZZ$210,306,FALSE)=0,"",VLOOKUP($A59,parlvotes_lh!$A$11:$ZZ$210,306,FALSE)))</f>
        <v/>
      </c>
      <c r="Z59" s="270" t="str">
        <f>IF(ISERROR(VLOOKUP($A59,parlvotes_lh!$A$11:$ZZ$210,326,FALSE))=TRUE,"",IF(VLOOKUP($A59,parlvotes_lh!$A$11:$ZZ$210,326,FALSE)=0,"",VLOOKUP($A59,parlvotes_lh!$A$11:$ZZ$210,326,FALSE)))</f>
        <v/>
      </c>
      <c r="AA59" s="270" t="str">
        <f>IF(ISERROR(VLOOKUP($A59,parlvotes_lh!$A$11:$ZZ$210,346,FALSE))=TRUE,"",IF(VLOOKUP($A59,parlvotes_lh!$A$11:$ZZ$210,346,FALSE)=0,"",VLOOKUP($A59,parlvotes_lh!$A$11:$ZZ$210,346,FALSE)))</f>
        <v/>
      </c>
      <c r="AB59" s="270" t="str">
        <f>IF(ISERROR(VLOOKUP($A59,parlvotes_lh!$A$11:$ZZ$210,366,FALSE))=TRUE,"",IF(VLOOKUP($A59,parlvotes_lh!$A$11:$ZZ$210,366,FALSE)=0,"",VLOOKUP($A59,parlvotes_lh!$A$11:$ZZ$210,366,FALSE)))</f>
        <v/>
      </c>
      <c r="AC59" s="270" t="str">
        <f>IF(ISERROR(VLOOKUP($A59,parlvotes_lh!$A$11:$ZZ$210,386,FALSE))=TRUE,"",IF(VLOOKUP($A59,parlvotes_lh!$A$11:$ZZ$210,386,FALSE)=0,"",VLOOKUP($A59,parlvotes_lh!$A$11:$ZZ$210,386,FALSE)))</f>
        <v/>
      </c>
    </row>
    <row r="60" spans="1:29" ht="13.5" customHeight="1">
      <c r="A60" s="264" t="str">
        <f>IF(info_parties!A60="","",info_parties!A60)</f>
        <v>jp_dpj-nw01</v>
      </c>
      <c r="B60" s="45" t="str">
        <f>IF(A60="","",MID(info_weblinks!$C$3,32,3))</f>
        <v>jpn</v>
      </c>
      <c r="C60" s="45" t="str">
        <f>IF(info_parties!G60="","",info_parties!G60)</f>
        <v>Democratic Party of Japan and New Wind and People's New Party and New Party Nippon</v>
      </c>
      <c r="D60" s="45" t="str">
        <f>IF(info_parties!K60="","",info_parties!K60)</f>
        <v>combination</v>
      </c>
      <c r="E60" s="45" t="str">
        <f>IF(info_parties!H60="","",info_parties!H60)</f>
        <v>DPJ and NW</v>
      </c>
      <c r="F60" s="265" t="str">
        <f t="shared" si="0"/>
        <v/>
      </c>
      <c r="G60" s="266" t="str">
        <f t="shared" si="1"/>
        <v/>
      </c>
      <c r="H60" s="267" t="str">
        <f t="shared" si="2"/>
        <v/>
      </c>
      <c r="I60" s="268" t="str">
        <f t="shared" si="3"/>
        <v/>
      </c>
      <c r="J60" s="269" t="str">
        <f>IF(ISERROR(VLOOKUP($A60,parlvotes_lh!$A$11:$ZZ$210,6,FALSE))=TRUE,"",IF(VLOOKUP($A60,parlvotes_lh!$A$11:$ZZ$210,6,FALSE)=0,"",VLOOKUP($A60,parlvotes_lh!$A$11:$ZZ$210,6,FALSE)))</f>
        <v/>
      </c>
      <c r="K60" s="269" t="str">
        <f>IF(ISERROR(VLOOKUP($A60,parlvotes_lh!$A$11:$ZZ$210,26,FALSE))=TRUE,"",IF(VLOOKUP($A60,parlvotes_lh!$A$11:$ZZ$210,26,FALSE)=0,"",VLOOKUP($A60,parlvotes_lh!$A$11:$ZZ$210,26,FALSE)))</f>
        <v/>
      </c>
      <c r="L60" s="269" t="str">
        <f>IF(ISERROR(VLOOKUP($A60,parlvotes_lh!$A$11:$ZZ$210,46,FALSE))=TRUE,"",IF(VLOOKUP($A60,parlvotes_lh!$A$11:$ZZ$210,46,FALSE)=0,"",VLOOKUP($A60,parlvotes_lh!$A$11:$ZZ$210,46,FALSE)))</f>
        <v/>
      </c>
      <c r="M60" s="269" t="str">
        <f>IF(ISERROR(VLOOKUP($A60,parlvotes_lh!$A$11:$ZZ$210,66,FALSE))=TRUE,"",IF(VLOOKUP($A60,parlvotes_lh!$A$11:$ZZ$210,66,FALSE)=0,"",VLOOKUP($A60,parlvotes_lh!$A$11:$ZZ$210,66,FALSE)))</f>
        <v/>
      </c>
      <c r="N60" s="269" t="str">
        <f>IF(ISERROR(VLOOKUP($A60,parlvotes_lh!$A$11:$ZZ$210,86,FALSE))=TRUE,"",IF(VLOOKUP($A60,parlvotes_lh!$A$11:$ZZ$210,86,FALSE)=0,"",VLOOKUP($A60,parlvotes_lh!$A$11:$ZZ$210,86,FALSE)))</f>
        <v/>
      </c>
      <c r="O60" s="269" t="str">
        <f>IF(ISERROR(VLOOKUP($A60,parlvotes_lh!$A$11:$ZZ$210,106,FALSE))=TRUE,"",IF(VLOOKUP($A60,parlvotes_lh!$A$11:$ZZ$210,106,FALSE)=0,"",VLOOKUP($A60,parlvotes_lh!$A$11:$ZZ$210,106,FALSE)))</f>
        <v/>
      </c>
      <c r="P60" s="269" t="str">
        <f>IF(ISERROR(VLOOKUP($A60,parlvotes_lh!$A$11:$ZZ$210,126,FALSE))=TRUE,"",IF(VLOOKUP($A60,parlvotes_lh!$A$11:$ZZ$210,126,FALSE)=0,"",VLOOKUP($A60,parlvotes_lh!$A$11:$ZZ$210,126,FALSE)))</f>
        <v/>
      </c>
      <c r="Q60" s="270" t="str">
        <f>IF(ISERROR(VLOOKUP($A60,parlvotes_lh!$A$11:$ZZ$210,146,FALSE))=TRUE,"",IF(VLOOKUP($A60,parlvotes_lh!$A$11:$ZZ$210,146,FALSE)=0,"",VLOOKUP($A60,parlvotes_lh!$A$11:$ZZ$210,146,FALSE)))</f>
        <v/>
      </c>
      <c r="R60" s="270" t="str">
        <f>IF(ISERROR(VLOOKUP($A60,parlvotes_lh!$A$11:$ZZ$210,166,FALSE))=TRUE,"",IF(VLOOKUP($A60,parlvotes_lh!$A$11:$ZZ$210,166,FALSE)=0,"",VLOOKUP($A60,parlvotes_lh!$A$11:$ZZ$210,166,FALSE)))</f>
        <v/>
      </c>
      <c r="S60" s="270" t="str">
        <f>IF(ISERROR(VLOOKUP($A60,parlvotes_lh!$A$11:$ZZ$210,186,FALSE))=TRUE,"",IF(VLOOKUP($A60,parlvotes_lh!$A$11:$ZZ$210,186,FALSE)=0,"",VLOOKUP($A60,parlvotes_lh!$A$11:$ZZ$210,186,FALSE)))</f>
        <v/>
      </c>
      <c r="T60" s="270" t="str">
        <f>IF(ISERROR(VLOOKUP($A60,parlvotes_lh!$A$11:$ZZ$210,206,FALSE))=TRUE,"",IF(VLOOKUP($A60,parlvotes_lh!$A$11:$ZZ$210,206,FALSE)=0,"",VLOOKUP($A60,parlvotes_lh!$A$11:$ZZ$210,206,FALSE)))</f>
        <v/>
      </c>
      <c r="U60" s="270" t="str">
        <f>IF(ISERROR(VLOOKUP($A60,parlvotes_lh!$A$11:$ZZ$210,226,FALSE))=TRUE,"",IF(VLOOKUP($A60,parlvotes_lh!$A$11:$ZZ$210,226,FALSE)=0,"",VLOOKUP($A60,parlvotes_lh!$A$11:$ZZ$210,226,FALSE)))</f>
        <v/>
      </c>
      <c r="V60" s="270" t="str">
        <f>IF(ISERROR(VLOOKUP($A60,parlvotes_lh!$A$11:$ZZ$210,246,FALSE))=TRUE,"",IF(VLOOKUP($A60,parlvotes_lh!$A$11:$ZZ$210,246,FALSE)=0,"",VLOOKUP($A60,parlvotes_lh!$A$11:$ZZ$210,246,FALSE)))</f>
        <v/>
      </c>
      <c r="W60" s="270" t="str">
        <f>IF(ISERROR(VLOOKUP($A60,parlvotes_lh!$A$11:$ZZ$210,266,FALSE))=TRUE,"",IF(VLOOKUP($A60,parlvotes_lh!$A$11:$ZZ$210,266,FALSE)=0,"",VLOOKUP($A60,parlvotes_lh!$A$11:$ZZ$210,266,FALSE)))</f>
        <v/>
      </c>
      <c r="X60" s="270" t="str">
        <f>IF(ISERROR(VLOOKUP($A60,parlvotes_lh!$A$11:$ZZ$210,286,FALSE))=TRUE,"",IF(VLOOKUP($A60,parlvotes_lh!$A$11:$ZZ$210,286,FALSE)=0,"",VLOOKUP($A60,parlvotes_lh!$A$11:$ZZ$210,286,FALSE)))</f>
        <v/>
      </c>
      <c r="Y60" s="270" t="str">
        <f>IF(ISERROR(VLOOKUP($A60,parlvotes_lh!$A$11:$ZZ$210,306,FALSE))=TRUE,"",IF(VLOOKUP($A60,parlvotes_lh!$A$11:$ZZ$210,306,FALSE)=0,"",VLOOKUP($A60,parlvotes_lh!$A$11:$ZZ$210,306,FALSE)))</f>
        <v/>
      </c>
      <c r="Z60" s="270" t="str">
        <f>IF(ISERROR(VLOOKUP($A60,parlvotes_lh!$A$11:$ZZ$210,326,FALSE))=TRUE,"",IF(VLOOKUP($A60,parlvotes_lh!$A$11:$ZZ$210,326,FALSE)=0,"",VLOOKUP($A60,parlvotes_lh!$A$11:$ZZ$210,326,FALSE)))</f>
        <v/>
      </c>
      <c r="AA60" s="270" t="str">
        <f>IF(ISERROR(VLOOKUP($A60,parlvotes_lh!$A$11:$ZZ$210,346,FALSE))=TRUE,"",IF(VLOOKUP($A60,parlvotes_lh!$A$11:$ZZ$210,346,FALSE)=0,"",VLOOKUP($A60,parlvotes_lh!$A$11:$ZZ$210,346,FALSE)))</f>
        <v/>
      </c>
      <c r="AB60" s="270" t="str">
        <f>IF(ISERROR(VLOOKUP($A60,parlvotes_lh!$A$11:$ZZ$210,366,FALSE))=TRUE,"",IF(VLOOKUP($A60,parlvotes_lh!$A$11:$ZZ$210,366,FALSE)=0,"",VLOOKUP($A60,parlvotes_lh!$A$11:$ZZ$210,366,FALSE)))</f>
        <v/>
      </c>
      <c r="AC60" s="270" t="str">
        <f>IF(ISERROR(VLOOKUP($A60,parlvotes_lh!$A$11:$ZZ$210,386,FALSE))=TRUE,"",IF(VLOOKUP($A60,parlvotes_lh!$A$11:$ZZ$210,386,FALSE)=0,"",VLOOKUP($A60,parlvotes_lh!$A$11:$ZZ$210,386,FALSE)))</f>
        <v/>
      </c>
    </row>
    <row r="61" spans="1:29" ht="13.5" customHeight="1">
      <c r="A61" s="264" t="str">
        <f>IF(info_parties!A61="","",info_parties!A61)</f>
        <v>jp_dpj-nw-pnp-npn01</v>
      </c>
      <c r="B61" s="45" t="str">
        <f>IF(A61="","",MID(info_weblinks!$C$3,32,3))</f>
        <v>jpn</v>
      </c>
      <c r="C61" s="45" t="str">
        <f>IF(info_parties!G61="","",info_parties!G61)</f>
        <v>Democratic Party of Japan and New Wind and People's New Party and New Party Nippon</v>
      </c>
      <c r="D61" s="45" t="str">
        <f>IF(info_parties!K61="","",info_parties!K61)</f>
        <v>combination</v>
      </c>
      <c r="E61" s="45" t="str">
        <f>IF(info_parties!H61="","",info_parties!H61)</f>
        <v>DPJ and NW and PNP and NPN</v>
      </c>
      <c r="F61" s="265" t="str">
        <f t="shared" si="0"/>
        <v/>
      </c>
      <c r="G61" s="266" t="str">
        <f t="shared" si="1"/>
        <v/>
      </c>
      <c r="H61" s="267" t="str">
        <f t="shared" si="2"/>
        <v/>
      </c>
      <c r="I61" s="268" t="str">
        <f t="shared" si="3"/>
        <v/>
      </c>
      <c r="J61" s="269" t="str">
        <f>IF(ISERROR(VLOOKUP($A61,parlvotes_lh!$A$11:$ZZ$210,6,FALSE))=TRUE,"",IF(VLOOKUP($A61,parlvotes_lh!$A$11:$ZZ$210,6,FALSE)=0,"",VLOOKUP($A61,parlvotes_lh!$A$11:$ZZ$210,6,FALSE)))</f>
        <v/>
      </c>
      <c r="K61" s="269" t="str">
        <f>IF(ISERROR(VLOOKUP($A61,parlvotes_lh!$A$11:$ZZ$210,26,FALSE))=TRUE,"",IF(VLOOKUP($A61,parlvotes_lh!$A$11:$ZZ$210,26,FALSE)=0,"",VLOOKUP($A61,parlvotes_lh!$A$11:$ZZ$210,26,FALSE)))</f>
        <v/>
      </c>
      <c r="L61" s="269" t="str">
        <f>IF(ISERROR(VLOOKUP($A61,parlvotes_lh!$A$11:$ZZ$210,46,FALSE))=TRUE,"",IF(VLOOKUP($A61,parlvotes_lh!$A$11:$ZZ$210,46,FALSE)=0,"",VLOOKUP($A61,parlvotes_lh!$A$11:$ZZ$210,46,FALSE)))</f>
        <v/>
      </c>
      <c r="M61" s="269" t="str">
        <f>IF(ISERROR(VLOOKUP($A61,parlvotes_lh!$A$11:$ZZ$210,66,FALSE))=TRUE,"",IF(VLOOKUP($A61,parlvotes_lh!$A$11:$ZZ$210,66,FALSE)=0,"",VLOOKUP($A61,parlvotes_lh!$A$11:$ZZ$210,66,FALSE)))</f>
        <v/>
      </c>
      <c r="N61" s="269" t="str">
        <f>IF(ISERROR(VLOOKUP($A61,parlvotes_lh!$A$11:$ZZ$210,86,FALSE))=TRUE,"",IF(VLOOKUP($A61,parlvotes_lh!$A$11:$ZZ$210,86,FALSE)=0,"",VLOOKUP($A61,parlvotes_lh!$A$11:$ZZ$210,86,FALSE)))</f>
        <v/>
      </c>
      <c r="O61" s="269" t="str">
        <f>IF(ISERROR(VLOOKUP($A61,parlvotes_lh!$A$11:$ZZ$210,106,FALSE))=TRUE,"",IF(VLOOKUP($A61,parlvotes_lh!$A$11:$ZZ$210,106,FALSE)=0,"",VLOOKUP($A61,parlvotes_lh!$A$11:$ZZ$210,106,FALSE)))</f>
        <v/>
      </c>
      <c r="P61" s="269" t="str">
        <f>IF(ISERROR(VLOOKUP($A61,parlvotes_lh!$A$11:$ZZ$210,126,FALSE))=TRUE,"",IF(VLOOKUP($A61,parlvotes_lh!$A$11:$ZZ$210,126,FALSE)=0,"",VLOOKUP($A61,parlvotes_lh!$A$11:$ZZ$210,126,FALSE)))</f>
        <v/>
      </c>
      <c r="Q61" s="270" t="str">
        <f>IF(ISERROR(VLOOKUP($A61,parlvotes_lh!$A$11:$ZZ$210,146,FALSE))=TRUE,"",IF(VLOOKUP($A61,parlvotes_lh!$A$11:$ZZ$210,146,FALSE)=0,"",VLOOKUP($A61,parlvotes_lh!$A$11:$ZZ$210,146,FALSE)))</f>
        <v/>
      </c>
      <c r="R61" s="270" t="str">
        <f>IF(ISERROR(VLOOKUP($A61,parlvotes_lh!$A$11:$ZZ$210,166,FALSE))=TRUE,"",IF(VLOOKUP($A61,parlvotes_lh!$A$11:$ZZ$210,166,FALSE)=0,"",VLOOKUP($A61,parlvotes_lh!$A$11:$ZZ$210,166,FALSE)))</f>
        <v/>
      </c>
      <c r="S61" s="270" t="str">
        <f>IF(ISERROR(VLOOKUP($A61,parlvotes_lh!$A$11:$ZZ$210,186,FALSE))=TRUE,"",IF(VLOOKUP($A61,parlvotes_lh!$A$11:$ZZ$210,186,FALSE)=0,"",VLOOKUP($A61,parlvotes_lh!$A$11:$ZZ$210,186,FALSE)))</f>
        <v/>
      </c>
      <c r="T61" s="270" t="str">
        <f>IF(ISERROR(VLOOKUP($A61,parlvotes_lh!$A$11:$ZZ$210,206,FALSE))=TRUE,"",IF(VLOOKUP($A61,parlvotes_lh!$A$11:$ZZ$210,206,FALSE)=0,"",VLOOKUP($A61,parlvotes_lh!$A$11:$ZZ$210,206,FALSE)))</f>
        <v/>
      </c>
      <c r="U61" s="270" t="str">
        <f>IF(ISERROR(VLOOKUP($A61,parlvotes_lh!$A$11:$ZZ$210,226,FALSE))=TRUE,"",IF(VLOOKUP($A61,parlvotes_lh!$A$11:$ZZ$210,226,FALSE)=0,"",VLOOKUP($A61,parlvotes_lh!$A$11:$ZZ$210,226,FALSE)))</f>
        <v/>
      </c>
      <c r="V61" s="270" t="str">
        <f>IF(ISERROR(VLOOKUP($A61,parlvotes_lh!$A$11:$ZZ$210,246,FALSE))=TRUE,"",IF(VLOOKUP($A61,parlvotes_lh!$A$11:$ZZ$210,246,FALSE)=0,"",VLOOKUP($A61,parlvotes_lh!$A$11:$ZZ$210,246,FALSE)))</f>
        <v/>
      </c>
      <c r="W61" s="270" t="str">
        <f>IF(ISERROR(VLOOKUP($A61,parlvotes_lh!$A$11:$ZZ$210,266,FALSE))=TRUE,"",IF(VLOOKUP($A61,parlvotes_lh!$A$11:$ZZ$210,266,FALSE)=0,"",VLOOKUP($A61,parlvotes_lh!$A$11:$ZZ$210,266,FALSE)))</f>
        <v/>
      </c>
      <c r="X61" s="270" t="str">
        <f>IF(ISERROR(VLOOKUP($A61,parlvotes_lh!$A$11:$ZZ$210,286,FALSE))=TRUE,"",IF(VLOOKUP($A61,parlvotes_lh!$A$11:$ZZ$210,286,FALSE)=0,"",VLOOKUP($A61,parlvotes_lh!$A$11:$ZZ$210,286,FALSE)))</f>
        <v/>
      </c>
      <c r="Y61" s="270" t="str">
        <f>IF(ISERROR(VLOOKUP($A61,parlvotes_lh!$A$11:$ZZ$210,306,FALSE))=TRUE,"",IF(VLOOKUP($A61,parlvotes_lh!$A$11:$ZZ$210,306,FALSE)=0,"",VLOOKUP($A61,parlvotes_lh!$A$11:$ZZ$210,306,FALSE)))</f>
        <v/>
      </c>
      <c r="Z61" s="270" t="str">
        <f>IF(ISERROR(VLOOKUP($A61,parlvotes_lh!$A$11:$ZZ$210,326,FALSE))=TRUE,"",IF(VLOOKUP($A61,parlvotes_lh!$A$11:$ZZ$210,326,FALSE)=0,"",VLOOKUP($A61,parlvotes_lh!$A$11:$ZZ$210,326,FALSE)))</f>
        <v/>
      </c>
      <c r="AA61" s="270" t="str">
        <f>IF(ISERROR(VLOOKUP($A61,parlvotes_lh!$A$11:$ZZ$210,346,FALSE))=TRUE,"",IF(VLOOKUP($A61,parlvotes_lh!$A$11:$ZZ$210,346,FALSE)=0,"",VLOOKUP($A61,parlvotes_lh!$A$11:$ZZ$210,346,FALSE)))</f>
        <v/>
      </c>
      <c r="AB61" s="270" t="str">
        <f>IF(ISERROR(VLOOKUP($A61,parlvotes_lh!$A$11:$ZZ$210,366,FALSE))=TRUE,"",IF(VLOOKUP($A61,parlvotes_lh!$A$11:$ZZ$210,366,FALSE)=0,"",VLOOKUP($A61,parlvotes_lh!$A$11:$ZZ$210,366,FALSE)))</f>
        <v/>
      </c>
      <c r="AC61" s="270" t="str">
        <f>IF(ISERROR(VLOOKUP($A61,parlvotes_lh!$A$11:$ZZ$210,386,FALSE))=TRUE,"",IF(VLOOKUP($A61,parlvotes_lh!$A$11:$ZZ$210,386,FALSE)=0,"",VLOOKUP($A61,parlvotes_lh!$A$11:$ZZ$210,386,FALSE)))</f>
        <v/>
      </c>
    </row>
    <row r="62" spans="1:29" ht="13.5" customHeight="1">
      <c r="A62" s="264" t="str">
        <f>IF(info_parties!A62="","",info_parties!A62)</f>
        <v>jp_ldp-lnc01</v>
      </c>
      <c r="B62" s="45" t="str">
        <f>IF(A62="","",MID(info_weblinks!$C$3,32,3))</f>
        <v>jpn</v>
      </c>
      <c r="C62" s="45" t="str">
        <f>IF(info_parties!G62="","",info_parties!G62)</f>
        <v>Liberal Democratic Party and Liberal National Congress</v>
      </c>
      <c r="D62" s="45" t="str">
        <f>IF(info_parties!K62="","",info_parties!K62)</f>
        <v>combination</v>
      </c>
      <c r="E62" s="45" t="str">
        <f>IF(info_parties!H62="","",info_parties!H62)</f>
        <v>LDP and LNC</v>
      </c>
      <c r="F62" s="265" t="str">
        <f t="shared" si="0"/>
        <v/>
      </c>
      <c r="G62" s="266" t="str">
        <f t="shared" si="1"/>
        <v/>
      </c>
      <c r="H62" s="267" t="str">
        <f t="shared" si="2"/>
        <v/>
      </c>
      <c r="I62" s="268" t="str">
        <f t="shared" si="3"/>
        <v/>
      </c>
      <c r="J62" s="269" t="str">
        <f>IF(ISERROR(VLOOKUP($A62,parlvotes_lh!$A$11:$ZZ$210,6,FALSE))=TRUE,"",IF(VLOOKUP($A62,parlvotes_lh!$A$11:$ZZ$210,6,FALSE)=0,"",VLOOKUP($A62,parlvotes_lh!$A$11:$ZZ$210,6,FALSE)))</f>
        <v/>
      </c>
      <c r="K62" s="269" t="str">
        <f>IF(ISERROR(VLOOKUP($A62,parlvotes_lh!$A$11:$ZZ$210,26,FALSE))=TRUE,"",IF(VLOOKUP($A62,parlvotes_lh!$A$11:$ZZ$210,26,FALSE)=0,"",VLOOKUP($A62,parlvotes_lh!$A$11:$ZZ$210,26,FALSE)))</f>
        <v/>
      </c>
      <c r="L62" s="269" t="str">
        <f>IF(ISERROR(VLOOKUP($A62,parlvotes_lh!$A$11:$ZZ$210,46,FALSE))=TRUE,"",IF(VLOOKUP($A62,parlvotes_lh!$A$11:$ZZ$210,46,FALSE)=0,"",VLOOKUP($A62,parlvotes_lh!$A$11:$ZZ$210,46,FALSE)))</f>
        <v/>
      </c>
      <c r="M62" s="269" t="str">
        <f>IF(ISERROR(VLOOKUP($A62,parlvotes_lh!$A$11:$ZZ$210,66,FALSE))=TRUE,"",IF(VLOOKUP($A62,parlvotes_lh!$A$11:$ZZ$210,66,FALSE)=0,"",VLOOKUP($A62,parlvotes_lh!$A$11:$ZZ$210,66,FALSE)))</f>
        <v/>
      </c>
      <c r="N62" s="269" t="str">
        <f>IF(ISERROR(VLOOKUP($A62,parlvotes_lh!$A$11:$ZZ$210,86,FALSE))=TRUE,"",IF(VLOOKUP($A62,parlvotes_lh!$A$11:$ZZ$210,86,FALSE)=0,"",VLOOKUP($A62,parlvotes_lh!$A$11:$ZZ$210,86,FALSE)))</f>
        <v/>
      </c>
      <c r="O62" s="269" t="str">
        <f>IF(ISERROR(VLOOKUP($A62,parlvotes_lh!$A$11:$ZZ$210,106,FALSE))=TRUE,"",IF(VLOOKUP($A62,parlvotes_lh!$A$11:$ZZ$210,106,FALSE)=0,"",VLOOKUP($A62,parlvotes_lh!$A$11:$ZZ$210,106,FALSE)))</f>
        <v/>
      </c>
      <c r="P62" s="269" t="str">
        <f>IF(ISERROR(VLOOKUP($A62,parlvotes_lh!$A$11:$ZZ$210,126,FALSE))=TRUE,"",IF(VLOOKUP($A62,parlvotes_lh!$A$11:$ZZ$210,126,FALSE)=0,"",VLOOKUP($A62,parlvotes_lh!$A$11:$ZZ$210,126,FALSE)))</f>
        <v/>
      </c>
      <c r="Q62" s="270" t="str">
        <f>IF(ISERROR(VLOOKUP($A62,parlvotes_lh!$A$11:$ZZ$210,146,FALSE))=TRUE,"",IF(VLOOKUP($A62,parlvotes_lh!$A$11:$ZZ$210,146,FALSE)=0,"",VLOOKUP($A62,parlvotes_lh!$A$11:$ZZ$210,146,FALSE)))</f>
        <v/>
      </c>
      <c r="R62" s="270" t="str">
        <f>IF(ISERROR(VLOOKUP($A62,parlvotes_lh!$A$11:$ZZ$210,166,FALSE))=TRUE,"",IF(VLOOKUP($A62,parlvotes_lh!$A$11:$ZZ$210,166,FALSE)=0,"",VLOOKUP($A62,parlvotes_lh!$A$11:$ZZ$210,166,FALSE)))</f>
        <v/>
      </c>
      <c r="S62" s="270" t="str">
        <f>IF(ISERROR(VLOOKUP($A62,parlvotes_lh!$A$11:$ZZ$210,186,FALSE))=TRUE,"",IF(VLOOKUP($A62,parlvotes_lh!$A$11:$ZZ$210,186,FALSE)=0,"",VLOOKUP($A62,parlvotes_lh!$A$11:$ZZ$210,186,FALSE)))</f>
        <v/>
      </c>
      <c r="T62" s="270" t="str">
        <f>IF(ISERROR(VLOOKUP($A62,parlvotes_lh!$A$11:$ZZ$210,206,FALSE))=TRUE,"",IF(VLOOKUP($A62,parlvotes_lh!$A$11:$ZZ$210,206,FALSE)=0,"",VLOOKUP($A62,parlvotes_lh!$A$11:$ZZ$210,206,FALSE)))</f>
        <v/>
      </c>
      <c r="U62" s="270" t="str">
        <f>IF(ISERROR(VLOOKUP($A62,parlvotes_lh!$A$11:$ZZ$210,226,FALSE))=TRUE,"",IF(VLOOKUP($A62,parlvotes_lh!$A$11:$ZZ$210,226,FALSE)=0,"",VLOOKUP($A62,parlvotes_lh!$A$11:$ZZ$210,226,FALSE)))</f>
        <v/>
      </c>
      <c r="V62" s="270" t="str">
        <f>IF(ISERROR(VLOOKUP($A62,parlvotes_lh!$A$11:$ZZ$210,246,FALSE))=TRUE,"",IF(VLOOKUP($A62,parlvotes_lh!$A$11:$ZZ$210,246,FALSE)=0,"",VLOOKUP($A62,parlvotes_lh!$A$11:$ZZ$210,246,FALSE)))</f>
        <v/>
      </c>
      <c r="W62" s="270" t="str">
        <f>IF(ISERROR(VLOOKUP($A62,parlvotes_lh!$A$11:$ZZ$210,266,FALSE))=TRUE,"",IF(VLOOKUP($A62,parlvotes_lh!$A$11:$ZZ$210,266,FALSE)=0,"",VLOOKUP($A62,parlvotes_lh!$A$11:$ZZ$210,266,FALSE)))</f>
        <v/>
      </c>
      <c r="X62" s="270" t="str">
        <f>IF(ISERROR(VLOOKUP($A62,parlvotes_lh!$A$11:$ZZ$210,286,FALSE))=TRUE,"",IF(VLOOKUP($A62,parlvotes_lh!$A$11:$ZZ$210,286,FALSE)=0,"",VLOOKUP($A62,parlvotes_lh!$A$11:$ZZ$210,286,FALSE)))</f>
        <v/>
      </c>
      <c r="Y62" s="270" t="str">
        <f>IF(ISERROR(VLOOKUP($A62,parlvotes_lh!$A$11:$ZZ$210,306,FALSE))=TRUE,"",IF(VLOOKUP($A62,parlvotes_lh!$A$11:$ZZ$210,306,FALSE)=0,"",VLOOKUP($A62,parlvotes_lh!$A$11:$ZZ$210,306,FALSE)))</f>
        <v/>
      </c>
      <c r="Z62" s="270" t="str">
        <f>IF(ISERROR(VLOOKUP($A62,parlvotes_lh!$A$11:$ZZ$210,326,FALSE))=TRUE,"",IF(VLOOKUP($A62,parlvotes_lh!$A$11:$ZZ$210,326,FALSE)=0,"",VLOOKUP($A62,parlvotes_lh!$A$11:$ZZ$210,326,FALSE)))</f>
        <v/>
      </c>
      <c r="AA62" s="270" t="str">
        <f>IF(ISERROR(VLOOKUP($A62,parlvotes_lh!$A$11:$ZZ$210,346,FALSE))=TRUE,"",IF(VLOOKUP($A62,parlvotes_lh!$A$11:$ZZ$210,346,FALSE)=0,"",VLOOKUP($A62,parlvotes_lh!$A$11:$ZZ$210,346,FALSE)))</f>
        <v/>
      </c>
      <c r="AB62" s="270" t="str">
        <f>IF(ISERROR(VLOOKUP($A62,parlvotes_lh!$A$11:$ZZ$210,366,FALSE))=TRUE,"",IF(VLOOKUP($A62,parlvotes_lh!$A$11:$ZZ$210,366,FALSE)=0,"",VLOOKUP($A62,parlvotes_lh!$A$11:$ZZ$210,366,FALSE)))</f>
        <v/>
      </c>
      <c r="AC62" s="270" t="str">
        <f>IF(ISERROR(VLOOKUP($A62,parlvotes_lh!$A$11:$ZZ$210,386,FALSE))=TRUE,"",IF(VLOOKUP($A62,parlvotes_lh!$A$11:$ZZ$210,386,FALSE)=0,"",VLOOKUP($A62,parlvotes_lh!$A$11:$ZZ$210,386,FALSE)))</f>
        <v/>
      </c>
    </row>
    <row r="63" spans="1:29" ht="13.5" customHeight="1">
      <c r="A63" s="264" t="str">
        <f>IF(info_parties!A63="","",info_parties!A63)</f>
        <v>jp_dsp-sdf01</v>
      </c>
      <c r="B63" s="45" t="str">
        <f>IF(A63="","",MID(info_weblinks!$C$3,32,3))</f>
        <v>jpn</v>
      </c>
      <c r="C63" s="45" t="str">
        <f>IF(info_parties!G63="","",info_parties!G63)</f>
        <v>Democratic Socialist Party and Socialist Democratic Federation</v>
      </c>
      <c r="D63" s="45" t="str">
        <f>IF(info_parties!K63="","",info_parties!K63)</f>
        <v>combination</v>
      </c>
      <c r="E63" s="45" t="str">
        <f>IF(info_parties!H63="","",info_parties!H63)</f>
        <v>DSP and SDF</v>
      </c>
      <c r="F63" s="265" t="str">
        <f t="shared" si="0"/>
        <v/>
      </c>
      <c r="G63" s="266" t="str">
        <f t="shared" si="1"/>
        <v/>
      </c>
      <c r="H63" s="267" t="str">
        <f t="shared" si="2"/>
        <v/>
      </c>
      <c r="I63" s="268" t="str">
        <f t="shared" si="3"/>
        <v/>
      </c>
      <c r="J63" s="269" t="str">
        <f>IF(ISERROR(VLOOKUP($A63,parlvotes_lh!$A$11:$ZZ$210,6,FALSE))=TRUE,"",IF(VLOOKUP($A63,parlvotes_lh!$A$11:$ZZ$210,6,FALSE)=0,"",VLOOKUP($A63,parlvotes_lh!$A$11:$ZZ$210,6,FALSE)))</f>
        <v/>
      </c>
      <c r="K63" s="269" t="str">
        <f>IF(ISERROR(VLOOKUP($A63,parlvotes_lh!$A$11:$ZZ$210,26,FALSE))=TRUE,"",IF(VLOOKUP($A63,parlvotes_lh!$A$11:$ZZ$210,26,FALSE)=0,"",VLOOKUP($A63,parlvotes_lh!$A$11:$ZZ$210,26,FALSE)))</f>
        <v/>
      </c>
      <c r="L63" s="269" t="str">
        <f>IF(ISERROR(VLOOKUP($A63,parlvotes_lh!$A$11:$ZZ$210,46,FALSE))=TRUE,"",IF(VLOOKUP($A63,parlvotes_lh!$A$11:$ZZ$210,46,FALSE)=0,"",VLOOKUP($A63,parlvotes_lh!$A$11:$ZZ$210,46,FALSE)))</f>
        <v/>
      </c>
      <c r="M63" s="269" t="str">
        <f>IF(ISERROR(VLOOKUP($A63,parlvotes_lh!$A$11:$ZZ$210,66,FALSE))=TRUE,"",IF(VLOOKUP($A63,parlvotes_lh!$A$11:$ZZ$210,66,FALSE)=0,"",VLOOKUP($A63,parlvotes_lh!$A$11:$ZZ$210,66,FALSE)))</f>
        <v/>
      </c>
      <c r="N63" s="269" t="str">
        <f>IF(ISERROR(VLOOKUP($A63,parlvotes_lh!$A$11:$ZZ$210,86,FALSE))=TRUE,"",IF(VLOOKUP($A63,parlvotes_lh!$A$11:$ZZ$210,86,FALSE)=0,"",VLOOKUP($A63,parlvotes_lh!$A$11:$ZZ$210,86,FALSE)))</f>
        <v/>
      </c>
      <c r="O63" s="269" t="str">
        <f>IF(ISERROR(VLOOKUP($A63,parlvotes_lh!$A$11:$ZZ$210,106,FALSE))=TRUE,"",IF(VLOOKUP($A63,parlvotes_lh!$A$11:$ZZ$210,106,FALSE)=0,"",VLOOKUP($A63,parlvotes_lh!$A$11:$ZZ$210,106,FALSE)))</f>
        <v/>
      </c>
      <c r="P63" s="269" t="str">
        <f>IF(ISERROR(VLOOKUP($A63,parlvotes_lh!$A$11:$ZZ$210,126,FALSE))=TRUE,"",IF(VLOOKUP($A63,parlvotes_lh!$A$11:$ZZ$210,126,FALSE)=0,"",VLOOKUP($A63,parlvotes_lh!$A$11:$ZZ$210,126,FALSE)))</f>
        <v/>
      </c>
      <c r="Q63" s="270" t="str">
        <f>IF(ISERROR(VLOOKUP($A63,parlvotes_lh!$A$11:$ZZ$210,146,FALSE))=TRUE,"",IF(VLOOKUP($A63,parlvotes_lh!$A$11:$ZZ$210,146,FALSE)=0,"",VLOOKUP($A63,parlvotes_lh!$A$11:$ZZ$210,146,FALSE)))</f>
        <v/>
      </c>
      <c r="R63" s="270" t="str">
        <f>IF(ISERROR(VLOOKUP($A63,parlvotes_lh!$A$11:$ZZ$210,166,FALSE))=TRUE,"",IF(VLOOKUP($A63,parlvotes_lh!$A$11:$ZZ$210,166,FALSE)=0,"",VLOOKUP($A63,parlvotes_lh!$A$11:$ZZ$210,166,FALSE)))</f>
        <v/>
      </c>
      <c r="S63" s="270" t="str">
        <f>IF(ISERROR(VLOOKUP($A63,parlvotes_lh!$A$11:$ZZ$210,186,FALSE))=TRUE,"",IF(VLOOKUP($A63,parlvotes_lh!$A$11:$ZZ$210,186,FALSE)=0,"",VLOOKUP($A63,parlvotes_lh!$A$11:$ZZ$210,186,FALSE)))</f>
        <v/>
      </c>
      <c r="T63" s="270" t="str">
        <f>IF(ISERROR(VLOOKUP($A63,parlvotes_lh!$A$11:$ZZ$210,206,FALSE))=TRUE,"",IF(VLOOKUP($A63,parlvotes_lh!$A$11:$ZZ$210,206,FALSE)=0,"",VLOOKUP($A63,parlvotes_lh!$A$11:$ZZ$210,206,FALSE)))</f>
        <v/>
      </c>
      <c r="U63" s="270" t="str">
        <f>IF(ISERROR(VLOOKUP($A63,parlvotes_lh!$A$11:$ZZ$210,226,FALSE))=TRUE,"",IF(VLOOKUP($A63,parlvotes_lh!$A$11:$ZZ$210,226,FALSE)=0,"",VLOOKUP($A63,parlvotes_lh!$A$11:$ZZ$210,226,FALSE)))</f>
        <v/>
      </c>
      <c r="V63" s="270" t="str">
        <f>IF(ISERROR(VLOOKUP($A63,parlvotes_lh!$A$11:$ZZ$210,246,FALSE))=TRUE,"",IF(VLOOKUP($A63,parlvotes_lh!$A$11:$ZZ$210,246,FALSE)=0,"",VLOOKUP($A63,parlvotes_lh!$A$11:$ZZ$210,246,FALSE)))</f>
        <v/>
      </c>
      <c r="W63" s="270" t="str">
        <f>IF(ISERROR(VLOOKUP($A63,parlvotes_lh!$A$11:$ZZ$210,266,FALSE))=TRUE,"",IF(VLOOKUP($A63,parlvotes_lh!$A$11:$ZZ$210,266,FALSE)=0,"",VLOOKUP($A63,parlvotes_lh!$A$11:$ZZ$210,266,FALSE)))</f>
        <v/>
      </c>
      <c r="X63" s="270" t="str">
        <f>IF(ISERROR(VLOOKUP($A63,parlvotes_lh!$A$11:$ZZ$210,286,FALSE))=TRUE,"",IF(VLOOKUP($A63,parlvotes_lh!$A$11:$ZZ$210,286,FALSE)=0,"",VLOOKUP($A63,parlvotes_lh!$A$11:$ZZ$210,286,FALSE)))</f>
        <v/>
      </c>
      <c r="Y63" s="270" t="str">
        <f>IF(ISERROR(VLOOKUP($A63,parlvotes_lh!$A$11:$ZZ$210,306,FALSE))=TRUE,"",IF(VLOOKUP($A63,parlvotes_lh!$A$11:$ZZ$210,306,FALSE)=0,"",VLOOKUP($A63,parlvotes_lh!$A$11:$ZZ$210,306,FALSE)))</f>
        <v/>
      </c>
      <c r="Z63" s="270" t="str">
        <f>IF(ISERROR(VLOOKUP($A63,parlvotes_lh!$A$11:$ZZ$210,326,FALSE))=TRUE,"",IF(VLOOKUP($A63,parlvotes_lh!$A$11:$ZZ$210,326,FALSE)=0,"",VLOOKUP($A63,parlvotes_lh!$A$11:$ZZ$210,326,FALSE)))</f>
        <v/>
      </c>
      <c r="AA63" s="270" t="str">
        <f>IF(ISERROR(VLOOKUP($A63,parlvotes_lh!$A$11:$ZZ$210,346,FALSE))=TRUE,"",IF(VLOOKUP($A63,parlvotes_lh!$A$11:$ZZ$210,346,FALSE)=0,"",VLOOKUP($A63,parlvotes_lh!$A$11:$ZZ$210,346,FALSE)))</f>
        <v/>
      </c>
      <c r="AB63" s="270" t="str">
        <f>IF(ISERROR(VLOOKUP($A63,parlvotes_lh!$A$11:$ZZ$210,366,FALSE))=TRUE,"",IF(VLOOKUP($A63,parlvotes_lh!$A$11:$ZZ$210,366,FALSE)=0,"",VLOOKUP($A63,parlvotes_lh!$A$11:$ZZ$210,366,FALSE)))</f>
        <v/>
      </c>
      <c r="AC63" s="270" t="str">
        <f>IF(ISERROR(VLOOKUP($A63,parlvotes_lh!$A$11:$ZZ$210,386,FALSE))=TRUE,"",IF(VLOOKUP($A63,parlvotes_lh!$A$11:$ZZ$210,386,FALSE)=0,"",VLOOKUP($A63,parlvotes_lh!$A$11:$ZZ$210,386,FALSE)))</f>
        <v/>
      </c>
    </row>
    <row r="64" spans="1:29" ht="13.5" customHeight="1">
      <c r="A64" s="264" t="str">
        <f>IF(info_parties!A64="","",info_parties!A64)</f>
        <v>jp_sdp-sdf01</v>
      </c>
      <c r="B64" s="45" t="str">
        <f>IF(A64="","",MID(info_weblinks!$C$3,32,3))</f>
        <v>jpn</v>
      </c>
      <c r="C64" s="45" t="str">
        <f>IF(info_parties!G64="","",info_parties!G64)</f>
        <v>Social Democratic Party and Socialist Democratic Federation</v>
      </c>
      <c r="D64" s="45" t="str">
        <f>IF(info_parties!K64="","",info_parties!K64)</f>
        <v>combination</v>
      </c>
      <c r="E64" s="45" t="str">
        <f>IF(info_parties!H64="","",info_parties!H64)</f>
        <v>SDP and SDF</v>
      </c>
      <c r="F64" s="265" t="str">
        <f t="shared" si="0"/>
        <v/>
      </c>
      <c r="G64" s="266" t="str">
        <f t="shared" si="1"/>
        <v/>
      </c>
      <c r="H64" s="267" t="str">
        <f t="shared" si="2"/>
        <v/>
      </c>
      <c r="I64" s="268" t="str">
        <f t="shared" si="3"/>
        <v/>
      </c>
      <c r="J64" s="269" t="str">
        <f>IF(ISERROR(VLOOKUP($A64,parlvotes_lh!$A$11:$ZZ$210,6,FALSE))=TRUE,"",IF(VLOOKUP($A64,parlvotes_lh!$A$11:$ZZ$210,6,FALSE)=0,"",VLOOKUP($A64,parlvotes_lh!$A$11:$ZZ$210,6,FALSE)))</f>
        <v/>
      </c>
      <c r="K64" s="269" t="str">
        <f>IF(ISERROR(VLOOKUP($A64,parlvotes_lh!$A$11:$ZZ$210,26,FALSE))=TRUE,"",IF(VLOOKUP($A64,parlvotes_lh!$A$11:$ZZ$210,26,FALSE)=0,"",VLOOKUP($A64,parlvotes_lh!$A$11:$ZZ$210,26,FALSE)))</f>
        <v/>
      </c>
      <c r="L64" s="269" t="str">
        <f>IF(ISERROR(VLOOKUP($A64,parlvotes_lh!$A$11:$ZZ$210,46,FALSE))=TRUE,"",IF(VLOOKUP($A64,parlvotes_lh!$A$11:$ZZ$210,46,FALSE)=0,"",VLOOKUP($A64,parlvotes_lh!$A$11:$ZZ$210,46,FALSE)))</f>
        <v/>
      </c>
      <c r="M64" s="269" t="str">
        <f>IF(ISERROR(VLOOKUP($A64,parlvotes_lh!$A$11:$ZZ$210,66,FALSE))=TRUE,"",IF(VLOOKUP($A64,parlvotes_lh!$A$11:$ZZ$210,66,FALSE)=0,"",VLOOKUP($A64,parlvotes_lh!$A$11:$ZZ$210,66,FALSE)))</f>
        <v/>
      </c>
      <c r="N64" s="269" t="str">
        <f>IF(ISERROR(VLOOKUP($A64,parlvotes_lh!$A$11:$ZZ$210,86,FALSE))=TRUE,"",IF(VLOOKUP($A64,parlvotes_lh!$A$11:$ZZ$210,86,FALSE)=0,"",VLOOKUP($A64,parlvotes_lh!$A$11:$ZZ$210,86,FALSE)))</f>
        <v/>
      </c>
      <c r="O64" s="269" t="str">
        <f>IF(ISERROR(VLOOKUP($A64,parlvotes_lh!$A$11:$ZZ$210,106,FALSE))=TRUE,"",IF(VLOOKUP($A64,parlvotes_lh!$A$11:$ZZ$210,106,FALSE)=0,"",VLOOKUP($A64,parlvotes_lh!$A$11:$ZZ$210,106,FALSE)))</f>
        <v/>
      </c>
      <c r="P64" s="269" t="str">
        <f>IF(ISERROR(VLOOKUP($A64,parlvotes_lh!$A$11:$ZZ$210,126,FALSE))=TRUE,"",IF(VLOOKUP($A64,parlvotes_lh!$A$11:$ZZ$210,126,FALSE)=0,"",VLOOKUP($A64,parlvotes_lh!$A$11:$ZZ$210,126,FALSE)))</f>
        <v/>
      </c>
      <c r="Q64" s="270" t="str">
        <f>IF(ISERROR(VLOOKUP($A64,parlvotes_lh!$A$11:$ZZ$210,146,FALSE))=TRUE,"",IF(VLOOKUP($A64,parlvotes_lh!$A$11:$ZZ$210,146,FALSE)=0,"",VLOOKUP($A64,parlvotes_lh!$A$11:$ZZ$210,146,FALSE)))</f>
        <v/>
      </c>
      <c r="R64" s="270" t="str">
        <f>IF(ISERROR(VLOOKUP($A64,parlvotes_lh!$A$11:$ZZ$210,166,FALSE))=TRUE,"",IF(VLOOKUP($A64,parlvotes_lh!$A$11:$ZZ$210,166,FALSE)=0,"",VLOOKUP($A64,parlvotes_lh!$A$11:$ZZ$210,166,FALSE)))</f>
        <v/>
      </c>
      <c r="S64" s="270" t="str">
        <f>IF(ISERROR(VLOOKUP($A64,parlvotes_lh!$A$11:$ZZ$210,186,FALSE))=TRUE,"",IF(VLOOKUP($A64,parlvotes_lh!$A$11:$ZZ$210,186,FALSE)=0,"",VLOOKUP($A64,parlvotes_lh!$A$11:$ZZ$210,186,FALSE)))</f>
        <v/>
      </c>
      <c r="T64" s="270" t="str">
        <f>IF(ISERROR(VLOOKUP($A64,parlvotes_lh!$A$11:$ZZ$210,206,FALSE))=TRUE,"",IF(VLOOKUP($A64,parlvotes_lh!$A$11:$ZZ$210,206,FALSE)=0,"",VLOOKUP($A64,parlvotes_lh!$A$11:$ZZ$210,206,FALSE)))</f>
        <v/>
      </c>
      <c r="U64" s="270" t="str">
        <f>IF(ISERROR(VLOOKUP($A64,parlvotes_lh!$A$11:$ZZ$210,226,FALSE))=TRUE,"",IF(VLOOKUP($A64,parlvotes_lh!$A$11:$ZZ$210,226,FALSE)=0,"",VLOOKUP($A64,parlvotes_lh!$A$11:$ZZ$210,226,FALSE)))</f>
        <v/>
      </c>
      <c r="V64" s="270" t="str">
        <f>IF(ISERROR(VLOOKUP($A64,parlvotes_lh!$A$11:$ZZ$210,246,FALSE))=TRUE,"",IF(VLOOKUP($A64,parlvotes_lh!$A$11:$ZZ$210,246,FALSE)=0,"",VLOOKUP($A64,parlvotes_lh!$A$11:$ZZ$210,246,FALSE)))</f>
        <v/>
      </c>
      <c r="W64" s="270" t="str">
        <f>IF(ISERROR(VLOOKUP($A64,parlvotes_lh!$A$11:$ZZ$210,266,FALSE))=TRUE,"",IF(VLOOKUP($A64,parlvotes_lh!$A$11:$ZZ$210,266,FALSE)=0,"",VLOOKUP($A64,parlvotes_lh!$A$11:$ZZ$210,266,FALSE)))</f>
        <v/>
      </c>
      <c r="X64" s="270" t="str">
        <f>IF(ISERROR(VLOOKUP($A64,parlvotes_lh!$A$11:$ZZ$210,286,FALSE))=TRUE,"",IF(VLOOKUP($A64,parlvotes_lh!$A$11:$ZZ$210,286,FALSE)=0,"",VLOOKUP($A64,parlvotes_lh!$A$11:$ZZ$210,286,FALSE)))</f>
        <v/>
      </c>
      <c r="Y64" s="270" t="str">
        <f>IF(ISERROR(VLOOKUP($A64,parlvotes_lh!$A$11:$ZZ$210,306,FALSE))=TRUE,"",IF(VLOOKUP($A64,parlvotes_lh!$A$11:$ZZ$210,306,FALSE)=0,"",VLOOKUP($A64,parlvotes_lh!$A$11:$ZZ$210,306,FALSE)))</f>
        <v/>
      </c>
      <c r="Z64" s="270" t="str">
        <f>IF(ISERROR(VLOOKUP($A64,parlvotes_lh!$A$11:$ZZ$210,326,FALSE))=TRUE,"",IF(VLOOKUP($A64,parlvotes_lh!$A$11:$ZZ$210,326,FALSE)=0,"",VLOOKUP($A64,parlvotes_lh!$A$11:$ZZ$210,326,FALSE)))</f>
        <v/>
      </c>
      <c r="AA64" s="270" t="str">
        <f>IF(ISERROR(VLOOKUP($A64,parlvotes_lh!$A$11:$ZZ$210,346,FALSE))=TRUE,"",IF(VLOOKUP($A64,parlvotes_lh!$A$11:$ZZ$210,346,FALSE)=0,"",VLOOKUP($A64,parlvotes_lh!$A$11:$ZZ$210,346,FALSE)))</f>
        <v/>
      </c>
      <c r="AB64" s="270" t="str">
        <f>IF(ISERROR(VLOOKUP($A64,parlvotes_lh!$A$11:$ZZ$210,366,FALSE))=TRUE,"",IF(VLOOKUP($A64,parlvotes_lh!$A$11:$ZZ$210,366,FALSE)=0,"",VLOOKUP($A64,parlvotes_lh!$A$11:$ZZ$210,366,FALSE)))</f>
        <v/>
      </c>
      <c r="AC64" s="270" t="str">
        <f>IF(ISERROR(VLOOKUP($A64,parlvotes_lh!$A$11:$ZZ$210,386,FALSE))=TRUE,"",IF(VLOOKUP($A64,parlvotes_lh!$A$11:$ZZ$210,386,FALSE)=0,"",VLOOKUP($A64,parlvotes_lh!$A$11:$ZZ$210,386,FALSE)))</f>
        <v/>
      </c>
    </row>
    <row r="65" spans="1:29" ht="13.5" customHeight="1">
      <c r="A65" s="264" t="str">
        <f>IF(info_parties!A65="","",info_parties!A65)</f>
        <v>jp_cgp-rc01</v>
      </c>
      <c r="B65" s="45" t="str">
        <f>IF(A65="","",MID(info_weblinks!$C$3,32,3))</f>
        <v>jpn</v>
      </c>
      <c r="C65" s="45" t="str">
        <f>IF(info_parties!G65="","",info_parties!G65)</f>
        <v>Clean Government Party and Reform Club</v>
      </c>
      <c r="D65" s="45" t="str">
        <f>IF(info_parties!K65="","",info_parties!K65)</f>
        <v>combination</v>
      </c>
      <c r="E65" s="45" t="str">
        <f>IF(info_parties!H65="","",info_parties!H65)</f>
        <v>CGP and RC</v>
      </c>
      <c r="F65" s="265" t="str">
        <f t="shared" si="0"/>
        <v/>
      </c>
      <c r="G65" s="266" t="str">
        <f t="shared" si="1"/>
        <v/>
      </c>
      <c r="H65" s="267" t="str">
        <f t="shared" si="2"/>
        <v/>
      </c>
      <c r="I65" s="268" t="str">
        <f t="shared" si="3"/>
        <v/>
      </c>
      <c r="J65" s="269" t="str">
        <f>IF(ISERROR(VLOOKUP($A65,parlvotes_lh!$A$11:$ZZ$210,6,FALSE))=TRUE,"",IF(VLOOKUP($A65,parlvotes_lh!$A$11:$ZZ$210,6,FALSE)=0,"",VLOOKUP($A65,parlvotes_lh!$A$11:$ZZ$210,6,FALSE)))</f>
        <v/>
      </c>
      <c r="K65" s="269" t="str">
        <f>IF(ISERROR(VLOOKUP($A65,parlvotes_lh!$A$11:$ZZ$210,26,FALSE))=TRUE,"",IF(VLOOKUP($A65,parlvotes_lh!$A$11:$ZZ$210,26,FALSE)=0,"",VLOOKUP($A65,parlvotes_lh!$A$11:$ZZ$210,26,FALSE)))</f>
        <v/>
      </c>
      <c r="L65" s="269" t="str">
        <f>IF(ISERROR(VLOOKUP($A65,parlvotes_lh!$A$11:$ZZ$210,46,FALSE))=TRUE,"",IF(VLOOKUP($A65,parlvotes_lh!$A$11:$ZZ$210,46,FALSE)=0,"",VLOOKUP($A65,parlvotes_lh!$A$11:$ZZ$210,46,FALSE)))</f>
        <v/>
      </c>
      <c r="M65" s="269" t="str">
        <f>IF(ISERROR(VLOOKUP($A65,parlvotes_lh!$A$11:$ZZ$210,66,FALSE))=TRUE,"",IF(VLOOKUP($A65,parlvotes_lh!$A$11:$ZZ$210,66,FALSE)=0,"",VLOOKUP($A65,parlvotes_lh!$A$11:$ZZ$210,66,FALSE)))</f>
        <v/>
      </c>
      <c r="N65" s="269" t="str">
        <f>IF(ISERROR(VLOOKUP($A65,parlvotes_lh!$A$11:$ZZ$210,86,FALSE))=TRUE,"",IF(VLOOKUP($A65,parlvotes_lh!$A$11:$ZZ$210,86,FALSE)=0,"",VLOOKUP($A65,parlvotes_lh!$A$11:$ZZ$210,86,FALSE)))</f>
        <v/>
      </c>
      <c r="O65" s="269" t="str">
        <f>IF(ISERROR(VLOOKUP($A65,parlvotes_lh!$A$11:$ZZ$210,106,FALSE))=TRUE,"",IF(VLOOKUP($A65,parlvotes_lh!$A$11:$ZZ$210,106,FALSE)=0,"",VLOOKUP($A65,parlvotes_lh!$A$11:$ZZ$210,106,FALSE)))</f>
        <v/>
      </c>
      <c r="P65" s="269" t="str">
        <f>IF(ISERROR(VLOOKUP($A65,parlvotes_lh!$A$11:$ZZ$210,126,FALSE))=TRUE,"",IF(VLOOKUP($A65,parlvotes_lh!$A$11:$ZZ$210,126,FALSE)=0,"",VLOOKUP($A65,parlvotes_lh!$A$11:$ZZ$210,126,FALSE)))</f>
        <v/>
      </c>
      <c r="Q65" s="270" t="str">
        <f>IF(ISERROR(VLOOKUP($A65,parlvotes_lh!$A$11:$ZZ$210,146,FALSE))=TRUE,"",IF(VLOOKUP($A65,parlvotes_lh!$A$11:$ZZ$210,146,FALSE)=0,"",VLOOKUP($A65,parlvotes_lh!$A$11:$ZZ$210,146,FALSE)))</f>
        <v/>
      </c>
      <c r="R65" s="270" t="str">
        <f>IF(ISERROR(VLOOKUP($A65,parlvotes_lh!$A$11:$ZZ$210,166,FALSE))=TRUE,"",IF(VLOOKUP($A65,parlvotes_lh!$A$11:$ZZ$210,166,FALSE)=0,"",VLOOKUP($A65,parlvotes_lh!$A$11:$ZZ$210,166,FALSE)))</f>
        <v/>
      </c>
      <c r="S65" s="270" t="str">
        <f>IF(ISERROR(VLOOKUP($A65,parlvotes_lh!$A$11:$ZZ$210,186,FALSE))=TRUE,"",IF(VLOOKUP($A65,parlvotes_lh!$A$11:$ZZ$210,186,FALSE)=0,"",VLOOKUP($A65,parlvotes_lh!$A$11:$ZZ$210,186,FALSE)))</f>
        <v/>
      </c>
      <c r="T65" s="270" t="str">
        <f>IF(ISERROR(VLOOKUP($A65,parlvotes_lh!$A$11:$ZZ$210,206,FALSE))=TRUE,"",IF(VLOOKUP($A65,parlvotes_lh!$A$11:$ZZ$210,206,FALSE)=0,"",VLOOKUP($A65,parlvotes_lh!$A$11:$ZZ$210,206,FALSE)))</f>
        <v/>
      </c>
      <c r="U65" s="270" t="str">
        <f>IF(ISERROR(VLOOKUP($A65,parlvotes_lh!$A$11:$ZZ$210,226,FALSE))=TRUE,"",IF(VLOOKUP($A65,parlvotes_lh!$A$11:$ZZ$210,226,FALSE)=0,"",VLOOKUP($A65,parlvotes_lh!$A$11:$ZZ$210,226,FALSE)))</f>
        <v/>
      </c>
      <c r="V65" s="270" t="str">
        <f>IF(ISERROR(VLOOKUP($A65,parlvotes_lh!$A$11:$ZZ$210,246,FALSE))=TRUE,"",IF(VLOOKUP($A65,parlvotes_lh!$A$11:$ZZ$210,246,FALSE)=0,"",VLOOKUP($A65,parlvotes_lh!$A$11:$ZZ$210,246,FALSE)))</f>
        <v/>
      </c>
      <c r="W65" s="270" t="str">
        <f>IF(ISERROR(VLOOKUP($A65,parlvotes_lh!$A$11:$ZZ$210,266,FALSE))=TRUE,"",IF(VLOOKUP($A65,parlvotes_lh!$A$11:$ZZ$210,266,FALSE)=0,"",VLOOKUP($A65,parlvotes_lh!$A$11:$ZZ$210,266,FALSE)))</f>
        <v/>
      </c>
      <c r="X65" s="270" t="str">
        <f>IF(ISERROR(VLOOKUP($A65,parlvotes_lh!$A$11:$ZZ$210,286,FALSE))=TRUE,"",IF(VLOOKUP($A65,parlvotes_lh!$A$11:$ZZ$210,286,FALSE)=0,"",VLOOKUP($A65,parlvotes_lh!$A$11:$ZZ$210,286,FALSE)))</f>
        <v/>
      </c>
      <c r="Y65" s="270" t="str">
        <f>IF(ISERROR(VLOOKUP($A65,parlvotes_lh!$A$11:$ZZ$210,306,FALSE))=TRUE,"",IF(VLOOKUP($A65,parlvotes_lh!$A$11:$ZZ$210,306,FALSE)=0,"",VLOOKUP($A65,parlvotes_lh!$A$11:$ZZ$210,306,FALSE)))</f>
        <v/>
      </c>
      <c r="Z65" s="270" t="str">
        <f>IF(ISERROR(VLOOKUP($A65,parlvotes_lh!$A$11:$ZZ$210,326,FALSE))=TRUE,"",IF(VLOOKUP($A65,parlvotes_lh!$A$11:$ZZ$210,326,FALSE)=0,"",VLOOKUP($A65,parlvotes_lh!$A$11:$ZZ$210,326,FALSE)))</f>
        <v/>
      </c>
      <c r="AA65" s="270" t="str">
        <f>IF(ISERROR(VLOOKUP($A65,parlvotes_lh!$A$11:$ZZ$210,346,FALSE))=TRUE,"",IF(VLOOKUP($A65,parlvotes_lh!$A$11:$ZZ$210,346,FALSE)=0,"",VLOOKUP($A65,parlvotes_lh!$A$11:$ZZ$210,346,FALSE)))</f>
        <v/>
      </c>
      <c r="AB65" s="270" t="str">
        <f>IF(ISERROR(VLOOKUP($A65,parlvotes_lh!$A$11:$ZZ$210,366,FALSE))=TRUE,"",IF(VLOOKUP($A65,parlvotes_lh!$A$11:$ZZ$210,366,FALSE)=0,"",VLOOKUP($A65,parlvotes_lh!$A$11:$ZZ$210,366,FALSE)))</f>
        <v/>
      </c>
      <c r="AC65" s="270" t="str">
        <f>IF(ISERROR(VLOOKUP($A65,parlvotes_lh!$A$11:$ZZ$210,386,FALSE))=TRUE,"",IF(VLOOKUP($A65,parlvotes_lh!$A$11:$ZZ$210,386,FALSE)=0,"",VLOOKUP($A65,parlvotes_lh!$A$11:$ZZ$210,386,FALSE)))</f>
        <v/>
      </c>
    </row>
    <row r="66" spans="1:29" ht="13.5" customHeight="1">
      <c r="A66" s="264" t="str">
        <f>IF(info_parties!A66="","",info_parties!A66)</f>
        <v>jp_ldp-ncp01</v>
      </c>
      <c r="B66" s="45" t="str">
        <f>IF(A66="","",MID(info_weblinks!$C$3,32,3))</f>
        <v>jpn</v>
      </c>
      <c r="C66" s="45" t="str">
        <f>IF(info_parties!G66="","",info_parties!G66)</f>
        <v>Liberal Democratic Party and New Conservative Party</v>
      </c>
      <c r="D66" s="45" t="str">
        <f>IF(info_parties!K66="","",info_parties!K66)</f>
        <v>combination</v>
      </c>
      <c r="E66" s="45" t="str">
        <f>IF(info_parties!H66="","",info_parties!H66)</f>
        <v>LDP and NCP</v>
      </c>
      <c r="F66" s="265" t="str">
        <f t="shared" ref="F66:F129" si="4">IF(MAX(J66:AC66)=0,"",INDEX(J$1:AC$1,MATCH(TRUE,INDEX((J66:AC66&lt;&gt;""),0),0)))</f>
        <v/>
      </c>
      <c r="G66" s="266" t="str">
        <f t="shared" ref="G66:G129" si="5">IF(MAX(J66:AC66)=0,"",INDEX(J$1:AC$1,1,MATCH(LOOKUP(9.99+307,J66:AC66),J66:AC66,0)))</f>
        <v/>
      </c>
      <c r="H66" s="267" t="str">
        <f t="shared" ref="H66:H129" si="6">IF(MAX(J66:AC66)=0,"",MAX(J66:AC66))</f>
        <v/>
      </c>
      <c r="I66" s="268" t="str">
        <f t="shared" ref="I66:I129" si="7">IF(H66="","",INDEX(J$1:AC$1,1,MATCH(H66,J66:AC66,0)))</f>
        <v/>
      </c>
      <c r="J66" s="269" t="str">
        <f>IF(ISERROR(VLOOKUP($A66,parlvotes_lh!$A$11:$ZZ$210,6,FALSE))=TRUE,"",IF(VLOOKUP($A66,parlvotes_lh!$A$11:$ZZ$210,6,FALSE)=0,"",VLOOKUP($A66,parlvotes_lh!$A$11:$ZZ$210,6,FALSE)))</f>
        <v/>
      </c>
      <c r="K66" s="269" t="str">
        <f>IF(ISERROR(VLOOKUP($A66,parlvotes_lh!$A$11:$ZZ$210,26,FALSE))=TRUE,"",IF(VLOOKUP($A66,parlvotes_lh!$A$11:$ZZ$210,26,FALSE)=0,"",VLOOKUP($A66,parlvotes_lh!$A$11:$ZZ$210,26,FALSE)))</f>
        <v/>
      </c>
      <c r="L66" s="269" t="str">
        <f>IF(ISERROR(VLOOKUP($A66,parlvotes_lh!$A$11:$ZZ$210,46,FALSE))=TRUE,"",IF(VLOOKUP($A66,parlvotes_lh!$A$11:$ZZ$210,46,FALSE)=0,"",VLOOKUP($A66,parlvotes_lh!$A$11:$ZZ$210,46,FALSE)))</f>
        <v/>
      </c>
      <c r="M66" s="269" t="str">
        <f>IF(ISERROR(VLOOKUP($A66,parlvotes_lh!$A$11:$ZZ$210,66,FALSE))=TRUE,"",IF(VLOOKUP($A66,parlvotes_lh!$A$11:$ZZ$210,66,FALSE)=0,"",VLOOKUP($A66,parlvotes_lh!$A$11:$ZZ$210,66,FALSE)))</f>
        <v/>
      </c>
      <c r="N66" s="269" t="str">
        <f>IF(ISERROR(VLOOKUP($A66,parlvotes_lh!$A$11:$ZZ$210,86,FALSE))=TRUE,"",IF(VLOOKUP($A66,parlvotes_lh!$A$11:$ZZ$210,86,FALSE)=0,"",VLOOKUP($A66,parlvotes_lh!$A$11:$ZZ$210,86,FALSE)))</f>
        <v/>
      </c>
      <c r="O66" s="269" t="str">
        <f>IF(ISERROR(VLOOKUP($A66,parlvotes_lh!$A$11:$ZZ$210,106,FALSE))=TRUE,"",IF(VLOOKUP($A66,parlvotes_lh!$A$11:$ZZ$210,106,FALSE)=0,"",VLOOKUP($A66,parlvotes_lh!$A$11:$ZZ$210,106,FALSE)))</f>
        <v/>
      </c>
      <c r="P66" s="269" t="str">
        <f>IF(ISERROR(VLOOKUP($A66,parlvotes_lh!$A$11:$ZZ$210,126,FALSE))=TRUE,"",IF(VLOOKUP($A66,parlvotes_lh!$A$11:$ZZ$210,126,FALSE)=0,"",VLOOKUP($A66,parlvotes_lh!$A$11:$ZZ$210,126,FALSE)))</f>
        <v/>
      </c>
      <c r="Q66" s="270" t="str">
        <f>IF(ISERROR(VLOOKUP($A66,parlvotes_lh!$A$11:$ZZ$210,146,FALSE))=TRUE,"",IF(VLOOKUP($A66,parlvotes_lh!$A$11:$ZZ$210,146,FALSE)=0,"",VLOOKUP($A66,parlvotes_lh!$A$11:$ZZ$210,146,FALSE)))</f>
        <v/>
      </c>
      <c r="R66" s="270" t="str">
        <f>IF(ISERROR(VLOOKUP($A66,parlvotes_lh!$A$11:$ZZ$210,166,FALSE))=TRUE,"",IF(VLOOKUP($A66,parlvotes_lh!$A$11:$ZZ$210,166,FALSE)=0,"",VLOOKUP($A66,parlvotes_lh!$A$11:$ZZ$210,166,FALSE)))</f>
        <v/>
      </c>
      <c r="S66" s="270" t="str">
        <f>IF(ISERROR(VLOOKUP($A66,parlvotes_lh!$A$11:$ZZ$210,186,FALSE))=TRUE,"",IF(VLOOKUP($A66,parlvotes_lh!$A$11:$ZZ$210,186,FALSE)=0,"",VLOOKUP($A66,parlvotes_lh!$A$11:$ZZ$210,186,FALSE)))</f>
        <v/>
      </c>
      <c r="T66" s="270" t="str">
        <f>IF(ISERROR(VLOOKUP($A66,parlvotes_lh!$A$11:$ZZ$210,206,FALSE))=TRUE,"",IF(VLOOKUP($A66,parlvotes_lh!$A$11:$ZZ$210,206,FALSE)=0,"",VLOOKUP($A66,parlvotes_lh!$A$11:$ZZ$210,206,FALSE)))</f>
        <v/>
      </c>
      <c r="U66" s="270" t="str">
        <f>IF(ISERROR(VLOOKUP($A66,parlvotes_lh!$A$11:$ZZ$210,226,FALSE))=TRUE,"",IF(VLOOKUP($A66,parlvotes_lh!$A$11:$ZZ$210,226,FALSE)=0,"",VLOOKUP($A66,parlvotes_lh!$A$11:$ZZ$210,226,FALSE)))</f>
        <v/>
      </c>
      <c r="V66" s="270" t="str">
        <f>IF(ISERROR(VLOOKUP($A66,parlvotes_lh!$A$11:$ZZ$210,246,FALSE))=TRUE,"",IF(VLOOKUP($A66,parlvotes_lh!$A$11:$ZZ$210,246,FALSE)=0,"",VLOOKUP($A66,parlvotes_lh!$A$11:$ZZ$210,246,FALSE)))</f>
        <v/>
      </c>
      <c r="W66" s="270" t="str">
        <f>IF(ISERROR(VLOOKUP($A66,parlvotes_lh!$A$11:$ZZ$210,266,FALSE))=TRUE,"",IF(VLOOKUP($A66,parlvotes_lh!$A$11:$ZZ$210,266,FALSE)=0,"",VLOOKUP($A66,parlvotes_lh!$A$11:$ZZ$210,266,FALSE)))</f>
        <v/>
      </c>
      <c r="X66" s="270" t="str">
        <f>IF(ISERROR(VLOOKUP($A66,parlvotes_lh!$A$11:$ZZ$210,286,FALSE))=TRUE,"",IF(VLOOKUP($A66,parlvotes_lh!$A$11:$ZZ$210,286,FALSE)=0,"",VLOOKUP($A66,parlvotes_lh!$A$11:$ZZ$210,286,FALSE)))</f>
        <v/>
      </c>
      <c r="Y66" s="270" t="str">
        <f>IF(ISERROR(VLOOKUP($A66,parlvotes_lh!$A$11:$ZZ$210,306,FALSE))=TRUE,"",IF(VLOOKUP($A66,parlvotes_lh!$A$11:$ZZ$210,306,FALSE)=0,"",VLOOKUP($A66,parlvotes_lh!$A$11:$ZZ$210,306,FALSE)))</f>
        <v/>
      </c>
      <c r="Z66" s="270" t="str">
        <f>IF(ISERROR(VLOOKUP($A66,parlvotes_lh!$A$11:$ZZ$210,326,FALSE))=TRUE,"",IF(VLOOKUP($A66,parlvotes_lh!$A$11:$ZZ$210,326,FALSE)=0,"",VLOOKUP($A66,parlvotes_lh!$A$11:$ZZ$210,326,FALSE)))</f>
        <v/>
      </c>
      <c r="AA66" s="270" t="str">
        <f>IF(ISERROR(VLOOKUP($A66,parlvotes_lh!$A$11:$ZZ$210,346,FALSE))=TRUE,"",IF(VLOOKUP($A66,parlvotes_lh!$A$11:$ZZ$210,346,FALSE)=0,"",VLOOKUP($A66,parlvotes_lh!$A$11:$ZZ$210,346,FALSE)))</f>
        <v/>
      </c>
      <c r="AB66" s="270" t="str">
        <f>IF(ISERROR(VLOOKUP($A66,parlvotes_lh!$A$11:$ZZ$210,366,FALSE))=TRUE,"",IF(VLOOKUP($A66,parlvotes_lh!$A$11:$ZZ$210,366,FALSE)=0,"",VLOOKUP($A66,parlvotes_lh!$A$11:$ZZ$210,366,FALSE)))</f>
        <v/>
      </c>
      <c r="AC66" s="270" t="str">
        <f>IF(ISERROR(VLOOKUP($A66,parlvotes_lh!$A$11:$ZZ$210,386,FALSE))=TRUE,"",IF(VLOOKUP($A66,parlvotes_lh!$A$11:$ZZ$210,386,FALSE)=0,"",VLOOKUP($A66,parlvotes_lh!$A$11:$ZZ$210,386,FALSE)))</f>
        <v/>
      </c>
    </row>
    <row r="67" spans="1:29" ht="13.5" customHeight="1">
      <c r="A67" s="264" t="str">
        <f>IF(info_parties!A67="","",info_parties!A67)</f>
        <v>jp_ldp-cp01</v>
      </c>
      <c r="B67" s="45" t="str">
        <f>IF(A67="","",MID(info_weblinks!$C$3,32,3))</f>
        <v>jpn</v>
      </c>
      <c r="C67" s="45" t="str">
        <f>IF(info_parties!G67="","",info_parties!G67)</f>
        <v>Liberal Democratic Party and Conservative Party</v>
      </c>
      <c r="D67" s="45" t="str">
        <f>IF(info_parties!K67="","",info_parties!K67)</f>
        <v>combination</v>
      </c>
      <c r="E67" s="45" t="str">
        <f>IF(info_parties!H67="","",info_parties!H67)</f>
        <v>LDP and CP</v>
      </c>
      <c r="F67" s="265" t="str">
        <f t="shared" si="4"/>
        <v/>
      </c>
      <c r="G67" s="266" t="str">
        <f t="shared" si="5"/>
        <v/>
      </c>
      <c r="H67" s="267" t="str">
        <f t="shared" si="6"/>
        <v/>
      </c>
      <c r="I67" s="268" t="str">
        <f t="shared" si="7"/>
        <v/>
      </c>
      <c r="J67" s="269" t="str">
        <f>IF(ISERROR(VLOOKUP($A67,parlvotes_lh!$A$11:$ZZ$210,6,FALSE))=TRUE,"",IF(VLOOKUP($A67,parlvotes_lh!$A$11:$ZZ$210,6,FALSE)=0,"",VLOOKUP($A67,parlvotes_lh!$A$11:$ZZ$210,6,FALSE)))</f>
        <v/>
      </c>
      <c r="K67" s="269" t="str">
        <f>IF(ISERROR(VLOOKUP($A67,parlvotes_lh!$A$11:$ZZ$210,26,FALSE))=TRUE,"",IF(VLOOKUP($A67,parlvotes_lh!$A$11:$ZZ$210,26,FALSE)=0,"",VLOOKUP($A67,parlvotes_lh!$A$11:$ZZ$210,26,FALSE)))</f>
        <v/>
      </c>
      <c r="L67" s="269" t="str">
        <f>IF(ISERROR(VLOOKUP($A67,parlvotes_lh!$A$11:$ZZ$210,46,FALSE))=TRUE,"",IF(VLOOKUP($A67,parlvotes_lh!$A$11:$ZZ$210,46,FALSE)=0,"",VLOOKUP($A67,parlvotes_lh!$A$11:$ZZ$210,46,FALSE)))</f>
        <v/>
      </c>
      <c r="M67" s="269" t="str">
        <f>IF(ISERROR(VLOOKUP($A67,parlvotes_lh!$A$11:$ZZ$210,66,FALSE))=TRUE,"",IF(VLOOKUP($A67,parlvotes_lh!$A$11:$ZZ$210,66,FALSE)=0,"",VLOOKUP($A67,parlvotes_lh!$A$11:$ZZ$210,66,FALSE)))</f>
        <v/>
      </c>
      <c r="N67" s="269" t="str">
        <f>IF(ISERROR(VLOOKUP($A67,parlvotes_lh!$A$11:$ZZ$210,86,FALSE))=TRUE,"",IF(VLOOKUP($A67,parlvotes_lh!$A$11:$ZZ$210,86,FALSE)=0,"",VLOOKUP($A67,parlvotes_lh!$A$11:$ZZ$210,86,FALSE)))</f>
        <v/>
      </c>
      <c r="O67" s="269" t="str">
        <f>IF(ISERROR(VLOOKUP($A67,parlvotes_lh!$A$11:$ZZ$210,106,FALSE))=TRUE,"",IF(VLOOKUP($A67,parlvotes_lh!$A$11:$ZZ$210,106,FALSE)=0,"",VLOOKUP($A67,parlvotes_lh!$A$11:$ZZ$210,106,FALSE)))</f>
        <v/>
      </c>
      <c r="P67" s="269" t="str">
        <f>IF(ISERROR(VLOOKUP($A67,parlvotes_lh!$A$11:$ZZ$210,126,FALSE))=TRUE,"",IF(VLOOKUP($A67,parlvotes_lh!$A$11:$ZZ$210,126,FALSE)=0,"",VLOOKUP($A67,parlvotes_lh!$A$11:$ZZ$210,126,FALSE)))</f>
        <v/>
      </c>
      <c r="Q67" s="270" t="str">
        <f>IF(ISERROR(VLOOKUP($A67,parlvotes_lh!$A$11:$ZZ$210,146,FALSE))=TRUE,"",IF(VLOOKUP($A67,parlvotes_lh!$A$11:$ZZ$210,146,FALSE)=0,"",VLOOKUP($A67,parlvotes_lh!$A$11:$ZZ$210,146,FALSE)))</f>
        <v/>
      </c>
      <c r="R67" s="270" t="str">
        <f>IF(ISERROR(VLOOKUP($A67,parlvotes_lh!$A$11:$ZZ$210,166,FALSE))=TRUE,"",IF(VLOOKUP($A67,parlvotes_lh!$A$11:$ZZ$210,166,FALSE)=0,"",VLOOKUP($A67,parlvotes_lh!$A$11:$ZZ$210,166,FALSE)))</f>
        <v/>
      </c>
      <c r="S67" s="270" t="str">
        <f>IF(ISERROR(VLOOKUP($A67,parlvotes_lh!$A$11:$ZZ$210,186,FALSE))=TRUE,"",IF(VLOOKUP($A67,parlvotes_lh!$A$11:$ZZ$210,186,FALSE)=0,"",VLOOKUP($A67,parlvotes_lh!$A$11:$ZZ$210,186,FALSE)))</f>
        <v/>
      </c>
      <c r="T67" s="270" t="str">
        <f>IF(ISERROR(VLOOKUP($A67,parlvotes_lh!$A$11:$ZZ$210,206,FALSE))=TRUE,"",IF(VLOOKUP($A67,parlvotes_lh!$A$11:$ZZ$210,206,FALSE)=0,"",VLOOKUP($A67,parlvotes_lh!$A$11:$ZZ$210,206,FALSE)))</f>
        <v/>
      </c>
      <c r="U67" s="270" t="str">
        <f>IF(ISERROR(VLOOKUP($A67,parlvotes_lh!$A$11:$ZZ$210,226,FALSE))=TRUE,"",IF(VLOOKUP($A67,parlvotes_lh!$A$11:$ZZ$210,226,FALSE)=0,"",VLOOKUP($A67,parlvotes_lh!$A$11:$ZZ$210,226,FALSE)))</f>
        <v/>
      </c>
      <c r="V67" s="270" t="str">
        <f>IF(ISERROR(VLOOKUP($A67,parlvotes_lh!$A$11:$ZZ$210,246,FALSE))=TRUE,"",IF(VLOOKUP($A67,parlvotes_lh!$A$11:$ZZ$210,246,FALSE)=0,"",VLOOKUP($A67,parlvotes_lh!$A$11:$ZZ$210,246,FALSE)))</f>
        <v/>
      </c>
      <c r="W67" s="270" t="str">
        <f>IF(ISERROR(VLOOKUP($A67,parlvotes_lh!$A$11:$ZZ$210,266,FALSE))=TRUE,"",IF(VLOOKUP($A67,parlvotes_lh!$A$11:$ZZ$210,266,FALSE)=0,"",VLOOKUP($A67,parlvotes_lh!$A$11:$ZZ$210,266,FALSE)))</f>
        <v/>
      </c>
      <c r="X67" s="270" t="str">
        <f>IF(ISERROR(VLOOKUP($A67,parlvotes_lh!$A$11:$ZZ$210,286,FALSE))=TRUE,"",IF(VLOOKUP($A67,parlvotes_lh!$A$11:$ZZ$210,286,FALSE)=0,"",VLOOKUP($A67,parlvotes_lh!$A$11:$ZZ$210,286,FALSE)))</f>
        <v/>
      </c>
      <c r="Y67" s="270" t="str">
        <f>IF(ISERROR(VLOOKUP($A67,parlvotes_lh!$A$11:$ZZ$210,306,FALSE))=TRUE,"",IF(VLOOKUP($A67,parlvotes_lh!$A$11:$ZZ$210,306,FALSE)=0,"",VLOOKUP($A67,parlvotes_lh!$A$11:$ZZ$210,306,FALSE)))</f>
        <v/>
      </c>
      <c r="Z67" s="270" t="str">
        <f>IF(ISERROR(VLOOKUP($A67,parlvotes_lh!$A$11:$ZZ$210,326,FALSE))=TRUE,"",IF(VLOOKUP($A67,parlvotes_lh!$A$11:$ZZ$210,326,FALSE)=0,"",VLOOKUP($A67,parlvotes_lh!$A$11:$ZZ$210,326,FALSE)))</f>
        <v/>
      </c>
      <c r="AA67" s="270" t="str">
        <f>IF(ISERROR(VLOOKUP($A67,parlvotes_lh!$A$11:$ZZ$210,346,FALSE))=TRUE,"",IF(VLOOKUP($A67,parlvotes_lh!$A$11:$ZZ$210,346,FALSE)=0,"",VLOOKUP($A67,parlvotes_lh!$A$11:$ZZ$210,346,FALSE)))</f>
        <v/>
      </c>
      <c r="AB67" s="270" t="str">
        <f>IF(ISERROR(VLOOKUP($A67,parlvotes_lh!$A$11:$ZZ$210,366,FALSE))=TRUE,"",IF(VLOOKUP($A67,parlvotes_lh!$A$11:$ZZ$210,366,FALSE)=0,"",VLOOKUP($A67,parlvotes_lh!$A$11:$ZZ$210,366,FALSE)))</f>
        <v/>
      </c>
      <c r="AC67" s="270" t="str">
        <f>IF(ISERROR(VLOOKUP($A67,parlvotes_lh!$A$11:$ZZ$210,386,FALSE))=TRUE,"",IF(VLOOKUP($A67,parlvotes_lh!$A$11:$ZZ$210,386,FALSE)=0,"",VLOOKUP($A67,parlvotes_lh!$A$11:$ZZ$210,386,FALSE)))</f>
        <v/>
      </c>
    </row>
    <row r="68" spans="1:29" ht="13.5" customHeight="1">
      <c r="A68" s="264" t="str">
        <f>IF(info_parties!A68="","",info_parties!A68)</f>
        <v>jp_ldp-ic01</v>
      </c>
      <c r="B68" s="45" t="str">
        <f>IF(A68="","",MID(info_weblinks!$C$3,32,3))</f>
        <v>jpn</v>
      </c>
      <c r="C68" s="45" t="str">
        <f>IF(info_parties!G68="","",info_parties!G68)</f>
        <v>Liberal Democratic Party and Independents Club</v>
      </c>
      <c r="D68" s="45" t="str">
        <f>IF(info_parties!K68="","",info_parties!K68)</f>
        <v>combination</v>
      </c>
      <c r="E68" s="45" t="str">
        <f>IF(info_parties!H68="","",info_parties!H68)</f>
        <v>LDP and IC</v>
      </c>
      <c r="F68" s="265" t="str">
        <f t="shared" si="4"/>
        <v/>
      </c>
      <c r="G68" s="266" t="str">
        <f t="shared" si="5"/>
        <v/>
      </c>
      <c r="H68" s="267" t="str">
        <f t="shared" si="6"/>
        <v/>
      </c>
      <c r="I68" s="268" t="str">
        <f t="shared" si="7"/>
        <v/>
      </c>
      <c r="J68" s="269" t="str">
        <f>IF(ISERROR(VLOOKUP($A68,parlvotes_lh!$A$11:$ZZ$210,6,FALSE))=TRUE,"",IF(VLOOKUP($A68,parlvotes_lh!$A$11:$ZZ$210,6,FALSE)=0,"",VLOOKUP($A68,parlvotes_lh!$A$11:$ZZ$210,6,FALSE)))</f>
        <v/>
      </c>
      <c r="K68" s="269" t="str">
        <f>IF(ISERROR(VLOOKUP($A68,parlvotes_lh!$A$11:$ZZ$210,26,FALSE))=TRUE,"",IF(VLOOKUP($A68,parlvotes_lh!$A$11:$ZZ$210,26,FALSE)=0,"",VLOOKUP($A68,parlvotes_lh!$A$11:$ZZ$210,26,FALSE)))</f>
        <v/>
      </c>
      <c r="L68" s="269" t="str">
        <f>IF(ISERROR(VLOOKUP($A68,parlvotes_lh!$A$11:$ZZ$210,46,FALSE))=TRUE,"",IF(VLOOKUP($A68,parlvotes_lh!$A$11:$ZZ$210,46,FALSE)=0,"",VLOOKUP($A68,parlvotes_lh!$A$11:$ZZ$210,46,FALSE)))</f>
        <v/>
      </c>
      <c r="M68" s="269" t="str">
        <f>IF(ISERROR(VLOOKUP($A68,parlvotes_lh!$A$11:$ZZ$210,66,FALSE))=TRUE,"",IF(VLOOKUP($A68,parlvotes_lh!$A$11:$ZZ$210,66,FALSE)=0,"",VLOOKUP($A68,parlvotes_lh!$A$11:$ZZ$210,66,FALSE)))</f>
        <v/>
      </c>
      <c r="N68" s="269" t="str">
        <f>IF(ISERROR(VLOOKUP($A68,parlvotes_lh!$A$11:$ZZ$210,86,FALSE))=TRUE,"",IF(VLOOKUP($A68,parlvotes_lh!$A$11:$ZZ$210,86,FALSE)=0,"",VLOOKUP($A68,parlvotes_lh!$A$11:$ZZ$210,86,FALSE)))</f>
        <v/>
      </c>
      <c r="O68" s="269" t="str">
        <f>IF(ISERROR(VLOOKUP($A68,parlvotes_lh!$A$11:$ZZ$210,106,FALSE))=TRUE,"",IF(VLOOKUP($A68,parlvotes_lh!$A$11:$ZZ$210,106,FALSE)=0,"",VLOOKUP($A68,parlvotes_lh!$A$11:$ZZ$210,106,FALSE)))</f>
        <v/>
      </c>
      <c r="P68" s="269" t="str">
        <f>IF(ISERROR(VLOOKUP($A68,parlvotes_lh!$A$11:$ZZ$210,126,FALSE))=TRUE,"",IF(VLOOKUP($A68,parlvotes_lh!$A$11:$ZZ$210,126,FALSE)=0,"",VLOOKUP($A68,parlvotes_lh!$A$11:$ZZ$210,126,FALSE)))</f>
        <v/>
      </c>
      <c r="Q68" s="270" t="str">
        <f>IF(ISERROR(VLOOKUP($A68,parlvotes_lh!$A$11:$ZZ$210,146,FALSE))=TRUE,"",IF(VLOOKUP($A68,parlvotes_lh!$A$11:$ZZ$210,146,FALSE)=0,"",VLOOKUP($A68,parlvotes_lh!$A$11:$ZZ$210,146,FALSE)))</f>
        <v/>
      </c>
      <c r="R68" s="270" t="str">
        <f>IF(ISERROR(VLOOKUP($A68,parlvotes_lh!$A$11:$ZZ$210,166,FALSE))=TRUE,"",IF(VLOOKUP($A68,parlvotes_lh!$A$11:$ZZ$210,166,FALSE)=0,"",VLOOKUP($A68,parlvotes_lh!$A$11:$ZZ$210,166,FALSE)))</f>
        <v/>
      </c>
      <c r="S68" s="270" t="str">
        <f>IF(ISERROR(VLOOKUP($A68,parlvotes_lh!$A$11:$ZZ$210,186,FALSE))=TRUE,"",IF(VLOOKUP($A68,parlvotes_lh!$A$11:$ZZ$210,186,FALSE)=0,"",VLOOKUP($A68,parlvotes_lh!$A$11:$ZZ$210,186,FALSE)))</f>
        <v/>
      </c>
      <c r="T68" s="270" t="str">
        <f>IF(ISERROR(VLOOKUP($A68,parlvotes_lh!$A$11:$ZZ$210,206,FALSE))=TRUE,"",IF(VLOOKUP($A68,parlvotes_lh!$A$11:$ZZ$210,206,FALSE)=0,"",VLOOKUP($A68,parlvotes_lh!$A$11:$ZZ$210,206,FALSE)))</f>
        <v/>
      </c>
      <c r="U68" s="270" t="str">
        <f>IF(ISERROR(VLOOKUP($A68,parlvotes_lh!$A$11:$ZZ$210,226,FALSE))=TRUE,"",IF(VLOOKUP($A68,parlvotes_lh!$A$11:$ZZ$210,226,FALSE)=0,"",VLOOKUP($A68,parlvotes_lh!$A$11:$ZZ$210,226,FALSE)))</f>
        <v/>
      </c>
      <c r="V68" s="270" t="str">
        <f>IF(ISERROR(VLOOKUP($A68,parlvotes_lh!$A$11:$ZZ$210,246,FALSE))=TRUE,"",IF(VLOOKUP($A68,parlvotes_lh!$A$11:$ZZ$210,246,FALSE)=0,"",VLOOKUP($A68,parlvotes_lh!$A$11:$ZZ$210,246,FALSE)))</f>
        <v/>
      </c>
      <c r="W68" s="270" t="str">
        <f>IF(ISERROR(VLOOKUP($A68,parlvotes_lh!$A$11:$ZZ$210,266,FALSE))=TRUE,"",IF(VLOOKUP($A68,parlvotes_lh!$A$11:$ZZ$210,266,FALSE)=0,"",VLOOKUP($A68,parlvotes_lh!$A$11:$ZZ$210,266,FALSE)))</f>
        <v/>
      </c>
      <c r="X68" s="270" t="str">
        <f>IF(ISERROR(VLOOKUP($A68,parlvotes_lh!$A$11:$ZZ$210,286,FALSE))=TRUE,"",IF(VLOOKUP($A68,parlvotes_lh!$A$11:$ZZ$210,286,FALSE)=0,"",VLOOKUP($A68,parlvotes_lh!$A$11:$ZZ$210,286,FALSE)))</f>
        <v/>
      </c>
      <c r="Y68" s="270" t="str">
        <f>IF(ISERROR(VLOOKUP($A68,parlvotes_lh!$A$11:$ZZ$210,306,FALSE))=TRUE,"",IF(VLOOKUP($A68,parlvotes_lh!$A$11:$ZZ$210,306,FALSE)=0,"",VLOOKUP($A68,parlvotes_lh!$A$11:$ZZ$210,306,FALSE)))</f>
        <v/>
      </c>
      <c r="Z68" s="270" t="str">
        <f>IF(ISERROR(VLOOKUP($A68,parlvotes_lh!$A$11:$ZZ$210,326,FALSE))=TRUE,"",IF(VLOOKUP($A68,parlvotes_lh!$A$11:$ZZ$210,326,FALSE)=0,"",VLOOKUP($A68,parlvotes_lh!$A$11:$ZZ$210,326,FALSE)))</f>
        <v/>
      </c>
      <c r="AA68" s="270" t="str">
        <f>IF(ISERROR(VLOOKUP($A68,parlvotes_lh!$A$11:$ZZ$210,346,FALSE))=TRUE,"",IF(VLOOKUP($A68,parlvotes_lh!$A$11:$ZZ$210,346,FALSE)=0,"",VLOOKUP($A68,parlvotes_lh!$A$11:$ZZ$210,346,FALSE)))</f>
        <v/>
      </c>
      <c r="AB68" s="270" t="str">
        <f>IF(ISERROR(VLOOKUP($A68,parlvotes_lh!$A$11:$ZZ$210,366,FALSE))=TRUE,"",IF(VLOOKUP($A68,parlvotes_lh!$A$11:$ZZ$210,366,FALSE)=0,"",VLOOKUP($A68,parlvotes_lh!$A$11:$ZZ$210,366,FALSE)))</f>
        <v/>
      </c>
      <c r="AC68" s="270" t="str">
        <f>IF(ISERROR(VLOOKUP($A68,parlvotes_lh!$A$11:$ZZ$210,386,FALSE))=TRUE,"",IF(VLOOKUP($A68,parlvotes_lh!$A$11:$ZZ$210,386,FALSE)=0,"",VLOOKUP($A68,parlvotes_lh!$A$11:$ZZ$210,386,FALSE)))</f>
        <v/>
      </c>
    </row>
    <row r="69" spans="1:29" ht="13.5" customHeight="1">
      <c r="A69" s="264" t="str">
        <f>IF(info_parties!A69="","",info_parties!A69)</f>
        <v>jp_hcc-la01</v>
      </c>
      <c r="B69" s="45" t="str">
        <f>IF(A69="","",MID(info_weblinks!$C$3,32,3))</f>
        <v>jpn</v>
      </c>
      <c r="C69" s="45" t="str">
        <f>IF(info_parties!G69="","",info_parties!G69)</f>
        <v>House of Councillors Club and Liberal Association</v>
      </c>
      <c r="D69" s="45" t="str">
        <f>IF(info_parties!K69="","",info_parties!K69)</f>
        <v>combination</v>
      </c>
      <c r="E69" s="45" t="str">
        <f>IF(info_parties!H69="","",info_parties!H69)</f>
        <v>HCC and LA</v>
      </c>
      <c r="F69" s="265" t="str">
        <f t="shared" si="4"/>
        <v/>
      </c>
      <c r="G69" s="266" t="str">
        <f t="shared" si="5"/>
        <v/>
      </c>
      <c r="H69" s="267" t="str">
        <f t="shared" si="6"/>
        <v/>
      </c>
      <c r="I69" s="268" t="str">
        <f t="shared" si="7"/>
        <v/>
      </c>
      <c r="J69" s="269" t="str">
        <f>IF(ISERROR(VLOOKUP($A69,parlvotes_lh!$A$11:$ZZ$210,6,FALSE))=TRUE,"",IF(VLOOKUP($A69,parlvotes_lh!$A$11:$ZZ$210,6,FALSE)=0,"",VLOOKUP($A69,parlvotes_lh!$A$11:$ZZ$210,6,FALSE)))</f>
        <v/>
      </c>
      <c r="K69" s="269" t="str">
        <f>IF(ISERROR(VLOOKUP($A69,parlvotes_lh!$A$11:$ZZ$210,26,FALSE))=TRUE,"",IF(VLOOKUP($A69,parlvotes_lh!$A$11:$ZZ$210,26,FALSE)=0,"",VLOOKUP($A69,parlvotes_lh!$A$11:$ZZ$210,26,FALSE)))</f>
        <v/>
      </c>
      <c r="L69" s="269" t="str">
        <f>IF(ISERROR(VLOOKUP($A69,parlvotes_lh!$A$11:$ZZ$210,46,FALSE))=TRUE,"",IF(VLOOKUP($A69,parlvotes_lh!$A$11:$ZZ$210,46,FALSE)=0,"",VLOOKUP($A69,parlvotes_lh!$A$11:$ZZ$210,46,FALSE)))</f>
        <v/>
      </c>
      <c r="M69" s="269" t="str">
        <f>IF(ISERROR(VLOOKUP($A69,parlvotes_lh!$A$11:$ZZ$210,66,FALSE))=TRUE,"",IF(VLOOKUP($A69,parlvotes_lh!$A$11:$ZZ$210,66,FALSE)=0,"",VLOOKUP($A69,parlvotes_lh!$A$11:$ZZ$210,66,FALSE)))</f>
        <v/>
      </c>
      <c r="N69" s="269" t="str">
        <f>IF(ISERROR(VLOOKUP($A69,parlvotes_lh!$A$11:$ZZ$210,86,FALSE))=TRUE,"",IF(VLOOKUP($A69,parlvotes_lh!$A$11:$ZZ$210,86,FALSE)=0,"",VLOOKUP($A69,parlvotes_lh!$A$11:$ZZ$210,86,FALSE)))</f>
        <v/>
      </c>
      <c r="O69" s="269" t="str">
        <f>IF(ISERROR(VLOOKUP($A69,parlvotes_lh!$A$11:$ZZ$210,106,FALSE))=TRUE,"",IF(VLOOKUP($A69,parlvotes_lh!$A$11:$ZZ$210,106,FALSE)=0,"",VLOOKUP($A69,parlvotes_lh!$A$11:$ZZ$210,106,FALSE)))</f>
        <v/>
      </c>
      <c r="P69" s="269" t="str">
        <f>IF(ISERROR(VLOOKUP($A69,parlvotes_lh!$A$11:$ZZ$210,126,FALSE))=TRUE,"",IF(VLOOKUP($A69,parlvotes_lh!$A$11:$ZZ$210,126,FALSE)=0,"",VLOOKUP($A69,parlvotes_lh!$A$11:$ZZ$210,126,FALSE)))</f>
        <v/>
      </c>
      <c r="Q69" s="270" t="str">
        <f>IF(ISERROR(VLOOKUP($A69,parlvotes_lh!$A$11:$ZZ$210,146,FALSE))=TRUE,"",IF(VLOOKUP($A69,parlvotes_lh!$A$11:$ZZ$210,146,FALSE)=0,"",VLOOKUP($A69,parlvotes_lh!$A$11:$ZZ$210,146,FALSE)))</f>
        <v/>
      </c>
      <c r="R69" s="270" t="str">
        <f>IF(ISERROR(VLOOKUP($A69,parlvotes_lh!$A$11:$ZZ$210,166,FALSE))=TRUE,"",IF(VLOOKUP($A69,parlvotes_lh!$A$11:$ZZ$210,166,FALSE)=0,"",VLOOKUP($A69,parlvotes_lh!$A$11:$ZZ$210,166,FALSE)))</f>
        <v/>
      </c>
      <c r="S69" s="270" t="str">
        <f>IF(ISERROR(VLOOKUP($A69,parlvotes_lh!$A$11:$ZZ$210,186,FALSE))=TRUE,"",IF(VLOOKUP($A69,parlvotes_lh!$A$11:$ZZ$210,186,FALSE)=0,"",VLOOKUP($A69,parlvotes_lh!$A$11:$ZZ$210,186,FALSE)))</f>
        <v/>
      </c>
      <c r="T69" s="270" t="str">
        <f>IF(ISERROR(VLOOKUP($A69,parlvotes_lh!$A$11:$ZZ$210,206,FALSE))=TRUE,"",IF(VLOOKUP($A69,parlvotes_lh!$A$11:$ZZ$210,206,FALSE)=0,"",VLOOKUP($A69,parlvotes_lh!$A$11:$ZZ$210,206,FALSE)))</f>
        <v/>
      </c>
      <c r="U69" s="270" t="str">
        <f>IF(ISERROR(VLOOKUP($A69,parlvotes_lh!$A$11:$ZZ$210,226,FALSE))=TRUE,"",IF(VLOOKUP($A69,parlvotes_lh!$A$11:$ZZ$210,226,FALSE)=0,"",VLOOKUP($A69,parlvotes_lh!$A$11:$ZZ$210,226,FALSE)))</f>
        <v/>
      </c>
      <c r="V69" s="270" t="str">
        <f>IF(ISERROR(VLOOKUP($A69,parlvotes_lh!$A$11:$ZZ$210,246,FALSE))=TRUE,"",IF(VLOOKUP($A69,parlvotes_lh!$A$11:$ZZ$210,246,FALSE)=0,"",VLOOKUP($A69,parlvotes_lh!$A$11:$ZZ$210,246,FALSE)))</f>
        <v/>
      </c>
      <c r="W69" s="270" t="str">
        <f>IF(ISERROR(VLOOKUP($A69,parlvotes_lh!$A$11:$ZZ$210,266,FALSE))=TRUE,"",IF(VLOOKUP($A69,parlvotes_lh!$A$11:$ZZ$210,266,FALSE)=0,"",VLOOKUP($A69,parlvotes_lh!$A$11:$ZZ$210,266,FALSE)))</f>
        <v/>
      </c>
      <c r="X69" s="270" t="str">
        <f>IF(ISERROR(VLOOKUP($A69,parlvotes_lh!$A$11:$ZZ$210,286,FALSE))=TRUE,"",IF(VLOOKUP($A69,parlvotes_lh!$A$11:$ZZ$210,286,FALSE)=0,"",VLOOKUP($A69,parlvotes_lh!$A$11:$ZZ$210,286,FALSE)))</f>
        <v/>
      </c>
      <c r="Y69" s="270" t="str">
        <f>IF(ISERROR(VLOOKUP($A69,parlvotes_lh!$A$11:$ZZ$210,306,FALSE))=TRUE,"",IF(VLOOKUP($A69,parlvotes_lh!$A$11:$ZZ$210,306,FALSE)=0,"",VLOOKUP($A69,parlvotes_lh!$A$11:$ZZ$210,306,FALSE)))</f>
        <v/>
      </c>
      <c r="Z69" s="270" t="str">
        <f>IF(ISERROR(VLOOKUP($A69,parlvotes_lh!$A$11:$ZZ$210,326,FALSE))=TRUE,"",IF(VLOOKUP($A69,parlvotes_lh!$A$11:$ZZ$210,326,FALSE)=0,"",VLOOKUP($A69,parlvotes_lh!$A$11:$ZZ$210,326,FALSE)))</f>
        <v/>
      </c>
      <c r="AA69" s="270" t="str">
        <f>IF(ISERROR(VLOOKUP($A69,parlvotes_lh!$A$11:$ZZ$210,346,FALSE))=TRUE,"",IF(VLOOKUP($A69,parlvotes_lh!$A$11:$ZZ$210,346,FALSE)=0,"",VLOOKUP($A69,parlvotes_lh!$A$11:$ZZ$210,346,FALSE)))</f>
        <v/>
      </c>
      <c r="AB69" s="270" t="str">
        <f>IF(ISERROR(VLOOKUP($A69,parlvotes_lh!$A$11:$ZZ$210,366,FALSE))=TRUE,"",IF(VLOOKUP($A69,parlvotes_lh!$A$11:$ZZ$210,366,FALSE)=0,"",VLOOKUP($A69,parlvotes_lh!$A$11:$ZZ$210,366,FALSE)))</f>
        <v/>
      </c>
      <c r="AC69" s="270" t="str">
        <f>IF(ISERROR(VLOOKUP($A69,parlvotes_lh!$A$11:$ZZ$210,386,FALSE))=TRUE,"",IF(VLOOKUP($A69,parlvotes_lh!$A$11:$ZZ$210,386,FALSE)=0,"",VLOOKUP($A69,parlvotes_lh!$A$11:$ZZ$210,386,FALSE)))</f>
        <v/>
      </c>
    </row>
    <row r="70" spans="1:29" ht="13.5" customHeight="1">
      <c r="A70" s="264" t="str">
        <f>IF(info_parties!A70="","",info_parties!A70)</f>
        <v>jp_nps-jnp01</v>
      </c>
      <c r="B70" s="45" t="str">
        <f>IF(A70="","",MID(info_weblinks!$C$3,32,3))</f>
        <v>jpn</v>
      </c>
      <c r="C70" s="45" t="str">
        <f>IF(info_parties!G70="","",info_parties!G70)</f>
        <v>New Party Sakigake and Japan New Party</v>
      </c>
      <c r="D70" s="45" t="str">
        <f>IF(info_parties!K70="","",info_parties!K70)</f>
        <v>combination</v>
      </c>
      <c r="E70" s="45" t="str">
        <f>IF(info_parties!H70="","",info_parties!H70)</f>
        <v>NPS and JNP</v>
      </c>
      <c r="F70" s="265" t="str">
        <f t="shared" si="4"/>
        <v/>
      </c>
      <c r="G70" s="266" t="str">
        <f t="shared" si="5"/>
        <v/>
      </c>
      <c r="H70" s="267" t="str">
        <f t="shared" si="6"/>
        <v/>
      </c>
      <c r="I70" s="268" t="str">
        <f t="shared" si="7"/>
        <v/>
      </c>
      <c r="J70" s="269" t="str">
        <f>IF(ISERROR(VLOOKUP($A70,parlvotes_lh!$A$11:$ZZ$210,6,FALSE))=TRUE,"",IF(VLOOKUP($A70,parlvotes_lh!$A$11:$ZZ$210,6,FALSE)=0,"",VLOOKUP($A70,parlvotes_lh!$A$11:$ZZ$210,6,FALSE)))</f>
        <v/>
      </c>
      <c r="K70" s="269" t="str">
        <f>IF(ISERROR(VLOOKUP($A70,parlvotes_lh!$A$11:$ZZ$210,26,FALSE))=TRUE,"",IF(VLOOKUP($A70,parlvotes_lh!$A$11:$ZZ$210,26,FALSE)=0,"",VLOOKUP($A70,parlvotes_lh!$A$11:$ZZ$210,26,FALSE)))</f>
        <v/>
      </c>
      <c r="L70" s="269" t="str">
        <f>IF(ISERROR(VLOOKUP($A70,parlvotes_lh!$A$11:$ZZ$210,46,FALSE))=TRUE,"",IF(VLOOKUP($A70,parlvotes_lh!$A$11:$ZZ$210,46,FALSE)=0,"",VLOOKUP($A70,parlvotes_lh!$A$11:$ZZ$210,46,FALSE)))</f>
        <v/>
      </c>
      <c r="M70" s="269" t="str">
        <f>IF(ISERROR(VLOOKUP($A70,parlvotes_lh!$A$11:$ZZ$210,66,FALSE))=TRUE,"",IF(VLOOKUP($A70,parlvotes_lh!$A$11:$ZZ$210,66,FALSE)=0,"",VLOOKUP($A70,parlvotes_lh!$A$11:$ZZ$210,66,FALSE)))</f>
        <v/>
      </c>
      <c r="N70" s="269" t="str">
        <f>IF(ISERROR(VLOOKUP($A70,parlvotes_lh!$A$11:$ZZ$210,86,FALSE))=TRUE,"",IF(VLOOKUP($A70,parlvotes_lh!$A$11:$ZZ$210,86,FALSE)=0,"",VLOOKUP($A70,parlvotes_lh!$A$11:$ZZ$210,86,FALSE)))</f>
        <v/>
      </c>
      <c r="O70" s="269" t="str">
        <f>IF(ISERROR(VLOOKUP($A70,parlvotes_lh!$A$11:$ZZ$210,106,FALSE))=TRUE,"",IF(VLOOKUP($A70,parlvotes_lh!$A$11:$ZZ$210,106,FALSE)=0,"",VLOOKUP($A70,parlvotes_lh!$A$11:$ZZ$210,106,FALSE)))</f>
        <v/>
      </c>
      <c r="P70" s="269" t="str">
        <f>IF(ISERROR(VLOOKUP($A70,parlvotes_lh!$A$11:$ZZ$210,126,FALSE))=TRUE,"",IF(VLOOKUP($A70,parlvotes_lh!$A$11:$ZZ$210,126,FALSE)=0,"",VLOOKUP($A70,parlvotes_lh!$A$11:$ZZ$210,126,FALSE)))</f>
        <v/>
      </c>
      <c r="Q70" s="270" t="str">
        <f>IF(ISERROR(VLOOKUP($A70,parlvotes_lh!$A$11:$ZZ$210,146,FALSE))=TRUE,"",IF(VLOOKUP($A70,parlvotes_lh!$A$11:$ZZ$210,146,FALSE)=0,"",VLOOKUP($A70,parlvotes_lh!$A$11:$ZZ$210,146,FALSE)))</f>
        <v/>
      </c>
      <c r="R70" s="270" t="str">
        <f>IF(ISERROR(VLOOKUP($A70,parlvotes_lh!$A$11:$ZZ$210,166,FALSE))=TRUE,"",IF(VLOOKUP($A70,parlvotes_lh!$A$11:$ZZ$210,166,FALSE)=0,"",VLOOKUP($A70,parlvotes_lh!$A$11:$ZZ$210,166,FALSE)))</f>
        <v/>
      </c>
      <c r="S70" s="270" t="str">
        <f>IF(ISERROR(VLOOKUP($A70,parlvotes_lh!$A$11:$ZZ$210,186,FALSE))=TRUE,"",IF(VLOOKUP($A70,parlvotes_lh!$A$11:$ZZ$210,186,FALSE)=0,"",VLOOKUP($A70,parlvotes_lh!$A$11:$ZZ$210,186,FALSE)))</f>
        <v/>
      </c>
      <c r="T70" s="270" t="str">
        <f>IF(ISERROR(VLOOKUP($A70,parlvotes_lh!$A$11:$ZZ$210,206,FALSE))=TRUE,"",IF(VLOOKUP($A70,parlvotes_lh!$A$11:$ZZ$210,206,FALSE)=0,"",VLOOKUP($A70,parlvotes_lh!$A$11:$ZZ$210,206,FALSE)))</f>
        <v/>
      </c>
      <c r="U70" s="270" t="str">
        <f>IF(ISERROR(VLOOKUP($A70,parlvotes_lh!$A$11:$ZZ$210,226,FALSE))=TRUE,"",IF(VLOOKUP($A70,parlvotes_lh!$A$11:$ZZ$210,226,FALSE)=0,"",VLOOKUP($A70,parlvotes_lh!$A$11:$ZZ$210,226,FALSE)))</f>
        <v/>
      </c>
      <c r="V70" s="270" t="str">
        <f>IF(ISERROR(VLOOKUP($A70,parlvotes_lh!$A$11:$ZZ$210,246,FALSE))=TRUE,"",IF(VLOOKUP($A70,parlvotes_lh!$A$11:$ZZ$210,246,FALSE)=0,"",VLOOKUP($A70,parlvotes_lh!$A$11:$ZZ$210,246,FALSE)))</f>
        <v/>
      </c>
      <c r="W70" s="270" t="str">
        <f>IF(ISERROR(VLOOKUP($A70,parlvotes_lh!$A$11:$ZZ$210,266,FALSE))=TRUE,"",IF(VLOOKUP($A70,parlvotes_lh!$A$11:$ZZ$210,266,FALSE)=0,"",VLOOKUP($A70,parlvotes_lh!$A$11:$ZZ$210,266,FALSE)))</f>
        <v/>
      </c>
      <c r="X70" s="270" t="str">
        <f>IF(ISERROR(VLOOKUP($A70,parlvotes_lh!$A$11:$ZZ$210,286,FALSE))=TRUE,"",IF(VLOOKUP($A70,parlvotes_lh!$A$11:$ZZ$210,286,FALSE)=0,"",VLOOKUP($A70,parlvotes_lh!$A$11:$ZZ$210,286,FALSE)))</f>
        <v/>
      </c>
      <c r="Y70" s="270" t="str">
        <f>IF(ISERROR(VLOOKUP($A70,parlvotes_lh!$A$11:$ZZ$210,306,FALSE))=TRUE,"",IF(VLOOKUP($A70,parlvotes_lh!$A$11:$ZZ$210,306,FALSE)=0,"",VLOOKUP($A70,parlvotes_lh!$A$11:$ZZ$210,306,FALSE)))</f>
        <v/>
      </c>
      <c r="Z70" s="270" t="str">
        <f>IF(ISERROR(VLOOKUP($A70,parlvotes_lh!$A$11:$ZZ$210,326,FALSE))=TRUE,"",IF(VLOOKUP($A70,parlvotes_lh!$A$11:$ZZ$210,326,FALSE)=0,"",VLOOKUP($A70,parlvotes_lh!$A$11:$ZZ$210,326,FALSE)))</f>
        <v/>
      </c>
      <c r="AA70" s="270" t="str">
        <f>IF(ISERROR(VLOOKUP($A70,parlvotes_lh!$A$11:$ZZ$210,346,FALSE))=TRUE,"",IF(VLOOKUP($A70,parlvotes_lh!$A$11:$ZZ$210,346,FALSE)=0,"",VLOOKUP($A70,parlvotes_lh!$A$11:$ZZ$210,346,FALSE)))</f>
        <v/>
      </c>
      <c r="AB70" s="270" t="str">
        <f>IF(ISERROR(VLOOKUP($A70,parlvotes_lh!$A$11:$ZZ$210,366,FALSE))=TRUE,"",IF(VLOOKUP($A70,parlvotes_lh!$A$11:$ZZ$210,366,FALSE)=0,"",VLOOKUP($A70,parlvotes_lh!$A$11:$ZZ$210,366,FALSE)))</f>
        <v/>
      </c>
      <c r="AC70" s="270" t="str">
        <f>IF(ISERROR(VLOOKUP($A70,parlvotes_lh!$A$11:$ZZ$210,386,FALSE))=TRUE,"",IF(VLOOKUP($A70,parlvotes_lh!$A$11:$ZZ$210,386,FALSE)=0,"",VLOOKUP($A70,parlvotes_lh!$A$11:$ZZ$210,386,FALSE)))</f>
        <v/>
      </c>
    </row>
    <row r="71" spans="1:29" ht="13.5" customHeight="1">
      <c r="A71" s="264" t="str">
        <f>IF(info_parties!A71="","",info_parties!A71)</f>
        <v>jp_sdp-ca01</v>
      </c>
      <c r="B71" s="45" t="str">
        <f>IF(A71="","",MID(info_weblinks!$C$3,32,3))</f>
        <v>jpn</v>
      </c>
      <c r="C71" s="45" t="str">
        <f>IF(info_parties!G71="","",info_parties!G71)</f>
        <v>Social Democratic Party and Citizens' Association</v>
      </c>
      <c r="D71" s="45" t="str">
        <f>IF(info_parties!K71="","",info_parties!K71)</f>
        <v>combination</v>
      </c>
      <c r="E71" s="45" t="str">
        <f>IF(info_parties!H71="","",info_parties!H71)</f>
        <v>SDP and CA</v>
      </c>
      <c r="F71" s="265" t="str">
        <f t="shared" si="4"/>
        <v/>
      </c>
      <c r="G71" s="266" t="str">
        <f t="shared" si="5"/>
        <v/>
      </c>
      <c r="H71" s="267" t="str">
        <f t="shared" si="6"/>
        <v/>
      </c>
      <c r="I71" s="268" t="str">
        <f t="shared" si="7"/>
        <v/>
      </c>
      <c r="J71" s="269" t="str">
        <f>IF(ISERROR(VLOOKUP($A71,parlvotes_lh!$A$11:$ZZ$210,6,FALSE))=TRUE,"",IF(VLOOKUP($A71,parlvotes_lh!$A$11:$ZZ$210,6,FALSE)=0,"",VLOOKUP($A71,parlvotes_lh!$A$11:$ZZ$210,6,FALSE)))</f>
        <v/>
      </c>
      <c r="K71" s="269" t="str">
        <f>IF(ISERROR(VLOOKUP($A71,parlvotes_lh!$A$11:$ZZ$210,26,FALSE))=TRUE,"",IF(VLOOKUP($A71,parlvotes_lh!$A$11:$ZZ$210,26,FALSE)=0,"",VLOOKUP($A71,parlvotes_lh!$A$11:$ZZ$210,26,FALSE)))</f>
        <v/>
      </c>
      <c r="L71" s="269" t="str">
        <f>IF(ISERROR(VLOOKUP($A71,parlvotes_lh!$A$11:$ZZ$210,46,FALSE))=TRUE,"",IF(VLOOKUP($A71,parlvotes_lh!$A$11:$ZZ$210,46,FALSE)=0,"",VLOOKUP($A71,parlvotes_lh!$A$11:$ZZ$210,46,FALSE)))</f>
        <v/>
      </c>
      <c r="M71" s="269" t="str">
        <f>IF(ISERROR(VLOOKUP($A71,parlvotes_lh!$A$11:$ZZ$210,66,FALSE))=TRUE,"",IF(VLOOKUP($A71,parlvotes_lh!$A$11:$ZZ$210,66,FALSE)=0,"",VLOOKUP($A71,parlvotes_lh!$A$11:$ZZ$210,66,FALSE)))</f>
        <v/>
      </c>
      <c r="N71" s="269" t="str">
        <f>IF(ISERROR(VLOOKUP($A71,parlvotes_lh!$A$11:$ZZ$210,86,FALSE))=TRUE,"",IF(VLOOKUP($A71,parlvotes_lh!$A$11:$ZZ$210,86,FALSE)=0,"",VLOOKUP($A71,parlvotes_lh!$A$11:$ZZ$210,86,FALSE)))</f>
        <v/>
      </c>
      <c r="O71" s="269" t="str">
        <f>IF(ISERROR(VLOOKUP($A71,parlvotes_lh!$A$11:$ZZ$210,106,FALSE))=TRUE,"",IF(VLOOKUP($A71,parlvotes_lh!$A$11:$ZZ$210,106,FALSE)=0,"",VLOOKUP($A71,parlvotes_lh!$A$11:$ZZ$210,106,FALSE)))</f>
        <v/>
      </c>
      <c r="P71" s="269" t="str">
        <f>IF(ISERROR(VLOOKUP($A71,parlvotes_lh!$A$11:$ZZ$210,126,FALSE))=TRUE,"",IF(VLOOKUP($A71,parlvotes_lh!$A$11:$ZZ$210,126,FALSE)=0,"",VLOOKUP($A71,parlvotes_lh!$A$11:$ZZ$210,126,FALSE)))</f>
        <v/>
      </c>
      <c r="Q71" s="270" t="str">
        <f>IF(ISERROR(VLOOKUP($A71,parlvotes_lh!$A$11:$ZZ$210,146,FALSE))=TRUE,"",IF(VLOOKUP($A71,parlvotes_lh!$A$11:$ZZ$210,146,FALSE)=0,"",VLOOKUP($A71,parlvotes_lh!$A$11:$ZZ$210,146,FALSE)))</f>
        <v/>
      </c>
      <c r="R71" s="270" t="str">
        <f>IF(ISERROR(VLOOKUP($A71,parlvotes_lh!$A$11:$ZZ$210,166,FALSE))=TRUE,"",IF(VLOOKUP($A71,parlvotes_lh!$A$11:$ZZ$210,166,FALSE)=0,"",VLOOKUP($A71,parlvotes_lh!$A$11:$ZZ$210,166,FALSE)))</f>
        <v/>
      </c>
      <c r="S71" s="270" t="str">
        <f>IF(ISERROR(VLOOKUP($A71,parlvotes_lh!$A$11:$ZZ$210,186,FALSE))=TRUE,"",IF(VLOOKUP($A71,parlvotes_lh!$A$11:$ZZ$210,186,FALSE)=0,"",VLOOKUP($A71,parlvotes_lh!$A$11:$ZZ$210,186,FALSE)))</f>
        <v/>
      </c>
      <c r="T71" s="270" t="str">
        <f>IF(ISERROR(VLOOKUP($A71,parlvotes_lh!$A$11:$ZZ$210,206,FALSE))=TRUE,"",IF(VLOOKUP($A71,parlvotes_lh!$A$11:$ZZ$210,206,FALSE)=0,"",VLOOKUP($A71,parlvotes_lh!$A$11:$ZZ$210,206,FALSE)))</f>
        <v/>
      </c>
      <c r="U71" s="270" t="str">
        <f>IF(ISERROR(VLOOKUP($A71,parlvotes_lh!$A$11:$ZZ$210,226,FALSE))=TRUE,"",IF(VLOOKUP($A71,parlvotes_lh!$A$11:$ZZ$210,226,FALSE)=0,"",VLOOKUP($A71,parlvotes_lh!$A$11:$ZZ$210,226,FALSE)))</f>
        <v/>
      </c>
      <c r="V71" s="270" t="str">
        <f>IF(ISERROR(VLOOKUP($A71,parlvotes_lh!$A$11:$ZZ$210,246,FALSE))=TRUE,"",IF(VLOOKUP($A71,parlvotes_lh!$A$11:$ZZ$210,246,FALSE)=0,"",VLOOKUP($A71,parlvotes_lh!$A$11:$ZZ$210,246,FALSE)))</f>
        <v/>
      </c>
      <c r="W71" s="270" t="str">
        <f>IF(ISERROR(VLOOKUP($A71,parlvotes_lh!$A$11:$ZZ$210,266,FALSE))=TRUE,"",IF(VLOOKUP($A71,parlvotes_lh!$A$11:$ZZ$210,266,FALSE)=0,"",VLOOKUP($A71,parlvotes_lh!$A$11:$ZZ$210,266,FALSE)))</f>
        <v/>
      </c>
      <c r="X71" s="270" t="str">
        <f>IF(ISERROR(VLOOKUP($A71,parlvotes_lh!$A$11:$ZZ$210,286,FALSE))=TRUE,"",IF(VLOOKUP($A71,parlvotes_lh!$A$11:$ZZ$210,286,FALSE)=0,"",VLOOKUP($A71,parlvotes_lh!$A$11:$ZZ$210,286,FALSE)))</f>
        <v/>
      </c>
      <c r="Y71" s="270" t="str">
        <f>IF(ISERROR(VLOOKUP($A71,parlvotes_lh!$A$11:$ZZ$210,306,FALSE))=TRUE,"",IF(VLOOKUP($A71,parlvotes_lh!$A$11:$ZZ$210,306,FALSE)=0,"",VLOOKUP($A71,parlvotes_lh!$A$11:$ZZ$210,306,FALSE)))</f>
        <v/>
      </c>
      <c r="Z71" s="270" t="str">
        <f>IF(ISERROR(VLOOKUP($A71,parlvotes_lh!$A$11:$ZZ$210,326,FALSE))=TRUE,"",IF(VLOOKUP($A71,parlvotes_lh!$A$11:$ZZ$210,326,FALSE)=0,"",VLOOKUP($A71,parlvotes_lh!$A$11:$ZZ$210,326,FALSE)))</f>
        <v/>
      </c>
      <c r="AA71" s="270" t="str">
        <f>IF(ISERROR(VLOOKUP($A71,parlvotes_lh!$A$11:$ZZ$210,346,FALSE))=TRUE,"",IF(VLOOKUP($A71,parlvotes_lh!$A$11:$ZZ$210,346,FALSE)=0,"",VLOOKUP($A71,parlvotes_lh!$A$11:$ZZ$210,346,FALSE)))</f>
        <v/>
      </c>
      <c r="AB71" s="270" t="str">
        <f>IF(ISERROR(VLOOKUP($A71,parlvotes_lh!$A$11:$ZZ$210,366,FALSE))=TRUE,"",IF(VLOOKUP($A71,parlvotes_lh!$A$11:$ZZ$210,366,FALSE)=0,"",VLOOKUP($A71,parlvotes_lh!$A$11:$ZZ$210,366,FALSE)))</f>
        <v/>
      </c>
      <c r="AC71" s="270" t="str">
        <f>IF(ISERROR(VLOOKUP($A71,parlvotes_lh!$A$11:$ZZ$210,386,FALSE))=TRUE,"",IF(VLOOKUP($A71,parlvotes_lh!$A$11:$ZZ$210,386,FALSE)=0,"",VLOOKUP($A71,parlvotes_lh!$A$11:$ZZ$210,386,FALSE)))</f>
        <v/>
      </c>
    </row>
    <row r="72" spans="1:29" ht="13.5" customHeight="1">
      <c r="A72" s="264" t="str">
        <f>IF(info_parties!A72="","",info_parties!A72)</f>
        <v>jp_sdp-ca-ac01</v>
      </c>
      <c r="B72" s="45" t="str">
        <f>IF(A72="","",MID(info_weblinks!$C$3,32,3))</f>
        <v>jpn</v>
      </c>
      <c r="C72" s="45" t="str">
        <f>IF(info_parties!G72="","",info_parties!G72)</f>
        <v>Social Democratic Party and Citizens' Association and Association for the Constitution</v>
      </c>
      <c r="D72" s="45" t="str">
        <f>IF(info_parties!K72="","",info_parties!K72)</f>
        <v>combination</v>
      </c>
      <c r="E72" s="45" t="str">
        <f>IF(info_parties!H72="","",info_parties!H72)</f>
        <v>SDP and CA and AC</v>
      </c>
      <c r="F72" s="265" t="str">
        <f t="shared" si="4"/>
        <v/>
      </c>
      <c r="G72" s="266" t="str">
        <f t="shared" si="5"/>
        <v/>
      </c>
      <c r="H72" s="267" t="str">
        <f t="shared" si="6"/>
        <v/>
      </c>
      <c r="I72" s="268" t="str">
        <f t="shared" si="7"/>
        <v/>
      </c>
      <c r="J72" s="269" t="str">
        <f>IF(ISERROR(VLOOKUP($A72,parlvotes_lh!$A$11:$ZZ$210,6,FALSE))=TRUE,"",IF(VLOOKUP($A72,parlvotes_lh!$A$11:$ZZ$210,6,FALSE)=0,"",VLOOKUP($A72,parlvotes_lh!$A$11:$ZZ$210,6,FALSE)))</f>
        <v/>
      </c>
      <c r="K72" s="269" t="str">
        <f>IF(ISERROR(VLOOKUP($A72,parlvotes_lh!$A$11:$ZZ$210,26,FALSE))=TRUE,"",IF(VLOOKUP($A72,parlvotes_lh!$A$11:$ZZ$210,26,FALSE)=0,"",VLOOKUP($A72,parlvotes_lh!$A$11:$ZZ$210,26,FALSE)))</f>
        <v/>
      </c>
      <c r="L72" s="269" t="str">
        <f>IF(ISERROR(VLOOKUP($A72,parlvotes_lh!$A$11:$ZZ$210,46,FALSE))=TRUE,"",IF(VLOOKUP($A72,parlvotes_lh!$A$11:$ZZ$210,46,FALSE)=0,"",VLOOKUP($A72,parlvotes_lh!$A$11:$ZZ$210,46,FALSE)))</f>
        <v/>
      </c>
      <c r="M72" s="269" t="str">
        <f>IF(ISERROR(VLOOKUP($A72,parlvotes_lh!$A$11:$ZZ$210,66,FALSE))=TRUE,"",IF(VLOOKUP($A72,parlvotes_lh!$A$11:$ZZ$210,66,FALSE)=0,"",VLOOKUP($A72,parlvotes_lh!$A$11:$ZZ$210,66,FALSE)))</f>
        <v/>
      </c>
      <c r="N72" s="269" t="str">
        <f>IF(ISERROR(VLOOKUP($A72,parlvotes_lh!$A$11:$ZZ$210,86,FALSE))=TRUE,"",IF(VLOOKUP($A72,parlvotes_lh!$A$11:$ZZ$210,86,FALSE)=0,"",VLOOKUP($A72,parlvotes_lh!$A$11:$ZZ$210,86,FALSE)))</f>
        <v/>
      </c>
      <c r="O72" s="269" t="str">
        <f>IF(ISERROR(VLOOKUP($A72,parlvotes_lh!$A$11:$ZZ$210,106,FALSE))=TRUE,"",IF(VLOOKUP($A72,parlvotes_lh!$A$11:$ZZ$210,106,FALSE)=0,"",VLOOKUP($A72,parlvotes_lh!$A$11:$ZZ$210,106,FALSE)))</f>
        <v/>
      </c>
      <c r="P72" s="269" t="str">
        <f>IF(ISERROR(VLOOKUP($A72,parlvotes_lh!$A$11:$ZZ$210,126,FALSE))=TRUE,"",IF(VLOOKUP($A72,parlvotes_lh!$A$11:$ZZ$210,126,FALSE)=0,"",VLOOKUP($A72,parlvotes_lh!$A$11:$ZZ$210,126,FALSE)))</f>
        <v/>
      </c>
      <c r="Q72" s="270" t="str">
        <f>IF(ISERROR(VLOOKUP($A72,parlvotes_lh!$A$11:$ZZ$210,146,FALSE))=TRUE,"",IF(VLOOKUP($A72,parlvotes_lh!$A$11:$ZZ$210,146,FALSE)=0,"",VLOOKUP($A72,parlvotes_lh!$A$11:$ZZ$210,146,FALSE)))</f>
        <v/>
      </c>
      <c r="R72" s="270" t="str">
        <f>IF(ISERROR(VLOOKUP($A72,parlvotes_lh!$A$11:$ZZ$210,166,FALSE))=TRUE,"",IF(VLOOKUP($A72,parlvotes_lh!$A$11:$ZZ$210,166,FALSE)=0,"",VLOOKUP($A72,parlvotes_lh!$A$11:$ZZ$210,166,FALSE)))</f>
        <v/>
      </c>
      <c r="S72" s="270" t="str">
        <f>IF(ISERROR(VLOOKUP($A72,parlvotes_lh!$A$11:$ZZ$210,186,FALSE))=TRUE,"",IF(VLOOKUP($A72,parlvotes_lh!$A$11:$ZZ$210,186,FALSE)=0,"",VLOOKUP($A72,parlvotes_lh!$A$11:$ZZ$210,186,FALSE)))</f>
        <v/>
      </c>
      <c r="T72" s="270" t="str">
        <f>IF(ISERROR(VLOOKUP($A72,parlvotes_lh!$A$11:$ZZ$210,206,FALSE))=TRUE,"",IF(VLOOKUP($A72,parlvotes_lh!$A$11:$ZZ$210,206,FALSE)=0,"",VLOOKUP($A72,parlvotes_lh!$A$11:$ZZ$210,206,FALSE)))</f>
        <v/>
      </c>
      <c r="U72" s="270" t="str">
        <f>IF(ISERROR(VLOOKUP($A72,parlvotes_lh!$A$11:$ZZ$210,226,FALSE))=TRUE,"",IF(VLOOKUP($A72,parlvotes_lh!$A$11:$ZZ$210,226,FALSE)=0,"",VLOOKUP($A72,parlvotes_lh!$A$11:$ZZ$210,226,FALSE)))</f>
        <v/>
      </c>
      <c r="V72" s="270" t="str">
        <f>IF(ISERROR(VLOOKUP($A72,parlvotes_lh!$A$11:$ZZ$210,246,FALSE))=TRUE,"",IF(VLOOKUP($A72,parlvotes_lh!$A$11:$ZZ$210,246,FALSE)=0,"",VLOOKUP($A72,parlvotes_lh!$A$11:$ZZ$210,246,FALSE)))</f>
        <v/>
      </c>
      <c r="W72" s="270" t="str">
        <f>IF(ISERROR(VLOOKUP($A72,parlvotes_lh!$A$11:$ZZ$210,266,FALSE))=TRUE,"",IF(VLOOKUP($A72,parlvotes_lh!$A$11:$ZZ$210,266,FALSE)=0,"",VLOOKUP($A72,parlvotes_lh!$A$11:$ZZ$210,266,FALSE)))</f>
        <v/>
      </c>
      <c r="X72" s="270" t="str">
        <f>IF(ISERROR(VLOOKUP($A72,parlvotes_lh!$A$11:$ZZ$210,286,FALSE))=TRUE,"",IF(VLOOKUP($A72,parlvotes_lh!$A$11:$ZZ$210,286,FALSE)=0,"",VLOOKUP($A72,parlvotes_lh!$A$11:$ZZ$210,286,FALSE)))</f>
        <v/>
      </c>
      <c r="Y72" s="270" t="str">
        <f>IF(ISERROR(VLOOKUP($A72,parlvotes_lh!$A$11:$ZZ$210,306,FALSE))=TRUE,"",IF(VLOOKUP($A72,parlvotes_lh!$A$11:$ZZ$210,306,FALSE)=0,"",VLOOKUP($A72,parlvotes_lh!$A$11:$ZZ$210,306,FALSE)))</f>
        <v/>
      </c>
      <c r="Z72" s="270" t="str">
        <f>IF(ISERROR(VLOOKUP($A72,parlvotes_lh!$A$11:$ZZ$210,326,FALSE))=TRUE,"",IF(VLOOKUP($A72,parlvotes_lh!$A$11:$ZZ$210,326,FALSE)=0,"",VLOOKUP($A72,parlvotes_lh!$A$11:$ZZ$210,326,FALSE)))</f>
        <v/>
      </c>
      <c r="AA72" s="270" t="str">
        <f>IF(ISERROR(VLOOKUP($A72,parlvotes_lh!$A$11:$ZZ$210,346,FALSE))=TRUE,"",IF(VLOOKUP($A72,parlvotes_lh!$A$11:$ZZ$210,346,FALSE)=0,"",VLOOKUP($A72,parlvotes_lh!$A$11:$ZZ$210,346,FALSE)))</f>
        <v/>
      </c>
      <c r="AB72" s="270" t="str">
        <f>IF(ISERROR(VLOOKUP($A72,parlvotes_lh!$A$11:$ZZ$210,366,FALSE))=TRUE,"",IF(VLOOKUP($A72,parlvotes_lh!$A$11:$ZZ$210,366,FALSE)=0,"",VLOOKUP($A72,parlvotes_lh!$A$11:$ZZ$210,366,FALSE)))</f>
        <v/>
      </c>
      <c r="AC72" s="270" t="str">
        <f>IF(ISERROR(VLOOKUP($A72,parlvotes_lh!$A$11:$ZZ$210,386,FALSE))=TRUE,"",IF(VLOOKUP($A72,parlvotes_lh!$A$11:$ZZ$210,386,FALSE)=0,"",VLOOKUP($A72,parlvotes_lh!$A$11:$ZZ$210,386,FALSE)))</f>
        <v/>
      </c>
    </row>
    <row r="73" spans="1:29" ht="13.5" customHeight="1">
      <c r="A73" s="264" t="str">
        <f>IF(info_parties!A73="","",info_parties!A73)</f>
        <v>jp_sdp-ac01</v>
      </c>
      <c r="B73" s="45" t="str">
        <f>IF(A73="","",MID(info_weblinks!$C$3,32,3))</f>
        <v>jpn</v>
      </c>
      <c r="C73" s="45" t="str">
        <f>IF(info_parties!G73="","",info_parties!G73)</f>
        <v>Social Democratic Party and Association for the Constitution</v>
      </c>
      <c r="D73" s="45" t="str">
        <f>IF(info_parties!K73="","",info_parties!K73)</f>
        <v>combination</v>
      </c>
      <c r="E73" s="45" t="str">
        <f>IF(info_parties!H73="","",info_parties!H73)</f>
        <v>SDP and AC</v>
      </c>
      <c r="F73" s="265" t="str">
        <f t="shared" si="4"/>
        <v/>
      </c>
      <c r="G73" s="266" t="str">
        <f t="shared" si="5"/>
        <v/>
      </c>
      <c r="H73" s="267" t="str">
        <f t="shared" si="6"/>
        <v/>
      </c>
      <c r="I73" s="268" t="str">
        <f t="shared" si="7"/>
        <v/>
      </c>
      <c r="J73" s="269" t="str">
        <f>IF(ISERROR(VLOOKUP($A73,parlvotes_lh!$A$11:$ZZ$210,6,FALSE))=TRUE,"",IF(VLOOKUP($A73,parlvotes_lh!$A$11:$ZZ$210,6,FALSE)=0,"",VLOOKUP($A73,parlvotes_lh!$A$11:$ZZ$210,6,FALSE)))</f>
        <v/>
      </c>
      <c r="K73" s="269" t="str">
        <f>IF(ISERROR(VLOOKUP($A73,parlvotes_lh!$A$11:$ZZ$210,26,FALSE))=TRUE,"",IF(VLOOKUP($A73,parlvotes_lh!$A$11:$ZZ$210,26,FALSE)=0,"",VLOOKUP($A73,parlvotes_lh!$A$11:$ZZ$210,26,FALSE)))</f>
        <v/>
      </c>
      <c r="L73" s="269" t="str">
        <f>IF(ISERROR(VLOOKUP($A73,parlvotes_lh!$A$11:$ZZ$210,46,FALSE))=TRUE,"",IF(VLOOKUP($A73,parlvotes_lh!$A$11:$ZZ$210,46,FALSE)=0,"",VLOOKUP($A73,parlvotes_lh!$A$11:$ZZ$210,46,FALSE)))</f>
        <v/>
      </c>
      <c r="M73" s="269" t="str">
        <f>IF(ISERROR(VLOOKUP($A73,parlvotes_lh!$A$11:$ZZ$210,66,FALSE))=TRUE,"",IF(VLOOKUP($A73,parlvotes_lh!$A$11:$ZZ$210,66,FALSE)=0,"",VLOOKUP($A73,parlvotes_lh!$A$11:$ZZ$210,66,FALSE)))</f>
        <v/>
      </c>
      <c r="N73" s="269" t="str">
        <f>IF(ISERROR(VLOOKUP($A73,parlvotes_lh!$A$11:$ZZ$210,86,FALSE))=TRUE,"",IF(VLOOKUP($A73,parlvotes_lh!$A$11:$ZZ$210,86,FALSE)=0,"",VLOOKUP($A73,parlvotes_lh!$A$11:$ZZ$210,86,FALSE)))</f>
        <v/>
      </c>
      <c r="O73" s="269" t="str">
        <f>IF(ISERROR(VLOOKUP($A73,parlvotes_lh!$A$11:$ZZ$210,106,FALSE))=TRUE,"",IF(VLOOKUP($A73,parlvotes_lh!$A$11:$ZZ$210,106,FALSE)=0,"",VLOOKUP($A73,parlvotes_lh!$A$11:$ZZ$210,106,FALSE)))</f>
        <v/>
      </c>
      <c r="P73" s="269" t="str">
        <f>IF(ISERROR(VLOOKUP($A73,parlvotes_lh!$A$11:$ZZ$210,126,FALSE))=TRUE,"",IF(VLOOKUP($A73,parlvotes_lh!$A$11:$ZZ$210,126,FALSE)=0,"",VLOOKUP($A73,parlvotes_lh!$A$11:$ZZ$210,126,FALSE)))</f>
        <v/>
      </c>
      <c r="Q73" s="270" t="str">
        <f>IF(ISERROR(VLOOKUP($A73,parlvotes_lh!$A$11:$ZZ$210,146,FALSE))=TRUE,"",IF(VLOOKUP($A73,parlvotes_lh!$A$11:$ZZ$210,146,FALSE)=0,"",VLOOKUP($A73,parlvotes_lh!$A$11:$ZZ$210,146,FALSE)))</f>
        <v/>
      </c>
      <c r="R73" s="270" t="str">
        <f>IF(ISERROR(VLOOKUP($A73,parlvotes_lh!$A$11:$ZZ$210,166,FALSE))=TRUE,"",IF(VLOOKUP($A73,parlvotes_lh!$A$11:$ZZ$210,166,FALSE)=0,"",VLOOKUP($A73,parlvotes_lh!$A$11:$ZZ$210,166,FALSE)))</f>
        <v/>
      </c>
      <c r="S73" s="270" t="str">
        <f>IF(ISERROR(VLOOKUP($A73,parlvotes_lh!$A$11:$ZZ$210,186,FALSE))=TRUE,"",IF(VLOOKUP($A73,parlvotes_lh!$A$11:$ZZ$210,186,FALSE)=0,"",VLOOKUP($A73,parlvotes_lh!$A$11:$ZZ$210,186,FALSE)))</f>
        <v/>
      </c>
      <c r="T73" s="270" t="str">
        <f>IF(ISERROR(VLOOKUP($A73,parlvotes_lh!$A$11:$ZZ$210,206,FALSE))=TRUE,"",IF(VLOOKUP($A73,parlvotes_lh!$A$11:$ZZ$210,206,FALSE)=0,"",VLOOKUP($A73,parlvotes_lh!$A$11:$ZZ$210,206,FALSE)))</f>
        <v/>
      </c>
      <c r="U73" s="270" t="str">
        <f>IF(ISERROR(VLOOKUP($A73,parlvotes_lh!$A$11:$ZZ$210,226,FALSE))=TRUE,"",IF(VLOOKUP($A73,parlvotes_lh!$A$11:$ZZ$210,226,FALSE)=0,"",VLOOKUP($A73,parlvotes_lh!$A$11:$ZZ$210,226,FALSE)))</f>
        <v/>
      </c>
      <c r="V73" s="270" t="str">
        <f>IF(ISERROR(VLOOKUP($A73,parlvotes_lh!$A$11:$ZZ$210,246,FALSE))=TRUE,"",IF(VLOOKUP($A73,parlvotes_lh!$A$11:$ZZ$210,246,FALSE)=0,"",VLOOKUP($A73,parlvotes_lh!$A$11:$ZZ$210,246,FALSE)))</f>
        <v/>
      </c>
      <c r="W73" s="270" t="str">
        <f>IF(ISERROR(VLOOKUP($A73,parlvotes_lh!$A$11:$ZZ$210,266,FALSE))=TRUE,"",IF(VLOOKUP($A73,parlvotes_lh!$A$11:$ZZ$210,266,FALSE)=0,"",VLOOKUP($A73,parlvotes_lh!$A$11:$ZZ$210,266,FALSE)))</f>
        <v/>
      </c>
      <c r="X73" s="270" t="str">
        <f>IF(ISERROR(VLOOKUP($A73,parlvotes_lh!$A$11:$ZZ$210,286,FALSE))=TRUE,"",IF(VLOOKUP($A73,parlvotes_lh!$A$11:$ZZ$210,286,FALSE)=0,"",VLOOKUP($A73,parlvotes_lh!$A$11:$ZZ$210,286,FALSE)))</f>
        <v/>
      </c>
      <c r="Y73" s="270" t="str">
        <f>IF(ISERROR(VLOOKUP($A73,parlvotes_lh!$A$11:$ZZ$210,306,FALSE))=TRUE,"",IF(VLOOKUP($A73,parlvotes_lh!$A$11:$ZZ$210,306,FALSE)=0,"",VLOOKUP($A73,parlvotes_lh!$A$11:$ZZ$210,306,FALSE)))</f>
        <v/>
      </c>
      <c r="Z73" s="270" t="str">
        <f>IF(ISERROR(VLOOKUP($A73,parlvotes_lh!$A$11:$ZZ$210,326,FALSE))=TRUE,"",IF(VLOOKUP($A73,parlvotes_lh!$A$11:$ZZ$210,326,FALSE)=0,"",VLOOKUP($A73,parlvotes_lh!$A$11:$ZZ$210,326,FALSE)))</f>
        <v/>
      </c>
      <c r="AA73" s="270" t="str">
        <f>IF(ISERROR(VLOOKUP($A73,parlvotes_lh!$A$11:$ZZ$210,346,FALSE))=TRUE,"",IF(VLOOKUP($A73,parlvotes_lh!$A$11:$ZZ$210,346,FALSE)=0,"",VLOOKUP($A73,parlvotes_lh!$A$11:$ZZ$210,346,FALSE)))</f>
        <v/>
      </c>
      <c r="AB73" s="270" t="str">
        <f>IF(ISERROR(VLOOKUP($A73,parlvotes_lh!$A$11:$ZZ$210,366,FALSE))=TRUE,"",IF(VLOOKUP($A73,parlvotes_lh!$A$11:$ZZ$210,366,FALSE)=0,"",VLOOKUP($A73,parlvotes_lh!$A$11:$ZZ$210,366,FALSE)))</f>
        <v/>
      </c>
      <c r="AC73" s="270" t="str">
        <f>IF(ISERROR(VLOOKUP($A73,parlvotes_lh!$A$11:$ZZ$210,386,FALSE))=TRUE,"",IF(VLOOKUP($A73,parlvotes_lh!$A$11:$ZZ$210,386,FALSE)=0,"",VLOOKUP($A73,parlvotes_lh!$A$11:$ZZ$210,386,FALSE)))</f>
        <v/>
      </c>
    </row>
    <row r="74" spans="1:29" ht="13.5" customHeight="1">
      <c r="A74" s="264" t="str">
        <f>IF(info_parties!A74="","",info_parties!A74)</f>
        <v>jp_pnp-npd-ic01</v>
      </c>
      <c r="B74" s="45" t="str">
        <f>IF(A74="","",MID(info_weblinks!$C$3,32,3))</f>
        <v>jpn</v>
      </c>
      <c r="C74" s="45" t="str">
        <f>IF(info_parties!G74="","",info_parties!G74)</f>
        <v>People's New Party and New Party Daichi and Independents Club</v>
      </c>
      <c r="D74" s="45" t="str">
        <f>IF(info_parties!K74="","",info_parties!K74)</f>
        <v>combination</v>
      </c>
      <c r="E74" s="45" t="str">
        <f>IF(info_parties!H74="","",info_parties!H74)</f>
        <v>PNP and NPD and IC</v>
      </c>
      <c r="F74" s="265" t="str">
        <f t="shared" si="4"/>
        <v/>
      </c>
      <c r="G74" s="266" t="str">
        <f t="shared" si="5"/>
        <v/>
      </c>
      <c r="H74" s="267" t="str">
        <f t="shared" si="6"/>
        <v/>
      </c>
      <c r="I74" s="268" t="str">
        <f t="shared" si="7"/>
        <v/>
      </c>
      <c r="J74" s="269" t="str">
        <f>IF(ISERROR(VLOOKUP($A74,parlvotes_lh!$A$11:$ZZ$210,6,FALSE))=TRUE,"",IF(VLOOKUP($A74,parlvotes_lh!$A$11:$ZZ$210,6,FALSE)=0,"",VLOOKUP($A74,parlvotes_lh!$A$11:$ZZ$210,6,FALSE)))</f>
        <v/>
      </c>
      <c r="K74" s="269" t="str">
        <f>IF(ISERROR(VLOOKUP($A74,parlvotes_lh!$A$11:$ZZ$210,26,FALSE))=TRUE,"",IF(VLOOKUP($A74,parlvotes_lh!$A$11:$ZZ$210,26,FALSE)=0,"",VLOOKUP($A74,parlvotes_lh!$A$11:$ZZ$210,26,FALSE)))</f>
        <v/>
      </c>
      <c r="L74" s="269" t="str">
        <f>IF(ISERROR(VLOOKUP($A74,parlvotes_lh!$A$11:$ZZ$210,46,FALSE))=TRUE,"",IF(VLOOKUP($A74,parlvotes_lh!$A$11:$ZZ$210,46,FALSE)=0,"",VLOOKUP($A74,parlvotes_lh!$A$11:$ZZ$210,46,FALSE)))</f>
        <v/>
      </c>
      <c r="M74" s="269" t="str">
        <f>IF(ISERROR(VLOOKUP($A74,parlvotes_lh!$A$11:$ZZ$210,66,FALSE))=TRUE,"",IF(VLOOKUP($A74,parlvotes_lh!$A$11:$ZZ$210,66,FALSE)=0,"",VLOOKUP($A74,parlvotes_lh!$A$11:$ZZ$210,66,FALSE)))</f>
        <v/>
      </c>
      <c r="N74" s="269" t="str">
        <f>IF(ISERROR(VLOOKUP($A74,parlvotes_lh!$A$11:$ZZ$210,86,FALSE))=TRUE,"",IF(VLOOKUP($A74,parlvotes_lh!$A$11:$ZZ$210,86,FALSE)=0,"",VLOOKUP($A74,parlvotes_lh!$A$11:$ZZ$210,86,FALSE)))</f>
        <v/>
      </c>
      <c r="O74" s="269" t="str">
        <f>IF(ISERROR(VLOOKUP($A74,parlvotes_lh!$A$11:$ZZ$210,106,FALSE))=TRUE,"",IF(VLOOKUP($A74,parlvotes_lh!$A$11:$ZZ$210,106,FALSE)=0,"",VLOOKUP($A74,parlvotes_lh!$A$11:$ZZ$210,106,FALSE)))</f>
        <v/>
      </c>
      <c r="P74" s="269" t="str">
        <f>IF(ISERROR(VLOOKUP($A74,parlvotes_lh!$A$11:$ZZ$210,126,FALSE))=TRUE,"",IF(VLOOKUP($A74,parlvotes_lh!$A$11:$ZZ$210,126,FALSE)=0,"",VLOOKUP($A74,parlvotes_lh!$A$11:$ZZ$210,126,FALSE)))</f>
        <v/>
      </c>
      <c r="Q74" s="270" t="str">
        <f>IF(ISERROR(VLOOKUP($A74,parlvotes_lh!$A$11:$ZZ$210,146,FALSE))=TRUE,"",IF(VLOOKUP($A74,parlvotes_lh!$A$11:$ZZ$210,146,FALSE)=0,"",VLOOKUP($A74,parlvotes_lh!$A$11:$ZZ$210,146,FALSE)))</f>
        <v/>
      </c>
      <c r="R74" s="270" t="str">
        <f>IF(ISERROR(VLOOKUP($A74,parlvotes_lh!$A$11:$ZZ$210,166,FALSE))=TRUE,"",IF(VLOOKUP($A74,parlvotes_lh!$A$11:$ZZ$210,166,FALSE)=0,"",VLOOKUP($A74,parlvotes_lh!$A$11:$ZZ$210,166,FALSE)))</f>
        <v/>
      </c>
      <c r="S74" s="270" t="str">
        <f>IF(ISERROR(VLOOKUP($A74,parlvotes_lh!$A$11:$ZZ$210,186,FALSE))=TRUE,"",IF(VLOOKUP($A74,parlvotes_lh!$A$11:$ZZ$210,186,FALSE)=0,"",VLOOKUP($A74,parlvotes_lh!$A$11:$ZZ$210,186,FALSE)))</f>
        <v/>
      </c>
      <c r="T74" s="270" t="str">
        <f>IF(ISERROR(VLOOKUP($A74,parlvotes_lh!$A$11:$ZZ$210,206,FALSE))=TRUE,"",IF(VLOOKUP($A74,parlvotes_lh!$A$11:$ZZ$210,206,FALSE)=0,"",VLOOKUP($A74,parlvotes_lh!$A$11:$ZZ$210,206,FALSE)))</f>
        <v/>
      </c>
      <c r="U74" s="270" t="str">
        <f>IF(ISERROR(VLOOKUP($A74,parlvotes_lh!$A$11:$ZZ$210,226,FALSE))=TRUE,"",IF(VLOOKUP($A74,parlvotes_lh!$A$11:$ZZ$210,226,FALSE)=0,"",VLOOKUP($A74,parlvotes_lh!$A$11:$ZZ$210,226,FALSE)))</f>
        <v/>
      </c>
      <c r="V74" s="270" t="str">
        <f>IF(ISERROR(VLOOKUP($A74,parlvotes_lh!$A$11:$ZZ$210,246,FALSE))=TRUE,"",IF(VLOOKUP($A74,parlvotes_lh!$A$11:$ZZ$210,246,FALSE)=0,"",VLOOKUP($A74,parlvotes_lh!$A$11:$ZZ$210,246,FALSE)))</f>
        <v/>
      </c>
      <c r="W74" s="270" t="str">
        <f>IF(ISERROR(VLOOKUP($A74,parlvotes_lh!$A$11:$ZZ$210,266,FALSE))=TRUE,"",IF(VLOOKUP($A74,parlvotes_lh!$A$11:$ZZ$210,266,FALSE)=0,"",VLOOKUP($A74,parlvotes_lh!$A$11:$ZZ$210,266,FALSE)))</f>
        <v/>
      </c>
      <c r="X74" s="270" t="str">
        <f>IF(ISERROR(VLOOKUP($A74,parlvotes_lh!$A$11:$ZZ$210,286,FALSE))=TRUE,"",IF(VLOOKUP($A74,parlvotes_lh!$A$11:$ZZ$210,286,FALSE)=0,"",VLOOKUP($A74,parlvotes_lh!$A$11:$ZZ$210,286,FALSE)))</f>
        <v/>
      </c>
      <c r="Y74" s="270" t="str">
        <f>IF(ISERROR(VLOOKUP($A74,parlvotes_lh!$A$11:$ZZ$210,306,FALSE))=TRUE,"",IF(VLOOKUP($A74,parlvotes_lh!$A$11:$ZZ$210,306,FALSE)=0,"",VLOOKUP($A74,parlvotes_lh!$A$11:$ZZ$210,306,FALSE)))</f>
        <v/>
      </c>
      <c r="Z74" s="270" t="str">
        <f>IF(ISERROR(VLOOKUP($A74,parlvotes_lh!$A$11:$ZZ$210,326,FALSE))=TRUE,"",IF(VLOOKUP($A74,parlvotes_lh!$A$11:$ZZ$210,326,FALSE)=0,"",VLOOKUP($A74,parlvotes_lh!$A$11:$ZZ$210,326,FALSE)))</f>
        <v/>
      </c>
      <c r="AA74" s="270" t="str">
        <f>IF(ISERROR(VLOOKUP($A74,parlvotes_lh!$A$11:$ZZ$210,346,FALSE))=TRUE,"",IF(VLOOKUP($A74,parlvotes_lh!$A$11:$ZZ$210,346,FALSE)=0,"",VLOOKUP($A74,parlvotes_lh!$A$11:$ZZ$210,346,FALSE)))</f>
        <v/>
      </c>
      <c r="AB74" s="270" t="str">
        <f>IF(ISERROR(VLOOKUP($A74,parlvotes_lh!$A$11:$ZZ$210,366,FALSE))=TRUE,"",IF(VLOOKUP($A74,parlvotes_lh!$A$11:$ZZ$210,366,FALSE)=0,"",VLOOKUP($A74,parlvotes_lh!$A$11:$ZZ$210,366,FALSE)))</f>
        <v/>
      </c>
      <c r="AC74" s="270" t="str">
        <f>IF(ISERROR(VLOOKUP($A74,parlvotes_lh!$A$11:$ZZ$210,386,FALSE))=TRUE,"",IF(VLOOKUP($A74,parlvotes_lh!$A$11:$ZZ$210,386,FALSE)=0,"",VLOOKUP($A74,parlvotes_lh!$A$11:$ZZ$210,386,FALSE)))</f>
        <v/>
      </c>
    </row>
    <row r="75" spans="1:29" ht="13.5" customHeight="1">
      <c r="A75" s="264" t="str">
        <f>IF(info_parties!A75="","",info_parties!A75)</f>
        <v>jp_pnp-npn-ic01</v>
      </c>
      <c r="B75" s="45" t="str">
        <f>IF(A75="","",MID(info_weblinks!$C$3,32,3))</f>
        <v>jpn</v>
      </c>
      <c r="C75" s="45" t="str">
        <f>IF(info_parties!G75="","",info_parties!G75)</f>
        <v>People's New Party and New Party Nippon and Independents Club</v>
      </c>
      <c r="D75" s="45" t="str">
        <f>IF(info_parties!K75="","",info_parties!K75)</f>
        <v>combination</v>
      </c>
      <c r="E75" s="45" t="str">
        <f>IF(info_parties!H75="","",info_parties!H75)</f>
        <v>PNP and NPN and IC</v>
      </c>
      <c r="F75" s="265" t="str">
        <f t="shared" si="4"/>
        <v/>
      </c>
      <c r="G75" s="266" t="str">
        <f t="shared" si="5"/>
        <v/>
      </c>
      <c r="H75" s="267" t="str">
        <f t="shared" si="6"/>
        <v/>
      </c>
      <c r="I75" s="268" t="str">
        <f t="shared" si="7"/>
        <v/>
      </c>
      <c r="J75" s="269" t="str">
        <f>IF(ISERROR(VLOOKUP($A75,parlvotes_lh!$A$11:$ZZ$210,6,FALSE))=TRUE,"",IF(VLOOKUP($A75,parlvotes_lh!$A$11:$ZZ$210,6,FALSE)=0,"",VLOOKUP($A75,parlvotes_lh!$A$11:$ZZ$210,6,FALSE)))</f>
        <v/>
      </c>
      <c r="K75" s="269" t="str">
        <f>IF(ISERROR(VLOOKUP($A75,parlvotes_lh!$A$11:$ZZ$210,26,FALSE))=TRUE,"",IF(VLOOKUP($A75,parlvotes_lh!$A$11:$ZZ$210,26,FALSE)=0,"",VLOOKUP($A75,parlvotes_lh!$A$11:$ZZ$210,26,FALSE)))</f>
        <v/>
      </c>
      <c r="L75" s="269" t="str">
        <f>IF(ISERROR(VLOOKUP($A75,parlvotes_lh!$A$11:$ZZ$210,46,FALSE))=TRUE,"",IF(VLOOKUP($A75,parlvotes_lh!$A$11:$ZZ$210,46,FALSE)=0,"",VLOOKUP($A75,parlvotes_lh!$A$11:$ZZ$210,46,FALSE)))</f>
        <v/>
      </c>
      <c r="M75" s="269" t="str">
        <f>IF(ISERROR(VLOOKUP($A75,parlvotes_lh!$A$11:$ZZ$210,66,FALSE))=TRUE,"",IF(VLOOKUP($A75,parlvotes_lh!$A$11:$ZZ$210,66,FALSE)=0,"",VLOOKUP($A75,parlvotes_lh!$A$11:$ZZ$210,66,FALSE)))</f>
        <v/>
      </c>
      <c r="N75" s="269" t="str">
        <f>IF(ISERROR(VLOOKUP($A75,parlvotes_lh!$A$11:$ZZ$210,86,FALSE))=TRUE,"",IF(VLOOKUP($A75,parlvotes_lh!$A$11:$ZZ$210,86,FALSE)=0,"",VLOOKUP($A75,parlvotes_lh!$A$11:$ZZ$210,86,FALSE)))</f>
        <v/>
      </c>
      <c r="O75" s="269" t="str">
        <f>IF(ISERROR(VLOOKUP($A75,parlvotes_lh!$A$11:$ZZ$210,106,FALSE))=TRUE,"",IF(VLOOKUP($A75,parlvotes_lh!$A$11:$ZZ$210,106,FALSE)=0,"",VLOOKUP($A75,parlvotes_lh!$A$11:$ZZ$210,106,FALSE)))</f>
        <v/>
      </c>
      <c r="P75" s="269" t="str">
        <f>IF(ISERROR(VLOOKUP($A75,parlvotes_lh!$A$11:$ZZ$210,126,FALSE))=TRUE,"",IF(VLOOKUP($A75,parlvotes_lh!$A$11:$ZZ$210,126,FALSE)=0,"",VLOOKUP($A75,parlvotes_lh!$A$11:$ZZ$210,126,FALSE)))</f>
        <v/>
      </c>
      <c r="Q75" s="270" t="str">
        <f>IF(ISERROR(VLOOKUP($A75,parlvotes_lh!$A$11:$ZZ$210,146,FALSE))=TRUE,"",IF(VLOOKUP($A75,parlvotes_lh!$A$11:$ZZ$210,146,FALSE)=0,"",VLOOKUP($A75,parlvotes_lh!$A$11:$ZZ$210,146,FALSE)))</f>
        <v/>
      </c>
      <c r="R75" s="270" t="str">
        <f>IF(ISERROR(VLOOKUP($A75,parlvotes_lh!$A$11:$ZZ$210,166,FALSE))=TRUE,"",IF(VLOOKUP($A75,parlvotes_lh!$A$11:$ZZ$210,166,FALSE)=0,"",VLOOKUP($A75,parlvotes_lh!$A$11:$ZZ$210,166,FALSE)))</f>
        <v/>
      </c>
      <c r="S75" s="270" t="str">
        <f>IF(ISERROR(VLOOKUP($A75,parlvotes_lh!$A$11:$ZZ$210,186,FALSE))=TRUE,"",IF(VLOOKUP($A75,parlvotes_lh!$A$11:$ZZ$210,186,FALSE)=0,"",VLOOKUP($A75,parlvotes_lh!$A$11:$ZZ$210,186,FALSE)))</f>
        <v/>
      </c>
      <c r="T75" s="270" t="str">
        <f>IF(ISERROR(VLOOKUP($A75,parlvotes_lh!$A$11:$ZZ$210,206,FALSE))=TRUE,"",IF(VLOOKUP($A75,parlvotes_lh!$A$11:$ZZ$210,206,FALSE)=0,"",VLOOKUP($A75,parlvotes_lh!$A$11:$ZZ$210,206,FALSE)))</f>
        <v/>
      </c>
      <c r="U75" s="270" t="str">
        <f>IF(ISERROR(VLOOKUP($A75,parlvotes_lh!$A$11:$ZZ$210,226,FALSE))=TRUE,"",IF(VLOOKUP($A75,parlvotes_lh!$A$11:$ZZ$210,226,FALSE)=0,"",VLOOKUP($A75,parlvotes_lh!$A$11:$ZZ$210,226,FALSE)))</f>
        <v/>
      </c>
      <c r="V75" s="270" t="str">
        <f>IF(ISERROR(VLOOKUP($A75,parlvotes_lh!$A$11:$ZZ$210,246,FALSE))=TRUE,"",IF(VLOOKUP($A75,parlvotes_lh!$A$11:$ZZ$210,246,FALSE)=0,"",VLOOKUP($A75,parlvotes_lh!$A$11:$ZZ$210,246,FALSE)))</f>
        <v/>
      </c>
      <c r="W75" s="270" t="str">
        <f>IF(ISERROR(VLOOKUP($A75,parlvotes_lh!$A$11:$ZZ$210,266,FALSE))=TRUE,"",IF(VLOOKUP($A75,parlvotes_lh!$A$11:$ZZ$210,266,FALSE)=0,"",VLOOKUP($A75,parlvotes_lh!$A$11:$ZZ$210,266,FALSE)))</f>
        <v/>
      </c>
      <c r="X75" s="270" t="str">
        <f>IF(ISERROR(VLOOKUP($A75,parlvotes_lh!$A$11:$ZZ$210,286,FALSE))=TRUE,"",IF(VLOOKUP($A75,parlvotes_lh!$A$11:$ZZ$210,286,FALSE)=0,"",VLOOKUP($A75,parlvotes_lh!$A$11:$ZZ$210,286,FALSE)))</f>
        <v/>
      </c>
      <c r="Y75" s="270" t="str">
        <f>IF(ISERROR(VLOOKUP($A75,parlvotes_lh!$A$11:$ZZ$210,306,FALSE))=TRUE,"",IF(VLOOKUP($A75,parlvotes_lh!$A$11:$ZZ$210,306,FALSE)=0,"",VLOOKUP($A75,parlvotes_lh!$A$11:$ZZ$210,306,FALSE)))</f>
        <v/>
      </c>
      <c r="Z75" s="270" t="str">
        <f>IF(ISERROR(VLOOKUP($A75,parlvotes_lh!$A$11:$ZZ$210,326,FALSE))=TRUE,"",IF(VLOOKUP($A75,parlvotes_lh!$A$11:$ZZ$210,326,FALSE)=0,"",VLOOKUP($A75,parlvotes_lh!$A$11:$ZZ$210,326,FALSE)))</f>
        <v/>
      </c>
      <c r="AA75" s="270" t="str">
        <f>IF(ISERROR(VLOOKUP($A75,parlvotes_lh!$A$11:$ZZ$210,346,FALSE))=TRUE,"",IF(VLOOKUP($A75,parlvotes_lh!$A$11:$ZZ$210,346,FALSE)=0,"",VLOOKUP($A75,parlvotes_lh!$A$11:$ZZ$210,346,FALSE)))</f>
        <v/>
      </c>
      <c r="AB75" s="270" t="str">
        <f>IF(ISERROR(VLOOKUP($A75,parlvotes_lh!$A$11:$ZZ$210,366,FALSE))=TRUE,"",IF(VLOOKUP($A75,parlvotes_lh!$A$11:$ZZ$210,366,FALSE)=0,"",VLOOKUP($A75,parlvotes_lh!$A$11:$ZZ$210,366,FALSE)))</f>
        <v/>
      </c>
      <c r="AC75" s="270" t="str">
        <f>IF(ISERROR(VLOOKUP($A75,parlvotes_lh!$A$11:$ZZ$210,386,FALSE))=TRUE,"",IF(VLOOKUP($A75,parlvotes_lh!$A$11:$ZZ$210,386,FALSE)=0,"",VLOOKUP($A75,parlvotes_lh!$A$11:$ZZ$210,386,FALSE)))</f>
        <v/>
      </c>
    </row>
    <row r="76" spans="1:29" ht="13.5" customHeight="1">
      <c r="A76" s="264" t="str">
        <f>IF(info_parties!A76="","",info_parties!A76)</f>
        <v>jp_pnp-sozo-ic01</v>
      </c>
      <c r="B76" s="45" t="str">
        <f>IF(A76="","",MID(info_weblinks!$C$3,32,3))</f>
        <v>jpn</v>
      </c>
      <c r="C76" s="45" t="str">
        <f>IF(info_parties!G76="","",info_parties!G76)</f>
        <v>People's New Party and Political Group of Okinawa Revolution and Independents Club</v>
      </c>
      <c r="D76" s="45" t="str">
        <f>IF(info_parties!K76="","",info_parties!K76)</f>
        <v>combination</v>
      </c>
      <c r="E76" s="45" t="str">
        <f>IF(info_parties!H76="","",info_parties!H76)</f>
        <v>PNP and SOZO and IC</v>
      </c>
      <c r="F76" s="265" t="str">
        <f t="shared" si="4"/>
        <v/>
      </c>
      <c r="G76" s="266" t="str">
        <f t="shared" si="5"/>
        <v/>
      </c>
      <c r="H76" s="267" t="str">
        <f t="shared" si="6"/>
        <v/>
      </c>
      <c r="I76" s="268" t="str">
        <f t="shared" si="7"/>
        <v/>
      </c>
      <c r="J76" s="269" t="str">
        <f>IF(ISERROR(VLOOKUP($A76,parlvotes_lh!$A$11:$ZZ$210,6,FALSE))=TRUE,"",IF(VLOOKUP($A76,parlvotes_lh!$A$11:$ZZ$210,6,FALSE)=0,"",VLOOKUP($A76,parlvotes_lh!$A$11:$ZZ$210,6,FALSE)))</f>
        <v/>
      </c>
      <c r="K76" s="269" t="str">
        <f>IF(ISERROR(VLOOKUP($A76,parlvotes_lh!$A$11:$ZZ$210,26,FALSE))=TRUE,"",IF(VLOOKUP($A76,parlvotes_lh!$A$11:$ZZ$210,26,FALSE)=0,"",VLOOKUP($A76,parlvotes_lh!$A$11:$ZZ$210,26,FALSE)))</f>
        <v/>
      </c>
      <c r="L76" s="269" t="str">
        <f>IF(ISERROR(VLOOKUP($A76,parlvotes_lh!$A$11:$ZZ$210,46,FALSE))=TRUE,"",IF(VLOOKUP($A76,parlvotes_lh!$A$11:$ZZ$210,46,FALSE)=0,"",VLOOKUP($A76,parlvotes_lh!$A$11:$ZZ$210,46,FALSE)))</f>
        <v/>
      </c>
      <c r="M76" s="269" t="str">
        <f>IF(ISERROR(VLOOKUP($A76,parlvotes_lh!$A$11:$ZZ$210,66,FALSE))=TRUE,"",IF(VLOOKUP($A76,parlvotes_lh!$A$11:$ZZ$210,66,FALSE)=0,"",VLOOKUP($A76,parlvotes_lh!$A$11:$ZZ$210,66,FALSE)))</f>
        <v/>
      </c>
      <c r="N76" s="269" t="str">
        <f>IF(ISERROR(VLOOKUP($A76,parlvotes_lh!$A$11:$ZZ$210,86,FALSE))=TRUE,"",IF(VLOOKUP($A76,parlvotes_lh!$A$11:$ZZ$210,86,FALSE)=0,"",VLOOKUP($A76,parlvotes_lh!$A$11:$ZZ$210,86,FALSE)))</f>
        <v/>
      </c>
      <c r="O76" s="269" t="str">
        <f>IF(ISERROR(VLOOKUP($A76,parlvotes_lh!$A$11:$ZZ$210,106,FALSE))=TRUE,"",IF(VLOOKUP($A76,parlvotes_lh!$A$11:$ZZ$210,106,FALSE)=0,"",VLOOKUP($A76,parlvotes_lh!$A$11:$ZZ$210,106,FALSE)))</f>
        <v/>
      </c>
      <c r="P76" s="269" t="str">
        <f>IF(ISERROR(VLOOKUP($A76,parlvotes_lh!$A$11:$ZZ$210,126,FALSE))=TRUE,"",IF(VLOOKUP($A76,parlvotes_lh!$A$11:$ZZ$210,126,FALSE)=0,"",VLOOKUP($A76,parlvotes_lh!$A$11:$ZZ$210,126,FALSE)))</f>
        <v/>
      </c>
      <c r="Q76" s="270" t="str">
        <f>IF(ISERROR(VLOOKUP($A76,parlvotes_lh!$A$11:$ZZ$210,146,FALSE))=TRUE,"",IF(VLOOKUP($A76,parlvotes_lh!$A$11:$ZZ$210,146,FALSE)=0,"",VLOOKUP($A76,parlvotes_lh!$A$11:$ZZ$210,146,FALSE)))</f>
        <v/>
      </c>
      <c r="R76" s="270" t="str">
        <f>IF(ISERROR(VLOOKUP($A76,parlvotes_lh!$A$11:$ZZ$210,166,FALSE))=TRUE,"",IF(VLOOKUP($A76,parlvotes_lh!$A$11:$ZZ$210,166,FALSE)=0,"",VLOOKUP($A76,parlvotes_lh!$A$11:$ZZ$210,166,FALSE)))</f>
        <v/>
      </c>
      <c r="S76" s="270" t="str">
        <f>IF(ISERROR(VLOOKUP($A76,parlvotes_lh!$A$11:$ZZ$210,186,FALSE))=TRUE,"",IF(VLOOKUP($A76,parlvotes_lh!$A$11:$ZZ$210,186,FALSE)=0,"",VLOOKUP($A76,parlvotes_lh!$A$11:$ZZ$210,186,FALSE)))</f>
        <v/>
      </c>
      <c r="T76" s="270" t="str">
        <f>IF(ISERROR(VLOOKUP($A76,parlvotes_lh!$A$11:$ZZ$210,206,FALSE))=TRUE,"",IF(VLOOKUP($A76,parlvotes_lh!$A$11:$ZZ$210,206,FALSE)=0,"",VLOOKUP($A76,parlvotes_lh!$A$11:$ZZ$210,206,FALSE)))</f>
        <v/>
      </c>
      <c r="U76" s="270" t="str">
        <f>IF(ISERROR(VLOOKUP($A76,parlvotes_lh!$A$11:$ZZ$210,226,FALSE))=TRUE,"",IF(VLOOKUP($A76,parlvotes_lh!$A$11:$ZZ$210,226,FALSE)=0,"",VLOOKUP($A76,parlvotes_lh!$A$11:$ZZ$210,226,FALSE)))</f>
        <v/>
      </c>
      <c r="V76" s="270" t="str">
        <f>IF(ISERROR(VLOOKUP($A76,parlvotes_lh!$A$11:$ZZ$210,246,FALSE))=TRUE,"",IF(VLOOKUP($A76,parlvotes_lh!$A$11:$ZZ$210,246,FALSE)=0,"",VLOOKUP($A76,parlvotes_lh!$A$11:$ZZ$210,246,FALSE)))</f>
        <v/>
      </c>
      <c r="W76" s="270" t="str">
        <f>IF(ISERROR(VLOOKUP($A76,parlvotes_lh!$A$11:$ZZ$210,266,FALSE))=TRUE,"",IF(VLOOKUP($A76,parlvotes_lh!$A$11:$ZZ$210,266,FALSE)=0,"",VLOOKUP($A76,parlvotes_lh!$A$11:$ZZ$210,266,FALSE)))</f>
        <v/>
      </c>
      <c r="X76" s="270" t="str">
        <f>IF(ISERROR(VLOOKUP($A76,parlvotes_lh!$A$11:$ZZ$210,286,FALSE))=TRUE,"",IF(VLOOKUP($A76,parlvotes_lh!$A$11:$ZZ$210,286,FALSE)=0,"",VLOOKUP($A76,parlvotes_lh!$A$11:$ZZ$210,286,FALSE)))</f>
        <v/>
      </c>
      <c r="Y76" s="270" t="str">
        <f>IF(ISERROR(VLOOKUP($A76,parlvotes_lh!$A$11:$ZZ$210,306,FALSE))=TRUE,"",IF(VLOOKUP($A76,parlvotes_lh!$A$11:$ZZ$210,306,FALSE)=0,"",VLOOKUP($A76,parlvotes_lh!$A$11:$ZZ$210,306,FALSE)))</f>
        <v/>
      </c>
      <c r="Z76" s="270" t="str">
        <f>IF(ISERROR(VLOOKUP($A76,parlvotes_lh!$A$11:$ZZ$210,326,FALSE))=TRUE,"",IF(VLOOKUP($A76,parlvotes_lh!$A$11:$ZZ$210,326,FALSE)=0,"",VLOOKUP($A76,parlvotes_lh!$A$11:$ZZ$210,326,FALSE)))</f>
        <v/>
      </c>
      <c r="AA76" s="270" t="str">
        <f>IF(ISERROR(VLOOKUP($A76,parlvotes_lh!$A$11:$ZZ$210,346,FALSE))=TRUE,"",IF(VLOOKUP($A76,parlvotes_lh!$A$11:$ZZ$210,346,FALSE)=0,"",VLOOKUP($A76,parlvotes_lh!$A$11:$ZZ$210,346,FALSE)))</f>
        <v/>
      </c>
      <c r="AB76" s="270" t="str">
        <f>IF(ISERROR(VLOOKUP($A76,parlvotes_lh!$A$11:$ZZ$210,366,FALSE))=TRUE,"",IF(VLOOKUP($A76,parlvotes_lh!$A$11:$ZZ$210,366,FALSE)=0,"",VLOOKUP($A76,parlvotes_lh!$A$11:$ZZ$210,366,FALSE)))</f>
        <v/>
      </c>
      <c r="AC76" s="270" t="str">
        <f>IF(ISERROR(VLOOKUP($A76,parlvotes_lh!$A$11:$ZZ$210,386,FALSE))=TRUE,"",IF(VLOOKUP($A76,parlvotes_lh!$A$11:$ZZ$210,386,FALSE)=0,"",VLOOKUP($A76,parlvotes_lh!$A$11:$ZZ$210,386,FALSE)))</f>
        <v/>
      </c>
    </row>
    <row r="77" spans="1:29" ht="13.5" customHeight="1">
      <c r="A77" s="264" t="str">
        <f>IF(info_parties!A77="","",info_parties!A77)</f>
        <v>jp_jnp-nps01</v>
      </c>
      <c r="B77" s="45" t="str">
        <f>IF(A77="","",MID(info_weblinks!$C$3,32,3))</f>
        <v>jpn</v>
      </c>
      <c r="C77" s="45" t="str">
        <f>IF(info_parties!G77="","",info_parties!G77)</f>
        <v>Japan New Party and New Party Sakigake</v>
      </c>
      <c r="D77" s="45" t="str">
        <f>IF(info_parties!K77="","",info_parties!K77)</f>
        <v>combination</v>
      </c>
      <c r="E77" s="45" t="str">
        <f>IF(info_parties!H77="","",info_parties!H77)</f>
        <v>JNP and NPS</v>
      </c>
      <c r="F77" s="265" t="str">
        <f t="shared" si="4"/>
        <v/>
      </c>
      <c r="G77" s="266" t="str">
        <f t="shared" si="5"/>
        <v/>
      </c>
      <c r="H77" s="267" t="str">
        <f t="shared" si="6"/>
        <v/>
      </c>
      <c r="I77" s="268" t="str">
        <f t="shared" si="7"/>
        <v/>
      </c>
      <c r="J77" s="269" t="str">
        <f>IF(ISERROR(VLOOKUP($A77,parlvotes_lh!$A$11:$ZZ$210,6,FALSE))=TRUE,"",IF(VLOOKUP($A77,parlvotes_lh!$A$11:$ZZ$210,6,FALSE)=0,"",VLOOKUP($A77,parlvotes_lh!$A$11:$ZZ$210,6,FALSE)))</f>
        <v/>
      </c>
      <c r="K77" s="269" t="str">
        <f>IF(ISERROR(VLOOKUP($A77,parlvotes_lh!$A$11:$ZZ$210,26,FALSE))=TRUE,"",IF(VLOOKUP($A77,parlvotes_lh!$A$11:$ZZ$210,26,FALSE)=0,"",VLOOKUP($A77,parlvotes_lh!$A$11:$ZZ$210,26,FALSE)))</f>
        <v/>
      </c>
      <c r="L77" s="269" t="str">
        <f>IF(ISERROR(VLOOKUP($A77,parlvotes_lh!$A$11:$ZZ$210,46,FALSE))=TRUE,"",IF(VLOOKUP($A77,parlvotes_lh!$A$11:$ZZ$210,46,FALSE)=0,"",VLOOKUP($A77,parlvotes_lh!$A$11:$ZZ$210,46,FALSE)))</f>
        <v/>
      </c>
      <c r="M77" s="269" t="str">
        <f>IF(ISERROR(VLOOKUP($A77,parlvotes_lh!$A$11:$ZZ$210,66,FALSE))=TRUE,"",IF(VLOOKUP($A77,parlvotes_lh!$A$11:$ZZ$210,66,FALSE)=0,"",VLOOKUP($A77,parlvotes_lh!$A$11:$ZZ$210,66,FALSE)))</f>
        <v/>
      </c>
      <c r="N77" s="269" t="str">
        <f>IF(ISERROR(VLOOKUP($A77,parlvotes_lh!$A$11:$ZZ$210,86,FALSE))=TRUE,"",IF(VLOOKUP($A77,parlvotes_lh!$A$11:$ZZ$210,86,FALSE)=0,"",VLOOKUP($A77,parlvotes_lh!$A$11:$ZZ$210,86,FALSE)))</f>
        <v/>
      </c>
      <c r="O77" s="269" t="str">
        <f>IF(ISERROR(VLOOKUP($A77,parlvotes_lh!$A$11:$ZZ$210,106,FALSE))=TRUE,"",IF(VLOOKUP($A77,parlvotes_lh!$A$11:$ZZ$210,106,FALSE)=0,"",VLOOKUP($A77,parlvotes_lh!$A$11:$ZZ$210,106,FALSE)))</f>
        <v/>
      </c>
      <c r="P77" s="269" t="str">
        <f>IF(ISERROR(VLOOKUP($A77,parlvotes_lh!$A$11:$ZZ$210,126,FALSE))=TRUE,"",IF(VLOOKUP($A77,parlvotes_lh!$A$11:$ZZ$210,126,FALSE)=0,"",VLOOKUP($A77,parlvotes_lh!$A$11:$ZZ$210,126,FALSE)))</f>
        <v/>
      </c>
      <c r="Q77" s="270" t="str">
        <f>IF(ISERROR(VLOOKUP($A77,parlvotes_lh!$A$11:$ZZ$210,146,FALSE))=TRUE,"",IF(VLOOKUP($A77,parlvotes_lh!$A$11:$ZZ$210,146,FALSE)=0,"",VLOOKUP($A77,parlvotes_lh!$A$11:$ZZ$210,146,FALSE)))</f>
        <v/>
      </c>
      <c r="R77" s="270" t="str">
        <f>IF(ISERROR(VLOOKUP($A77,parlvotes_lh!$A$11:$ZZ$210,166,FALSE))=TRUE,"",IF(VLOOKUP($A77,parlvotes_lh!$A$11:$ZZ$210,166,FALSE)=0,"",VLOOKUP($A77,parlvotes_lh!$A$11:$ZZ$210,166,FALSE)))</f>
        <v/>
      </c>
      <c r="S77" s="270" t="str">
        <f>IF(ISERROR(VLOOKUP($A77,parlvotes_lh!$A$11:$ZZ$210,186,FALSE))=TRUE,"",IF(VLOOKUP($A77,parlvotes_lh!$A$11:$ZZ$210,186,FALSE)=0,"",VLOOKUP($A77,parlvotes_lh!$A$11:$ZZ$210,186,FALSE)))</f>
        <v/>
      </c>
      <c r="T77" s="270" t="str">
        <f>IF(ISERROR(VLOOKUP($A77,parlvotes_lh!$A$11:$ZZ$210,206,FALSE))=TRUE,"",IF(VLOOKUP($A77,parlvotes_lh!$A$11:$ZZ$210,206,FALSE)=0,"",VLOOKUP($A77,parlvotes_lh!$A$11:$ZZ$210,206,FALSE)))</f>
        <v/>
      </c>
      <c r="U77" s="270" t="str">
        <f>IF(ISERROR(VLOOKUP($A77,parlvotes_lh!$A$11:$ZZ$210,226,FALSE))=TRUE,"",IF(VLOOKUP($A77,parlvotes_lh!$A$11:$ZZ$210,226,FALSE)=0,"",VLOOKUP($A77,parlvotes_lh!$A$11:$ZZ$210,226,FALSE)))</f>
        <v/>
      </c>
      <c r="V77" s="270" t="str">
        <f>IF(ISERROR(VLOOKUP($A77,parlvotes_lh!$A$11:$ZZ$210,246,FALSE))=TRUE,"",IF(VLOOKUP($A77,parlvotes_lh!$A$11:$ZZ$210,246,FALSE)=0,"",VLOOKUP($A77,parlvotes_lh!$A$11:$ZZ$210,246,FALSE)))</f>
        <v/>
      </c>
      <c r="W77" s="270" t="str">
        <f>IF(ISERROR(VLOOKUP($A77,parlvotes_lh!$A$11:$ZZ$210,266,FALSE))=TRUE,"",IF(VLOOKUP($A77,parlvotes_lh!$A$11:$ZZ$210,266,FALSE)=0,"",VLOOKUP($A77,parlvotes_lh!$A$11:$ZZ$210,266,FALSE)))</f>
        <v/>
      </c>
      <c r="X77" s="270" t="str">
        <f>IF(ISERROR(VLOOKUP($A77,parlvotes_lh!$A$11:$ZZ$210,286,FALSE))=TRUE,"",IF(VLOOKUP($A77,parlvotes_lh!$A$11:$ZZ$210,286,FALSE)=0,"",VLOOKUP($A77,parlvotes_lh!$A$11:$ZZ$210,286,FALSE)))</f>
        <v/>
      </c>
      <c r="Y77" s="270" t="str">
        <f>IF(ISERROR(VLOOKUP($A77,parlvotes_lh!$A$11:$ZZ$210,306,FALSE))=TRUE,"",IF(VLOOKUP($A77,parlvotes_lh!$A$11:$ZZ$210,306,FALSE)=0,"",VLOOKUP($A77,parlvotes_lh!$A$11:$ZZ$210,306,FALSE)))</f>
        <v/>
      </c>
      <c r="Z77" s="270" t="str">
        <f>IF(ISERROR(VLOOKUP($A77,parlvotes_lh!$A$11:$ZZ$210,326,FALSE))=TRUE,"",IF(VLOOKUP($A77,parlvotes_lh!$A$11:$ZZ$210,326,FALSE)=0,"",VLOOKUP($A77,parlvotes_lh!$A$11:$ZZ$210,326,FALSE)))</f>
        <v/>
      </c>
      <c r="AA77" s="270" t="str">
        <f>IF(ISERROR(VLOOKUP($A77,parlvotes_lh!$A$11:$ZZ$210,346,FALSE))=TRUE,"",IF(VLOOKUP($A77,parlvotes_lh!$A$11:$ZZ$210,346,FALSE)=0,"",VLOOKUP($A77,parlvotes_lh!$A$11:$ZZ$210,346,FALSE)))</f>
        <v/>
      </c>
      <c r="AB77" s="270" t="str">
        <f>IF(ISERROR(VLOOKUP($A77,parlvotes_lh!$A$11:$ZZ$210,366,FALSE))=TRUE,"",IF(VLOOKUP($A77,parlvotes_lh!$A$11:$ZZ$210,366,FALSE)=0,"",VLOOKUP($A77,parlvotes_lh!$A$11:$ZZ$210,366,FALSE)))</f>
        <v/>
      </c>
      <c r="AC77" s="270" t="str">
        <f>IF(ISERROR(VLOOKUP($A77,parlvotes_lh!$A$11:$ZZ$210,386,FALSE))=TRUE,"",IF(VLOOKUP($A77,parlvotes_lh!$A$11:$ZZ$210,386,FALSE)=0,"",VLOOKUP($A77,parlvotes_lh!$A$11:$ZZ$210,386,FALSE)))</f>
        <v/>
      </c>
    </row>
    <row r="78" spans="1:29" ht="13.5" customHeight="1">
      <c r="A78" s="264" t="str">
        <f>IF(info_parties!A78="","",info_parties!A78)</f>
        <v>jp_ifo01</v>
      </c>
      <c r="B78" s="45" t="str">
        <f>IF(A78="","",MID(info_weblinks!$C$3,32,3))</f>
        <v>jpn</v>
      </c>
      <c r="C78" s="45" t="str">
        <f>IF(info_parties!G78="","",info_parties!G78)</f>
        <v>Initiatives from Osaka</v>
      </c>
      <c r="D78" s="45" t="str">
        <f>IF(info_parties!K78="","",info_parties!K78)</f>
        <v>Osaka Ishin no Kai</v>
      </c>
      <c r="E78" s="45" t="str">
        <f>IF(info_parties!H78="","",info_parties!H78)</f>
        <v>IFO</v>
      </c>
      <c r="F78" s="265" t="str">
        <f t="shared" si="4"/>
        <v/>
      </c>
      <c r="G78" s="266" t="str">
        <f t="shared" si="5"/>
        <v/>
      </c>
      <c r="H78" s="267" t="str">
        <f t="shared" si="6"/>
        <v/>
      </c>
      <c r="I78" s="268" t="str">
        <f t="shared" si="7"/>
        <v/>
      </c>
      <c r="J78" s="269" t="str">
        <f>IF(ISERROR(VLOOKUP($A78,parlvotes_lh!$A$11:$ZZ$210,6,FALSE))=TRUE,"",IF(VLOOKUP($A78,parlvotes_lh!$A$11:$ZZ$210,6,FALSE)=0,"",VLOOKUP($A78,parlvotes_lh!$A$11:$ZZ$210,6,FALSE)))</f>
        <v/>
      </c>
      <c r="K78" s="269" t="str">
        <f>IF(ISERROR(VLOOKUP($A78,parlvotes_lh!$A$11:$ZZ$210,26,FALSE))=TRUE,"",IF(VLOOKUP($A78,parlvotes_lh!$A$11:$ZZ$210,26,FALSE)=0,"",VLOOKUP($A78,parlvotes_lh!$A$11:$ZZ$210,26,FALSE)))</f>
        <v/>
      </c>
      <c r="L78" s="269" t="str">
        <f>IF(ISERROR(VLOOKUP($A78,parlvotes_lh!$A$11:$ZZ$210,46,FALSE))=TRUE,"",IF(VLOOKUP($A78,parlvotes_lh!$A$11:$ZZ$210,46,FALSE)=0,"",VLOOKUP($A78,parlvotes_lh!$A$11:$ZZ$210,46,FALSE)))</f>
        <v/>
      </c>
      <c r="M78" s="269" t="str">
        <f>IF(ISERROR(VLOOKUP($A78,parlvotes_lh!$A$11:$ZZ$210,66,FALSE))=TRUE,"",IF(VLOOKUP($A78,parlvotes_lh!$A$11:$ZZ$210,66,FALSE)=0,"",VLOOKUP($A78,parlvotes_lh!$A$11:$ZZ$210,66,FALSE)))</f>
        <v/>
      </c>
      <c r="N78" s="269" t="str">
        <f>IF(ISERROR(VLOOKUP($A78,parlvotes_lh!$A$11:$ZZ$210,86,FALSE))=TRUE,"",IF(VLOOKUP($A78,parlvotes_lh!$A$11:$ZZ$210,86,FALSE)=0,"",VLOOKUP($A78,parlvotes_lh!$A$11:$ZZ$210,86,FALSE)))</f>
        <v/>
      </c>
      <c r="O78" s="269" t="str">
        <f>IF(ISERROR(VLOOKUP($A78,parlvotes_lh!$A$11:$ZZ$210,106,FALSE))=TRUE,"",IF(VLOOKUP($A78,parlvotes_lh!$A$11:$ZZ$210,106,FALSE)=0,"",VLOOKUP($A78,parlvotes_lh!$A$11:$ZZ$210,106,FALSE)))</f>
        <v/>
      </c>
      <c r="P78" s="269" t="str">
        <f>IF(ISERROR(VLOOKUP($A78,parlvotes_lh!$A$11:$ZZ$210,126,FALSE))=TRUE,"",IF(VLOOKUP($A78,parlvotes_lh!$A$11:$ZZ$210,126,FALSE)=0,"",VLOOKUP($A78,parlvotes_lh!$A$11:$ZZ$210,126,FALSE)))</f>
        <v/>
      </c>
      <c r="Q78" s="270" t="str">
        <f>IF(ISERROR(VLOOKUP($A78,parlvotes_lh!$A$11:$ZZ$210,146,FALSE))=TRUE,"",IF(VLOOKUP($A78,parlvotes_lh!$A$11:$ZZ$210,146,FALSE)=0,"",VLOOKUP($A78,parlvotes_lh!$A$11:$ZZ$210,146,FALSE)))</f>
        <v/>
      </c>
      <c r="R78" s="270" t="str">
        <f>IF(ISERROR(VLOOKUP($A78,parlvotes_lh!$A$11:$ZZ$210,166,FALSE))=TRUE,"",IF(VLOOKUP($A78,parlvotes_lh!$A$11:$ZZ$210,166,FALSE)=0,"",VLOOKUP($A78,parlvotes_lh!$A$11:$ZZ$210,166,FALSE)))</f>
        <v/>
      </c>
      <c r="S78" s="270" t="str">
        <f>IF(ISERROR(VLOOKUP($A78,parlvotes_lh!$A$11:$ZZ$210,186,FALSE))=TRUE,"",IF(VLOOKUP($A78,parlvotes_lh!$A$11:$ZZ$210,186,FALSE)=0,"",VLOOKUP($A78,parlvotes_lh!$A$11:$ZZ$210,186,FALSE)))</f>
        <v/>
      </c>
      <c r="T78" s="270" t="str">
        <f>IF(ISERROR(VLOOKUP($A78,parlvotes_lh!$A$11:$ZZ$210,206,FALSE))=TRUE,"",IF(VLOOKUP($A78,parlvotes_lh!$A$11:$ZZ$210,206,FALSE)=0,"",VLOOKUP($A78,parlvotes_lh!$A$11:$ZZ$210,206,FALSE)))</f>
        <v/>
      </c>
      <c r="U78" s="270" t="str">
        <f>IF(ISERROR(VLOOKUP($A78,parlvotes_lh!$A$11:$ZZ$210,226,FALSE))=TRUE,"",IF(VLOOKUP($A78,parlvotes_lh!$A$11:$ZZ$210,226,FALSE)=0,"",VLOOKUP($A78,parlvotes_lh!$A$11:$ZZ$210,226,FALSE)))</f>
        <v/>
      </c>
      <c r="V78" s="270" t="str">
        <f>IF(ISERROR(VLOOKUP($A78,parlvotes_lh!$A$11:$ZZ$210,246,FALSE))=TRUE,"",IF(VLOOKUP($A78,parlvotes_lh!$A$11:$ZZ$210,246,FALSE)=0,"",VLOOKUP($A78,parlvotes_lh!$A$11:$ZZ$210,246,FALSE)))</f>
        <v/>
      </c>
      <c r="W78" s="270" t="str">
        <f>IF(ISERROR(VLOOKUP($A78,parlvotes_lh!$A$11:$ZZ$210,266,FALSE))=TRUE,"",IF(VLOOKUP($A78,parlvotes_lh!$A$11:$ZZ$210,266,FALSE)=0,"",VLOOKUP($A78,parlvotes_lh!$A$11:$ZZ$210,266,FALSE)))</f>
        <v/>
      </c>
      <c r="X78" s="270" t="str">
        <f>IF(ISERROR(VLOOKUP($A78,parlvotes_lh!$A$11:$ZZ$210,286,FALSE))=TRUE,"",IF(VLOOKUP($A78,parlvotes_lh!$A$11:$ZZ$210,286,FALSE)=0,"",VLOOKUP($A78,parlvotes_lh!$A$11:$ZZ$210,286,FALSE)))</f>
        <v/>
      </c>
      <c r="Y78" s="270" t="str">
        <f>IF(ISERROR(VLOOKUP($A78,parlvotes_lh!$A$11:$ZZ$210,306,FALSE))=TRUE,"",IF(VLOOKUP($A78,parlvotes_lh!$A$11:$ZZ$210,306,FALSE)=0,"",VLOOKUP($A78,parlvotes_lh!$A$11:$ZZ$210,306,FALSE)))</f>
        <v/>
      </c>
      <c r="Z78" s="270" t="str">
        <f>IF(ISERROR(VLOOKUP($A78,parlvotes_lh!$A$11:$ZZ$210,326,FALSE))=TRUE,"",IF(VLOOKUP($A78,parlvotes_lh!$A$11:$ZZ$210,326,FALSE)=0,"",VLOOKUP($A78,parlvotes_lh!$A$11:$ZZ$210,326,FALSE)))</f>
        <v/>
      </c>
      <c r="AA78" s="270" t="str">
        <f>IF(ISERROR(VLOOKUP($A78,parlvotes_lh!$A$11:$ZZ$210,346,FALSE))=TRUE,"",IF(VLOOKUP($A78,parlvotes_lh!$A$11:$ZZ$210,346,FALSE)=0,"",VLOOKUP($A78,parlvotes_lh!$A$11:$ZZ$210,346,FALSE)))</f>
        <v/>
      </c>
      <c r="AB78" s="270" t="str">
        <f>IF(ISERROR(VLOOKUP($A78,parlvotes_lh!$A$11:$ZZ$210,366,FALSE))=TRUE,"",IF(VLOOKUP($A78,parlvotes_lh!$A$11:$ZZ$210,366,FALSE)=0,"",VLOOKUP($A78,parlvotes_lh!$A$11:$ZZ$210,366,FALSE)))</f>
        <v/>
      </c>
      <c r="AC78" s="270" t="str">
        <f>IF(ISERROR(VLOOKUP($A78,parlvotes_lh!$A$11:$ZZ$210,386,FALSE))=TRUE,"",IF(VLOOKUP($A78,parlvotes_lh!$A$11:$ZZ$210,386,FALSE)=0,"",VLOOKUP($A78,parlvotes_lh!$A$11:$ZZ$210,386,FALSE)))</f>
        <v/>
      </c>
    </row>
    <row r="79" spans="1:29" ht="13.5" customHeight="1">
      <c r="A79" s="264" t="str">
        <f>IF(info_parties!A79="","",info_parties!A79)</f>
        <v>jp_hrp01</v>
      </c>
      <c r="B79" s="45" t="str">
        <f>IF(A79="","",MID(info_weblinks!$C$3,32,3))</f>
        <v>jpn</v>
      </c>
      <c r="C79" s="45" t="str">
        <f>IF(info_parties!G79="","",info_parties!G79)</f>
        <v>Happiness Realization Party</v>
      </c>
      <c r="D79" s="45" t="str">
        <f>IF(info_parties!K79="","",info_parties!K79)</f>
        <v>Kofuku Jitsugento</v>
      </c>
      <c r="E79" s="45" t="str">
        <f>IF(info_parties!H79="","",info_parties!H79)</f>
        <v>HRP</v>
      </c>
      <c r="F79" s="265">
        <f t="shared" si="4"/>
        <v>41987</v>
      </c>
      <c r="G79" s="266">
        <f t="shared" si="5"/>
        <v>43030</v>
      </c>
      <c r="H79" s="267">
        <f t="shared" si="6"/>
        <v>5.2384652755199873E-3</v>
      </c>
      <c r="I79" s="268">
        <f t="shared" si="7"/>
        <v>43030</v>
      </c>
      <c r="J79" s="269" t="str">
        <f>IF(ISERROR(VLOOKUP($A79,parlvotes_lh!$A$11:$ZZ$210,6,FALSE))=TRUE,"",IF(VLOOKUP($A79,parlvotes_lh!$A$11:$ZZ$210,6,FALSE)=0,"",VLOOKUP($A79,parlvotes_lh!$A$11:$ZZ$210,6,FALSE)))</f>
        <v/>
      </c>
      <c r="K79" s="269" t="str">
        <f>IF(ISERROR(VLOOKUP($A79,parlvotes_lh!$A$11:$ZZ$210,26,FALSE))=TRUE,"",IF(VLOOKUP($A79,parlvotes_lh!$A$11:$ZZ$210,26,FALSE)=0,"",VLOOKUP($A79,parlvotes_lh!$A$11:$ZZ$210,26,FALSE)))</f>
        <v/>
      </c>
      <c r="L79" s="269" t="str">
        <f>IF(ISERROR(VLOOKUP($A79,parlvotes_lh!$A$11:$ZZ$210,46,FALSE))=TRUE,"",IF(VLOOKUP($A79,parlvotes_lh!$A$11:$ZZ$210,46,FALSE)=0,"",VLOOKUP($A79,parlvotes_lh!$A$11:$ZZ$210,46,FALSE)))</f>
        <v/>
      </c>
      <c r="M79" s="269" t="str">
        <f>IF(ISERROR(VLOOKUP($A79,parlvotes_lh!$A$11:$ZZ$210,66,FALSE))=TRUE,"",IF(VLOOKUP($A79,parlvotes_lh!$A$11:$ZZ$210,66,FALSE)=0,"",VLOOKUP($A79,parlvotes_lh!$A$11:$ZZ$210,66,FALSE)))</f>
        <v/>
      </c>
      <c r="N79" s="269" t="str">
        <f>IF(ISERROR(VLOOKUP($A79,parlvotes_lh!$A$11:$ZZ$210,86,FALSE))=TRUE,"",IF(VLOOKUP($A79,parlvotes_lh!$A$11:$ZZ$210,86,FALSE)=0,"",VLOOKUP($A79,parlvotes_lh!$A$11:$ZZ$210,86,FALSE)))</f>
        <v/>
      </c>
      <c r="O79" s="269" t="str">
        <f>IF(ISERROR(VLOOKUP($A79,parlvotes_lh!$A$11:$ZZ$210,106,FALSE))=TRUE,"",IF(VLOOKUP($A79,parlvotes_lh!$A$11:$ZZ$210,106,FALSE)=0,"",VLOOKUP($A79,parlvotes_lh!$A$11:$ZZ$210,106,FALSE)))</f>
        <v/>
      </c>
      <c r="P79" s="269" t="str">
        <f>IF(ISERROR(VLOOKUP($A79,parlvotes_lh!$A$11:$ZZ$210,126,FALSE))=TRUE,"",IF(VLOOKUP($A79,parlvotes_lh!$A$11:$ZZ$210,126,FALSE)=0,"",VLOOKUP($A79,parlvotes_lh!$A$11:$ZZ$210,126,FALSE)))</f>
        <v/>
      </c>
      <c r="Q79" s="270">
        <f>IF(ISERROR(VLOOKUP($A79,parlvotes_lh!$A$11:$ZZ$210,146,FALSE))=TRUE,"",IF(VLOOKUP($A79,parlvotes_lh!$A$11:$ZZ$210,146,FALSE)=0,"",VLOOKUP($A79,parlvotes_lh!$A$11:$ZZ$210,146,FALSE)))</f>
        <v>4.8769794125736411E-3</v>
      </c>
      <c r="R79" s="270">
        <f>IF(ISERROR(VLOOKUP($A79,parlvotes_lh!$A$11:$ZZ$210,166,FALSE))=TRUE,"",IF(VLOOKUP($A79,parlvotes_lh!$A$11:$ZZ$210,166,FALSE)=0,"",VLOOKUP($A79,parlvotes_lh!$A$11:$ZZ$210,166,FALSE)))</f>
        <v>5.2384652755199873E-3</v>
      </c>
      <c r="S79" s="270" t="str">
        <f>IF(ISERROR(VLOOKUP($A79,parlvotes_lh!$A$11:$ZZ$210,186,FALSE))=TRUE,"",IF(VLOOKUP($A79,parlvotes_lh!$A$11:$ZZ$210,186,FALSE)=0,"",VLOOKUP($A79,parlvotes_lh!$A$11:$ZZ$210,186,FALSE)))</f>
        <v/>
      </c>
      <c r="T79" s="270" t="str">
        <f>IF(ISERROR(VLOOKUP($A79,parlvotes_lh!$A$11:$ZZ$210,206,FALSE))=TRUE,"",IF(VLOOKUP($A79,parlvotes_lh!$A$11:$ZZ$210,206,FALSE)=0,"",VLOOKUP($A79,parlvotes_lh!$A$11:$ZZ$210,206,FALSE)))</f>
        <v/>
      </c>
      <c r="U79" s="270" t="str">
        <f>IF(ISERROR(VLOOKUP($A79,parlvotes_lh!$A$11:$ZZ$210,226,FALSE))=TRUE,"",IF(VLOOKUP($A79,parlvotes_lh!$A$11:$ZZ$210,226,FALSE)=0,"",VLOOKUP($A79,parlvotes_lh!$A$11:$ZZ$210,226,FALSE)))</f>
        <v/>
      </c>
      <c r="V79" s="270" t="str">
        <f>IF(ISERROR(VLOOKUP($A79,parlvotes_lh!$A$11:$ZZ$210,246,FALSE))=TRUE,"",IF(VLOOKUP($A79,parlvotes_lh!$A$11:$ZZ$210,246,FALSE)=0,"",VLOOKUP($A79,parlvotes_lh!$A$11:$ZZ$210,246,FALSE)))</f>
        <v/>
      </c>
      <c r="W79" s="270" t="str">
        <f>IF(ISERROR(VLOOKUP($A79,parlvotes_lh!$A$11:$ZZ$210,266,FALSE))=TRUE,"",IF(VLOOKUP($A79,parlvotes_lh!$A$11:$ZZ$210,266,FALSE)=0,"",VLOOKUP($A79,parlvotes_lh!$A$11:$ZZ$210,266,FALSE)))</f>
        <v/>
      </c>
      <c r="X79" s="270" t="str">
        <f>IF(ISERROR(VLOOKUP($A79,parlvotes_lh!$A$11:$ZZ$210,286,FALSE))=TRUE,"",IF(VLOOKUP($A79,parlvotes_lh!$A$11:$ZZ$210,286,FALSE)=0,"",VLOOKUP($A79,parlvotes_lh!$A$11:$ZZ$210,286,FALSE)))</f>
        <v/>
      </c>
      <c r="Y79" s="270" t="str">
        <f>IF(ISERROR(VLOOKUP($A79,parlvotes_lh!$A$11:$ZZ$210,306,FALSE))=TRUE,"",IF(VLOOKUP($A79,parlvotes_lh!$A$11:$ZZ$210,306,FALSE)=0,"",VLOOKUP($A79,parlvotes_lh!$A$11:$ZZ$210,306,FALSE)))</f>
        <v/>
      </c>
      <c r="Z79" s="270" t="str">
        <f>IF(ISERROR(VLOOKUP($A79,parlvotes_lh!$A$11:$ZZ$210,326,FALSE))=TRUE,"",IF(VLOOKUP($A79,parlvotes_lh!$A$11:$ZZ$210,326,FALSE)=0,"",VLOOKUP($A79,parlvotes_lh!$A$11:$ZZ$210,326,FALSE)))</f>
        <v/>
      </c>
      <c r="AA79" s="270" t="str">
        <f>IF(ISERROR(VLOOKUP($A79,parlvotes_lh!$A$11:$ZZ$210,346,FALSE))=TRUE,"",IF(VLOOKUP($A79,parlvotes_lh!$A$11:$ZZ$210,346,FALSE)=0,"",VLOOKUP($A79,parlvotes_lh!$A$11:$ZZ$210,346,FALSE)))</f>
        <v/>
      </c>
      <c r="AB79" s="270" t="str">
        <f>IF(ISERROR(VLOOKUP($A79,parlvotes_lh!$A$11:$ZZ$210,366,FALSE))=TRUE,"",IF(VLOOKUP($A79,parlvotes_lh!$A$11:$ZZ$210,366,FALSE)=0,"",VLOOKUP($A79,parlvotes_lh!$A$11:$ZZ$210,366,FALSE)))</f>
        <v/>
      </c>
      <c r="AC79" s="270" t="str">
        <f>IF(ISERROR(VLOOKUP($A79,parlvotes_lh!$A$11:$ZZ$210,386,FALSE))=TRUE,"",IF(VLOOKUP($A79,parlvotes_lh!$A$11:$ZZ$210,386,FALSE)=0,"",VLOOKUP($A79,parlvotes_lh!$A$11:$ZZ$210,386,FALSE)))</f>
        <v/>
      </c>
    </row>
    <row r="80" spans="1:29" ht="13.5" customHeight="1">
      <c r="A80" s="264" t="str">
        <f>IF(info_parties!A80="","",info_parties!A80)</f>
        <v>jp_plp01</v>
      </c>
      <c r="B80" s="45" t="str">
        <f>IF(A80="","",MID(info_weblinks!$C$3,32,3))</f>
        <v>jpn</v>
      </c>
      <c r="C80" s="45" t="str">
        <f>IF(info_parties!G80="","",info_parties!G80)</f>
        <v>The People's Life Party &amp; Taro Yamamoto and Friends</v>
      </c>
      <c r="D80" s="45" t="str">
        <f>IF(info_parties!K80="","",info_parties!K80)</f>
        <v>Seikatsu no To to Yamamoto Taro to Nakama-tachi</v>
      </c>
      <c r="E80" s="45" t="str">
        <f>IF(info_parties!H80="","",info_parties!H80)</f>
        <v>PLP</v>
      </c>
      <c r="F80" s="265">
        <f t="shared" si="4"/>
        <v>41987</v>
      </c>
      <c r="G80" s="266">
        <f t="shared" si="5"/>
        <v>41987</v>
      </c>
      <c r="H80" s="267">
        <f t="shared" si="6"/>
        <v>1.9288115990027985E-2</v>
      </c>
      <c r="I80" s="268">
        <f t="shared" si="7"/>
        <v>41987</v>
      </c>
      <c r="J80" s="269" t="str">
        <f>IF(ISERROR(VLOOKUP($A80,parlvotes_lh!$A$11:$ZZ$210,6,FALSE))=TRUE,"",IF(VLOOKUP($A80,parlvotes_lh!$A$11:$ZZ$210,6,FALSE)=0,"",VLOOKUP($A80,parlvotes_lh!$A$11:$ZZ$210,6,FALSE)))</f>
        <v/>
      </c>
      <c r="K80" s="269" t="str">
        <f>IF(ISERROR(VLOOKUP($A80,parlvotes_lh!$A$11:$ZZ$210,26,FALSE))=TRUE,"",IF(VLOOKUP($A80,parlvotes_lh!$A$11:$ZZ$210,26,FALSE)=0,"",VLOOKUP($A80,parlvotes_lh!$A$11:$ZZ$210,26,FALSE)))</f>
        <v/>
      </c>
      <c r="L80" s="269" t="str">
        <f>IF(ISERROR(VLOOKUP($A80,parlvotes_lh!$A$11:$ZZ$210,46,FALSE))=TRUE,"",IF(VLOOKUP($A80,parlvotes_lh!$A$11:$ZZ$210,46,FALSE)=0,"",VLOOKUP($A80,parlvotes_lh!$A$11:$ZZ$210,46,FALSE)))</f>
        <v/>
      </c>
      <c r="M80" s="269" t="str">
        <f>IF(ISERROR(VLOOKUP($A80,parlvotes_lh!$A$11:$ZZ$210,66,FALSE))=TRUE,"",IF(VLOOKUP($A80,parlvotes_lh!$A$11:$ZZ$210,66,FALSE)=0,"",VLOOKUP($A80,parlvotes_lh!$A$11:$ZZ$210,66,FALSE)))</f>
        <v/>
      </c>
      <c r="N80" s="269" t="str">
        <f>IF(ISERROR(VLOOKUP($A80,parlvotes_lh!$A$11:$ZZ$210,86,FALSE))=TRUE,"",IF(VLOOKUP($A80,parlvotes_lh!$A$11:$ZZ$210,86,FALSE)=0,"",VLOOKUP($A80,parlvotes_lh!$A$11:$ZZ$210,86,FALSE)))</f>
        <v/>
      </c>
      <c r="O80" s="269" t="str">
        <f>IF(ISERROR(VLOOKUP($A80,parlvotes_lh!$A$11:$ZZ$210,106,FALSE))=TRUE,"",IF(VLOOKUP($A80,parlvotes_lh!$A$11:$ZZ$210,106,FALSE)=0,"",VLOOKUP($A80,parlvotes_lh!$A$11:$ZZ$210,106,FALSE)))</f>
        <v/>
      </c>
      <c r="P80" s="269" t="str">
        <f>IF(ISERROR(VLOOKUP($A80,parlvotes_lh!$A$11:$ZZ$210,126,FALSE))=TRUE,"",IF(VLOOKUP($A80,parlvotes_lh!$A$11:$ZZ$210,126,FALSE)=0,"",VLOOKUP($A80,parlvotes_lh!$A$11:$ZZ$210,126,FALSE)))</f>
        <v/>
      </c>
      <c r="Q80" s="270">
        <f>IF(ISERROR(VLOOKUP($A80,parlvotes_lh!$A$11:$ZZ$210,146,FALSE))=TRUE,"",IF(VLOOKUP($A80,parlvotes_lh!$A$11:$ZZ$210,146,FALSE)=0,"",VLOOKUP($A80,parlvotes_lh!$A$11:$ZZ$210,146,FALSE)))</f>
        <v>1.9288115990027985E-2</v>
      </c>
      <c r="R80" s="270" t="str">
        <f>IF(ISERROR(VLOOKUP($A80,parlvotes_lh!$A$11:$ZZ$210,166,FALSE))=TRUE,"",IF(VLOOKUP($A80,parlvotes_lh!$A$11:$ZZ$210,166,FALSE)=0,"",VLOOKUP($A80,parlvotes_lh!$A$11:$ZZ$210,166,FALSE)))</f>
        <v/>
      </c>
      <c r="S80" s="270" t="str">
        <f>IF(ISERROR(VLOOKUP($A80,parlvotes_lh!$A$11:$ZZ$210,186,FALSE))=TRUE,"",IF(VLOOKUP($A80,parlvotes_lh!$A$11:$ZZ$210,186,FALSE)=0,"",VLOOKUP($A80,parlvotes_lh!$A$11:$ZZ$210,186,FALSE)))</f>
        <v/>
      </c>
      <c r="T80" s="270" t="str">
        <f>IF(ISERROR(VLOOKUP($A80,parlvotes_lh!$A$11:$ZZ$210,206,FALSE))=TRUE,"",IF(VLOOKUP($A80,parlvotes_lh!$A$11:$ZZ$210,206,FALSE)=0,"",VLOOKUP($A80,parlvotes_lh!$A$11:$ZZ$210,206,FALSE)))</f>
        <v/>
      </c>
      <c r="U80" s="270" t="str">
        <f>IF(ISERROR(VLOOKUP($A80,parlvotes_lh!$A$11:$ZZ$210,226,FALSE))=TRUE,"",IF(VLOOKUP($A80,parlvotes_lh!$A$11:$ZZ$210,226,FALSE)=0,"",VLOOKUP($A80,parlvotes_lh!$A$11:$ZZ$210,226,FALSE)))</f>
        <v/>
      </c>
      <c r="V80" s="270" t="str">
        <f>IF(ISERROR(VLOOKUP($A80,parlvotes_lh!$A$11:$ZZ$210,246,FALSE))=TRUE,"",IF(VLOOKUP($A80,parlvotes_lh!$A$11:$ZZ$210,246,FALSE)=0,"",VLOOKUP($A80,parlvotes_lh!$A$11:$ZZ$210,246,FALSE)))</f>
        <v/>
      </c>
      <c r="W80" s="270" t="str">
        <f>IF(ISERROR(VLOOKUP($A80,parlvotes_lh!$A$11:$ZZ$210,266,FALSE))=TRUE,"",IF(VLOOKUP($A80,parlvotes_lh!$A$11:$ZZ$210,266,FALSE)=0,"",VLOOKUP($A80,parlvotes_lh!$A$11:$ZZ$210,266,FALSE)))</f>
        <v/>
      </c>
      <c r="X80" s="270" t="str">
        <f>IF(ISERROR(VLOOKUP($A80,parlvotes_lh!$A$11:$ZZ$210,286,FALSE))=TRUE,"",IF(VLOOKUP($A80,parlvotes_lh!$A$11:$ZZ$210,286,FALSE)=0,"",VLOOKUP($A80,parlvotes_lh!$A$11:$ZZ$210,286,FALSE)))</f>
        <v/>
      </c>
      <c r="Y80" s="270" t="str">
        <f>IF(ISERROR(VLOOKUP($A80,parlvotes_lh!$A$11:$ZZ$210,306,FALSE))=TRUE,"",IF(VLOOKUP($A80,parlvotes_lh!$A$11:$ZZ$210,306,FALSE)=0,"",VLOOKUP($A80,parlvotes_lh!$A$11:$ZZ$210,306,FALSE)))</f>
        <v/>
      </c>
      <c r="Z80" s="270" t="str">
        <f>IF(ISERROR(VLOOKUP($A80,parlvotes_lh!$A$11:$ZZ$210,326,FALSE))=TRUE,"",IF(VLOOKUP($A80,parlvotes_lh!$A$11:$ZZ$210,326,FALSE)=0,"",VLOOKUP($A80,parlvotes_lh!$A$11:$ZZ$210,326,FALSE)))</f>
        <v/>
      </c>
      <c r="AA80" s="270" t="str">
        <f>IF(ISERROR(VLOOKUP($A80,parlvotes_lh!$A$11:$ZZ$210,346,FALSE))=TRUE,"",IF(VLOOKUP($A80,parlvotes_lh!$A$11:$ZZ$210,346,FALSE)=0,"",VLOOKUP($A80,parlvotes_lh!$A$11:$ZZ$210,346,FALSE)))</f>
        <v/>
      </c>
      <c r="AB80" s="270" t="str">
        <f>IF(ISERROR(VLOOKUP($A80,parlvotes_lh!$A$11:$ZZ$210,366,FALSE))=TRUE,"",IF(VLOOKUP($A80,parlvotes_lh!$A$11:$ZZ$210,366,FALSE)=0,"",VLOOKUP($A80,parlvotes_lh!$A$11:$ZZ$210,366,FALSE)))</f>
        <v/>
      </c>
      <c r="AC80" s="270" t="str">
        <f>IF(ISERROR(VLOOKUP($A80,parlvotes_lh!$A$11:$ZZ$210,386,FALSE))=TRUE,"",IF(VLOOKUP($A80,parlvotes_lh!$A$11:$ZZ$210,386,FALSE)=0,"",VLOOKUP($A80,parlvotes_lh!$A$11:$ZZ$210,386,FALSE)))</f>
        <v/>
      </c>
    </row>
    <row r="81" spans="1:29" ht="13.5" customHeight="1">
      <c r="A81" s="264" t="str">
        <f>IF(info_parties!A81="","",info_parties!A81)</f>
        <v>jp_pjk01</v>
      </c>
      <c r="B81" s="45" t="str">
        <f>IF(A81="","",MID(info_weblinks!$C$3,32,3))</f>
        <v>jpn</v>
      </c>
      <c r="C81" s="45" t="str">
        <f>IF(info_parties!G81="","",info_parties!G81)</f>
        <v>The Party for Japanese Kokoro</v>
      </c>
      <c r="D81" s="45" t="str">
        <f>IF(info_parties!K81="","",info_parties!K81)</f>
        <v>Nippon no Kokoro wo Taisetsu ni Suru To</v>
      </c>
      <c r="E81" s="45" t="str">
        <f>IF(info_parties!H81="","",info_parties!H81)</f>
        <v>PJK</v>
      </c>
      <c r="F81" s="265">
        <f t="shared" si="4"/>
        <v>43030</v>
      </c>
      <c r="G81" s="266">
        <f t="shared" si="5"/>
        <v>43030</v>
      </c>
      <c r="H81" s="267">
        <f t="shared" si="6"/>
        <v>1.5343571755087096E-3</v>
      </c>
      <c r="I81" s="268">
        <f t="shared" si="7"/>
        <v>43030</v>
      </c>
      <c r="J81" s="269" t="str">
        <f>IF(ISERROR(VLOOKUP($A81,parlvotes_lh!$A$11:$ZZ$210,6,FALSE))=TRUE,"",IF(VLOOKUP($A81,parlvotes_lh!$A$11:$ZZ$210,6,FALSE)=0,"",VLOOKUP($A81,parlvotes_lh!$A$11:$ZZ$210,6,FALSE)))</f>
        <v/>
      </c>
      <c r="K81" s="269" t="str">
        <f>IF(ISERROR(VLOOKUP($A81,parlvotes_lh!$A$11:$ZZ$210,26,FALSE))=TRUE,"",IF(VLOOKUP($A81,parlvotes_lh!$A$11:$ZZ$210,26,FALSE)=0,"",VLOOKUP($A81,parlvotes_lh!$A$11:$ZZ$210,26,FALSE)))</f>
        <v/>
      </c>
      <c r="L81" s="269" t="str">
        <f>IF(ISERROR(VLOOKUP($A81,parlvotes_lh!$A$11:$ZZ$210,46,FALSE))=TRUE,"",IF(VLOOKUP($A81,parlvotes_lh!$A$11:$ZZ$210,46,FALSE)=0,"",VLOOKUP($A81,parlvotes_lh!$A$11:$ZZ$210,46,FALSE)))</f>
        <v/>
      </c>
      <c r="M81" s="269" t="str">
        <f>IF(ISERROR(VLOOKUP($A81,parlvotes_lh!$A$11:$ZZ$210,66,FALSE))=TRUE,"",IF(VLOOKUP($A81,parlvotes_lh!$A$11:$ZZ$210,66,FALSE)=0,"",VLOOKUP($A81,parlvotes_lh!$A$11:$ZZ$210,66,FALSE)))</f>
        <v/>
      </c>
      <c r="N81" s="269" t="str">
        <f>IF(ISERROR(VLOOKUP($A81,parlvotes_lh!$A$11:$ZZ$210,86,FALSE))=TRUE,"",IF(VLOOKUP($A81,parlvotes_lh!$A$11:$ZZ$210,86,FALSE)=0,"",VLOOKUP($A81,parlvotes_lh!$A$11:$ZZ$210,86,FALSE)))</f>
        <v/>
      </c>
      <c r="O81" s="269" t="str">
        <f>IF(ISERROR(VLOOKUP($A81,parlvotes_lh!$A$11:$ZZ$210,106,FALSE))=TRUE,"",IF(VLOOKUP($A81,parlvotes_lh!$A$11:$ZZ$210,106,FALSE)=0,"",VLOOKUP($A81,parlvotes_lh!$A$11:$ZZ$210,106,FALSE)))</f>
        <v/>
      </c>
      <c r="P81" s="269" t="str">
        <f>IF(ISERROR(VLOOKUP($A81,parlvotes_lh!$A$11:$ZZ$210,126,FALSE))=TRUE,"",IF(VLOOKUP($A81,parlvotes_lh!$A$11:$ZZ$210,126,FALSE)=0,"",VLOOKUP($A81,parlvotes_lh!$A$11:$ZZ$210,126,FALSE)))</f>
        <v/>
      </c>
      <c r="Q81" s="270" t="str">
        <f>IF(ISERROR(VLOOKUP($A81,parlvotes_lh!$A$11:$ZZ$210,146,FALSE))=TRUE,"",IF(VLOOKUP($A81,parlvotes_lh!$A$11:$ZZ$210,146,FALSE)=0,"",VLOOKUP($A81,parlvotes_lh!$A$11:$ZZ$210,146,FALSE)))</f>
        <v/>
      </c>
      <c r="R81" s="270">
        <f>IF(ISERROR(VLOOKUP($A81,parlvotes_lh!$A$11:$ZZ$210,166,FALSE))=TRUE,"",IF(VLOOKUP($A81,parlvotes_lh!$A$11:$ZZ$210,166,FALSE)=0,"",VLOOKUP($A81,parlvotes_lh!$A$11:$ZZ$210,166,FALSE)))</f>
        <v>1.5343571755087096E-3</v>
      </c>
      <c r="S81" s="270" t="str">
        <f>IF(ISERROR(VLOOKUP($A81,parlvotes_lh!$A$11:$ZZ$210,186,FALSE))=TRUE,"",IF(VLOOKUP($A81,parlvotes_lh!$A$11:$ZZ$210,186,FALSE)=0,"",VLOOKUP($A81,parlvotes_lh!$A$11:$ZZ$210,186,FALSE)))</f>
        <v/>
      </c>
      <c r="T81" s="270" t="str">
        <f>IF(ISERROR(VLOOKUP($A81,parlvotes_lh!$A$11:$ZZ$210,206,FALSE))=TRUE,"",IF(VLOOKUP($A81,parlvotes_lh!$A$11:$ZZ$210,206,FALSE)=0,"",VLOOKUP($A81,parlvotes_lh!$A$11:$ZZ$210,206,FALSE)))</f>
        <v/>
      </c>
      <c r="U81" s="270" t="str">
        <f>IF(ISERROR(VLOOKUP($A81,parlvotes_lh!$A$11:$ZZ$210,226,FALSE))=TRUE,"",IF(VLOOKUP($A81,parlvotes_lh!$A$11:$ZZ$210,226,FALSE)=0,"",VLOOKUP($A81,parlvotes_lh!$A$11:$ZZ$210,226,FALSE)))</f>
        <v/>
      </c>
      <c r="V81" s="270" t="str">
        <f>IF(ISERROR(VLOOKUP($A81,parlvotes_lh!$A$11:$ZZ$210,246,FALSE))=TRUE,"",IF(VLOOKUP($A81,parlvotes_lh!$A$11:$ZZ$210,246,FALSE)=0,"",VLOOKUP($A81,parlvotes_lh!$A$11:$ZZ$210,246,FALSE)))</f>
        <v/>
      </c>
      <c r="W81" s="270" t="str">
        <f>IF(ISERROR(VLOOKUP($A81,parlvotes_lh!$A$11:$ZZ$210,266,FALSE))=TRUE,"",IF(VLOOKUP($A81,parlvotes_lh!$A$11:$ZZ$210,266,FALSE)=0,"",VLOOKUP($A81,parlvotes_lh!$A$11:$ZZ$210,266,FALSE)))</f>
        <v/>
      </c>
      <c r="X81" s="270" t="str">
        <f>IF(ISERROR(VLOOKUP($A81,parlvotes_lh!$A$11:$ZZ$210,286,FALSE))=TRUE,"",IF(VLOOKUP($A81,parlvotes_lh!$A$11:$ZZ$210,286,FALSE)=0,"",VLOOKUP($A81,parlvotes_lh!$A$11:$ZZ$210,286,FALSE)))</f>
        <v/>
      </c>
      <c r="Y81" s="270" t="str">
        <f>IF(ISERROR(VLOOKUP($A81,parlvotes_lh!$A$11:$ZZ$210,306,FALSE))=TRUE,"",IF(VLOOKUP($A81,parlvotes_lh!$A$11:$ZZ$210,306,FALSE)=0,"",VLOOKUP($A81,parlvotes_lh!$A$11:$ZZ$210,306,FALSE)))</f>
        <v/>
      </c>
      <c r="Z81" s="270" t="str">
        <f>IF(ISERROR(VLOOKUP($A81,parlvotes_lh!$A$11:$ZZ$210,326,FALSE))=TRUE,"",IF(VLOOKUP($A81,parlvotes_lh!$A$11:$ZZ$210,326,FALSE)=0,"",VLOOKUP($A81,parlvotes_lh!$A$11:$ZZ$210,326,FALSE)))</f>
        <v/>
      </c>
      <c r="AA81" s="270" t="str">
        <f>IF(ISERROR(VLOOKUP($A81,parlvotes_lh!$A$11:$ZZ$210,346,FALSE))=TRUE,"",IF(VLOOKUP($A81,parlvotes_lh!$A$11:$ZZ$210,346,FALSE)=0,"",VLOOKUP($A81,parlvotes_lh!$A$11:$ZZ$210,346,FALSE)))</f>
        <v/>
      </c>
      <c r="AB81" s="270" t="str">
        <f>IF(ISERROR(VLOOKUP($A81,parlvotes_lh!$A$11:$ZZ$210,366,FALSE))=TRUE,"",IF(VLOOKUP($A81,parlvotes_lh!$A$11:$ZZ$210,366,FALSE)=0,"",VLOOKUP($A81,parlvotes_lh!$A$11:$ZZ$210,366,FALSE)))</f>
        <v/>
      </c>
      <c r="AC81" s="270" t="str">
        <f>IF(ISERROR(VLOOKUP($A81,parlvotes_lh!$A$11:$ZZ$210,386,FALSE))=TRUE,"",IF(VLOOKUP($A81,parlvotes_lh!$A$11:$ZZ$210,386,FALSE)=0,"",VLOOKUP($A81,parlvotes_lh!$A$11:$ZZ$210,386,FALSE)))</f>
        <v/>
      </c>
    </row>
    <row r="82" spans="1:29" ht="13.5" customHeight="1">
      <c r="A82" s="264" t="str">
        <f>IF(info_parties!A82="","",info_parties!A82)</f>
        <v>jp_nrp01</v>
      </c>
      <c r="B82" s="45" t="str">
        <f>IF(A82="","",MID(info_weblinks!$C$3,32,3))</f>
        <v>jpn</v>
      </c>
      <c r="C82" s="45" t="str">
        <f>IF(info_parties!G82="","",info_parties!G82)</f>
        <v>New Renaissance Party</v>
      </c>
      <c r="D82" s="45" t="str">
        <f>IF(info_parties!K82="","",info_parties!K82)</f>
        <v>Shinto Kaikaku</v>
      </c>
      <c r="E82" s="45" t="str">
        <f>IF(info_parties!H82="","",info_parties!H82)</f>
        <v>NRP</v>
      </c>
      <c r="F82" s="265">
        <f t="shared" si="4"/>
        <v>41987</v>
      </c>
      <c r="G82" s="266">
        <f t="shared" si="5"/>
        <v>41987</v>
      </c>
      <c r="H82" s="267">
        <f t="shared" si="6"/>
        <v>3.1118725202119372E-4</v>
      </c>
      <c r="I82" s="268">
        <f t="shared" si="7"/>
        <v>41987</v>
      </c>
      <c r="J82" s="269" t="str">
        <f>IF(ISERROR(VLOOKUP($A82,parlvotes_lh!$A$11:$ZZ$210,6,FALSE))=TRUE,"",IF(VLOOKUP($A82,parlvotes_lh!$A$11:$ZZ$210,6,FALSE)=0,"",VLOOKUP($A82,parlvotes_lh!$A$11:$ZZ$210,6,FALSE)))</f>
        <v/>
      </c>
      <c r="K82" s="269" t="str">
        <f>IF(ISERROR(VLOOKUP($A82,parlvotes_lh!$A$11:$ZZ$210,26,FALSE))=TRUE,"",IF(VLOOKUP($A82,parlvotes_lh!$A$11:$ZZ$210,26,FALSE)=0,"",VLOOKUP($A82,parlvotes_lh!$A$11:$ZZ$210,26,FALSE)))</f>
        <v/>
      </c>
      <c r="L82" s="269" t="str">
        <f>IF(ISERROR(VLOOKUP($A82,parlvotes_lh!$A$11:$ZZ$210,46,FALSE))=TRUE,"",IF(VLOOKUP($A82,parlvotes_lh!$A$11:$ZZ$210,46,FALSE)=0,"",VLOOKUP($A82,parlvotes_lh!$A$11:$ZZ$210,46,FALSE)))</f>
        <v/>
      </c>
      <c r="M82" s="269" t="str">
        <f>IF(ISERROR(VLOOKUP($A82,parlvotes_lh!$A$11:$ZZ$210,66,FALSE))=TRUE,"",IF(VLOOKUP($A82,parlvotes_lh!$A$11:$ZZ$210,66,FALSE)=0,"",VLOOKUP($A82,parlvotes_lh!$A$11:$ZZ$210,66,FALSE)))</f>
        <v/>
      </c>
      <c r="N82" s="269" t="str">
        <f>IF(ISERROR(VLOOKUP($A82,parlvotes_lh!$A$11:$ZZ$210,86,FALSE))=TRUE,"",IF(VLOOKUP($A82,parlvotes_lh!$A$11:$ZZ$210,86,FALSE)=0,"",VLOOKUP($A82,parlvotes_lh!$A$11:$ZZ$210,86,FALSE)))</f>
        <v/>
      </c>
      <c r="O82" s="269" t="str">
        <f>IF(ISERROR(VLOOKUP($A82,parlvotes_lh!$A$11:$ZZ$210,106,FALSE))=TRUE,"",IF(VLOOKUP($A82,parlvotes_lh!$A$11:$ZZ$210,106,FALSE)=0,"",VLOOKUP($A82,parlvotes_lh!$A$11:$ZZ$210,106,FALSE)))</f>
        <v/>
      </c>
      <c r="P82" s="269" t="str">
        <f>IF(ISERROR(VLOOKUP($A82,parlvotes_lh!$A$11:$ZZ$210,126,FALSE))=TRUE,"",IF(VLOOKUP($A82,parlvotes_lh!$A$11:$ZZ$210,126,FALSE)=0,"",VLOOKUP($A82,parlvotes_lh!$A$11:$ZZ$210,126,FALSE)))</f>
        <v/>
      </c>
      <c r="Q82" s="270">
        <f>IF(ISERROR(VLOOKUP($A82,parlvotes_lh!$A$11:$ZZ$210,146,FALSE))=TRUE,"",IF(VLOOKUP($A82,parlvotes_lh!$A$11:$ZZ$210,146,FALSE)=0,"",VLOOKUP($A82,parlvotes_lh!$A$11:$ZZ$210,146,FALSE)))</f>
        <v>3.1118725202119372E-4</v>
      </c>
      <c r="R82" s="270" t="str">
        <f>IF(ISERROR(VLOOKUP($A82,parlvotes_lh!$A$11:$ZZ$210,166,FALSE))=TRUE,"",IF(VLOOKUP($A82,parlvotes_lh!$A$11:$ZZ$210,166,FALSE)=0,"",VLOOKUP($A82,parlvotes_lh!$A$11:$ZZ$210,166,FALSE)))</f>
        <v/>
      </c>
      <c r="S82" s="270" t="str">
        <f>IF(ISERROR(VLOOKUP($A82,parlvotes_lh!$A$11:$ZZ$210,186,FALSE))=TRUE,"",IF(VLOOKUP($A82,parlvotes_lh!$A$11:$ZZ$210,186,FALSE)=0,"",VLOOKUP($A82,parlvotes_lh!$A$11:$ZZ$210,186,FALSE)))</f>
        <v/>
      </c>
      <c r="T82" s="270" t="str">
        <f>IF(ISERROR(VLOOKUP($A82,parlvotes_lh!$A$11:$ZZ$210,206,FALSE))=TRUE,"",IF(VLOOKUP($A82,parlvotes_lh!$A$11:$ZZ$210,206,FALSE)=0,"",VLOOKUP($A82,parlvotes_lh!$A$11:$ZZ$210,206,FALSE)))</f>
        <v/>
      </c>
      <c r="U82" s="270" t="str">
        <f>IF(ISERROR(VLOOKUP($A82,parlvotes_lh!$A$11:$ZZ$210,226,FALSE))=TRUE,"",IF(VLOOKUP($A82,parlvotes_lh!$A$11:$ZZ$210,226,FALSE)=0,"",VLOOKUP($A82,parlvotes_lh!$A$11:$ZZ$210,226,FALSE)))</f>
        <v/>
      </c>
      <c r="V82" s="270" t="str">
        <f>IF(ISERROR(VLOOKUP($A82,parlvotes_lh!$A$11:$ZZ$210,246,FALSE))=TRUE,"",IF(VLOOKUP($A82,parlvotes_lh!$A$11:$ZZ$210,246,FALSE)=0,"",VLOOKUP($A82,parlvotes_lh!$A$11:$ZZ$210,246,FALSE)))</f>
        <v/>
      </c>
      <c r="W82" s="270" t="str">
        <f>IF(ISERROR(VLOOKUP($A82,parlvotes_lh!$A$11:$ZZ$210,266,FALSE))=TRUE,"",IF(VLOOKUP($A82,parlvotes_lh!$A$11:$ZZ$210,266,FALSE)=0,"",VLOOKUP($A82,parlvotes_lh!$A$11:$ZZ$210,266,FALSE)))</f>
        <v/>
      </c>
      <c r="X82" s="270" t="str">
        <f>IF(ISERROR(VLOOKUP($A82,parlvotes_lh!$A$11:$ZZ$210,286,FALSE))=TRUE,"",IF(VLOOKUP($A82,parlvotes_lh!$A$11:$ZZ$210,286,FALSE)=0,"",VLOOKUP($A82,parlvotes_lh!$A$11:$ZZ$210,286,FALSE)))</f>
        <v/>
      </c>
      <c r="Y82" s="270" t="str">
        <f>IF(ISERROR(VLOOKUP($A82,parlvotes_lh!$A$11:$ZZ$210,306,FALSE))=TRUE,"",IF(VLOOKUP($A82,parlvotes_lh!$A$11:$ZZ$210,306,FALSE)=0,"",VLOOKUP($A82,parlvotes_lh!$A$11:$ZZ$210,306,FALSE)))</f>
        <v/>
      </c>
      <c r="Z82" s="270" t="str">
        <f>IF(ISERROR(VLOOKUP($A82,parlvotes_lh!$A$11:$ZZ$210,326,FALSE))=TRUE,"",IF(VLOOKUP($A82,parlvotes_lh!$A$11:$ZZ$210,326,FALSE)=0,"",VLOOKUP($A82,parlvotes_lh!$A$11:$ZZ$210,326,FALSE)))</f>
        <v/>
      </c>
      <c r="AA82" s="270" t="str">
        <f>IF(ISERROR(VLOOKUP($A82,parlvotes_lh!$A$11:$ZZ$210,346,FALSE))=TRUE,"",IF(VLOOKUP($A82,parlvotes_lh!$A$11:$ZZ$210,346,FALSE)=0,"",VLOOKUP($A82,parlvotes_lh!$A$11:$ZZ$210,346,FALSE)))</f>
        <v/>
      </c>
      <c r="AB82" s="270" t="str">
        <f>IF(ISERROR(VLOOKUP($A82,parlvotes_lh!$A$11:$ZZ$210,366,FALSE))=TRUE,"",IF(VLOOKUP($A82,parlvotes_lh!$A$11:$ZZ$210,366,FALSE)=0,"",VLOOKUP($A82,parlvotes_lh!$A$11:$ZZ$210,366,FALSE)))</f>
        <v/>
      </c>
      <c r="AC82" s="270" t="str">
        <f>IF(ISERROR(VLOOKUP($A82,parlvotes_lh!$A$11:$ZZ$210,386,FALSE))=TRUE,"",IF(VLOOKUP($A82,parlvotes_lh!$A$11:$ZZ$210,386,FALSE)=0,"",VLOOKUP($A82,parlvotes_lh!$A$11:$ZZ$210,386,FALSE)))</f>
        <v/>
      </c>
    </row>
    <row r="83" spans="1:29" ht="13.5" customHeight="1">
      <c r="A83" s="264" t="str">
        <f>IF(info_parties!A83="","",info_parties!A83)</f>
        <v>jp_nps02</v>
      </c>
      <c r="B83" s="45" t="str">
        <f>IF(A83="","",MID(info_weblinks!$C$3,32,3))</f>
        <v>jpn</v>
      </c>
      <c r="C83" s="45" t="str">
        <f>IF(info_parties!G83="","",info_parties!G83)</f>
        <v>No Party to Support</v>
      </c>
      <c r="D83" s="45" t="str">
        <f>IF(info_parties!K83="","",info_parties!K83)</f>
        <v>Shiji Seito Nashi</v>
      </c>
      <c r="E83" s="45" t="str">
        <f>IF(info_parties!H83="","",info_parties!H83)</f>
        <v>NPS</v>
      </c>
      <c r="F83" s="265">
        <f t="shared" si="4"/>
        <v>43030</v>
      </c>
      <c r="G83" s="266">
        <f t="shared" si="5"/>
        <v>43030</v>
      </c>
      <c r="H83" s="267">
        <f t="shared" si="6"/>
        <v>2.2421895423242397E-3</v>
      </c>
      <c r="I83" s="268">
        <f t="shared" si="7"/>
        <v>43030</v>
      </c>
      <c r="J83" s="269" t="str">
        <f>IF(ISERROR(VLOOKUP($A83,parlvotes_lh!$A$11:$ZZ$210,6,FALSE))=TRUE,"",IF(VLOOKUP($A83,parlvotes_lh!$A$11:$ZZ$210,6,FALSE)=0,"",VLOOKUP($A83,parlvotes_lh!$A$11:$ZZ$210,6,FALSE)))</f>
        <v/>
      </c>
      <c r="K83" s="269" t="str">
        <f>IF(ISERROR(VLOOKUP($A83,parlvotes_lh!$A$11:$ZZ$210,26,FALSE))=TRUE,"",IF(VLOOKUP($A83,parlvotes_lh!$A$11:$ZZ$210,26,FALSE)=0,"",VLOOKUP($A83,parlvotes_lh!$A$11:$ZZ$210,26,FALSE)))</f>
        <v/>
      </c>
      <c r="L83" s="269" t="str">
        <f>IF(ISERROR(VLOOKUP($A83,parlvotes_lh!$A$11:$ZZ$210,46,FALSE))=TRUE,"",IF(VLOOKUP($A83,parlvotes_lh!$A$11:$ZZ$210,46,FALSE)=0,"",VLOOKUP($A83,parlvotes_lh!$A$11:$ZZ$210,46,FALSE)))</f>
        <v/>
      </c>
      <c r="M83" s="269" t="str">
        <f>IF(ISERROR(VLOOKUP($A83,parlvotes_lh!$A$11:$ZZ$210,66,FALSE))=TRUE,"",IF(VLOOKUP($A83,parlvotes_lh!$A$11:$ZZ$210,66,FALSE)=0,"",VLOOKUP($A83,parlvotes_lh!$A$11:$ZZ$210,66,FALSE)))</f>
        <v/>
      </c>
      <c r="N83" s="269" t="str">
        <f>IF(ISERROR(VLOOKUP($A83,parlvotes_lh!$A$11:$ZZ$210,86,FALSE))=TRUE,"",IF(VLOOKUP($A83,parlvotes_lh!$A$11:$ZZ$210,86,FALSE)=0,"",VLOOKUP($A83,parlvotes_lh!$A$11:$ZZ$210,86,FALSE)))</f>
        <v/>
      </c>
      <c r="O83" s="269" t="str">
        <f>IF(ISERROR(VLOOKUP($A83,parlvotes_lh!$A$11:$ZZ$210,106,FALSE))=TRUE,"",IF(VLOOKUP($A83,parlvotes_lh!$A$11:$ZZ$210,106,FALSE)=0,"",VLOOKUP($A83,parlvotes_lh!$A$11:$ZZ$210,106,FALSE)))</f>
        <v/>
      </c>
      <c r="P83" s="269" t="str">
        <f>IF(ISERROR(VLOOKUP($A83,parlvotes_lh!$A$11:$ZZ$210,126,FALSE))=TRUE,"",IF(VLOOKUP($A83,parlvotes_lh!$A$11:$ZZ$210,126,FALSE)=0,"",VLOOKUP($A83,parlvotes_lh!$A$11:$ZZ$210,126,FALSE)))</f>
        <v/>
      </c>
      <c r="Q83" s="270" t="str">
        <f>IF(ISERROR(VLOOKUP($A83,parlvotes_lh!$A$11:$ZZ$210,146,FALSE))=TRUE,"",IF(VLOOKUP($A83,parlvotes_lh!$A$11:$ZZ$210,146,FALSE)=0,"",VLOOKUP($A83,parlvotes_lh!$A$11:$ZZ$210,146,FALSE)))</f>
        <v/>
      </c>
      <c r="R83" s="270">
        <f>IF(ISERROR(VLOOKUP($A83,parlvotes_lh!$A$11:$ZZ$210,166,FALSE))=TRUE,"",IF(VLOOKUP($A83,parlvotes_lh!$A$11:$ZZ$210,166,FALSE)=0,"",VLOOKUP($A83,parlvotes_lh!$A$11:$ZZ$210,166,FALSE)))</f>
        <v>2.2421895423242397E-3</v>
      </c>
      <c r="S83" s="270" t="str">
        <f>IF(ISERROR(VLOOKUP($A83,parlvotes_lh!$A$11:$ZZ$210,186,FALSE))=TRUE,"",IF(VLOOKUP($A83,parlvotes_lh!$A$11:$ZZ$210,186,FALSE)=0,"",VLOOKUP($A83,parlvotes_lh!$A$11:$ZZ$210,186,FALSE)))</f>
        <v/>
      </c>
      <c r="T83" s="270" t="str">
        <f>IF(ISERROR(VLOOKUP($A83,parlvotes_lh!$A$11:$ZZ$210,206,FALSE))=TRUE,"",IF(VLOOKUP($A83,parlvotes_lh!$A$11:$ZZ$210,206,FALSE)=0,"",VLOOKUP($A83,parlvotes_lh!$A$11:$ZZ$210,206,FALSE)))</f>
        <v/>
      </c>
      <c r="U83" s="270" t="str">
        <f>IF(ISERROR(VLOOKUP($A83,parlvotes_lh!$A$11:$ZZ$210,226,FALSE))=TRUE,"",IF(VLOOKUP($A83,parlvotes_lh!$A$11:$ZZ$210,226,FALSE)=0,"",VLOOKUP($A83,parlvotes_lh!$A$11:$ZZ$210,226,FALSE)))</f>
        <v/>
      </c>
      <c r="V83" s="270" t="str">
        <f>IF(ISERROR(VLOOKUP($A83,parlvotes_lh!$A$11:$ZZ$210,246,FALSE))=TRUE,"",IF(VLOOKUP($A83,parlvotes_lh!$A$11:$ZZ$210,246,FALSE)=0,"",VLOOKUP($A83,parlvotes_lh!$A$11:$ZZ$210,246,FALSE)))</f>
        <v/>
      </c>
      <c r="W83" s="270" t="str">
        <f>IF(ISERROR(VLOOKUP($A83,parlvotes_lh!$A$11:$ZZ$210,266,FALSE))=TRUE,"",IF(VLOOKUP($A83,parlvotes_lh!$A$11:$ZZ$210,266,FALSE)=0,"",VLOOKUP($A83,parlvotes_lh!$A$11:$ZZ$210,266,FALSE)))</f>
        <v/>
      </c>
      <c r="X83" s="270" t="str">
        <f>IF(ISERROR(VLOOKUP($A83,parlvotes_lh!$A$11:$ZZ$210,286,FALSE))=TRUE,"",IF(VLOOKUP($A83,parlvotes_lh!$A$11:$ZZ$210,286,FALSE)=0,"",VLOOKUP($A83,parlvotes_lh!$A$11:$ZZ$210,286,FALSE)))</f>
        <v/>
      </c>
      <c r="Y83" s="270" t="str">
        <f>IF(ISERROR(VLOOKUP($A83,parlvotes_lh!$A$11:$ZZ$210,306,FALSE))=TRUE,"",IF(VLOOKUP($A83,parlvotes_lh!$A$11:$ZZ$210,306,FALSE)=0,"",VLOOKUP($A83,parlvotes_lh!$A$11:$ZZ$210,306,FALSE)))</f>
        <v/>
      </c>
      <c r="Z83" s="270" t="str">
        <f>IF(ISERROR(VLOOKUP($A83,parlvotes_lh!$A$11:$ZZ$210,326,FALSE))=TRUE,"",IF(VLOOKUP($A83,parlvotes_lh!$A$11:$ZZ$210,326,FALSE)=0,"",VLOOKUP($A83,parlvotes_lh!$A$11:$ZZ$210,326,FALSE)))</f>
        <v/>
      </c>
      <c r="AA83" s="270" t="str">
        <f>IF(ISERROR(VLOOKUP($A83,parlvotes_lh!$A$11:$ZZ$210,346,FALSE))=TRUE,"",IF(VLOOKUP($A83,parlvotes_lh!$A$11:$ZZ$210,346,FALSE)=0,"",VLOOKUP($A83,parlvotes_lh!$A$11:$ZZ$210,346,FALSE)))</f>
        <v/>
      </c>
      <c r="AB83" s="270" t="str">
        <f>IF(ISERROR(VLOOKUP($A83,parlvotes_lh!$A$11:$ZZ$210,366,FALSE))=TRUE,"",IF(VLOOKUP($A83,parlvotes_lh!$A$11:$ZZ$210,366,FALSE)=0,"",VLOOKUP($A83,parlvotes_lh!$A$11:$ZZ$210,366,FALSE)))</f>
        <v/>
      </c>
      <c r="AC83" s="270" t="str">
        <f>IF(ISERROR(VLOOKUP($A83,parlvotes_lh!$A$11:$ZZ$210,386,FALSE))=TRUE,"",IF(VLOOKUP($A83,parlvotes_lh!$A$11:$ZZ$210,386,FALSE)=0,"",VLOOKUP($A83,parlvotes_lh!$A$11:$ZZ$210,386,FALSE)))</f>
        <v/>
      </c>
    </row>
    <row r="84" spans="1:29" ht="13.5" customHeight="1">
      <c r="A84" s="264" t="str">
        <f>IF(info_parties!A84="","",info_parties!A84)</f>
        <v>jp_gj01</v>
      </c>
      <c r="B84" s="45" t="str">
        <f>IF(A84="","",MID(info_weblinks!$C$3,32,3))</f>
        <v>jpn</v>
      </c>
      <c r="C84" s="45" t="str">
        <f>IF(info_parties!G84="","",info_parties!G84)</f>
        <v>Greens Japan</v>
      </c>
      <c r="D84" s="45" t="str">
        <f>IF(info_parties!K84="","",info_parties!K84)</f>
        <v>Midori no To</v>
      </c>
      <c r="E84" s="45" t="str">
        <f>IF(info_parties!H84="","",info_parties!H84)</f>
        <v>GJ</v>
      </c>
      <c r="F84" s="265" t="str">
        <f t="shared" si="4"/>
        <v/>
      </c>
      <c r="G84" s="266" t="str">
        <f t="shared" si="5"/>
        <v/>
      </c>
      <c r="H84" s="267" t="str">
        <f t="shared" si="6"/>
        <v/>
      </c>
      <c r="I84" s="268" t="str">
        <f t="shared" si="7"/>
        <v/>
      </c>
      <c r="J84" s="269" t="str">
        <f>IF(ISERROR(VLOOKUP($A84,parlvotes_lh!$A$11:$ZZ$210,6,FALSE))=TRUE,"",IF(VLOOKUP($A84,parlvotes_lh!$A$11:$ZZ$210,6,FALSE)=0,"",VLOOKUP($A84,parlvotes_lh!$A$11:$ZZ$210,6,FALSE)))</f>
        <v/>
      </c>
      <c r="K84" s="269" t="str">
        <f>IF(ISERROR(VLOOKUP($A84,parlvotes_lh!$A$11:$ZZ$210,26,FALSE))=TRUE,"",IF(VLOOKUP($A84,parlvotes_lh!$A$11:$ZZ$210,26,FALSE)=0,"",VLOOKUP($A84,parlvotes_lh!$A$11:$ZZ$210,26,FALSE)))</f>
        <v/>
      </c>
      <c r="L84" s="269" t="str">
        <f>IF(ISERROR(VLOOKUP($A84,parlvotes_lh!$A$11:$ZZ$210,46,FALSE))=TRUE,"",IF(VLOOKUP($A84,parlvotes_lh!$A$11:$ZZ$210,46,FALSE)=0,"",VLOOKUP($A84,parlvotes_lh!$A$11:$ZZ$210,46,FALSE)))</f>
        <v/>
      </c>
      <c r="M84" s="269" t="str">
        <f>IF(ISERROR(VLOOKUP($A84,parlvotes_lh!$A$11:$ZZ$210,66,FALSE))=TRUE,"",IF(VLOOKUP($A84,parlvotes_lh!$A$11:$ZZ$210,66,FALSE)=0,"",VLOOKUP($A84,parlvotes_lh!$A$11:$ZZ$210,66,FALSE)))</f>
        <v/>
      </c>
      <c r="N84" s="269" t="str">
        <f>IF(ISERROR(VLOOKUP($A84,parlvotes_lh!$A$11:$ZZ$210,86,FALSE))=TRUE,"",IF(VLOOKUP($A84,parlvotes_lh!$A$11:$ZZ$210,86,FALSE)=0,"",VLOOKUP($A84,parlvotes_lh!$A$11:$ZZ$210,86,FALSE)))</f>
        <v/>
      </c>
      <c r="O84" s="269" t="str">
        <f>IF(ISERROR(VLOOKUP($A84,parlvotes_lh!$A$11:$ZZ$210,106,FALSE))=TRUE,"",IF(VLOOKUP($A84,parlvotes_lh!$A$11:$ZZ$210,106,FALSE)=0,"",VLOOKUP($A84,parlvotes_lh!$A$11:$ZZ$210,106,FALSE)))</f>
        <v/>
      </c>
      <c r="P84" s="269" t="str">
        <f>IF(ISERROR(VLOOKUP($A84,parlvotes_lh!$A$11:$ZZ$210,126,FALSE))=TRUE,"",IF(VLOOKUP($A84,parlvotes_lh!$A$11:$ZZ$210,126,FALSE)=0,"",VLOOKUP($A84,parlvotes_lh!$A$11:$ZZ$210,126,FALSE)))</f>
        <v/>
      </c>
      <c r="Q84" s="270" t="str">
        <f>IF(ISERROR(VLOOKUP($A84,parlvotes_lh!$A$11:$ZZ$210,146,FALSE))=TRUE,"",IF(VLOOKUP($A84,parlvotes_lh!$A$11:$ZZ$210,146,FALSE)=0,"",VLOOKUP($A84,parlvotes_lh!$A$11:$ZZ$210,146,FALSE)))</f>
        <v/>
      </c>
      <c r="R84" s="270" t="str">
        <f>IF(ISERROR(VLOOKUP($A84,parlvotes_lh!$A$11:$ZZ$210,166,FALSE))=TRUE,"",IF(VLOOKUP($A84,parlvotes_lh!$A$11:$ZZ$210,166,FALSE)=0,"",VLOOKUP($A84,parlvotes_lh!$A$11:$ZZ$210,166,FALSE)))</f>
        <v/>
      </c>
      <c r="S84" s="270" t="str">
        <f>IF(ISERROR(VLOOKUP($A84,parlvotes_lh!$A$11:$ZZ$210,186,FALSE))=TRUE,"",IF(VLOOKUP($A84,parlvotes_lh!$A$11:$ZZ$210,186,FALSE)=0,"",VLOOKUP($A84,parlvotes_lh!$A$11:$ZZ$210,186,FALSE)))</f>
        <v/>
      </c>
      <c r="T84" s="270" t="str">
        <f>IF(ISERROR(VLOOKUP($A84,parlvotes_lh!$A$11:$ZZ$210,206,FALSE))=TRUE,"",IF(VLOOKUP($A84,parlvotes_lh!$A$11:$ZZ$210,206,FALSE)=0,"",VLOOKUP($A84,parlvotes_lh!$A$11:$ZZ$210,206,FALSE)))</f>
        <v/>
      </c>
      <c r="U84" s="270" t="str">
        <f>IF(ISERROR(VLOOKUP($A84,parlvotes_lh!$A$11:$ZZ$210,226,FALSE))=TRUE,"",IF(VLOOKUP($A84,parlvotes_lh!$A$11:$ZZ$210,226,FALSE)=0,"",VLOOKUP($A84,parlvotes_lh!$A$11:$ZZ$210,226,FALSE)))</f>
        <v/>
      </c>
      <c r="V84" s="270" t="str">
        <f>IF(ISERROR(VLOOKUP($A84,parlvotes_lh!$A$11:$ZZ$210,246,FALSE))=TRUE,"",IF(VLOOKUP($A84,parlvotes_lh!$A$11:$ZZ$210,246,FALSE)=0,"",VLOOKUP($A84,parlvotes_lh!$A$11:$ZZ$210,246,FALSE)))</f>
        <v/>
      </c>
      <c r="W84" s="270" t="str">
        <f>IF(ISERROR(VLOOKUP($A84,parlvotes_lh!$A$11:$ZZ$210,266,FALSE))=TRUE,"",IF(VLOOKUP($A84,parlvotes_lh!$A$11:$ZZ$210,266,FALSE)=0,"",VLOOKUP($A84,parlvotes_lh!$A$11:$ZZ$210,266,FALSE)))</f>
        <v/>
      </c>
      <c r="X84" s="270" t="str">
        <f>IF(ISERROR(VLOOKUP($A84,parlvotes_lh!$A$11:$ZZ$210,286,FALSE))=TRUE,"",IF(VLOOKUP($A84,parlvotes_lh!$A$11:$ZZ$210,286,FALSE)=0,"",VLOOKUP($A84,parlvotes_lh!$A$11:$ZZ$210,286,FALSE)))</f>
        <v/>
      </c>
      <c r="Y84" s="270" t="str">
        <f>IF(ISERROR(VLOOKUP($A84,parlvotes_lh!$A$11:$ZZ$210,306,FALSE))=TRUE,"",IF(VLOOKUP($A84,parlvotes_lh!$A$11:$ZZ$210,306,FALSE)=0,"",VLOOKUP($A84,parlvotes_lh!$A$11:$ZZ$210,306,FALSE)))</f>
        <v/>
      </c>
      <c r="Z84" s="270" t="str">
        <f>IF(ISERROR(VLOOKUP($A84,parlvotes_lh!$A$11:$ZZ$210,326,FALSE))=TRUE,"",IF(VLOOKUP($A84,parlvotes_lh!$A$11:$ZZ$210,326,FALSE)=0,"",VLOOKUP($A84,parlvotes_lh!$A$11:$ZZ$210,326,FALSE)))</f>
        <v/>
      </c>
      <c r="AA84" s="270" t="str">
        <f>IF(ISERROR(VLOOKUP($A84,parlvotes_lh!$A$11:$ZZ$210,346,FALSE))=TRUE,"",IF(VLOOKUP($A84,parlvotes_lh!$A$11:$ZZ$210,346,FALSE)=0,"",VLOOKUP($A84,parlvotes_lh!$A$11:$ZZ$210,346,FALSE)))</f>
        <v/>
      </c>
      <c r="AB84" s="270" t="str">
        <f>IF(ISERROR(VLOOKUP($A84,parlvotes_lh!$A$11:$ZZ$210,366,FALSE))=TRUE,"",IF(VLOOKUP($A84,parlvotes_lh!$A$11:$ZZ$210,366,FALSE)=0,"",VLOOKUP($A84,parlvotes_lh!$A$11:$ZZ$210,366,FALSE)))</f>
        <v/>
      </c>
      <c r="AC84" s="270" t="str">
        <f>IF(ISERROR(VLOOKUP($A84,parlvotes_lh!$A$11:$ZZ$210,386,FALSE))=TRUE,"",IF(VLOOKUP($A84,parlvotes_lh!$A$11:$ZZ$210,386,FALSE)=0,"",VLOOKUP($A84,parlvotes_lh!$A$11:$ZZ$210,386,FALSE)))</f>
        <v/>
      </c>
    </row>
    <row r="85" spans="1:29" ht="13.5" customHeight="1">
      <c r="A85" s="264" t="str">
        <f>IF(info_parties!A85="","",info_parties!A85)</f>
        <v>jp_cdp01</v>
      </c>
      <c r="B85" s="45" t="str">
        <f>IF(A85="","",MID(info_weblinks!$C$3,32,3))</f>
        <v>jpn</v>
      </c>
      <c r="C85" s="45" t="str">
        <f>IF(info_parties!G85="","",info_parties!G85)</f>
        <v>Constitutional Democratic Party of Japan</v>
      </c>
      <c r="D85" s="45" t="str">
        <f>IF(info_parties!K85="","",info_parties!K85)</f>
        <v>Rikken Minshutō</v>
      </c>
      <c r="E85" s="45" t="str">
        <f>IF(info_parties!H85="","",info_parties!H85)</f>
        <v>CDP</v>
      </c>
      <c r="F85" s="265">
        <f t="shared" si="4"/>
        <v>43030</v>
      </c>
      <c r="G85" s="266">
        <f t="shared" si="5"/>
        <v>43030</v>
      </c>
      <c r="H85" s="267">
        <f t="shared" si="6"/>
        <v>0.19880517709959719</v>
      </c>
      <c r="I85" s="268">
        <f t="shared" si="7"/>
        <v>43030</v>
      </c>
      <c r="J85" s="269" t="str">
        <f>IF(ISERROR(VLOOKUP($A85,parlvotes_lh!$A$11:$ZZ$210,6,FALSE))=TRUE,"",IF(VLOOKUP($A85,parlvotes_lh!$A$11:$ZZ$210,6,FALSE)=0,"",VLOOKUP($A85,parlvotes_lh!$A$11:$ZZ$210,6,FALSE)))</f>
        <v/>
      </c>
      <c r="K85" s="269" t="str">
        <f>IF(ISERROR(VLOOKUP($A85,parlvotes_lh!$A$11:$ZZ$210,26,FALSE))=TRUE,"",IF(VLOOKUP($A85,parlvotes_lh!$A$11:$ZZ$210,26,FALSE)=0,"",VLOOKUP($A85,parlvotes_lh!$A$11:$ZZ$210,26,FALSE)))</f>
        <v/>
      </c>
      <c r="L85" s="269" t="str">
        <f>IF(ISERROR(VLOOKUP($A85,parlvotes_lh!$A$11:$ZZ$210,46,FALSE))=TRUE,"",IF(VLOOKUP($A85,parlvotes_lh!$A$11:$ZZ$210,46,FALSE)=0,"",VLOOKUP($A85,parlvotes_lh!$A$11:$ZZ$210,46,FALSE)))</f>
        <v/>
      </c>
      <c r="M85" s="269" t="str">
        <f>IF(ISERROR(VLOOKUP($A85,parlvotes_lh!$A$11:$ZZ$210,66,FALSE))=TRUE,"",IF(VLOOKUP($A85,parlvotes_lh!$A$11:$ZZ$210,66,FALSE)=0,"",VLOOKUP($A85,parlvotes_lh!$A$11:$ZZ$210,66,FALSE)))</f>
        <v/>
      </c>
      <c r="N85" s="269" t="str">
        <f>IF(ISERROR(VLOOKUP($A85,parlvotes_lh!$A$11:$ZZ$210,86,FALSE))=TRUE,"",IF(VLOOKUP($A85,parlvotes_lh!$A$11:$ZZ$210,86,FALSE)=0,"",VLOOKUP($A85,parlvotes_lh!$A$11:$ZZ$210,86,FALSE)))</f>
        <v/>
      </c>
      <c r="O85" s="269" t="str">
        <f>IF(ISERROR(VLOOKUP($A85,parlvotes_lh!$A$11:$ZZ$210,106,FALSE))=TRUE,"",IF(VLOOKUP($A85,parlvotes_lh!$A$11:$ZZ$210,106,FALSE)=0,"",VLOOKUP($A85,parlvotes_lh!$A$11:$ZZ$210,106,FALSE)))</f>
        <v/>
      </c>
      <c r="P85" s="269" t="str">
        <f>IF(ISERROR(VLOOKUP($A85,parlvotes_lh!$A$11:$ZZ$210,126,FALSE))=TRUE,"",IF(VLOOKUP($A85,parlvotes_lh!$A$11:$ZZ$210,126,FALSE)=0,"",VLOOKUP($A85,parlvotes_lh!$A$11:$ZZ$210,126,FALSE)))</f>
        <v/>
      </c>
      <c r="Q85" s="270" t="str">
        <f>IF(ISERROR(VLOOKUP($A85,parlvotes_lh!$A$11:$ZZ$210,146,FALSE))=TRUE,"",IF(VLOOKUP($A85,parlvotes_lh!$A$11:$ZZ$210,146,FALSE)=0,"",VLOOKUP($A85,parlvotes_lh!$A$11:$ZZ$210,146,FALSE)))</f>
        <v/>
      </c>
      <c r="R85" s="270">
        <f>IF(ISERROR(VLOOKUP($A85,parlvotes_lh!$A$11:$ZZ$210,166,FALSE))=TRUE,"",IF(VLOOKUP($A85,parlvotes_lh!$A$11:$ZZ$210,166,FALSE)=0,"",VLOOKUP($A85,parlvotes_lh!$A$11:$ZZ$210,166,FALSE)))</f>
        <v>0.19880517709959719</v>
      </c>
      <c r="S85" s="270" t="str">
        <f>IF(ISERROR(VLOOKUP($A85,parlvotes_lh!$A$11:$ZZ$210,186,FALSE))=TRUE,"",IF(VLOOKUP($A85,parlvotes_lh!$A$11:$ZZ$210,186,FALSE)=0,"",VLOOKUP($A85,parlvotes_lh!$A$11:$ZZ$210,186,FALSE)))</f>
        <v/>
      </c>
      <c r="T85" s="270" t="str">
        <f>IF(ISERROR(VLOOKUP($A85,parlvotes_lh!$A$11:$ZZ$210,206,FALSE))=TRUE,"",IF(VLOOKUP($A85,parlvotes_lh!$A$11:$ZZ$210,206,FALSE)=0,"",VLOOKUP($A85,parlvotes_lh!$A$11:$ZZ$210,206,FALSE)))</f>
        <v/>
      </c>
      <c r="U85" s="270" t="str">
        <f>IF(ISERROR(VLOOKUP($A85,parlvotes_lh!$A$11:$ZZ$210,226,FALSE))=TRUE,"",IF(VLOOKUP($A85,parlvotes_lh!$A$11:$ZZ$210,226,FALSE)=0,"",VLOOKUP($A85,parlvotes_lh!$A$11:$ZZ$210,226,FALSE)))</f>
        <v/>
      </c>
      <c r="V85" s="270" t="str">
        <f>IF(ISERROR(VLOOKUP($A85,parlvotes_lh!$A$11:$ZZ$210,246,FALSE))=TRUE,"",IF(VLOOKUP($A85,parlvotes_lh!$A$11:$ZZ$210,246,FALSE)=0,"",VLOOKUP($A85,parlvotes_lh!$A$11:$ZZ$210,246,FALSE)))</f>
        <v/>
      </c>
      <c r="W85" s="270" t="str">
        <f>IF(ISERROR(VLOOKUP($A85,parlvotes_lh!$A$11:$ZZ$210,266,FALSE))=TRUE,"",IF(VLOOKUP($A85,parlvotes_lh!$A$11:$ZZ$210,266,FALSE)=0,"",VLOOKUP($A85,parlvotes_lh!$A$11:$ZZ$210,266,FALSE)))</f>
        <v/>
      </c>
      <c r="X85" s="270" t="str">
        <f>IF(ISERROR(VLOOKUP($A85,parlvotes_lh!$A$11:$ZZ$210,286,FALSE))=TRUE,"",IF(VLOOKUP($A85,parlvotes_lh!$A$11:$ZZ$210,286,FALSE)=0,"",VLOOKUP($A85,parlvotes_lh!$A$11:$ZZ$210,286,FALSE)))</f>
        <v/>
      </c>
      <c r="Y85" s="270" t="str">
        <f>IF(ISERROR(VLOOKUP($A85,parlvotes_lh!$A$11:$ZZ$210,306,FALSE))=TRUE,"",IF(VLOOKUP($A85,parlvotes_lh!$A$11:$ZZ$210,306,FALSE)=0,"",VLOOKUP($A85,parlvotes_lh!$A$11:$ZZ$210,306,FALSE)))</f>
        <v/>
      </c>
      <c r="Z85" s="270" t="str">
        <f>IF(ISERROR(VLOOKUP($A85,parlvotes_lh!$A$11:$ZZ$210,326,FALSE))=TRUE,"",IF(VLOOKUP($A85,parlvotes_lh!$A$11:$ZZ$210,326,FALSE)=0,"",VLOOKUP($A85,parlvotes_lh!$A$11:$ZZ$210,326,FALSE)))</f>
        <v/>
      </c>
      <c r="AA85" s="270" t="str">
        <f>IF(ISERROR(VLOOKUP($A85,parlvotes_lh!$A$11:$ZZ$210,346,FALSE))=TRUE,"",IF(VLOOKUP($A85,parlvotes_lh!$A$11:$ZZ$210,346,FALSE)=0,"",VLOOKUP($A85,parlvotes_lh!$A$11:$ZZ$210,346,FALSE)))</f>
        <v/>
      </c>
      <c r="AB85" s="270" t="str">
        <f>IF(ISERROR(VLOOKUP($A85,parlvotes_lh!$A$11:$ZZ$210,366,FALSE))=TRUE,"",IF(VLOOKUP($A85,parlvotes_lh!$A$11:$ZZ$210,366,FALSE)=0,"",VLOOKUP($A85,parlvotes_lh!$A$11:$ZZ$210,366,FALSE)))</f>
        <v/>
      </c>
      <c r="AC85" s="270" t="str">
        <f>IF(ISERROR(VLOOKUP($A85,parlvotes_lh!$A$11:$ZZ$210,386,FALSE))=TRUE,"",IF(VLOOKUP($A85,parlvotes_lh!$A$11:$ZZ$210,386,FALSE)=0,"",VLOOKUP($A85,parlvotes_lh!$A$11:$ZZ$210,386,FALSE)))</f>
        <v/>
      </c>
    </row>
    <row r="86" spans="1:29" ht="13.5" customHeight="1">
      <c r="A86" s="264" t="str">
        <f>IF(info_parties!A86="","",info_parties!A86)</f>
        <v>jp_tph01</v>
      </c>
      <c r="B86" s="45" t="str">
        <f>IF(A86="","",MID(info_weblinks!$C$3,32,3))</f>
        <v>jpn</v>
      </c>
      <c r="C86" s="45" t="str">
        <f>IF(info_parties!G86="","",info_parties!G86)</f>
        <v>Party of Hope</v>
      </c>
      <c r="D86" s="45" t="str">
        <f>IF(info_parties!K86="","",info_parties!K86)</f>
        <v>Kibou no Tō</v>
      </c>
      <c r="E86" s="45" t="str">
        <f>IF(info_parties!H86="","",info_parties!H86)</f>
        <v>TPH</v>
      </c>
      <c r="F86" s="265">
        <f t="shared" si="4"/>
        <v>43030</v>
      </c>
      <c r="G86" s="266">
        <f t="shared" si="5"/>
        <v>43030</v>
      </c>
      <c r="H86" s="267">
        <f t="shared" si="6"/>
        <v>0.17356436308394602</v>
      </c>
      <c r="I86" s="268">
        <f t="shared" si="7"/>
        <v>43030</v>
      </c>
      <c r="J86" s="269" t="str">
        <f>IF(ISERROR(VLOOKUP($A86,parlvotes_lh!$A$11:$ZZ$210,6,FALSE))=TRUE,"",IF(VLOOKUP($A86,parlvotes_lh!$A$11:$ZZ$210,6,FALSE)=0,"",VLOOKUP($A86,parlvotes_lh!$A$11:$ZZ$210,6,FALSE)))</f>
        <v/>
      </c>
      <c r="K86" s="269" t="str">
        <f>IF(ISERROR(VLOOKUP($A86,parlvotes_lh!$A$11:$ZZ$210,26,FALSE))=TRUE,"",IF(VLOOKUP($A86,parlvotes_lh!$A$11:$ZZ$210,26,FALSE)=0,"",VLOOKUP($A86,parlvotes_lh!$A$11:$ZZ$210,26,FALSE)))</f>
        <v/>
      </c>
      <c r="L86" s="269" t="str">
        <f>IF(ISERROR(VLOOKUP($A86,parlvotes_lh!$A$11:$ZZ$210,46,FALSE))=TRUE,"",IF(VLOOKUP($A86,parlvotes_lh!$A$11:$ZZ$210,46,FALSE)=0,"",VLOOKUP($A86,parlvotes_lh!$A$11:$ZZ$210,46,FALSE)))</f>
        <v/>
      </c>
      <c r="M86" s="269" t="str">
        <f>IF(ISERROR(VLOOKUP($A86,parlvotes_lh!$A$11:$ZZ$210,66,FALSE))=TRUE,"",IF(VLOOKUP($A86,parlvotes_lh!$A$11:$ZZ$210,66,FALSE)=0,"",VLOOKUP($A86,parlvotes_lh!$A$11:$ZZ$210,66,FALSE)))</f>
        <v/>
      </c>
      <c r="N86" s="269" t="str">
        <f>IF(ISERROR(VLOOKUP($A86,parlvotes_lh!$A$11:$ZZ$210,86,FALSE))=TRUE,"",IF(VLOOKUP($A86,parlvotes_lh!$A$11:$ZZ$210,86,FALSE)=0,"",VLOOKUP($A86,parlvotes_lh!$A$11:$ZZ$210,86,FALSE)))</f>
        <v/>
      </c>
      <c r="O86" s="269" t="str">
        <f>IF(ISERROR(VLOOKUP($A86,parlvotes_lh!$A$11:$ZZ$210,106,FALSE))=TRUE,"",IF(VLOOKUP($A86,parlvotes_lh!$A$11:$ZZ$210,106,FALSE)=0,"",VLOOKUP($A86,parlvotes_lh!$A$11:$ZZ$210,106,FALSE)))</f>
        <v/>
      </c>
      <c r="P86" s="269" t="str">
        <f>IF(ISERROR(VLOOKUP($A86,parlvotes_lh!$A$11:$ZZ$210,126,FALSE))=TRUE,"",IF(VLOOKUP($A86,parlvotes_lh!$A$11:$ZZ$210,126,FALSE)=0,"",VLOOKUP($A86,parlvotes_lh!$A$11:$ZZ$210,126,FALSE)))</f>
        <v/>
      </c>
      <c r="Q86" s="270" t="str">
        <f>IF(ISERROR(VLOOKUP($A86,parlvotes_lh!$A$11:$ZZ$210,146,FALSE))=TRUE,"",IF(VLOOKUP($A86,parlvotes_lh!$A$11:$ZZ$210,146,FALSE)=0,"",VLOOKUP($A86,parlvotes_lh!$A$11:$ZZ$210,146,FALSE)))</f>
        <v/>
      </c>
      <c r="R86" s="270">
        <f>IF(ISERROR(VLOOKUP($A86,parlvotes_lh!$A$11:$ZZ$210,166,FALSE))=TRUE,"",IF(VLOOKUP($A86,parlvotes_lh!$A$11:$ZZ$210,166,FALSE)=0,"",VLOOKUP($A86,parlvotes_lh!$A$11:$ZZ$210,166,FALSE)))</f>
        <v>0.17356436308394602</v>
      </c>
      <c r="S86" s="270" t="str">
        <f>IF(ISERROR(VLOOKUP($A86,parlvotes_lh!$A$11:$ZZ$210,186,FALSE))=TRUE,"",IF(VLOOKUP($A86,parlvotes_lh!$A$11:$ZZ$210,186,FALSE)=0,"",VLOOKUP($A86,parlvotes_lh!$A$11:$ZZ$210,186,FALSE)))</f>
        <v/>
      </c>
      <c r="T86" s="270" t="str">
        <f>IF(ISERROR(VLOOKUP($A86,parlvotes_lh!$A$11:$ZZ$210,206,FALSE))=TRUE,"",IF(VLOOKUP($A86,parlvotes_lh!$A$11:$ZZ$210,206,FALSE)=0,"",VLOOKUP($A86,parlvotes_lh!$A$11:$ZZ$210,206,FALSE)))</f>
        <v/>
      </c>
      <c r="U86" s="270" t="str">
        <f>IF(ISERROR(VLOOKUP($A86,parlvotes_lh!$A$11:$ZZ$210,226,FALSE))=TRUE,"",IF(VLOOKUP($A86,parlvotes_lh!$A$11:$ZZ$210,226,FALSE)=0,"",VLOOKUP($A86,parlvotes_lh!$A$11:$ZZ$210,226,FALSE)))</f>
        <v/>
      </c>
      <c r="V86" s="270" t="str">
        <f>IF(ISERROR(VLOOKUP($A86,parlvotes_lh!$A$11:$ZZ$210,246,FALSE))=TRUE,"",IF(VLOOKUP($A86,parlvotes_lh!$A$11:$ZZ$210,246,FALSE)=0,"",VLOOKUP($A86,parlvotes_lh!$A$11:$ZZ$210,246,FALSE)))</f>
        <v/>
      </c>
      <c r="W86" s="270" t="str">
        <f>IF(ISERROR(VLOOKUP($A86,parlvotes_lh!$A$11:$ZZ$210,266,FALSE))=TRUE,"",IF(VLOOKUP($A86,parlvotes_lh!$A$11:$ZZ$210,266,FALSE)=0,"",VLOOKUP($A86,parlvotes_lh!$A$11:$ZZ$210,266,FALSE)))</f>
        <v/>
      </c>
      <c r="X86" s="270" t="str">
        <f>IF(ISERROR(VLOOKUP($A86,parlvotes_lh!$A$11:$ZZ$210,286,FALSE))=TRUE,"",IF(VLOOKUP($A86,parlvotes_lh!$A$11:$ZZ$210,286,FALSE)=0,"",VLOOKUP($A86,parlvotes_lh!$A$11:$ZZ$210,286,FALSE)))</f>
        <v/>
      </c>
      <c r="Y86" s="270" t="str">
        <f>IF(ISERROR(VLOOKUP($A86,parlvotes_lh!$A$11:$ZZ$210,306,FALSE))=TRUE,"",IF(VLOOKUP($A86,parlvotes_lh!$A$11:$ZZ$210,306,FALSE)=0,"",VLOOKUP($A86,parlvotes_lh!$A$11:$ZZ$210,306,FALSE)))</f>
        <v/>
      </c>
      <c r="Z86" s="270" t="str">
        <f>IF(ISERROR(VLOOKUP($A86,parlvotes_lh!$A$11:$ZZ$210,326,FALSE))=TRUE,"",IF(VLOOKUP($A86,parlvotes_lh!$A$11:$ZZ$210,326,FALSE)=0,"",VLOOKUP($A86,parlvotes_lh!$A$11:$ZZ$210,326,FALSE)))</f>
        <v/>
      </c>
      <c r="AA86" s="270" t="str">
        <f>IF(ISERROR(VLOOKUP($A86,parlvotes_lh!$A$11:$ZZ$210,346,FALSE))=TRUE,"",IF(VLOOKUP($A86,parlvotes_lh!$A$11:$ZZ$210,346,FALSE)=0,"",VLOOKUP($A86,parlvotes_lh!$A$11:$ZZ$210,346,FALSE)))</f>
        <v/>
      </c>
      <c r="AB86" s="270" t="str">
        <f>IF(ISERROR(VLOOKUP($A86,parlvotes_lh!$A$11:$ZZ$210,366,FALSE))=TRUE,"",IF(VLOOKUP($A86,parlvotes_lh!$A$11:$ZZ$210,366,FALSE)=0,"",VLOOKUP($A86,parlvotes_lh!$A$11:$ZZ$210,366,FALSE)))</f>
        <v/>
      </c>
      <c r="AC86" s="270" t="str">
        <f>IF(ISERROR(VLOOKUP($A86,parlvotes_lh!$A$11:$ZZ$210,386,FALSE))=TRUE,"",IF(VLOOKUP($A86,parlvotes_lh!$A$11:$ZZ$210,386,FALSE)=0,"",VLOOKUP($A86,parlvotes_lh!$A$11:$ZZ$210,386,FALSE)))</f>
        <v/>
      </c>
    </row>
    <row r="87" spans="1:29" ht="13.5" customHeight="1">
      <c r="A87" s="264" t="str">
        <f>IF(info_parties!A87="","",info_parties!A87)</f>
        <v>jp_jip01</v>
      </c>
      <c r="B87" s="45" t="str">
        <f>IF(A87="","",MID(info_weblinks!$C$3,32,3))</f>
        <v>jpn</v>
      </c>
      <c r="C87" s="45" t="str">
        <f>IF(info_parties!G87="","",info_parties!G87)</f>
        <v>Japan Innovation Party</v>
      </c>
      <c r="D87" s="45" t="str">
        <f>IF(info_parties!K87="","",info_parties!K87)</f>
        <v>Nippon Ishin no Kai</v>
      </c>
      <c r="E87" s="45" t="str">
        <f>IF(info_parties!H87="","",info_parties!H87)</f>
        <v>JIP</v>
      </c>
      <c r="F87" s="265">
        <f t="shared" si="4"/>
        <v>41987</v>
      </c>
      <c r="G87" s="266">
        <f t="shared" si="5"/>
        <v>43030</v>
      </c>
      <c r="H87" s="267">
        <f t="shared" si="6"/>
        <v>0.15717232429540332</v>
      </c>
      <c r="I87" s="268">
        <f t="shared" si="7"/>
        <v>41987</v>
      </c>
      <c r="J87" s="269" t="str">
        <f>IF(ISERROR(VLOOKUP($A87,parlvotes_lh!$A$11:$ZZ$210,6,FALSE))=TRUE,"",IF(VLOOKUP($A87,parlvotes_lh!$A$11:$ZZ$210,6,FALSE)=0,"",VLOOKUP($A87,parlvotes_lh!$A$11:$ZZ$210,6,FALSE)))</f>
        <v/>
      </c>
      <c r="K87" s="269" t="str">
        <f>IF(ISERROR(VLOOKUP($A87,parlvotes_lh!$A$11:$ZZ$210,26,FALSE))=TRUE,"",IF(VLOOKUP($A87,parlvotes_lh!$A$11:$ZZ$210,26,FALSE)=0,"",VLOOKUP($A87,parlvotes_lh!$A$11:$ZZ$210,26,FALSE)))</f>
        <v/>
      </c>
      <c r="L87" s="269" t="str">
        <f>IF(ISERROR(VLOOKUP($A87,parlvotes_lh!$A$11:$ZZ$210,46,FALSE))=TRUE,"",IF(VLOOKUP($A87,parlvotes_lh!$A$11:$ZZ$210,46,FALSE)=0,"",VLOOKUP($A87,parlvotes_lh!$A$11:$ZZ$210,46,FALSE)))</f>
        <v/>
      </c>
      <c r="M87" s="269" t="str">
        <f>IF(ISERROR(VLOOKUP($A87,parlvotes_lh!$A$11:$ZZ$210,66,FALSE))=TRUE,"",IF(VLOOKUP($A87,parlvotes_lh!$A$11:$ZZ$210,66,FALSE)=0,"",VLOOKUP($A87,parlvotes_lh!$A$11:$ZZ$210,66,FALSE)))</f>
        <v/>
      </c>
      <c r="N87" s="269" t="str">
        <f>IF(ISERROR(VLOOKUP($A87,parlvotes_lh!$A$11:$ZZ$210,86,FALSE))=TRUE,"",IF(VLOOKUP($A87,parlvotes_lh!$A$11:$ZZ$210,86,FALSE)=0,"",VLOOKUP($A87,parlvotes_lh!$A$11:$ZZ$210,86,FALSE)))</f>
        <v/>
      </c>
      <c r="O87" s="269" t="str">
        <f>IF(ISERROR(VLOOKUP($A87,parlvotes_lh!$A$11:$ZZ$210,106,FALSE))=TRUE,"",IF(VLOOKUP($A87,parlvotes_lh!$A$11:$ZZ$210,106,FALSE)=0,"",VLOOKUP($A87,parlvotes_lh!$A$11:$ZZ$210,106,FALSE)))</f>
        <v/>
      </c>
      <c r="P87" s="269" t="str">
        <f>IF(ISERROR(VLOOKUP($A87,parlvotes_lh!$A$11:$ZZ$210,126,FALSE))=TRUE,"",IF(VLOOKUP($A87,parlvotes_lh!$A$11:$ZZ$210,126,FALSE)=0,"",VLOOKUP($A87,parlvotes_lh!$A$11:$ZZ$210,126,FALSE)))</f>
        <v/>
      </c>
      <c r="Q87" s="270">
        <f>IF(ISERROR(VLOOKUP($A87,parlvotes_lh!$A$11:$ZZ$210,146,FALSE))=TRUE,"",IF(VLOOKUP($A87,parlvotes_lh!$A$11:$ZZ$210,146,FALSE)=0,"",VLOOKUP($A87,parlvotes_lh!$A$11:$ZZ$210,146,FALSE)))</f>
        <v>0.15717232429540332</v>
      </c>
      <c r="R87" s="270">
        <f>IF(ISERROR(VLOOKUP($A87,parlvotes_lh!$A$11:$ZZ$210,166,FALSE))=TRUE,"",IF(VLOOKUP($A87,parlvotes_lh!$A$11:$ZZ$210,166,FALSE)=0,"",VLOOKUP($A87,parlvotes_lh!$A$11:$ZZ$210,166,FALSE)))</f>
        <v>6.0746874253015989E-2</v>
      </c>
      <c r="S87" s="270" t="str">
        <f>IF(ISERROR(VLOOKUP($A87,parlvotes_lh!$A$11:$ZZ$210,186,FALSE))=TRUE,"",IF(VLOOKUP($A87,parlvotes_lh!$A$11:$ZZ$210,186,FALSE)=0,"",VLOOKUP($A87,parlvotes_lh!$A$11:$ZZ$210,186,FALSE)))</f>
        <v/>
      </c>
      <c r="T87" s="270" t="str">
        <f>IF(ISERROR(VLOOKUP($A87,parlvotes_lh!$A$11:$ZZ$210,206,FALSE))=TRUE,"",IF(VLOOKUP($A87,parlvotes_lh!$A$11:$ZZ$210,206,FALSE)=0,"",VLOOKUP($A87,parlvotes_lh!$A$11:$ZZ$210,206,FALSE)))</f>
        <v/>
      </c>
      <c r="U87" s="270" t="str">
        <f>IF(ISERROR(VLOOKUP($A87,parlvotes_lh!$A$11:$ZZ$210,226,FALSE))=TRUE,"",IF(VLOOKUP($A87,parlvotes_lh!$A$11:$ZZ$210,226,FALSE)=0,"",VLOOKUP($A87,parlvotes_lh!$A$11:$ZZ$210,226,FALSE)))</f>
        <v/>
      </c>
      <c r="V87" s="270" t="str">
        <f>IF(ISERROR(VLOOKUP($A87,parlvotes_lh!$A$11:$ZZ$210,246,FALSE))=TRUE,"",IF(VLOOKUP($A87,parlvotes_lh!$A$11:$ZZ$210,246,FALSE)=0,"",VLOOKUP($A87,parlvotes_lh!$A$11:$ZZ$210,246,FALSE)))</f>
        <v/>
      </c>
      <c r="W87" s="270" t="str">
        <f>IF(ISERROR(VLOOKUP($A87,parlvotes_lh!$A$11:$ZZ$210,266,FALSE))=TRUE,"",IF(VLOOKUP($A87,parlvotes_lh!$A$11:$ZZ$210,266,FALSE)=0,"",VLOOKUP($A87,parlvotes_lh!$A$11:$ZZ$210,266,FALSE)))</f>
        <v/>
      </c>
      <c r="X87" s="270" t="str">
        <f>IF(ISERROR(VLOOKUP($A87,parlvotes_lh!$A$11:$ZZ$210,286,FALSE))=TRUE,"",IF(VLOOKUP($A87,parlvotes_lh!$A$11:$ZZ$210,286,FALSE)=0,"",VLOOKUP($A87,parlvotes_lh!$A$11:$ZZ$210,286,FALSE)))</f>
        <v/>
      </c>
      <c r="Y87" s="270" t="str">
        <f>IF(ISERROR(VLOOKUP($A87,parlvotes_lh!$A$11:$ZZ$210,306,FALSE))=TRUE,"",IF(VLOOKUP($A87,parlvotes_lh!$A$11:$ZZ$210,306,FALSE)=0,"",VLOOKUP($A87,parlvotes_lh!$A$11:$ZZ$210,306,FALSE)))</f>
        <v/>
      </c>
      <c r="Z87" s="270" t="str">
        <f>IF(ISERROR(VLOOKUP($A87,parlvotes_lh!$A$11:$ZZ$210,326,FALSE))=TRUE,"",IF(VLOOKUP($A87,parlvotes_lh!$A$11:$ZZ$210,326,FALSE)=0,"",VLOOKUP($A87,parlvotes_lh!$A$11:$ZZ$210,326,FALSE)))</f>
        <v/>
      </c>
      <c r="AA87" s="270" t="str">
        <f>IF(ISERROR(VLOOKUP($A87,parlvotes_lh!$A$11:$ZZ$210,346,FALSE))=TRUE,"",IF(VLOOKUP($A87,parlvotes_lh!$A$11:$ZZ$210,346,FALSE)=0,"",VLOOKUP($A87,parlvotes_lh!$A$11:$ZZ$210,346,FALSE)))</f>
        <v/>
      </c>
      <c r="AB87" s="270" t="str">
        <f>IF(ISERROR(VLOOKUP($A87,parlvotes_lh!$A$11:$ZZ$210,366,FALSE))=TRUE,"",IF(VLOOKUP($A87,parlvotes_lh!$A$11:$ZZ$210,366,FALSE)=0,"",VLOOKUP($A87,parlvotes_lh!$A$11:$ZZ$210,366,FALSE)))</f>
        <v/>
      </c>
      <c r="AC87" s="270" t="str">
        <f>IF(ISERROR(VLOOKUP($A87,parlvotes_lh!$A$11:$ZZ$210,386,FALSE))=TRUE,"",IF(VLOOKUP($A87,parlvotes_lh!$A$11:$ZZ$210,386,FALSE)=0,"",VLOOKUP($A87,parlvotes_lh!$A$11:$ZZ$210,386,FALSE)))</f>
        <v/>
      </c>
    </row>
    <row r="88" spans="1:29" ht="13.5" customHeight="1">
      <c r="A88" s="264" t="str">
        <f>IF(info_parties!A88="","",info_parties!A88)</f>
        <v>jp_pfg01</v>
      </c>
      <c r="B88" s="45" t="str">
        <f>IF(A88="","",MID(info_weblinks!$C$3,32,3))</f>
        <v>jpn</v>
      </c>
      <c r="C88" s="45" t="str">
        <f>IF(info_parties!G88="","",info_parties!G88)</f>
        <v>Party for Future Generations</v>
      </c>
      <c r="D88" s="45" t="str">
        <f>IF(info_parties!K88="","",info_parties!K88)</f>
        <v>Jisedai No To</v>
      </c>
      <c r="E88" s="45" t="str">
        <f>IF(info_parties!H88="","",info_parties!H88)</f>
        <v>PFG</v>
      </c>
      <c r="F88" s="265">
        <f t="shared" si="4"/>
        <v>41987</v>
      </c>
      <c r="G88" s="266">
        <f t="shared" si="5"/>
        <v>41987</v>
      </c>
      <c r="H88" s="267">
        <f t="shared" si="6"/>
        <v>2.6529177287616761E-2</v>
      </c>
      <c r="I88" s="268">
        <f t="shared" si="7"/>
        <v>41987</v>
      </c>
      <c r="J88" s="269" t="str">
        <f>IF(ISERROR(VLOOKUP($A88,parlvotes_lh!$A$11:$ZZ$210,6,FALSE))=TRUE,"",IF(VLOOKUP($A88,parlvotes_lh!$A$11:$ZZ$210,6,FALSE)=0,"",VLOOKUP($A88,parlvotes_lh!$A$11:$ZZ$210,6,FALSE)))</f>
        <v/>
      </c>
      <c r="K88" s="269" t="str">
        <f>IF(ISERROR(VLOOKUP($A88,parlvotes_lh!$A$11:$ZZ$210,26,FALSE))=TRUE,"",IF(VLOOKUP($A88,parlvotes_lh!$A$11:$ZZ$210,26,FALSE)=0,"",VLOOKUP($A88,parlvotes_lh!$A$11:$ZZ$210,26,FALSE)))</f>
        <v/>
      </c>
      <c r="L88" s="269" t="str">
        <f>IF(ISERROR(VLOOKUP($A88,parlvotes_lh!$A$11:$ZZ$210,46,FALSE))=TRUE,"",IF(VLOOKUP($A88,parlvotes_lh!$A$11:$ZZ$210,46,FALSE)=0,"",VLOOKUP($A88,parlvotes_lh!$A$11:$ZZ$210,46,FALSE)))</f>
        <v/>
      </c>
      <c r="M88" s="269" t="str">
        <f>IF(ISERROR(VLOOKUP($A88,parlvotes_lh!$A$11:$ZZ$210,66,FALSE))=TRUE,"",IF(VLOOKUP($A88,parlvotes_lh!$A$11:$ZZ$210,66,FALSE)=0,"",VLOOKUP($A88,parlvotes_lh!$A$11:$ZZ$210,66,FALSE)))</f>
        <v/>
      </c>
      <c r="N88" s="269" t="str">
        <f>IF(ISERROR(VLOOKUP($A88,parlvotes_lh!$A$11:$ZZ$210,86,FALSE))=TRUE,"",IF(VLOOKUP($A88,parlvotes_lh!$A$11:$ZZ$210,86,FALSE)=0,"",VLOOKUP($A88,parlvotes_lh!$A$11:$ZZ$210,86,FALSE)))</f>
        <v/>
      </c>
      <c r="O88" s="269" t="str">
        <f>IF(ISERROR(VLOOKUP($A88,parlvotes_lh!$A$11:$ZZ$210,106,FALSE))=TRUE,"",IF(VLOOKUP($A88,parlvotes_lh!$A$11:$ZZ$210,106,FALSE)=0,"",VLOOKUP($A88,parlvotes_lh!$A$11:$ZZ$210,106,FALSE)))</f>
        <v/>
      </c>
      <c r="P88" s="269" t="str">
        <f>IF(ISERROR(VLOOKUP($A88,parlvotes_lh!$A$11:$ZZ$210,126,FALSE))=TRUE,"",IF(VLOOKUP($A88,parlvotes_lh!$A$11:$ZZ$210,126,FALSE)=0,"",VLOOKUP($A88,parlvotes_lh!$A$11:$ZZ$210,126,FALSE)))</f>
        <v/>
      </c>
      <c r="Q88" s="270">
        <f>IF(ISERROR(VLOOKUP($A88,parlvotes_lh!$A$11:$ZZ$210,146,FALSE))=TRUE,"",IF(VLOOKUP($A88,parlvotes_lh!$A$11:$ZZ$210,146,FALSE)=0,"",VLOOKUP($A88,parlvotes_lh!$A$11:$ZZ$210,146,FALSE)))</f>
        <v>2.6529177287616761E-2</v>
      </c>
      <c r="R88" s="270" t="str">
        <f>IF(ISERROR(VLOOKUP($A88,parlvotes_lh!$A$11:$ZZ$210,166,FALSE))=TRUE,"",IF(VLOOKUP($A88,parlvotes_lh!$A$11:$ZZ$210,166,FALSE)=0,"",VLOOKUP($A88,parlvotes_lh!$A$11:$ZZ$210,166,FALSE)))</f>
        <v/>
      </c>
      <c r="S88" s="270" t="str">
        <f>IF(ISERROR(VLOOKUP($A88,parlvotes_lh!$A$11:$ZZ$210,186,FALSE))=TRUE,"",IF(VLOOKUP($A88,parlvotes_lh!$A$11:$ZZ$210,186,FALSE)=0,"",VLOOKUP($A88,parlvotes_lh!$A$11:$ZZ$210,186,FALSE)))</f>
        <v/>
      </c>
      <c r="T88" s="270" t="str">
        <f>IF(ISERROR(VLOOKUP($A88,parlvotes_lh!$A$11:$ZZ$210,206,FALSE))=TRUE,"",IF(VLOOKUP($A88,parlvotes_lh!$A$11:$ZZ$210,206,FALSE)=0,"",VLOOKUP($A88,parlvotes_lh!$A$11:$ZZ$210,206,FALSE)))</f>
        <v/>
      </c>
      <c r="U88" s="270" t="str">
        <f>IF(ISERROR(VLOOKUP($A88,parlvotes_lh!$A$11:$ZZ$210,226,FALSE))=TRUE,"",IF(VLOOKUP($A88,parlvotes_lh!$A$11:$ZZ$210,226,FALSE)=0,"",VLOOKUP($A88,parlvotes_lh!$A$11:$ZZ$210,226,FALSE)))</f>
        <v/>
      </c>
      <c r="V88" s="270" t="str">
        <f>IF(ISERROR(VLOOKUP($A88,parlvotes_lh!$A$11:$ZZ$210,246,FALSE))=TRUE,"",IF(VLOOKUP($A88,parlvotes_lh!$A$11:$ZZ$210,246,FALSE)=0,"",VLOOKUP($A88,parlvotes_lh!$A$11:$ZZ$210,246,FALSE)))</f>
        <v/>
      </c>
      <c r="W88" s="270" t="str">
        <f>IF(ISERROR(VLOOKUP($A88,parlvotes_lh!$A$11:$ZZ$210,266,FALSE))=TRUE,"",IF(VLOOKUP($A88,parlvotes_lh!$A$11:$ZZ$210,266,FALSE)=0,"",VLOOKUP($A88,parlvotes_lh!$A$11:$ZZ$210,266,FALSE)))</f>
        <v/>
      </c>
      <c r="X88" s="270" t="str">
        <f>IF(ISERROR(VLOOKUP($A88,parlvotes_lh!$A$11:$ZZ$210,286,FALSE))=TRUE,"",IF(VLOOKUP($A88,parlvotes_lh!$A$11:$ZZ$210,286,FALSE)=0,"",VLOOKUP($A88,parlvotes_lh!$A$11:$ZZ$210,286,FALSE)))</f>
        <v/>
      </c>
      <c r="Y88" s="270" t="str">
        <f>IF(ISERROR(VLOOKUP($A88,parlvotes_lh!$A$11:$ZZ$210,306,FALSE))=TRUE,"",IF(VLOOKUP($A88,parlvotes_lh!$A$11:$ZZ$210,306,FALSE)=0,"",VLOOKUP($A88,parlvotes_lh!$A$11:$ZZ$210,306,FALSE)))</f>
        <v/>
      </c>
      <c r="Z88" s="270" t="str">
        <f>IF(ISERROR(VLOOKUP($A88,parlvotes_lh!$A$11:$ZZ$210,326,FALSE))=TRUE,"",IF(VLOOKUP($A88,parlvotes_lh!$A$11:$ZZ$210,326,FALSE)=0,"",VLOOKUP($A88,parlvotes_lh!$A$11:$ZZ$210,326,FALSE)))</f>
        <v/>
      </c>
      <c r="AA88" s="270" t="str">
        <f>IF(ISERROR(VLOOKUP($A88,parlvotes_lh!$A$11:$ZZ$210,346,FALSE))=TRUE,"",IF(VLOOKUP($A88,parlvotes_lh!$A$11:$ZZ$210,346,FALSE)=0,"",VLOOKUP($A88,parlvotes_lh!$A$11:$ZZ$210,346,FALSE)))</f>
        <v/>
      </c>
      <c r="AB88" s="270" t="str">
        <f>IF(ISERROR(VLOOKUP($A88,parlvotes_lh!$A$11:$ZZ$210,366,FALSE))=TRUE,"",IF(VLOOKUP($A88,parlvotes_lh!$A$11:$ZZ$210,366,FALSE)=0,"",VLOOKUP($A88,parlvotes_lh!$A$11:$ZZ$210,366,FALSE)))</f>
        <v/>
      </c>
      <c r="AC88" s="270" t="str">
        <f>IF(ISERROR(VLOOKUP($A88,parlvotes_lh!$A$11:$ZZ$210,386,FALSE))=TRUE,"",IF(VLOOKUP($A88,parlvotes_lh!$A$11:$ZZ$210,386,FALSE)=0,"",VLOOKUP($A88,parlvotes_lh!$A$11:$ZZ$210,386,FALSE)))</f>
        <v/>
      </c>
    </row>
    <row r="89" spans="1:29" ht="13.5" customHeight="1">
      <c r="A89" s="264" t="str">
        <f>IF(info_parties!A89="","",info_parties!A89)</f>
        <v>jp_dpp01</v>
      </c>
      <c r="B89" s="45" t="str">
        <f>IF(A89="","",MID(info_weblinks!$C$3,32,3))</f>
        <v>jpn</v>
      </c>
      <c r="C89" s="45" t="str">
        <f>IF(info_parties!G89="","",info_parties!G89)</f>
        <v>Democratic People's Party</v>
      </c>
      <c r="D89" s="45" t="str">
        <f>IF(info_parties!K89="","",info_parties!K89)</f>
        <v>Kokumin Minshuto</v>
      </c>
      <c r="E89" s="45" t="str">
        <f>IF(info_parties!H89="","",info_parties!H89)</f>
        <v>DPP</v>
      </c>
      <c r="F89" s="265" t="str">
        <f t="shared" si="4"/>
        <v/>
      </c>
      <c r="G89" s="266" t="str">
        <f t="shared" si="5"/>
        <v/>
      </c>
      <c r="H89" s="267" t="str">
        <f t="shared" si="6"/>
        <v/>
      </c>
      <c r="I89" s="268" t="str">
        <f t="shared" si="7"/>
        <v/>
      </c>
      <c r="J89" s="269" t="str">
        <f>IF(ISERROR(VLOOKUP($A89,parlvotes_lh!$A$11:$ZZ$210,6,FALSE))=TRUE,"",IF(VLOOKUP($A89,parlvotes_lh!$A$11:$ZZ$210,6,FALSE)=0,"",VLOOKUP($A89,parlvotes_lh!$A$11:$ZZ$210,6,FALSE)))</f>
        <v/>
      </c>
      <c r="K89" s="269" t="str">
        <f>IF(ISERROR(VLOOKUP($A89,parlvotes_lh!$A$11:$ZZ$210,26,FALSE))=TRUE,"",IF(VLOOKUP($A89,parlvotes_lh!$A$11:$ZZ$210,26,FALSE)=0,"",VLOOKUP($A89,parlvotes_lh!$A$11:$ZZ$210,26,FALSE)))</f>
        <v/>
      </c>
      <c r="L89" s="269" t="str">
        <f>IF(ISERROR(VLOOKUP($A89,parlvotes_lh!$A$11:$ZZ$210,46,FALSE))=TRUE,"",IF(VLOOKUP($A89,parlvotes_lh!$A$11:$ZZ$210,46,FALSE)=0,"",VLOOKUP($A89,parlvotes_lh!$A$11:$ZZ$210,46,FALSE)))</f>
        <v/>
      </c>
      <c r="M89" s="269" t="str">
        <f>IF(ISERROR(VLOOKUP($A89,parlvotes_lh!$A$11:$ZZ$210,66,FALSE))=TRUE,"",IF(VLOOKUP($A89,parlvotes_lh!$A$11:$ZZ$210,66,FALSE)=0,"",VLOOKUP($A89,parlvotes_lh!$A$11:$ZZ$210,66,FALSE)))</f>
        <v/>
      </c>
      <c r="N89" s="269" t="str">
        <f>IF(ISERROR(VLOOKUP($A89,parlvotes_lh!$A$11:$ZZ$210,86,FALSE))=TRUE,"",IF(VLOOKUP($A89,parlvotes_lh!$A$11:$ZZ$210,86,FALSE)=0,"",VLOOKUP($A89,parlvotes_lh!$A$11:$ZZ$210,86,FALSE)))</f>
        <v/>
      </c>
      <c r="O89" s="269" t="str">
        <f>IF(ISERROR(VLOOKUP($A89,parlvotes_lh!$A$11:$ZZ$210,106,FALSE))=TRUE,"",IF(VLOOKUP($A89,parlvotes_lh!$A$11:$ZZ$210,106,FALSE)=0,"",VLOOKUP($A89,parlvotes_lh!$A$11:$ZZ$210,106,FALSE)))</f>
        <v/>
      </c>
      <c r="P89" s="269" t="str">
        <f>IF(ISERROR(VLOOKUP($A89,parlvotes_lh!$A$11:$ZZ$210,126,FALSE))=TRUE,"",IF(VLOOKUP($A89,parlvotes_lh!$A$11:$ZZ$210,126,FALSE)=0,"",VLOOKUP($A89,parlvotes_lh!$A$11:$ZZ$210,126,FALSE)))</f>
        <v/>
      </c>
      <c r="Q89" s="270" t="str">
        <f>IF(ISERROR(VLOOKUP($A89,parlvotes_lh!$A$11:$ZZ$210,146,FALSE))=TRUE,"",IF(VLOOKUP($A89,parlvotes_lh!$A$11:$ZZ$210,146,FALSE)=0,"",VLOOKUP($A89,parlvotes_lh!$A$11:$ZZ$210,146,FALSE)))</f>
        <v/>
      </c>
      <c r="R89" s="270" t="str">
        <f>IF(ISERROR(VLOOKUP($A89,parlvotes_lh!$A$11:$ZZ$210,166,FALSE))=TRUE,"",IF(VLOOKUP($A89,parlvotes_lh!$A$11:$ZZ$210,166,FALSE)=0,"",VLOOKUP($A89,parlvotes_lh!$A$11:$ZZ$210,166,FALSE)))</f>
        <v/>
      </c>
      <c r="S89" s="270" t="str">
        <f>IF(ISERROR(VLOOKUP($A89,parlvotes_lh!$A$11:$ZZ$210,186,FALSE))=TRUE,"",IF(VLOOKUP($A89,parlvotes_lh!$A$11:$ZZ$210,186,FALSE)=0,"",VLOOKUP($A89,parlvotes_lh!$A$11:$ZZ$210,186,FALSE)))</f>
        <v/>
      </c>
      <c r="T89" s="270" t="str">
        <f>IF(ISERROR(VLOOKUP($A89,parlvotes_lh!$A$11:$ZZ$210,206,FALSE))=TRUE,"",IF(VLOOKUP($A89,parlvotes_lh!$A$11:$ZZ$210,206,FALSE)=0,"",VLOOKUP($A89,parlvotes_lh!$A$11:$ZZ$210,206,FALSE)))</f>
        <v/>
      </c>
      <c r="U89" s="270" t="str">
        <f>IF(ISERROR(VLOOKUP($A89,parlvotes_lh!$A$11:$ZZ$210,226,FALSE))=TRUE,"",IF(VLOOKUP($A89,parlvotes_lh!$A$11:$ZZ$210,226,FALSE)=0,"",VLOOKUP($A89,parlvotes_lh!$A$11:$ZZ$210,226,FALSE)))</f>
        <v/>
      </c>
      <c r="V89" s="270" t="str">
        <f>IF(ISERROR(VLOOKUP($A89,parlvotes_lh!$A$11:$ZZ$210,246,FALSE))=TRUE,"",IF(VLOOKUP($A89,parlvotes_lh!$A$11:$ZZ$210,246,FALSE)=0,"",VLOOKUP($A89,parlvotes_lh!$A$11:$ZZ$210,246,FALSE)))</f>
        <v/>
      </c>
      <c r="W89" s="270" t="str">
        <f>IF(ISERROR(VLOOKUP($A89,parlvotes_lh!$A$11:$ZZ$210,266,FALSE))=TRUE,"",IF(VLOOKUP($A89,parlvotes_lh!$A$11:$ZZ$210,266,FALSE)=0,"",VLOOKUP($A89,parlvotes_lh!$A$11:$ZZ$210,266,FALSE)))</f>
        <v/>
      </c>
      <c r="X89" s="270" t="str">
        <f>IF(ISERROR(VLOOKUP($A89,parlvotes_lh!$A$11:$ZZ$210,286,FALSE))=TRUE,"",IF(VLOOKUP($A89,parlvotes_lh!$A$11:$ZZ$210,286,FALSE)=0,"",VLOOKUP($A89,parlvotes_lh!$A$11:$ZZ$210,286,FALSE)))</f>
        <v/>
      </c>
      <c r="Y89" s="270" t="str">
        <f>IF(ISERROR(VLOOKUP($A89,parlvotes_lh!$A$11:$ZZ$210,306,FALSE))=TRUE,"",IF(VLOOKUP($A89,parlvotes_lh!$A$11:$ZZ$210,306,FALSE)=0,"",VLOOKUP($A89,parlvotes_lh!$A$11:$ZZ$210,306,FALSE)))</f>
        <v/>
      </c>
      <c r="Z89" s="270" t="str">
        <f>IF(ISERROR(VLOOKUP($A89,parlvotes_lh!$A$11:$ZZ$210,326,FALSE))=TRUE,"",IF(VLOOKUP($A89,parlvotes_lh!$A$11:$ZZ$210,326,FALSE)=0,"",VLOOKUP($A89,parlvotes_lh!$A$11:$ZZ$210,326,FALSE)))</f>
        <v/>
      </c>
      <c r="AA89" s="270" t="str">
        <f>IF(ISERROR(VLOOKUP($A89,parlvotes_lh!$A$11:$ZZ$210,346,FALSE))=TRUE,"",IF(VLOOKUP($A89,parlvotes_lh!$A$11:$ZZ$210,346,FALSE)=0,"",VLOOKUP($A89,parlvotes_lh!$A$11:$ZZ$210,346,FALSE)))</f>
        <v/>
      </c>
      <c r="AB89" s="270" t="str">
        <f>IF(ISERROR(VLOOKUP($A89,parlvotes_lh!$A$11:$ZZ$210,366,FALSE))=TRUE,"",IF(VLOOKUP($A89,parlvotes_lh!$A$11:$ZZ$210,366,FALSE)=0,"",VLOOKUP($A89,parlvotes_lh!$A$11:$ZZ$210,366,FALSE)))</f>
        <v/>
      </c>
      <c r="AC89" s="270" t="str">
        <f>IF(ISERROR(VLOOKUP($A89,parlvotes_lh!$A$11:$ZZ$210,386,FALSE))=TRUE,"",IF(VLOOKUP($A89,parlvotes_lh!$A$11:$ZZ$210,386,FALSE)=0,"",VLOOKUP($A89,parlvotes_lh!$A$11:$ZZ$210,386,FALSE)))</f>
        <v/>
      </c>
    </row>
    <row r="90" spans="1:29" ht="13.5" customHeight="1">
      <c r="A90" s="264" t="str">
        <f>IF(info_parties!A90="","",info_parties!A90)</f>
        <v>jp_rs01</v>
      </c>
      <c r="B90" s="45" t="str">
        <f>IF(A90="","",MID(info_weblinks!$C$3,32,3))</f>
        <v>jpn</v>
      </c>
      <c r="C90" s="45" t="str">
        <f>IF(info_parties!G90="","",info_parties!G90)</f>
        <v>Reiwa Shinsengumi</v>
      </c>
      <c r="D90" s="45" t="str">
        <f>IF(info_parties!K90="","",info_parties!K90)</f>
        <v>Reiwa Shinsengumi</v>
      </c>
      <c r="E90" s="45" t="str">
        <f>IF(info_parties!H90="","",info_parties!H90)</f>
        <v>RS</v>
      </c>
      <c r="F90" s="265" t="str">
        <f t="shared" si="4"/>
        <v/>
      </c>
      <c r="G90" s="266" t="str">
        <f t="shared" si="5"/>
        <v/>
      </c>
      <c r="H90" s="267" t="str">
        <f t="shared" si="6"/>
        <v/>
      </c>
      <c r="I90" s="268" t="str">
        <f t="shared" si="7"/>
        <v/>
      </c>
      <c r="J90" s="269" t="str">
        <f>IF(ISERROR(VLOOKUP($A90,parlvotes_lh!$A$11:$ZZ$210,6,FALSE))=TRUE,"",IF(VLOOKUP($A90,parlvotes_lh!$A$11:$ZZ$210,6,FALSE)=0,"",VLOOKUP($A90,parlvotes_lh!$A$11:$ZZ$210,6,FALSE)))</f>
        <v/>
      </c>
      <c r="K90" s="269" t="str">
        <f>IF(ISERROR(VLOOKUP($A90,parlvotes_lh!$A$11:$ZZ$210,26,FALSE))=TRUE,"",IF(VLOOKUP($A90,parlvotes_lh!$A$11:$ZZ$210,26,FALSE)=0,"",VLOOKUP($A90,parlvotes_lh!$A$11:$ZZ$210,26,FALSE)))</f>
        <v/>
      </c>
      <c r="L90" s="269" t="str">
        <f>IF(ISERROR(VLOOKUP($A90,parlvotes_lh!$A$11:$ZZ$210,46,FALSE))=TRUE,"",IF(VLOOKUP($A90,parlvotes_lh!$A$11:$ZZ$210,46,FALSE)=0,"",VLOOKUP($A90,parlvotes_lh!$A$11:$ZZ$210,46,FALSE)))</f>
        <v/>
      </c>
      <c r="M90" s="269" t="str">
        <f>IF(ISERROR(VLOOKUP($A90,parlvotes_lh!$A$11:$ZZ$210,66,FALSE))=TRUE,"",IF(VLOOKUP($A90,parlvotes_lh!$A$11:$ZZ$210,66,FALSE)=0,"",VLOOKUP($A90,parlvotes_lh!$A$11:$ZZ$210,66,FALSE)))</f>
        <v/>
      </c>
      <c r="N90" s="269" t="str">
        <f>IF(ISERROR(VLOOKUP($A90,parlvotes_lh!$A$11:$ZZ$210,86,FALSE))=TRUE,"",IF(VLOOKUP($A90,parlvotes_lh!$A$11:$ZZ$210,86,FALSE)=0,"",VLOOKUP($A90,parlvotes_lh!$A$11:$ZZ$210,86,FALSE)))</f>
        <v/>
      </c>
      <c r="O90" s="269" t="str">
        <f>IF(ISERROR(VLOOKUP($A90,parlvotes_lh!$A$11:$ZZ$210,106,FALSE))=TRUE,"",IF(VLOOKUP($A90,parlvotes_lh!$A$11:$ZZ$210,106,FALSE)=0,"",VLOOKUP($A90,parlvotes_lh!$A$11:$ZZ$210,106,FALSE)))</f>
        <v/>
      </c>
      <c r="P90" s="269" t="str">
        <f>IF(ISERROR(VLOOKUP($A90,parlvotes_lh!$A$11:$ZZ$210,126,FALSE))=TRUE,"",IF(VLOOKUP($A90,parlvotes_lh!$A$11:$ZZ$210,126,FALSE)=0,"",VLOOKUP($A90,parlvotes_lh!$A$11:$ZZ$210,126,FALSE)))</f>
        <v/>
      </c>
      <c r="Q90" s="270" t="str">
        <f>IF(ISERROR(VLOOKUP($A90,parlvotes_lh!$A$11:$ZZ$210,146,FALSE))=TRUE,"",IF(VLOOKUP($A90,parlvotes_lh!$A$11:$ZZ$210,146,FALSE)=0,"",VLOOKUP($A90,parlvotes_lh!$A$11:$ZZ$210,146,FALSE)))</f>
        <v/>
      </c>
      <c r="R90" s="270" t="str">
        <f>IF(ISERROR(VLOOKUP($A90,parlvotes_lh!$A$11:$ZZ$210,166,FALSE))=TRUE,"",IF(VLOOKUP($A90,parlvotes_lh!$A$11:$ZZ$210,166,FALSE)=0,"",VLOOKUP($A90,parlvotes_lh!$A$11:$ZZ$210,166,FALSE)))</f>
        <v/>
      </c>
      <c r="S90" s="270" t="str">
        <f>IF(ISERROR(VLOOKUP($A90,parlvotes_lh!$A$11:$ZZ$210,186,FALSE))=TRUE,"",IF(VLOOKUP($A90,parlvotes_lh!$A$11:$ZZ$210,186,FALSE)=0,"",VLOOKUP($A90,parlvotes_lh!$A$11:$ZZ$210,186,FALSE)))</f>
        <v/>
      </c>
      <c r="T90" s="270" t="str">
        <f>IF(ISERROR(VLOOKUP($A90,parlvotes_lh!$A$11:$ZZ$210,206,FALSE))=TRUE,"",IF(VLOOKUP($A90,parlvotes_lh!$A$11:$ZZ$210,206,FALSE)=0,"",VLOOKUP($A90,parlvotes_lh!$A$11:$ZZ$210,206,FALSE)))</f>
        <v/>
      </c>
      <c r="U90" s="270" t="str">
        <f>IF(ISERROR(VLOOKUP($A90,parlvotes_lh!$A$11:$ZZ$210,226,FALSE))=TRUE,"",IF(VLOOKUP($A90,parlvotes_lh!$A$11:$ZZ$210,226,FALSE)=0,"",VLOOKUP($A90,parlvotes_lh!$A$11:$ZZ$210,226,FALSE)))</f>
        <v/>
      </c>
      <c r="V90" s="270" t="str">
        <f>IF(ISERROR(VLOOKUP($A90,parlvotes_lh!$A$11:$ZZ$210,246,FALSE))=TRUE,"",IF(VLOOKUP($A90,parlvotes_lh!$A$11:$ZZ$210,246,FALSE)=0,"",VLOOKUP($A90,parlvotes_lh!$A$11:$ZZ$210,246,FALSE)))</f>
        <v/>
      </c>
      <c r="W90" s="270" t="str">
        <f>IF(ISERROR(VLOOKUP($A90,parlvotes_lh!$A$11:$ZZ$210,266,FALSE))=TRUE,"",IF(VLOOKUP($A90,parlvotes_lh!$A$11:$ZZ$210,266,FALSE)=0,"",VLOOKUP($A90,parlvotes_lh!$A$11:$ZZ$210,266,FALSE)))</f>
        <v/>
      </c>
      <c r="X90" s="270" t="str">
        <f>IF(ISERROR(VLOOKUP($A90,parlvotes_lh!$A$11:$ZZ$210,286,FALSE))=TRUE,"",IF(VLOOKUP($A90,parlvotes_lh!$A$11:$ZZ$210,286,FALSE)=0,"",VLOOKUP($A90,parlvotes_lh!$A$11:$ZZ$210,286,FALSE)))</f>
        <v/>
      </c>
      <c r="Y90" s="270" t="str">
        <f>IF(ISERROR(VLOOKUP($A90,parlvotes_lh!$A$11:$ZZ$210,306,FALSE))=TRUE,"",IF(VLOOKUP($A90,parlvotes_lh!$A$11:$ZZ$210,306,FALSE)=0,"",VLOOKUP($A90,parlvotes_lh!$A$11:$ZZ$210,306,FALSE)))</f>
        <v/>
      </c>
      <c r="Z90" s="270" t="str">
        <f>IF(ISERROR(VLOOKUP($A90,parlvotes_lh!$A$11:$ZZ$210,326,FALSE))=TRUE,"",IF(VLOOKUP($A90,parlvotes_lh!$A$11:$ZZ$210,326,FALSE)=0,"",VLOOKUP($A90,parlvotes_lh!$A$11:$ZZ$210,326,FALSE)))</f>
        <v/>
      </c>
      <c r="AA90" s="270" t="str">
        <f>IF(ISERROR(VLOOKUP($A90,parlvotes_lh!$A$11:$ZZ$210,346,FALSE))=TRUE,"",IF(VLOOKUP($A90,parlvotes_lh!$A$11:$ZZ$210,346,FALSE)=0,"",VLOOKUP($A90,parlvotes_lh!$A$11:$ZZ$210,346,FALSE)))</f>
        <v/>
      </c>
      <c r="AB90" s="270" t="str">
        <f>IF(ISERROR(VLOOKUP($A90,parlvotes_lh!$A$11:$ZZ$210,366,FALSE))=TRUE,"",IF(VLOOKUP($A90,parlvotes_lh!$A$11:$ZZ$210,366,FALSE)=0,"",VLOOKUP($A90,parlvotes_lh!$A$11:$ZZ$210,366,FALSE)))</f>
        <v/>
      </c>
      <c r="AC90" s="270" t="str">
        <f>IF(ISERROR(VLOOKUP($A90,parlvotes_lh!$A$11:$ZZ$210,386,FALSE))=TRUE,"",IF(VLOOKUP($A90,parlvotes_lh!$A$11:$ZZ$210,386,FALSE)=0,"",VLOOKUP($A90,parlvotes_lh!$A$11:$ZZ$210,386,FALSE)))</f>
        <v/>
      </c>
    </row>
    <row r="91" spans="1:29" ht="13.5" customHeight="1">
      <c r="A91" s="264" t="str">
        <f>IF(info_parties!A91="","",info_parties!A91)</f>
        <v>jp_nk01</v>
      </c>
      <c r="B91" s="45" t="str">
        <f>IF(A91="","",MID(info_weblinks!$C$3,32,3))</f>
        <v>jpn</v>
      </c>
      <c r="C91" s="45" t="str">
        <f>IF(info_parties!G91="","",info_parties!G91)</f>
        <v>Party to Protect the People from NHK</v>
      </c>
      <c r="D91" s="45" t="str">
        <f>IF(info_parties!K91="","",info_parties!K91)</f>
        <v>NHK Kara Kokumin wo Mamoru To</v>
      </c>
      <c r="E91" s="45" t="str">
        <f>IF(info_parties!H91="","",info_parties!H91)</f>
        <v>NK</v>
      </c>
      <c r="F91" s="265" t="str">
        <f t="shared" si="4"/>
        <v/>
      </c>
      <c r="G91" s="266" t="str">
        <f t="shared" si="5"/>
        <v/>
      </c>
      <c r="H91" s="267" t="str">
        <f t="shared" si="6"/>
        <v/>
      </c>
      <c r="I91" s="268" t="str">
        <f t="shared" si="7"/>
        <v/>
      </c>
      <c r="J91" s="269" t="str">
        <f>IF(ISERROR(VLOOKUP($A91,parlvotes_lh!$A$11:$ZZ$210,6,FALSE))=TRUE,"",IF(VLOOKUP($A91,parlvotes_lh!$A$11:$ZZ$210,6,FALSE)=0,"",VLOOKUP($A91,parlvotes_lh!$A$11:$ZZ$210,6,FALSE)))</f>
        <v/>
      </c>
      <c r="K91" s="269" t="str">
        <f>IF(ISERROR(VLOOKUP($A91,parlvotes_lh!$A$11:$ZZ$210,26,FALSE))=TRUE,"",IF(VLOOKUP($A91,parlvotes_lh!$A$11:$ZZ$210,26,FALSE)=0,"",VLOOKUP($A91,parlvotes_lh!$A$11:$ZZ$210,26,FALSE)))</f>
        <v/>
      </c>
      <c r="L91" s="269" t="str">
        <f>IF(ISERROR(VLOOKUP($A91,parlvotes_lh!$A$11:$ZZ$210,46,FALSE))=TRUE,"",IF(VLOOKUP($A91,parlvotes_lh!$A$11:$ZZ$210,46,FALSE)=0,"",VLOOKUP($A91,parlvotes_lh!$A$11:$ZZ$210,46,FALSE)))</f>
        <v/>
      </c>
      <c r="M91" s="269" t="str">
        <f>IF(ISERROR(VLOOKUP($A91,parlvotes_lh!$A$11:$ZZ$210,66,FALSE))=TRUE,"",IF(VLOOKUP($A91,parlvotes_lh!$A$11:$ZZ$210,66,FALSE)=0,"",VLOOKUP($A91,parlvotes_lh!$A$11:$ZZ$210,66,FALSE)))</f>
        <v/>
      </c>
      <c r="N91" s="269" t="str">
        <f>IF(ISERROR(VLOOKUP($A91,parlvotes_lh!$A$11:$ZZ$210,86,FALSE))=TRUE,"",IF(VLOOKUP($A91,parlvotes_lh!$A$11:$ZZ$210,86,FALSE)=0,"",VLOOKUP($A91,parlvotes_lh!$A$11:$ZZ$210,86,FALSE)))</f>
        <v/>
      </c>
      <c r="O91" s="269" t="str">
        <f>IF(ISERROR(VLOOKUP($A91,parlvotes_lh!$A$11:$ZZ$210,106,FALSE))=TRUE,"",IF(VLOOKUP($A91,parlvotes_lh!$A$11:$ZZ$210,106,FALSE)=0,"",VLOOKUP($A91,parlvotes_lh!$A$11:$ZZ$210,106,FALSE)))</f>
        <v/>
      </c>
      <c r="P91" s="269" t="str">
        <f>IF(ISERROR(VLOOKUP($A91,parlvotes_lh!$A$11:$ZZ$210,126,FALSE))=TRUE,"",IF(VLOOKUP($A91,parlvotes_lh!$A$11:$ZZ$210,126,FALSE)=0,"",VLOOKUP($A91,parlvotes_lh!$A$11:$ZZ$210,126,FALSE)))</f>
        <v/>
      </c>
      <c r="Q91" s="270" t="str">
        <f>IF(ISERROR(VLOOKUP($A91,parlvotes_lh!$A$11:$ZZ$210,146,FALSE))=TRUE,"",IF(VLOOKUP($A91,parlvotes_lh!$A$11:$ZZ$210,146,FALSE)=0,"",VLOOKUP($A91,parlvotes_lh!$A$11:$ZZ$210,146,FALSE)))</f>
        <v/>
      </c>
      <c r="R91" s="270" t="str">
        <f>IF(ISERROR(VLOOKUP($A91,parlvotes_lh!$A$11:$ZZ$210,166,FALSE))=TRUE,"",IF(VLOOKUP($A91,parlvotes_lh!$A$11:$ZZ$210,166,FALSE)=0,"",VLOOKUP($A91,parlvotes_lh!$A$11:$ZZ$210,166,FALSE)))</f>
        <v/>
      </c>
      <c r="S91" s="270" t="str">
        <f>IF(ISERROR(VLOOKUP($A91,parlvotes_lh!$A$11:$ZZ$210,186,FALSE))=TRUE,"",IF(VLOOKUP($A91,parlvotes_lh!$A$11:$ZZ$210,186,FALSE)=0,"",VLOOKUP($A91,parlvotes_lh!$A$11:$ZZ$210,186,FALSE)))</f>
        <v/>
      </c>
      <c r="T91" s="270" t="str">
        <f>IF(ISERROR(VLOOKUP($A91,parlvotes_lh!$A$11:$ZZ$210,206,FALSE))=TRUE,"",IF(VLOOKUP($A91,parlvotes_lh!$A$11:$ZZ$210,206,FALSE)=0,"",VLOOKUP($A91,parlvotes_lh!$A$11:$ZZ$210,206,FALSE)))</f>
        <v/>
      </c>
      <c r="U91" s="270" t="str">
        <f>IF(ISERROR(VLOOKUP($A91,parlvotes_lh!$A$11:$ZZ$210,226,FALSE))=TRUE,"",IF(VLOOKUP($A91,parlvotes_lh!$A$11:$ZZ$210,226,FALSE)=0,"",VLOOKUP($A91,parlvotes_lh!$A$11:$ZZ$210,226,FALSE)))</f>
        <v/>
      </c>
      <c r="V91" s="270" t="str">
        <f>IF(ISERROR(VLOOKUP($A91,parlvotes_lh!$A$11:$ZZ$210,246,FALSE))=TRUE,"",IF(VLOOKUP($A91,parlvotes_lh!$A$11:$ZZ$210,246,FALSE)=0,"",VLOOKUP($A91,parlvotes_lh!$A$11:$ZZ$210,246,FALSE)))</f>
        <v/>
      </c>
      <c r="W91" s="270" t="str">
        <f>IF(ISERROR(VLOOKUP($A91,parlvotes_lh!$A$11:$ZZ$210,266,FALSE))=TRUE,"",IF(VLOOKUP($A91,parlvotes_lh!$A$11:$ZZ$210,266,FALSE)=0,"",VLOOKUP($A91,parlvotes_lh!$A$11:$ZZ$210,266,FALSE)))</f>
        <v/>
      </c>
      <c r="X91" s="270" t="str">
        <f>IF(ISERROR(VLOOKUP($A91,parlvotes_lh!$A$11:$ZZ$210,286,FALSE))=TRUE,"",IF(VLOOKUP($A91,parlvotes_lh!$A$11:$ZZ$210,286,FALSE)=0,"",VLOOKUP($A91,parlvotes_lh!$A$11:$ZZ$210,286,FALSE)))</f>
        <v/>
      </c>
      <c r="Y91" s="270" t="str">
        <f>IF(ISERROR(VLOOKUP($A91,parlvotes_lh!$A$11:$ZZ$210,306,FALSE))=TRUE,"",IF(VLOOKUP($A91,parlvotes_lh!$A$11:$ZZ$210,306,FALSE)=0,"",VLOOKUP($A91,parlvotes_lh!$A$11:$ZZ$210,306,FALSE)))</f>
        <v/>
      </c>
      <c r="Z91" s="270" t="str">
        <f>IF(ISERROR(VLOOKUP($A91,parlvotes_lh!$A$11:$ZZ$210,326,FALSE))=TRUE,"",IF(VLOOKUP($A91,parlvotes_lh!$A$11:$ZZ$210,326,FALSE)=0,"",VLOOKUP($A91,parlvotes_lh!$A$11:$ZZ$210,326,FALSE)))</f>
        <v/>
      </c>
      <c r="AA91" s="270" t="str">
        <f>IF(ISERROR(VLOOKUP($A91,parlvotes_lh!$A$11:$ZZ$210,346,FALSE))=TRUE,"",IF(VLOOKUP($A91,parlvotes_lh!$A$11:$ZZ$210,346,FALSE)=0,"",VLOOKUP($A91,parlvotes_lh!$A$11:$ZZ$210,346,FALSE)))</f>
        <v/>
      </c>
      <c r="AB91" s="270" t="str">
        <f>IF(ISERROR(VLOOKUP($A91,parlvotes_lh!$A$11:$ZZ$210,366,FALSE))=TRUE,"",IF(VLOOKUP($A91,parlvotes_lh!$A$11:$ZZ$210,366,FALSE)=0,"",VLOOKUP($A91,parlvotes_lh!$A$11:$ZZ$210,366,FALSE)))</f>
        <v/>
      </c>
      <c r="AC91" s="270" t="str">
        <f>IF(ISERROR(VLOOKUP($A91,parlvotes_lh!$A$11:$ZZ$210,386,FALSE))=TRUE,"",IF(VLOOKUP($A91,parlvotes_lh!$A$11:$ZZ$210,386,FALSE)=0,"",VLOOKUP($A91,parlvotes_lh!$A$11:$ZZ$210,386,FALSE)))</f>
        <v/>
      </c>
    </row>
    <row r="92" spans="1:29" ht="13.5" customHeight="1">
      <c r="A92" s="264" t="str">
        <f>IF(info_parties!A92="","",info_parties!A92)</f>
        <v>jp_op01</v>
      </c>
      <c r="B92" s="45" t="str">
        <f>IF(A92="","",MID(info_weblinks!$C$3,32,3))</f>
        <v>jpn</v>
      </c>
      <c r="C92" s="45" t="str">
        <f>IF(info_parties!G92="","",info_parties!G92)</f>
        <v>Olive Party</v>
      </c>
      <c r="D92" s="45" t="str">
        <f>IF(info_parties!K92="","",info_parties!K92)</f>
        <v>Olive no Ki</v>
      </c>
      <c r="E92" s="45" t="str">
        <f>IF(info_parties!H92="","",info_parties!H92)</f>
        <v>OP</v>
      </c>
      <c r="F92" s="265" t="str">
        <f t="shared" si="4"/>
        <v/>
      </c>
      <c r="G92" s="266" t="str">
        <f t="shared" si="5"/>
        <v/>
      </c>
      <c r="H92" s="267" t="str">
        <f t="shared" si="6"/>
        <v/>
      </c>
      <c r="I92" s="268" t="str">
        <f t="shared" si="7"/>
        <v/>
      </c>
      <c r="J92" s="269" t="str">
        <f>IF(ISERROR(VLOOKUP($A92,parlvotes_lh!$A$11:$ZZ$210,6,FALSE))=TRUE,"",IF(VLOOKUP($A92,parlvotes_lh!$A$11:$ZZ$210,6,FALSE)=0,"",VLOOKUP($A92,parlvotes_lh!$A$11:$ZZ$210,6,FALSE)))</f>
        <v/>
      </c>
      <c r="K92" s="269" t="str">
        <f>IF(ISERROR(VLOOKUP($A92,parlvotes_lh!$A$11:$ZZ$210,26,FALSE))=TRUE,"",IF(VLOOKUP($A92,parlvotes_lh!$A$11:$ZZ$210,26,FALSE)=0,"",VLOOKUP($A92,parlvotes_lh!$A$11:$ZZ$210,26,FALSE)))</f>
        <v/>
      </c>
      <c r="L92" s="269" t="str">
        <f>IF(ISERROR(VLOOKUP($A92,parlvotes_lh!$A$11:$ZZ$210,46,FALSE))=TRUE,"",IF(VLOOKUP($A92,parlvotes_lh!$A$11:$ZZ$210,46,FALSE)=0,"",VLOOKUP($A92,parlvotes_lh!$A$11:$ZZ$210,46,FALSE)))</f>
        <v/>
      </c>
      <c r="M92" s="269" t="str">
        <f>IF(ISERROR(VLOOKUP($A92,parlvotes_lh!$A$11:$ZZ$210,66,FALSE))=TRUE,"",IF(VLOOKUP($A92,parlvotes_lh!$A$11:$ZZ$210,66,FALSE)=0,"",VLOOKUP($A92,parlvotes_lh!$A$11:$ZZ$210,66,FALSE)))</f>
        <v/>
      </c>
      <c r="N92" s="269" t="str">
        <f>IF(ISERROR(VLOOKUP($A92,parlvotes_lh!$A$11:$ZZ$210,86,FALSE))=TRUE,"",IF(VLOOKUP($A92,parlvotes_lh!$A$11:$ZZ$210,86,FALSE)=0,"",VLOOKUP($A92,parlvotes_lh!$A$11:$ZZ$210,86,FALSE)))</f>
        <v/>
      </c>
      <c r="O92" s="269" t="str">
        <f>IF(ISERROR(VLOOKUP($A92,parlvotes_lh!$A$11:$ZZ$210,106,FALSE))=TRUE,"",IF(VLOOKUP($A92,parlvotes_lh!$A$11:$ZZ$210,106,FALSE)=0,"",VLOOKUP($A92,parlvotes_lh!$A$11:$ZZ$210,106,FALSE)))</f>
        <v/>
      </c>
      <c r="P92" s="269" t="str">
        <f>IF(ISERROR(VLOOKUP($A92,parlvotes_lh!$A$11:$ZZ$210,126,FALSE))=TRUE,"",IF(VLOOKUP($A92,parlvotes_lh!$A$11:$ZZ$210,126,FALSE)=0,"",VLOOKUP($A92,parlvotes_lh!$A$11:$ZZ$210,126,FALSE)))</f>
        <v/>
      </c>
      <c r="Q92" s="270" t="str">
        <f>IF(ISERROR(VLOOKUP($A92,parlvotes_lh!$A$11:$ZZ$210,146,FALSE))=TRUE,"",IF(VLOOKUP($A92,parlvotes_lh!$A$11:$ZZ$210,146,FALSE)=0,"",VLOOKUP($A92,parlvotes_lh!$A$11:$ZZ$210,146,FALSE)))</f>
        <v/>
      </c>
      <c r="R92" s="270" t="str">
        <f>IF(ISERROR(VLOOKUP($A92,parlvotes_lh!$A$11:$ZZ$210,166,FALSE))=TRUE,"",IF(VLOOKUP($A92,parlvotes_lh!$A$11:$ZZ$210,166,FALSE)=0,"",VLOOKUP($A92,parlvotes_lh!$A$11:$ZZ$210,166,FALSE)))</f>
        <v/>
      </c>
      <c r="S92" s="270" t="str">
        <f>IF(ISERROR(VLOOKUP($A92,parlvotes_lh!$A$11:$ZZ$210,186,FALSE))=TRUE,"",IF(VLOOKUP($A92,parlvotes_lh!$A$11:$ZZ$210,186,FALSE)=0,"",VLOOKUP($A92,parlvotes_lh!$A$11:$ZZ$210,186,FALSE)))</f>
        <v/>
      </c>
      <c r="T92" s="270" t="str">
        <f>IF(ISERROR(VLOOKUP($A92,parlvotes_lh!$A$11:$ZZ$210,206,FALSE))=TRUE,"",IF(VLOOKUP($A92,parlvotes_lh!$A$11:$ZZ$210,206,FALSE)=0,"",VLOOKUP($A92,parlvotes_lh!$A$11:$ZZ$210,206,FALSE)))</f>
        <v/>
      </c>
      <c r="U92" s="270" t="str">
        <f>IF(ISERROR(VLOOKUP($A92,parlvotes_lh!$A$11:$ZZ$210,226,FALSE))=TRUE,"",IF(VLOOKUP($A92,parlvotes_lh!$A$11:$ZZ$210,226,FALSE)=0,"",VLOOKUP($A92,parlvotes_lh!$A$11:$ZZ$210,226,FALSE)))</f>
        <v/>
      </c>
      <c r="V92" s="270" t="str">
        <f>IF(ISERROR(VLOOKUP($A92,parlvotes_lh!$A$11:$ZZ$210,246,FALSE))=TRUE,"",IF(VLOOKUP($A92,parlvotes_lh!$A$11:$ZZ$210,246,FALSE)=0,"",VLOOKUP($A92,parlvotes_lh!$A$11:$ZZ$210,246,FALSE)))</f>
        <v/>
      </c>
      <c r="W92" s="270" t="str">
        <f>IF(ISERROR(VLOOKUP($A92,parlvotes_lh!$A$11:$ZZ$210,266,FALSE))=TRUE,"",IF(VLOOKUP($A92,parlvotes_lh!$A$11:$ZZ$210,266,FALSE)=0,"",VLOOKUP($A92,parlvotes_lh!$A$11:$ZZ$210,266,FALSE)))</f>
        <v/>
      </c>
      <c r="X92" s="270" t="str">
        <f>IF(ISERROR(VLOOKUP($A92,parlvotes_lh!$A$11:$ZZ$210,286,FALSE))=TRUE,"",IF(VLOOKUP($A92,parlvotes_lh!$A$11:$ZZ$210,286,FALSE)=0,"",VLOOKUP($A92,parlvotes_lh!$A$11:$ZZ$210,286,FALSE)))</f>
        <v/>
      </c>
      <c r="Y92" s="270" t="str">
        <f>IF(ISERROR(VLOOKUP($A92,parlvotes_lh!$A$11:$ZZ$210,306,FALSE))=TRUE,"",IF(VLOOKUP($A92,parlvotes_lh!$A$11:$ZZ$210,306,FALSE)=0,"",VLOOKUP($A92,parlvotes_lh!$A$11:$ZZ$210,306,FALSE)))</f>
        <v/>
      </c>
      <c r="Z92" s="270" t="str">
        <f>IF(ISERROR(VLOOKUP($A92,parlvotes_lh!$A$11:$ZZ$210,326,FALSE))=TRUE,"",IF(VLOOKUP($A92,parlvotes_lh!$A$11:$ZZ$210,326,FALSE)=0,"",VLOOKUP($A92,parlvotes_lh!$A$11:$ZZ$210,326,FALSE)))</f>
        <v/>
      </c>
      <c r="AA92" s="270" t="str">
        <f>IF(ISERROR(VLOOKUP($A92,parlvotes_lh!$A$11:$ZZ$210,346,FALSE))=TRUE,"",IF(VLOOKUP($A92,parlvotes_lh!$A$11:$ZZ$210,346,FALSE)=0,"",VLOOKUP($A92,parlvotes_lh!$A$11:$ZZ$210,346,FALSE)))</f>
        <v/>
      </c>
      <c r="AB92" s="270" t="str">
        <f>IF(ISERROR(VLOOKUP($A92,parlvotes_lh!$A$11:$ZZ$210,366,FALSE))=TRUE,"",IF(VLOOKUP($A92,parlvotes_lh!$A$11:$ZZ$210,366,FALSE)=0,"",VLOOKUP($A92,parlvotes_lh!$A$11:$ZZ$210,366,FALSE)))</f>
        <v/>
      </c>
      <c r="AC92" s="270" t="str">
        <f>IF(ISERROR(VLOOKUP($A92,parlvotes_lh!$A$11:$ZZ$210,386,FALSE))=TRUE,"",IF(VLOOKUP($A92,parlvotes_lh!$A$11:$ZZ$210,386,FALSE)=0,"",VLOOKUP($A92,parlvotes_lh!$A$11:$ZZ$210,386,FALSE)))</f>
        <v/>
      </c>
    </row>
    <row r="93" spans="1:29" ht="13.5" customHeight="1">
      <c r="A93" s="264" t="str">
        <f>IF(info_parties!A93="","",info_parties!A93)</f>
        <v/>
      </c>
      <c r="B93" s="45" t="str">
        <f>IF(A93="","",MID(info_weblinks!$C$3,32,3))</f>
        <v/>
      </c>
      <c r="C93" s="45" t="str">
        <f>IF(info_parties!G93="","",info_parties!G93)</f>
        <v/>
      </c>
      <c r="D93" s="45" t="str">
        <f>IF(info_parties!K93="","",info_parties!K93)</f>
        <v/>
      </c>
      <c r="E93" s="45" t="str">
        <f>IF(info_parties!H93="","",info_parties!H93)</f>
        <v/>
      </c>
      <c r="F93" s="265" t="str">
        <f t="shared" si="4"/>
        <v/>
      </c>
      <c r="G93" s="266" t="str">
        <f t="shared" si="5"/>
        <v/>
      </c>
      <c r="H93" s="267" t="str">
        <f t="shared" si="6"/>
        <v/>
      </c>
      <c r="I93" s="268" t="str">
        <f t="shared" si="7"/>
        <v/>
      </c>
      <c r="J93" s="269" t="str">
        <f>IF(ISERROR(VLOOKUP($A93,parlvotes_lh!$A$11:$ZZ$210,6,FALSE))=TRUE,"",IF(VLOOKUP($A93,parlvotes_lh!$A$11:$ZZ$210,6,FALSE)=0,"",VLOOKUP($A93,parlvotes_lh!$A$11:$ZZ$210,6,FALSE)))</f>
        <v/>
      </c>
      <c r="K93" s="269" t="str">
        <f>IF(ISERROR(VLOOKUP($A93,parlvotes_lh!$A$11:$ZZ$210,26,FALSE))=TRUE,"",IF(VLOOKUP($A93,parlvotes_lh!$A$11:$ZZ$210,26,FALSE)=0,"",VLOOKUP($A93,parlvotes_lh!$A$11:$ZZ$210,26,FALSE)))</f>
        <v/>
      </c>
      <c r="L93" s="269" t="str">
        <f>IF(ISERROR(VLOOKUP($A93,parlvotes_lh!$A$11:$ZZ$210,46,FALSE))=TRUE,"",IF(VLOOKUP($A93,parlvotes_lh!$A$11:$ZZ$210,46,FALSE)=0,"",VLOOKUP($A93,parlvotes_lh!$A$11:$ZZ$210,46,FALSE)))</f>
        <v/>
      </c>
      <c r="M93" s="269" t="str">
        <f>IF(ISERROR(VLOOKUP($A93,parlvotes_lh!$A$11:$ZZ$210,66,FALSE))=TRUE,"",IF(VLOOKUP($A93,parlvotes_lh!$A$11:$ZZ$210,66,FALSE)=0,"",VLOOKUP($A93,parlvotes_lh!$A$11:$ZZ$210,66,FALSE)))</f>
        <v/>
      </c>
      <c r="N93" s="269" t="str">
        <f>IF(ISERROR(VLOOKUP($A93,parlvotes_lh!$A$11:$ZZ$210,86,FALSE))=TRUE,"",IF(VLOOKUP($A93,parlvotes_lh!$A$11:$ZZ$210,86,FALSE)=0,"",VLOOKUP($A93,parlvotes_lh!$A$11:$ZZ$210,86,FALSE)))</f>
        <v/>
      </c>
      <c r="O93" s="269" t="str">
        <f>IF(ISERROR(VLOOKUP($A93,parlvotes_lh!$A$11:$ZZ$210,106,FALSE))=TRUE,"",IF(VLOOKUP($A93,parlvotes_lh!$A$11:$ZZ$210,106,FALSE)=0,"",VLOOKUP($A93,parlvotes_lh!$A$11:$ZZ$210,106,FALSE)))</f>
        <v/>
      </c>
      <c r="P93" s="269" t="str">
        <f>IF(ISERROR(VLOOKUP($A93,parlvotes_lh!$A$11:$ZZ$210,126,FALSE))=TRUE,"",IF(VLOOKUP($A93,parlvotes_lh!$A$11:$ZZ$210,126,FALSE)=0,"",VLOOKUP($A93,parlvotes_lh!$A$11:$ZZ$210,126,FALSE)))</f>
        <v/>
      </c>
      <c r="Q93" s="270" t="str">
        <f>IF(ISERROR(VLOOKUP($A93,parlvotes_lh!$A$11:$ZZ$210,146,FALSE))=TRUE,"",IF(VLOOKUP($A93,parlvotes_lh!$A$11:$ZZ$210,146,FALSE)=0,"",VLOOKUP($A93,parlvotes_lh!$A$11:$ZZ$210,146,FALSE)))</f>
        <v/>
      </c>
      <c r="R93" s="270" t="str">
        <f>IF(ISERROR(VLOOKUP($A93,parlvotes_lh!$A$11:$ZZ$210,166,FALSE))=TRUE,"",IF(VLOOKUP($A93,parlvotes_lh!$A$11:$ZZ$210,166,FALSE)=0,"",VLOOKUP($A93,parlvotes_lh!$A$11:$ZZ$210,166,FALSE)))</f>
        <v/>
      </c>
      <c r="S93" s="270" t="str">
        <f>IF(ISERROR(VLOOKUP($A93,parlvotes_lh!$A$11:$ZZ$210,186,FALSE))=TRUE,"",IF(VLOOKUP($A93,parlvotes_lh!$A$11:$ZZ$210,186,FALSE)=0,"",VLOOKUP($A93,parlvotes_lh!$A$11:$ZZ$210,186,FALSE)))</f>
        <v/>
      </c>
      <c r="T93" s="270" t="str">
        <f>IF(ISERROR(VLOOKUP($A93,parlvotes_lh!$A$11:$ZZ$210,206,FALSE))=TRUE,"",IF(VLOOKUP($A93,parlvotes_lh!$A$11:$ZZ$210,206,FALSE)=0,"",VLOOKUP($A93,parlvotes_lh!$A$11:$ZZ$210,206,FALSE)))</f>
        <v/>
      </c>
      <c r="U93" s="270" t="str">
        <f>IF(ISERROR(VLOOKUP($A93,parlvotes_lh!$A$11:$ZZ$210,226,FALSE))=TRUE,"",IF(VLOOKUP($A93,parlvotes_lh!$A$11:$ZZ$210,226,FALSE)=0,"",VLOOKUP($A93,parlvotes_lh!$A$11:$ZZ$210,226,FALSE)))</f>
        <v/>
      </c>
      <c r="V93" s="270" t="str">
        <f>IF(ISERROR(VLOOKUP($A93,parlvotes_lh!$A$11:$ZZ$210,246,FALSE))=TRUE,"",IF(VLOOKUP($A93,parlvotes_lh!$A$11:$ZZ$210,246,FALSE)=0,"",VLOOKUP($A93,parlvotes_lh!$A$11:$ZZ$210,246,FALSE)))</f>
        <v/>
      </c>
      <c r="W93" s="270" t="str">
        <f>IF(ISERROR(VLOOKUP($A93,parlvotes_lh!$A$11:$ZZ$210,266,FALSE))=TRUE,"",IF(VLOOKUP($A93,parlvotes_lh!$A$11:$ZZ$210,266,FALSE)=0,"",VLOOKUP($A93,parlvotes_lh!$A$11:$ZZ$210,266,FALSE)))</f>
        <v/>
      </c>
      <c r="X93" s="270" t="str">
        <f>IF(ISERROR(VLOOKUP($A93,parlvotes_lh!$A$11:$ZZ$210,286,FALSE))=TRUE,"",IF(VLOOKUP($A93,parlvotes_lh!$A$11:$ZZ$210,286,FALSE)=0,"",VLOOKUP($A93,parlvotes_lh!$A$11:$ZZ$210,286,FALSE)))</f>
        <v/>
      </c>
      <c r="Y93" s="270" t="str">
        <f>IF(ISERROR(VLOOKUP($A93,parlvotes_lh!$A$11:$ZZ$210,306,FALSE))=TRUE,"",IF(VLOOKUP($A93,parlvotes_lh!$A$11:$ZZ$210,306,FALSE)=0,"",VLOOKUP($A93,parlvotes_lh!$A$11:$ZZ$210,306,FALSE)))</f>
        <v/>
      </c>
      <c r="Z93" s="270" t="str">
        <f>IF(ISERROR(VLOOKUP($A93,parlvotes_lh!$A$11:$ZZ$210,326,FALSE))=TRUE,"",IF(VLOOKUP($A93,parlvotes_lh!$A$11:$ZZ$210,326,FALSE)=0,"",VLOOKUP($A93,parlvotes_lh!$A$11:$ZZ$210,326,FALSE)))</f>
        <v/>
      </c>
      <c r="AA93" s="270" t="str">
        <f>IF(ISERROR(VLOOKUP($A93,parlvotes_lh!$A$11:$ZZ$210,346,FALSE))=TRUE,"",IF(VLOOKUP($A93,parlvotes_lh!$A$11:$ZZ$210,346,FALSE)=0,"",VLOOKUP($A93,parlvotes_lh!$A$11:$ZZ$210,346,FALSE)))</f>
        <v/>
      </c>
      <c r="AB93" s="270" t="str">
        <f>IF(ISERROR(VLOOKUP($A93,parlvotes_lh!$A$11:$ZZ$210,366,FALSE))=TRUE,"",IF(VLOOKUP($A93,parlvotes_lh!$A$11:$ZZ$210,366,FALSE)=0,"",VLOOKUP($A93,parlvotes_lh!$A$11:$ZZ$210,366,FALSE)))</f>
        <v/>
      </c>
      <c r="AC93" s="270" t="str">
        <f>IF(ISERROR(VLOOKUP($A93,parlvotes_lh!$A$11:$ZZ$210,386,FALSE))=TRUE,"",IF(VLOOKUP($A93,parlvotes_lh!$A$11:$ZZ$210,386,FALSE)=0,"",VLOOKUP($A93,parlvotes_lh!$A$11:$ZZ$210,386,FALSE)))</f>
        <v/>
      </c>
    </row>
    <row r="94" spans="1:29" ht="13.5" customHeight="1">
      <c r="A94" s="264" t="str">
        <f>IF(info_parties!A94="","",info_parties!A94)</f>
        <v/>
      </c>
      <c r="B94" s="45" t="str">
        <f>IF(A94="","",MID(info_weblinks!$C$3,32,3))</f>
        <v/>
      </c>
      <c r="C94" s="45" t="str">
        <f>IF(info_parties!G94="","",info_parties!G94)</f>
        <v/>
      </c>
      <c r="D94" s="45" t="str">
        <f>IF(info_parties!K94="","",info_parties!K94)</f>
        <v/>
      </c>
      <c r="E94" s="45" t="str">
        <f>IF(info_parties!H94="","",info_parties!H94)</f>
        <v/>
      </c>
      <c r="F94" s="265" t="str">
        <f t="shared" si="4"/>
        <v/>
      </c>
      <c r="G94" s="266" t="str">
        <f t="shared" si="5"/>
        <v/>
      </c>
      <c r="H94" s="267" t="str">
        <f t="shared" si="6"/>
        <v/>
      </c>
      <c r="I94" s="268" t="str">
        <f t="shared" si="7"/>
        <v/>
      </c>
      <c r="J94" s="269" t="str">
        <f>IF(ISERROR(VLOOKUP($A94,parlvotes_lh!$A$11:$ZZ$210,6,FALSE))=TRUE,"",IF(VLOOKUP($A94,parlvotes_lh!$A$11:$ZZ$210,6,FALSE)=0,"",VLOOKUP($A94,parlvotes_lh!$A$11:$ZZ$210,6,FALSE)))</f>
        <v/>
      </c>
      <c r="K94" s="269" t="str">
        <f>IF(ISERROR(VLOOKUP($A94,parlvotes_lh!$A$11:$ZZ$210,26,FALSE))=TRUE,"",IF(VLOOKUP($A94,parlvotes_lh!$A$11:$ZZ$210,26,FALSE)=0,"",VLOOKUP($A94,parlvotes_lh!$A$11:$ZZ$210,26,FALSE)))</f>
        <v/>
      </c>
      <c r="L94" s="269" t="str">
        <f>IF(ISERROR(VLOOKUP($A94,parlvotes_lh!$A$11:$ZZ$210,46,FALSE))=TRUE,"",IF(VLOOKUP($A94,parlvotes_lh!$A$11:$ZZ$210,46,FALSE)=0,"",VLOOKUP($A94,parlvotes_lh!$A$11:$ZZ$210,46,FALSE)))</f>
        <v/>
      </c>
      <c r="M94" s="269" t="str">
        <f>IF(ISERROR(VLOOKUP($A94,parlvotes_lh!$A$11:$ZZ$210,66,FALSE))=TRUE,"",IF(VLOOKUP($A94,parlvotes_lh!$A$11:$ZZ$210,66,FALSE)=0,"",VLOOKUP($A94,parlvotes_lh!$A$11:$ZZ$210,66,FALSE)))</f>
        <v/>
      </c>
      <c r="N94" s="269" t="str">
        <f>IF(ISERROR(VLOOKUP($A94,parlvotes_lh!$A$11:$ZZ$210,86,FALSE))=TRUE,"",IF(VLOOKUP($A94,parlvotes_lh!$A$11:$ZZ$210,86,FALSE)=0,"",VLOOKUP($A94,parlvotes_lh!$A$11:$ZZ$210,86,FALSE)))</f>
        <v/>
      </c>
      <c r="O94" s="269" t="str">
        <f>IF(ISERROR(VLOOKUP($A94,parlvotes_lh!$A$11:$ZZ$210,106,FALSE))=TRUE,"",IF(VLOOKUP($A94,parlvotes_lh!$A$11:$ZZ$210,106,FALSE)=0,"",VLOOKUP($A94,parlvotes_lh!$A$11:$ZZ$210,106,FALSE)))</f>
        <v/>
      </c>
      <c r="P94" s="269" t="str">
        <f>IF(ISERROR(VLOOKUP($A94,parlvotes_lh!$A$11:$ZZ$210,126,FALSE))=TRUE,"",IF(VLOOKUP($A94,parlvotes_lh!$A$11:$ZZ$210,126,FALSE)=0,"",VLOOKUP($A94,parlvotes_lh!$A$11:$ZZ$210,126,FALSE)))</f>
        <v/>
      </c>
      <c r="Q94" s="270" t="str">
        <f>IF(ISERROR(VLOOKUP($A94,parlvotes_lh!$A$11:$ZZ$210,146,FALSE))=TRUE,"",IF(VLOOKUP($A94,parlvotes_lh!$A$11:$ZZ$210,146,FALSE)=0,"",VLOOKUP($A94,parlvotes_lh!$A$11:$ZZ$210,146,FALSE)))</f>
        <v/>
      </c>
      <c r="R94" s="270" t="str">
        <f>IF(ISERROR(VLOOKUP($A94,parlvotes_lh!$A$11:$ZZ$210,166,FALSE))=TRUE,"",IF(VLOOKUP($A94,parlvotes_lh!$A$11:$ZZ$210,166,FALSE)=0,"",VLOOKUP($A94,parlvotes_lh!$A$11:$ZZ$210,166,FALSE)))</f>
        <v/>
      </c>
      <c r="S94" s="270" t="str">
        <f>IF(ISERROR(VLOOKUP($A94,parlvotes_lh!$A$11:$ZZ$210,186,FALSE))=TRUE,"",IF(VLOOKUP($A94,parlvotes_lh!$A$11:$ZZ$210,186,FALSE)=0,"",VLOOKUP($A94,parlvotes_lh!$A$11:$ZZ$210,186,FALSE)))</f>
        <v/>
      </c>
      <c r="T94" s="270" t="str">
        <f>IF(ISERROR(VLOOKUP($A94,parlvotes_lh!$A$11:$ZZ$210,206,FALSE))=TRUE,"",IF(VLOOKUP($A94,parlvotes_lh!$A$11:$ZZ$210,206,FALSE)=0,"",VLOOKUP($A94,parlvotes_lh!$A$11:$ZZ$210,206,FALSE)))</f>
        <v/>
      </c>
      <c r="U94" s="270" t="str">
        <f>IF(ISERROR(VLOOKUP($A94,parlvotes_lh!$A$11:$ZZ$210,226,FALSE))=TRUE,"",IF(VLOOKUP($A94,parlvotes_lh!$A$11:$ZZ$210,226,FALSE)=0,"",VLOOKUP($A94,parlvotes_lh!$A$11:$ZZ$210,226,FALSE)))</f>
        <v/>
      </c>
      <c r="V94" s="270" t="str">
        <f>IF(ISERROR(VLOOKUP($A94,parlvotes_lh!$A$11:$ZZ$210,246,FALSE))=TRUE,"",IF(VLOOKUP($A94,parlvotes_lh!$A$11:$ZZ$210,246,FALSE)=0,"",VLOOKUP($A94,parlvotes_lh!$A$11:$ZZ$210,246,FALSE)))</f>
        <v/>
      </c>
      <c r="W94" s="270" t="str">
        <f>IF(ISERROR(VLOOKUP($A94,parlvotes_lh!$A$11:$ZZ$210,266,FALSE))=TRUE,"",IF(VLOOKUP($A94,parlvotes_lh!$A$11:$ZZ$210,266,FALSE)=0,"",VLOOKUP($A94,parlvotes_lh!$A$11:$ZZ$210,266,FALSE)))</f>
        <v/>
      </c>
      <c r="X94" s="270" t="str">
        <f>IF(ISERROR(VLOOKUP($A94,parlvotes_lh!$A$11:$ZZ$210,286,FALSE))=TRUE,"",IF(VLOOKUP($A94,parlvotes_lh!$A$11:$ZZ$210,286,FALSE)=0,"",VLOOKUP($A94,parlvotes_lh!$A$11:$ZZ$210,286,FALSE)))</f>
        <v/>
      </c>
      <c r="Y94" s="270" t="str">
        <f>IF(ISERROR(VLOOKUP($A94,parlvotes_lh!$A$11:$ZZ$210,306,FALSE))=TRUE,"",IF(VLOOKUP($A94,parlvotes_lh!$A$11:$ZZ$210,306,FALSE)=0,"",VLOOKUP($A94,parlvotes_lh!$A$11:$ZZ$210,306,FALSE)))</f>
        <v/>
      </c>
      <c r="Z94" s="270" t="str">
        <f>IF(ISERROR(VLOOKUP($A94,parlvotes_lh!$A$11:$ZZ$210,326,FALSE))=TRUE,"",IF(VLOOKUP($A94,parlvotes_lh!$A$11:$ZZ$210,326,FALSE)=0,"",VLOOKUP($A94,parlvotes_lh!$A$11:$ZZ$210,326,FALSE)))</f>
        <v/>
      </c>
      <c r="AA94" s="270" t="str">
        <f>IF(ISERROR(VLOOKUP($A94,parlvotes_lh!$A$11:$ZZ$210,346,FALSE))=TRUE,"",IF(VLOOKUP($A94,parlvotes_lh!$A$11:$ZZ$210,346,FALSE)=0,"",VLOOKUP($A94,parlvotes_lh!$A$11:$ZZ$210,346,FALSE)))</f>
        <v/>
      </c>
      <c r="AB94" s="270" t="str">
        <f>IF(ISERROR(VLOOKUP($A94,parlvotes_lh!$A$11:$ZZ$210,366,FALSE))=TRUE,"",IF(VLOOKUP($A94,parlvotes_lh!$A$11:$ZZ$210,366,FALSE)=0,"",VLOOKUP($A94,parlvotes_lh!$A$11:$ZZ$210,366,FALSE)))</f>
        <v/>
      </c>
      <c r="AC94" s="270" t="str">
        <f>IF(ISERROR(VLOOKUP($A94,parlvotes_lh!$A$11:$ZZ$210,386,FALSE))=TRUE,"",IF(VLOOKUP($A94,parlvotes_lh!$A$11:$ZZ$210,386,FALSE)=0,"",VLOOKUP($A94,parlvotes_lh!$A$11:$ZZ$210,386,FALSE)))</f>
        <v/>
      </c>
    </row>
    <row r="95" spans="1:29" ht="13.5" customHeight="1">
      <c r="A95" s="264" t="str">
        <f>IF(info_parties!A95="","",info_parties!A95)</f>
        <v/>
      </c>
      <c r="B95" s="45" t="str">
        <f>IF(A95="","",MID(info_weblinks!$C$3,32,3))</f>
        <v/>
      </c>
      <c r="C95" s="45" t="str">
        <f>IF(info_parties!G95="","",info_parties!G95)</f>
        <v/>
      </c>
      <c r="D95" s="45" t="str">
        <f>IF(info_parties!K95="","",info_parties!K95)</f>
        <v/>
      </c>
      <c r="E95" s="45" t="str">
        <f>IF(info_parties!H95="","",info_parties!H95)</f>
        <v/>
      </c>
      <c r="F95" s="265" t="str">
        <f t="shared" si="4"/>
        <v/>
      </c>
      <c r="G95" s="266" t="str">
        <f t="shared" si="5"/>
        <v/>
      </c>
      <c r="H95" s="267" t="str">
        <f t="shared" si="6"/>
        <v/>
      </c>
      <c r="I95" s="268" t="str">
        <f t="shared" si="7"/>
        <v/>
      </c>
      <c r="J95" s="269" t="str">
        <f>IF(ISERROR(VLOOKUP($A95,parlvotes_lh!$A$11:$ZZ$210,6,FALSE))=TRUE,"",IF(VLOOKUP($A95,parlvotes_lh!$A$11:$ZZ$210,6,FALSE)=0,"",VLOOKUP($A95,parlvotes_lh!$A$11:$ZZ$210,6,FALSE)))</f>
        <v/>
      </c>
      <c r="K95" s="269" t="str">
        <f>IF(ISERROR(VLOOKUP($A95,parlvotes_lh!$A$11:$ZZ$210,26,FALSE))=TRUE,"",IF(VLOOKUP($A95,parlvotes_lh!$A$11:$ZZ$210,26,FALSE)=0,"",VLOOKUP($A95,parlvotes_lh!$A$11:$ZZ$210,26,FALSE)))</f>
        <v/>
      </c>
      <c r="L95" s="269" t="str">
        <f>IF(ISERROR(VLOOKUP($A95,parlvotes_lh!$A$11:$ZZ$210,46,FALSE))=TRUE,"",IF(VLOOKUP($A95,parlvotes_lh!$A$11:$ZZ$210,46,FALSE)=0,"",VLOOKUP($A95,parlvotes_lh!$A$11:$ZZ$210,46,FALSE)))</f>
        <v/>
      </c>
      <c r="M95" s="269" t="str">
        <f>IF(ISERROR(VLOOKUP($A95,parlvotes_lh!$A$11:$ZZ$210,66,FALSE))=TRUE,"",IF(VLOOKUP($A95,parlvotes_lh!$A$11:$ZZ$210,66,FALSE)=0,"",VLOOKUP($A95,parlvotes_lh!$A$11:$ZZ$210,66,FALSE)))</f>
        <v/>
      </c>
      <c r="N95" s="269" t="str">
        <f>IF(ISERROR(VLOOKUP($A95,parlvotes_lh!$A$11:$ZZ$210,86,FALSE))=TRUE,"",IF(VLOOKUP($A95,parlvotes_lh!$A$11:$ZZ$210,86,FALSE)=0,"",VLOOKUP($A95,parlvotes_lh!$A$11:$ZZ$210,86,FALSE)))</f>
        <v/>
      </c>
      <c r="O95" s="269" t="str">
        <f>IF(ISERROR(VLOOKUP($A95,parlvotes_lh!$A$11:$ZZ$210,106,FALSE))=TRUE,"",IF(VLOOKUP($A95,parlvotes_lh!$A$11:$ZZ$210,106,FALSE)=0,"",VLOOKUP($A95,parlvotes_lh!$A$11:$ZZ$210,106,FALSE)))</f>
        <v/>
      </c>
      <c r="P95" s="269" t="str">
        <f>IF(ISERROR(VLOOKUP($A95,parlvotes_lh!$A$11:$ZZ$210,126,FALSE))=TRUE,"",IF(VLOOKUP($A95,parlvotes_lh!$A$11:$ZZ$210,126,FALSE)=0,"",VLOOKUP($A95,parlvotes_lh!$A$11:$ZZ$210,126,FALSE)))</f>
        <v/>
      </c>
      <c r="Q95" s="270" t="str">
        <f>IF(ISERROR(VLOOKUP($A95,parlvotes_lh!$A$11:$ZZ$210,146,FALSE))=TRUE,"",IF(VLOOKUP($A95,parlvotes_lh!$A$11:$ZZ$210,146,FALSE)=0,"",VLOOKUP($A95,parlvotes_lh!$A$11:$ZZ$210,146,FALSE)))</f>
        <v/>
      </c>
      <c r="R95" s="270" t="str">
        <f>IF(ISERROR(VLOOKUP($A95,parlvotes_lh!$A$11:$ZZ$210,166,FALSE))=TRUE,"",IF(VLOOKUP($A95,parlvotes_lh!$A$11:$ZZ$210,166,FALSE)=0,"",VLOOKUP($A95,parlvotes_lh!$A$11:$ZZ$210,166,FALSE)))</f>
        <v/>
      </c>
      <c r="S95" s="270" t="str">
        <f>IF(ISERROR(VLOOKUP($A95,parlvotes_lh!$A$11:$ZZ$210,186,FALSE))=TRUE,"",IF(VLOOKUP($A95,parlvotes_lh!$A$11:$ZZ$210,186,FALSE)=0,"",VLOOKUP($A95,parlvotes_lh!$A$11:$ZZ$210,186,FALSE)))</f>
        <v/>
      </c>
      <c r="T95" s="270" t="str">
        <f>IF(ISERROR(VLOOKUP($A95,parlvotes_lh!$A$11:$ZZ$210,206,FALSE))=TRUE,"",IF(VLOOKUP($A95,parlvotes_lh!$A$11:$ZZ$210,206,FALSE)=0,"",VLOOKUP($A95,parlvotes_lh!$A$11:$ZZ$210,206,FALSE)))</f>
        <v/>
      </c>
      <c r="U95" s="270" t="str">
        <f>IF(ISERROR(VLOOKUP($A95,parlvotes_lh!$A$11:$ZZ$210,226,FALSE))=TRUE,"",IF(VLOOKUP($A95,parlvotes_lh!$A$11:$ZZ$210,226,FALSE)=0,"",VLOOKUP($A95,parlvotes_lh!$A$11:$ZZ$210,226,FALSE)))</f>
        <v/>
      </c>
      <c r="V95" s="270" t="str">
        <f>IF(ISERROR(VLOOKUP($A95,parlvotes_lh!$A$11:$ZZ$210,246,FALSE))=TRUE,"",IF(VLOOKUP($A95,parlvotes_lh!$A$11:$ZZ$210,246,FALSE)=0,"",VLOOKUP($A95,parlvotes_lh!$A$11:$ZZ$210,246,FALSE)))</f>
        <v/>
      </c>
      <c r="W95" s="270" t="str">
        <f>IF(ISERROR(VLOOKUP($A95,parlvotes_lh!$A$11:$ZZ$210,266,FALSE))=TRUE,"",IF(VLOOKUP($A95,parlvotes_lh!$A$11:$ZZ$210,266,FALSE)=0,"",VLOOKUP($A95,parlvotes_lh!$A$11:$ZZ$210,266,FALSE)))</f>
        <v/>
      </c>
      <c r="X95" s="270" t="str">
        <f>IF(ISERROR(VLOOKUP($A95,parlvotes_lh!$A$11:$ZZ$210,286,FALSE))=TRUE,"",IF(VLOOKUP($A95,parlvotes_lh!$A$11:$ZZ$210,286,FALSE)=0,"",VLOOKUP($A95,parlvotes_lh!$A$11:$ZZ$210,286,FALSE)))</f>
        <v/>
      </c>
      <c r="Y95" s="270" t="str">
        <f>IF(ISERROR(VLOOKUP($A95,parlvotes_lh!$A$11:$ZZ$210,306,FALSE))=TRUE,"",IF(VLOOKUP($A95,parlvotes_lh!$A$11:$ZZ$210,306,FALSE)=0,"",VLOOKUP($A95,parlvotes_lh!$A$11:$ZZ$210,306,FALSE)))</f>
        <v/>
      </c>
      <c r="Z95" s="270" t="str">
        <f>IF(ISERROR(VLOOKUP($A95,parlvotes_lh!$A$11:$ZZ$210,326,FALSE))=TRUE,"",IF(VLOOKUP($A95,parlvotes_lh!$A$11:$ZZ$210,326,FALSE)=0,"",VLOOKUP($A95,parlvotes_lh!$A$11:$ZZ$210,326,FALSE)))</f>
        <v/>
      </c>
      <c r="AA95" s="270" t="str">
        <f>IF(ISERROR(VLOOKUP($A95,parlvotes_lh!$A$11:$ZZ$210,346,FALSE))=TRUE,"",IF(VLOOKUP($A95,parlvotes_lh!$A$11:$ZZ$210,346,FALSE)=0,"",VLOOKUP($A95,parlvotes_lh!$A$11:$ZZ$210,346,FALSE)))</f>
        <v/>
      </c>
      <c r="AB95" s="270" t="str">
        <f>IF(ISERROR(VLOOKUP($A95,parlvotes_lh!$A$11:$ZZ$210,366,FALSE))=TRUE,"",IF(VLOOKUP($A95,parlvotes_lh!$A$11:$ZZ$210,366,FALSE)=0,"",VLOOKUP($A95,parlvotes_lh!$A$11:$ZZ$210,366,FALSE)))</f>
        <v/>
      </c>
      <c r="AC95" s="270" t="str">
        <f>IF(ISERROR(VLOOKUP($A95,parlvotes_lh!$A$11:$ZZ$210,386,FALSE))=TRUE,"",IF(VLOOKUP($A95,parlvotes_lh!$A$11:$ZZ$210,386,FALSE)=0,"",VLOOKUP($A95,parlvotes_lh!$A$11:$ZZ$210,386,FALSE)))</f>
        <v/>
      </c>
    </row>
    <row r="96" spans="1:29" ht="13.5" customHeight="1">
      <c r="A96" s="264" t="str">
        <f>IF(info_parties!A96="","",info_parties!A96)</f>
        <v/>
      </c>
      <c r="B96" s="45" t="str">
        <f>IF(A96="","",MID(info_weblinks!$C$3,32,3))</f>
        <v/>
      </c>
      <c r="C96" s="45" t="str">
        <f>IF(info_parties!G96="","",info_parties!G96)</f>
        <v/>
      </c>
      <c r="D96" s="45" t="str">
        <f>IF(info_parties!K96="","",info_parties!K96)</f>
        <v/>
      </c>
      <c r="E96" s="45" t="str">
        <f>IF(info_parties!H96="","",info_parties!H96)</f>
        <v/>
      </c>
      <c r="F96" s="265" t="str">
        <f t="shared" si="4"/>
        <v/>
      </c>
      <c r="G96" s="266" t="str">
        <f t="shared" si="5"/>
        <v/>
      </c>
      <c r="H96" s="267" t="str">
        <f t="shared" si="6"/>
        <v/>
      </c>
      <c r="I96" s="268" t="str">
        <f t="shared" si="7"/>
        <v/>
      </c>
      <c r="J96" s="269" t="str">
        <f>IF(ISERROR(VLOOKUP($A96,parlvotes_lh!$A$11:$ZZ$210,6,FALSE))=TRUE,"",IF(VLOOKUP($A96,parlvotes_lh!$A$11:$ZZ$210,6,FALSE)=0,"",VLOOKUP($A96,parlvotes_lh!$A$11:$ZZ$210,6,FALSE)))</f>
        <v/>
      </c>
      <c r="K96" s="269" t="str">
        <f>IF(ISERROR(VLOOKUP($A96,parlvotes_lh!$A$11:$ZZ$210,26,FALSE))=TRUE,"",IF(VLOOKUP($A96,parlvotes_lh!$A$11:$ZZ$210,26,FALSE)=0,"",VLOOKUP($A96,parlvotes_lh!$A$11:$ZZ$210,26,FALSE)))</f>
        <v/>
      </c>
      <c r="L96" s="269" t="str">
        <f>IF(ISERROR(VLOOKUP($A96,parlvotes_lh!$A$11:$ZZ$210,46,FALSE))=TRUE,"",IF(VLOOKUP($A96,parlvotes_lh!$A$11:$ZZ$210,46,FALSE)=0,"",VLOOKUP($A96,parlvotes_lh!$A$11:$ZZ$210,46,FALSE)))</f>
        <v/>
      </c>
      <c r="M96" s="269" t="str">
        <f>IF(ISERROR(VLOOKUP($A96,parlvotes_lh!$A$11:$ZZ$210,66,FALSE))=TRUE,"",IF(VLOOKUP($A96,parlvotes_lh!$A$11:$ZZ$210,66,FALSE)=0,"",VLOOKUP($A96,parlvotes_lh!$A$11:$ZZ$210,66,FALSE)))</f>
        <v/>
      </c>
      <c r="N96" s="269" t="str">
        <f>IF(ISERROR(VLOOKUP($A96,parlvotes_lh!$A$11:$ZZ$210,86,FALSE))=TRUE,"",IF(VLOOKUP($A96,parlvotes_lh!$A$11:$ZZ$210,86,FALSE)=0,"",VLOOKUP($A96,parlvotes_lh!$A$11:$ZZ$210,86,FALSE)))</f>
        <v/>
      </c>
      <c r="O96" s="269" t="str">
        <f>IF(ISERROR(VLOOKUP($A96,parlvotes_lh!$A$11:$ZZ$210,106,FALSE))=TRUE,"",IF(VLOOKUP($A96,parlvotes_lh!$A$11:$ZZ$210,106,FALSE)=0,"",VLOOKUP($A96,parlvotes_lh!$A$11:$ZZ$210,106,FALSE)))</f>
        <v/>
      </c>
      <c r="P96" s="269" t="str">
        <f>IF(ISERROR(VLOOKUP($A96,parlvotes_lh!$A$11:$ZZ$210,126,FALSE))=TRUE,"",IF(VLOOKUP($A96,parlvotes_lh!$A$11:$ZZ$210,126,FALSE)=0,"",VLOOKUP($A96,parlvotes_lh!$A$11:$ZZ$210,126,FALSE)))</f>
        <v/>
      </c>
      <c r="Q96" s="270" t="str">
        <f>IF(ISERROR(VLOOKUP($A96,parlvotes_lh!$A$11:$ZZ$210,146,FALSE))=TRUE,"",IF(VLOOKUP($A96,parlvotes_lh!$A$11:$ZZ$210,146,FALSE)=0,"",VLOOKUP($A96,parlvotes_lh!$A$11:$ZZ$210,146,FALSE)))</f>
        <v/>
      </c>
      <c r="R96" s="270" t="str">
        <f>IF(ISERROR(VLOOKUP($A96,parlvotes_lh!$A$11:$ZZ$210,166,FALSE))=TRUE,"",IF(VLOOKUP($A96,parlvotes_lh!$A$11:$ZZ$210,166,FALSE)=0,"",VLOOKUP($A96,parlvotes_lh!$A$11:$ZZ$210,166,FALSE)))</f>
        <v/>
      </c>
      <c r="S96" s="270" t="str">
        <f>IF(ISERROR(VLOOKUP($A96,parlvotes_lh!$A$11:$ZZ$210,186,FALSE))=TRUE,"",IF(VLOOKUP($A96,parlvotes_lh!$A$11:$ZZ$210,186,FALSE)=0,"",VLOOKUP($A96,parlvotes_lh!$A$11:$ZZ$210,186,FALSE)))</f>
        <v/>
      </c>
      <c r="T96" s="270" t="str">
        <f>IF(ISERROR(VLOOKUP($A96,parlvotes_lh!$A$11:$ZZ$210,206,FALSE))=TRUE,"",IF(VLOOKUP($A96,parlvotes_lh!$A$11:$ZZ$210,206,FALSE)=0,"",VLOOKUP($A96,parlvotes_lh!$A$11:$ZZ$210,206,FALSE)))</f>
        <v/>
      </c>
      <c r="U96" s="270" t="str">
        <f>IF(ISERROR(VLOOKUP($A96,parlvotes_lh!$A$11:$ZZ$210,226,FALSE))=TRUE,"",IF(VLOOKUP($A96,parlvotes_lh!$A$11:$ZZ$210,226,FALSE)=0,"",VLOOKUP($A96,parlvotes_lh!$A$11:$ZZ$210,226,FALSE)))</f>
        <v/>
      </c>
      <c r="V96" s="270" t="str">
        <f>IF(ISERROR(VLOOKUP($A96,parlvotes_lh!$A$11:$ZZ$210,246,FALSE))=TRUE,"",IF(VLOOKUP($A96,parlvotes_lh!$A$11:$ZZ$210,246,FALSE)=0,"",VLOOKUP($A96,parlvotes_lh!$A$11:$ZZ$210,246,FALSE)))</f>
        <v/>
      </c>
      <c r="W96" s="270" t="str">
        <f>IF(ISERROR(VLOOKUP($A96,parlvotes_lh!$A$11:$ZZ$210,266,FALSE))=TRUE,"",IF(VLOOKUP($A96,parlvotes_lh!$A$11:$ZZ$210,266,FALSE)=0,"",VLOOKUP($A96,parlvotes_lh!$A$11:$ZZ$210,266,FALSE)))</f>
        <v/>
      </c>
      <c r="X96" s="270" t="str">
        <f>IF(ISERROR(VLOOKUP($A96,parlvotes_lh!$A$11:$ZZ$210,286,FALSE))=TRUE,"",IF(VLOOKUP($A96,parlvotes_lh!$A$11:$ZZ$210,286,FALSE)=0,"",VLOOKUP($A96,parlvotes_lh!$A$11:$ZZ$210,286,FALSE)))</f>
        <v/>
      </c>
      <c r="Y96" s="270" t="str">
        <f>IF(ISERROR(VLOOKUP($A96,parlvotes_lh!$A$11:$ZZ$210,306,FALSE))=TRUE,"",IF(VLOOKUP($A96,parlvotes_lh!$A$11:$ZZ$210,306,FALSE)=0,"",VLOOKUP($A96,parlvotes_lh!$A$11:$ZZ$210,306,FALSE)))</f>
        <v/>
      </c>
      <c r="Z96" s="270" t="str">
        <f>IF(ISERROR(VLOOKUP($A96,parlvotes_lh!$A$11:$ZZ$210,326,FALSE))=TRUE,"",IF(VLOOKUP($A96,parlvotes_lh!$A$11:$ZZ$210,326,FALSE)=0,"",VLOOKUP($A96,parlvotes_lh!$A$11:$ZZ$210,326,FALSE)))</f>
        <v/>
      </c>
      <c r="AA96" s="270" t="str">
        <f>IF(ISERROR(VLOOKUP($A96,parlvotes_lh!$A$11:$ZZ$210,346,FALSE))=TRUE,"",IF(VLOOKUP($A96,parlvotes_lh!$A$11:$ZZ$210,346,FALSE)=0,"",VLOOKUP($A96,parlvotes_lh!$A$11:$ZZ$210,346,FALSE)))</f>
        <v/>
      </c>
      <c r="AB96" s="270" t="str">
        <f>IF(ISERROR(VLOOKUP($A96,parlvotes_lh!$A$11:$ZZ$210,366,FALSE))=TRUE,"",IF(VLOOKUP($A96,parlvotes_lh!$A$11:$ZZ$210,366,FALSE)=0,"",VLOOKUP($A96,parlvotes_lh!$A$11:$ZZ$210,366,FALSE)))</f>
        <v/>
      </c>
      <c r="AC96" s="270" t="str">
        <f>IF(ISERROR(VLOOKUP($A96,parlvotes_lh!$A$11:$ZZ$210,386,FALSE))=TRUE,"",IF(VLOOKUP($A96,parlvotes_lh!$A$11:$ZZ$210,386,FALSE)=0,"",VLOOKUP($A96,parlvotes_lh!$A$11:$ZZ$210,386,FALSE)))</f>
        <v/>
      </c>
    </row>
    <row r="97" spans="1:29" ht="13.5" customHeight="1">
      <c r="A97" s="264" t="str">
        <f>IF(info_parties!A97="","",info_parties!A97)</f>
        <v/>
      </c>
      <c r="B97" s="45" t="str">
        <f>IF(A97="","",MID(info_weblinks!$C$3,32,3))</f>
        <v/>
      </c>
      <c r="C97" s="45" t="str">
        <f>IF(info_parties!G97="","",info_parties!G97)</f>
        <v/>
      </c>
      <c r="D97" s="45" t="str">
        <f>IF(info_parties!K97="","",info_parties!K97)</f>
        <v/>
      </c>
      <c r="E97" s="45" t="str">
        <f>IF(info_parties!H97="","",info_parties!H97)</f>
        <v/>
      </c>
      <c r="F97" s="265" t="str">
        <f t="shared" si="4"/>
        <v/>
      </c>
      <c r="G97" s="266" t="str">
        <f t="shared" si="5"/>
        <v/>
      </c>
      <c r="H97" s="267" t="str">
        <f t="shared" si="6"/>
        <v/>
      </c>
      <c r="I97" s="268" t="str">
        <f t="shared" si="7"/>
        <v/>
      </c>
      <c r="J97" s="269" t="str">
        <f>IF(ISERROR(VLOOKUP($A97,parlvotes_lh!$A$11:$ZZ$210,6,FALSE))=TRUE,"",IF(VLOOKUP($A97,parlvotes_lh!$A$11:$ZZ$210,6,FALSE)=0,"",VLOOKUP($A97,parlvotes_lh!$A$11:$ZZ$210,6,FALSE)))</f>
        <v/>
      </c>
      <c r="K97" s="269" t="str">
        <f>IF(ISERROR(VLOOKUP($A97,parlvotes_lh!$A$11:$ZZ$210,26,FALSE))=TRUE,"",IF(VLOOKUP($A97,parlvotes_lh!$A$11:$ZZ$210,26,FALSE)=0,"",VLOOKUP($A97,parlvotes_lh!$A$11:$ZZ$210,26,FALSE)))</f>
        <v/>
      </c>
      <c r="L97" s="269" t="str">
        <f>IF(ISERROR(VLOOKUP($A97,parlvotes_lh!$A$11:$ZZ$210,46,FALSE))=TRUE,"",IF(VLOOKUP($A97,parlvotes_lh!$A$11:$ZZ$210,46,FALSE)=0,"",VLOOKUP($A97,parlvotes_lh!$A$11:$ZZ$210,46,FALSE)))</f>
        <v/>
      </c>
      <c r="M97" s="269" t="str">
        <f>IF(ISERROR(VLOOKUP($A97,parlvotes_lh!$A$11:$ZZ$210,66,FALSE))=TRUE,"",IF(VLOOKUP($A97,parlvotes_lh!$A$11:$ZZ$210,66,FALSE)=0,"",VLOOKUP($A97,parlvotes_lh!$A$11:$ZZ$210,66,FALSE)))</f>
        <v/>
      </c>
      <c r="N97" s="269" t="str">
        <f>IF(ISERROR(VLOOKUP($A97,parlvotes_lh!$A$11:$ZZ$210,86,FALSE))=TRUE,"",IF(VLOOKUP($A97,parlvotes_lh!$A$11:$ZZ$210,86,FALSE)=0,"",VLOOKUP($A97,parlvotes_lh!$A$11:$ZZ$210,86,FALSE)))</f>
        <v/>
      </c>
      <c r="O97" s="269" t="str">
        <f>IF(ISERROR(VLOOKUP($A97,parlvotes_lh!$A$11:$ZZ$210,106,FALSE))=TRUE,"",IF(VLOOKUP($A97,parlvotes_lh!$A$11:$ZZ$210,106,FALSE)=0,"",VLOOKUP($A97,parlvotes_lh!$A$11:$ZZ$210,106,FALSE)))</f>
        <v/>
      </c>
      <c r="P97" s="269" t="str">
        <f>IF(ISERROR(VLOOKUP($A97,parlvotes_lh!$A$11:$ZZ$210,126,FALSE))=TRUE,"",IF(VLOOKUP($A97,parlvotes_lh!$A$11:$ZZ$210,126,FALSE)=0,"",VLOOKUP($A97,parlvotes_lh!$A$11:$ZZ$210,126,FALSE)))</f>
        <v/>
      </c>
      <c r="Q97" s="270" t="str">
        <f>IF(ISERROR(VLOOKUP($A97,parlvotes_lh!$A$11:$ZZ$210,146,FALSE))=TRUE,"",IF(VLOOKUP($A97,parlvotes_lh!$A$11:$ZZ$210,146,FALSE)=0,"",VLOOKUP($A97,parlvotes_lh!$A$11:$ZZ$210,146,FALSE)))</f>
        <v/>
      </c>
      <c r="R97" s="270" t="str">
        <f>IF(ISERROR(VLOOKUP($A97,parlvotes_lh!$A$11:$ZZ$210,166,FALSE))=TRUE,"",IF(VLOOKUP($A97,parlvotes_lh!$A$11:$ZZ$210,166,FALSE)=0,"",VLOOKUP($A97,parlvotes_lh!$A$11:$ZZ$210,166,FALSE)))</f>
        <v/>
      </c>
      <c r="S97" s="270" t="str">
        <f>IF(ISERROR(VLOOKUP($A97,parlvotes_lh!$A$11:$ZZ$210,186,FALSE))=TRUE,"",IF(VLOOKUP($A97,parlvotes_lh!$A$11:$ZZ$210,186,FALSE)=0,"",VLOOKUP($A97,parlvotes_lh!$A$11:$ZZ$210,186,FALSE)))</f>
        <v/>
      </c>
      <c r="T97" s="270" t="str">
        <f>IF(ISERROR(VLOOKUP($A97,parlvotes_lh!$A$11:$ZZ$210,206,FALSE))=TRUE,"",IF(VLOOKUP($A97,parlvotes_lh!$A$11:$ZZ$210,206,FALSE)=0,"",VLOOKUP($A97,parlvotes_lh!$A$11:$ZZ$210,206,FALSE)))</f>
        <v/>
      </c>
      <c r="U97" s="270" t="str">
        <f>IF(ISERROR(VLOOKUP($A97,parlvotes_lh!$A$11:$ZZ$210,226,FALSE))=TRUE,"",IF(VLOOKUP($A97,parlvotes_lh!$A$11:$ZZ$210,226,FALSE)=0,"",VLOOKUP($A97,parlvotes_lh!$A$11:$ZZ$210,226,FALSE)))</f>
        <v/>
      </c>
      <c r="V97" s="270" t="str">
        <f>IF(ISERROR(VLOOKUP($A97,parlvotes_lh!$A$11:$ZZ$210,246,FALSE))=TRUE,"",IF(VLOOKUP($A97,parlvotes_lh!$A$11:$ZZ$210,246,FALSE)=0,"",VLOOKUP($A97,parlvotes_lh!$A$11:$ZZ$210,246,FALSE)))</f>
        <v/>
      </c>
      <c r="W97" s="270" t="str">
        <f>IF(ISERROR(VLOOKUP($A97,parlvotes_lh!$A$11:$ZZ$210,266,FALSE))=TRUE,"",IF(VLOOKUP($A97,parlvotes_lh!$A$11:$ZZ$210,266,FALSE)=0,"",VLOOKUP($A97,parlvotes_lh!$A$11:$ZZ$210,266,FALSE)))</f>
        <v/>
      </c>
      <c r="X97" s="270" t="str">
        <f>IF(ISERROR(VLOOKUP($A97,parlvotes_lh!$A$11:$ZZ$210,286,FALSE))=TRUE,"",IF(VLOOKUP($A97,parlvotes_lh!$A$11:$ZZ$210,286,FALSE)=0,"",VLOOKUP($A97,parlvotes_lh!$A$11:$ZZ$210,286,FALSE)))</f>
        <v/>
      </c>
      <c r="Y97" s="270" t="str">
        <f>IF(ISERROR(VLOOKUP($A97,parlvotes_lh!$A$11:$ZZ$210,306,FALSE))=TRUE,"",IF(VLOOKUP($A97,parlvotes_lh!$A$11:$ZZ$210,306,FALSE)=0,"",VLOOKUP($A97,parlvotes_lh!$A$11:$ZZ$210,306,FALSE)))</f>
        <v/>
      </c>
      <c r="Z97" s="270" t="str">
        <f>IF(ISERROR(VLOOKUP($A97,parlvotes_lh!$A$11:$ZZ$210,326,FALSE))=TRUE,"",IF(VLOOKUP($A97,parlvotes_lh!$A$11:$ZZ$210,326,FALSE)=0,"",VLOOKUP($A97,parlvotes_lh!$A$11:$ZZ$210,326,FALSE)))</f>
        <v/>
      </c>
      <c r="AA97" s="270" t="str">
        <f>IF(ISERROR(VLOOKUP($A97,parlvotes_lh!$A$11:$ZZ$210,346,FALSE))=TRUE,"",IF(VLOOKUP($A97,parlvotes_lh!$A$11:$ZZ$210,346,FALSE)=0,"",VLOOKUP($A97,parlvotes_lh!$A$11:$ZZ$210,346,FALSE)))</f>
        <v/>
      </c>
      <c r="AB97" s="270" t="str">
        <f>IF(ISERROR(VLOOKUP($A97,parlvotes_lh!$A$11:$ZZ$210,366,FALSE))=TRUE,"",IF(VLOOKUP($A97,parlvotes_lh!$A$11:$ZZ$210,366,FALSE)=0,"",VLOOKUP($A97,parlvotes_lh!$A$11:$ZZ$210,366,FALSE)))</f>
        <v/>
      </c>
      <c r="AC97" s="270" t="str">
        <f>IF(ISERROR(VLOOKUP($A97,parlvotes_lh!$A$11:$ZZ$210,386,FALSE))=TRUE,"",IF(VLOOKUP($A97,parlvotes_lh!$A$11:$ZZ$210,386,FALSE)=0,"",VLOOKUP($A97,parlvotes_lh!$A$11:$ZZ$210,386,FALSE)))</f>
        <v/>
      </c>
    </row>
    <row r="98" spans="1:29" ht="13.5" customHeight="1">
      <c r="A98" s="264" t="str">
        <f>IF(info_parties!A98="","",info_parties!A98)</f>
        <v/>
      </c>
      <c r="B98" s="45" t="str">
        <f>IF(A98="","",MID(info_weblinks!$C$3,32,3))</f>
        <v/>
      </c>
      <c r="C98" s="45" t="str">
        <f>IF(info_parties!G98="","",info_parties!G98)</f>
        <v/>
      </c>
      <c r="D98" s="45" t="str">
        <f>IF(info_parties!K98="","",info_parties!K98)</f>
        <v/>
      </c>
      <c r="E98" s="45" t="str">
        <f>IF(info_parties!H98="","",info_parties!H98)</f>
        <v/>
      </c>
      <c r="F98" s="265" t="str">
        <f t="shared" si="4"/>
        <v/>
      </c>
      <c r="G98" s="266" t="str">
        <f t="shared" si="5"/>
        <v/>
      </c>
      <c r="H98" s="267" t="str">
        <f t="shared" si="6"/>
        <v/>
      </c>
      <c r="I98" s="268" t="str">
        <f t="shared" si="7"/>
        <v/>
      </c>
      <c r="J98" s="269" t="str">
        <f>IF(ISERROR(VLOOKUP($A98,parlvotes_lh!$A$11:$ZZ$210,6,FALSE))=TRUE,"",IF(VLOOKUP($A98,parlvotes_lh!$A$11:$ZZ$210,6,FALSE)=0,"",VLOOKUP($A98,parlvotes_lh!$A$11:$ZZ$210,6,FALSE)))</f>
        <v/>
      </c>
      <c r="K98" s="269" t="str">
        <f>IF(ISERROR(VLOOKUP($A98,parlvotes_lh!$A$11:$ZZ$210,26,FALSE))=TRUE,"",IF(VLOOKUP($A98,parlvotes_lh!$A$11:$ZZ$210,26,FALSE)=0,"",VLOOKUP($A98,parlvotes_lh!$A$11:$ZZ$210,26,FALSE)))</f>
        <v/>
      </c>
      <c r="L98" s="269" t="str">
        <f>IF(ISERROR(VLOOKUP($A98,parlvotes_lh!$A$11:$ZZ$210,46,FALSE))=TRUE,"",IF(VLOOKUP($A98,parlvotes_lh!$A$11:$ZZ$210,46,FALSE)=0,"",VLOOKUP($A98,parlvotes_lh!$A$11:$ZZ$210,46,FALSE)))</f>
        <v/>
      </c>
      <c r="M98" s="269" t="str">
        <f>IF(ISERROR(VLOOKUP($A98,parlvotes_lh!$A$11:$ZZ$210,66,FALSE))=TRUE,"",IF(VLOOKUP($A98,parlvotes_lh!$A$11:$ZZ$210,66,FALSE)=0,"",VLOOKUP($A98,parlvotes_lh!$A$11:$ZZ$210,66,FALSE)))</f>
        <v/>
      </c>
      <c r="N98" s="269" t="str">
        <f>IF(ISERROR(VLOOKUP($A98,parlvotes_lh!$A$11:$ZZ$210,86,FALSE))=TRUE,"",IF(VLOOKUP($A98,parlvotes_lh!$A$11:$ZZ$210,86,FALSE)=0,"",VLOOKUP($A98,parlvotes_lh!$A$11:$ZZ$210,86,FALSE)))</f>
        <v/>
      </c>
      <c r="O98" s="269" t="str">
        <f>IF(ISERROR(VLOOKUP($A98,parlvotes_lh!$A$11:$ZZ$210,106,FALSE))=TRUE,"",IF(VLOOKUP($A98,parlvotes_lh!$A$11:$ZZ$210,106,FALSE)=0,"",VLOOKUP($A98,parlvotes_lh!$A$11:$ZZ$210,106,FALSE)))</f>
        <v/>
      </c>
      <c r="P98" s="269" t="str">
        <f>IF(ISERROR(VLOOKUP($A98,parlvotes_lh!$A$11:$ZZ$210,126,FALSE))=TRUE,"",IF(VLOOKUP($A98,parlvotes_lh!$A$11:$ZZ$210,126,FALSE)=0,"",VLOOKUP($A98,parlvotes_lh!$A$11:$ZZ$210,126,FALSE)))</f>
        <v/>
      </c>
      <c r="Q98" s="270" t="str">
        <f>IF(ISERROR(VLOOKUP($A98,parlvotes_lh!$A$11:$ZZ$210,146,FALSE))=TRUE,"",IF(VLOOKUP($A98,parlvotes_lh!$A$11:$ZZ$210,146,FALSE)=0,"",VLOOKUP($A98,parlvotes_lh!$A$11:$ZZ$210,146,FALSE)))</f>
        <v/>
      </c>
      <c r="R98" s="270" t="str">
        <f>IF(ISERROR(VLOOKUP($A98,parlvotes_lh!$A$11:$ZZ$210,166,FALSE))=TRUE,"",IF(VLOOKUP($A98,parlvotes_lh!$A$11:$ZZ$210,166,FALSE)=0,"",VLOOKUP($A98,parlvotes_lh!$A$11:$ZZ$210,166,FALSE)))</f>
        <v/>
      </c>
      <c r="S98" s="270" t="str">
        <f>IF(ISERROR(VLOOKUP($A98,parlvotes_lh!$A$11:$ZZ$210,186,FALSE))=TRUE,"",IF(VLOOKUP($A98,parlvotes_lh!$A$11:$ZZ$210,186,FALSE)=0,"",VLOOKUP($A98,parlvotes_lh!$A$11:$ZZ$210,186,FALSE)))</f>
        <v/>
      </c>
      <c r="T98" s="270" t="str">
        <f>IF(ISERROR(VLOOKUP($A98,parlvotes_lh!$A$11:$ZZ$210,206,FALSE))=TRUE,"",IF(VLOOKUP($A98,parlvotes_lh!$A$11:$ZZ$210,206,FALSE)=0,"",VLOOKUP($A98,parlvotes_lh!$A$11:$ZZ$210,206,FALSE)))</f>
        <v/>
      </c>
      <c r="U98" s="270" t="str">
        <f>IF(ISERROR(VLOOKUP($A98,parlvotes_lh!$A$11:$ZZ$210,226,FALSE))=TRUE,"",IF(VLOOKUP($A98,parlvotes_lh!$A$11:$ZZ$210,226,FALSE)=0,"",VLOOKUP($A98,parlvotes_lh!$A$11:$ZZ$210,226,FALSE)))</f>
        <v/>
      </c>
      <c r="V98" s="270" t="str">
        <f>IF(ISERROR(VLOOKUP($A98,parlvotes_lh!$A$11:$ZZ$210,246,FALSE))=TRUE,"",IF(VLOOKUP($A98,parlvotes_lh!$A$11:$ZZ$210,246,FALSE)=0,"",VLOOKUP($A98,parlvotes_lh!$A$11:$ZZ$210,246,FALSE)))</f>
        <v/>
      </c>
      <c r="W98" s="270" t="str">
        <f>IF(ISERROR(VLOOKUP($A98,parlvotes_lh!$A$11:$ZZ$210,266,FALSE))=TRUE,"",IF(VLOOKUP($A98,parlvotes_lh!$A$11:$ZZ$210,266,FALSE)=0,"",VLOOKUP($A98,parlvotes_lh!$A$11:$ZZ$210,266,FALSE)))</f>
        <v/>
      </c>
      <c r="X98" s="270" t="str">
        <f>IF(ISERROR(VLOOKUP($A98,parlvotes_lh!$A$11:$ZZ$210,286,FALSE))=TRUE,"",IF(VLOOKUP($A98,parlvotes_lh!$A$11:$ZZ$210,286,FALSE)=0,"",VLOOKUP($A98,parlvotes_lh!$A$11:$ZZ$210,286,FALSE)))</f>
        <v/>
      </c>
      <c r="Y98" s="270" t="str">
        <f>IF(ISERROR(VLOOKUP($A98,parlvotes_lh!$A$11:$ZZ$210,306,FALSE))=TRUE,"",IF(VLOOKUP($A98,parlvotes_lh!$A$11:$ZZ$210,306,FALSE)=0,"",VLOOKUP($A98,parlvotes_lh!$A$11:$ZZ$210,306,FALSE)))</f>
        <v/>
      </c>
      <c r="Z98" s="270" t="str">
        <f>IF(ISERROR(VLOOKUP($A98,parlvotes_lh!$A$11:$ZZ$210,326,FALSE))=TRUE,"",IF(VLOOKUP($A98,parlvotes_lh!$A$11:$ZZ$210,326,FALSE)=0,"",VLOOKUP($A98,parlvotes_lh!$A$11:$ZZ$210,326,FALSE)))</f>
        <v/>
      </c>
      <c r="AA98" s="270" t="str">
        <f>IF(ISERROR(VLOOKUP($A98,parlvotes_lh!$A$11:$ZZ$210,346,FALSE))=TRUE,"",IF(VLOOKUP($A98,parlvotes_lh!$A$11:$ZZ$210,346,FALSE)=0,"",VLOOKUP($A98,parlvotes_lh!$A$11:$ZZ$210,346,FALSE)))</f>
        <v/>
      </c>
      <c r="AB98" s="270" t="str">
        <f>IF(ISERROR(VLOOKUP($A98,parlvotes_lh!$A$11:$ZZ$210,366,FALSE))=TRUE,"",IF(VLOOKUP($A98,parlvotes_lh!$A$11:$ZZ$210,366,FALSE)=0,"",VLOOKUP($A98,parlvotes_lh!$A$11:$ZZ$210,366,FALSE)))</f>
        <v/>
      </c>
      <c r="AC98" s="270" t="str">
        <f>IF(ISERROR(VLOOKUP($A98,parlvotes_lh!$A$11:$ZZ$210,386,FALSE))=TRUE,"",IF(VLOOKUP($A98,parlvotes_lh!$A$11:$ZZ$210,386,FALSE)=0,"",VLOOKUP($A98,parlvotes_lh!$A$11:$ZZ$210,386,FALSE)))</f>
        <v/>
      </c>
    </row>
    <row r="99" spans="1:29" ht="13.5" customHeight="1">
      <c r="A99" s="264" t="str">
        <f>IF(info_parties!A99="","",info_parties!A99)</f>
        <v/>
      </c>
      <c r="B99" s="45" t="str">
        <f>IF(A99="","",MID(info_weblinks!$C$3,32,3))</f>
        <v/>
      </c>
      <c r="C99" s="45" t="str">
        <f>IF(info_parties!G99="","",info_parties!G99)</f>
        <v/>
      </c>
      <c r="D99" s="45" t="str">
        <f>IF(info_parties!K99="","",info_parties!K99)</f>
        <v/>
      </c>
      <c r="E99" s="45" t="str">
        <f>IF(info_parties!H99="","",info_parties!H99)</f>
        <v/>
      </c>
      <c r="F99" s="265" t="str">
        <f t="shared" si="4"/>
        <v/>
      </c>
      <c r="G99" s="266" t="str">
        <f t="shared" si="5"/>
        <v/>
      </c>
      <c r="H99" s="267" t="str">
        <f t="shared" si="6"/>
        <v/>
      </c>
      <c r="I99" s="268" t="str">
        <f t="shared" si="7"/>
        <v/>
      </c>
      <c r="J99" s="269" t="str">
        <f>IF(ISERROR(VLOOKUP($A99,parlvotes_lh!$A$11:$ZZ$210,6,FALSE))=TRUE,"",IF(VLOOKUP($A99,parlvotes_lh!$A$11:$ZZ$210,6,FALSE)=0,"",VLOOKUP($A99,parlvotes_lh!$A$11:$ZZ$210,6,FALSE)))</f>
        <v/>
      </c>
      <c r="K99" s="269" t="str">
        <f>IF(ISERROR(VLOOKUP($A99,parlvotes_lh!$A$11:$ZZ$210,26,FALSE))=TRUE,"",IF(VLOOKUP($A99,parlvotes_lh!$A$11:$ZZ$210,26,FALSE)=0,"",VLOOKUP($A99,parlvotes_lh!$A$11:$ZZ$210,26,FALSE)))</f>
        <v/>
      </c>
      <c r="L99" s="269" t="str">
        <f>IF(ISERROR(VLOOKUP($A99,parlvotes_lh!$A$11:$ZZ$210,46,FALSE))=TRUE,"",IF(VLOOKUP($A99,parlvotes_lh!$A$11:$ZZ$210,46,FALSE)=0,"",VLOOKUP($A99,parlvotes_lh!$A$11:$ZZ$210,46,FALSE)))</f>
        <v/>
      </c>
      <c r="M99" s="269" t="str">
        <f>IF(ISERROR(VLOOKUP($A99,parlvotes_lh!$A$11:$ZZ$210,66,FALSE))=TRUE,"",IF(VLOOKUP($A99,parlvotes_lh!$A$11:$ZZ$210,66,FALSE)=0,"",VLOOKUP($A99,parlvotes_lh!$A$11:$ZZ$210,66,FALSE)))</f>
        <v/>
      </c>
      <c r="N99" s="269" t="str">
        <f>IF(ISERROR(VLOOKUP($A99,parlvotes_lh!$A$11:$ZZ$210,86,FALSE))=TRUE,"",IF(VLOOKUP($A99,parlvotes_lh!$A$11:$ZZ$210,86,FALSE)=0,"",VLOOKUP($A99,parlvotes_lh!$A$11:$ZZ$210,86,FALSE)))</f>
        <v/>
      </c>
      <c r="O99" s="269" t="str">
        <f>IF(ISERROR(VLOOKUP($A99,parlvotes_lh!$A$11:$ZZ$210,106,FALSE))=TRUE,"",IF(VLOOKUP($A99,parlvotes_lh!$A$11:$ZZ$210,106,FALSE)=0,"",VLOOKUP($A99,parlvotes_lh!$A$11:$ZZ$210,106,FALSE)))</f>
        <v/>
      </c>
      <c r="P99" s="269" t="str">
        <f>IF(ISERROR(VLOOKUP($A99,parlvotes_lh!$A$11:$ZZ$210,126,FALSE))=TRUE,"",IF(VLOOKUP($A99,parlvotes_lh!$A$11:$ZZ$210,126,FALSE)=0,"",VLOOKUP($A99,parlvotes_lh!$A$11:$ZZ$210,126,FALSE)))</f>
        <v/>
      </c>
      <c r="Q99" s="270" t="str">
        <f>IF(ISERROR(VLOOKUP($A99,parlvotes_lh!$A$11:$ZZ$210,146,FALSE))=TRUE,"",IF(VLOOKUP($A99,parlvotes_lh!$A$11:$ZZ$210,146,FALSE)=0,"",VLOOKUP($A99,parlvotes_lh!$A$11:$ZZ$210,146,FALSE)))</f>
        <v/>
      </c>
      <c r="R99" s="270" t="str">
        <f>IF(ISERROR(VLOOKUP($A99,parlvotes_lh!$A$11:$ZZ$210,166,FALSE))=TRUE,"",IF(VLOOKUP($A99,parlvotes_lh!$A$11:$ZZ$210,166,FALSE)=0,"",VLOOKUP($A99,parlvotes_lh!$A$11:$ZZ$210,166,FALSE)))</f>
        <v/>
      </c>
      <c r="S99" s="270" t="str">
        <f>IF(ISERROR(VLOOKUP($A99,parlvotes_lh!$A$11:$ZZ$210,186,FALSE))=TRUE,"",IF(VLOOKUP($A99,parlvotes_lh!$A$11:$ZZ$210,186,FALSE)=0,"",VLOOKUP($A99,parlvotes_lh!$A$11:$ZZ$210,186,FALSE)))</f>
        <v/>
      </c>
      <c r="T99" s="270" t="str">
        <f>IF(ISERROR(VLOOKUP($A99,parlvotes_lh!$A$11:$ZZ$210,206,FALSE))=TRUE,"",IF(VLOOKUP($A99,parlvotes_lh!$A$11:$ZZ$210,206,FALSE)=0,"",VLOOKUP($A99,parlvotes_lh!$A$11:$ZZ$210,206,FALSE)))</f>
        <v/>
      </c>
      <c r="U99" s="270" t="str">
        <f>IF(ISERROR(VLOOKUP($A99,parlvotes_lh!$A$11:$ZZ$210,226,FALSE))=TRUE,"",IF(VLOOKUP($A99,parlvotes_lh!$A$11:$ZZ$210,226,FALSE)=0,"",VLOOKUP($A99,parlvotes_lh!$A$11:$ZZ$210,226,FALSE)))</f>
        <v/>
      </c>
      <c r="V99" s="270" t="str">
        <f>IF(ISERROR(VLOOKUP($A99,parlvotes_lh!$A$11:$ZZ$210,246,FALSE))=TRUE,"",IF(VLOOKUP($A99,parlvotes_lh!$A$11:$ZZ$210,246,FALSE)=0,"",VLOOKUP($A99,parlvotes_lh!$A$11:$ZZ$210,246,FALSE)))</f>
        <v/>
      </c>
      <c r="W99" s="270" t="str">
        <f>IF(ISERROR(VLOOKUP($A99,parlvotes_lh!$A$11:$ZZ$210,266,FALSE))=TRUE,"",IF(VLOOKUP($A99,parlvotes_lh!$A$11:$ZZ$210,266,FALSE)=0,"",VLOOKUP($A99,parlvotes_lh!$A$11:$ZZ$210,266,FALSE)))</f>
        <v/>
      </c>
      <c r="X99" s="270" t="str">
        <f>IF(ISERROR(VLOOKUP($A99,parlvotes_lh!$A$11:$ZZ$210,286,FALSE))=TRUE,"",IF(VLOOKUP($A99,parlvotes_lh!$A$11:$ZZ$210,286,FALSE)=0,"",VLOOKUP($A99,parlvotes_lh!$A$11:$ZZ$210,286,FALSE)))</f>
        <v/>
      </c>
      <c r="Y99" s="270" t="str">
        <f>IF(ISERROR(VLOOKUP($A99,parlvotes_lh!$A$11:$ZZ$210,306,FALSE))=TRUE,"",IF(VLOOKUP($A99,parlvotes_lh!$A$11:$ZZ$210,306,FALSE)=0,"",VLOOKUP($A99,parlvotes_lh!$A$11:$ZZ$210,306,FALSE)))</f>
        <v/>
      </c>
      <c r="Z99" s="270" t="str">
        <f>IF(ISERROR(VLOOKUP($A99,parlvotes_lh!$A$11:$ZZ$210,326,FALSE))=TRUE,"",IF(VLOOKUP($A99,parlvotes_lh!$A$11:$ZZ$210,326,FALSE)=0,"",VLOOKUP($A99,parlvotes_lh!$A$11:$ZZ$210,326,FALSE)))</f>
        <v/>
      </c>
      <c r="AA99" s="270" t="str">
        <f>IF(ISERROR(VLOOKUP($A99,parlvotes_lh!$A$11:$ZZ$210,346,FALSE))=TRUE,"",IF(VLOOKUP($A99,parlvotes_lh!$A$11:$ZZ$210,346,FALSE)=0,"",VLOOKUP($A99,parlvotes_lh!$A$11:$ZZ$210,346,FALSE)))</f>
        <v/>
      </c>
      <c r="AB99" s="270" t="str">
        <f>IF(ISERROR(VLOOKUP($A99,parlvotes_lh!$A$11:$ZZ$210,366,FALSE))=TRUE,"",IF(VLOOKUP($A99,parlvotes_lh!$A$11:$ZZ$210,366,FALSE)=0,"",VLOOKUP($A99,parlvotes_lh!$A$11:$ZZ$210,366,FALSE)))</f>
        <v/>
      </c>
      <c r="AC99" s="270" t="str">
        <f>IF(ISERROR(VLOOKUP($A99,parlvotes_lh!$A$11:$ZZ$210,386,FALSE))=TRUE,"",IF(VLOOKUP($A99,parlvotes_lh!$A$11:$ZZ$210,386,FALSE)=0,"",VLOOKUP($A99,parlvotes_lh!$A$11:$ZZ$210,386,FALSE)))</f>
        <v/>
      </c>
    </row>
    <row r="100" spans="1:29" ht="13.5" customHeight="1">
      <c r="A100" s="264" t="str">
        <f>IF(info_parties!A100="","",info_parties!A100)</f>
        <v/>
      </c>
      <c r="B100" s="45" t="str">
        <f>IF(A100="","",MID(info_weblinks!$C$3,32,3))</f>
        <v/>
      </c>
      <c r="C100" s="45" t="str">
        <f>IF(info_parties!G100="","",info_parties!G100)</f>
        <v/>
      </c>
      <c r="D100" s="45" t="str">
        <f>IF(info_parties!K100="","",info_parties!K100)</f>
        <v/>
      </c>
      <c r="E100" s="45" t="str">
        <f>IF(info_parties!H100="","",info_parties!H100)</f>
        <v/>
      </c>
      <c r="F100" s="265" t="str">
        <f t="shared" si="4"/>
        <v/>
      </c>
      <c r="G100" s="266" t="str">
        <f t="shared" si="5"/>
        <v/>
      </c>
      <c r="H100" s="267" t="str">
        <f t="shared" si="6"/>
        <v/>
      </c>
      <c r="I100" s="268" t="str">
        <f t="shared" si="7"/>
        <v/>
      </c>
      <c r="J100" s="269" t="str">
        <f>IF(ISERROR(VLOOKUP($A100,parlvotes_lh!$A$11:$ZZ$210,6,FALSE))=TRUE,"",IF(VLOOKUP($A100,parlvotes_lh!$A$11:$ZZ$210,6,FALSE)=0,"",VLOOKUP($A100,parlvotes_lh!$A$11:$ZZ$210,6,FALSE)))</f>
        <v/>
      </c>
      <c r="K100" s="269" t="str">
        <f>IF(ISERROR(VLOOKUP($A100,parlvotes_lh!$A$11:$ZZ$210,26,FALSE))=TRUE,"",IF(VLOOKUP($A100,parlvotes_lh!$A$11:$ZZ$210,26,FALSE)=0,"",VLOOKUP($A100,parlvotes_lh!$A$11:$ZZ$210,26,FALSE)))</f>
        <v/>
      </c>
      <c r="L100" s="269" t="str">
        <f>IF(ISERROR(VLOOKUP($A100,parlvotes_lh!$A$11:$ZZ$210,46,FALSE))=TRUE,"",IF(VLOOKUP($A100,parlvotes_lh!$A$11:$ZZ$210,46,FALSE)=0,"",VLOOKUP($A100,parlvotes_lh!$A$11:$ZZ$210,46,FALSE)))</f>
        <v/>
      </c>
      <c r="M100" s="269" t="str">
        <f>IF(ISERROR(VLOOKUP($A100,parlvotes_lh!$A$11:$ZZ$210,66,FALSE))=TRUE,"",IF(VLOOKUP($A100,parlvotes_lh!$A$11:$ZZ$210,66,FALSE)=0,"",VLOOKUP($A100,parlvotes_lh!$A$11:$ZZ$210,66,FALSE)))</f>
        <v/>
      </c>
      <c r="N100" s="269" t="str">
        <f>IF(ISERROR(VLOOKUP($A100,parlvotes_lh!$A$11:$ZZ$210,86,FALSE))=TRUE,"",IF(VLOOKUP($A100,parlvotes_lh!$A$11:$ZZ$210,86,FALSE)=0,"",VLOOKUP($A100,parlvotes_lh!$A$11:$ZZ$210,86,FALSE)))</f>
        <v/>
      </c>
      <c r="O100" s="269" t="str">
        <f>IF(ISERROR(VLOOKUP($A100,parlvotes_lh!$A$11:$ZZ$210,106,FALSE))=TRUE,"",IF(VLOOKUP($A100,parlvotes_lh!$A$11:$ZZ$210,106,FALSE)=0,"",VLOOKUP($A100,parlvotes_lh!$A$11:$ZZ$210,106,FALSE)))</f>
        <v/>
      </c>
      <c r="P100" s="269" t="str">
        <f>IF(ISERROR(VLOOKUP($A100,parlvotes_lh!$A$11:$ZZ$210,126,FALSE))=TRUE,"",IF(VLOOKUP($A100,parlvotes_lh!$A$11:$ZZ$210,126,FALSE)=0,"",VLOOKUP($A100,parlvotes_lh!$A$11:$ZZ$210,126,FALSE)))</f>
        <v/>
      </c>
      <c r="Q100" s="270" t="str">
        <f>IF(ISERROR(VLOOKUP($A100,parlvotes_lh!$A$11:$ZZ$210,146,FALSE))=TRUE,"",IF(VLOOKUP($A100,parlvotes_lh!$A$11:$ZZ$210,146,FALSE)=0,"",VLOOKUP($A100,parlvotes_lh!$A$11:$ZZ$210,146,FALSE)))</f>
        <v/>
      </c>
      <c r="R100" s="270" t="str">
        <f>IF(ISERROR(VLOOKUP($A100,parlvotes_lh!$A$11:$ZZ$210,166,FALSE))=TRUE,"",IF(VLOOKUP($A100,parlvotes_lh!$A$11:$ZZ$210,166,FALSE)=0,"",VLOOKUP($A100,parlvotes_lh!$A$11:$ZZ$210,166,FALSE)))</f>
        <v/>
      </c>
      <c r="S100" s="270" t="str">
        <f>IF(ISERROR(VLOOKUP($A100,parlvotes_lh!$A$11:$ZZ$210,186,FALSE))=TRUE,"",IF(VLOOKUP($A100,parlvotes_lh!$A$11:$ZZ$210,186,FALSE)=0,"",VLOOKUP($A100,parlvotes_lh!$A$11:$ZZ$210,186,FALSE)))</f>
        <v/>
      </c>
      <c r="T100" s="270" t="str">
        <f>IF(ISERROR(VLOOKUP($A100,parlvotes_lh!$A$11:$ZZ$210,206,FALSE))=TRUE,"",IF(VLOOKUP($A100,parlvotes_lh!$A$11:$ZZ$210,206,FALSE)=0,"",VLOOKUP($A100,parlvotes_lh!$A$11:$ZZ$210,206,FALSE)))</f>
        <v/>
      </c>
      <c r="U100" s="270" t="str">
        <f>IF(ISERROR(VLOOKUP($A100,parlvotes_lh!$A$11:$ZZ$210,226,FALSE))=TRUE,"",IF(VLOOKUP($A100,parlvotes_lh!$A$11:$ZZ$210,226,FALSE)=0,"",VLOOKUP($A100,parlvotes_lh!$A$11:$ZZ$210,226,FALSE)))</f>
        <v/>
      </c>
      <c r="V100" s="270" t="str">
        <f>IF(ISERROR(VLOOKUP($A100,parlvotes_lh!$A$11:$ZZ$210,246,FALSE))=TRUE,"",IF(VLOOKUP($A100,parlvotes_lh!$A$11:$ZZ$210,246,FALSE)=0,"",VLOOKUP($A100,parlvotes_lh!$A$11:$ZZ$210,246,FALSE)))</f>
        <v/>
      </c>
      <c r="W100" s="270" t="str">
        <f>IF(ISERROR(VLOOKUP($A100,parlvotes_lh!$A$11:$ZZ$210,266,FALSE))=TRUE,"",IF(VLOOKUP($A100,parlvotes_lh!$A$11:$ZZ$210,266,FALSE)=0,"",VLOOKUP($A100,parlvotes_lh!$A$11:$ZZ$210,266,FALSE)))</f>
        <v/>
      </c>
      <c r="X100" s="270" t="str">
        <f>IF(ISERROR(VLOOKUP($A100,parlvotes_lh!$A$11:$ZZ$210,286,FALSE))=TRUE,"",IF(VLOOKUP($A100,parlvotes_lh!$A$11:$ZZ$210,286,FALSE)=0,"",VLOOKUP($A100,parlvotes_lh!$A$11:$ZZ$210,286,FALSE)))</f>
        <v/>
      </c>
      <c r="Y100" s="270" t="str">
        <f>IF(ISERROR(VLOOKUP($A100,parlvotes_lh!$A$11:$ZZ$210,306,FALSE))=TRUE,"",IF(VLOOKUP($A100,parlvotes_lh!$A$11:$ZZ$210,306,FALSE)=0,"",VLOOKUP($A100,parlvotes_lh!$A$11:$ZZ$210,306,FALSE)))</f>
        <v/>
      </c>
      <c r="Z100" s="270" t="str">
        <f>IF(ISERROR(VLOOKUP($A100,parlvotes_lh!$A$11:$ZZ$210,326,FALSE))=TRUE,"",IF(VLOOKUP($A100,parlvotes_lh!$A$11:$ZZ$210,326,FALSE)=0,"",VLOOKUP($A100,parlvotes_lh!$A$11:$ZZ$210,326,FALSE)))</f>
        <v/>
      </c>
      <c r="AA100" s="270" t="str">
        <f>IF(ISERROR(VLOOKUP($A100,parlvotes_lh!$A$11:$ZZ$210,346,FALSE))=TRUE,"",IF(VLOOKUP($A100,parlvotes_lh!$A$11:$ZZ$210,346,FALSE)=0,"",VLOOKUP($A100,parlvotes_lh!$A$11:$ZZ$210,346,FALSE)))</f>
        <v/>
      </c>
      <c r="AB100" s="270" t="str">
        <f>IF(ISERROR(VLOOKUP($A100,parlvotes_lh!$A$11:$ZZ$210,366,FALSE))=TRUE,"",IF(VLOOKUP($A100,parlvotes_lh!$A$11:$ZZ$210,366,FALSE)=0,"",VLOOKUP($A100,parlvotes_lh!$A$11:$ZZ$210,366,FALSE)))</f>
        <v/>
      </c>
      <c r="AC100" s="270" t="str">
        <f>IF(ISERROR(VLOOKUP($A100,parlvotes_lh!$A$11:$ZZ$210,386,FALSE))=TRUE,"",IF(VLOOKUP($A100,parlvotes_lh!$A$11:$ZZ$210,386,FALSE)=0,"",VLOOKUP($A100,parlvotes_lh!$A$11:$ZZ$210,386,FALSE)))</f>
        <v/>
      </c>
    </row>
    <row r="101" spans="1:29" ht="13.5" customHeight="1">
      <c r="A101" s="264" t="str">
        <f>IF(info_parties!A101="","",info_parties!A101)</f>
        <v/>
      </c>
      <c r="B101" s="45" t="str">
        <f>IF(A101="","",MID(info_weblinks!$C$3,32,3))</f>
        <v/>
      </c>
      <c r="C101" s="45" t="str">
        <f>IF(info_parties!G101="","",info_parties!G101)</f>
        <v/>
      </c>
      <c r="D101" s="45" t="str">
        <f>IF(info_parties!K101="","",info_parties!K101)</f>
        <v/>
      </c>
      <c r="E101" s="45" t="str">
        <f>IF(info_parties!H101="","",info_parties!H101)</f>
        <v/>
      </c>
      <c r="F101" s="265" t="str">
        <f t="shared" si="4"/>
        <v/>
      </c>
      <c r="G101" s="266" t="str">
        <f t="shared" si="5"/>
        <v/>
      </c>
      <c r="H101" s="267" t="str">
        <f t="shared" si="6"/>
        <v/>
      </c>
      <c r="I101" s="268" t="str">
        <f t="shared" si="7"/>
        <v/>
      </c>
      <c r="J101" s="269" t="str">
        <f>IF(ISERROR(VLOOKUP($A101,parlvotes_lh!$A$11:$ZZ$210,6,FALSE))=TRUE,"",IF(VLOOKUP($A101,parlvotes_lh!$A$11:$ZZ$210,6,FALSE)=0,"",VLOOKUP($A101,parlvotes_lh!$A$11:$ZZ$210,6,FALSE)))</f>
        <v/>
      </c>
      <c r="K101" s="269" t="str">
        <f>IF(ISERROR(VLOOKUP($A101,parlvotes_lh!$A$11:$ZZ$210,26,FALSE))=TRUE,"",IF(VLOOKUP($A101,parlvotes_lh!$A$11:$ZZ$210,26,FALSE)=0,"",VLOOKUP($A101,parlvotes_lh!$A$11:$ZZ$210,26,FALSE)))</f>
        <v/>
      </c>
      <c r="L101" s="269" t="str">
        <f>IF(ISERROR(VLOOKUP($A101,parlvotes_lh!$A$11:$ZZ$210,46,FALSE))=TRUE,"",IF(VLOOKUP($A101,parlvotes_lh!$A$11:$ZZ$210,46,FALSE)=0,"",VLOOKUP($A101,parlvotes_lh!$A$11:$ZZ$210,46,FALSE)))</f>
        <v/>
      </c>
      <c r="M101" s="269" t="str">
        <f>IF(ISERROR(VLOOKUP($A101,parlvotes_lh!$A$11:$ZZ$210,66,FALSE))=TRUE,"",IF(VLOOKUP($A101,parlvotes_lh!$A$11:$ZZ$210,66,FALSE)=0,"",VLOOKUP($A101,parlvotes_lh!$A$11:$ZZ$210,66,FALSE)))</f>
        <v/>
      </c>
      <c r="N101" s="269" t="str">
        <f>IF(ISERROR(VLOOKUP($A101,parlvotes_lh!$A$11:$ZZ$210,86,FALSE))=TRUE,"",IF(VLOOKUP($A101,parlvotes_lh!$A$11:$ZZ$210,86,FALSE)=0,"",VLOOKUP($A101,parlvotes_lh!$A$11:$ZZ$210,86,FALSE)))</f>
        <v/>
      </c>
      <c r="O101" s="269" t="str">
        <f>IF(ISERROR(VLOOKUP($A101,parlvotes_lh!$A$11:$ZZ$210,106,FALSE))=TRUE,"",IF(VLOOKUP($A101,parlvotes_lh!$A$11:$ZZ$210,106,FALSE)=0,"",VLOOKUP($A101,parlvotes_lh!$A$11:$ZZ$210,106,FALSE)))</f>
        <v/>
      </c>
      <c r="P101" s="269" t="str">
        <f>IF(ISERROR(VLOOKUP($A101,parlvotes_lh!$A$11:$ZZ$210,126,FALSE))=TRUE,"",IF(VLOOKUP($A101,parlvotes_lh!$A$11:$ZZ$210,126,FALSE)=0,"",VLOOKUP($A101,parlvotes_lh!$A$11:$ZZ$210,126,FALSE)))</f>
        <v/>
      </c>
      <c r="Q101" s="270" t="str">
        <f>IF(ISERROR(VLOOKUP($A101,parlvotes_lh!$A$11:$ZZ$210,146,FALSE))=TRUE,"",IF(VLOOKUP($A101,parlvotes_lh!$A$11:$ZZ$210,146,FALSE)=0,"",VLOOKUP($A101,parlvotes_lh!$A$11:$ZZ$210,146,FALSE)))</f>
        <v/>
      </c>
      <c r="R101" s="270" t="str">
        <f>IF(ISERROR(VLOOKUP($A101,parlvotes_lh!$A$11:$ZZ$210,166,FALSE))=TRUE,"",IF(VLOOKUP($A101,parlvotes_lh!$A$11:$ZZ$210,166,FALSE)=0,"",VLOOKUP($A101,parlvotes_lh!$A$11:$ZZ$210,166,FALSE)))</f>
        <v/>
      </c>
      <c r="S101" s="270" t="str">
        <f>IF(ISERROR(VLOOKUP($A101,parlvotes_lh!$A$11:$ZZ$210,186,FALSE))=TRUE,"",IF(VLOOKUP($A101,parlvotes_lh!$A$11:$ZZ$210,186,FALSE)=0,"",VLOOKUP($A101,parlvotes_lh!$A$11:$ZZ$210,186,FALSE)))</f>
        <v/>
      </c>
      <c r="T101" s="270" t="str">
        <f>IF(ISERROR(VLOOKUP($A101,parlvotes_lh!$A$11:$ZZ$210,206,FALSE))=TRUE,"",IF(VLOOKUP($A101,parlvotes_lh!$A$11:$ZZ$210,206,FALSE)=0,"",VLOOKUP($A101,parlvotes_lh!$A$11:$ZZ$210,206,FALSE)))</f>
        <v/>
      </c>
      <c r="U101" s="270" t="str">
        <f>IF(ISERROR(VLOOKUP($A101,parlvotes_lh!$A$11:$ZZ$210,226,FALSE))=TRUE,"",IF(VLOOKUP($A101,parlvotes_lh!$A$11:$ZZ$210,226,FALSE)=0,"",VLOOKUP($A101,parlvotes_lh!$A$11:$ZZ$210,226,FALSE)))</f>
        <v/>
      </c>
      <c r="V101" s="270" t="str">
        <f>IF(ISERROR(VLOOKUP($A101,parlvotes_lh!$A$11:$ZZ$210,246,FALSE))=TRUE,"",IF(VLOOKUP($A101,parlvotes_lh!$A$11:$ZZ$210,246,FALSE)=0,"",VLOOKUP($A101,parlvotes_lh!$A$11:$ZZ$210,246,FALSE)))</f>
        <v/>
      </c>
      <c r="W101" s="270" t="str">
        <f>IF(ISERROR(VLOOKUP($A101,parlvotes_lh!$A$11:$ZZ$210,266,FALSE))=TRUE,"",IF(VLOOKUP($A101,parlvotes_lh!$A$11:$ZZ$210,266,FALSE)=0,"",VLOOKUP($A101,parlvotes_lh!$A$11:$ZZ$210,266,FALSE)))</f>
        <v/>
      </c>
      <c r="X101" s="270" t="str">
        <f>IF(ISERROR(VLOOKUP($A101,parlvotes_lh!$A$11:$ZZ$210,286,FALSE))=TRUE,"",IF(VLOOKUP($A101,parlvotes_lh!$A$11:$ZZ$210,286,FALSE)=0,"",VLOOKUP($A101,parlvotes_lh!$A$11:$ZZ$210,286,FALSE)))</f>
        <v/>
      </c>
      <c r="Y101" s="270" t="str">
        <f>IF(ISERROR(VLOOKUP($A101,parlvotes_lh!$A$11:$ZZ$210,306,FALSE))=TRUE,"",IF(VLOOKUP($A101,parlvotes_lh!$A$11:$ZZ$210,306,FALSE)=0,"",VLOOKUP($A101,parlvotes_lh!$A$11:$ZZ$210,306,FALSE)))</f>
        <v/>
      </c>
      <c r="Z101" s="270" t="str">
        <f>IF(ISERROR(VLOOKUP($A101,parlvotes_lh!$A$11:$ZZ$210,326,FALSE))=TRUE,"",IF(VLOOKUP($A101,parlvotes_lh!$A$11:$ZZ$210,326,FALSE)=0,"",VLOOKUP($A101,parlvotes_lh!$A$11:$ZZ$210,326,FALSE)))</f>
        <v/>
      </c>
      <c r="AA101" s="270" t="str">
        <f>IF(ISERROR(VLOOKUP($A101,parlvotes_lh!$A$11:$ZZ$210,346,FALSE))=TRUE,"",IF(VLOOKUP($A101,parlvotes_lh!$A$11:$ZZ$210,346,FALSE)=0,"",VLOOKUP($A101,parlvotes_lh!$A$11:$ZZ$210,346,FALSE)))</f>
        <v/>
      </c>
      <c r="AB101" s="270" t="str">
        <f>IF(ISERROR(VLOOKUP($A101,parlvotes_lh!$A$11:$ZZ$210,366,FALSE))=TRUE,"",IF(VLOOKUP($A101,parlvotes_lh!$A$11:$ZZ$210,366,FALSE)=0,"",VLOOKUP($A101,parlvotes_lh!$A$11:$ZZ$210,366,FALSE)))</f>
        <v/>
      </c>
      <c r="AC101" s="270" t="str">
        <f>IF(ISERROR(VLOOKUP($A101,parlvotes_lh!$A$11:$ZZ$210,386,FALSE))=TRUE,"",IF(VLOOKUP($A101,parlvotes_lh!$A$11:$ZZ$210,386,FALSE)=0,"",VLOOKUP($A101,parlvotes_lh!$A$11:$ZZ$210,386,FALSE)))</f>
        <v/>
      </c>
    </row>
    <row r="102" spans="1:29" ht="13.5" customHeight="1">
      <c r="A102" s="264"/>
      <c r="B102" s="45" t="str">
        <f>IF(A102="","",MID(info_weblinks!$C$3,32,3))</f>
        <v/>
      </c>
      <c r="C102" s="45" t="str">
        <f>IF(info_parties!G102="","",info_parties!G102)</f>
        <v/>
      </c>
      <c r="D102" s="45" t="str">
        <f>IF(info_parties!K102="","",info_parties!K102)</f>
        <v/>
      </c>
      <c r="E102" s="45" t="str">
        <f>IF(info_parties!H102="","",info_parties!H102)</f>
        <v/>
      </c>
      <c r="F102" s="265" t="str">
        <f t="shared" si="4"/>
        <v/>
      </c>
      <c r="G102" s="266" t="str">
        <f t="shared" si="5"/>
        <v/>
      </c>
      <c r="H102" s="267" t="str">
        <f t="shared" si="6"/>
        <v/>
      </c>
      <c r="I102" s="268" t="str">
        <f t="shared" si="7"/>
        <v/>
      </c>
      <c r="J102" s="269" t="str">
        <f>IF(ISERROR(VLOOKUP($A102,parlvotes_lh!$A$11:$ZZ$210,6,FALSE))=TRUE,"",IF(VLOOKUP($A102,parlvotes_lh!$A$11:$ZZ$210,6,FALSE)=0,"",VLOOKUP($A102,parlvotes_lh!$A$11:$ZZ$210,6,FALSE)))</f>
        <v/>
      </c>
      <c r="K102" s="269" t="str">
        <f>IF(ISERROR(VLOOKUP($A102,parlvotes_lh!$A$11:$ZZ$210,26,FALSE))=TRUE,"",IF(VLOOKUP($A102,parlvotes_lh!$A$11:$ZZ$210,26,FALSE)=0,"",VLOOKUP($A102,parlvotes_lh!$A$11:$ZZ$210,26,FALSE)))</f>
        <v/>
      </c>
      <c r="L102" s="269" t="str">
        <f>IF(ISERROR(VLOOKUP($A102,parlvotes_lh!$A$11:$ZZ$210,46,FALSE))=TRUE,"",IF(VLOOKUP($A102,parlvotes_lh!$A$11:$ZZ$210,46,FALSE)=0,"",VLOOKUP($A102,parlvotes_lh!$A$11:$ZZ$210,46,FALSE)))</f>
        <v/>
      </c>
      <c r="M102" s="269" t="str">
        <f>IF(ISERROR(VLOOKUP($A102,parlvotes_lh!$A$11:$ZZ$210,66,FALSE))=TRUE,"",IF(VLOOKUP($A102,parlvotes_lh!$A$11:$ZZ$210,66,FALSE)=0,"",VLOOKUP($A102,parlvotes_lh!$A$11:$ZZ$210,66,FALSE)))</f>
        <v/>
      </c>
      <c r="N102" s="269" t="str">
        <f>IF(ISERROR(VLOOKUP($A102,parlvotes_lh!$A$11:$ZZ$210,86,FALSE))=TRUE,"",IF(VLOOKUP($A102,parlvotes_lh!$A$11:$ZZ$210,86,FALSE)=0,"",VLOOKUP($A102,parlvotes_lh!$A$11:$ZZ$210,86,FALSE)))</f>
        <v/>
      </c>
      <c r="O102" s="269" t="str">
        <f>IF(ISERROR(VLOOKUP($A102,parlvotes_lh!$A$11:$ZZ$210,106,FALSE))=TRUE,"",IF(VLOOKUP($A102,parlvotes_lh!$A$11:$ZZ$210,106,FALSE)=0,"",VLOOKUP($A102,parlvotes_lh!$A$11:$ZZ$210,106,FALSE)))</f>
        <v/>
      </c>
      <c r="P102" s="269" t="str">
        <f>IF(ISERROR(VLOOKUP($A102,parlvotes_lh!$A$11:$ZZ$210,126,FALSE))=TRUE,"",IF(VLOOKUP($A102,parlvotes_lh!$A$11:$ZZ$210,126,FALSE)=0,"",VLOOKUP($A102,parlvotes_lh!$A$11:$ZZ$210,126,FALSE)))</f>
        <v/>
      </c>
      <c r="Q102" s="270" t="str">
        <f>IF(ISERROR(VLOOKUP($A102,parlvotes_lh!$A$11:$ZZ$210,146,FALSE))=TRUE,"",IF(VLOOKUP($A102,parlvotes_lh!$A$11:$ZZ$210,146,FALSE)=0,"",VLOOKUP($A102,parlvotes_lh!$A$11:$ZZ$210,146,FALSE)))</f>
        <v/>
      </c>
      <c r="R102" s="270" t="str">
        <f>IF(ISERROR(VLOOKUP($A102,parlvotes_lh!$A$11:$ZZ$210,166,FALSE))=TRUE,"",IF(VLOOKUP($A102,parlvotes_lh!$A$11:$ZZ$210,166,FALSE)=0,"",VLOOKUP($A102,parlvotes_lh!$A$11:$ZZ$210,166,FALSE)))</f>
        <v/>
      </c>
      <c r="S102" s="270" t="str">
        <f>IF(ISERROR(VLOOKUP($A102,parlvotes_lh!$A$11:$ZZ$210,186,FALSE))=TRUE,"",IF(VLOOKUP($A102,parlvotes_lh!$A$11:$ZZ$210,186,FALSE)=0,"",VLOOKUP($A102,parlvotes_lh!$A$11:$ZZ$210,186,FALSE)))</f>
        <v/>
      </c>
      <c r="T102" s="270" t="str">
        <f>IF(ISERROR(VLOOKUP($A102,parlvotes_lh!$A$11:$ZZ$210,206,FALSE))=TRUE,"",IF(VLOOKUP($A102,parlvotes_lh!$A$11:$ZZ$210,206,FALSE)=0,"",VLOOKUP($A102,parlvotes_lh!$A$11:$ZZ$210,206,FALSE)))</f>
        <v/>
      </c>
      <c r="U102" s="270" t="str">
        <f>IF(ISERROR(VLOOKUP($A102,parlvotes_lh!$A$11:$ZZ$210,226,FALSE))=TRUE,"",IF(VLOOKUP($A102,parlvotes_lh!$A$11:$ZZ$210,226,FALSE)=0,"",VLOOKUP($A102,parlvotes_lh!$A$11:$ZZ$210,226,FALSE)))</f>
        <v/>
      </c>
      <c r="V102" s="270" t="str">
        <f>IF(ISERROR(VLOOKUP($A102,parlvotes_lh!$A$11:$ZZ$210,246,FALSE))=TRUE,"",IF(VLOOKUP($A102,parlvotes_lh!$A$11:$ZZ$210,246,FALSE)=0,"",VLOOKUP($A102,parlvotes_lh!$A$11:$ZZ$210,246,FALSE)))</f>
        <v/>
      </c>
      <c r="W102" s="270" t="str">
        <f>IF(ISERROR(VLOOKUP($A102,parlvotes_lh!$A$11:$ZZ$210,266,FALSE))=TRUE,"",IF(VLOOKUP($A102,parlvotes_lh!$A$11:$ZZ$210,266,FALSE)=0,"",VLOOKUP($A102,parlvotes_lh!$A$11:$ZZ$210,266,FALSE)))</f>
        <v/>
      </c>
      <c r="X102" s="270" t="str">
        <f>IF(ISERROR(VLOOKUP($A102,parlvotes_lh!$A$11:$ZZ$210,286,FALSE))=TRUE,"",IF(VLOOKUP($A102,parlvotes_lh!$A$11:$ZZ$210,286,FALSE)=0,"",VLOOKUP($A102,parlvotes_lh!$A$11:$ZZ$210,286,FALSE)))</f>
        <v/>
      </c>
      <c r="Y102" s="270" t="str">
        <f>IF(ISERROR(VLOOKUP($A102,parlvotes_lh!$A$11:$ZZ$210,306,FALSE))=TRUE,"",IF(VLOOKUP($A102,parlvotes_lh!$A$11:$ZZ$210,306,FALSE)=0,"",VLOOKUP($A102,parlvotes_lh!$A$11:$ZZ$210,306,FALSE)))</f>
        <v/>
      </c>
      <c r="Z102" s="270" t="str">
        <f>IF(ISERROR(VLOOKUP($A102,parlvotes_lh!$A$11:$ZZ$210,326,FALSE))=TRUE,"",IF(VLOOKUP($A102,parlvotes_lh!$A$11:$ZZ$210,326,FALSE)=0,"",VLOOKUP($A102,parlvotes_lh!$A$11:$ZZ$210,326,FALSE)))</f>
        <v/>
      </c>
      <c r="AA102" s="270" t="str">
        <f>IF(ISERROR(VLOOKUP($A102,parlvotes_lh!$A$11:$ZZ$210,346,FALSE))=TRUE,"",IF(VLOOKUP($A102,parlvotes_lh!$A$11:$ZZ$210,346,FALSE)=0,"",VLOOKUP($A102,parlvotes_lh!$A$11:$ZZ$210,346,FALSE)))</f>
        <v/>
      </c>
      <c r="AB102" s="270" t="str">
        <f>IF(ISERROR(VLOOKUP($A102,parlvotes_lh!$A$11:$ZZ$210,366,FALSE))=TRUE,"",IF(VLOOKUP($A102,parlvotes_lh!$A$11:$ZZ$210,366,FALSE)=0,"",VLOOKUP($A102,parlvotes_lh!$A$11:$ZZ$210,366,FALSE)))</f>
        <v/>
      </c>
      <c r="AC102" s="270" t="str">
        <f>IF(ISERROR(VLOOKUP($A102,parlvotes_lh!$A$11:$ZZ$210,386,FALSE))=TRUE,"",IF(VLOOKUP($A102,parlvotes_lh!$A$11:$ZZ$210,386,FALSE)=0,"",VLOOKUP($A102,parlvotes_lh!$A$11:$ZZ$210,386,FALSE)))</f>
        <v/>
      </c>
    </row>
    <row r="103" spans="1:29" ht="13.5" customHeight="1">
      <c r="A103" s="264"/>
      <c r="B103" s="45" t="str">
        <f>IF(A103="","",MID(info_weblinks!$C$3,32,3))</f>
        <v/>
      </c>
      <c r="C103" s="45" t="str">
        <f>IF(info_parties!G103="","",info_parties!G103)</f>
        <v/>
      </c>
      <c r="D103" s="45" t="str">
        <f>IF(info_parties!K103="","",info_parties!K103)</f>
        <v/>
      </c>
      <c r="E103" s="45" t="str">
        <f>IF(info_parties!H103="","",info_parties!H103)</f>
        <v/>
      </c>
      <c r="F103" s="265" t="str">
        <f t="shared" si="4"/>
        <v/>
      </c>
      <c r="G103" s="266" t="str">
        <f t="shared" si="5"/>
        <v/>
      </c>
      <c r="H103" s="267" t="str">
        <f t="shared" si="6"/>
        <v/>
      </c>
      <c r="I103" s="268" t="str">
        <f t="shared" si="7"/>
        <v/>
      </c>
      <c r="J103" s="269" t="str">
        <f>IF(ISERROR(VLOOKUP($A103,parlvotes_lh!$A$11:$ZZ$210,6,FALSE))=TRUE,"",IF(VLOOKUP($A103,parlvotes_lh!$A$11:$ZZ$210,6,FALSE)=0,"",VLOOKUP($A103,parlvotes_lh!$A$11:$ZZ$210,6,FALSE)))</f>
        <v/>
      </c>
      <c r="K103" s="269" t="str">
        <f>IF(ISERROR(VLOOKUP($A103,parlvotes_lh!$A$11:$ZZ$210,26,FALSE))=TRUE,"",IF(VLOOKUP($A103,parlvotes_lh!$A$11:$ZZ$210,26,FALSE)=0,"",VLOOKUP($A103,parlvotes_lh!$A$11:$ZZ$210,26,FALSE)))</f>
        <v/>
      </c>
      <c r="L103" s="269" t="str">
        <f>IF(ISERROR(VLOOKUP($A103,parlvotes_lh!$A$11:$ZZ$210,46,FALSE))=TRUE,"",IF(VLOOKUP($A103,parlvotes_lh!$A$11:$ZZ$210,46,FALSE)=0,"",VLOOKUP($A103,parlvotes_lh!$A$11:$ZZ$210,46,FALSE)))</f>
        <v/>
      </c>
      <c r="M103" s="269" t="str">
        <f>IF(ISERROR(VLOOKUP($A103,parlvotes_lh!$A$11:$ZZ$210,66,FALSE))=TRUE,"",IF(VLOOKUP($A103,parlvotes_lh!$A$11:$ZZ$210,66,FALSE)=0,"",VLOOKUP($A103,parlvotes_lh!$A$11:$ZZ$210,66,FALSE)))</f>
        <v/>
      </c>
      <c r="N103" s="269" t="str">
        <f>IF(ISERROR(VLOOKUP($A103,parlvotes_lh!$A$11:$ZZ$210,86,FALSE))=TRUE,"",IF(VLOOKUP($A103,parlvotes_lh!$A$11:$ZZ$210,86,FALSE)=0,"",VLOOKUP($A103,parlvotes_lh!$A$11:$ZZ$210,86,FALSE)))</f>
        <v/>
      </c>
      <c r="O103" s="269" t="str">
        <f>IF(ISERROR(VLOOKUP($A103,parlvotes_lh!$A$11:$ZZ$210,106,FALSE))=TRUE,"",IF(VLOOKUP($A103,parlvotes_lh!$A$11:$ZZ$210,106,FALSE)=0,"",VLOOKUP($A103,parlvotes_lh!$A$11:$ZZ$210,106,FALSE)))</f>
        <v/>
      </c>
      <c r="P103" s="269" t="str">
        <f>IF(ISERROR(VLOOKUP($A103,parlvotes_lh!$A$11:$ZZ$210,126,FALSE))=TRUE,"",IF(VLOOKUP($A103,parlvotes_lh!$A$11:$ZZ$210,126,FALSE)=0,"",VLOOKUP($A103,parlvotes_lh!$A$11:$ZZ$210,126,FALSE)))</f>
        <v/>
      </c>
      <c r="Q103" s="270" t="str">
        <f>IF(ISERROR(VLOOKUP($A103,parlvotes_lh!$A$11:$ZZ$210,146,FALSE))=TRUE,"",IF(VLOOKUP($A103,parlvotes_lh!$A$11:$ZZ$210,146,FALSE)=0,"",VLOOKUP($A103,parlvotes_lh!$A$11:$ZZ$210,146,FALSE)))</f>
        <v/>
      </c>
      <c r="R103" s="270" t="str">
        <f>IF(ISERROR(VLOOKUP($A103,parlvotes_lh!$A$11:$ZZ$210,166,FALSE))=TRUE,"",IF(VLOOKUP($A103,parlvotes_lh!$A$11:$ZZ$210,166,FALSE)=0,"",VLOOKUP($A103,parlvotes_lh!$A$11:$ZZ$210,166,FALSE)))</f>
        <v/>
      </c>
      <c r="S103" s="270" t="str">
        <f>IF(ISERROR(VLOOKUP($A103,parlvotes_lh!$A$11:$ZZ$210,186,FALSE))=TRUE,"",IF(VLOOKUP($A103,parlvotes_lh!$A$11:$ZZ$210,186,FALSE)=0,"",VLOOKUP($A103,parlvotes_lh!$A$11:$ZZ$210,186,FALSE)))</f>
        <v/>
      </c>
      <c r="T103" s="270" t="str">
        <f>IF(ISERROR(VLOOKUP($A103,parlvotes_lh!$A$11:$ZZ$210,206,FALSE))=TRUE,"",IF(VLOOKUP($A103,parlvotes_lh!$A$11:$ZZ$210,206,FALSE)=0,"",VLOOKUP($A103,parlvotes_lh!$A$11:$ZZ$210,206,FALSE)))</f>
        <v/>
      </c>
      <c r="U103" s="270" t="str">
        <f>IF(ISERROR(VLOOKUP($A103,parlvotes_lh!$A$11:$ZZ$210,226,FALSE))=TRUE,"",IF(VLOOKUP($A103,parlvotes_lh!$A$11:$ZZ$210,226,FALSE)=0,"",VLOOKUP($A103,parlvotes_lh!$A$11:$ZZ$210,226,FALSE)))</f>
        <v/>
      </c>
      <c r="V103" s="270" t="str">
        <f>IF(ISERROR(VLOOKUP($A103,parlvotes_lh!$A$11:$ZZ$210,246,FALSE))=TRUE,"",IF(VLOOKUP($A103,parlvotes_lh!$A$11:$ZZ$210,246,FALSE)=0,"",VLOOKUP($A103,parlvotes_lh!$A$11:$ZZ$210,246,FALSE)))</f>
        <v/>
      </c>
      <c r="W103" s="270" t="str">
        <f>IF(ISERROR(VLOOKUP($A103,parlvotes_lh!$A$11:$ZZ$210,266,FALSE))=TRUE,"",IF(VLOOKUP($A103,parlvotes_lh!$A$11:$ZZ$210,266,FALSE)=0,"",VLOOKUP($A103,parlvotes_lh!$A$11:$ZZ$210,266,FALSE)))</f>
        <v/>
      </c>
      <c r="X103" s="270" t="str">
        <f>IF(ISERROR(VLOOKUP($A103,parlvotes_lh!$A$11:$ZZ$210,286,FALSE))=TRUE,"",IF(VLOOKUP($A103,parlvotes_lh!$A$11:$ZZ$210,286,FALSE)=0,"",VLOOKUP($A103,parlvotes_lh!$A$11:$ZZ$210,286,FALSE)))</f>
        <v/>
      </c>
      <c r="Y103" s="270" t="str">
        <f>IF(ISERROR(VLOOKUP($A103,parlvotes_lh!$A$11:$ZZ$210,306,FALSE))=TRUE,"",IF(VLOOKUP($A103,parlvotes_lh!$A$11:$ZZ$210,306,FALSE)=0,"",VLOOKUP($A103,parlvotes_lh!$A$11:$ZZ$210,306,FALSE)))</f>
        <v/>
      </c>
      <c r="Z103" s="270" t="str">
        <f>IF(ISERROR(VLOOKUP($A103,parlvotes_lh!$A$11:$ZZ$210,326,FALSE))=TRUE,"",IF(VLOOKUP($A103,parlvotes_lh!$A$11:$ZZ$210,326,FALSE)=0,"",VLOOKUP($A103,parlvotes_lh!$A$11:$ZZ$210,326,FALSE)))</f>
        <v/>
      </c>
      <c r="AA103" s="270" t="str">
        <f>IF(ISERROR(VLOOKUP($A103,parlvotes_lh!$A$11:$ZZ$210,346,FALSE))=TRUE,"",IF(VLOOKUP($A103,parlvotes_lh!$A$11:$ZZ$210,346,FALSE)=0,"",VLOOKUP($A103,parlvotes_lh!$A$11:$ZZ$210,346,FALSE)))</f>
        <v/>
      </c>
      <c r="AB103" s="270" t="str">
        <f>IF(ISERROR(VLOOKUP($A103,parlvotes_lh!$A$11:$ZZ$210,366,FALSE))=TRUE,"",IF(VLOOKUP($A103,parlvotes_lh!$A$11:$ZZ$210,366,FALSE)=0,"",VLOOKUP($A103,parlvotes_lh!$A$11:$ZZ$210,366,FALSE)))</f>
        <v/>
      </c>
      <c r="AC103" s="270" t="str">
        <f>IF(ISERROR(VLOOKUP($A103,parlvotes_lh!$A$11:$ZZ$210,386,FALSE))=TRUE,"",IF(VLOOKUP($A103,parlvotes_lh!$A$11:$ZZ$210,386,FALSE)=0,"",VLOOKUP($A103,parlvotes_lh!$A$11:$ZZ$210,386,FALSE)))</f>
        <v/>
      </c>
    </row>
    <row r="104" spans="1:29" ht="13.5" customHeight="1">
      <c r="A104" s="264"/>
      <c r="B104" s="45" t="str">
        <f>IF(A104="","",MID(info_weblinks!$C$3,32,3))</f>
        <v/>
      </c>
      <c r="C104" s="45" t="str">
        <f>IF(info_parties!G104="","",info_parties!G104)</f>
        <v/>
      </c>
      <c r="D104" s="45" t="str">
        <f>IF(info_parties!K104="","",info_parties!K104)</f>
        <v/>
      </c>
      <c r="E104" s="45" t="str">
        <f>IF(info_parties!H104="","",info_parties!H104)</f>
        <v/>
      </c>
      <c r="F104" s="265" t="str">
        <f t="shared" si="4"/>
        <v/>
      </c>
      <c r="G104" s="266" t="str">
        <f t="shared" si="5"/>
        <v/>
      </c>
      <c r="H104" s="267" t="str">
        <f t="shared" si="6"/>
        <v/>
      </c>
      <c r="I104" s="268" t="str">
        <f t="shared" si="7"/>
        <v/>
      </c>
      <c r="J104" s="269" t="str">
        <f>IF(ISERROR(VLOOKUP($A104,parlvotes_lh!$A$11:$ZZ$210,6,FALSE))=TRUE,"",IF(VLOOKUP($A104,parlvotes_lh!$A$11:$ZZ$210,6,FALSE)=0,"",VLOOKUP($A104,parlvotes_lh!$A$11:$ZZ$210,6,FALSE)))</f>
        <v/>
      </c>
      <c r="K104" s="269" t="str">
        <f>IF(ISERROR(VLOOKUP($A104,parlvotes_lh!$A$11:$ZZ$210,26,FALSE))=TRUE,"",IF(VLOOKUP($A104,parlvotes_lh!$A$11:$ZZ$210,26,FALSE)=0,"",VLOOKUP($A104,parlvotes_lh!$A$11:$ZZ$210,26,FALSE)))</f>
        <v/>
      </c>
      <c r="L104" s="269" t="str">
        <f>IF(ISERROR(VLOOKUP($A104,parlvotes_lh!$A$11:$ZZ$210,46,FALSE))=TRUE,"",IF(VLOOKUP($A104,parlvotes_lh!$A$11:$ZZ$210,46,FALSE)=0,"",VLOOKUP($A104,parlvotes_lh!$A$11:$ZZ$210,46,FALSE)))</f>
        <v/>
      </c>
      <c r="M104" s="269" t="str">
        <f>IF(ISERROR(VLOOKUP($A104,parlvotes_lh!$A$11:$ZZ$210,66,FALSE))=TRUE,"",IF(VLOOKUP($A104,parlvotes_lh!$A$11:$ZZ$210,66,FALSE)=0,"",VLOOKUP($A104,parlvotes_lh!$A$11:$ZZ$210,66,FALSE)))</f>
        <v/>
      </c>
      <c r="N104" s="269" t="str">
        <f>IF(ISERROR(VLOOKUP($A104,parlvotes_lh!$A$11:$ZZ$210,86,FALSE))=TRUE,"",IF(VLOOKUP($A104,parlvotes_lh!$A$11:$ZZ$210,86,FALSE)=0,"",VLOOKUP($A104,parlvotes_lh!$A$11:$ZZ$210,86,FALSE)))</f>
        <v/>
      </c>
      <c r="O104" s="269" t="str">
        <f>IF(ISERROR(VLOOKUP($A104,parlvotes_lh!$A$11:$ZZ$210,106,FALSE))=TRUE,"",IF(VLOOKUP($A104,parlvotes_lh!$A$11:$ZZ$210,106,FALSE)=0,"",VLOOKUP($A104,parlvotes_lh!$A$11:$ZZ$210,106,FALSE)))</f>
        <v/>
      </c>
      <c r="P104" s="269" t="str">
        <f>IF(ISERROR(VLOOKUP($A104,parlvotes_lh!$A$11:$ZZ$210,126,FALSE))=TRUE,"",IF(VLOOKUP($A104,parlvotes_lh!$A$11:$ZZ$210,126,FALSE)=0,"",VLOOKUP($A104,parlvotes_lh!$A$11:$ZZ$210,126,FALSE)))</f>
        <v/>
      </c>
      <c r="Q104" s="270" t="str">
        <f>IF(ISERROR(VLOOKUP($A104,parlvotes_lh!$A$11:$ZZ$210,146,FALSE))=TRUE,"",IF(VLOOKUP($A104,parlvotes_lh!$A$11:$ZZ$210,146,FALSE)=0,"",VLOOKUP($A104,parlvotes_lh!$A$11:$ZZ$210,146,FALSE)))</f>
        <v/>
      </c>
      <c r="R104" s="270" t="str">
        <f>IF(ISERROR(VLOOKUP($A104,parlvotes_lh!$A$11:$ZZ$210,166,FALSE))=TRUE,"",IF(VLOOKUP($A104,parlvotes_lh!$A$11:$ZZ$210,166,FALSE)=0,"",VLOOKUP($A104,parlvotes_lh!$A$11:$ZZ$210,166,FALSE)))</f>
        <v/>
      </c>
      <c r="S104" s="270" t="str">
        <f>IF(ISERROR(VLOOKUP($A104,parlvotes_lh!$A$11:$ZZ$210,186,FALSE))=TRUE,"",IF(VLOOKUP($A104,parlvotes_lh!$A$11:$ZZ$210,186,FALSE)=0,"",VLOOKUP($A104,parlvotes_lh!$A$11:$ZZ$210,186,FALSE)))</f>
        <v/>
      </c>
      <c r="T104" s="270" t="str">
        <f>IF(ISERROR(VLOOKUP($A104,parlvotes_lh!$A$11:$ZZ$210,206,FALSE))=TRUE,"",IF(VLOOKUP($A104,parlvotes_lh!$A$11:$ZZ$210,206,FALSE)=0,"",VLOOKUP($A104,parlvotes_lh!$A$11:$ZZ$210,206,FALSE)))</f>
        <v/>
      </c>
      <c r="U104" s="270" t="str">
        <f>IF(ISERROR(VLOOKUP($A104,parlvotes_lh!$A$11:$ZZ$210,226,FALSE))=TRUE,"",IF(VLOOKUP($A104,parlvotes_lh!$A$11:$ZZ$210,226,FALSE)=0,"",VLOOKUP($A104,parlvotes_lh!$A$11:$ZZ$210,226,FALSE)))</f>
        <v/>
      </c>
      <c r="V104" s="270" t="str">
        <f>IF(ISERROR(VLOOKUP($A104,parlvotes_lh!$A$11:$ZZ$210,246,FALSE))=TRUE,"",IF(VLOOKUP($A104,parlvotes_lh!$A$11:$ZZ$210,246,FALSE)=0,"",VLOOKUP($A104,parlvotes_lh!$A$11:$ZZ$210,246,FALSE)))</f>
        <v/>
      </c>
      <c r="W104" s="270" t="str">
        <f>IF(ISERROR(VLOOKUP($A104,parlvotes_lh!$A$11:$ZZ$210,266,FALSE))=TRUE,"",IF(VLOOKUP($A104,parlvotes_lh!$A$11:$ZZ$210,266,FALSE)=0,"",VLOOKUP($A104,parlvotes_lh!$A$11:$ZZ$210,266,FALSE)))</f>
        <v/>
      </c>
      <c r="X104" s="270" t="str">
        <f>IF(ISERROR(VLOOKUP($A104,parlvotes_lh!$A$11:$ZZ$210,286,FALSE))=TRUE,"",IF(VLOOKUP($A104,parlvotes_lh!$A$11:$ZZ$210,286,FALSE)=0,"",VLOOKUP($A104,parlvotes_lh!$A$11:$ZZ$210,286,FALSE)))</f>
        <v/>
      </c>
      <c r="Y104" s="270" t="str">
        <f>IF(ISERROR(VLOOKUP($A104,parlvotes_lh!$A$11:$ZZ$210,306,FALSE))=TRUE,"",IF(VLOOKUP($A104,parlvotes_lh!$A$11:$ZZ$210,306,FALSE)=0,"",VLOOKUP($A104,parlvotes_lh!$A$11:$ZZ$210,306,FALSE)))</f>
        <v/>
      </c>
      <c r="Z104" s="270" t="str">
        <f>IF(ISERROR(VLOOKUP($A104,parlvotes_lh!$A$11:$ZZ$210,326,FALSE))=TRUE,"",IF(VLOOKUP($A104,parlvotes_lh!$A$11:$ZZ$210,326,FALSE)=0,"",VLOOKUP($A104,parlvotes_lh!$A$11:$ZZ$210,326,FALSE)))</f>
        <v/>
      </c>
      <c r="AA104" s="270" t="str">
        <f>IF(ISERROR(VLOOKUP($A104,parlvotes_lh!$A$11:$ZZ$210,346,FALSE))=TRUE,"",IF(VLOOKUP($A104,parlvotes_lh!$A$11:$ZZ$210,346,FALSE)=0,"",VLOOKUP($A104,parlvotes_lh!$A$11:$ZZ$210,346,FALSE)))</f>
        <v/>
      </c>
      <c r="AB104" s="270" t="str">
        <f>IF(ISERROR(VLOOKUP($A104,parlvotes_lh!$A$11:$ZZ$210,366,FALSE))=TRUE,"",IF(VLOOKUP($A104,parlvotes_lh!$A$11:$ZZ$210,366,FALSE)=0,"",VLOOKUP($A104,parlvotes_lh!$A$11:$ZZ$210,366,FALSE)))</f>
        <v/>
      </c>
      <c r="AC104" s="270" t="str">
        <f>IF(ISERROR(VLOOKUP($A104,parlvotes_lh!$A$11:$ZZ$210,386,FALSE))=TRUE,"",IF(VLOOKUP($A104,parlvotes_lh!$A$11:$ZZ$210,386,FALSE)=0,"",VLOOKUP($A104,parlvotes_lh!$A$11:$ZZ$210,386,FALSE)))</f>
        <v/>
      </c>
    </row>
    <row r="105" spans="1:29" ht="13.5" customHeight="1">
      <c r="A105" s="264"/>
      <c r="B105" s="45" t="str">
        <f>IF(A105="","",MID(info_weblinks!$C$3,32,3))</f>
        <v/>
      </c>
      <c r="C105" s="45" t="str">
        <f>IF(info_parties!G105="","",info_parties!G105)</f>
        <v/>
      </c>
      <c r="D105" s="45" t="str">
        <f>IF(info_parties!K105="","",info_parties!K105)</f>
        <v/>
      </c>
      <c r="E105" s="45" t="str">
        <f>IF(info_parties!H105="","",info_parties!H105)</f>
        <v/>
      </c>
      <c r="F105" s="265" t="str">
        <f t="shared" si="4"/>
        <v/>
      </c>
      <c r="G105" s="266" t="str">
        <f t="shared" si="5"/>
        <v/>
      </c>
      <c r="H105" s="267" t="str">
        <f t="shared" si="6"/>
        <v/>
      </c>
      <c r="I105" s="268" t="str">
        <f t="shared" si="7"/>
        <v/>
      </c>
      <c r="J105" s="269" t="str">
        <f>IF(ISERROR(VLOOKUP($A105,parlvotes_lh!$A$11:$ZZ$210,6,FALSE))=TRUE,"",IF(VLOOKUP($A105,parlvotes_lh!$A$11:$ZZ$210,6,FALSE)=0,"",VLOOKUP($A105,parlvotes_lh!$A$11:$ZZ$210,6,FALSE)))</f>
        <v/>
      </c>
      <c r="K105" s="269" t="str">
        <f>IF(ISERROR(VLOOKUP($A105,parlvotes_lh!$A$11:$ZZ$210,26,FALSE))=TRUE,"",IF(VLOOKUP($A105,parlvotes_lh!$A$11:$ZZ$210,26,FALSE)=0,"",VLOOKUP($A105,parlvotes_lh!$A$11:$ZZ$210,26,FALSE)))</f>
        <v/>
      </c>
      <c r="L105" s="269" t="str">
        <f>IF(ISERROR(VLOOKUP($A105,parlvotes_lh!$A$11:$ZZ$210,46,FALSE))=TRUE,"",IF(VLOOKUP($A105,parlvotes_lh!$A$11:$ZZ$210,46,FALSE)=0,"",VLOOKUP($A105,parlvotes_lh!$A$11:$ZZ$210,46,FALSE)))</f>
        <v/>
      </c>
      <c r="M105" s="269" t="str">
        <f>IF(ISERROR(VLOOKUP($A105,parlvotes_lh!$A$11:$ZZ$210,66,FALSE))=TRUE,"",IF(VLOOKUP($A105,parlvotes_lh!$A$11:$ZZ$210,66,FALSE)=0,"",VLOOKUP($A105,parlvotes_lh!$A$11:$ZZ$210,66,FALSE)))</f>
        <v/>
      </c>
      <c r="N105" s="269" t="str">
        <f>IF(ISERROR(VLOOKUP($A105,parlvotes_lh!$A$11:$ZZ$210,86,FALSE))=TRUE,"",IF(VLOOKUP($A105,parlvotes_lh!$A$11:$ZZ$210,86,FALSE)=0,"",VLOOKUP($A105,parlvotes_lh!$A$11:$ZZ$210,86,FALSE)))</f>
        <v/>
      </c>
      <c r="O105" s="269" t="str">
        <f>IF(ISERROR(VLOOKUP($A105,parlvotes_lh!$A$11:$ZZ$210,106,FALSE))=TRUE,"",IF(VLOOKUP($A105,parlvotes_lh!$A$11:$ZZ$210,106,FALSE)=0,"",VLOOKUP($A105,parlvotes_lh!$A$11:$ZZ$210,106,FALSE)))</f>
        <v/>
      </c>
      <c r="P105" s="269" t="str">
        <f>IF(ISERROR(VLOOKUP($A105,parlvotes_lh!$A$11:$ZZ$210,126,FALSE))=TRUE,"",IF(VLOOKUP($A105,parlvotes_lh!$A$11:$ZZ$210,126,FALSE)=0,"",VLOOKUP($A105,parlvotes_lh!$A$11:$ZZ$210,126,FALSE)))</f>
        <v/>
      </c>
      <c r="Q105" s="270" t="str">
        <f>IF(ISERROR(VLOOKUP($A105,parlvotes_lh!$A$11:$ZZ$210,146,FALSE))=TRUE,"",IF(VLOOKUP($A105,parlvotes_lh!$A$11:$ZZ$210,146,FALSE)=0,"",VLOOKUP($A105,parlvotes_lh!$A$11:$ZZ$210,146,FALSE)))</f>
        <v/>
      </c>
      <c r="R105" s="270" t="str">
        <f>IF(ISERROR(VLOOKUP($A105,parlvotes_lh!$A$11:$ZZ$210,166,FALSE))=TRUE,"",IF(VLOOKUP($A105,parlvotes_lh!$A$11:$ZZ$210,166,FALSE)=0,"",VLOOKUP($A105,parlvotes_lh!$A$11:$ZZ$210,166,FALSE)))</f>
        <v/>
      </c>
      <c r="S105" s="270" t="str">
        <f>IF(ISERROR(VLOOKUP($A105,parlvotes_lh!$A$11:$ZZ$210,186,FALSE))=TRUE,"",IF(VLOOKUP($A105,parlvotes_lh!$A$11:$ZZ$210,186,FALSE)=0,"",VLOOKUP($A105,parlvotes_lh!$A$11:$ZZ$210,186,FALSE)))</f>
        <v/>
      </c>
      <c r="T105" s="270" t="str">
        <f>IF(ISERROR(VLOOKUP($A105,parlvotes_lh!$A$11:$ZZ$210,206,FALSE))=TRUE,"",IF(VLOOKUP($A105,parlvotes_lh!$A$11:$ZZ$210,206,FALSE)=0,"",VLOOKUP($A105,parlvotes_lh!$A$11:$ZZ$210,206,FALSE)))</f>
        <v/>
      </c>
      <c r="U105" s="270" t="str">
        <f>IF(ISERROR(VLOOKUP($A105,parlvotes_lh!$A$11:$ZZ$210,226,FALSE))=TRUE,"",IF(VLOOKUP($A105,parlvotes_lh!$A$11:$ZZ$210,226,FALSE)=0,"",VLOOKUP($A105,parlvotes_lh!$A$11:$ZZ$210,226,FALSE)))</f>
        <v/>
      </c>
      <c r="V105" s="270" t="str">
        <f>IF(ISERROR(VLOOKUP($A105,parlvotes_lh!$A$11:$ZZ$210,246,FALSE))=TRUE,"",IF(VLOOKUP($A105,parlvotes_lh!$A$11:$ZZ$210,246,FALSE)=0,"",VLOOKUP($A105,parlvotes_lh!$A$11:$ZZ$210,246,FALSE)))</f>
        <v/>
      </c>
      <c r="W105" s="270" t="str">
        <f>IF(ISERROR(VLOOKUP($A105,parlvotes_lh!$A$11:$ZZ$210,266,FALSE))=TRUE,"",IF(VLOOKUP($A105,parlvotes_lh!$A$11:$ZZ$210,266,FALSE)=0,"",VLOOKUP($A105,parlvotes_lh!$A$11:$ZZ$210,266,FALSE)))</f>
        <v/>
      </c>
      <c r="X105" s="270" t="str">
        <f>IF(ISERROR(VLOOKUP($A105,parlvotes_lh!$A$11:$ZZ$210,286,FALSE))=TRUE,"",IF(VLOOKUP($A105,parlvotes_lh!$A$11:$ZZ$210,286,FALSE)=0,"",VLOOKUP($A105,parlvotes_lh!$A$11:$ZZ$210,286,FALSE)))</f>
        <v/>
      </c>
      <c r="Y105" s="270" t="str">
        <f>IF(ISERROR(VLOOKUP($A105,parlvotes_lh!$A$11:$ZZ$210,306,FALSE))=TRUE,"",IF(VLOOKUP($A105,parlvotes_lh!$A$11:$ZZ$210,306,FALSE)=0,"",VLOOKUP($A105,parlvotes_lh!$A$11:$ZZ$210,306,FALSE)))</f>
        <v/>
      </c>
      <c r="Z105" s="270" t="str">
        <f>IF(ISERROR(VLOOKUP($A105,parlvotes_lh!$A$11:$ZZ$210,326,FALSE))=TRUE,"",IF(VLOOKUP($A105,parlvotes_lh!$A$11:$ZZ$210,326,FALSE)=0,"",VLOOKUP($A105,parlvotes_lh!$A$11:$ZZ$210,326,FALSE)))</f>
        <v/>
      </c>
      <c r="AA105" s="270" t="str">
        <f>IF(ISERROR(VLOOKUP($A105,parlvotes_lh!$A$11:$ZZ$210,346,FALSE))=TRUE,"",IF(VLOOKUP($A105,parlvotes_lh!$A$11:$ZZ$210,346,FALSE)=0,"",VLOOKUP($A105,parlvotes_lh!$A$11:$ZZ$210,346,FALSE)))</f>
        <v/>
      </c>
      <c r="AB105" s="270" t="str">
        <f>IF(ISERROR(VLOOKUP($A105,parlvotes_lh!$A$11:$ZZ$210,366,FALSE))=TRUE,"",IF(VLOOKUP($A105,parlvotes_lh!$A$11:$ZZ$210,366,FALSE)=0,"",VLOOKUP($A105,parlvotes_lh!$A$11:$ZZ$210,366,FALSE)))</f>
        <v/>
      </c>
      <c r="AC105" s="270" t="str">
        <f>IF(ISERROR(VLOOKUP($A105,parlvotes_lh!$A$11:$ZZ$210,386,FALSE))=TRUE,"",IF(VLOOKUP($A105,parlvotes_lh!$A$11:$ZZ$210,386,FALSE)=0,"",VLOOKUP($A105,parlvotes_lh!$A$11:$ZZ$210,386,FALSE)))</f>
        <v/>
      </c>
    </row>
    <row r="106" spans="1:29" ht="13.5" customHeight="1">
      <c r="A106" s="264"/>
      <c r="B106" s="45" t="str">
        <f>IF(A106="","",MID(info_weblinks!$C$3,32,3))</f>
        <v/>
      </c>
      <c r="C106" s="45" t="str">
        <f>IF(info_parties!G106="","",info_parties!G106)</f>
        <v/>
      </c>
      <c r="D106" s="45" t="str">
        <f>IF(info_parties!K106="","",info_parties!K106)</f>
        <v/>
      </c>
      <c r="E106" s="45" t="str">
        <f>IF(info_parties!H106="","",info_parties!H106)</f>
        <v/>
      </c>
      <c r="F106" s="265" t="str">
        <f t="shared" si="4"/>
        <v/>
      </c>
      <c r="G106" s="266" t="str">
        <f t="shared" si="5"/>
        <v/>
      </c>
      <c r="H106" s="267" t="str">
        <f t="shared" si="6"/>
        <v/>
      </c>
      <c r="I106" s="268" t="str">
        <f t="shared" si="7"/>
        <v/>
      </c>
      <c r="J106" s="269" t="str">
        <f>IF(ISERROR(VLOOKUP($A106,parlvotes_lh!$A$11:$ZZ$210,6,FALSE))=TRUE,"",IF(VLOOKUP($A106,parlvotes_lh!$A$11:$ZZ$210,6,FALSE)=0,"",VLOOKUP($A106,parlvotes_lh!$A$11:$ZZ$210,6,FALSE)))</f>
        <v/>
      </c>
      <c r="K106" s="269" t="str">
        <f>IF(ISERROR(VLOOKUP($A106,parlvotes_lh!$A$11:$ZZ$210,26,FALSE))=TRUE,"",IF(VLOOKUP($A106,parlvotes_lh!$A$11:$ZZ$210,26,FALSE)=0,"",VLOOKUP($A106,parlvotes_lh!$A$11:$ZZ$210,26,FALSE)))</f>
        <v/>
      </c>
      <c r="L106" s="269" t="str">
        <f>IF(ISERROR(VLOOKUP($A106,parlvotes_lh!$A$11:$ZZ$210,46,FALSE))=TRUE,"",IF(VLOOKUP($A106,parlvotes_lh!$A$11:$ZZ$210,46,FALSE)=0,"",VLOOKUP($A106,parlvotes_lh!$A$11:$ZZ$210,46,FALSE)))</f>
        <v/>
      </c>
      <c r="M106" s="269" t="str">
        <f>IF(ISERROR(VLOOKUP($A106,parlvotes_lh!$A$11:$ZZ$210,66,FALSE))=TRUE,"",IF(VLOOKUP($A106,parlvotes_lh!$A$11:$ZZ$210,66,FALSE)=0,"",VLOOKUP($A106,parlvotes_lh!$A$11:$ZZ$210,66,FALSE)))</f>
        <v/>
      </c>
      <c r="N106" s="269" t="str">
        <f>IF(ISERROR(VLOOKUP($A106,parlvotes_lh!$A$11:$ZZ$210,86,FALSE))=TRUE,"",IF(VLOOKUP($A106,parlvotes_lh!$A$11:$ZZ$210,86,FALSE)=0,"",VLOOKUP($A106,parlvotes_lh!$A$11:$ZZ$210,86,FALSE)))</f>
        <v/>
      </c>
      <c r="O106" s="269" t="str">
        <f>IF(ISERROR(VLOOKUP($A106,parlvotes_lh!$A$11:$ZZ$210,106,FALSE))=TRUE,"",IF(VLOOKUP($A106,parlvotes_lh!$A$11:$ZZ$210,106,FALSE)=0,"",VLOOKUP($A106,parlvotes_lh!$A$11:$ZZ$210,106,FALSE)))</f>
        <v/>
      </c>
      <c r="P106" s="269" t="str">
        <f>IF(ISERROR(VLOOKUP($A106,parlvotes_lh!$A$11:$ZZ$210,126,FALSE))=TRUE,"",IF(VLOOKUP($A106,parlvotes_lh!$A$11:$ZZ$210,126,FALSE)=0,"",VLOOKUP($A106,parlvotes_lh!$A$11:$ZZ$210,126,FALSE)))</f>
        <v/>
      </c>
      <c r="Q106" s="270" t="str">
        <f>IF(ISERROR(VLOOKUP($A106,parlvotes_lh!$A$11:$ZZ$210,146,FALSE))=TRUE,"",IF(VLOOKUP($A106,parlvotes_lh!$A$11:$ZZ$210,146,FALSE)=0,"",VLOOKUP($A106,parlvotes_lh!$A$11:$ZZ$210,146,FALSE)))</f>
        <v/>
      </c>
      <c r="R106" s="270" t="str">
        <f>IF(ISERROR(VLOOKUP($A106,parlvotes_lh!$A$11:$ZZ$210,166,FALSE))=TRUE,"",IF(VLOOKUP($A106,parlvotes_lh!$A$11:$ZZ$210,166,FALSE)=0,"",VLOOKUP($A106,parlvotes_lh!$A$11:$ZZ$210,166,FALSE)))</f>
        <v/>
      </c>
      <c r="S106" s="270" t="str">
        <f>IF(ISERROR(VLOOKUP($A106,parlvotes_lh!$A$11:$ZZ$210,186,FALSE))=TRUE,"",IF(VLOOKUP($A106,parlvotes_lh!$A$11:$ZZ$210,186,FALSE)=0,"",VLOOKUP($A106,parlvotes_lh!$A$11:$ZZ$210,186,FALSE)))</f>
        <v/>
      </c>
      <c r="T106" s="270" t="str">
        <f>IF(ISERROR(VLOOKUP($A106,parlvotes_lh!$A$11:$ZZ$210,206,FALSE))=TRUE,"",IF(VLOOKUP($A106,parlvotes_lh!$A$11:$ZZ$210,206,FALSE)=0,"",VLOOKUP($A106,parlvotes_lh!$A$11:$ZZ$210,206,FALSE)))</f>
        <v/>
      </c>
      <c r="U106" s="270" t="str">
        <f>IF(ISERROR(VLOOKUP($A106,parlvotes_lh!$A$11:$ZZ$210,226,FALSE))=TRUE,"",IF(VLOOKUP($A106,parlvotes_lh!$A$11:$ZZ$210,226,FALSE)=0,"",VLOOKUP($A106,parlvotes_lh!$A$11:$ZZ$210,226,FALSE)))</f>
        <v/>
      </c>
      <c r="V106" s="270" t="str">
        <f>IF(ISERROR(VLOOKUP($A106,parlvotes_lh!$A$11:$ZZ$210,246,FALSE))=TRUE,"",IF(VLOOKUP($A106,parlvotes_lh!$A$11:$ZZ$210,246,FALSE)=0,"",VLOOKUP($A106,parlvotes_lh!$A$11:$ZZ$210,246,FALSE)))</f>
        <v/>
      </c>
      <c r="W106" s="270" t="str">
        <f>IF(ISERROR(VLOOKUP($A106,parlvotes_lh!$A$11:$ZZ$210,266,FALSE))=TRUE,"",IF(VLOOKUP($A106,parlvotes_lh!$A$11:$ZZ$210,266,FALSE)=0,"",VLOOKUP($A106,parlvotes_lh!$A$11:$ZZ$210,266,FALSE)))</f>
        <v/>
      </c>
      <c r="X106" s="270" t="str">
        <f>IF(ISERROR(VLOOKUP($A106,parlvotes_lh!$A$11:$ZZ$210,286,FALSE))=TRUE,"",IF(VLOOKUP($A106,parlvotes_lh!$A$11:$ZZ$210,286,FALSE)=0,"",VLOOKUP($A106,parlvotes_lh!$A$11:$ZZ$210,286,FALSE)))</f>
        <v/>
      </c>
      <c r="Y106" s="270" t="str">
        <f>IF(ISERROR(VLOOKUP($A106,parlvotes_lh!$A$11:$ZZ$210,306,FALSE))=TRUE,"",IF(VLOOKUP($A106,parlvotes_lh!$A$11:$ZZ$210,306,FALSE)=0,"",VLOOKUP($A106,parlvotes_lh!$A$11:$ZZ$210,306,FALSE)))</f>
        <v/>
      </c>
      <c r="Z106" s="270" t="str">
        <f>IF(ISERROR(VLOOKUP($A106,parlvotes_lh!$A$11:$ZZ$210,326,FALSE))=TRUE,"",IF(VLOOKUP($A106,parlvotes_lh!$A$11:$ZZ$210,326,FALSE)=0,"",VLOOKUP($A106,parlvotes_lh!$A$11:$ZZ$210,326,FALSE)))</f>
        <v/>
      </c>
      <c r="AA106" s="270" t="str">
        <f>IF(ISERROR(VLOOKUP($A106,parlvotes_lh!$A$11:$ZZ$210,346,FALSE))=TRUE,"",IF(VLOOKUP($A106,parlvotes_lh!$A$11:$ZZ$210,346,FALSE)=0,"",VLOOKUP($A106,parlvotes_lh!$A$11:$ZZ$210,346,FALSE)))</f>
        <v/>
      </c>
      <c r="AB106" s="270" t="str">
        <f>IF(ISERROR(VLOOKUP($A106,parlvotes_lh!$A$11:$ZZ$210,366,FALSE))=TRUE,"",IF(VLOOKUP($A106,parlvotes_lh!$A$11:$ZZ$210,366,FALSE)=0,"",VLOOKUP($A106,parlvotes_lh!$A$11:$ZZ$210,366,FALSE)))</f>
        <v/>
      </c>
      <c r="AC106" s="270" t="str">
        <f>IF(ISERROR(VLOOKUP($A106,parlvotes_lh!$A$11:$ZZ$210,386,FALSE))=TRUE,"",IF(VLOOKUP($A106,parlvotes_lh!$A$11:$ZZ$210,386,FALSE)=0,"",VLOOKUP($A106,parlvotes_lh!$A$11:$ZZ$210,386,FALSE)))</f>
        <v/>
      </c>
    </row>
    <row r="107" spans="1:29" ht="13.5" customHeight="1">
      <c r="A107" s="264"/>
      <c r="B107" s="45" t="str">
        <f>IF(A107="","",MID(info_weblinks!$C$3,32,3))</f>
        <v/>
      </c>
      <c r="C107" s="45" t="str">
        <f>IF(info_parties!G107="","",info_parties!G107)</f>
        <v/>
      </c>
      <c r="D107" s="45" t="str">
        <f>IF(info_parties!K107="","",info_parties!K107)</f>
        <v/>
      </c>
      <c r="E107" s="45" t="str">
        <f>IF(info_parties!H107="","",info_parties!H107)</f>
        <v/>
      </c>
      <c r="F107" s="265" t="str">
        <f t="shared" si="4"/>
        <v/>
      </c>
      <c r="G107" s="266" t="str">
        <f t="shared" si="5"/>
        <v/>
      </c>
      <c r="H107" s="267" t="str">
        <f t="shared" si="6"/>
        <v/>
      </c>
      <c r="I107" s="268" t="str">
        <f t="shared" si="7"/>
        <v/>
      </c>
      <c r="J107" s="269" t="str">
        <f>IF(ISERROR(VLOOKUP($A107,parlvotes_lh!$A$11:$ZZ$210,6,FALSE))=TRUE,"",IF(VLOOKUP($A107,parlvotes_lh!$A$11:$ZZ$210,6,FALSE)=0,"",VLOOKUP($A107,parlvotes_lh!$A$11:$ZZ$210,6,FALSE)))</f>
        <v/>
      </c>
      <c r="K107" s="269" t="str">
        <f>IF(ISERROR(VLOOKUP($A107,parlvotes_lh!$A$11:$ZZ$210,26,FALSE))=TRUE,"",IF(VLOOKUP($A107,parlvotes_lh!$A$11:$ZZ$210,26,FALSE)=0,"",VLOOKUP($A107,parlvotes_lh!$A$11:$ZZ$210,26,FALSE)))</f>
        <v/>
      </c>
      <c r="L107" s="269" t="str">
        <f>IF(ISERROR(VLOOKUP($A107,parlvotes_lh!$A$11:$ZZ$210,46,FALSE))=TRUE,"",IF(VLOOKUP($A107,parlvotes_lh!$A$11:$ZZ$210,46,FALSE)=0,"",VLOOKUP($A107,parlvotes_lh!$A$11:$ZZ$210,46,FALSE)))</f>
        <v/>
      </c>
      <c r="M107" s="269" t="str">
        <f>IF(ISERROR(VLOOKUP($A107,parlvotes_lh!$A$11:$ZZ$210,66,FALSE))=TRUE,"",IF(VLOOKUP($A107,parlvotes_lh!$A$11:$ZZ$210,66,FALSE)=0,"",VLOOKUP($A107,parlvotes_lh!$A$11:$ZZ$210,66,FALSE)))</f>
        <v/>
      </c>
      <c r="N107" s="269" t="str">
        <f>IF(ISERROR(VLOOKUP($A107,parlvotes_lh!$A$11:$ZZ$210,86,FALSE))=TRUE,"",IF(VLOOKUP($A107,parlvotes_lh!$A$11:$ZZ$210,86,FALSE)=0,"",VLOOKUP($A107,parlvotes_lh!$A$11:$ZZ$210,86,FALSE)))</f>
        <v/>
      </c>
      <c r="O107" s="269" t="str">
        <f>IF(ISERROR(VLOOKUP($A107,parlvotes_lh!$A$11:$ZZ$210,106,FALSE))=TRUE,"",IF(VLOOKUP($A107,parlvotes_lh!$A$11:$ZZ$210,106,FALSE)=0,"",VLOOKUP($A107,parlvotes_lh!$A$11:$ZZ$210,106,FALSE)))</f>
        <v/>
      </c>
      <c r="P107" s="269" t="str">
        <f>IF(ISERROR(VLOOKUP($A107,parlvotes_lh!$A$11:$ZZ$210,126,FALSE))=TRUE,"",IF(VLOOKUP($A107,parlvotes_lh!$A$11:$ZZ$210,126,FALSE)=0,"",VLOOKUP($A107,parlvotes_lh!$A$11:$ZZ$210,126,FALSE)))</f>
        <v/>
      </c>
      <c r="Q107" s="270" t="str">
        <f>IF(ISERROR(VLOOKUP($A107,parlvotes_lh!$A$11:$ZZ$210,146,FALSE))=TRUE,"",IF(VLOOKUP($A107,parlvotes_lh!$A$11:$ZZ$210,146,FALSE)=0,"",VLOOKUP($A107,parlvotes_lh!$A$11:$ZZ$210,146,FALSE)))</f>
        <v/>
      </c>
      <c r="R107" s="270" t="str">
        <f>IF(ISERROR(VLOOKUP($A107,parlvotes_lh!$A$11:$ZZ$210,166,FALSE))=TRUE,"",IF(VLOOKUP($A107,parlvotes_lh!$A$11:$ZZ$210,166,FALSE)=0,"",VLOOKUP($A107,parlvotes_lh!$A$11:$ZZ$210,166,FALSE)))</f>
        <v/>
      </c>
      <c r="S107" s="270" t="str">
        <f>IF(ISERROR(VLOOKUP($A107,parlvotes_lh!$A$11:$ZZ$210,186,FALSE))=TRUE,"",IF(VLOOKUP($A107,parlvotes_lh!$A$11:$ZZ$210,186,FALSE)=0,"",VLOOKUP($A107,parlvotes_lh!$A$11:$ZZ$210,186,FALSE)))</f>
        <v/>
      </c>
      <c r="T107" s="270" t="str">
        <f>IF(ISERROR(VLOOKUP($A107,parlvotes_lh!$A$11:$ZZ$210,206,FALSE))=TRUE,"",IF(VLOOKUP($A107,parlvotes_lh!$A$11:$ZZ$210,206,FALSE)=0,"",VLOOKUP($A107,parlvotes_lh!$A$11:$ZZ$210,206,FALSE)))</f>
        <v/>
      </c>
      <c r="U107" s="270" t="str">
        <f>IF(ISERROR(VLOOKUP($A107,parlvotes_lh!$A$11:$ZZ$210,226,FALSE))=TRUE,"",IF(VLOOKUP($A107,parlvotes_lh!$A$11:$ZZ$210,226,FALSE)=0,"",VLOOKUP($A107,parlvotes_lh!$A$11:$ZZ$210,226,FALSE)))</f>
        <v/>
      </c>
      <c r="V107" s="270" t="str">
        <f>IF(ISERROR(VLOOKUP($A107,parlvotes_lh!$A$11:$ZZ$210,246,FALSE))=TRUE,"",IF(VLOOKUP($A107,parlvotes_lh!$A$11:$ZZ$210,246,FALSE)=0,"",VLOOKUP($A107,parlvotes_lh!$A$11:$ZZ$210,246,FALSE)))</f>
        <v/>
      </c>
      <c r="W107" s="270" t="str">
        <f>IF(ISERROR(VLOOKUP($A107,parlvotes_lh!$A$11:$ZZ$210,266,FALSE))=TRUE,"",IF(VLOOKUP($A107,parlvotes_lh!$A$11:$ZZ$210,266,FALSE)=0,"",VLOOKUP($A107,parlvotes_lh!$A$11:$ZZ$210,266,FALSE)))</f>
        <v/>
      </c>
      <c r="X107" s="270" t="str">
        <f>IF(ISERROR(VLOOKUP($A107,parlvotes_lh!$A$11:$ZZ$210,286,FALSE))=TRUE,"",IF(VLOOKUP($A107,parlvotes_lh!$A$11:$ZZ$210,286,FALSE)=0,"",VLOOKUP($A107,parlvotes_lh!$A$11:$ZZ$210,286,FALSE)))</f>
        <v/>
      </c>
      <c r="Y107" s="270" t="str">
        <f>IF(ISERROR(VLOOKUP($A107,parlvotes_lh!$A$11:$ZZ$210,306,FALSE))=TRUE,"",IF(VLOOKUP($A107,parlvotes_lh!$A$11:$ZZ$210,306,FALSE)=0,"",VLOOKUP($A107,parlvotes_lh!$A$11:$ZZ$210,306,FALSE)))</f>
        <v/>
      </c>
      <c r="Z107" s="270" t="str">
        <f>IF(ISERROR(VLOOKUP($A107,parlvotes_lh!$A$11:$ZZ$210,326,FALSE))=TRUE,"",IF(VLOOKUP($A107,parlvotes_lh!$A$11:$ZZ$210,326,FALSE)=0,"",VLOOKUP($A107,parlvotes_lh!$A$11:$ZZ$210,326,FALSE)))</f>
        <v/>
      </c>
      <c r="AA107" s="270" t="str">
        <f>IF(ISERROR(VLOOKUP($A107,parlvotes_lh!$A$11:$ZZ$210,346,FALSE))=TRUE,"",IF(VLOOKUP($A107,parlvotes_lh!$A$11:$ZZ$210,346,FALSE)=0,"",VLOOKUP($A107,parlvotes_lh!$A$11:$ZZ$210,346,FALSE)))</f>
        <v/>
      </c>
      <c r="AB107" s="270" t="str">
        <f>IF(ISERROR(VLOOKUP($A107,parlvotes_lh!$A$11:$ZZ$210,366,FALSE))=TRUE,"",IF(VLOOKUP($A107,parlvotes_lh!$A$11:$ZZ$210,366,FALSE)=0,"",VLOOKUP($A107,parlvotes_lh!$A$11:$ZZ$210,366,FALSE)))</f>
        <v/>
      </c>
      <c r="AC107" s="270" t="str">
        <f>IF(ISERROR(VLOOKUP($A107,parlvotes_lh!$A$11:$ZZ$210,386,FALSE))=TRUE,"",IF(VLOOKUP($A107,parlvotes_lh!$A$11:$ZZ$210,386,FALSE)=0,"",VLOOKUP($A107,parlvotes_lh!$A$11:$ZZ$210,386,FALSE)))</f>
        <v/>
      </c>
    </row>
    <row r="108" spans="1:29" ht="13.5" customHeight="1">
      <c r="A108" s="264"/>
      <c r="B108" s="45" t="str">
        <f>IF(A108="","",MID(info_weblinks!$C$3,32,3))</f>
        <v/>
      </c>
      <c r="C108" s="45" t="str">
        <f>IF(info_parties!G108="","",info_parties!G108)</f>
        <v/>
      </c>
      <c r="D108" s="45" t="str">
        <f>IF(info_parties!K108="","",info_parties!K108)</f>
        <v/>
      </c>
      <c r="E108" s="45" t="str">
        <f>IF(info_parties!H108="","",info_parties!H108)</f>
        <v/>
      </c>
      <c r="F108" s="265" t="str">
        <f t="shared" si="4"/>
        <v/>
      </c>
      <c r="G108" s="266" t="str">
        <f t="shared" si="5"/>
        <v/>
      </c>
      <c r="H108" s="267" t="str">
        <f t="shared" si="6"/>
        <v/>
      </c>
      <c r="I108" s="268" t="str">
        <f t="shared" si="7"/>
        <v/>
      </c>
      <c r="J108" s="269" t="str">
        <f>IF(ISERROR(VLOOKUP($A108,parlvotes_lh!$A$11:$ZZ$210,6,FALSE))=TRUE,"",IF(VLOOKUP($A108,parlvotes_lh!$A$11:$ZZ$210,6,FALSE)=0,"",VLOOKUP($A108,parlvotes_lh!$A$11:$ZZ$210,6,FALSE)))</f>
        <v/>
      </c>
      <c r="K108" s="269" t="str">
        <f>IF(ISERROR(VLOOKUP($A108,parlvotes_lh!$A$11:$ZZ$210,26,FALSE))=TRUE,"",IF(VLOOKUP($A108,parlvotes_lh!$A$11:$ZZ$210,26,FALSE)=0,"",VLOOKUP($A108,parlvotes_lh!$A$11:$ZZ$210,26,FALSE)))</f>
        <v/>
      </c>
      <c r="L108" s="269" t="str">
        <f>IF(ISERROR(VLOOKUP($A108,parlvotes_lh!$A$11:$ZZ$210,46,FALSE))=TRUE,"",IF(VLOOKUP($A108,parlvotes_lh!$A$11:$ZZ$210,46,FALSE)=0,"",VLOOKUP($A108,parlvotes_lh!$A$11:$ZZ$210,46,FALSE)))</f>
        <v/>
      </c>
      <c r="M108" s="269" t="str">
        <f>IF(ISERROR(VLOOKUP($A108,parlvotes_lh!$A$11:$ZZ$210,66,FALSE))=TRUE,"",IF(VLOOKUP($A108,parlvotes_lh!$A$11:$ZZ$210,66,FALSE)=0,"",VLOOKUP($A108,parlvotes_lh!$A$11:$ZZ$210,66,FALSE)))</f>
        <v/>
      </c>
      <c r="N108" s="269" t="str">
        <f>IF(ISERROR(VLOOKUP($A108,parlvotes_lh!$A$11:$ZZ$210,86,FALSE))=TRUE,"",IF(VLOOKUP($A108,parlvotes_lh!$A$11:$ZZ$210,86,FALSE)=0,"",VLOOKUP($A108,parlvotes_lh!$A$11:$ZZ$210,86,FALSE)))</f>
        <v/>
      </c>
      <c r="O108" s="269" t="str">
        <f>IF(ISERROR(VLOOKUP($A108,parlvotes_lh!$A$11:$ZZ$210,106,FALSE))=TRUE,"",IF(VLOOKUP($A108,parlvotes_lh!$A$11:$ZZ$210,106,FALSE)=0,"",VLOOKUP($A108,parlvotes_lh!$A$11:$ZZ$210,106,FALSE)))</f>
        <v/>
      </c>
      <c r="P108" s="269" t="str">
        <f>IF(ISERROR(VLOOKUP($A108,parlvotes_lh!$A$11:$ZZ$210,126,FALSE))=TRUE,"",IF(VLOOKUP($A108,parlvotes_lh!$A$11:$ZZ$210,126,FALSE)=0,"",VLOOKUP($A108,parlvotes_lh!$A$11:$ZZ$210,126,FALSE)))</f>
        <v/>
      </c>
      <c r="Q108" s="270" t="str">
        <f>IF(ISERROR(VLOOKUP($A108,parlvotes_lh!$A$11:$ZZ$210,146,FALSE))=TRUE,"",IF(VLOOKUP($A108,parlvotes_lh!$A$11:$ZZ$210,146,FALSE)=0,"",VLOOKUP($A108,parlvotes_lh!$A$11:$ZZ$210,146,FALSE)))</f>
        <v/>
      </c>
      <c r="R108" s="270" t="str">
        <f>IF(ISERROR(VLOOKUP($A108,parlvotes_lh!$A$11:$ZZ$210,166,FALSE))=TRUE,"",IF(VLOOKUP($A108,parlvotes_lh!$A$11:$ZZ$210,166,FALSE)=0,"",VLOOKUP($A108,parlvotes_lh!$A$11:$ZZ$210,166,FALSE)))</f>
        <v/>
      </c>
      <c r="S108" s="270" t="str">
        <f>IF(ISERROR(VLOOKUP($A108,parlvotes_lh!$A$11:$ZZ$210,186,FALSE))=TRUE,"",IF(VLOOKUP($A108,parlvotes_lh!$A$11:$ZZ$210,186,FALSE)=0,"",VLOOKUP($A108,parlvotes_lh!$A$11:$ZZ$210,186,FALSE)))</f>
        <v/>
      </c>
      <c r="T108" s="270" t="str">
        <f>IF(ISERROR(VLOOKUP($A108,parlvotes_lh!$A$11:$ZZ$210,206,FALSE))=TRUE,"",IF(VLOOKUP($A108,parlvotes_lh!$A$11:$ZZ$210,206,FALSE)=0,"",VLOOKUP($A108,parlvotes_lh!$A$11:$ZZ$210,206,FALSE)))</f>
        <v/>
      </c>
      <c r="U108" s="270" t="str">
        <f>IF(ISERROR(VLOOKUP($A108,parlvotes_lh!$A$11:$ZZ$210,226,FALSE))=TRUE,"",IF(VLOOKUP($A108,parlvotes_lh!$A$11:$ZZ$210,226,FALSE)=0,"",VLOOKUP($A108,parlvotes_lh!$A$11:$ZZ$210,226,FALSE)))</f>
        <v/>
      </c>
      <c r="V108" s="270" t="str">
        <f>IF(ISERROR(VLOOKUP($A108,parlvotes_lh!$A$11:$ZZ$210,246,FALSE))=TRUE,"",IF(VLOOKUP($A108,parlvotes_lh!$A$11:$ZZ$210,246,FALSE)=0,"",VLOOKUP($A108,parlvotes_lh!$A$11:$ZZ$210,246,FALSE)))</f>
        <v/>
      </c>
      <c r="W108" s="270" t="str">
        <f>IF(ISERROR(VLOOKUP($A108,parlvotes_lh!$A$11:$ZZ$210,266,FALSE))=TRUE,"",IF(VLOOKUP($A108,parlvotes_lh!$A$11:$ZZ$210,266,FALSE)=0,"",VLOOKUP($A108,parlvotes_lh!$A$11:$ZZ$210,266,FALSE)))</f>
        <v/>
      </c>
      <c r="X108" s="270" t="str">
        <f>IF(ISERROR(VLOOKUP($A108,parlvotes_lh!$A$11:$ZZ$210,286,FALSE))=TRUE,"",IF(VLOOKUP($A108,parlvotes_lh!$A$11:$ZZ$210,286,FALSE)=0,"",VLOOKUP($A108,parlvotes_lh!$A$11:$ZZ$210,286,FALSE)))</f>
        <v/>
      </c>
      <c r="Y108" s="270" t="str">
        <f>IF(ISERROR(VLOOKUP($A108,parlvotes_lh!$A$11:$ZZ$210,306,FALSE))=TRUE,"",IF(VLOOKUP($A108,parlvotes_lh!$A$11:$ZZ$210,306,FALSE)=0,"",VLOOKUP($A108,parlvotes_lh!$A$11:$ZZ$210,306,FALSE)))</f>
        <v/>
      </c>
      <c r="Z108" s="270" t="str">
        <f>IF(ISERROR(VLOOKUP($A108,parlvotes_lh!$A$11:$ZZ$210,326,FALSE))=TRUE,"",IF(VLOOKUP($A108,parlvotes_lh!$A$11:$ZZ$210,326,FALSE)=0,"",VLOOKUP($A108,parlvotes_lh!$A$11:$ZZ$210,326,FALSE)))</f>
        <v/>
      </c>
      <c r="AA108" s="270" t="str">
        <f>IF(ISERROR(VLOOKUP($A108,parlvotes_lh!$A$11:$ZZ$210,346,FALSE))=TRUE,"",IF(VLOOKUP($A108,parlvotes_lh!$A$11:$ZZ$210,346,FALSE)=0,"",VLOOKUP($A108,parlvotes_lh!$A$11:$ZZ$210,346,FALSE)))</f>
        <v/>
      </c>
      <c r="AB108" s="270" t="str">
        <f>IF(ISERROR(VLOOKUP($A108,parlvotes_lh!$A$11:$ZZ$210,366,FALSE))=TRUE,"",IF(VLOOKUP($A108,parlvotes_lh!$A$11:$ZZ$210,366,FALSE)=0,"",VLOOKUP($A108,parlvotes_lh!$A$11:$ZZ$210,366,FALSE)))</f>
        <v/>
      </c>
      <c r="AC108" s="270" t="str">
        <f>IF(ISERROR(VLOOKUP($A108,parlvotes_lh!$A$11:$ZZ$210,386,FALSE))=TRUE,"",IF(VLOOKUP($A108,parlvotes_lh!$A$11:$ZZ$210,386,FALSE)=0,"",VLOOKUP($A108,parlvotes_lh!$A$11:$ZZ$210,386,FALSE)))</f>
        <v/>
      </c>
    </row>
    <row r="109" spans="1:29" ht="13.5" customHeight="1">
      <c r="A109" s="264"/>
      <c r="B109" s="45" t="str">
        <f>IF(A109="","",MID(info_weblinks!$C$3,32,3))</f>
        <v/>
      </c>
      <c r="C109" s="45" t="str">
        <f>IF(info_parties!G109="","",info_parties!G109)</f>
        <v/>
      </c>
      <c r="D109" s="45" t="str">
        <f>IF(info_parties!K109="","",info_parties!K109)</f>
        <v/>
      </c>
      <c r="E109" s="45" t="str">
        <f>IF(info_parties!H109="","",info_parties!H109)</f>
        <v/>
      </c>
      <c r="F109" s="265" t="str">
        <f t="shared" si="4"/>
        <v/>
      </c>
      <c r="G109" s="266" t="str">
        <f t="shared" si="5"/>
        <v/>
      </c>
      <c r="H109" s="267" t="str">
        <f t="shared" si="6"/>
        <v/>
      </c>
      <c r="I109" s="268" t="str">
        <f t="shared" si="7"/>
        <v/>
      </c>
      <c r="J109" s="269" t="str">
        <f>IF(ISERROR(VLOOKUP($A109,parlvotes_lh!$A$11:$ZZ$210,6,FALSE))=TRUE,"",IF(VLOOKUP($A109,parlvotes_lh!$A$11:$ZZ$210,6,FALSE)=0,"",VLOOKUP($A109,parlvotes_lh!$A$11:$ZZ$210,6,FALSE)))</f>
        <v/>
      </c>
      <c r="K109" s="269" t="str">
        <f>IF(ISERROR(VLOOKUP($A109,parlvotes_lh!$A$11:$ZZ$210,26,FALSE))=TRUE,"",IF(VLOOKUP($A109,parlvotes_lh!$A$11:$ZZ$210,26,FALSE)=0,"",VLOOKUP($A109,parlvotes_lh!$A$11:$ZZ$210,26,FALSE)))</f>
        <v/>
      </c>
      <c r="L109" s="269" t="str">
        <f>IF(ISERROR(VLOOKUP($A109,parlvotes_lh!$A$11:$ZZ$210,46,FALSE))=TRUE,"",IF(VLOOKUP($A109,parlvotes_lh!$A$11:$ZZ$210,46,FALSE)=0,"",VLOOKUP($A109,parlvotes_lh!$A$11:$ZZ$210,46,FALSE)))</f>
        <v/>
      </c>
      <c r="M109" s="269" t="str">
        <f>IF(ISERROR(VLOOKUP($A109,parlvotes_lh!$A$11:$ZZ$210,66,FALSE))=TRUE,"",IF(VLOOKUP($A109,parlvotes_lh!$A$11:$ZZ$210,66,FALSE)=0,"",VLOOKUP($A109,parlvotes_lh!$A$11:$ZZ$210,66,FALSE)))</f>
        <v/>
      </c>
      <c r="N109" s="269" t="str">
        <f>IF(ISERROR(VLOOKUP($A109,parlvotes_lh!$A$11:$ZZ$210,86,FALSE))=TRUE,"",IF(VLOOKUP($A109,parlvotes_lh!$A$11:$ZZ$210,86,FALSE)=0,"",VLOOKUP($A109,parlvotes_lh!$A$11:$ZZ$210,86,FALSE)))</f>
        <v/>
      </c>
      <c r="O109" s="269" t="str">
        <f>IF(ISERROR(VLOOKUP($A109,parlvotes_lh!$A$11:$ZZ$210,106,FALSE))=TRUE,"",IF(VLOOKUP($A109,parlvotes_lh!$A$11:$ZZ$210,106,FALSE)=0,"",VLOOKUP($A109,parlvotes_lh!$A$11:$ZZ$210,106,FALSE)))</f>
        <v/>
      </c>
      <c r="P109" s="269" t="str">
        <f>IF(ISERROR(VLOOKUP($A109,parlvotes_lh!$A$11:$ZZ$210,126,FALSE))=TRUE,"",IF(VLOOKUP($A109,parlvotes_lh!$A$11:$ZZ$210,126,FALSE)=0,"",VLOOKUP($A109,parlvotes_lh!$A$11:$ZZ$210,126,FALSE)))</f>
        <v/>
      </c>
      <c r="Q109" s="270" t="str">
        <f>IF(ISERROR(VLOOKUP($A109,parlvotes_lh!$A$11:$ZZ$210,146,FALSE))=TRUE,"",IF(VLOOKUP($A109,parlvotes_lh!$A$11:$ZZ$210,146,FALSE)=0,"",VLOOKUP($A109,parlvotes_lh!$A$11:$ZZ$210,146,FALSE)))</f>
        <v/>
      </c>
      <c r="R109" s="270" t="str">
        <f>IF(ISERROR(VLOOKUP($A109,parlvotes_lh!$A$11:$ZZ$210,166,FALSE))=TRUE,"",IF(VLOOKUP($A109,parlvotes_lh!$A$11:$ZZ$210,166,FALSE)=0,"",VLOOKUP($A109,parlvotes_lh!$A$11:$ZZ$210,166,FALSE)))</f>
        <v/>
      </c>
      <c r="S109" s="270" t="str">
        <f>IF(ISERROR(VLOOKUP($A109,parlvotes_lh!$A$11:$ZZ$210,186,FALSE))=TRUE,"",IF(VLOOKUP($A109,parlvotes_lh!$A$11:$ZZ$210,186,FALSE)=0,"",VLOOKUP($A109,parlvotes_lh!$A$11:$ZZ$210,186,FALSE)))</f>
        <v/>
      </c>
      <c r="T109" s="270" t="str">
        <f>IF(ISERROR(VLOOKUP($A109,parlvotes_lh!$A$11:$ZZ$210,206,FALSE))=TRUE,"",IF(VLOOKUP($A109,parlvotes_lh!$A$11:$ZZ$210,206,FALSE)=0,"",VLOOKUP($A109,parlvotes_lh!$A$11:$ZZ$210,206,FALSE)))</f>
        <v/>
      </c>
      <c r="U109" s="270" t="str">
        <f>IF(ISERROR(VLOOKUP($A109,parlvotes_lh!$A$11:$ZZ$210,226,FALSE))=TRUE,"",IF(VLOOKUP($A109,parlvotes_lh!$A$11:$ZZ$210,226,FALSE)=0,"",VLOOKUP($A109,parlvotes_lh!$A$11:$ZZ$210,226,FALSE)))</f>
        <v/>
      </c>
      <c r="V109" s="270" t="str">
        <f>IF(ISERROR(VLOOKUP($A109,parlvotes_lh!$A$11:$ZZ$210,246,FALSE))=TRUE,"",IF(VLOOKUP($A109,parlvotes_lh!$A$11:$ZZ$210,246,FALSE)=0,"",VLOOKUP($A109,parlvotes_lh!$A$11:$ZZ$210,246,FALSE)))</f>
        <v/>
      </c>
      <c r="W109" s="270" t="str">
        <f>IF(ISERROR(VLOOKUP($A109,parlvotes_lh!$A$11:$ZZ$210,266,FALSE))=TRUE,"",IF(VLOOKUP($A109,parlvotes_lh!$A$11:$ZZ$210,266,FALSE)=0,"",VLOOKUP($A109,parlvotes_lh!$A$11:$ZZ$210,266,FALSE)))</f>
        <v/>
      </c>
      <c r="X109" s="270" t="str">
        <f>IF(ISERROR(VLOOKUP($A109,parlvotes_lh!$A$11:$ZZ$210,286,FALSE))=TRUE,"",IF(VLOOKUP($A109,parlvotes_lh!$A$11:$ZZ$210,286,FALSE)=0,"",VLOOKUP($A109,parlvotes_lh!$A$11:$ZZ$210,286,FALSE)))</f>
        <v/>
      </c>
      <c r="Y109" s="270" t="str">
        <f>IF(ISERROR(VLOOKUP($A109,parlvotes_lh!$A$11:$ZZ$210,306,FALSE))=TRUE,"",IF(VLOOKUP($A109,parlvotes_lh!$A$11:$ZZ$210,306,FALSE)=0,"",VLOOKUP($A109,parlvotes_lh!$A$11:$ZZ$210,306,FALSE)))</f>
        <v/>
      </c>
      <c r="Z109" s="270" t="str">
        <f>IF(ISERROR(VLOOKUP($A109,parlvotes_lh!$A$11:$ZZ$210,326,FALSE))=TRUE,"",IF(VLOOKUP($A109,parlvotes_lh!$A$11:$ZZ$210,326,FALSE)=0,"",VLOOKUP($A109,parlvotes_lh!$A$11:$ZZ$210,326,FALSE)))</f>
        <v/>
      </c>
      <c r="AA109" s="270" t="str">
        <f>IF(ISERROR(VLOOKUP($A109,parlvotes_lh!$A$11:$ZZ$210,346,FALSE))=TRUE,"",IF(VLOOKUP($A109,parlvotes_lh!$A$11:$ZZ$210,346,FALSE)=0,"",VLOOKUP($A109,parlvotes_lh!$A$11:$ZZ$210,346,FALSE)))</f>
        <v/>
      </c>
      <c r="AB109" s="270" t="str">
        <f>IF(ISERROR(VLOOKUP($A109,parlvotes_lh!$A$11:$ZZ$210,366,FALSE))=TRUE,"",IF(VLOOKUP($A109,parlvotes_lh!$A$11:$ZZ$210,366,FALSE)=0,"",VLOOKUP($A109,parlvotes_lh!$A$11:$ZZ$210,366,FALSE)))</f>
        <v/>
      </c>
      <c r="AC109" s="270" t="str">
        <f>IF(ISERROR(VLOOKUP($A109,parlvotes_lh!$A$11:$ZZ$210,386,FALSE))=TRUE,"",IF(VLOOKUP($A109,parlvotes_lh!$A$11:$ZZ$210,386,FALSE)=0,"",VLOOKUP($A109,parlvotes_lh!$A$11:$ZZ$210,386,FALSE)))</f>
        <v/>
      </c>
    </row>
    <row r="110" spans="1:29" ht="13.5" customHeight="1">
      <c r="A110" s="264"/>
      <c r="B110" s="45" t="str">
        <f>IF(A110="","",MID(info_weblinks!$C$3,32,3))</f>
        <v/>
      </c>
      <c r="C110" s="45" t="str">
        <f>IF(info_parties!G110="","",info_parties!G110)</f>
        <v/>
      </c>
      <c r="D110" s="45" t="str">
        <f>IF(info_parties!K110="","",info_parties!K110)</f>
        <v/>
      </c>
      <c r="E110" s="45" t="str">
        <f>IF(info_parties!H110="","",info_parties!H110)</f>
        <v/>
      </c>
      <c r="F110" s="265" t="str">
        <f t="shared" si="4"/>
        <v/>
      </c>
      <c r="G110" s="266" t="str">
        <f t="shared" si="5"/>
        <v/>
      </c>
      <c r="H110" s="267" t="str">
        <f t="shared" si="6"/>
        <v/>
      </c>
      <c r="I110" s="268" t="str">
        <f t="shared" si="7"/>
        <v/>
      </c>
      <c r="J110" s="269" t="str">
        <f>IF(ISERROR(VLOOKUP($A110,parlvotes_lh!$A$11:$ZZ$210,6,FALSE))=TRUE,"",IF(VLOOKUP($A110,parlvotes_lh!$A$11:$ZZ$210,6,FALSE)=0,"",VLOOKUP($A110,parlvotes_lh!$A$11:$ZZ$210,6,FALSE)))</f>
        <v/>
      </c>
      <c r="K110" s="269" t="str">
        <f>IF(ISERROR(VLOOKUP($A110,parlvotes_lh!$A$11:$ZZ$210,26,FALSE))=TRUE,"",IF(VLOOKUP($A110,parlvotes_lh!$A$11:$ZZ$210,26,FALSE)=0,"",VLOOKUP($A110,parlvotes_lh!$A$11:$ZZ$210,26,FALSE)))</f>
        <v/>
      </c>
      <c r="L110" s="269" t="str">
        <f>IF(ISERROR(VLOOKUP($A110,parlvotes_lh!$A$11:$ZZ$210,46,FALSE))=TRUE,"",IF(VLOOKUP($A110,parlvotes_lh!$A$11:$ZZ$210,46,FALSE)=0,"",VLOOKUP($A110,parlvotes_lh!$A$11:$ZZ$210,46,FALSE)))</f>
        <v/>
      </c>
      <c r="M110" s="269" t="str">
        <f>IF(ISERROR(VLOOKUP($A110,parlvotes_lh!$A$11:$ZZ$210,66,FALSE))=TRUE,"",IF(VLOOKUP($A110,parlvotes_lh!$A$11:$ZZ$210,66,FALSE)=0,"",VLOOKUP($A110,parlvotes_lh!$A$11:$ZZ$210,66,FALSE)))</f>
        <v/>
      </c>
      <c r="N110" s="269" t="str">
        <f>IF(ISERROR(VLOOKUP($A110,parlvotes_lh!$A$11:$ZZ$210,86,FALSE))=TRUE,"",IF(VLOOKUP($A110,parlvotes_lh!$A$11:$ZZ$210,86,FALSE)=0,"",VLOOKUP($A110,parlvotes_lh!$A$11:$ZZ$210,86,FALSE)))</f>
        <v/>
      </c>
      <c r="O110" s="269" t="str">
        <f>IF(ISERROR(VLOOKUP($A110,parlvotes_lh!$A$11:$ZZ$210,106,FALSE))=TRUE,"",IF(VLOOKUP($A110,parlvotes_lh!$A$11:$ZZ$210,106,FALSE)=0,"",VLOOKUP($A110,parlvotes_lh!$A$11:$ZZ$210,106,FALSE)))</f>
        <v/>
      </c>
      <c r="P110" s="269" t="str">
        <f>IF(ISERROR(VLOOKUP($A110,parlvotes_lh!$A$11:$ZZ$210,126,FALSE))=TRUE,"",IF(VLOOKUP($A110,parlvotes_lh!$A$11:$ZZ$210,126,FALSE)=0,"",VLOOKUP($A110,parlvotes_lh!$A$11:$ZZ$210,126,FALSE)))</f>
        <v/>
      </c>
      <c r="Q110" s="270" t="str">
        <f>IF(ISERROR(VLOOKUP($A110,parlvotes_lh!$A$11:$ZZ$210,146,FALSE))=TRUE,"",IF(VLOOKUP($A110,parlvotes_lh!$A$11:$ZZ$210,146,FALSE)=0,"",VLOOKUP($A110,parlvotes_lh!$A$11:$ZZ$210,146,FALSE)))</f>
        <v/>
      </c>
      <c r="R110" s="270" t="str">
        <f>IF(ISERROR(VLOOKUP($A110,parlvotes_lh!$A$11:$ZZ$210,166,FALSE))=TRUE,"",IF(VLOOKUP($A110,parlvotes_lh!$A$11:$ZZ$210,166,FALSE)=0,"",VLOOKUP($A110,parlvotes_lh!$A$11:$ZZ$210,166,FALSE)))</f>
        <v/>
      </c>
      <c r="S110" s="270" t="str">
        <f>IF(ISERROR(VLOOKUP($A110,parlvotes_lh!$A$11:$ZZ$210,186,FALSE))=TRUE,"",IF(VLOOKUP($A110,parlvotes_lh!$A$11:$ZZ$210,186,FALSE)=0,"",VLOOKUP($A110,parlvotes_lh!$A$11:$ZZ$210,186,FALSE)))</f>
        <v/>
      </c>
      <c r="T110" s="270" t="str">
        <f>IF(ISERROR(VLOOKUP($A110,parlvotes_lh!$A$11:$ZZ$210,206,FALSE))=TRUE,"",IF(VLOOKUP($A110,parlvotes_lh!$A$11:$ZZ$210,206,FALSE)=0,"",VLOOKUP($A110,parlvotes_lh!$A$11:$ZZ$210,206,FALSE)))</f>
        <v/>
      </c>
      <c r="U110" s="270" t="str">
        <f>IF(ISERROR(VLOOKUP($A110,parlvotes_lh!$A$11:$ZZ$210,226,FALSE))=TRUE,"",IF(VLOOKUP($A110,parlvotes_lh!$A$11:$ZZ$210,226,FALSE)=0,"",VLOOKUP($A110,parlvotes_lh!$A$11:$ZZ$210,226,FALSE)))</f>
        <v/>
      </c>
      <c r="V110" s="270" t="str">
        <f>IF(ISERROR(VLOOKUP($A110,parlvotes_lh!$A$11:$ZZ$210,246,FALSE))=TRUE,"",IF(VLOOKUP($A110,parlvotes_lh!$A$11:$ZZ$210,246,FALSE)=0,"",VLOOKUP($A110,parlvotes_lh!$A$11:$ZZ$210,246,FALSE)))</f>
        <v/>
      </c>
      <c r="W110" s="270" t="str">
        <f>IF(ISERROR(VLOOKUP($A110,parlvotes_lh!$A$11:$ZZ$210,266,FALSE))=TRUE,"",IF(VLOOKUP($A110,parlvotes_lh!$A$11:$ZZ$210,266,FALSE)=0,"",VLOOKUP($A110,parlvotes_lh!$A$11:$ZZ$210,266,FALSE)))</f>
        <v/>
      </c>
      <c r="X110" s="270" t="str">
        <f>IF(ISERROR(VLOOKUP($A110,parlvotes_lh!$A$11:$ZZ$210,286,FALSE))=TRUE,"",IF(VLOOKUP($A110,parlvotes_lh!$A$11:$ZZ$210,286,FALSE)=0,"",VLOOKUP($A110,parlvotes_lh!$A$11:$ZZ$210,286,FALSE)))</f>
        <v/>
      </c>
      <c r="Y110" s="270" t="str">
        <f>IF(ISERROR(VLOOKUP($A110,parlvotes_lh!$A$11:$ZZ$210,306,FALSE))=TRUE,"",IF(VLOOKUP($A110,parlvotes_lh!$A$11:$ZZ$210,306,FALSE)=0,"",VLOOKUP($A110,parlvotes_lh!$A$11:$ZZ$210,306,FALSE)))</f>
        <v/>
      </c>
      <c r="Z110" s="270" t="str">
        <f>IF(ISERROR(VLOOKUP($A110,parlvotes_lh!$A$11:$ZZ$210,326,FALSE))=TRUE,"",IF(VLOOKUP($A110,parlvotes_lh!$A$11:$ZZ$210,326,FALSE)=0,"",VLOOKUP($A110,parlvotes_lh!$A$11:$ZZ$210,326,FALSE)))</f>
        <v/>
      </c>
      <c r="AA110" s="270" t="str">
        <f>IF(ISERROR(VLOOKUP($A110,parlvotes_lh!$A$11:$ZZ$210,346,FALSE))=TRUE,"",IF(VLOOKUP($A110,parlvotes_lh!$A$11:$ZZ$210,346,FALSE)=0,"",VLOOKUP($A110,parlvotes_lh!$A$11:$ZZ$210,346,FALSE)))</f>
        <v/>
      </c>
      <c r="AB110" s="270" t="str">
        <f>IF(ISERROR(VLOOKUP($A110,parlvotes_lh!$A$11:$ZZ$210,366,FALSE))=TRUE,"",IF(VLOOKUP($A110,parlvotes_lh!$A$11:$ZZ$210,366,FALSE)=0,"",VLOOKUP($A110,parlvotes_lh!$A$11:$ZZ$210,366,FALSE)))</f>
        <v/>
      </c>
      <c r="AC110" s="270" t="str">
        <f>IF(ISERROR(VLOOKUP($A110,parlvotes_lh!$A$11:$ZZ$210,386,FALSE))=TRUE,"",IF(VLOOKUP($A110,parlvotes_lh!$A$11:$ZZ$210,386,FALSE)=0,"",VLOOKUP($A110,parlvotes_lh!$A$11:$ZZ$210,386,FALSE)))</f>
        <v/>
      </c>
    </row>
    <row r="111" spans="1:29" ht="13.5" customHeight="1">
      <c r="A111" s="264"/>
      <c r="B111" s="45" t="str">
        <f>IF(A111="","",MID(info_weblinks!$C$3,32,3))</f>
        <v/>
      </c>
      <c r="C111" s="45" t="str">
        <f>IF(info_parties!G111="","",info_parties!G111)</f>
        <v/>
      </c>
      <c r="D111" s="45" t="str">
        <f>IF(info_parties!K111="","",info_parties!K111)</f>
        <v/>
      </c>
      <c r="E111" s="45" t="str">
        <f>IF(info_parties!H111="","",info_parties!H111)</f>
        <v/>
      </c>
      <c r="F111" s="265" t="str">
        <f t="shared" si="4"/>
        <v/>
      </c>
      <c r="G111" s="266" t="str">
        <f t="shared" si="5"/>
        <v/>
      </c>
      <c r="H111" s="267" t="str">
        <f t="shared" si="6"/>
        <v/>
      </c>
      <c r="I111" s="268" t="str">
        <f t="shared" si="7"/>
        <v/>
      </c>
      <c r="J111" s="269" t="str">
        <f>IF(ISERROR(VLOOKUP($A111,parlvotes_lh!$A$11:$ZZ$210,6,FALSE))=TRUE,"",IF(VLOOKUP($A111,parlvotes_lh!$A$11:$ZZ$210,6,FALSE)=0,"",VLOOKUP($A111,parlvotes_lh!$A$11:$ZZ$210,6,FALSE)))</f>
        <v/>
      </c>
      <c r="K111" s="269" t="str">
        <f>IF(ISERROR(VLOOKUP($A111,parlvotes_lh!$A$11:$ZZ$210,26,FALSE))=TRUE,"",IF(VLOOKUP($A111,parlvotes_lh!$A$11:$ZZ$210,26,FALSE)=0,"",VLOOKUP($A111,parlvotes_lh!$A$11:$ZZ$210,26,FALSE)))</f>
        <v/>
      </c>
      <c r="L111" s="269" t="str">
        <f>IF(ISERROR(VLOOKUP($A111,parlvotes_lh!$A$11:$ZZ$210,46,FALSE))=TRUE,"",IF(VLOOKUP($A111,parlvotes_lh!$A$11:$ZZ$210,46,FALSE)=0,"",VLOOKUP($A111,parlvotes_lh!$A$11:$ZZ$210,46,FALSE)))</f>
        <v/>
      </c>
      <c r="M111" s="269" t="str">
        <f>IF(ISERROR(VLOOKUP($A111,parlvotes_lh!$A$11:$ZZ$210,66,FALSE))=TRUE,"",IF(VLOOKUP($A111,parlvotes_lh!$A$11:$ZZ$210,66,FALSE)=0,"",VLOOKUP($A111,parlvotes_lh!$A$11:$ZZ$210,66,FALSE)))</f>
        <v/>
      </c>
      <c r="N111" s="269" t="str">
        <f>IF(ISERROR(VLOOKUP($A111,parlvotes_lh!$A$11:$ZZ$210,86,FALSE))=TRUE,"",IF(VLOOKUP($A111,parlvotes_lh!$A$11:$ZZ$210,86,FALSE)=0,"",VLOOKUP($A111,parlvotes_lh!$A$11:$ZZ$210,86,FALSE)))</f>
        <v/>
      </c>
      <c r="O111" s="269" t="str">
        <f>IF(ISERROR(VLOOKUP($A111,parlvotes_lh!$A$11:$ZZ$210,106,FALSE))=TRUE,"",IF(VLOOKUP($A111,parlvotes_lh!$A$11:$ZZ$210,106,FALSE)=0,"",VLOOKUP($A111,parlvotes_lh!$A$11:$ZZ$210,106,FALSE)))</f>
        <v/>
      </c>
      <c r="P111" s="269" t="str">
        <f>IF(ISERROR(VLOOKUP($A111,parlvotes_lh!$A$11:$ZZ$210,126,FALSE))=TRUE,"",IF(VLOOKUP($A111,parlvotes_lh!$A$11:$ZZ$210,126,FALSE)=0,"",VLOOKUP($A111,parlvotes_lh!$A$11:$ZZ$210,126,FALSE)))</f>
        <v/>
      </c>
      <c r="Q111" s="270" t="str">
        <f>IF(ISERROR(VLOOKUP($A111,parlvotes_lh!$A$11:$ZZ$210,146,FALSE))=TRUE,"",IF(VLOOKUP($A111,parlvotes_lh!$A$11:$ZZ$210,146,FALSE)=0,"",VLOOKUP($A111,parlvotes_lh!$A$11:$ZZ$210,146,FALSE)))</f>
        <v/>
      </c>
      <c r="R111" s="270" t="str">
        <f>IF(ISERROR(VLOOKUP($A111,parlvotes_lh!$A$11:$ZZ$210,166,FALSE))=TRUE,"",IF(VLOOKUP($A111,parlvotes_lh!$A$11:$ZZ$210,166,FALSE)=0,"",VLOOKUP($A111,parlvotes_lh!$A$11:$ZZ$210,166,FALSE)))</f>
        <v/>
      </c>
      <c r="S111" s="270" t="str">
        <f>IF(ISERROR(VLOOKUP($A111,parlvotes_lh!$A$11:$ZZ$210,186,FALSE))=TRUE,"",IF(VLOOKUP($A111,parlvotes_lh!$A$11:$ZZ$210,186,FALSE)=0,"",VLOOKUP($A111,parlvotes_lh!$A$11:$ZZ$210,186,FALSE)))</f>
        <v/>
      </c>
      <c r="T111" s="270" t="str">
        <f>IF(ISERROR(VLOOKUP($A111,parlvotes_lh!$A$11:$ZZ$210,206,FALSE))=TRUE,"",IF(VLOOKUP($A111,parlvotes_lh!$A$11:$ZZ$210,206,FALSE)=0,"",VLOOKUP($A111,parlvotes_lh!$A$11:$ZZ$210,206,FALSE)))</f>
        <v/>
      </c>
      <c r="U111" s="270" t="str">
        <f>IF(ISERROR(VLOOKUP($A111,parlvotes_lh!$A$11:$ZZ$210,226,FALSE))=TRUE,"",IF(VLOOKUP($A111,parlvotes_lh!$A$11:$ZZ$210,226,FALSE)=0,"",VLOOKUP($A111,parlvotes_lh!$A$11:$ZZ$210,226,FALSE)))</f>
        <v/>
      </c>
      <c r="V111" s="270" t="str">
        <f>IF(ISERROR(VLOOKUP($A111,parlvotes_lh!$A$11:$ZZ$210,246,FALSE))=TRUE,"",IF(VLOOKUP($A111,parlvotes_lh!$A$11:$ZZ$210,246,FALSE)=0,"",VLOOKUP($A111,parlvotes_lh!$A$11:$ZZ$210,246,FALSE)))</f>
        <v/>
      </c>
      <c r="W111" s="270" t="str">
        <f>IF(ISERROR(VLOOKUP($A111,parlvotes_lh!$A$11:$ZZ$210,266,FALSE))=TRUE,"",IF(VLOOKUP($A111,parlvotes_lh!$A$11:$ZZ$210,266,FALSE)=0,"",VLOOKUP($A111,parlvotes_lh!$A$11:$ZZ$210,266,FALSE)))</f>
        <v/>
      </c>
      <c r="X111" s="270" t="str">
        <f>IF(ISERROR(VLOOKUP($A111,parlvotes_lh!$A$11:$ZZ$210,286,FALSE))=TRUE,"",IF(VLOOKUP($A111,parlvotes_lh!$A$11:$ZZ$210,286,FALSE)=0,"",VLOOKUP($A111,parlvotes_lh!$A$11:$ZZ$210,286,FALSE)))</f>
        <v/>
      </c>
      <c r="Y111" s="270" t="str">
        <f>IF(ISERROR(VLOOKUP($A111,parlvotes_lh!$A$11:$ZZ$210,306,FALSE))=TRUE,"",IF(VLOOKUP($A111,parlvotes_lh!$A$11:$ZZ$210,306,FALSE)=0,"",VLOOKUP($A111,parlvotes_lh!$A$11:$ZZ$210,306,FALSE)))</f>
        <v/>
      </c>
      <c r="Z111" s="270" t="str">
        <f>IF(ISERROR(VLOOKUP($A111,parlvotes_lh!$A$11:$ZZ$210,326,FALSE))=TRUE,"",IF(VLOOKUP($A111,parlvotes_lh!$A$11:$ZZ$210,326,FALSE)=0,"",VLOOKUP($A111,parlvotes_lh!$A$11:$ZZ$210,326,FALSE)))</f>
        <v/>
      </c>
      <c r="AA111" s="270" t="str">
        <f>IF(ISERROR(VLOOKUP($A111,parlvotes_lh!$A$11:$ZZ$210,346,FALSE))=TRUE,"",IF(VLOOKUP($A111,parlvotes_lh!$A$11:$ZZ$210,346,FALSE)=0,"",VLOOKUP($A111,parlvotes_lh!$A$11:$ZZ$210,346,FALSE)))</f>
        <v/>
      </c>
      <c r="AB111" s="270" t="str">
        <f>IF(ISERROR(VLOOKUP($A111,parlvotes_lh!$A$11:$ZZ$210,366,FALSE))=TRUE,"",IF(VLOOKUP($A111,parlvotes_lh!$A$11:$ZZ$210,366,FALSE)=0,"",VLOOKUP($A111,parlvotes_lh!$A$11:$ZZ$210,366,FALSE)))</f>
        <v/>
      </c>
      <c r="AC111" s="270" t="str">
        <f>IF(ISERROR(VLOOKUP($A111,parlvotes_lh!$A$11:$ZZ$210,386,FALSE))=TRUE,"",IF(VLOOKUP($A111,parlvotes_lh!$A$11:$ZZ$210,386,FALSE)=0,"",VLOOKUP($A111,parlvotes_lh!$A$11:$ZZ$210,386,FALSE)))</f>
        <v/>
      </c>
    </row>
    <row r="112" spans="1:29" ht="13.5" customHeight="1">
      <c r="A112" s="264"/>
      <c r="B112" s="45" t="str">
        <f>IF(A112="","",MID(info_weblinks!$C$3,32,3))</f>
        <v/>
      </c>
      <c r="C112" s="45" t="str">
        <f>IF(info_parties!G112="","",info_parties!G112)</f>
        <v/>
      </c>
      <c r="D112" s="45" t="str">
        <f>IF(info_parties!K112="","",info_parties!K112)</f>
        <v/>
      </c>
      <c r="E112" s="45" t="str">
        <f>IF(info_parties!H112="","",info_parties!H112)</f>
        <v/>
      </c>
      <c r="F112" s="265" t="str">
        <f t="shared" si="4"/>
        <v/>
      </c>
      <c r="G112" s="266" t="str">
        <f t="shared" si="5"/>
        <v/>
      </c>
      <c r="H112" s="267" t="str">
        <f t="shared" si="6"/>
        <v/>
      </c>
      <c r="I112" s="268" t="str">
        <f t="shared" si="7"/>
        <v/>
      </c>
      <c r="J112" s="269" t="str">
        <f>IF(ISERROR(VLOOKUP($A112,parlvotes_lh!$A$11:$ZZ$210,6,FALSE))=TRUE,"",IF(VLOOKUP($A112,parlvotes_lh!$A$11:$ZZ$210,6,FALSE)=0,"",VLOOKUP($A112,parlvotes_lh!$A$11:$ZZ$210,6,FALSE)))</f>
        <v/>
      </c>
      <c r="K112" s="269" t="str">
        <f>IF(ISERROR(VLOOKUP($A112,parlvotes_lh!$A$11:$ZZ$210,26,FALSE))=TRUE,"",IF(VLOOKUP($A112,parlvotes_lh!$A$11:$ZZ$210,26,FALSE)=0,"",VLOOKUP($A112,parlvotes_lh!$A$11:$ZZ$210,26,FALSE)))</f>
        <v/>
      </c>
      <c r="L112" s="269" t="str">
        <f>IF(ISERROR(VLOOKUP($A112,parlvotes_lh!$A$11:$ZZ$210,46,FALSE))=TRUE,"",IF(VLOOKUP($A112,parlvotes_lh!$A$11:$ZZ$210,46,FALSE)=0,"",VLOOKUP($A112,parlvotes_lh!$A$11:$ZZ$210,46,FALSE)))</f>
        <v/>
      </c>
      <c r="M112" s="269" t="str">
        <f>IF(ISERROR(VLOOKUP($A112,parlvotes_lh!$A$11:$ZZ$210,66,FALSE))=TRUE,"",IF(VLOOKUP($A112,parlvotes_lh!$A$11:$ZZ$210,66,FALSE)=0,"",VLOOKUP($A112,parlvotes_lh!$A$11:$ZZ$210,66,FALSE)))</f>
        <v/>
      </c>
      <c r="N112" s="269" t="str">
        <f>IF(ISERROR(VLOOKUP($A112,parlvotes_lh!$A$11:$ZZ$210,86,FALSE))=TRUE,"",IF(VLOOKUP($A112,parlvotes_lh!$A$11:$ZZ$210,86,FALSE)=0,"",VLOOKUP($A112,parlvotes_lh!$A$11:$ZZ$210,86,FALSE)))</f>
        <v/>
      </c>
      <c r="O112" s="269" t="str">
        <f>IF(ISERROR(VLOOKUP($A112,parlvotes_lh!$A$11:$ZZ$210,106,FALSE))=TRUE,"",IF(VLOOKUP($A112,parlvotes_lh!$A$11:$ZZ$210,106,FALSE)=0,"",VLOOKUP($A112,parlvotes_lh!$A$11:$ZZ$210,106,FALSE)))</f>
        <v/>
      </c>
      <c r="P112" s="269" t="str">
        <f>IF(ISERROR(VLOOKUP($A112,parlvotes_lh!$A$11:$ZZ$210,126,FALSE))=TRUE,"",IF(VLOOKUP($A112,parlvotes_lh!$A$11:$ZZ$210,126,FALSE)=0,"",VLOOKUP($A112,parlvotes_lh!$A$11:$ZZ$210,126,FALSE)))</f>
        <v/>
      </c>
      <c r="Q112" s="270" t="str">
        <f>IF(ISERROR(VLOOKUP($A112,parlvotes_lh!$A$11:$ZZ$210,146,FALSE))=TRUE,"",IF(VLOOKUP($A112,parlvotes_lh!$A$11:$ZZ$210,146,FALSE)=0,"",VLOOKUP($A112,parlvotes_lh!$A$11:$ZZ$210,146,FALSE)))</f>
        <v/>
      </c>
      <c r="R112" s="270" t="str">
        <f>IF(ISERROR(VLOOKUP($A112,parlvotes_lh!$A$11:$ZZ$210,166,FALSE))=TRUE,"",IF(VLOOKUP($A112,parlvotes_lh!$A$11:$ZZ$210,166,FALSE)=0,"",VLOOKUP($A112,parlvotes_lh!$A$11:$ZZ$210,166,FALSE)))</f>
        <v/>
      </c>
      <c r="S112" s="270" t="str">
        <f>IF(ISERROR(VLOOKUP($A112,parlvotes_lh!$A$11:$ZZ$210,186,FALSE))=TRUE,"",IF(VLOOKUP($A112,parlvotes_lh!$A$11:$ZZ$210,186,FALSE)=0,"",VLOOKUP($A112,parlvotes_lh!$A$11:$ZZ$210,186,FALSE)))</f>
        <v/>
      </c>
      <c r="T112" s="270" t="str">
        <f>IF(ISERROR(VLOOKUP($A112,parlvotes_lh!$A$11:$ZZ$210,206,FALSE))=TRUE,"",IF(VLOOKUP($A112,parlvotes_lh!$A$11:$ZZ$210,206,FALSE)=0,"",VLOOKUP($A112,parlvotes_lh!$A$11:$ZZ$210,206,FALSE)))</f>
        <v/>
      </c>
      <c r="U112" s="270" t="str">
        <f>IF(ISERROR(VLOOKUP($A112,parlvotes_lh!$A$11:$ZZ$210,226,FALSE))=TRUE,"",IF(VLOOKUP($A112,parlvotes_lh!$A$11:$ZZ$210,226,FALSE)=0,"",VLOOKUP($A112,parlvotes_lh!$A$11:$ZZ$210,226,FALSE)))</f>
        <v/>
      </c>
      <c r="V112" s="270" t="str">
        <f>IF(ISERROR(VLOOKUP($A112,parlvotes_lh!$A$11:$ZZ$210,246,FALSE))=TRUE,"",IF(VLOOKUP($A112,parlvotes_lh!$A$11:$ZZ$210,246,FALSE)=0,"",VLOOKUP($A112,parlvotes_lh!$A$11:$ZZ$210,246,FALSE)))</f>
        <v/>
      </c>
      <c r="W112" s="270" t="str">
        <f>IF(ISERROR(VLOOKUP($A112,parlvotes_lh!$A$11:$ZZ$210,266,FALSE))=TRUE,"",IF(VLOOKUP($A112,parlvotes_lh!$A$11:$ZZ$210,266,FALSE)=0,"",VLOOKUP($A112,parlvotes_lh!$A$11:$ZZ$210,266,FALSE)))</f>
        <v/>
      </c>
      <c r="X112" s="270" t="str">
        <f>IF(ISERROR(VLOOKUP($A112,parlvotes_lh!$A$11:$ZZ$210,286,FALSE))=TRUE,"",IF(VLOOKUP($A112,parlvotes_lh!$A$11:$ZZ$210,286,FALSE)=0,"",VLOOKUP($A112,parlvotes_lh!$A$11:$ZZ$210,286,FALSE)))</f>
        <v/>
      </c>
      <c r="Y112" s="270" t="str">
        <f>IF(ISERROR(VLOOKUP($A112,parlvotes_lh!$A$11:$ZZ$210,306,FALSE))=TRUE,"",IF(VLOOKUP($A112,parlvotes_lh!$A$11:$ZZ$210,306,FALSE)=0,"",VLOOKUP($A112,parlvotes_lh!$A$11:$ZZ$210,306,FALSE)))</f>
        <v/>
      </c>
      <c r="Z112" s="270" t="str">
        <f>IF(ISERROR(VLOOKUP($A112,parlvotes_lh!$A$11:$ZZ$210,326,FALSE))=TRUE,"",IF(VLOOKUP($A112,parlvotes_lh!$A$11:$ZZ$210,326,FALSE)=0,"",VLOOKUP($A112,parlvotes_lh!$A$11:$ZZ$210,326,FALSE)))</f>
        <v/>
      </c>
      <c r="AA112" s="270" t="str">
        <f>IF(ISERROR(VLOOKUP($A112,parlvotes_lh!$A$11:$ZZ$210,346,FALSE))=TRUE,"",IF(VLOOKUP($A112,parlvotes_lh!$A$11:$ZZ$210,346,FALSE)=0,"",VLOOKUP($A112,parlvotes_lh!$A$11:$ZZ$210,346,FALSE)))</f>
        <v/>
      </c>
      <c r="AB112" s="270" t="str">
        <f>IF(ISERROR(VLOOKUP($A112,parlvotes_lh!$A$11:$ZZ$210,366,FALSE))=TRUE,"",IF(VLOOKUP($A112,parlvotes_lh!$A$11:$ZZ$210,366,FALSE)=0,"",VLOOKUP($A112,parlvotes_lh!$A$11:$ZZ$210,366,FALSE)))</f>
        <v/>
      </c>
      <c r="AC112" s="270" t="str">
        <f>IF(ISERROR(VLOOKUP($A112,parlvotes_lh!$A$11:$ZZ$210,386,FALSE))=TRUE,"",IF(VLOOKUP($A112,parlvotes_lh!$A$11:$ZZ$210,386,FALSE)=0,"",VLOOKUP($A112,parlvotes_lh!$A$11:$ZZ$210,386,FALSE)))</f>
        <v/>
      </c>
    </row>
    <row r="113" spans="1:29" ht="13.5" customHeight="1">
      <c r="A113" s="264"/>
      <c r="B113" s="45" t="str">
        <f>IF(A113="","",MID(info_weblinks!$C$3,32,3))</f>
        <v/>
      </c>
      <c r="C113" s="45" t="str">
        <f>IF(info_parties!G113="","",info_parties!G113)</f>
        <v/>
      </c>
      <c r="D113" s="45" t="str">
        <f>IF(info_parties!K113="","",info_parties!K113)</f>
        <v/>
      </c>
      <c r="E113" s="45" t="str">
        <f>IF(info_parties!H113="","",info_parties!H113)</f>
        <v/>
      </c>
      <c r="F113" s="265" t="str">
        <f t="shared" si="4"/>
        <v/>
      </c>
      <c r="G113" s="266" t="str">
        <f t="shared" si="5"/>
        <v/>
      </c>
      <c r="H113" s="267" t="str">
        <f t="shared" si="6"/>
        <v/>
      </c>
      <c r="I113" s="268" t="str">
        <f t="shared" si="7"/>
        <v/>
      </c>
      <c r="J113" s="269" t="str">
        <f>IF(ISERROR(VLOOKUP($A113,parlvotes_lh!$A$11:$ZZ$210,6,FALSE))=TRUE,"",IF(VLOOKUP($A113,parlvotes_lh!$A$11:$ZZ$210,6,FALSE)=0,"",VLOOKUP($A113,parlvotes_lh!$A$11:$ZZ$210,6,FALSE)))</f>
        <v/>
      </c>
      <c r="K113" s="269" t="str">
        <f>IF(ISERROR(VLOOKUP($A113,parlvotes_lh!$A$11:$ZZ$210,26,FALSE))=TRUE,"",IF(VLOOKUP($A113,parlvotes_lh!$A$11:$ZZ$210,26,FALSE)=0,"",VLOOKUP($A113,parlvotes_lh!$A$11:$ZZ$210,26,FALSE)))</f>
        <v/>
      </c>
      <c r="L113" s="269" t="str">
        <f>IF(ISERROR(VLOOKUP($A113,parlvotes_lh!$A$11:$ZZ$210,46,FALSE))=TRUE,"",IF(VLOOKUP($A113,parlvotes_lh!$A$11:$ZZ$210,46,FALSE)=0,"",VLOOKUP($A113,parlvotes_lh!$A$11:$ZZ$210,46,FALSE)))</f>
        <v/>
      </c>
      <c r="M113" s="269" t="str">
        <f>IF(ISERROR(VLOOKUP($A113,parlvotes_lh!$A$11:$ZZ$210,66,FALSE))=TRUE,"",IF(VLOOKUP($A113,parlvotes_lh!$A$11:$ZZ$210,66,FALSE)=0,"",VLOOKUP($A113,parlvotes_lh!$A$11:$ZZ$210,66,FALSE)))</f>
        <v/>
      </c>
      <c r="N113" s="269" t="str">
        <f>IF(ISERROR(VLOOKUP($A113,parlvotes_lh!$A$11:$ZZ$210,86,FALSE))=TRUE,"",IF(VLOOKUP($A113,parlvotes_lh!$A$11:$ZZ$210,86,FALSE)=0,"",VLOOKUP($A113,parlvotes_lh!$A$11:$ZZ$210,86,FALSE)))</f>
        <v/>
      </c>
      <c r="O113" s="269" t="str">
        <f>IF(ISERROR(VLOOKUP($A113,parlvotes_lh!$A$11:$ZZ$210,106,FALSE))=TRUE,"",IF(VLOOKUP($A113,parlvotes_lh!$A$11:$ZZ$210,106,FALSE)=0,"",VLOOKUP($A113,parlvotes_lh!$A$11:$ZZ$210,106,FALSE)))</f>
        <v/>
      </c>
      <c r="P113" s="269" t="str">
        <f>IF(ISERROR(VLOOKUP($A113,parlvotes_lh!$A$11:$ZZ$210,126,FALSE))=TRUE,"",IF(VLOOKUP($A113,parlvotes_lh!$A$11:$ZZ$210,126,FALSE)=0,"",VLOOKUP($A113,parlvotes_lh!$A$11:$ZZ$210,126,FALSE)))</f>
        <v/>
      </c>
      <c r="Q113" s="270" t="str">
        <f>IF(ISERROR(VLOOKUP($A113,parlvotes_lh!$A$11:$ZZ$210,146,FALSE))=TRUE,"",IF(VLOOKUP($A113,parlvotes_lh!$A$11:$ZZ$210,146,FALSE)=0,"",VLOOKUP($A113,parlvotes_lh!$A$11:$ZZ$210,146,FALSE)))</f>
        <v/>
      </c>
      <c r="R113" s="270" t="str">
        <f>IF(ISERROR(VLOOKUP($A113,parlvotes_lh!$A$11:$ZZ$210,166,FALSE))=TRUE,"",IF(VLOOKUP($A113,parlvotes_lh!$A$11:$ZZ$210,166,FALSE)=0,"",VLOOKUP($A113,parlvotes_lh!$A$11:$ZZ$210,166,FALSE)))</f>
        <v/>
      </c>
      <c r="S113" s="270" t="str">
        <f>IF(ISERROR(VLOOKUP($A113,parlvotes_lh!$A$11:$ZZ$210,186,FALSE))=TRUE,"",IF(VLOOKUP($A113,parlvotes_lh!$A$11:$ZZ$210,186,FALSE)=0,"",VLOOKUP($A113,parlvotes_lh!$A$11:$ZZ$210,186,FALSE)))</f>
        <v/>
      </c>
      <c r="T113" s="270" t="str">
        <f>IF(ISERROR(VLOOKUP($A113,parlvotes_lh!$A$11:$ZZ$210,206,FALSE))=TRUE,"",IF(VLOOKUP($A113,parlvotes_lh!$A$11:$ZZ$210,206,FALSE)=0,"",VLOOKUP($A113,parlvotes_lh!$A$11:$ZZ$210,206,FALSE)))</f>
        <v/>
      </c>
      <c r="U113" s="270" t="str">
        <f>IF(ISERROR(VLOOKUP($A113,parlvotes_lh!$A$11:$ZZ$210,226,FALSE))=TRUE,"",IF(VLOOKUP($A113,parlvotes_lh!$A$11:$ZZ$210,226,FALSE)=0,"",VLOOKUP($A113,parlvotes_lh!$A$11:$ZZ$210,226,FALSE)))</f>
        <v/>
      </c>
      <c r="V113" s="270" t="str">
        <f>IF(ISERROR(VLOOKUP($A113,parlvotes_lh!$A$11:$ZZ$210,246,FALSE))=TRUE,"",IF(VLOOKUP($A113,parlvotes_lh!$A$11:$ZZ$210,246,FALSE)=0,"",VLOOKUP($A113,parlvotes_lh!$A$11:$ZZ$210,246,FALSE)))</f>
        <v/>
      </c>
      <c r="W113" s="270" t="str">
        <f>IF(ISERROR(VLOOKUP($A113,parlvotes_lh!$A$11:$ZZ$210,266,FALSE))=TRUE,"",IF(VLOOKUP($A113,parlvotes_lh!$A$11:$ZZ$210,266,FALSE)=0,"",VLOOKUP($A113,parlvotes_lh!$A$11:$ZZ$210,266,FALSE)))</f>
        <v/>
      </c>
      <c r="X113" s="270" t="str">
        <f>IF(ISERROR(VLOOKUP($A113,parlvotes_lh!$A$11:$ZZ$210,286,FALSE))=TRUE,"",IF(VLOOKUP($A113,parlvotes_lh!$A$11:$ZZ$210,286,FALSE)=0,"",VLOOKUP($A113,parlvotes_lh!$A$11:$ZZ$210,286,FALSE)))</f>
        <v/>
      </c>
      <c r="Y113" s="270" t="str">
        <f>IF(ISERROR(VLOOKUP($A113,parlvotes_lh!$A$11:$ZZ$210,306,FALSE))=TRUE,"",IF(VLOOKUP($A113,parlvotes_lh!$A$11:$ZZ$210,306,FALSE)=0,"",VLOOKUP($A113,parlvotes_lh!$A$11:$ZZ$210,306,FALSE)))</f>
        <v/>
      </c>
      <c r="Z113" s="270" t="str">
        <f>IF(ISERROR(VLOOKUP($A113,parlvotes_lh!$A$11:$ZZ$210,326,FALSE))=TRUE,"",IF(VLOOKUP($A113,parlvotes_lh!$A$11:$ZZ$210,326,FALSE)=0,"",VLOOKUP($A113,parlvotes_lh!$A$11:$ZZ$210,326,FALSE)))</f>
        <v/>
      </c>
      <c r="AA113" s="270" t="str">
        <f>IF(ISERROR(VLOOKUP($A113,parlvotes_lh!$A$11:$ZZ$210,346,FALSE))=TRUE,"",IF(VLOOKUP($A113,parlvotes_lh!$A$11:$ZZ$210,346,FALSE)=0,"",VLOOKUP($A113,parlvotes_lh!$A$11:$ZZ$210,346,FALSE)))</f>
        <v/>
      </c>
      <c r="AB113" s="270" t="str">
        <f>IF(ISERROR(VLOOKUP($A113,parlvotes_lh!$A$11:$ZZ$210,366,FALSE))=TRUE,"",IF(VLOOKUP($A113,parlvotes_lh!$A$11:$ZZ$210,366,FALSE)=0,"",VLOOKUP($A113,parlvotes_lh!$A$11:$ZZ$210,366,FALSE)))</f>
        <v/>
      </c>
      <c r="AC113" s="270" t="str">
        <f>IF(ISERROR(VLOOKUP($A113,parlvotes_lh!$A$11:$ZZ$210,386,FALSE))=TRUE,"",IF(VLOOKUP($A113,parlvotes_lh!$A$11:$ZZ$210,386,FALSE)=0,"",VLOOKUP($A113,parlvotes_lh!$A$11:$ZZ$210,386,FALSE)))</f>
        <v/>
      </c>
    </row>
    <row r="114" spans="1:29" ht="13.5" customHeight="1">
      <c r="A114" s="264"/>
      <c r="B114" s="45" t="str">
        <f>IF(A114="","",MID(info_weblinks!$C$3,32,3))</f>
        <v/>
      </c>
      <c r="C114" s="45" t="str">
        <f>IF(info_parties!G114="","",info_parties!G114)</f>
        <v/>
      </c>
      <c r="D114" s="45" t="str">
        <f>IF(info_parties!K114="","",info_parties!K114)</f>
        <v/>
      </c>
      <c r="E114" s="45" t="str">
        <f>IF(info_parties!H114="","",info_parties!H114)</f>
        <v/>
      </c>
      <c r="F114" s="265" t="str">
        <f t="shared" si="4"/>
        <v/>
      </c>
      <c r="G114" s="266" t="str">
        <f t="shared" si="5"/>
        <v/>
      </c>
      <c r="H114" s="267" t="str">
        <f t="shared" si="6"/>
        <v/>
      </c>
      <c r="I114" s="268" t="str">
        <f t="shared" si="7"/>
        <v/>
      </c>
      <c r="J114" s="269" t="str">
        <f>IF(ISERROR(VLOOKUP($A114,parlvotes_lh!$A$11:$ZZ$210,6,FALSE))=TRUE,"",IF(VLOOKUP($A114,parlvotes_lh!$A$11:$ZZ$210,6,FALSE)=0,"",VLOOKUP($A114,parlvotes_lh!$A$11:$ZZ$210,6,FALSE)))</f>
        <v/>
      </c>
      <c r="K114" s="269" t="str">
        <f>IF(ISERROR(VLOOKUP($A114,parlvotes_lh!$A$11:$ZZ$210,26,FALSE))=TRUE,"",IF(VLOOKUP($A114,parlvotes_lh!$A$11:$ZZ$210,26,FALSE)=0,"",VLOOKUP($A114,parlvotes_lh!$A$11:$ZZ$210,26,FALSE)))</f>
        <v/>
      </c>
      <c r="L114" s="269" t="str">
        <f>IF(ISERROR(VLOOKUP($A114,parlvotes_lh!$A$11:$ZZ$210,46,FALSE))=TRUE,"",IF(VLOOKUP($A114,parlvotes_lh!$A$11:$ZZ$210,46,FALSE)=0,"",VLOOKUP($A114,parlvotes_lh!$A$11:$ZZ$210,46,FALSE)))</f>
        <v/>
      </c>
      <c r="M114" s="269" t="str">
        <f>IF(ISERROR(VLOOKUP($A114,parlvotes_lh!$A$11:$ZZ$210,66,FALSE))=TRUE,"",IF(VLOOKUP($A114,parlvotes_lh!$A$11:$ZZ$210,66,FALSE)=0,"",VLOOKUP($A114,parlvotes_lh!$A$11:$ZZ$210,66,FALSE)))</f>
        <v/>
      </c>
      <c r="N114" s="269" t="str">
        <f>IF(ISERROR(VLOOKUP($A114,parlvotes_lh!$A$11:$ZZ$210,86,FALSE))=TRUE,"",IF(VLOOKUP($A114,parlvotes_lh!$A$11:$ZZ$210,86,FALSE)=0,"",VLOOKUP($A114,parlvotes_lh!$A$11:$ZZ$210,86,FALSE)))</f>
        <v/>
      </c>
      <c r="O114" s="269" t="str">
        <f>IF(ISERROR(VLOOKUP($A114,parlvotes_lh!$A$11:$ZZ$210,106,FALSE))=TRUE,"",IF(VLOOKUP($A114,parlvotes_lh!$A$11:$ZZ$210,106,FALSE)=0,"",VLOOKUP($A114,parlvotes_lh!$A$11:$ZZ$210,106,FALSE)))</f>
        <v/>
      </c>
      <c r="P114" s="269" t="str">
        <f>IF(ISERROR(VLOOKUP($A114,parlvotes_lh!$A$11:$ZZ$210,126,FALSE))=TRUE,"",IF(VLOOKUP($A114,parlvotes_lh!$A$11:$ZZ$210,126,FALSE)=0,"",VLOOKUP($A114,parlvotes_lh!$A$11:$ZZ$210,126,FALSE)))</f>
        <v/>
      </c>
      <c r="Q114" s="270" t="str">
        <f>IF(ISERROR(VLOOKUP($A114,parlvotes_lh!$A$11:$ZZ$210,146,FALSE))=TRUE,"",IF(VLOOKUP($A114,parlvotes_lh!$A$11:$ZZ$210,146,FALSE)=0,"",VLOOKUP($A114,parlvotes_lh!$A$11:$ZZ$210,146,FALSE)))</f>
        <v/>
      </c>
      <c r="R114" s="270" t="str">
        <f>IF(ISERROR(VLOOKUP($A114,parlvotes_lh!$A$11:$ZZ$210,166,FALSE))=TRUE,"",IF(VLOOKUP($A114,parlvotes_lh!$A$11:$ZZ$210,166,FALSE)=0,"",VLOOKUP($A114,parlvotes_lh!$A$11:$ZZ$210,166,FALSE)))</f>
        <v/>
      </c>
      <c r="S114" s="270" t="str">
        <f>IF(ISERROR(VLOOKUP($A114,parlvotes_lh!$A$11:$ZZ$210,186,FALSE))=TRUE,"",IF(VLOOKUP($A114,parlvotes_lh!$A$11:$ZZ$210,186,FALSE)=0,"",VLOOKUP($A114,parlvotes_lh!$A$11:$ZZ$210,186,FALSE)))</f>
        <v/>
      </c>
      <c r="T114" s="270" t="str">
        <f>IF(ISERROR(VLOOKUP($A114,parlvotes_lh!$A$11:$ZZ$210,206,FALSE))=TRUE,"",IF(VLOOKUP($A114,parlvotes_lh!$A$11:$ZZ$210,206,FALSE)=0,"",VLOOKUP($A114,parlvotes_lh!$A$11:$ZZ$210,206,FALSE)))</f>
        <v/>
      </c>
      <c r="U114" s="270" t="str">
        <f>IF(ISERROR(VLOOKUP($A114,parlvotes_lh!$A$11:$ZZ$210,226,FALSE))=TRUE,"",IF(VLOOKUP($A114,parlvotes_lh!$A$11:$ZZ$210,226,FALSE)=0,"",VLOOKUP($A114,parlvotes_lh!$A$11:$ZZ$210,226,FALSE)))</f>
        <v/>
      </c>
      <c r="V114" s="270" t="str">
        <f>IF(ISERROR(VLOOKUP($A114,parlvotes_lh!$A$11:$ZZ$210,246,FALSE))=TRUE,"",IF(VLOOKUP($A114,parlvotes_lh!$A$11:$ZZ$210,246,FALSE)=0,"",VLOOKUP($A114,parlvotes_lh!$A$11:$ZZ$210,246,FALSE)))</f>
        <v/>
      </c>
      <c r="W114" s="270" t="str">
        <f>IF(ISERROR(VLOOKUP($A114,parlvotes_lh!$A$11:$ZZ$210,266,FALSE))=TRUE,"",IF(VLOOKUP($A114,parlvotes_lh!$A$11:$ZZ$210,266,FALSE)=0,"",VLOOKUP($A114,parlvotes_lh!$A$11:$ZZ$210,266,FALSE)))</f>
        <v/>
      </c>
      <c r="X114" s="270" t="str">
        <f>IF(ISERROR(VLOOKUP($A114,parlvotes_lh!$A$11:$ZZ$210,286,FALSE))=TRUE,"",IF(VLOOKUP($A114,parlvotes_lh!$A$11:$ZZ$210,286,FALSE)=0,"",VLOOKUP($A114,parlvotes_lh!$A$11:$ZZ$210,286,FALSE)))</f>
        <v/>
      </c>
      <c r="Y114" s="270" t="str">
        <f>IF(ISERROR(VLOOKUP($A114,parlvotes_lh!$A$11:$ZZ$210,306,FALSE))=TRUE,"",IF(VLOOKUP($A114,parlvotes_lh!$A$11:$ZZ$210,306,FALSE)=0,"",VLOOKUP($A114,parlvotes_lh!$A$11:$ZZ$210,306,FALSE)))</f>
        <v/>
      </c>
      <c r="Z114" s="270" t="str">
        <f>IF(ISERROR(VLOOKUP($A114,parlvotes_lh!$A$11:$ZZ$210,326,FALSE))=TRUE,"",IF(VLOOKUP($A114,parlvotes_lh!$A$11:$ZZ$210,326,FALSE)=0,"",VLOOKUP($A114,parlvotes_lh!$A$11:$ZZ$210,326,FALSE)))</f>
        <v/>
      </c>
      <c r="AA114" s="270" t="str">
        <f>IF(ISERROR(VLOOKUP($A114,parlvotes_lh!$A$11:$ZZ$210,346,FALSE))=TRUE,"",IF(VLOOKUP($A114,parlvotes_lh!$A$11:$ZZ$210,346,FALSE)=0,"",VLOOKUP($A114,parlvotes_lh!$A$11:$ZZ$210,346,FALSE)))</f>
        <v/>
      </c>
      <c r="AB114" s="270" t="str">
        <f>IF(ISERROR(VLOOKUP($A114,parlvotes_lh!$A$11:$ZZ$210,366,FALSE))=TRUE,"",IF(VLOOKUP($A114,parlvotes_lh!$A$11:$ZZ$210,366,FALSE)=0,"",VLOOKUP($A114,parlvotes_lh!$A$11:$ZZ$210,366,FALSE)))</f>
        <v/>
      </c>
      <c r="AC114" s="270" t="str">
        <f>IF(ISERROR(VLOOKUP($A114,parlvotes_lh!$A$11:$ZZ$210,386,FALSE))=TRUE,"",IF(VLOOKUP($A114,parlvotes_lh!$A$11:$ZZ$210,386,FALSE)=0,"",VLOOKUP($A114,parlvotes_lh!$A$11:$ZZ$210,386,FALSE)))</f>
        <v/>
      </c>
    </row>
    <row r="115" spans="1:29" ht="13.5" customHeight="1">
      <c r="A115" s="264"/>
      <c r="B115" s="45" t="str">
        <f>IF(A115="","",MID(info_weblinks!$C$3,32,3))</f>
        <v/>
      </c>
      <c r="C115" s="45" t="str">
        <f>IF(info_parties!G115="","",info_parties!G115)</f>
        <v/>
      </c>
      <c r="D115" s="45" t="str">
        <f>IF(info_parties!K115="","",info_parties!K115)</f>
        <v/>
      </c>
      <c r="E115" s="45" t="str">
        <f>IF(info_parties!H115="","",info_parties!H115)</f>
        <v/>
      </c>
      <c r="F115" s="265" t="str">
        <f t="shared" si="4"/>
        <v/>
      </c>
      <c r="G115" s="266" t="str">
        <f t="shared" si="5"/>
        <v/>
      </c>
      <c r="H115" s="267" t="str">
        <f t="shared" si="6"/>
        <v/>
      </c>
      <c r="I115" s="268" t="str">
        <f t="shared" si="7"/>
        <v/>
      </c>
      <c r="J115" s="269" t="str">
        <f>IF(ISERROR(VLOOKUP($A115,parlvotes_lh!$A$11:$ZZ$210,6,FALSE))=TRUE,"",IF(VLOOKUP($A115,parlvotes_lh!$A$11:$ZZ$210,6,FALSE)=0,"",VLOOKUP($A115,parlvotes_lh!$A$11:$ZZ$210,6,FALSE)))</f>
        <v/>
      </c>
      <c r="K115" s="269" t="str">
        <f>IF(ISERROR(VLOOKUP($A115,parlvotes_lh!$A$11:$ZZ$210,26,FALSE))=TRUE,"",IF(VLOOKUP($A115,parlvotes_lh!$A$11:$ZZ$210,26,FALSE)=0,"",VLOOKUP($A115,parlvotes_lh!$A$11:$ZZ$210,26,FALSE)))</f>
        <v/>
      </c>
      <c r="L115" s="269" t="str">
        <f>IF(ISERROR(VLOOKUP($A115,parlvotes_lh!$A$11:$ZZ$210,46,FALSE))=TRUE,"",IF(VLOOKUP($A115,parlvotes_lh!$A$11:$ZZ$210,46,FALSE)=0,"",VLOOKUP($A115,parlvotes_lh!$A$11:$ZZ$210,46,FALSE)))</f>
        <v/>
      </c>
      <c r="M115" s="269" t="str">
        <f>IF(ISERROR(VLOOKUP($A115,parlvotes_lh!$A$11:$ZZ$210,66,FALSE))=TRUE,"",IF(VLOOKUP($A115,parlvotes_lh!$A$11:$ZZ$210,66,FALSE)=0,"",VLOOKUP($A115,parlvotes_lh!$A$11:$ZZ$210,66,FALSE)))</f>
        <v/>
      </c>
      <c r="N115" s="269" t="str">
        <f>IF(ISERROR(VLOOKUP($A115,parlvotes_lh!$A$11:$ZZ$210,86,FALSE))=TRUE,"",IF(VLOOKUP($A115,parlvotes_lh!$A$11:$ZZ$210,86,FALSE)=0,"",VLOOKUP($A115,parlvotes_lh!$A$11:$ZZ$210,86,FALSE)))</f>
        <v/>
      </c>
      <c r="O115" s="269" t="str">
        <f>IF(ISERROR(VLOOKUP($A115,parlvotes_lh!$A$11:$ZZ$210,106,FALSE))=TRUE,"",IF(VLOOKUP($A115,parlvotes_lh!$A$11:$ZZ$210,106,FALSE)=0,"",VLOOKUP($A115,parlvotes_lh!$A$11:$ZZ$210,106,FALSE)))</f>
        <v/>
      </c>
      <c r="P115" s="269" t="str">
        <f>IF(ISERROR(VLOOKUP($A115,parlvotes_lh!$A$11:$ZZ$210,126,FALSE))=TRUE,"",IF(VLOOKUP($A115,parlvotes_lh!$A$11:$ZZ$210,126,FALSE)=0,"",VLOOKUP($A115,parlvotes_lh!$A$11:$ZZ$210,126,FALSE)))</f>
        <v/>
      </c>
      <c r="Q115" s="270" t="str">
        <f>IF(ISERROR(VLOOKUP($A115,parlvotes_lh!$A$11:$ZZ$210,146,FALSE))=TRUE,"",IF(VLOOKUP($A115,parlvotes_lh!$A$11:$ZZ$210,146,FALSE)=0,"",VLOOKUP($A115,parlvotes_lh!$A$11:$ZZ$210,146,FALSE)))</f>
        <v/>
      </c>
      <c r="R115" s="270" t="str">
        <f>IF(ISERROR(VLOOKUP($A115,parlvotes_lh!$A$11:$ZZ$210,166,FALSE))=TRUE,"",IF(VLOOKUP($A115,parlvotes_lh!$A$11:$ZZ$210,166,FALSE)=0,"",VLOOKUP($A115,parlvotes_lh!$A$11:$ZZ$210,166,FALSE)))</f>
        <v/>
      </c>
      <c r="S115" s="270" t="str">
        <f>IF(ISERROR(VLOOKUP($A115,parlvotes_lh!$A$11:$ZZ$210,186,FALSE))=TRUE,"",IF(VLOOKUP($A115,parlvotes_lh!$A$11:$ZZ$210,186,FALSE)=0,"",VLOOKUP($A115,parlvotes_lh!$A$11:$ZZ$210,186,FALSE)))</f>
        <v/>
      </c>
      <c r="T115" s="270" t="str">
        <f>IF(ISERROR(VLOOKUP($A115,parlvotes_lh!$A$11:$ZZ$210,206,FALSE))=TRUE,"",IF(VLOOKUP($A115,parlvotes_lh!$A$11:$ZZ$210,206,FALSE)=0,"",VLOOKUP($A115,parlvotes_lh!$A$11:$ZZ$210,206,FALSE)))</f>
        <v/>
      </c>
      <c r="U115" s="270" t="str">
        <f>IF(ISERROR(VLOOKUP($A115,parlvotes_lh!$A$11:$ZZ$210,226,FALSE))=TRUE,"",IF(VLOOKUP($A115,parlvotes_lh!$A$11:$ZZ$210,226,FALSE)=0,"",VLOOKUP($A115,parlvotes_lh!$A$11:$ZZ$210,226,FALSE)))</f>
        <v/>
      </c>
      <c r="V115" s="270" t="str">
        <f>IF(ISERROR(VLOOKUP($A115,parlvotes_lh!$A$11:$ZZ$210,246,FALSE))=TRUE,"",IF(VLOOKUP($A115,parlvotes_lh!$A$11:$ZZ$210,246,FALSE)=0,"",VLOOKUP($A115,parlvotes_lh!$A$11:$ZZ$210,246,FALSE)))</f>
        <v/>
      </c>
      <c r="W115" s="270" t="str">
        <f>IF(ISERROR(VLOOKUP($A115,parlvotes_lh!$A$11:$ZZ$210,266,FALSE))=TRUE,"",IF(VLOOKUP($A115,parlvotes_lh!$A$11:$ZZ$210,266,FALSE)=0,"",VLOOKUP($A115,parlvotes_lh!$A$11:$ZZ$210,266,FALSE)))</f>
        <v/>
      </c>
      <c r="X115" s="270" t="str">
        <f>IF(ISERROR(VLOOKUP($A115,parlvotes_lh!$A$11:$ZZ$210,286,FALSE))=TRUE,"",IF(VLOOKUP($A115,parlvotes_lh!$A$11:$ZZ$210,286,FALSE)=0,"",VLOOKUP($A115,parlvotes_lh!$A$11:$ZZ$210,286,FALSE)))</f>
        <v/>
      </c>
      <c r="Y115" s="270" t="str">
        <f>IF(ISERROR(VLOOKUP($A115,parlvotes_lh!$A$11:$ZZ$210,306,FALSE))=TRUE,"",IF(VLOOKUP($A115,parlvotes_lh!$A$11:$ZZ$210,306,FALSE)=0,"",VLOOKUP($A115,parlvotes_lh!$A$11:$ZZ$210,306,FALSE)))</f>
        <v/>
      </c>
      <c r="Z115" s="270" t="str">
        <f>IF(ISERROR(VLOOKUP($A115,parlvotes_lh!$A$11:$ZZ$210,326,FALSE))=TRUE,"",IF(VLOOKUP($A115,parlvotes_lh!$A$11:$ZZ$210,326,FALSE)=0,"",VLOOKUP($A115,parlvotes_lh!$A$11:$ZZ$210,326,FALSE)))</f>
        <v/>
      </c>
      <c r="AA115" s="270" t="str">
        <f>IF(ISERROR(VLOOKUP($A115,parlvotes_lh!$A$11:$ZZ$210,346,FALSE))=TRUE,"",IF(VLOOKUP($A115,parlvotes_lh!$A$11:$ZZ$210,346,FALSE)=0,"",VLOOKUP($A115,parlvotes_lh!$A$11:$ZZ$210,346,FALSE)))</f>
        <v/>
      </c>
      <c r="AB115" s="270" t="str">
        <f>IF(ISERROR(VLOOKUP($A115,parlvotes_lh!$A$11:$ZZ$210,366,FALSE))=TRUE,"",IF(VLOOKUP($A115,parlvotes_lh!$A$11:$ZZ$210,366,FALSE)=0,"",VLOOKUP($A115,parlvotes_lh!$A$11:$ZZ$210,366,FALSE)))</f>
        <v/>
      </c>
      <c r="AC115" s="270" t="str">
        <f>IF(ISERROR(VLOOKUP($A115,parlvotes_lh!$A$11:$ZZ$210,386,FALSE))=TRUE,"",IF(VLOOKUP($A115,parlvotes_lh!$A$11:$ZZ$210,386,FALSE)=0,"",VLOOKUP($A115,parlvotes_lh!$A$11:$ZZ$210,386,FALSE)))</f>
        <v/>
      </c>
    </row>
    <row r="116" spans="1:29" ht="13.5" customHeight="1">
      <c r="A116" s="264"/>
      <c r="B116" s="45" t="str">
        <f>IF(A116="","",MID(info_weblinks!$C$3,32,3))</f>
        <v/>
      </c>
      <c r="C116" s="45" t="str">
        <f>IF(info_parties!G116="","",info_parties!G116)</f>
        <v/>
      </c>
      <c r="D116" s="45" t="str">
        <f>IF(info_parties!K116="","",info_parties!K116)</f>
        <v/>
      </c>
      <c r="E116" s="45" t="str">
        <f>IF(info_parties!H116="","",info_parties!H116)</f>
        <v/>
      </c>
      <c r="F116" s="265" t="str">
        <f t="shared" si="4"/>
        <v/>
      </c>
      <c r="G116" s="266" t="str">
        <f t="shared" si="5"/>
        <v/>
      </c>
      <c r="H116" s="267" t="str">
        <f t="shared" si="6"/>
        <v/>
      </c>
      <c r="I116" s="268" t="str">
        <f t="shared" si="7"/>
        <v/>
      </c>
      <c r="J116" s="269" t="str">
        <f>IF(ISERROR(VLOOKUP($A116,parlvotes_lh!$A$11:$ZZ$210,6,FALSE))=TRUE,"",IF(VLOOKUP($A116,parlvotes_lh!$A$11:$ZZ$210,6,FALSE)=0,"",VLOOKUP($A116,parlvotes_lh!$A$11:$ZZ$210,6,FALSE)))</f>
        <v/>
      </c>
      <c r="K116" s="269" t="str">
        <f>IF(ISERROR(VLOOKUP($A116,parlvotes_lh!$A$11:$ZZ$210,26,FALSE))=TRUE,"",IF(VLOOKUP($A116,parlvotes_lh!$A$11:$ZZ$210,26,FALSE)=0,"",VLOOKUP($A116,parlvotes_lh!$A$11:$ZZ$210,26,FALSE)))</f>
        <v/>
      </c>
      <c r="L116" s="269" t="str">
        <f>IF(ISERROR(VLOOKUP($A116,parlvotes_lh!$A$11:$ZZ$210,46,FALSE))=TRUE,"",IF(VLOOKUP($A116,parlvotes_lh!$A$11:$ZZ$210,46,FALSE)=0,"",VLOOKUP($A116,parlvotes_lh!$A$11:$ZZ$210,46,FALSE)))</f>
        <v/>
      </c>
      <c r="M116" s="269" t="str">
        <f>IF(ISERROR(VLOOKUP($A116,parlvotes_lh!$A$11:$ZZ$210,66,FALSE))=TRUE,"",IF(VLOOKUP($A116,parlvotes_lh!$A$11:$ZZ$210,66,FALSE)=0,"",VLOOKUP($A116,parlvotes_lh!$A$11:$ZZ$210,66,FALSE)))</f>
        <v/>
      </c>
      <c r="N116" s="269" t="str">
        <f>IF(ISERROR(VLOOKUP($A116,parlvotes_lh!$A$11:$ZZ$210,86,FALSE))=TRUE,"",IF(VLOOKUP($A116,parlvotes_lh!$A$11:$ZZ$210,86,FALSE)=0,"",VLOOKUP($A116,parlvotes_lh!$A$11:$ZZ$210,86,FALSE)))</f>
        <v/>
      </c>
      <c r="O116" s="269" t="str">
        <f>IF(ISERROR(VLOOKUP($A116,parlvotes_lh!$A$11:$ZZ$210,106,FALSE))=TRUE,"",IF(VLOOKUP($A116,parlvotes_lh!$A$11:$ZZ$210,106,FALSE)=0,"",VLOOKUP($A116,parlvotes_lh!$A$11:$ZZ$210,106,FALSE)))</f>
        <v/>
      </c>
      <c r="P116" s="269" t="str">
        <f>IF(ISERROR(VLOOKUP($A116,parlvotes_lh!$A$11:$ZZ$210,126,FALSE))=TRUE,"",IF(VLOOKUP($A116,parlvotes_lh!$A$11:$ZZ$210,126,FALSE)=0,"",VLOOKUP($A116,parlvotes_lh!$A$11:$ZZ$210,126,FALSE)))</f>
        <v/>
      </c>
      <c r="Q116" s="270" t="str">
        <f>IF(ISERROR(VLOOKUP($A116,parlvotes_lh!$A$11:$ZZ$210,146,FALSE))=TRUE,"",IF(VLOOKUP($A116,parlvotes_lh!$A$11:$ZZ$210,146,FALSE)=0,"",VLOOKUP($A116,parlvotes_lh!$A$11:$ZZ$210,146,FALSE)))</f>
        <v/>
      </c>
      <c r="R116" s="270" t="str">
        <f>IF(ISERROR(VLOOKUP($A116,parlvotes_lh!$A$11:$ZZ$210,166,FALSE))=TRUE,"",IF(VLOOKUP($A116,parlvotes_lh!$A$11:$ZZ$210,166,FALSE)=0,"",VLOOKUP($A116,parlvotes_lh!$A$11:$ZZ$210,166,FALSE)))</f>
        <v/>
      </c>
      <c r="S116" s="270" t="str">
        <f>IF(ISERROR(VLOOKUP($A116,parlvotes_lh!$A$11:$ZZ$210,186,FALSE))=TRUE,"",IF(VLOOKUP($A116,parlvotes_lh!$A$11:$ZZ$210,186,FALSE)=0,"",VLOOKUP($A116,parlvotes_lh!$A$11:$ZZ$210,186,FALSE)))</f>
        <v/>
      </c>
      <c r="T116" s="270" t="str">
        <f>IF(ISERROR(VLOOKUP($A116,parlvotes_lh!$A$11:$ZZ$210,206,FALSE))=TRUE,"",IF(VLOOKUP($A116,parlvotes_lh!$A$11:$ZZ$210,206,FALSE)=0,"",VLOOKUP($A116,parlvotes_lh!$A$11:$ZZ$210,206,FALSE)))</f>
        <v/>
      </c>
      <c r="U116" s="270" t="str">
        <f>IF(ISERROR(VLOOKUP($A116,parlvotes_lh!$A$11:$ZZ$210,226,FALSE))=TRUE,"",IF(VLOOKUP($A116,parlvotes_lh!$A$11:$ZZ$210,226,FALSE)=0,"",VLOOKUP($A116,parlvotes_lh!$A$11:$ZZ$210,226,FALSE)))</f>
        <v/>
      </c>
      <c r="V116" s="270" t="str">
        <f>IF(ISERROR(VLOOKUP($A116,parlvotes_lh!$A$11:$ZZ$210,246,FALSE))=TRUE,"",IF(VLOOKUP($A116,parlvotes_lh!$A$11:$ZZ$210,246,FALSE)=0,"",VLOOKUP($A116,parlvotes_lh!$A$11:$ZZ$210,246,FALSE)))</f>
        <v/>
      </c>
      <c r="W116" s="270" t="str">
        <f>IF(ISERROR(VLOOKUP($A116,parlvotes_lh!$A$11:$ZZ$210,266,FALSE))=TRUE,"",IF(VLOOKUP($A116,parlvotes_lh!$A$11:$ZZ$210,266,FALSE)=0,"",VLOOKUP($A116,parlvotes_lh!$A$11:$ZZ$210,266,FALSE)))</f>
        <v/>
      </c>
      <c r="X116" s="270" t="str">
        <f>IF(ISERROR(VLOOKUP($A116,parlvotes_lh!$A$11:$ZZ$210,286,FALSE))=TRUE,"",IF(VLOOKUP($A116,parlvotes_lh!$A$11:$ZZ$210,286,FALSE)=0,"",VLOOKUP($A116,parlvotes_lh!$A$11:$ZZ$210,286,FALSE)))</f>
        <v/>
      </c>
      <c r="Y116" s="270" t="str">
        <f>IF(ISERROR(VLOOKUP($A116,parlvotes_lh!$A$11:$ZZ$210,306,FALSE))=TRUE,"",IF(VLOOKUP($A116,parlvotes_lh!$A$11:$ZZ$210,306,FALSE)=0,"",VLOOKUP($A116,parlvotes_lh!$A$11:$ZZ$210,306,FALSE)))</f>
        <v/>
      </c>
      <c r="Z116" s="270" t="str">
        <f>IF(ISERROR(VLOOKUP($A116,parlvotes_lh!$A$11:$ZZ$210,326,FALSE))=TRUE,"",IF(VLOOKUP($A116,parlvotes_lh!$A$11:$ZZ$210,326,FALSE)=0,"",VLOOKUP($A116,parlvotes_lh!$A$11:$ZZ$210,326,FALSE)))</f>
        <v/>
      </c>
      <c r="AA116" s="270" t="str">
        <f>IF(ISERROR(VLOOKUP($A116,parlvotes_lh!$A$11:$ZZ$210,346,FALSE))=TRUE,"",IF(VLOOKUP($A116,parlvotes_lh!$A$11:$ZZ$210,346,FALSE)=0,"",VLOOKUP($A116,parlvotes_lh!$A$11:$ZZ$210,346,FALSE)))</f>
        <v/>
      </c>
      <c r="AB116" s="270" t="str">
        <f>IF(ISERROR(VLOOKUP($A116,parlvotes_lh!$A$11:$ZZ$210,366,FALSE))=TRUE,"",IF(VLOOKUP($A116,parlvotes_lh!$A$11:$ZZ$210,366,FALSE)=0,"",VLOOKUP($A116,parlvotes_lh!$A$11:$ZZ$210,366,FALSE)))</f>
        <v/>
      </c>
      <c r="AC116" s="270" t="str">
        <f>IF(ISERROR(VLOOKUP($A116,parlvotes_lh!$A$11:$ZZ$210,386,FALSE))=TRUE,"",IF(VLOOKUP($A116,parlvotes_lh!$A$11:$ZZ$210,386,FALSE)=0,"",VLOOKUP($A116,parlvotes_lh!$A$11:$ZZ$210,386,FALSE)))</f>
        <v/>
      </c>
    </row>
    <row r="117" spans="1:29" ht="13.5" customHeight="1">
      <c r="A117" s="264"/>
      <c r="B117" s="45" t="str">
        <f>IF(A117="","",MID(info_weblinks!$C$3,32,3))</f>
        <v/>
      </c>
      <c r="C117" s="45" t="str">
        <f>IF(info_parties!G117="","",info_parties!G117)</f>
        <v/>
      </c>
      <c r="D117" s="45" t="str">
        <f>IF(info_parties!K117="","",info_parties!K117)</f>
        <v/>
      </c>
      <c r="E117" s="45" t="str">
        <f>IF(info_parties!H117="","",info_parties!H117)</f>
        <v/>
      </c>
      <c r="F117" s="265" t="str">
        <f t="shared" si="4"/>
        <v/>
      </c>
      <c r="G117" s="266" t="str">
        <f t="shared" si="5"/>
        <v/>
      </c>
      <c r="H117" s="267" t="str">
        <f t="shared" si="6"/>
        <v/>
      </c>
      <c r="I117" s="268" t="str">
        <f t="shared" si="7"/>
        <v/>
      </c>
      <c r="J117" s="269" t="str">
        <f>IF(ISERROR(VLOOKUP($A117,parlvotes_lh!$A$11:$ZZ$210,6,FALSE))=TRUE,"",IF(VLOOKUP($A117,parlvotes_lh!$A$11:$ZZ$210,6,FALSE)=0,"",VLOOKUP($A117,parlvotes_lh!$A$11:$ZZ$210,6,FALSE)))</f>
        <v/>
      </c>
      <c r="K117" s="269" t="str">
        <f>IF(ISERROR(VLOOKUP($A117,parlvotes_lh!$A$11:$ZZ$210,26,FALSE))=TRUE,"",IF(VLOOKUP($A117,parlvotes_lh!$A$11:$ZZ$210,26,FALSE)=0,"",VLOOKUP($A117,parlvotes_lh!$A$11:$ZZ$210,26,FALSE)))</f>
        <v/>
      </c>
      <c r="L117" s="269" t="str">
        <f>IF(ISERROR(VLOOKUP($A117,parlvotes_lh!$A$11:$ZZ$210,46,FALSE))=TRUE,"",IF(VLOOKUP($A117,parlvotes_lh!$A$11:$ZZ$210,46,FALSE)=0,"",VLOOKUP($A117,parlvotes_lh!$A$11:$ZZ$210,46,FALSE)))</f>
        <v/>
      </c>
      <c r="M117" s="269" t="str">
        <f>IF(ISERROR(VLOOKUP($A117,parlvotes_lh!$A$11:$ZZ$210,66,FALSE))=TRUE,"",IF(VLOOKUP($A117,parlvotes_lh!$A$11:$ZZ$210,66,FALSE)=0,"",VLOOKUP($A117,parlvotes_lh!$A$11:$ZZ$210,66,FALSE)))</f>
        <v/>
      </c>
      <c r="N117" s="269" t="str">
        <f>IF(ISERROR(VLOOKUP($A117,parlvotes_lh!$A$11:$ZZ$210,86,FALSE))=TRUE,"",IF(VLOOKUP($A117,parlvotes_lh!$A$11:$ZZ$210,86,FALSE)=0,"",VLOOKUP($A117,parlvotes_lh!$A$11:$ZZ$210,86,FALSE)))</f>
        <v/>
      </c>
      <c r="O117" s="269" t="str">
        <f>IF(ISERROR(VLOOKUP($A117,parlvotes_lh!$A$11:$ZZ$210,106,FALSE))=TRUE,"",IF(VLOOKUP($A117,parlvotes_lh!$A$11:$ZZ$210,106,FALSE)=0,"",VLOOKUP($A117,parlvotes_lh!$A$11:$ZZ$210,106,FALSE)))</f>
        <v/>
      </c>
      <c r="P117" s="269" t="str">
        <f>IF(ISERROR(VLOOKUP($A117,parlvotes_lh!$A$11:$ZZ$210,126,FALSE))=TRUE,"",IF(VLOOKUP($A117,parlvotes_lh!$A$11:$ZZ$210,126,FALSE)=0,"",VLOOKUP($A117,parlvotes_lh!$A$11:$ZZ$210,126,FALSE)))</f>
        <v/>
      </c>
      <c r="Q117" s="270" t="str">
        <f>IF(ISERROR(VLOOKUP($A117,parlvotes_lh!$A$11:$ZZ$210,146,FALSE))=TRUE,"",IF(VLOOKUP($A117,parlvotes_lh!$A$11:$ZZ$210,146,FALSE)=0,"",VLOOKUP($A117,parlvotes_lh!$A$11:$ZZ$210,146,FALSE)))</f>
        <v/>
      </c>
      <c r="R117" s="270" t="str">
        <f>IF(ISERROR(VLOOKUP($A117,parlvotes_lh!$A$11:$ZZ$210,166,FALSE))=TRUE,"",IF(VLOOKUP($A117,parlvotes_lh!$A$11:$ZZ$210,166,FALSE)=0,"",VLOOKUP($A117,parlvotes_lh!$A$11:$ZZ$210,166,FALSE)))</f>
        <v/>
      </c>
      <c r="S117" s="270" t="str">
        <f>IF(ISERROR(VLOOKUP($A117,parlvotes_lh!$A$11:$ZZ$210,186,FALSE))=TRUE,"",IF(VLOOKUP($A117,parlvotes_lh!$A$11:$ZZ$210,186,FALSE)=0,"",VLOOKUP($A117,parlvotes_lh!$A$11:$ZZ$210,186,FALSE)))</f>
        <v/>
      </c>
      <c r="T117" s="270" t="str">
        <f>IF(ISERROR(VLOOKUP($A117,parlvotes_lh!$A$11:$ZZ$210,206,FALSE))=TRUE,"",IF(VLOOKUP($A117,parlvotes_lh!$A$11:$ZZ$210,206,FALSE)=0,"",VLOOKUP($A117,parlvotes_lh!$A$11:$ZZ$210,206,FALSE)))</f>
        <v/>
      </c>
      <c r="U117" s="270" t="str">
        <f>IF(ISERROR(VLOOKUP($A117,parlvotes_lh!$A$11:$ZZ$210,226,FALSE))=TRUE,"",IF(VLOOKUP($A117,parlvotes_lh!$A$11:$ZZ$210,226,FALSE)=0,"",VLOOKUP($A117,parlvotes_lh!$A$11:$ZZ$210,226,FALSE)))</f>
        <v/>
      </c>
      <c r="V117" s="270" t="str">
        <f>IF(ISERROR(VLOOKUP($A117,parlvotes_lh!$A$11:$ZZ$210,246,FALSE))=TRUE,"",IF(VLOOKUP($A117,parlvotes_lh!$A$11:$ZZ$210,246,FALSE)=0,"",VLOOKUP($A117,parlvotes_lh!$A$11:$ZZ$210,246,FALSE)))</f>
        <v/>
      </c>
      <c r="W117" s="270" t="str">
        <f>IF(ISERROR(VLOOKUP($A117,parlvotes_lh!$A$11:$ZZ$210,266,FALSE))=TRUE,"",IF(VLOOKUP($A117,parlvotes_lh!$A$11:$ZZ$210,266,FALSE)=0,"",VLOOKUP($A117,parlvotes_lh!$A$11:$ZZ$210,266,FALSE)))</f>
        <v/>
      </c>
      <c r="X117" s="270" t="str">
        <f>IF(ISERROR(VLOOKUP($A117,parlvotes_lh!$A$11:$ZZ$210,286,FALSE))=TRUE,"",IF(VLOOKUP($A117,parlvotes_lh!$A$11:$ZZ$210,286,FALSE)=0,"",VLOOKUP($A117,parlvotes_lh!$A$11:$ZZ$210,286,FALSE)))</f>
        <v/>
      </c>
      <c r="Y117" s="270" t="str">
        <f>IF(ISERROR(VLOOKUP($A117,parlvotes_lh!$A$11:$ZZ$210,306,FALSE))=TRUE,"",IF(VLOOKUP($A117,parlvotes_lh!$A$11:$ZZ$210,306,FALSE)=0,"",VLOOKUP($A117,parlvotes_lh!$A$11:$ZZ$210,306,FALSE)))</f>
        <v/>
      </c>
      <c r="Z117" s="270" t="str">
        <f>IF(ISERROR(VLOOKUP($A117,parlvotes_lh!$A$11:$ZZ$210,326,FALSE))=TRUE,"",IF(VLOOKUP($A117,parlvotes_lh!$A$11:$ZZ$210,326,FALSE)=0,"",VLOOKUP($A117,parlvotes_lh!$A$11:$ZZ$210,326,FALSE)))</f>
        <v/>
      </c>
      <c r="AA117" s="270" t="str">
        <f>IF(ISERROR(VLOOKUP($A117,parlvotes_lh!$A$11:$ZZ$210,346,FALSE))=TRUE,"",IF(VLOOKUP($A117,parlvotes_lh!$A$11:$ZZ$210,346,FALSE)=0,"",VLOOKUP($A117,parlvotes_lh!$A$11:$ZZ$210,346,FALSE)))</f>
        <v/>
      </c>
      <c r="AB117" s="270" t="str">
        <f>IF(ISERROR(VLOOKUP($A117,parlvotes_lh!$A$11:$ZZ$210,366,FALSE))=TRUE,"",IF(VLOOKUP($A117,parlvotes_lh!$A$11:$ZZ$210,366,FALSE)=0,"",VLOOKUP($A117,parlvotes_lh!$A$11:$ZZ$210,366,FALSE)))</f>
        <v/>
      </c>
      <c r="AC117" s="270" t="str">
        <f>IF(ISERROR(VLOOKUP($A117,parlvotes_lh!$A$11:$ZZ$210,386,FALSE))=TRUE,"",IF(VLOOKUP($A117,parlvotes_lh!$A$11:$ZZ$210,386,FALSE)=0,"",VLOOKUP($A117,parlvotes_lh!$A$11:$ZZ$210,386,FALSE)))</f>
        <v/>
      </c>
    </row>
    <row r="118" spans="1:29" ht="13.5" customHeight="1">
      <c r="A118" s="264"/>
      <c r="B118" s="45" t="str">
        <f>IF(A118="","",MID(info_weblinks!$C$3,32,3))</f>
        <v/>
      </c>
      <c r="C118" s="45" t="str">
        <f>IF(info_parties!G118="","",info_parties!G118)</f>
        <v/>
      </c>
      <c r="D118" s="45" t="str">
        <f>IF(info_parties!K118="","",info_parties!K118)</f>
        <v/>
      </c>
      <c r="E118" s="45" t="str">
        <f>IF(info_parties!H118="","",info_parties!H118)</f>
        <v/>
      </c>
      <c r="F118" s="265" t="str">
        <f t="shared" si="4"/>
        <v/>
      </c>
      <c r="G118" s="266" t="str">
        <f t="shared" si="5"/>
        <v/>
      </c>
      <c r="H118" s="267" t="str">
        <f t="shared" si="6"/>
        <v/>
      </c>
      <c r="I118" s="268" t="str">
        <f t="shared" si="7"/>
        <v/>
      </c>
      <c r="J118" s="269" t="str">
        <f>IF(ISERROR(VLOOKUP($A118,parlvotes_lh!$A$11:$ZZ$210,6,FALSE))=TRUE,"",IF(VLOOKUP($A118,parlvotes_lh!$A$11:$ZZ$210,6,FALSE)=0,"",VLOOKUP($A118,parlvotes_lh!$A$11:$ZZ$210,6,FALSE)))</f>
        <v/>
      </c>
      <c r="K118" s="269" t="str">
        <f>IF(ISERROR(VLOOKUP($A118,parlvotes_lh!$A$11:$ZZ$210,26,FALSE))=TRUE,"",IF(VLOOKUP($A118,parlvotes_lh!$A$11:$ZZ$210,26,FALSE)=0,"",VLOOKUP($A118,parlvotes_lh!$A$11:$ZZ$210,26,FALSE)))</f>
        <v/>
      </c>
      <c r="L118" s="269" t="str">
        <f>IF(ISERROR(VLOOKUP($A118,parlvotes_lh!$A$11:$ZZ$210,46,FALSE))=TRUE,"",IF(VLOOKUP($A118,parlvotes_lh!$A$11:$ZZ$210,46,FALSE)=0,"",VLOOKUP($A118,parlvotes_lh!$A$11:$ZZ$210,46,FALSE)))</f>
        <v/>
      </c>
      <c r="M118" s="269" t="str">
        <f>IF(ISERROR(VLOOKUP($A118,parlvotes_lh!$A$11:$ZZ$210,66,FALSE))=TRUE,"",IF(VLOOKUP($A118,parlvotes_lh!$A$11:$ZZ$210,66,FALSE)=0,"",VLOOKUP($A118,parlvotes_lh!$A$11:$ZZ$210,66,FALSE)))</f>
        <v/>
      </c>
      <c r="N118" s="269" t="str">
        <f>IF(ISERROR(VLOOKUP($A118,parlvotes_lh!$A$11:$ZZ$210,86,FALSE))=TRUE,"",IF(VLOOKUP($A118,parlvotes_lh!$A$11:$ZZ$210,86,FALSE)=0,"",VLOOKUP($A118,parlvotes_lh!$A$11:$ZZ$210,86,FALSE)))</f>
        <v/>
      </c>
      <c r="O118" s="269" t="str">
        <f>IF(ISERROR(VLOOKUP($A118,parlvotes_lh!$A$11:$ZZ$210,106,FALSE))=TRUE,"",IF(VLOOKUP($A118,parlvotes_lh!$A$11:$ZZ$210,106,FALSE)=0,"",VLOOKUP($A118,parlvotes_lh!$A$11:$ZZ$210,106,FALSE)))</f>
        <v/>
      </c>
      <c r="P118" s="269" t="str">
        <f>IF(ISERROR(VLOOKUP($A118,parlvotes_lh!$A$11:$ZZ$210,126,FALSE))=TRUE,"",IF(VLOOKUP($A118,parlvotes_lh!$A$11:$ZZ$210,126,FALSE)=0,"",VLOOKUP($A118,parlvotes_lh!$A$11:$ZZ$210,126,FALSE)))</f>
        <v/>
      </c>
      <c r="Q118" s="270" t="str">
        <f>IF(ISERROR(VLOOKUP($A118,parlvotes_lh!$A$11:$ZZ$210,146,FALSE))=TRUE,"",IF(VLOOKUP($A118,parlvotes_lh!$A$11:$ZZ$210,146,FALSE)=0,"",VLOOKUP($A118,parlvotes_lh!$A$11:$ZZ$210,146,FALSE)))</f>
        <v/>
      </c>
      <c r="R118" s="270" t="str">
        <f>IF(ISERROR(VLOOKUP($A118,parlvotes_lh!$A$11:$ZZ$210,166,FALSE))=TRUE,"",IF(VLOOKUP($A118,parlvotes_lh!$A$11:$ZZ$210,166,FALSE)=0,"",VLOOKUP($A118,parlvotes_lh!$A$11:$ZZ$210,166,FALSE)))</f>
        <v/>
      </c>
      <c r="S118" s="270" t="str">
        <f>IF(ISERROR(VLOOKUP($A118,parlvotes_lh!$A$11:$ZZ$210,186,FALSE))=TRUE,"",IF(VLOOKUP($A118,parlvotes_lh!$A$11:$ZZ$210,186,FALSE)=0,"",VLOOKUP($A118,parlvotes_lh!$A$11:$ZZ$210,186,FALSE)))</f>
        <v/>
      </c>
      <c r="T118" s="270" t="str">
        <f>IF(ISERROR(VLOOKUP($A118,parlvotes_lh!$A$11:$ZZ$210,206,FALSE))=TRUE,"",IF(VLOOKUP($A118,parlvotes_lh!$A$11:$ZZ$210,206,FALSE)=0,"",VLOOKUP($A118,parlvotes_lh!$A$11:$ZZ$210,206,FALSE)))</f>
        <v/>
      </c>
      <c r="U118" s="270" t="str">
        <f>IF(ISERROR(VLOOKUP($A118,parlvotes_lh!$A$11:$ZZ$210,226,FALSE))=TRUE,"",IF(VLOOKUP($A118,parlvotes_lh!$A$11:$ZZ$210,226,FALSE)=0,"",VLOOKUP($A118,parlvotes_lh!$A$11:$ZZ$210,226,FALSE)))</f>
        <v/>
      </c>
      <c r="V118" s="270" t="str">
        <f>IF(ISERROR(VLOOKUP($A118,parlvotes_lh!$A$11:$ZZ$210,246,FALSE))=TRUE,"",IF(VLOOKUP($A118,parlvotes_lh!$A$11:$ZZ$210,246,FALSE)=0,"",VLOOKUP($A118,parlvotes_lh!$A$11:$ZZ$210,246,FALSE)))</f>
        <v/>
      </c>
      <c r="W118" s="270" t="str">
        <f>IF(ISERROR(VLOOKUP($A118,parlvotes_lh!$A$11:$ZZ$210,266,FALSE))=TRUE,"",IF(VLOOKUP($A118,parlvotes_lh!$A$11:$ZZ$210,266,FALSE)=0,"",VLOOKUP($A118,parlvotes_lh!$A$11:$ZZ$210,266,FALSE)))</f>
        <v/>
      </c>
      <c r="X118" s="270" t="str">
        <f>IF(ISERROR(VLOOKUP($A118,parlvotes_lh!$A$11:$ZZ$210,286,FALSE))=TRUE,"",IF(VLOOKUP($A118,parlvotes_lh!$A$11:$ZZ$210,286,FALSE)=0,"",VLOOKUP($A118,parlvotes_lh!$A$11:$ZZ$210,286,FALSE)))</f>
        <v/>
      </c>
      <c r="Y118" s="270" t="str">
        <f>IF(ISERROR(VLOOKUP($A118,parlvotes_lh!$A$11:$ZZ$210,306,FALSE))=TRUE,"",IF(VLOOKUP($A118,parlvotes_lh!$A$11:$ZZ$210,306,FALSE)=0,"",VLOOKUP($A118,parlvotes_lh!$A$11:$ZZ$210,306,FALSE)))</f>
        <v/>
      </c>
      <c r="Z118" s="270" t="str">
        <f>IF(ISERROR(VLOOKUP($A118,parlvotes_lh!$A$11:$ZZ$210,326,FALSE))=TRUE,"",IF(VLOOKUP($A118,parlvotes_lh!$A$11:$ZZ$210,326,FALSE)=0,"",VLOOKUP($A118,parlvotes_lh!$A$11:$ZZ$210,326,FALSE)))</f>
        <v/>
      </c>
      <c r="AA118" s="270" t="str">
        <f>IF(ISERROR(VLOOKUP($A118,parlvotes_lh!$A$11:$ZZ$210,346,FALSE))=TRUE,"",IF(VLOOKUP($A118,parlvotes_lh!$A$11:$ZZ$210,346,FALSE)=0,"",VLOOKUP($A118,parlvotes_lh!$A$11:$ZZ$210,346,FALSE)))</f>
        <v/>
      </c>
      <c r="AB118" s="270" t="str">
        <f>IF(ISERROR(VLOOKUP($A118,parlvotes_lh!$A$11:$ZZ$210,366,FALSE))=TRUE,"",IF(VLOOKUP($A118,parlvotes_lh!$A$11:$ZZ$210,366,FALSE)=0,"",VLOOKUP($A118,parlvotes_lh!$A$11:$ZZ$210,366,FALSE)))</f>
        <v/>
      </c>
      <c r="AC118" s="270" t="str">
        <f>IF(ISERROR(VLOOKUP($A118,parlvotes_lh!$A$11:$ZZ$210,386,FALSE))=TRUE,"",IF(VLOOKUP($A118,parlvotes_lh!$A$11:$ZZ$210,386,FALSE)=0,"",VLOOKUP($A118,parlvotes_lh!$A$11:$ZZ$210,386,FALSE)))</f>
        <v/>
      </c>
    </row>
    <row r="119" spans="1:29" ht="13.5" customHeight="1">
      <c r="A119" s="264"/>
      <c r="B119" s="45" t="str">
        <f>IF(A119="","",MID(info_weblinks!$C$3,32,3))</f>
        <v/>
      </c>
      <c r="C119" s="45" t="str">
        <f>IF(info_parties!G119="","",info_parties!G119)</f>
        <v/>
      </c>
      <c r="D119" s="45" t="str">
        <f>IF(info_parties!K119="","",info_parties!K119)</f>
        <v/>
      </c>
      <c r="E119" s="45" t="str">
        <f>IF(info_parties!H119="","",info_parties!H119)</f>
        <v/>
      </c>
      <c r="F119" s="265" t="str">
        <f t="shared" si="4"/>
        <v/>
      </c>
      <c r="G119" s="266" t="str">
        <f t="shared" si="5"/>
        <v/>
      </c>
      <c r="H119" s="267" t="str">
        <f t="shared" si="6"/>
        <v/>
      </c>
      <c r="I119" s="268" t="str">
        <f t="shared" si="7"/>
        <v/>
      </c>
      <c r="J119" s="269" t="str">
        <f>IF(ISERROR(VLOOKUP($A119,parlvotes_lh!$A$11:$ZZ$210,6,FALSE))=TRUE,"",IF(VLOOKUP($A119,parlvotes_lh!$A$11:$ZZ$210,6,FALSE)=0,"",VLOOKUP($A119,parlvotes_lh!$A$11:$ZZ$210,6,FALSE)))</f>
        <v/>
      </c>
      <c r="K119" s="269" t="str">
        <f>IF(ISERROR(VLOOKUP($A119,parlvotes_lh!$A$11:$ZZ$210,26,FALSE))=TRUE,"",IF(VLOOKUP($A119,parlvotes_lh!$A$11:$ZZ$210,26,FALSE)=0,"",VLOOKUP($A119,parlvotes_lh!$A$11:$ZZ$210,26,FALSE)))</f>
        <v/>
      </c>
      <c r="L119" s="269" t="str">
        <f>IF(ISERROR(VLOOKUP($A119,parlvotes_lh!$A$11:$ZZ$210,46,FALSE))=TRUE,"",IF(VLOOKUP($A119,parlvotes_lh!$A$11:$ZZ$210,46,FALSE)=0,"",VLOOKUP($A119,parlvotes_lh!$A$11:$ZZ$210,46,FALSE)))</f>
        <v/>
      </c>
      <c r="M119" s="269" t="str">
        <f>IF(ISERROR(VLOOKUP($A119,parlvotes_lh!$A$11:$ZZ$210,66,FALSE))=TRUE,"",IF(VLOOKUP($A119,parlvotes_lh!$A$11:$ZZ$210,66,FALSE)=0,"",VLOOKUP($A119,parlvotes_lh!$A$11:$ZZ$210,66,FALSE)))</f>
        <v/>
      </c>
      <c r="N119" s="269" t="str">
        <f>IF(ISERROR(VLOOKUP($A119,parlvotes_lh!$A$11:$ZZ$210,86,FALSE))=TRUE,"",IF(VLOOKUP($A119,parlvotes_lh!$A$11:$ZZ$210,86,FALSE)=0,"",VLOOKUP($A119,parlvotes_lh!$A$11:$ZZ$210,86,FALSE)))</f>
        <v/>
      </c>
      <c r="O119" s="269" t="str">
        <f>IF(ISERROR(VLOOKUP($A119,parlvotes_lh!$A$11:$ZZ$210,106,FALSE))=TRUE,"",IF(VLOOKUP($A119,parlvotes_lh!$A$11:$ZZ$210,106,FALSE)=0,"",VLOOKUP($A119,parlvotes_lh!$A$11:$ZZ$210,106,FALSE)))</f>
        <v/>
      </c>
      <c r="P119" s="269" t="str">
        <f>IF(ISERROR(VLOOKUP($A119,parlvotes_lh!$A$11:$ZZ$210,126,FALSE))=TRUE,"",IF(VLOOKUP($A119,parlvotes_lh!$A$11:$ZZ$210,126,FALSE)=0,"",VLOOKUP($A119,parlvotes_lh!$A$11:$ZZ$210,126,FALSE)))</f>
        <v/>
      </c>
      <c r="Q119" s="270" t="str">
        <f>IF(ISERROR(VLOOKUP($A119,parlvotes_lh!$A$11:$ZZ$210,146,FALSE))=TRUE,"",IF(VLOOKUP($A119,parlvotes_lh!$A$11:$ZZ$210,146,FALSE)=0,"",VLOOKUP($A119,parlvotes_lh!$A$11:$ZZ$210,146,FALSE)))</f>
        <v/>
      </c>
      <c r="R119" s="270" t="str">
        <f>IF(ISERROR(VLOOKUP($A119,parlvotes_lh!$A$11:$ZZ$210,166,FALSE))=TRUE,"",IF(VLOOKUP($A119,parlvotes_lh!$A$11:$ZZ$210,166,FALSE)=0,"",VLOOKUP($A119,parlvotes_lh!$A$11:$ZZ$210,166,FALSE)))</f>
        <v/>
      </c>
      <c r="S119" s="270" t="str">
        <f>IF(ISERROR(VLOOKUP($A119,parlvotes_lh!$A$11:$ZZ$210,186,FALSE))=TRUE,"",IF(VLOOKUP($A119,parlvotes_lh!$A$11:$ZZ$210,186,FALSE)=0,"",VLOOKUP($A119,parlvotes_lh!$A$11:$ZZ$210,186,FALSE)))</f>
        <v/>
      </c>
      <c r="T119" s="270" t="str">
        <f>IF(ISERROR(VLOOKUP($A119,parlvotes_lh!$A$11:$ZZ$210,206,FALSE))=TRUE,"",IF(VLOOKUP($A119,parlvotes_lh!$A$11:$ZZ$210,206,FALSE)=0,"",VLOOKUP($A119,parlvotes_lh!$A$11:$ZZ$210,206,FALSE)))</f>
        <v/>
      </c>
      <c r="U119" s="270" t="str">
        <f>IF(ISERROR(VLOOKUP($A119,parlvotes_lh!$A$11:$ZZ$210,226,FALSE))=TRUE,"",IF(VLOOKUP($A119,parlvotes_lh!$A$11:$ZZ$210,226,FALSE)=0,"",VLOOKUP($A119,parlvotes_lh!$A$11:$ZZ$210,226,FALSE)))</f>
        <v/>
      </c>
      <c r="V119" s="270" t="str">
        <f>IF(ISERROR(VLOOKUP($A119,parlvotes_lh!$A$11:$ZZ$210,246,FALSE))=TRUE,"",IF(VLOOKUP($A119,parlvotes_lh!$A$11:$ZZ$210,246,FALSE)=0,"",VLOOKUP($A119,parlvotes_lh!$A$11:$ZZ$210,246,FALSE)))</f>
        <v/>
      </c>
      <c r="W119" s="270" t="str">
        <f>IF(ISERROR(VLOOKUP($A119,parlvotes_lh!$A$11:$ZZ$210,266,FALSE))=TRUE,"",IF(VLOOKUP($A119,parlvotes_lh!$A$11:$ZZ$210,266,FALSE)=0,"",VLOOKUP($A119,parlvotes_lh!$A$11:$ZZ$210,266,FALSE)))</f>
        <v/>
      </c>
      <c r="X119" s="270" t="str">
        <f>IF(ISERROR(VLOOKUP($A119,parlvotes_lh!$A$11:$ZZ$210,286,FALSE))=TRUE,"",IF(VLOOKUP($A119,parlvotes_lh!$A$11:$ZZ$210,286,FALSE)=0,"",VLOOKUP($A119,parlvotes_lh!$A$11:$ZZ$210,286,FALSE)))</f>
        <v/>
      </c>
      <c r="Y119" s="270" t="str">
        <f>IF(ISERROR(VLOOKUP($A119,parlvotes_lh!$A$11:$ZZ$210,306,FALSE))=TRUE,"",IF(VLOOKUP($A119,parlvotes_lh!$A$11:$ZZ$210,306,FALSE)=0,"",VLOOKUP($A119,parlvotes_lh!$A$11:$ZZ$210,306,FALSE)))</f>
        <v/>
      </c>
      <c r="Z119" s="270" t="str">
        <f>IF(ISERROR(VLOOKUP($A119,parlvotes_lh!$A$11:$ZZ$210,326,FALSE))=TRUE,"",IF(VLOOKUP($A119,parlvotes_lh!$A$11:$ZZ$210,326,FALSE)=0,"",VLOOKUP($A119,parlvotes_lh!$A$11:$ZZ$210,326,FALSE)))</f>
        <v/>
      </c>
      <c r="AA119" s="270" t="str">
        <f>IF(ISERROR(VLOOKUP($A119,parlvotes_lh!$A$11:$ZZ$210,346,FALSE))=TRUE,"",IF(VLOOKUP($A119,parlvotes_lh!$A$11:$ZZ$210,346,FALSE)=0,"",VLOOKUP($A119,parlvotes_lh!$A$11:$ZZ$210,346,FALSE)))</f>
        <v/>
      </c>
      <c r="AB119" s="270" t="str">
        <f>IF(ISERROR(VLOOKUP($A119,parlvotes_lh!$A$11:$ZZ$210,366,FALSE))=TRUE,"",IF(VLOOKUP($A119,parlvotes_lh!$A$11:$ZZ$210,366,FALSE)=0,"",VLOOKUP($A119,parlvotes_lh!$A$11:$ZZ$210,366,FALSE)))</f>
        <v/>
      </c>
      <c r="AC119" s="270" t="str">
        <f>IF(ISERROR(VLOOKUP($A119,parlvotes_lh!$A$11:$ZZ$210,386,FALSE))=TRUE,"",IF(VLOOKUP($A119,parlvotes_lh!$A$11:$ZZ$210,386,FALSE)=0,"",VLOOKUP($A119,parlvotes_lh!$A$11:$ZZ$210,386,FALSE)))</f>
        <v/>
      </c>
    </row>
    <row r="120" spans="1:29" ht="13.5" customHeight="1">
      <c r="A120" s="264"/>
      <c r="B120" s="45" t="str">
        <f>IF(A120="","",MID(info_weblinks!$C$3,32,3))</f>
        <v/>
      </c>
      <c r="C120" s="45" t="str">
        <f>IF(info_parties!G120="","",info_parties!G120)</f>
        <v/>
      </c>
      <c r="D120" s="45" t="str">
        <f>IF(info_parties!K120="","",info_parties!K120)</f>
        <v/>
      </c>
      <c r="E120" s="45" t="str">
        <f>IF(info_parties!H120="","",info_parties!H120)</f>
        <v/>
      </c>
      <c r="F120" s="265" t="str">
        <f t="shared" si="4"/>
        <v/>
      </c>
      <c r="G120" s="266" t="str">
        <f t="shared" si="5"/>
        <v/>
      </c>
      <c r="H120" s="267" t="str">
        <f t="shared" si="6"/>
        <v/>
      </c>
      <c r="I120" s="268" t="str">
        <f t="shared" si="7"/>
        <v/>
      </c>
      <c r="J120" s="269" t="str">
        <f>IF(ISERROR(VLOOKUP($A120,parlvotes_lh!$A$11:$ZZ$210,6,FALSE))=TRUE,"",IF(VLOOKUP($A120,parlvotes_lh!$A$11:$ZZ$210,6,FALSE)=0,"",VLOOKUP($A120,parlvotes_lh!$A$11:$ZZ$210,6,FALSE)))</f>
        <v/>
      </c>
      <c r="K120" s="269" t="str">
        <f>IF(ISERROR(VLOOKUP($A120,parlvotes_lh!$A$11:$ZZ$210,26,FALSE))=TRUE,"",IF(VLOOKUP($A120,parlvotes_lh!$A$11:$ZZ$210,26,FALSE)=0,"",VLOOKUP($A120,parlvotes_lh!$A$11:$ZZ$210,26,FALSE)))</f>
        <v/>
      </c>
      <c r="L120" s="269" t="str">
        <f>IF(ISERROR(VLOOKUP($A120,parlvotes_lh!$A$11:$ZZ$210,46,FALSE))=TRUE,"",IF(VLOOKUP($A120,parlvotes_lh!$A$11:$ZZ$210,46,FALSE)=0,"",VLOOKUP($A120,parlvotes_lh!$A$11:$ZZ$210,46,FALSE)))</f>
        <v/>
      </c>
      <c r="M120" s="269" t="str">
        <f>IF(ISERROR(VLOOKUP($A120,parlvotes_lh!$A$11:$ZZ$210,66,FALSE))=TRUE,"",IF(VLOOKUP($A120,parlvotes_lh!$A$11:$ZZ$210,66,FALSE)=0,"",VLOOKUP($A120,parlvotes_lh!$A$11:$ZZ$210,66,FALSE)))</f>
        <v/>
      </c>
      <c r="N120" s="269" t="str">
        <f>IF(ISERROR(VLOOKUP($A120,parlvotes_lh!$A$11:$ZZ$210,86,FALSE))=TRUE,"",IF(VLOOKUP($A120,parlvotes_lh!$A$11:$ZZ$210,86,FALSE)=0,"",VLOOKUP($A120,parlvotes_lh!$A$11:$ZZ$210,86,FALSE)))</f>
        <v/>
      </c>
      <c r="O120" s="269" t="str">
        <f>IF(ISERROR(VLOOKUP($A120,parlvotes_lh!$A$11:$ZZ$210,106,FALSE))=TRUE,"",IF(VLOOKUP($A120,parlvotes_lh!$A$11:$ZZ$210,106,FALSE)=0,"",VLOOKUP($A120,parlvotes_lh!$A$11:$ZZ$210,106,FALSE)))</f>
        <v/>
      </c>
      <c r="P120" s="269" t="str">
        <f>IF(ISERROR(VLOOKUP($A120,parlvotes_lh!$A$11:$ZZ$210,126,FALSE))=TRUE,"",IF(VLOOKUP($A120,parlvotes_lh!$A$11:$ZZ$210,126,FALSE)=0,"",VLOOKUP($A120,parlvotes_lh!$A$11:$ZZ$210,126,FALSE)))</f>
        <v/>
      </c>
      <c r="Q120" s="270" t="str">
        <f>IF(ISERROR(VLOOKUP($A120,parlvotes_lh!$A$11:$ZZ$210,146,FALSE))=TRUE,"",IF(VLOOKUP($A120,parlvotes_lh!$A$11:$ZZ$210,146,FALSE)=0,"",VLOOKUP($A120,parlvotes_lh!$A$11:$ZZ$210,146,FALSE)))</f>
        <v/>
      </c>
      <c r="R120" s="270" t="str">
        <f>IF(ISERROR(VLOOKUP($A120,parlvotes_lh!$A$11:$ZZ$210,166,FALSE))=TRUE,"",IF(VLOOKUP($A120,parlvotes_lh!$A$11:$ZZ$210,166,FALSE)=0,"",VLOOKUP($A120,parlvotes_lh!$A$11:$ZZ$210,166,FALSE)))</f>
        <v/>
      </c>
      <c r="S120" s="270" t="str">
        <f>IF(ISERROR(VLOOKUP($A120,parlvotes_lh!$A$11:$ZZ$210,186,FALSE))=TRUE,"",IF(VLOOKUP($A120,parlvotes_lh!$A$11:$ZZ$210,186,FALSE)=0,"",VLOOKUP($A120,parlvotes_lh!$A$11:$ZZ$210,186,FALSE)))</f>
        <v/>
      </c>
      <c r="T120" s="270" t="str">
        <f>IF(ISERROR(VLOOKUP($A120,parlvotes_lh!$A$11:$ZZ$210,206,FALSE))=TRUE,"",IF(VLOOKUP($A120,parlvotes_lh!$A$11:$ZZ$210,206,FALSE)=0,"",VLOOKUP($A120,parlvotes_lh!$A$11:$ZZ$210,206,FALSE)))</f>
        <v/>
      </c>
      <c r="U120" s="270" t="str">
        <f>IF(ISERROR(VLOOKUP($A120,parlvotes_lh!$A$11:$ZZ$210,226,FALSE))=TRUE,"",IF(VLOOKUP($A120,parlvotes_lh!$A$11:$ZZ$210,226,FALSE)=0,"",VLOOKUP($A120,parlvotes_lh!$A$11:$ZZ$210,226,FALSE)))</f>
        <v/>
      </c>
      <c r="V120" s="270" t="str">
        <f>IF(ISERROR(VLOOKUP($A120,parlvotes_lh!$A$11:$ZZ$210,246,FALSE))=TRUE,"",IF(VLOOKUP($A120,parlvotes_lh!$A$11:$ZZ$210,246,FALSE)=0,"",VLOOKUP($A120,parlvotes_lh!$A$11:$ZZ$210,246,FALSE)))</f>
        <v/>
      </c>
      <c r="W120" s="270" t="str">
        <f>IF(ISERROR(VLOOKUP($A120,parlvotes_lh!$A$11:$ZZ$210,266,FALSE))=TRUE,"",IF(VLOOKUP($A120,parlvotes_lh!$A$11:$ZZ$210,266,FALSE)=0,"",VLOOKUP($A120,parlvotes_lh!$A$11:$ZZ$210,266,FALSE)))</f>
        <v/>
      </c>
      <c r="X120" s="270" t="str">
        <f>IF(ISERROR(VLOOKUP($A120,parlvotes_lh!$A$11:$ZZ$210,286,FALSE))=TRUE,"",IF(VLOOKUP($A120,parlvotes_lh!$A$11:$ZZ$210,286,FALSE)=0,"",VLOOKUP($A120,parlvotes_lh!$A$11:$ZZ$210,286,FALSE)))</f>
        <v/>
      </c>
      <c r="Y120" s="270" t="str">
        <f>IF(ISERROR(VLOOKUP($A120,parlvotes_lh!$A$11:$ZZ$210,306,FALSE))=TRUE,"",IF(VLOOKUP($A120,parlvotes_lh!$A$11:$ZZ$210,306,FALSE)=0,"",VLOOKUP($A120,parlvotes_lh!$A$11:$ZZ$210,306,FALSE)))</f>
        <v/>
      </c>
      <c r="Z120" s="270" t="str">
        <f>IF(ISERROR(VLOOKUP($A120,parlvotes_lh!$A$11:$ZZ$210,326,FALSE))=TRUE,"",IF(VLOOKUP($A120,parlvotes_lh!$A$11:$ZZ$210,326,FALSE)=0,"",VLOOKUP($A120,parlvotes_lh!$A$11:$ZZ$210,326,FALSE)))</f>
        <v/>
      </c>
      <c r="AA120" s="270" t="str">
        <f>IF(ISERROR(VLOOKUP($A120,parlvotes_lh!$A$11:$ZZ$210,346,FALSE))=TRUE,"",IF(VLOOKUP($A120,parlvotes_lh!$A$11:$ZZ$210,346,FALSE)=0,"",VLOOKUP($A120,parlvotes_lh!$A$11:$ZZ$210,346,FALSE)))</f>
        <v/>
      </c>
      <c r="AB120" s="270" t="str">
        <f>IF(ISERROR(VLOOKUP($A120,parlvotes_lh!$A$11:$ZZ$210,366,FALSE))=TRUE,"",IF(VLOOKUP($A120,parlvotes_lh!$A$11:$ZZ$210,366,FALSE)=0,"",VLOOKUP($A120,parlvotes_lh!$A$11:$ZZ$210,366,FALSE)))</f>
        <v/>
      </c>
      <c r="AC120" s="270" t="str">
        <f>IF(ISERROR(VLOOKUP($A120,parlvotes_lh!$A$11:$ZZ$210,386,FALSE))=TRUE,"",IF(VLOOKUP($A120,parlvotes_lh!$A$11:$ZZ$210,386,FALSE)=0,"",VLOOKUP($A120,parlvotes_lh!$A$11:$ZZ$210,386,FALSE)))</f>
        <v/>
      </c>
    </row>
    <row r="121" spans="1:29" ht="13.5" customHeight="1">
      <c r="A121" s="264"/>
      <c r="B121" s="45" t="str">
        <f>IF(A121="","",MID(info_weblinks!$C$3,32,3))</f>
        <v/>
      </c>
      <c r="C121" s="45" t="str">
        <f>IF(info_parties!G121="","",info_parties!G121)</f>
        <v/>
      </c>
      <c r="D121" s="45" t="str">
        <f>IF(info_parties!K121="","",info_parties!K121)</f>
        <v/>
      </c>
      <c r="E121" s="45" t="str">
        <f>IF(info_parties!H121="","",info_parties!H121)</f>
        <v/>
      </c>
      <c r="F121" s="265" t="str">
        <f t="shared" si="4"/>
        <v/>
      </c>
      <c r="G121" s="266" t="str">
        <f t="shared" si="5"/>
        <v/>
      </c>
      <c r="H121" s="267" t="str">
        <f t="shared" si="6"/>
        <v/>
      </c>
      <c r="I121" s="268" t="str">
        <f t="shared" si="7"/>
        <v/>
      </c>
      <c r="J121" s="269" t="str">
        <f>IF(ISERROR(VLOOKUP($A121,parlvotes_lh!$A$11:$ZZ$210,6,FALSE))=TRUE,"",IF(VLOOKUP($A121,parlvotes_lh!$A$11:$ZZ$210,6,FALSE)=0,"",VLOOKUP($A121,parlvotes_lh!$A$11:$ZZ$210,6,FALSE)))</f>
        <v/>
      </c>
      <c r="K121" s="269" t="str">
        <f>IF(ISERROR(VLOOKUP($A121,parlvotes_lh!$A$11:$ZZ$210,26,FALSE))=TRUE,"",IF(VLOOKUP($A121,parlvotes_lh!$A$11:$ZZ$210,26,FALSE)=0,"",VLOOKUP($A121,parlvotes_lh!$A$11:$ZZ$210,26,FALSE)))</f>
        <v/>
      </c>
      <c r="L121" s="269" t="str">
        <f>IF(ISERROR(VLOOKUP($A121,parlvotes_lh!$A$11:$ZZ$210,46,FALSE))=TRUE,"",IF(VLOOKUP($A121,parlvotes_lh!$A$11:$ZZ$210,46,FALSE)=0,"",VLOOKUP($A121,parlvotes_lh!$A$11:$ZZ$210,46,FALSE)))</f>
        <v/>
      </c>
      <c r="M121" s="269" t="str">
        <f>IF(ISERROR(VLOOKUP($A121,parlvotes_lh!$A$11:$ZZ$210,66,FALSE))=TRUE,"",IF(VLOOKUP($A121,parlvotes_lh!$A$11:$ZZ$210,66,FALSE)=0,"",VLOOKUP($A121,parlvotes_lh!$A$11:$ZZ$210,66,FALSE)))</f>
        <v/>
      </c>
      <c r="N121" s="269" t="str">
        <f>IF(ISERROR(VLOOKUP($A121,parlvotes_lh!$A$11:$ZZ$210,86,FALSE))=TRUE,"",IF(VLOOKUP($A121,parlvotes_lh!$A$11:$ZZ$210,86,FALSE)=0,"",VLOOKUP($A121,parlvotes_lh!$A$11:$ZZ$210,86,FALSE)))</f>
        <v/>
      </c>
      <c r="O121" s="269" t="str">
        <f>IF(ISERROR(VLOOKUP($A121,parlvotes_lh!$A$11:$ZZ$210,106,FALSE))=TRUE,"",IF(VLOOKUP($A121,parlvotes_lh!$A$11:$ZZ$210,106,FALSE)=0,"",VLOOKUP($A121,parlvotes_lh!$A$11:$ZZ$210,106,FALSE)))</f>
        <v/>
      </c>
      <c r="P121" s="269" t="str">
        <f>IF(ISERROR(VLOOKUP($A121,parlvotes_lh!$A$11:$ZZ$210,126,FALSE))=TRUE,"",IF(VLOOKUP($A121,parlvotes_lh!$A$11:$ZZ$210,126,FALSE)=0,"",VLOOKUP($A121,parlvotes_lh!$A$11:$ZZ$210,126,FALSE)))</f>
        <v/>
      </c>
      <c r="Q121" s="270" t="str">
        <f>IF(ISERROR(VLOOKUP($A121,parlvotes_lh!$A$11:$ZZ$210,146,FALSE))=TRUE,"",IF(VLOOKUP($A121,parlvotes_lh!$A$11:$ZZ$210,146,FALSE)=0,"",VLOOKUP($A121,parlvotes_lh!$A$11:$ZZ$210,146,FALSE)))</f>
        <v/>
      </c>
      <c r="R121" s="270" t="str">
        <f>IF(ISERROR(VLOOKUP($A121,parlvotes_lh!$A$11:$ZZ$210,166,FALSE))=TRUE,"",IF(VLOOKUP($A121,parlvotes_lh!$A$11:$ZZ$210,166,FALSE)=0,"",VLOOKUP($A121,parlvotes_lh!$A$11:$ZZ$210,166,FALSE)))</f>
        <v/>
      </c>
      <c r="S121" s="270" t="str">
        <f>IF(ISERROR(VLOOKUP($A121,parlvotes_lh!$A$11:$ZZ$210,186,FALSE))=TRUE,"",IF(VLOOKUP($A121,parlvotes_lh!$A$11:$ZZ$210,186,FALSE)=0,"",VLOOKUP($A121,parlvotes_lh!$A$11:$ZZ$210,186,FALSE)))</f>
        <v/>
      </c>
      <c r="T121" s="270" t="str">
        <f>IF(ISERROR(VLOOKUP($A121,parlvotes_lh!$A$11:$ZZ$210,206,FALSE))=TRUE,"",IF(VLOOKUP($A121,parlvotes_lh!$A$11:$ZZ$210,206,FALSE)=0,"",VLOOKUP($A121,parlvotes_lh!$A$11:$ZZ$210,206,FALSE)))</f>
        <v/>
      </c>
      <c r="U121" s="270" t="str">
        <f>IF(ISERROR(VLOOKUP($A121,parlvotes_lh!$A$11:$ZZ$210,226,FALSE))=TRUE,"",IF(VLOOKUP($A121,parlvotes_lh!$A$11:$ZZ$210,226,FALSE)=0,"",VLOOKUP($A121,parlvotes_lh!$A$11:$ZZ$210,226,FALSE)))</f>
        <v/>
      </c>
      <c r="V121" s="270" t="str">
        <f>IF(ISERROR(VLOOKUP($A121,parlvotes_lh!$A$11:$ZZ$210,246,FALSE))=TRUE,"",IF(VLOOKUP($A121,parlvotes_lh!$A$11:$ZZ$210,246,FALSE)=0,"",VLOOKUP($A121,parlvotes_lh!$A$11:$ZZ$210,246,FALSE)))</f>
        <v/>
      </c>
      <c r="W121" s="270" t="str">
        <f>IF(ISERROR(VLOOKUP($A121,parlvotes_lh!$A$11:$ZZ$210,266,FALSE))=TRUE,"",IF(VLOOKUP($A121,parlvotes_lh!$A$11:$ZZ$210,266,FALSE)=0,"",VLOOKUP($A121,parlvotes_lh!$A$11:$ZZ$210,266,FALSE)))</f>
        <v/>
      </c>
      <c r="X121" s="270" t="str">
        <f>IF(ISERROR(VLOOKUP($A121,parlvotes_lh!$A$11:$ZZ$210,286,FALSE))=TRUE,"",IF(VLOOKUP($A121,parlvotes_lh!$A$11:$ZZ$210,286,FALSE)=0,"",VLOOKUP($A121,parlvotes_lh!$A$11:$ZZ$210,286,FALSE)))</f>
        <v/>
      </c>
      <c r="Y121" s="270" t="str">
        <f>IF(ISERROR(VLOOKUP($A121,parlvotes_lh!$A$11:$ZZ$210,306,FALSE))=TRUE,"",IF(VLOOKUP($A121,parlvotes_lh!$A$11:$ZZ$210,306,FALSE)=0,"",VLOOKUP($A121,parlvotes_lh!$A$11:$ZZ$210,306,FALSE)))</f>
        <v/>
      </c>
      <c r="Z121" s="270" t="str">
        <f>IF(ISERROR(VLOOKUP($A121,parlvotes_lh!$A$11:$ZZ$210,326,FALSE))=TRUE,"",IF(VLOOKUP($A121,parlvotes_lh!$A$11:$ZZ$210,326,FALSE)=0,"",VLOOKUP($A121,parlvotes_lh!$A$11:$ZZ$210,326,FALSE)))</f>
        <v/>
      </c>
      <c r="AA121" s="270" t="str">
        <f>IF(ISERROR(VLOOKUP($A121,parlvotes_lh!$A$11:$ZZ$210,346,FALSE))=TRUE,"",IF(VLOOKUP($A121,parlvotes_lh!$A$11:$ZZ$210,346,FALSE)=0,"",VLOOKUP($A121,parlvotes_lh!$A$11:$ZZ$210,346,FALSE)))</f>
        <v/>
      </c>
      <c r="AB121" s="270" t="str">
        <f>IF(ISERROR(VLOOKUP($A121,parlvotes_lh!$A$11:$ZZ$210,366,FALSE))=TRUE,"",IF(VLOOKUP($A121,parlvotes_lh!$A$11:$ZZ$210,366,FALSE)=0,"",VLOOKUP($A121,parlvotes_lh!$A$11:$ZZ$210,366,FALSE)))</f>
        <v/>
      </c>
      <c r="AC121" s="270" t="str">
        <f>IF(ISERROR(VLOOKUP($A121,parlvotes_lh!$A$11:$ZZ$210,386,FALSE))=TRUE,"",IF(VLOOKUP($A121,parlvotes_lh!$A$11:$ZZ$210,386,FALSE)=0,"",VLOOKUP($A121,parlvotes_lh!$A$11:$ZZ$210,386,FALSE)))</f>
        <v/>
      </c>
    </row>
    <row r="122" spans="1:29" ht="13.5" customHeight="1">
      <c r="A122" s="264"/>
      <c r="B122" s="45" t="str">
        <f>IF(A122="","",MID(info_weblinks!$C$3,32,3))</f>
        <v/>
      </c>
      <c r="C122" s="45" t="str">
        <f>IF(info_parties!G122="","",info_parties!G122)</f>
        <v/>
      </c>
      <c r="D122" s="45" t="str">
        <f>IF(info_parties!K122="","",info_parties!K122)</f>
        <v/>
      </c>
      <c r="E122" s="45" t="str">
        <f>IF(info_parties!H122="","",info_parties!H122)</f>
        <v/>
      </c>
      <c r="F122" s="265" t="str">
        <f t="shared" si="4"/>
        <v/>
      </c>
      <c r="G122" s="266" t="str">
        <f t="shared" si="5"/>
        <v/>
      </c>
      <c r="H122" s="267" t="str">
        <f t="shared" si="6"/>
        <v/>
      </c>
      <c r="I122" s="268" t="str">
        <f t="shared" si="7"/>
        <v/>
      </c>
      <c r="J122" s="269" t="str">
        <f>IF(ISERROR(VLOOKUP($A122,parlvotes_lh!$A$11:$ZZ$210,6,FALSE))=TRUE,"",IF(VLOOKUP($A122,parlvotes_lh!$A$11:$ZZ$210,6,FALSE)=0,"",VLOOKUP($A122,parlvotes_lh!$A$11:$ZZ$210,6,FALSE)))</f>
        <v/>
      </c>
      <c r="K122" s="269" t="str">
        <f>IF(ISERROR(VLOOKUP($A122,parlvotes_lh!$A$11:$ZZ$210,26,FALSE))=TRUE,"",IF(VLOOKUP($A122,parlvotes_lh!$A$11:$ZZ$210,26,FALSE)=0,"",VLOOKUP($A122,parlvotes_lh!$A$11:$ZZ$210,26,FALSE)))</f>
        <v/>
      </c>
      <c r="L122" s="269" t="str">
        <f>IF(ISERROR(VLOOKUP($A122,parlvotes_lh!$A$11:$ZZ$210,46,FALSE))=TRUE,"",IF(VLOOKUP($A122,parlvotes_lh!$A$11:$ZZ$210,46,FALSE)=0,"",VLOOKUP($A122,parlvotes_lh!$A$11:$ZZ$210,46,FALSE)))</f>
        <v/>
      </c>
      <c r="M122" s="269" t="str">
        <f>IF(ISERROR(VLOOKUP($A122,parlvotes_lh!$A$11:$ZZ$210,66,FALSE))=TRUE,"",IF(VLOOKUP($A122,parlvotes_lh!$A$11:$ZZ$210,66,FALSE)=0,"",VLOOKUP($A122,parlvotes_lh!$A$11:$ZZ$210,66,FALSE)))</f>
        <v/>
      </c>
      <c r="N122" s="269" t="str">
        <f>IF(ISERROR(VLOOKUP($A122,parlvotes_lh!$A$11:$ZZ$210,86,FALSE))=TRUE,"",IF(VLOOKUP($A122,parlvotes_lh!$A$11:$ZZ$210,86,FALSE)=0,"",VLOOKUP($A122,parlvotes_lh!$A$11:$ZZ$210,86,FALSE)))</f>
        <v/>
      </c>
      <c r="O122" s="269" t="str">
        <f>IF(ISERROR(VLOOKUP($A122,parlvotes_lh!$A$11:$ZZ$210,106,FALSE))=TRUE,"",IF(VLOOKUP($A122,parlvotes_lh!$A$11:$ZZ$210,106,FALSE)=0,"",VLOOKUP($A122,parlvotes_lh!$A$11:$ZZ$210,106,FALSE)))</f>
        <v/>
      </c>
      <c r="P122" s="269" t="str">
        <f>IF(ISERROR(VLOOKUP($A122,parlvotes_lh!$A$11:$ZZ$210,126,FALSE))=TRUE,"",IF(VLOOKUP($A122,parlvotes_lh!$A$11:$ZZ$210,126,FALSE)=0,"",VLOOKUP($A122,parlvotes_lh!$A$11:$ZZ$210,126,FALSE)))</f>
        <v/>
      </c>
      <c r="Q122" s="270" t="str">
        <f>IF(ISERROR(VLOOKUP($A122,parlvotes_lh!$A$11:$ZZ$210,146,FALSE))=TRUE,"",IF(VLOOKUP($A122,parlvotes_lh!$A$11:$ZZ$210,146,FALSE)=0,"",VLOOKUP($A122,parlvotes_lh!$A$11:$ZZ$210,146,FALSE)))</f>
        <v/>
      </c>
      <c r="R122" s="270" t="str">
        <f>IF(ISERROR(VLOOKUP($A122,parlvotes_lh!$A$11:$ZZ$210,166,FALSE))=TRUE,"",IF(VLOOKUP($A122,parlvotes_lh!$A$11:$ZZ$210,166,FALSE)=0,"",VLOOKUP($A122,parlvotes_lh!$A$11:$ZZ$210,166,FALSE)))</f>
        <v/>
      </c>
      <c r="S122" s="270" t="str">
        <f>IF(ISERROR(VLOOKUP($A122,parlvotes_lh!$A$11:$ZZ$210,186,FALSE))=TRUE,"",IF(VLOOKUP($A122,parlvotes_lh!$A$11:$ZZ$210,186,FALSE)=0,"",VLOOKUP($A122,parlvotes_lh!$A$11:$ZZ$210,186,FALSE)))</f>
        <v/>
      </c>
      <c r="T122" s="270" t="str">
        <f>IF(ISERROR(VLOOKUP($A122,parlvotes_lh!$A$11:$ZZ$210,206,FALSE))=TRUE,"",IF(VLOOKUP($A122,parlvotes_lh!$A$11:$ZZ$210,206,FALSE)=0,"",VLOOKUP($A122,parlvotes_lh!$A$11:$ZZ$210,206,FALSE)))</f>
        <v/>
      </c>
      <c r="U122" s="270" t="str">
        <f>IF(ISERROR(VLOOKUP($A122,parlvotes_lh!$A$11:$ZZ$210,226,FALSE))=TRUE,"",IF(VLOOKUP($A122,parlvotes_lh!$A$11:$ZZ$210,226,FALSE)=0,"",VLOOKUP($A122,parlvotes_lh!$A$11:$ZZ$210,226,FALSE)))</f>
        <v/>
      </c>
      <c r="V122" s="270" t="str">
        <f>IF(ISERROR(VLOOKUP($A122,parlvotes_lh!$A$11:$ZZ$210,246,FALSE))=TRUE,"",IF(VLOOKUP($A122,parlvotes_lh!$A$11:$ZZ$210,246,FALSE)=0,"",VLOOKUP($A122,parlvotes_lh!$A$11:$ZZ$210,246,FALSE)))</f>
        <v/>
      </c>
      <c r="W122" s="270" t="str">
        <f>IF(ISERROR(VLOOKUP($A122,parlvotes_lh!$A$11:$ZZ$210,266,FALSE))=TRUE,"",IF(VLOOKUP($A122,parlvotes_lh!$A$11:$ZZ$210,266,FALSE)=0,"",VLOOKUP($A122,parlvotes_lh!$A$11:$ZZ$210,266,FALSE)))</f>
        <v/>
      </c>
      <c r="X122" s="270" t="str">
        <f>IF(ISERROR(VLOOKUP($A122,parlvotes_lh!$A$11:$ZZ$210,286,FALSE))=TRUE,"",IF(VLOOKUP($A122,parlvotes_lh!$A$11:$ZZ$210,286,FALSE)=0,"",VLOOKUP($A122,parlvotes_lh!$A$11:$ZZ$210,286,FALSE)))</f>
        <v/>
      </c>
      <c r="Y122" s="270" t="str">
        <f>IF(ISERROR(VLOOKUP($A122,parlvotes_lh!$A$11:$ZZ$210,306,FALSE))=TRUE,"",IF(VLOOKUP($A122,parlvotes_lh!$A$11:$ZZ$210,306,FALSE)=0,"",VLOOKUP($A122,parlvotes_lh!$A$11:$ZZ$210,306,FALSE)))</f>
        <v/>
      </c>
      <c r="Z122" s="270" t="str">
        <f>IF(ISERROR(VLOOKUP($A122,parlvotes_lh!$A$11:$ZZ$210,326,FALSE))=TRUE,"",IF(VLOOKUP($A122,parlvotes_lh!$A$11:$ZZ$210,326,FALSE)=0,"",VLOOKUP($A122,parlvotes_lh!$A$11:$ZZ$210,326,FALSE)))</f>
        <v/>
      </c>
      <c r="AA122" s="270" t="str">
        <f>IF(ISERROR(VLOOKUP($A122,parlvotes_lh!$A$11:$ZZ$210,346,FALSE))=TRUE,"",IF(VLOOKUP($A122,parlvotes_lh!$A$11:$ZZ$210,346,FALSE)=0,"",VLOOKUP($A122,parlvotes_lh!$A$11:$ZZ$210,346,FALSE)))</f>
        <v/>
      </c>
      <c r="AB122" s="270" t="str">
        <f>IF(ISERROR(VLOOKUP($A122,parlvotes_lh!$A$11:$ZZ$210,366,FALSE))=TRUE,"",IF(VLOOKUP($A122,parlvotes_lh!$A$11:$ZZ$210,366,FALSE)=0,"",VLOOKUP($A122,parlvotes_lh!$A$11:$ZZ$210,366,FALSE)))</f>
        <v/>
      </c>
      <c r="AC122" s="270" t="str">
        <f>IF(ISERROR(VLOOKUP($A122,parlvotes_lh!$A$11:$ZZ$210,386,FALSE))=TRUE,"",IF(VLOOKUP($A122,parlvotes_lh!$A$11:$ZZ$210,386,FALSE)=0,"",VLOOKUP($A122,parlvotes_lh!$A$11:$ZZ$210,386,FALSE)))</f>
        <v/>
      </c>
    </row>
    <row r="123" spans="1:29" ht="13.5" customHeight="1">
      <c r="A123" s="264"/>
      <c r="B123" s="45" t="str">
        <f>IF(A123="","",MID(info_weblinks!$C$3,32,3))</f>
        <v/>
      </c>
      <c r="C123" s="45" t="str">
        <f>IF(info_parties!G123="","",info_parties!G123)</f>
        <v/>
      </c>
      <c r="D123" s="45" t="str">
        <f>IF(info_parties!K123="","",info_parties!K123)</f>
        <v/>
      </c>
      <c r="E123" s="45" t="str">
        <f>IF(info_parties!H123="","",info_parties!H123)</f>
        <v/>
      </c>
      <c r="F123" s="265" t="str">
        <f t="shared" si="4"/>
        <v/>
      </c>
      <c r="G123" s="266" t="str">
        <f t="shared" si="5"/>
        <v/>
      </c>
      <c r="H123" s="267" t="str">
        <f t="shared" si="6"/>
        <v/>
      </c>
      <c r="I123" s="268" t="str">
        <f t="shared" si="7"/>
        <v/>
      </c>
      <c r="J123" s="269" t="str">
        <f>IF(ISERROR(VLOOKUP($A123,parlvotes_lh!$A$11:$ZZ$210,6,FALSE))=TRUE,"",IF(VLOOKUP($A123,parlvotes_lh!$A$11:$ZZ$210,6,FALSE)=0,"",VLOOKUP($A123,parlvotes_lh!$A$11:$ZZ$210,6,FALSE)))</f>
        <v/>
      </c>
      <c r="K123" s="269" t="str">
        <f>IF(ISERROR(VLOOKUP($A123,parlvotes_lh!$A$11:$ZZ$210,26,FALSE))=TRUE,"",IF(VLOOKUP($A123,parlvotes_lh!$A$11:$ZZ$210,26,FALSE)=0,"",VLOOKUP($A123,parlvotes_lh!$A$11:$ZZ$210,26,FALSE)))</f>
        <v/>
      </c>
      <c r="L123" s="269" t="str">
        <f>IF(ISERROR(VLOOKUP($A123,parlvotes_lh!$A$11:$ZZ$210,46,FALSE))=TRUE,"",IF(VLOOKUP($A123,parlvotes_lh!$A$11:$ZZ$210,46,FALSE)=0,"",VLOOKUP($A123,parlvotes_lh!$A$11:$ZZ$210,46,FALSE)))</f>
        <v/>
      </c>
      <c r="M123" s="269" t="str">
        <f>IF(ISERROR(VLOOKUP($A123,parlvotes_lh!$A$11:$ZZ$210,66,FALSE))=TRUE,"",IF(VLOOKUP($A123,parlvotes_lh!$A$11:$ZZ$210,66,FALSE)=0,"",VLOOKUP($A123,parlvotes_lh!$A$11:$ZZ$210,66,FALSE)))</f>
        <v/>
      </c>
      <c r="N123" s="269" t="str">
        <f>IF(ISERROR(VLOOKUP($A123,parlvotes_lh!$A$11:$ZZ$210,86,FALSE))=TRUE,"",IF(VLOOKUP($A123,parlvotes_lh!$A$11:$ZZ$210,86,FALSE)=0,"",VLOOKUP($A123,parlvotes_lh!$A$11:$ZZ$210,86,FALSE)))</f>
        <v/>
      </c>
      <c r="O123" s="269" t="str">
        <f>IF(ISERROR(VLOOKUP($A123,parlvotes_lh!$A$11:$ZZ$210,106,FALSE))=TRUE,"",IF(VLOOKUP($A123,parlvotes_lh!$A$11:$ZZ$210,106,FALSE)=0,"",VLOOKUP($A123,parlvotes_lh!$A$11:$ZZ$210,106,FALSE)))</f>
        <v/>
      </c>
      <c r="P123" s="269" t="str">
        <f>IF(ISERROR(VLOOKUP($A123,parlvotes_lh!$A$11:$ZZ$210,126,FALSE))=TRUE,"",IF(VLOOKUP($A123,parlvotes_lh!$A$11:$ZZ$210,126,FALSE)=0,"",VLOOKUP($A123,parlvotes_lh!$A$11:$ZZ$210,126,FALSE)))</f>
        <v/>
      </c>
      <c r="Q123" s="270" t="str">
        <f>IF(ISERROR(VLOOKUP($A123,parlvotes_lh!$A$11:$ZZ$210,146,FALSE))=TRUE,"",IF(VLOOKUP($A123,parlvotes_lh!$A$11:$ZZ$210,146,FALSE)=0,"",VLOOKUP($A123,parlvotes_lh!$A$11:$ZZ$210,146,FALSE)))</f>
        <v/>
      </c>
      <c r="R123" s="270" t="str">
        <f>IF(ISERROR(VLOOKUP($A123,parlvotes_lh!$A$11:$ZZ$210,166,FALSE))=TRUE,"",IF(VLOOKUP($A123,parlvotes_lh!$A$11:$ZZ$210,166,FALSE)=0,"",VLOOKUP($A123,parlvotes_lh!$A$11:$ZZ$210,166,FALSE)))</f>
        <v/>
      </c>
      <c r="S123" s="270" t="str">
        <f>IF(ISERROR(VLOOKUP($A123,parlvotes_lh!$A$11:$ZZ$210,186,FALSE))=TRUE,"",IF(VLOOKUP($A123,parlvotes_lh!$A$11:$ZZ$210,186,FALSE)=0,"",VLOOKUP($A123,parlvotes_lh!$A$11:$ZZ$210,186,FALSE)))</f>
        <v/>
      </c>
      <c r="T123" s="270" t="str">
        <f>IF(ISERROR(VLOOKUP($A123,parlvotes_lh!$A$11:$ZZ$210,206,FALSE))=TRUE,"",IF(VLOOKUP($A123,parlvotes_lh!$A$11:$ZZ$210,206,FALSE)=0,"",VLOOKUP($A123,parlvotes_lh!$A$11:$ZZ$210,206,FALSE)))</f>
        <v/>
      </c>
      <c r="U123" s="270" t="str">
        <f>IF(ISERROR(VLOOKUP($A123,parlvotes_lh!$A$11:$ZZ$210,226,FALSE))=TRUE,"",IF(VLOOKUP($A123,parlvotes_lh!$A$11:$ZZ$210,226,FALSE)=0,"",VLOOKUP($A123,parlvotes_lh!$A$11:$ZZ$210,226,FALSE)))</f>
        <v/>
      </c>
      <c r="V123" s="270" t="str">
        <f>IF(ISERROR(VLOOKUP($A123,parlvotes_lh!$A$11:$ZZ$210,246,FALSE))=TRUE,"",IF(VLOOKUP($A123,parlvotes_lh!$A$11:$ZZ$210,246,FALSE)=0,"",VLOOKUP($A123,parlvotes_lh!$A$11:$ZZ$210,246,FALSE)))</f>
        <v/>
      </c>
      <c r="W123" s="270" t="str">
        <f>IF(ISERROR(VLOOKUP($A123,parlvotes_lh!$A$11:$ZZ$210,266,FALSE))=TRUE,"",IF(VLOOKUP($A123,parlvotes_lh!$A$11:$ZZ$210,266,FALSE)=0,"",VLOOKUP($A123,parlvotes_lh!$A$11:$ZZ$210,266,FALSE)))</f>
        <v/>
      </c>
      <c r="X123" s="270" t="str">
        <f>IF(ISERROR(VLOOKUP($A123,parlvotes_lh!$A$11:$ZZ$210,286,FALSE))=TRUE,"",IF(VLOOKUP($A123,parlvotes_lh!$A$11:$ZZ$210,286,FALSE)=0,"",VLOOKUP($A123,parlvotes_lh!$A$11:$ZZ$210,286,FALSE)))</f>
        <v/>
      </c>
      <c r="Y123" s="270" t="str">
        <f>IF(ISERROR(VLOOKUP($A123,parlvotes_lh!$A$11:$ZZ$210,306,FALSE))=TRUE,"",IF(VLOOKUP($A123,parlvotes_lh!$A$11:$ZZ$210,306,FALSE)=0,"",VLOOKUP($A123,parlvotes_lh!$A$11:$ZZ$210,306,FALSE)))</f>
        <v/>
      </c>
      <c r="Z123" s="270" t="str">
        <f>IF(ISERROR(VLOOKUP($A123,parlvotes_lh!$A$11:$ZZ$210,326,FALSE))=TRUE,"",IF(VLOOKUP($A123,parlvotes_lh!$A$11:$ZZ$210,326,FALSE)=0,"",VLOOKUP($A123,parlvotes_lh!$A$11:$ZZ$210,326,FALSE)))</f>
        <v/>
      </c>
      <c r="AA123" s="270" t="str">
        <f>IF(ISERROR(VLOOKUP($A123,parlvotes_lh!$A$11:$ZZ$210,346,FALSE))=TRUE,"",IF(VLOOKUP($A123,parlvotes_lh!$A$11:$ZZ$210,346,FALSE)=0,"",VLOOKUP($A123,parlvotes_lh!$A$11:$ZZ$210,346,FALSE)))</f>
        <v/>
      </c>
      <c r="AB123" s="270" t="str">
        <f>IF(ISERROR(VLOOKUP($A123,parlvotes_lh!$A$11:$ZZ$210,366,FALSE))=TRUE,"",IF(VLOOKUP($A123,parlvotes_lh!$A$11:$ZZ$210,366,FALSE)=0,"",VLOOKUP($A123,parlvotes_lh!$A$11:$ZZ$210,366,FALSE)))</f>
        <v/>
      </c>
      <c r="AC123" s="270" t="str">
        <f>IF(ISERROR(VLOOKUP($A123,parlvotes_lh!$A$11:$ZZ$210,386,FALSE))=TRUE,"",IF(VLOOKUP($A123,parlvotes_lh!$A$11:$ZZ$210,386,FALSE)=0,"",VLOOKUP($A123,parlvotes_lh!$A$11:$ZZ$210,386,FALSE)))</f>
        <v/>
      </c>
    </row>
    <row r="124" spans="1:29" ht="13.5" customHeight="1">
      <c r="A124" s="264"/>
      <c r="B124" s="45" t="str">
        <f>IF(A124="","",MID(info_weblinks!$C$3,32,3))</f>
        <v/>
      </c>
      <c r="C124" s="45" t="str">
        <f>IF(info_parties!G124="","",info_parties!G124)</f>
        <v/>
      </c>
      <c r="D124" s="45" t="str">
        <f>IF(info_parties!K124="","",info_parties!K124)</f>
        <v/>
      </c>
      <c r="E124" s="45" t="str">
        <f>IF(info_parties!H124="","",info_parties!H124)</f>
        <v/>
      </c>
      <c r="F124" s="265" t="str">
        <f t="shared" si="4"/>
        <v/>
      </c>
      <c r="G124" s="266" t="str">
        <f t="shared" si="5"/>
        <v/>
      </c>
      <c r="H124" s="267" t="str">
        <f t="shared" si="6"/>
        <v/>
      </c>
      <c r="I124" s="268" t="str">
        <f t="shared" si="7"/>
        <v/>
      </c>
      <c r="J124" s="269" t="str">
        <f>IF(ISERROR(VLOOKUP($A124,parlvotes_lh!$A$11:$ZZ$210,6,FALSE))=TRUE,"",IF(VLOOKUP($A124,parlvotes_lh!$A$11:$ZZ$210,6,FALSE)=0,"",VLOOKUP($A124,parlvotes_lh!$A$11:$ZZ$210,6,FALSE)))</f>
        <v/>
      </c>
      <c r="K124" s="269" t="str">
        <f>IF(ISERROR(VLOOKUP($A124,parlvotes_lh!$A$11:$ZZ$210,26,FALSE))=TRUE,"",IF(VLOOKUP($A124,parlvotes_lh!$A$11:$ZZ$210,26,FALSE)=0,"",VLOOKUP($A124,parlvotes_lh!$A$11:$ZZ$210,26,FALSE)))</f>
        <v/>
      </c>
      <c r="L124" s="269" t="str">
        <f>IF(ISERROR(VLOOKUP($A124,parlvotes_lh!$A$11:$ZZ$210,46,FALSE))=TRUE,"",IF(VLOOKUP($A124,parlvotes_lh!$A$11:$ZZ$210,46,FALSE)=0,"",VLOOKUP($A124,parlvotes_lh!$A$11:$ZZ$210,46,FALSE)))</f>
        <v/>
      </c>
      <c r="M124" s="269" t="str">
        <f>IF(ISERROR(VLOOKUP($A124,parlvotes_lh!$A$11:$ZZ$210,66,FALSE))=TRUE,"",IF(VLOOKUP($A124,parlvotes_lh!$A$11:$ZZ$210,66,FALSE)=0,"",VLOOKUP($A124,parlvotes_lh!$A$11:$ZZ$210,66,FALSE)))</f>
        <v/>
      </c>
      <c r="N124" s="269" t="str">
        <f>IF(ISERROR(VLOOKUP($A124,parlvotes_lh!$A$11:$ZZ$210,86,FALSE))=TRUE,"",IF(VLOOKUP($A124,parlvotes_lh!$A$11:$ZZ$210,86,FALSE)=0,"",VLOOKUP($A124,parlvotes_lh!$A$11:$ZZ$210,86,FALSE)))</f>
        <v/>
      </c>
      <c r="O124" s="269" t="str">
        <f>IF(ISERROR(VLOOKUP($A124,parlvotes_lh!$A$11:$ZZ$210,106,FALSE))=TRUE,"",IF(VLOOKUP($A124,parlvotes_lh!$A$11:$ZZ$210,106,FALSE)=0,"",VLOOKUP($A124,parlvotes_lh!$A$11:$ZZ$210,106,FALSE)))</f>
        <v/>
      </c>
      <c r="P124" s="269" t="str">
        <f>IF(ISERROR(VLOOKUP($A124,parlvotes_lh!$A$11:$ZZ$210,126,FALSE))=TRUE,"",IF(VLOOKUP($A124,parlvotes_lh!$A$11:$ZZ$210,126,FALSE)=0,"",VLOOKUP($A124,parlvotes_lh!$A$11:$ZZ$210,126,FALSE)))</f>
        <v/>
      </c>
      <c r="Q124" s="270" t="str">
        <f>IF(ISERROR(VLOOKUP($A124,parlvotes_lh!$A$11:$ZZ$210,146,FALSE))=TRUE,"",IF(VLOOKUP($A124,parlvotes_lh!$A$11:$ZZ$210,146,FALSE)=0,"",VLOOKUP($A124,parlvotes_lh!$A$11:$ZZ$210,146,FALSE)))</f>
        <v/>
      </c>
      <c r="R124" s="270" t="str">
        <f>IF(ISERROR(VLOOKUP($A124,parlvotes_lh!$A$11:$ZZ$210,166,FALSE))=TRUE,"",IF(VLOOKUP($A124,parlvotes_lh!$A$11:$ZZ$210,166,FALSE)=0,"",VLOOKUP($A124,parlvotes_lh!$A$11:$ZZ$210,166,FALSE)))</f>
        <v/>
      </c>
      <c r="S124" s="270" t="str">
        <f>IF(ISERROR(VLOOKUP($A124,parlvotes_lh!$A$11:$ZZ$210,186,FALSE))=TRUE,"",IF(VLOOKUP($A124,parlvotes_lh!$A$11:$ZZ$210,186,FALSE)=0,"",VLOOKUP($A124,parlvotes_lh!$A$11:$ZZ$210,186,FALSE)))</f>
        <v/>
      </c>
      <c r="T124" s="270" t="str">
        <f>IF(ISERROR(VLOOKUP($A124,parlvotes_lh!$A$11:$ZZ$210,206,FALSE))=TRUE,"",IF(VLOOKUP($A124,parlvotes_lh!$A$11:$ZZ$210,206,FALSE)=0,"",VLOOKUP($A124,parlvotes_lh!$A$11:$ZZ$210,206,FALSE)))</f>
        <v/>
      </c>
      <c r="U124" s="270" t="str">
        <f>IF(ISERROR(VLOOKUP($A124,parlvotes_lh!$A$11:$ZZ$210,226,FALSE))=TRUE,"",IF(VLOOKUP($A124,parlvotes_lh!$A$11:$ZZ$210,226,FALSE)=0,"",VLOOKUP($A124,parlvotes_lh!$A$11:$ZZ$210,226,FALSE)))</f>
        <v/>
      </c>
      <c r="V124" s="270" t="str">
        <f>IF(ISERROR(VLOOKUP($A124,parlvotes_lh!$A$11:$ZZ$210,246,FALSE))=TRUE,"",IF(VLOOKUP($A124,parlvotes_lh!$A$11:$ZZ$210,246,FALSE)=0,"",VLOOKUP($A124,parlvotes_lh!$A$11:$ZZ$210,246,FALSE)))</f>
        <v/>
      </c>
      <c r="W124" s="270" t="str">
        <f>IF(ISERROR(VLOOKUP($A124,parlvotes_lh!$A$11:$ZZ$210,266,FALSE))=TRUE,"",IF(VLOOKUP($A124,parlvotes_lh!$A$11:$ZZ$210,266,FALSE)=0,"",VLOOKUP($A124,parlvotes_lh!$A$11:$ZZ$210,266,FALSE)))</f>
        <v/>
      </c>
      <c r="X124" s="270" t="str">
        <f>IF(ISERROR(VLOOKUP($A124,parlvotes_lh!$A$11:$ZZ$210,286,FALSE))=TRUE,"",IF(VLOOKUP($A124,parlvotes_lh!$A$11:$ZZ$210,286,FALSE)=0,"",VLOOKUP($A124,parlvotes_lh!$A$11:$ZZ$210,286,FALSE)))</f>
        <v/>
      </c>
      <c r="Y124" s="270" t="str">
        <f>IF(ISERROR(VLOOKUP($A124,parlvotes_lh!$A$11:$ZZ$210,306,FALSE))=TRUE,"",IF(VLOOKUP($A124,parlvotes_lh!$A$11:$ZZ$210,306,FALSE)=0,"",VLOOKUP($A124,parlvotes_lh!$A$11:$ZZ$210,306,FALSE)))</f>
        <v/>
      </c>
      <c r="Z124" s="270" t="str">
        <f>IF(ISERROR(VLOOKUP($A124,parlvotes_lh!$A$11:$ZZ$210,326,FALSE))=TRUE,"",IF(VLOOKUP($A124,parlvotes_lh!$A$11:$ZZ$210,326,FALSE)=0,"",VLOOKUP($A124,parlvotes_lh!$A$11:$ZZ$210,326,FALSE)))</f>
        <v/>
      </c>
      <c r="AA124" s="270" t="str">
        <f>IF(ISERROR(VLOOKUP($A124,parlvotes_lh!$A$11:$ZZ$210,346,FALSE))=TRUE,"",IF(VLOOKUP($A124,parlvotes_lh!$A$11:$ZZ$210,346,FALSE)=0,"",VLOOKUP($A124,parlvotes_lh!$A$11:$ZZ$210,346,FALSE)))</f>
        <v/>
      </c>
      <c r="AB124" s="270" t="str">
        <f>IF(ISERROR(VLOOKUP($A124,parlvotes_lh!$A$11:$ZZ$210,366,FALSE))=TRUE,"",IF(VLOOKUP($A124,parlvotes_lh!$A$11:$ZZ$210,366,FALSE)=0,"",VLOOKUP($A124,parlvotes_lh!$A$11:$ZZ$210,366,FALSE)))</f>
        <v/>
      </c>
      <c r="AC124" s="270" t="str">
        <f>IF(ISERROR(VLOOKUP($A124,parlvotes_lh!$A$11:$ZZ$210,386,FALSE))=TRUE,"",IF(VLOOKUP($A124,parlvotes_lh!$A$11:$ZZ$210,386,FALSE)=0,"",VLOOKUP($A124,parlvotes_lh!$A$11:$ZZ$210,386,FALSE)))</f>
        <v/>
      </c>
    </row>
    <row r="125" spans="1:29" ht="13.5" customHeight="1">
      <c r="A125" s="264"/>
      <c r="B125" s="45" t="str">
        <f>IF(A125="","",MID(info_weblinks!$C$3,32,3))</f>
        <v/>
      </c>
      <c r="C125" s="45" t="str">
        <f>IF(info_parties!G125="","",info_parties!G125)</f>
        <v/>
      </c>
      <c r="D125" s="45" t="str">
        <f>IF(info_parties!K125="","",info_parties!K125)</f>
        <v/>
      </c>
      <c r="E125" s="45" t="str">
        <f>IF(info_parties!H125="","",info_parties!H125)</f>
        <v/>
      </c>
      <c r="F125" s="265" t="str">
        <f t="shared" si="4"/>
        <v/>
      </c>
      <c r="G125" s="266" t="str">
        <f t="shared" si="5"/>
        <v/>
      </c>
      <c r="H125" s="267" t="str">
        <f t="shared" si="6"/>
        <v/>
      </c>
      <c r="I125" s="268" t="str">
        <f t="shared" si="7"/>
        <v/>
      </c>
      <c r="J125" s="269" t="str">
        <f>IF(ISERROR(VLOOKUP($A125,parlvotes_lh!$A$11:$ZZ$210,6,FALSE))=TRUE,"",IF(VLOOKUP($A125,parlvotes_lh!$A$11:$ZZ$210,6,FALSE)=0,"",VLOOKUP($A125,parlvotes_lh!$A$11:$ZZ$210,6,FALSE)))</f>
        <v/>
      </c>
      <c r="K125" s="269" t="str">
        <f>IF(ISERROR(VLOOKUP($A125,parlvotes_lh!$A$11:$ZZ$210,26,FALSE))=TRUE,"",IF(VLOOKUP($A125,parlvotes_lh!$A$11:$ZZ$210,26,FALSE)=0,"",VLOOKUP($A125,parlvotes_lh!$A$11:$ZZ$210,26,FALSE)))</f>
        <v/>
      </c>
      <c r="L125" s="269" t="str">
        <f>IF(ISERROR(VLOOKUP($A125,parlvotes_lh!$A$11:$ZZ$210,46,FALSE))=TRUE,"",IF(VLOOKUP($A125,parlvotes_lh!$A$11:$ZZ$210,46,FALSE)=0,"",VLOOKUP($A125,parlvotes_lh!$A$11:$ZZ$210,46,FALSE)))</f>
        <v/>
      </c>
      <c r="M125" s="269" t="str">
        <f>IF(ISERROR(VLOOKUP($A125,parlvotes_lh!$A$11:$ZZ$210,66,FALSE))=TRUE,"",IF(VLOOKUP($A125,parlvotes_lh!$A$11:$ZZ$210,66,FALSE)=0,"",VLOOKUP($A125,parlvotes_lh!$A$11:$ZZ$210,66,FALSE)))</f>
        <v/>
      </c>
      <c r="N125" s="269" t="str">
        <f>IF(ISERROR(VLOOKUP($A125,parlvotes_lh!$A$11:$ZZ$210,86,FALSE))=TRUE,"",IF(VLOOKUP($A125,parlvotes_lh!$A$11:$ZZ$210,86,FALSE)=0,"",VLOOKUP($A125,parlvotes_lh!$A$11:$ZZ$210,86,FALSE)))</f>
        <v/>
      </c>
      <c r="O125" s="269" t="str">
        <f>IF(ISERROR(VLOOKUP($A125,parlvotes_lh!$A$11:$ZZ$210,106,FALSE))=TRUE,"",IF(VLOOKUP($A125,parlvotes_lh!$A$11:$ZZ$210,106,FALSE)=0,"",VLOOKUP($A125,parlvotes_lh!$A$11:$ZZ$210,106,FALSE)))</f>
        <v/>
      </c>
      <c r="P125" s="269" t="str">
        <f>IF(ISERROR(VLOOKUP($A125,parlvotes_lh!$A$11:$ZZ$210,126,FALSE))=TRUE,"",IF(VLOOKUP($A125,parlvotes_lh!$A$11:$ZZ$210,126,FALSE)=0,"",VLOOKUP($A125,parlvotes_lh!$A$11:$ZZ$210,126,FALSE)))</f>
        <v/>
      </c>
      <c r="Q125" s="270" t="str">
        <f>IF(ISERROR(VLOOKUP($A125,parlvotes_lh!$A$11:$ZZ$210,146,FALSE))=TRUE,"",IF(VLOOKUP($A125,parlvotes_lh!$A$11:$ZZ$210,146,FALSE)=0,"",VLOOKUP($A125,parlvotes_lh!$A$11:$ZZ$210,146,FALSE)))</f>
        <v/>
      </c>
      <c r="R125" s="270" t="str">
        <f>IF(ISERROR(VLOOKUP($A125,parlvotes_lh!$A$11:$ZZ$210,166,FALSE))=TRUE,"",IF(VLOOKUP($A125,parlvotes_lh!$A$11:$ZZ$210,166,FALSE)=0,"",VLOOKUP($A125,parlvotes_lh!$A$11:$ZZ$210,166,FALSE)))</f>
        <v/>
      </c>
      <c r="S125" s="270" t="str">
        <f>IF(ISERROR(VLOOKUP($A125,parlvotes_lh!$A$11:$ZZ$210,186,FALSE))=TRUE,"",IF(VLOOKUP($A125,parlvotes_lh!$A$11:$ZZ$210,186,FALSE)=0,"",VLOOKUP($A125,parlvotes_lh!$A$11:$ZZ$210,186,FALSE)))</f>
        <v/>
      </c>
      <c r="T125" s="270" t="str">
        <f>IF(ISERROR(VLOOKUP($A125,parlvotes_lh!$A$11:$ZZ$210,206,FALSE))=TRUE,"",IF(VLOOKUP($A125,parlvotes_lh!$A$11:$ZZ$210,206,FALSE)=0,"",VLOOKUP($A125,parlvotes_lh!$A$11:$ZZ$210,206,FALSE)))</f>
        <v/>
      </c>
      <c r="U125" s="270" t="str">
        <f>IF(ISERROR(VLOOKUP($A125,parlvotes_lh!$A$11:$ZZ$210,226,FALSE))=TRUE,"",IF(VLOOKUP($A125,parlvotes_lh!$A$11:$ZZ$210,226,FALSE)=0,"",VLOOKUP($A125,parlvotes_lh!$A$11:$ZZ$210,226,FALSE)))</f>
        <v/>
      </c>
      <c r="V125" s="270" t="str">
        <f>IF(ISERROR(VLOOKUP($A125,parlvotes_lh!$A$11:$ZZ$210,246,FALSE))=TRUE,"",IF(VLOOKUP($A125,parlvotes_lh!$A$11:$ZZ$210,246,FALSE)=0,"",VLOOKUP($A125,parlvotes_lh!$A$11:$ZZ$210,246,FALSE)))</f>
        <v/>
      </c>
      <c r="W125" s="270" t="str">
        <f>IF(ISERROR(VLOOKUP($A125,parlvotes_lh!$A$11:$ZZ$210,266,FALSE))=TRUE,"",IF(VLOOKUP($A125,parlvotes_lh!$A$11:$ZZ$210,266,FALSE)=0,"",VLOOKUP($A125,parlvotes_lh!$A$11:$ZZ$210,266,FALSE)))</f>
        <v/>
      </c>
      <c r="X125" s="270" t="str">
        <f>IF(ISERROR(VLOOKUP($A125,parlvotes_lh!$A$11:$ZZ$210,286,FALSE))=TRUE,"",IF(VLOOKUP($A125,parlvotes_lh!$A$11:$ZZ$210,286,FALSE)=0,"",VLOOKUP($A125,parlvotes_lh!$A$11:$ZZ$210,286,FALSE)))</f>
        <v/>
      </c>
      <c r="Y125" s="270" t="str">
        <f>IF(ISERROR(VLOOKUP($A125,parlvotes_lh!$A$11:$ZZ$210,306,FALSE))=TRUE,"",IF(VLOOKUP($A125,parlvotes_lh!$A$11:$ZZ$210,306,FALSE)=0,"",VLOOKUP($A125,parlvotes_lh!$A$11:$ZZ$210,306,FALSE)))</f>
        <v/>
      </c>
      <c r="Z125" s="270" t="str">
        <f>IF(ISERROR(VLOOKUP($A125,parlvotes_lh!$A$11:$ZZ$210,326,FALSE))=TRUE,"",IF(VLOOKUP($A125,parlvotes_lh!$A$11:$ZZ$210,326,FALSE)=0,"",VLOOKUP($A125,parlvotes_lh!$A$11:$ZZ$210,326,FALSE)))</f>
        <v/>
      </c>
      <c r="AA125" s="270" t="str">
        <f>IF(ISERROR(VLOOKUP($A125,parlvotes_lh!$A$11:$ZZ$210,346,FALSE))=TRUE,"",IF(VLOOKUP($A125,parlvotes_lh!$A$11:$ZZ$210,346,FALSE)=0,"",VLOOKUP($A125,parlvotes_lh!$A$11:$ZZ$210,346,FALSE)))</f>
        <v/>
      </c>
      <c r="AB125" s="270" t="str">
        <f>IF(ISERROR(VLOOKUP($A125,parlvotes_lh!$A$11:$ZZ$210,366,FALSE))=TRUE,"",IF(VLOOKUP($A125,parlvotes_lh!$A$11:$ZZ$210,366,FALSE)=0,"",VLOOKUP($A125,parlvotes_lh!$A$11:$ZZ$210,366,FALSE)))</f>
        <v/>
      </c>
      <c r="AC125" s="270" t="str">
        <f>IF(ISERROR(VLOOKUP($A125,parlvotes_lh!$A$11:$ZZ$210,386,FALSE))=TRUE,"",IF(VLOOKUP($A125,parlvotes_lh!$A$11:$ZZ$210,386,FALSE)=0,"",VLOOKUP($A125,parlvotes_lh!$A$11:$ZZ$210,386,FALSE)))</f>
        <v/>
      </c>
    </row>
    <row r="126" spans="1:29" ht="13.5" customHeight="1">
      <c r="A126" s="264"/>
      <c r="B126" s="45" t="str">
        <f>IF(A126="","",MID(info_weblinks!$C$3,32,3))</f>
        <v/>
      </c>
      <c r="C126" s="45" t="str">
        <f>IF(info_parties!G126="","",info_parties!G126)</f>
        <v/>
      </c>
      <c r="D126" s="45" t="str">
        <f>IF(info_parties!K126="","",info_parties!K126)</f>
        <v/>
      </c>
      <c r="E126" s="45" t="str">
        <f>IF(info_parties!H126="","",info_parties!H126)</f>
        <v/>
      </c>
      <c r="F126" s="265" t="str">
        <f t="shared" si="4"/>
        <v/>
      </c>
      <c r="G126" s="266" t="str">
        <f t="shared" si="5"/>
        <v/>
      </c>
      <c r="H126" s="267" t="str">
        <f t="shared" si="6"/>
        <v/>
      </c>
      <c r="I126" s="268" t="str">
        <f t="shared" si="7"/>
        <v/>
      </c>
      <c r="J126" s="269" t="str">
        <f>IF(ISERROR(VLOOKUP($A126,parlvotes_lh!$A$11:$ZZ$210,6,FALSE))=TRUE,"",IF(VLOOKUP($A126,parlvotes_lh!$A$11:$ZZ$210,6,FALSE)=0,"",VLOOKUP($A126,parlvotes_lh!$A$11:$ZZ$210,6,FALSE)))</f>
        <v/>
      </c>
      <c r="K126" s="269" t="str">
        <f>IF(ISERROR(VLOOKUP($A126,parlvotes_lh!$A$11:$ZZ$210,26,FALSE))=TRUE,"",IF(VLOOKUP($A126,parlvotes_lh!$A$11:$ZZ$210,26,FALSE)=0,"",VLOOKUP($A126,parlvotes_lh!$A$11:$ZZ$210,26,FALSE)))</f>
        <v/>
      </c>
      <c r="L126" s="269" t="str">
        <f>IF(ISERROR(VLOOKUP($A126,parlvotes_lh!$A$11:$ZZ$210,46,FALSE))=TRUE,"",IF(VLOOKUP($A126,parlvotes_lh!$A$11:$ZZ$210,46,FALSE)=0,"",VLOOKUP($A126,parlvotes_lh!$A$11:$ZZ$210,46,FALSE)))</f>
        <v/>
      </c>
      <c r="M126" s="269" t="str">
        <f>IF(ISERROR(VLOOKUP($A126,parlvotes_lh!$A$11:$ZZ$210,66,FALSE))=TRUE,"",IF(VLOOKUP($A126,parlvotes_lh!$A$11:$ZZ$210,66,FALSE)=0,"",VLOOKUP($A126,parlvotes_lh!$A$11:$ZZ$210,66,FALSE)))</f>
        <v/>
      </c>
      <c r="N126" s="269" t="str">
        <f>IF(ISERROR(VLOOKUP($A126,parlvotes_lh!$A$11:$ZZ$210,86,FALSE))=TRUE,"",IF(VLOOKUP($A126,parlvotes_lh!$A$11:$ZZ$210,86,FALSE)=0,"",VLOOKUP($A126,parlvotes_lh!$A$11:$ZZ$210,86,FALSE)))</f>
        <v/>
      </c>
      <c r="O126" s="269" t="str">
        <f>IF(ISERROR(VLOOKUP($A126,parlvotes_lh!$A$11:$ZZ$210,106,FALSE))=TRUE,"",IF(VLOOKUP($A126,parlvotes_lh!$A$11:$ZZ$210,106,FALSE)=0,"",VLOOKUP($A126,parlvotes_lh!$A$11:$ZZ$210,106,FALSE)))</f>
        <v/>
      </c>
      <c r="P126" s="269" t="str">
        <f>IF(ISERROR(VLOOKUP($A126,parlvotes_lh!$A$11:$ZZ$210,126,FALSE))=TRUE,"",IF(VLOOKUP($A126,parlvotes_lh!$A$11:$ZZ$210,126,FALSE)=0,"",VLOOKUP($A126,parlvotes_lh!$A$11:$ZZ$210,126,FALSE)))</f>
        <v/>
      </c>
      <c r="Q126" s="270" t="str">
        <f>IF(ISERROR(VLOOKUP($A126,parlvotes_lh!$A$11:$ZZ$210,146,FALSE))=TRUE,"",IF(VLOOKUP($A126,parlvotes_lh!$A$11:$ZZ$210,146,FALSE)=0,"",VLOOKUP($A126,parlvotes_lh!$A$11:$ZZ$210,146,FALSE)))</f>
        <v/>
      </c>
      <c r="R126" s="270" t="str">
        <f>IF(ISERROR(VLOOKUP($A126,parlvotes_lh!$A$11:$ZZ$210,166,FALSE))=TRUE,"",IF(VLOOKUP($A126,parlvotes_lh!$A$11:$ZZ$210,166,FALSE)=0,"",VLOOKUP($A126,parlvotes_lh!$A$11:$ZZ$210,166,FALSE)))</f>
        <v/>
      </c>
      <c r="S126" s="270" t="str">
        <f>IF(ISERROR(VLOOKUP($A126,parlvotes_lh!$A$11:$ZZ$210,186,FALSE))=TRUE,"",IF(VLOOKUP($A126,parlvotes_lh!$A$11:$ZZ$210,186,FALSE)=0,"",VLOOKUP($A126,parlvotes_lh!$A$11:$ZZ$210,186,FALSE)))</f>
        <v/>
      </c>
      <c r="T126" s="270" t="str">
        <f>IF(ISERROR(VLOOKUP($A126,parlvotes_lh!$A$11:$ZZ$210,206,FALSE))=TRUE,"",IF(VLOOKUP($A126,parlvotes_lh!$A$11:$ZZ$210,206,FALSE)=0,"",VLOOKUP($A126,parlvotes_lh!$A$11:$ZZ$210,206,FALSE)))</f>
        <v/>
      </c>
      <c r="U126" s="270" t="str">
        <f>IF(ISERROR(VLOOKUP($A126,parlvotes_lh!$A$11:$ZZ$210,226,FALSE))=TRUE,"",IF(VLOOKUP($A126,parlvotes_lh!$A$11:$ZZ$210,226,FALSE)=0,"",VLOOKUP($A126,parlvotes_lh!$A$11:$ZZ$210,226,FALSE)))</f>
        <v/>
      </c>
      <c r="V126" s="270" t="str">
        <f>IF(ISERROR(VLOOKUP($A126,parlvotes_lh!$A$11:$ZZ$210,246,FALSE))=TRUE,"",IF(VLOOKUP($A126,parlvotes_lh!$A$11:$ZZ$210,246,FALSE)=0,"",VLOOKUP($A126,parlvotes_lh!$A$11:$ZZ$210,246,FALSE)))</f>
        <v/>
      </c>
      <c r="W126" s="270" t="str">
        <f>IF(ISERROR(VLOOKUP($A126,parlvotes_lh!$A$11:$ZZ$210,266,FALSE))=TRUE,"",IF(VLOOKUP($A126,parlvotes_lh!$A$11:$ZZ$210,266,FALSE)=0,"",VLOOKUP($A126,parlvotes_lh!$A$11:$ZZ$210,266,FALSE)))</f>
        <v/>
      </c>
      <c r="X126" s="270" t="str">
        <f>IF(ISERROR(VLOOKUP($A126,parlvotes_lh!$A$11:$ZZ$210,286,FALSE))=TRUE,"",IF(VLOOKUP($A126,parlvotes_lh!$A$11:$ZZ$210,286,FALSE)=0,"",VLOOKUP($A126,parlvotes_lh!$A$11:$ZZ$210,286,FALSE)))</f>
        <v/>
      </c>
      <c r="Y126" s="270" t="str">
        <f>IF(ISERROR(VLOOKUP($A126,parlvotes_lh!$A$11:$ZZ$210,306,FALSE))=TRUE,"",IF(VLOOKUP($A126,parlvotes_lh!$A$11:$ZZ$210,306,FALSE)=0,"",VLOOKUP($A126,parlvotes_lh!$A$11:$ZZ$210,306,FALSE)))</f>
        <v/>
      </c>
      <c r="Z126" s="270" t="str">
        <f>IF(ISERROR(VLOOKUP($A126,parlvotes_lh!$A$11:$ZZ$210,326,FALSE))=TRUE,"",IF(VLOOKUP($A126,parlvotes_lh!$A$11:$ZZ$210,326,FALSE)=0,"",VLOOKUP($A126,parlvotes_lh!$A$11:$ZZ$210,326,FALSE)))</f>
        <v/>
      </c>
      <c r="AA126" s="270" t="str">
        <f>IF(ISERROR(VLOOKUP($A126,parlvotes_lh!$A$11:$ZZ$210,346,FALSE))=TRUE,"",IF(VLOOKUP($A126,parlvotes_lh!$A$11:$ZZ$210,346,FALSE)=0,"",VLOOKUP($A126,parlvotes_lh!$A$11:$ZZ$210,346,FALSE)))</f>
        <v/>
      </c>
      <c r="AB126" s="270" t="str">
        <f>IF(ISERROR(VLOOKUP($A126,parlvotes_lh!$A$11:$ZZ$210,366,FALSE))=TRUE,"",IF(VLOOKUP($A126,parlvotes_lh!$A$11:$ZZ$210,366,FALSE)=0,"",VLOOKUP($A126,parlvotes_lh!$A$11:$ZZ$210,366,FALSE)))</f>
        <v/>
      </c>
      <c r="AC126" s="270" t="str">
        <f>IF(ISERROR(VLOOKUP($A126,parlvotes_lh!$A$11:$ZZ$210,386,FALSE))=TRUE,"",IF(VLOOKUP($A126,parlvotes_lh!$A$11:$ZZ$210,386,FALSE)=0,"",VLOOKUP($A126,parlvotes_lh!$A$11:$ZZ$210,386,FALSE)))</f>
        <v/>
      </c>
    </row>
    <row r="127" spans="1:29" ht="13.5" customHeight="1">
      <c r="A127" s="264"/>
      <c r="B127" s="45" t="str">
        <f>IF(A127="","",MID(info_weblinks!$C$3,32,3))</f>
        <v/>
      </c>
      <c r="C127" s="45" t="str">
        <f>IF(info_parties!G127="","",info_parties!G127)</f>
        <v/>
      </c>
      <c r="D127" s="45" t="str">
        <f>IF(info_parties!K127="","",info_parties!K127)</f>
        <v/>
      </c>
      <c r="E127" s="45" t="str">
        <f>IF(info_parties!H127="","",info_parties!H127)</f>
        <v/>
      </c>
      <c r="F127" s="265" t="str">
        <f t="shared" si="4"/>
        <v/>
      </c>
      <c r="G127" s="266" t="str">
        <f t="shared" si="5"/>
        <v/>
      </c>
      <c r="H127" s="267" t="str">
        <f t="shared" si="6"/>
        <v/>
      </c>
      <c r="I127" s="268" t="str">
        <f t="shared" si="7"/>
        <v/>
      </c>
      <c r="J127" s="269" t="str">
        <f>IF(ISERROR(VLOOKUP($A127,parlvotes_lh!$A$11:$ZZ$210,6,FALSE))=TRUE,"",IF(VLOOKUP($A127,parlvotes_lh!$A$11:$ZZ$210,6,FALSE)=0,"",VLOOKUP($A127,parlvotes_lh!$A$11:$ZZ$210,6,FALSE)))</f>
        <v/>
      </c>
      <c r="K127" s="269" t="str">
        <f>IF(ISERROR(VLOOKUP($A127,parlvotes_lh!$A$11:$ZZ$210,26,FALSE))=TRUE,"",IF(VLOOKUP($A127,parlvotes_lh!$A$11:$ZZ$210,26,FALSE)=0,"",VLOOKUP($A127,parlvotes_lh!$A$11:$ZZ$210,26,FALSE)))</f>
        <v/>
      </c>
      <c r="L127" s="269" t="str">
        <f>IF(ISERROR(VLOOKUP($A127,parlvotes_lh!$A$11:$ZZ$210,46,FALSE))=TRUE,"",IF(VLOOKUP($A127,parlvotes_lh!$A$11:$ZZ$210,46,FALSE)=0,"",VLOOKUP($A127,parlvotes_lh!$A$11:$ZZ$210,46,FALSE)))</f>
        <v/>
      </c>
      <c r="M127" s="269" t="str">
        <f>IF(ISERROR(VLOOKUP($A127,parlvotes_lh!$A$11:$ZZ$210,66,FALSE))=TRUE,"",IF(VLOOKUP($A127,parlvotes_lh!$A$11:$ZZ$210,66,FALSE)=0,"",VLOOKUP($A127,parlvotes_lh!$A$11:$ZZ$210,66,FALSE)))</f>
        <v/>
      </c>
      <c r="N127" s="269" t="str">
        <f>IF(ISERROR(VLOOKUP($A127,parlvotes_lh!$A$11:$ZZ$210,86,FALSE))=TRUE,"",IF(VLOOKUP($A127,parlvotes_lh!$A$11:$ZZ$210,86,FALSE)=0,"",VLOOKUP($A127,parlvotes_lh!$A$11:$ZZ$210,86,FALSE)))</f>
        <v/>
      </c>
      <c r="O127" s="269" t="str">
        <f>IF(ISERROR(VLOOKUP($A127,parlvotes_lh!$A$11:$ZZ$210,106,FALSE))=TRUE,"",IF(VLOOKUP($A127,parlvotes_lh!$A$11:$ZZ$210,106,FALSE)=0,"",VLOOKUP($A127,parlvotes_lh!$A$11:$ZZ$210,106,FALSE)))</f>
        <v/>
      </c>
      <c r="P127" s="269" t="str">
        <f>IF(ISERROR(VLOOKUP($A127,parlvotes_lh!$A$11:$ZZ$210,126,FALSE))=TRUE,"",IF(VLOOKUP($A127,parlvotes_lh!$A$11:$ZZ$210,126,FALSE)=0,"",VLOOKUP($A127,parlvotes_lh!$A$11:$ZZ$210,126,FALSE)))</f>
        <v/>
      </c>
      <c r="Q127" s="270" t="str">
        <f>IF(ISERROR(VLOOKUP($A127,parlvotes_lh!$A$11:$ZZ$210,146,FALSE))=TRUE,"",IF(VLOOKUP($A127,parlvotes_lh!$A$11:$ZZ$210,146,FALSE)=0,"",VLOOKUP($A127,parlvotes_lh!$A$11:$ZZ$210,146,FALSE)))</f>
        <v/>
      </c>
      <c r="R127" s="270" t="str">
        <f>IF(ISERROR(VLOOKUP($A127,parlvotes_lh!$A$11:$ZZ$210,166,FALSE))=TRUE,"",IF(VLOOKUP($A127,parlvotes_lh!$A$11:$ZZ$210,166,FALSE)=0,"",VLOOKUP($A127,parlvotes_lh!$A$11:$ZZ$210,166,FALSE)))</f>
        <v/>
      </c>
      <c r="S127" s="270" t="str">
        <f>IF(ISERROR(VLOOKUP($A127,parlvotes_lh!$A$11:$ZZ$210,186,FALSE))=TRUE,"",IF(VLOOKUP($A127,parlvotes_lh!$A$11:$ZZ$210,186,FALSE)=0,"",VLOOKUP($A127,parlvotes_lh!$A$11:$ZZ$210,186,FALSE)))</f>
        <v/>
      </c>
      <c r="T127" s="270" t="str">
        <f>IF(ISERROR(VLOOKUP($A127,parlvotes_lh!$A$11:$ZZ$210,206,FALSE))=TRUE,"",IF(VLOOKUP($A127,parlvotes_lh!$A$11:$ZZ$210,206,FALSE)=0,"",VLOOKUP($A127,parlvotes_lh!$A$11:$ZZ$210,206,FALSE)))</f>
        <v/>
      </c>
      <c r="U127" s="270" t="str">
        <f>IF(ISERROR(VLOOKUP($A127,parlvotes_lh!$A$11:$ZZ$210,226,FALSE))=TRUE,"",IF(VLOOKUP($A127,parlvotes_lh!$A$11:$ZZ$210,226,FALSE)=0,"",VLOOKUP($A127,parlvotes_lh!$A$11:$ZZ$210,226,FALSE)))</f>
        <v/>
      </c>
      <c r="V127" s="270" t="str">
        <f>IF(ISERROR(VLOOKUP($A127,parlvotes_lh!$A$11:$ZZ$210,246,FALSE))=TRUE,"",IF(VLOOKUP($A127,parlvotes_lh!$A$11:$ZZ$210,246,FALSE)=0,"",VLOOKUP($A127,parlvotes_lh!$A$11:$ZZ$210,246,FALSE)))</f>
        <v/>
      </c>
      <c r="W127" s="270" t="str">
        <f>IF(ISERROR(VLOOKUP($A127,parlvotes_lh!$A$11:$ZZ$210,266,FALSE))=TRUE,"",IF(VLOOKUP($A127,parlvotes_lh!$A$11:$ZZ$210,266,FALSE)=0,"",VLOOKUP($A127,parlvotes_lh!$A$11:$ZZ$210,266,FALSE)))</f>
        <v/>
      </c>
      <c r="X127" s="270" t="str">
        <f>IF(ISERROR(VLOOKUP($A127,parlvotes_lh!$A$11:$ZZ$210,286,FALSE))=TRUE,"",IF(VLOOKUP($A127,parlvotes_lh!$A$11:$ZZ$210,286,FALSE)=0,"",VLOOKUP($A127,parlvotes_lh!$A$11:$ZZ$210,286,FALSE)))</f>
        <v/>
      </c>
      <c r="Y127" s="270" t="str">
        <f>IF(ISERROR(VLOOKUP($A127,parlvotes_lh!$A$11:$ZZ$210,306,FALSE))=TRUE,"",IF(VLOOKUP($A127,parlvotes_lh!$A$11:$ZZ$210,306,FALSE)=0,"",VLOOKUP($A127,parlvotes_lh!$A$11:$ZZ$210,306,FALSE)))</f>
        <v/>
      </c>
      <c r="Z127" s="270" t="str">
        <f>IF(ISERROR(VLOOKUP($A127,parlvotes_lh!$A$11:$ZZ$210,326,FALSE))=TRUE,"",IF(VLOOKUP($A127,parlvotes_lh!$A$11:$ZZ$210,326,FALSE)=0,"",VLOOKUP($A127,parlvotes_lh!$A$11:$ZZ$210,326,FALSE)))</f>
        <v/>
      </c>
      <c r="AA127" s="270" t="str">
        <f>IF(ISERROR(VLOOKUP($A127,parlvotes_lh!$A$11:$ZZ$210,346,FALSE))=TRUE,"",IF(VLOOKUP($A127,parlvotes_lh!$A$11:$ZZ$210,346,FALSE)=0,"",VLOOKUP($A127,parlvotes_lh!$A$11:$ZZ$210,346,FALSE)))</f>
        <v/>
      </c>
      <c r="AB127" s="270" t="str">
        <f>IF(ISERROR(VLOOKUP($A127,parlvotes_lh!$A$11:$ZZ$210,366,FALSE))=TRUE,"",IF(VLOOKUP($A127,parlvotes_lh!$A$11:$ZZ$210,366,FALSE)=0,"",VLOOKUP($A127,parlvotes_lh!$A$11:$ZZ$210,366,FALSE)))</f>
        <v/>
      </c>
      <c r="AC127" s="270" t="str">
        <f>IF(ISERROR(VLOOKUP($A127,parlvotes_lh!$A$11:$ZZ$210,386,FALSE))=TRUE,"",IF(VLOOKUP($A127,parlvotes_lh!$A$11:$ZZ$210,386,FALSE)=0,"",VLOOKUP($A127,parlvotes_lh!$A$11:$ZZ$210,386,FALSE)))</f>
        <v/>
      </c>
    </row>
    <row r="128" spans="1:29" ht="13.5" customHeight="1">
      <c r="A128" s="264"/>
      <c r="B128" s="45" t="str">
        <f>IF(A128="","",MID(info_weblinks!$C$3,32,3))</f>
        <v/>
      </c>
      <c r="C128" s="45" t="str">
        <f>IF(info_parties!G128="","",info_parties!G128)</f>
        <v/>
      </c>
      <c r="D128" s="45" t="str">
        <f>IF(info_parties!K128="","",info_parties!K128)</f>
        <v/>
      </c>
      <c r="E128" s="45" t="str">
        <f>IF(info_parties!H128="","",info_parties!H128)</f>
        <v/>
      </c>
      <c r="F128" s="265" t="str">
        <f t="shared" si="4"/>
        <v/>
      </c>
      <c r="G128" s="266" t="str">
        <f t="shared" si="5"/>
        <v/>
      </c>
      <c r="H128" s="267" t="str">
        <f t="shared" si="6"/>
        <v/>
      </c>
      <c r="I128" s="268" t="str">
        <f t="shared" si="7"/>
        <v/>
      </c>
      <c r="J128" s="269" t="str">
        <f>IF(ISERROR(VLOOKUP($A128,parlvotes_lh!$A$11:$ZZ$210,6,FALSE))=TRUE,"",IF(VLOOKUP($A128,parlvotes_lh!$A$11:$ZZ$210,6,FALSE)=0,"",VLOOKUP($A128,parlvotes_lh!$A$11:$ZZ$210,6,FALSE)))</f>
        <v/>
      </c>
      <c r="K128" s="269" t="str">
        <f>IF(ISERROR(VLOOKUP($A128,parlvotes_lh!$A$11:$ZZ$210,26,FALSE))=TRUE,"",IF(VLOOKUP($A128,parlvotes_lh!$A$11:$ZZ$210,26,FALSE)=0,"",VLOOKUP($A128,parlvotes_lh!$A$11:$ZZ$210,26,FALSE)))</f>
        <v/>
      </c>
      <c r="L128" s="269" t="str">
        <f>IF(ISERROR(VLOOKUP($A128,parlvotes_lh!$A$11:$ZZ$210,46,FALSE))=TRUE,"",IF(VLOOKUP($A128,parlvotes_lh!$A$11:$ZZ$210,46,FALSE)=0,"",VLOOKUP($A128,parlvotes_lh!$A$11:$ZZ$210,46,FALSE)))</f>
        <v/>
      </c>
      <c r="M128" s="269" t="str">
        <f>IF(ISERROR(VLOOKUP($A128,parlvotes_lh!$A$11:$ZZ$210,66,FALSE))=TRUE,"",IF(VLOOKUP($A128,parlvotes_lh!$A$11:$ZZ$210,66,FALSE)=0,"",VLOOKUP($A128,parlvotes_lh!$A$11:$ZZ$210,66,FALSE)))</f>
        <v/>
      </c>
      <c r="N128" s="269" t="str">
        <f>IF(ISERROR(VLOOKUP($A128,parlvotes_lh!$A$11:$ZZ$210,86,FALSE))=TRUE,"",IF(VLOOKUP($A128,parlvotes_lh!$A$11:$ZZ$210,86,FALSE)=0,"",VLOOKUP($A128,parlvotes_lh!$A$11:$ZZ$210,86,FALSE)))</f>
        <v/>
      </c>
      <c r="O128" s="269" t="str">
        <f>IF(ISERROR(VLOOKUP($A128,parlvotes_lh!$A$11:$ZZ$210,106,FALSE))=TRUE,"",IF(VLOOKUP($A128,parlvotes_lh!$A$11:$ZZ$210,106,FALSE)=0,"",VLOOKUP($A128,parlvotes_lh!$A$11:$ZZ$210,106,FALSE)))</f>
        <v/>
      </c>
      <c r="P128" s="269" t="str">
        <f>IF(ISERROR(VLOOKUP($A128,parlvotes_lh!$A$11:$ZZ$210,126,FALSE))=TRUE,"",IF(VLOOKUP($A128,parlvotes_lh!$A$11:$ZZ$210,126,FALSE)=0,"",VLOOKUP($A128,parlvotes_lh!$A$11:$ZZ$210,126,FALSE)))</f>
        <v/>
      </c>
      <c r="Q128" s="270" t="str">
        <f>IF(ISERROR(VLOOKUP($A128,parlvotes_lh!$A$11:$ZZ$210,146,FALSE))=TRUE,"",IF(VLOOKUP($A128,parlvotes_lh!$A$11:$ZZ$210,146,FALSE)=0,"",VLOOKUP($A128,parlvotes_lh!$A$11:$ZZ$210,146,FALSE)))</f>
        <v/>
      </c>
      <c r="R128" s="270" t="str">
        <f>IF(ISERROR(VLOOKUP($A128,parlvotes_lh!$A$11:$ZZ$210,166,FALSE))=TRUE,"",IF(VLOOKUP($A128,parlvotes_lh!$A$11:$ZZ$210,166,FALSE)=0,"",VLOOKUP($A128,parlvotes_lh!$A$11:$ZZ$210,166,FALSE)))</f>
        <v/>
      </c>
      <c r="S128" s="270" t="str">
        <f>IF(ISERROR(VLOOKUP($A128,parlvotes_lh!$A$11:$ZZ$210,186,FALSE))=TRUE,"",IF(VLOOKUP($A128,parlvotes_lh!$A$11:$ZZ$210,186,FALSE)=0,"",VLOOKUP($A128,parlvotes_lh!$A$11:$ZZ$210,186,FALSE)))</f>
        <v/>
      </c>
      <c r="T128" s="270" t="str">
        <f>IF(ISERROR(VLOOKUP($A128,parlvotes_lh!$A$11:$ZZ$210,206,FALSE))=TRUE,"",IF(VLOOKUP($A128,parlvotes_lh!$A$11:$ZZ$210,206,FALSE)=0,"",VLOOKUP($A128,parlvotes_lh!$A$11:$ZZ$210,206,FALSE)))</f>
        <v/>
      </c>
      <c r="U128" s="270" t="str">
        <f>IF(ISERROR(VLOOKUP($A128,parlvotes_lh!$A$11:$ZZ$210,226,FALSE))=TRUE,"",IF(VLOOKUP($A128,parlvotes_lh!$A$11:$ZZ$210,226,FALSE)=0,"",VLOOKUP($A128,parlvotes_lh!$A$11:$ZZ$210,226,FALSE)))</f>
        <v/>
      </c>
      <c r="V128" s="270" t="str">
        <f>IF(ISERROR(VLOOKUP($A128,parlvotes_lh!$A$11:$ZZ$210,246,FALSE))=TRUE,"",IF(VLOOKUP($A128,parlvotes_lh!$A$11:$ZZ$210,246,FALSE)=0,"",VLOOKUP($A128,parlvotes_lh!$A$11:$ZZ$210,246,FALSE)))</f>
        <v/>
      </c>
      <c r="W128" s="270" t="str">
        <f>IF(ISERROR(VLOOKUP($A128,parlvotes_lh!$A$11:$ZZ$210,266,FALSE))=TRUE,"",IF(VLOOKUP($A128,parlvotes_lh!$A$11:$ZZ$210,266,FALSE)=0,"",VLOOKUP($A128,parlvotes_lh!$A$11:$ZZ$210,266,FALSE)))</f>
        <v/>
      </c>
      <c r="X128" s="270" t="str">
        <f>IF(ISERROR(VLOOKUP($A128,parlvotes_lh!$A$11:$ZZ$210,286,FALSE))=TRUE,"",IF(VLOOKUP($A128,parlvotes_lh!$A$11:$ZZ$210,286,FALSE)=0,"",VLOOKUP($A128,parlvotes_lh!$A$11:$ZZ$210,286,FALSE)))</f>
        <v/>
      </c>
      <c r="Y128" s="270" t="str">
        <f>IF(ISERROR(VLOOKUP($A128,parlvotes_lh!$A$11:$ZZ$210,306,FALSE))=TRUE,"",IF(VLOOKUP($A128,parlvotes_lh!$A$11:$ZZ$210,306,FALSE)=0,"",VLOOKUP($A128,parlvotes_lh!$A$11:$ZZ$210,306,FALSE)))</f>
        <v/>
      </c>
      <c r="Z128" s="270" t="str">
        <f>IF(ISERROR(VLOOKUP($A128,parlvotes_lh!$A$11:$ZZ$210,326,FALSE))=TRUE,"",IF(VLOOKUP($A128,parlvotes_lh!$A$11:$ZZ$210,326,FALSE)=0,"",VLOOKUP($A128,parlvotes_lh!$A$11:$ZZ$210,326,FALSE)))</f>
        <v/>
      </c>
      <c r="AA128" s="270" t="str">
        <f>IF(ISERROR(VLOOKUP($A128,parlvotes_lh!$A$11:$ZZ$210,346,FALSE))=TRUE,"",IF(VLOOKUP($A128,parlvotes_lh!$A$11:$ZZ$210,346,FALSE)=0,"",VLOOKUP($A128,parlvotes_lh!$A$11:$ZZ$210,346,FALSE)))</f>
        <v/>
      </c>
      <c r="AB128" s="270" t="str">
        <f>IF(ISERROR(VLOOKUP($A128,parlvotes_lh!$A$11:$ZZ$210,366,FALSE))=TRUE,"",IF(VLOOKUP($A128,parlvotes_lh!$A$11:$ZZ$210,366,FALSE)=0,"",VLOOKUP($A128,parlvotes_lh!$A$11:$ZZ$210,366,FALSE)))</f>
        <v/>
      </c>
      <c r="AC128" s="270" t="str">
        <f>IF(ISERROR(VLOOKUP($A128,parlvotes_lh!$A$11:$ZZ$210,386,FALSE))=TRUE,"",IF(VLOOKUP($A128,parlvotes_lh!$A$11:$ZZ$210,386,FALSE)=0,"",VLOOKUP($A128,parlvotes_lh!$A$11:$ZZ$210,386,FALSE)))</f>
        <v/>
      </c>
    </row>
    <row r="129" spans="1:29" ht="13.5" customHeight="1">
      <c r="A129" s="264"/>
      <c r="B129" s="45" t="str">
        <f>IF(A129="","",MID(info_weblinks!$C$3,32,3))</f>
        <v/>
      </c>
      <c r="C129" s="45" t="str">
        <f>IF(info_parties!G129="","",info_parties!G129)</f>
        <v/>
      </c>
      <c r="D129" s="45" t="str">
        <f>IF(info_parties!K129="","",info_parties!K129)</f>
        <v/>
      </c>
      <c r="E129" s="45" t="str">
        <f>IF(info_parties!H129="","",info_parties!H129)</f>
        <v/>
      </c>
      <c r="F129" s="265" t="str">
        <f t="shared" si="4"/>
        <v/>
      </c>
      <c r="G129" s="266" t="str">
        <f t="shared" si="5"/>
        <v/>
      </c>
      <c r="H129" s="267" t="str">
        <f t="shared" si="6"/>
        <v/>
      </c>
      <c r="I129" s="268" t="str">
        <f t="shared" si="7"/>
        <v/>
      </c>
      <c r="J129" s="269" t="str">
        <f>IF(ISERROR(VLOOKUP($A129,parlvotes_lh!$A$11:$ZZ$210,6,FALSE))=TRUE,"",IF(VLOOKUP($A129,parlvotes_lh!$A$11:$ZZ$210,6,FALSE)=0,"",VLOOKUP($A129,parlvotes_lh!$A$11:$ZZ$210,6,FALSE)))</f>
        <v/>
      </c>
      <c r="K129" s="269" t="str">
        <f>IF(ISERROR(VLOOKUP($A129,parlvotes_lh!$A$11:$ZZ$210,26,FALSE))=TRUE,"",IF(VLOOKUP($A129,parlvotes_lh!$A$11:$ZZ$210,26,FALSE)=0,"",VLOOKUP($A129,parlvotes_lh!$A$11:$ZZ$210,26,FALSE)))</f>
        <v/>
      </c>
      <c r="L129" s="269" t="str">
        <f>IF(ISERROR(VLOOKUP($A129,parlvotes_lh!$A$11:$ZZ$210,46,FALSE))=TRUE,"",IF(VLOOKUP($A129,parlvotes_lh!$A$11:$ZZ$210,46,FALSE)=0,"",VLOOKUP($A129,parlvotes_lh!$A$11:$ZZ$210,46,FALSE)))</f>
        <v/>
      </c>
      <c r="M129" s="269" t="str">
        <f>IF(ISERROR(VLOOKUP($A129,parlvotes_lh!$A$11:$ZZ$210,66,FALSE))=TRUE,"",IF(VLOOKUP($A129,parlvotes_lh!$A$11:$ZZ$210,66,FALSE)=0,"",VLOOKUP($A129,parlvotes_lh!$A$11:$ZZ$210,66,FALSE)))</f>
        <v/>
      </c>
      <c r="N129" s="269" t="str">
        <f>IF(ISERROR(VLOOKUP($A129,parlvotes_lh!$A$11:$ZZ$210,86,FALSE))=TRUE,"",IF(VLOOKUP($A129,parlvotes_lh!$A$11:$ZZ$210,86,FALSE)=0,"",VLOOKUP($A129,parlvotes_lh!$A$11:$ZZ$210,86,FALSE)))</f>
        <v/>
      </c>
      <c r="O129" s="269" t="str">
        <f>IF(ISERROR(VLOOKUP($A129,parlvotes_lh!$A$11:$ZZ$210,106,FALSE))=TRUE,"",IF(VLOOKUP($A129,parlvotes_lh!$A$11:$ZZ$210,106,FALSE)=0,"",VLOOKUP($A129,parlvotes_lh!$A$11:$ZZ$210,106,FALSE)))</f>
        <v/>
      </c>
      <c r="P129" s="269" t="str">
        <f>IF(ISERROR(VLOOKUP($A129,parlvotes_lh!$A$11:$ZZ$210,126,FALSE))=TRUE,"",IF(VLOOKUP($A129,parlvotes_lh!$A$11:$ZZ$210,126,FALSE)=0,"",VLOOKUP($A129,parlvotes_lh!$A$11:$ZZ$210,126,FALSE)))</f>
        <v/>
      </c>
      <c r="Q129" s="270" t="str">
        <f>IF(ISERROR(VLOOKUP($A129,parlvotes_lh!$A$11:$ZZ$210,146,FALSE))=TRUE,"",IF(VLOOKUP($A129,parlvotes_lh!$A$11:$ZZ$210,146,FALSE)=0,"",VLOOKUP($A129,parlvotes_lh!$A$11:$ZZ$210,146,FALSE)))</f>
        <v/>
      </c>
      <c r="R129" s="270" t="str">
        <f>IF(ISERROR(VLOOKUP($A129,parlvotes_lh!$A$11:$ZZ$210,166,FALSE))=TRUE,"",IF(VLOOKUP($A129,parlvotes_lh!$A$11:$ZZ$210,166,FALSE)=0,"",VLOOKUP($A129,parlvotes_lh!$A$11:$ZZ$210,166,FALSE)))</f>
        <v/>
      </c>
      <c r="S129" s="270" t="str">
        <f>IF(ISERROR(VLOOKUP($A129,parlvotes_lh!$A$11:$ZZ$210,186,FALSE))=TRUE,"",IF(VLOOKUP($A129,parlvotes_lh!$A$11:$ZZ$210,186,FALSE)=0,"",VLOOKUP($A129,parlvotes_lh!$A$11:$ZZ$210,186,FALSE)))</f>
        <v/>
      </c>
      <c r="T129" s="270" t="str">
        <f>IF(ISERROR(VLOOKUP($A129,parlvotes_lh!$A$11:$ZZ$210,206,FALSE))=TRUE,"",IF(VLOOKUP($A129,parlvotes_lh!$A$11:$ZZ$210,206,FALSE)=0,"",VLOOKUP($A129,parlvotes_lh!$A$11:$ZZ$210,206,FALSE)))</f>
        <v/>
      </c>
      <c r="U129" s="270" t="str">
        <f>IF(ISERROR(VLOOKUP($A129,parlvotes_lh!$A$11:$ZZ$210,226,FALSE))=TRUE,"",IF(VLOOKUP($A129,parlvotes_lh!$A$11:$ZZ$210,226,FALSE)=0,"",VLOOKUP($A129,parlvotes_lh!$A$11:$ZZ$210,226,FALSE)))</f>
        <v/>
      </c>
      <c r="V129" s="270" t="str">
        <f>IF(ISERROR(VLOOKUP($A129,parlvotes_lh!$A$11:$ZZ$210,246,FALSE))=TRUE,"",IF(VLOOKUP($A129,parlvotes_lh!$A$11:$ZZ$210,246,FALSE)=0,"",VLOOKUP($A129,parlvotes_lh!$A$11:$ZZ$210,246,FALSE)))</f>
        <v/>
      </c>
      <c r="W129" s="270" t="str">
        <f>IF(ISERROR(VLOOKUP($A129,parlvotes_lh!$A$11:$ZZ$210,266,FALSE))=TRUE,"",IF(VLOOKUP($A129,parlvotes_lh!$A$11:$ZZ$210,266,FALSE)=0,"",VLOOKUP($A129,parlvotes_lh!$A$11:$ZZ$210,266,FALSE)))</f>
        <v/>
      </c>
      <c r="X129" s="270" t="str">
        <f>IF(ISERROR(VLOOKUP($A129,parlvotes_lh!$A$11:$ZZ$210,286,FALSE))=TRUE,"",IF(VLOOKUP($A129,parlvotes_lh!$A$11:$ZZ$210,286,FALSE)=0,"",VLOOKUP($A129,parlvotes_lh!$A$11:$ZZ$210,286,FALSE)))</f>
        <v/>
      </c>
      <c r="Y129" s="270" t="str">
        <f>IF(ISERROR(VLOOKUP($A129,parlvotes_lh!$A$11:$ZZ$210,306,FALSE))=TRUE,"",IF(VLOOKUP($A129,parlvotes_lh!$A$11:$ZZ$210,306,FALSE)=0,"",VLOOKUP($A129,parlvotes_lh!$A$11:$ZZ$210,306,FALSE)))</f>
        <v/>
      </c>
      <c r="Z129" s="270" t="str">
        <f>IF(ISERROR(VLOOKUP($A129,parlvotes_lh!$A$11:$ZZ$210,326,FALSE))=TRUE,"",IF(VLOOKUP($A129,parlvotes_lh!$A$11:$ZZ$210,326,FALSE)=0,"",VLOOKUP($A129,parlvotes_lh!$A$11:$ZZ$210,326,FALSE)))</f>
        <v/>
      </c>
      <c r="AA129" s="270" t="str">
        <f>IF(ISERROR(VLOOKUP($A129,parlvotes_lh!$A$11:$ZZ$210,346,FALSE))=TRUE,"",IF(VLOOKUP($A129,parlvotes_lh!$A$11:$ZZ$210,346,FALSE)=0,"",VLOOKUP($A129,parlvotes_lh!$A$11:$ZZ$210,346,FALSE)))</f>
        <v/>
      </c>
      <c r="AB129" s="270" t="str">
        <f>IF(ISERROR(VLOOKUP($A129,parlvotes_lh!$A$11:$ZZ$210,366,FALSE))=TRUE,"",IF(VLOOKUP($A129,parlvotes_lh!$A$11:$ZZ$210,366,FALSE)=0,"",VLOOKUP($A129,parlvotes_lh!$A$11:$ZZ$210,366,FALSE)))</f>
        <v/>
      </c>
      <c r="AC129" s="270" t="str">
        <f>IF(ISERROR(VLOOKUP($A129,parlvotes_lh!$A$11:$ZZ$210,386,FALSE))=TRUE,"",IF(VLOOKUP($A129,parlvotes_lh!$A$11:$ZZ$210,386,FALSE)=0,"",VLOOKUP($A129,parlvotes_lh!$A$11:$ZZ$210,386,FALSE)))</f>
        <v/>
      </c>
    </row>
    <row r="130" spans="1:29" ht="13.5" customHeight="1">
      <c r="A130" s="264"/>
      <c r="B130" s="45" t="str">
        <f>IF(A130="","",MID(info_weblinks!$C$3,32,3))</f>
        <v/>
      </c>
      <c r="C130" s="45" t="str">
        <f>IF(info_parties!G130="","",info_parties!G130)</f>
        <v/>
      </c>
      <c r="D130" s="45" t="str">
        <f>IF(info_parties!K130="","",info_parties!K130)</f>
        <v/>
      </c>
      <c r="E130" s="45" t="str">
        <f>IF(info_parties!H130="","",info_parties!H130)</f>
        <v/>
      </c>
      <c r="F130" s="265" t="str">
        <f t="shared" ref="F130:F193" si="8">IF(MAX(J130:AC130)=0,"",INDEX(J$1:AC$1,MATCH(TRUE,INDEX((J130:AC130&lt;&gt;""),0),0)))</f>
        <v/>
      </c>
      <c r="G130" s="266" t="str">
        <f t="shared" ref="G130:G193" si="9">IF(MAX(J130:AC130)=0,"",INDEX(J$1:AC$1,1,MATCH(LOOKUP(9.99+307,J130:AC130),J130:AC130,0)))</f>
        <v/>
      </c>
      <c r="H130" s="267" t="str">
        <f t="shared" ref="H130:H193" si="10">IF(MAX(J130:AC130)=0,"",MAX(J130:AC130))</f>
        <v/>
      </c>
      <c r="I130" s="268" t="str">
        <f t="shared" ref="I130:I193" si="11">IF(H130="","",INDEX(J$1:AC$1,1,MATCH(H130,J130:AC130,0)))</f>
        <v/>
      </c>
      <c r="J130" s="269" t="str">
        <f>IF(ISERROR(VLOOKUP($A130,parlvotes_lh!$A$11:$ZZ$210,6,FALSE))=TRUE,"",IF(VLOOKUP($A130,parlvotes_lh!$A$11:$ZZ$210,6,FALSE)=0,"",VLOOKUP($A130,parlvotes_lh!$A$11:$ZZ$210,6,FALSE)))</f>
        <v/>
      </c>
      <c r="K130" s="269" t="str">
        <f>IF(ISERROR(VLOOKUP($A130,parlvotes_lh!$A$11:$ZZ$210,26,FALSE))=TRUE,"",IF(VLOOKUP($A130,parlvotes_lh!$A$11:$ZZ$210,26,FALSE)=0,"",VLOOKUP($A130,parlvotes_lh!$A$11:$ZZ$210,26,FALSE)))</f>
        <v/>
      </c>
      <c r="L130" s="269" t="str">
        <f>IF(ISERROR(VLOOKUP($A130,parlvotes_lh!$A$11:$ZZ$210,46,FALSE))=TRUE,"",IF(VLOOKUP($A130,parlvotes_lh!$A$11:$ZZ$210,46,FALSE)=0,"",VLOOKUP($A130,parlvotes_lh!$A$11:$ZZ$210,46,FALSE)))</f>
        <v/>
      </c>
      <c r="M130" s="269" t="str">
        <f>IF(ISERROR(VLOOKUP($A130,parlvotes_lh!$A$11:$ZZ$210,66,FALSE))=TRUE,"",IF(VLOOKUP($A130,parlvotes_lh!$A$11:$ZZ$210,66,FALSE)=0,"",VLOOKUP($A130,parlvotes_lh!$A$11:$ZZ$210,66,FALSE)))</f>
        <v/>
      </c>
      <c r="N130" s="269" t="str">
        <f>IF(ISERROR(VLOOKUP($A130,parlvotes_lh!$A$11:$ZZ$210,86,FALSE))=TRUE,"",IF(VLOOKUP($A130,parlvotes_lh!$A$11:$ZZ$210,86,FALSE)=0,"",VLOOKUP($A130,parlvotes_lh!$A$11:$ZZ$210,86,FALSE)))</f>
        <v/>
      </c>
      <c r="O130" s="269" t="str">
        <f>IF(ISERROR(VLOOKUP($A130,parlvotes_lh!$A$11:$ZZ$210,106,FALSE))=TRUE,"",IF(VLOOKUP($A130,parlvotes_lh!$A$11:$ZZ$210,106,FALSE)=0,"",VLOOKUP($A130,parlvotes_lh!$A$11:$ZZ$210,106,FALSE)))</f>
        <v/>
      </c>
      <c r="P130" s="269" t="str">
        <f>IF(ISERROR(VLOOKUP($A130,parlvotes_lh!$A$11:$ZZ$210,126,FALSE))=TRUE,"",IF(VLOOKUP($A130,parlvotes_lh!$A$11:$ZZ$210,126,FALSE)=0,"",VLOOKUP($A130,parlvotes_lh!$A$11:$ZZ$210,126,FALSE)))</f>
        <v/>
      </c>
      <c r="Q130" s="270" t="str">
        <f>IF(ISERROR(VLOOKUP($A130,parlvotes_lh!$A$11:$ZZ$210,146,FALSE))=TRUE,"",IF(VLOOKUP($A130,parlvotes_lh!$A$11:$ZZ$210,146,FALSE)=0,"",VLOOKUP($A130,parlvotes_lh!$A$11:$ZZ$210,146,FALSE)))</f>
        <v/>
      </c>
      <c r="R130" s="270" t="str">
        <f>IF(ISERROR(VLOOKUP($A130,parlvotes_lh!$A$11:$ZZ$210,166,FALSE))=TRUE,"",IF(VLOOKUP($A130,parlvotes_lh!$A$11:$ZZ$210,166,FALSE)=0,"",VLOOKUP($A130,parlvotes_lh!$A$11:$ZZ$210,166,FALSE)))</f>
        <v/>
      </c>
      <c r="S130" s="270" t="str">
        <f>IF(ISERROR(VLOOKUP($A130,parlvotes_lh!$A$11:$ZZ$210,186,FALSE))=TRUE,"",IF(VLOOKUP($A130,parlvotes_lh!$A$11:$ZZ$210,186,FALSE)=0,"",VLOOKUP($A130,parlvotes_lh!$A$11:$ZZ$210,186,FALSE)))</f>
        <v/>
      </c>
      <c r="T130" s="270" t="str">
        <f>IF(ISERROR(VLOOKUP($A130,parlvotes_lh!$A$11:$ZZ$210,206,FALSE))=TRUE,"",IF(VLOOKUP($A130,parlvotes_lh!$A$11:$ZZ$210,206,FALSE)=0,"",VLOOKUP($A130,parlvotes_lh!$A$11:$ZZ$210,206,FALSE)))</f>
        <v/>
      </c>
      <c r="U130" s="270" t="str">
        <f>IF(ISERROR(VLOOKUP($A130,parlvotes_lh!$A$11:$ZZ$210,226,FALSE))=TRUE,"",IF(VLOOKUP($A130,parlvotes_lh!$A$11:$ZZ$210,226,FALSE)=0,"",VLOOKUP($A130,parlvotes_lh!$A$11:$ZZ$210,226,FALSE)))</f>
        <v/>
      </c>
      <c r="V130" s="270" t="str">
        <f>IF(ISERROR(VLOOKUP($A130,parlvotes_lh!$A$11:$ZZ$210,246,FALSE))=TRUE,"",IF(VLOOKUP($A130,parlvotes_lh!$A$11:$ZZ$210,246,FALSE)=0,"",VLOOKUP($A130,parlvotes_lh!$A$11:$ZZ$210,246,FALSE)))</f>
        <v/>
      </c>
      <c r="W130" s="270" t="str">
        <f>IF(ISERROR(VLOOKUP($A130,parlvotes_lh!$A$11:$ZZ$210,266,FALSE))=TRUE,"",IF(VLOOKUP($A130,parlvotes_lh!$A$11:$ZZ$210,266,FALSE)=0,"",VLOOKUP($A130,parlvotes_lh!$A$11:$ZZ$210,266,FALSE)))</f>
        <v/>
      </c>
      <c r="X130" s="270" t="str">
        <f>IF(ISERROR(VLOOKUP($A130,parlvotes_lh!$A$11:$ZZ$210,286,FALSE))=TRUE,"",IF(VLOOKUP($A130,parlvotes_lh!$A$11:$ZZ$210,286,FALSE)=0,"",VLOOKUP($A130,parlvotes_lh!$A$11:$ZZ$210,286,FALSE)))</f>
        <v/>
      </c>
      <c r="Y130" s="270" t="str">
        <f>IF(ISERROR(VLOOKUP($A130,parlvotes_lh!$A$11:$ZZ$210,306,FALSE))=TRUE,"",IF(VLOOKUP($A130,parlvotes_lh!$A$11:$ZZ$210,306,FALSE)=0,"",VLOOKUP($A130,parlvotes_lh!$A$11:$ZZ$210,306,FALSE)))</f>
        <v/>
      </c>
      <c r="Z130" s="270" t="str">
        <f>IF(ISERROR(VLOOKUP($A130,parlvotes_lh!$A$11:$ZZ$210,326,FALSE))=TRUE,"",IF(VLOOKUP($A130,parlvotes_lh!$A$11:$ZZ$210,326,FALSE)=0,"",VLOOKUP($A130,parlvotes_lh!$A$11:$ZZ$210,326,FALSE)))</f>
        <v/>
      </c>
      <c r="AA130" s="270" t="str">
        <f>IF(ISERROR(VLOOKUP($A130,parlvotes_lh!$A$11:$ZZ$210,346,FALSE))=TRUE,"",IF(VLOOKUP($A130,parlvotes_lh!$A$11:$ZZ$210,346,FALSE)=0,"",VLOOKUP($A130,parlvotes_lh!$A$11:$ZZ$210,346,FALSE)))</f>
        <v/>
      </c>
      <c r="AB130" s="270" t="str">
        <f>IF(ISERROR(VLOOKUP($A130,parlvotes_lh!$A$11:$ZZ$210,366,FALSE))=TRUE,"",IF(VLOOKUP($A130,parlvotes_lh!$A$11:$ZZ$210,366,FALSE)=0,"",VLOOKUP($A130,parlvotes_lh!$A$11:$ZZ$210,366,FALSE)))</f>
        <v/>
      </c>
      <c r="AC130" s="270" t="str">
        <f>IF(ISERROR(VLOOKUP($A130,parlvotes_lh!$A$11:$ZZ$210,386,FALSE))=TRUE,"",IF(VLOOKUP($A130,parlvotes_lh!$A$11:$ZZ$210,386,FALSE)=0,"",VLOOKUP($A130,parlvotes_lh!$A$11:$ZZ$210,386,FALSE)))</f>
        <v/>
      </c>
    </row>
    <row r="131" spans="1:29" ht="13.5" customHeight="1">
      <c r="A131" s="264"/>
      <c r="B131" s="45" t="str">
        <f>IF(A131="","",MID(info_weblinks!$C$3,32,3))</f>
        <v/>
      </c>
      <c r="C131" s="45" t="str">
        <f>IF(info_parties!G131="","",info_parties!G131)</f>
        <v/>
      </c>
      <c r="D131" s="45" t="str">
        <f>IF(info_parties!K131="","",info_parties!K131)</f>
        <v/>
      </c>
      <c r="E131" s="45" t="str">
        <f>IF(info_parties!H131="","",info_parties!H131)</f>
        <v/>
      </c>
      <c r="F131" s="265" t="str">
        <f t="shared" si="8"/>
        <v/>
      </c>
      <c r="G131" s="266" t="str">
        <f t="shared" si="9"/>
        <v/>
      </c>
      <c r="H131" s="267" t="str">
        <f t="shared" si="10"/>
        <v/>
      </c>
      <c r="I131" s="268" t="str">
        <f t="shared" si="11"/>
        <v/>
      </c>
      <c r="J131" s="269" t="str">
        <f>IF(ISERROR(VLOOKUP($A131,parlvotes_lh!$A$11:$ZZ$210,6,FALSE))=TRUE,"",IF(VLOOKUP($A131,parlvotes_lh!$A$11:$ZZ$210,6,FALSE)=0,"",VLOOKUP($A131,parlvotes_lh!$A$11:$ZZ$210,6,FALSE)))</f>
        <v/>
      </c>
      <c r="K131" s="269" t="str">
        <f>IF(ISERROR(VLOOKUP($A131,parlvotes_lh!$A$11:$ZZ$210,26,FALSE))=TRUE,"",IF(VLOOKUP($A131,parlvotes_lh!$A$11:$ZZ$210,26,FALSE)=0,"",VLOOKUP($A131,parlvotes_lh!$A$11:$ZZ$210,26,FALSE)))</f>
        <v/>
      </c>
      <c r="L131" s="269" t="str">
        <f>IF(ISERROR(VLOOKUP($A131,parlvotes_lh!$A$11:$ZZ$210,46,FALSE))=TRUE,"",IF(VLOOKUP($A131,parlvotes_lh!$A$11:$ZZ$210,46,FALSE)=0,"",VLOOKUP($A131,parlvotes_lh!$A$11:$ZZ$210,46,FALSE)))</f>
        <v/>
      </c>
      <c r="M131" s="269" t="str">
        <f>IF(ISERROR(VLOOKUP($A131,parlvotes_lh!$A$11:$ZZ$210,66,FALSE))=TRUE,"",IF(VLOOKUP($A131,parlvotes_lh!$A$11:$ZZ$210,66,FALSE)=0,"",VLOOKUP($A131,parlvotes_lh!$A$11:$ZZ$210,66,FALSE)))</f>
        <v/>
      </c>
      <c r="N131" s="269" t="str">
        <f>IF(ISERROR(VLOOKUP($A131,parlvotes_lh!$A$11:$ZZ$210,86,FALSE))=TRUE,"",IF(VLOOKUP($A131,parlvotes_lh!$A$11:$ZZ$210,86,FALSE)=0,"",VLOOKUP($A131,parlvotes_lh!$A$11:$ZZ$210,86,FALSE)))</f>
        <v/>
      </c>
      <c r="O131" s="269" t="str">
        <f>IF(ISERROR(VLOOKUP($A131,parlvotes_lh!$A$11:$ZZ$210,106,FALSE))=TRUE,"",IF(VLOOKUP($A131,parlvotes_lh!$A$11:$ZZ$210,106,FALSE)=0,"",VLOOKUP($A131,parlvotes_lh!$A$11:$ZZ$210,106,FALSE)))</f>
        <v/>
      </c>
      <c r="P131" s="269" t="str">
        <f>IF(ISERROR(VLOOKUP($A131,parlvotes_lh!$A$11:$ZZ$210,126,FALSE))=TRUE,"",IF(VLOOKUP($A131,parlvotes_lh!$A$11:$ZZ$210,126,FALSE)=0,"",VLOOKUP($A131,parlvotes_lh!$A$11:$ZZ$210,126,FALSE)))</f>
        <v/>
      </c>
      <c r="Q131" s="270" t="str">
        <f>IF(ISERROR(VLOOKUP($A131,parlvotes_lh!$A$11:$ZZ$210,146,FALSE))=TRUE,"",IF(VLOOKUP($A131,parlvotes_lh!$A$11:$ZZ$210,146,FALSE)=0,"",VLOOKUP($A131,parlvotes_lh!$A$11:$ZZ$210,146,FALSE)))</f>
        <v/>
      </c>
      <c r="R131" s="270" t="str">
        <f>IF(ISERROR(VLOOKUP($A131,parlvotes_lh!$A$11:$ZZ$210,166,FALSE))=TRUE,"",IF(VLOOKUP($A131,parlvotes_lh!$A$11:$ZZ$210,166,FALSE)=0,"",VLOOKUP($A131,parlvotes_lh!$A$11:$ZZ$210,166,FALSE)))</f>
        <v/>
      </c>
      <c r="S131" s="270" t="str">
        <f>IF(ISERROR(VLOOKUP($A131,parlvotes_lh!$A$11:$ZZ$210,186,FALSE))=TRUE,"",IF(VLOOKUP($A131,parlvotes_lh!$A$11:$ZZ$210,186,FALSE)=0,"",VLOOKUP($A131,parlvotes_lh!$A$11:$ZZ$210,186,FALSE)))</f>
        <v/>
      </c>
      <c r="T131" s="270" t="str">
        <f>IF(ISERROR(VLOOKUP($A131,parlvotes_lh!$A$11:$ZZ$210,206,FALSE))=TRUE,"",IF(VLOOKUP($A131,parlvotes_lh!$A$11:$ZZ$210,206,FALSE)=0,"",VLOOKUP($A131,parlvotes_lh!$A$11:$ZZ$210,206,FALSE)))</f>
        <v/>
      </c>
      <c r="U131" s="270" t="str">
        <f>IF(ISERROR(VLOOKUP($A131,parlvotes_lh!$A$11:$ZZ$210,226,FALSE))=TRUE,"",IF(VLOOKUP($A131,parlvotes_lh!$A$11:$ZZ$210,226,FALSE)=0,"",VLOOKUP($A131,parlvotes_lh!$A$11:$ZZ$210,226,FALSE)))</f>
        <v/>
      </c>
      <c r="V131" s="270" t="str">
        <f>IF(ISERROR(VLOOKUP($A131,parlvotes_lh!$A$11:$ZZ$210,246,FALSE))=TRUE,"",IF(VLOOKUP($A131,parlvotes_lh!$A$11:$ZZ$210,246,FALSE)=0,"",VLOOKUP($A131,parlvotes_lh!$A$11:$ZZ$210,246,FALSE)))</f>
        <v/>
      </c>
      <c r="W131" s="270" t="str">
        <f>IF(ISERROR(VLOOKUP($A131,parlvotes_lh!$A$11:$ZZ$210,266,FALSE))=TRUE,"",IF(VLOOKUP($A131,parlvotes_lh!$A$11:$ZZ$210,266,FALSE)=0,"",VLOOKUP($A131,parlvotes_lh!$A$11:$ZZ$210,266,FALSE)))</f>
        <v/>
      </c>
      <c r="X131" s="270" t="str">
        <f>IF(ISERROR(VLOOKUP($A131,parlvotes_lh!$A$11:$ZZ$210,286,FALSE))=TRUE,"",IF(VLOOKUP($A131,parlvotes_lh!$A$11:$ZZ$210,286,FALSE)=0,"",VLOOKUP($A131,parlvotes_lh!$A$11:$ZZ$210,286,FALSE)))</f>
        <v/>
      </c>
      <c r="Y131" s="270" t="str">
        <f>IF(ISERROR(VLOOKUP($A131,parlvotes_lh!$A$11:$ZZ$210,306,FALSE))=TRUE,"",IF(VLOOKUP($A131,parlvotes_lh!$A$11:$ZZ$210,306,FALSE)=0,"",VLOOKUP($A131,parlvotes_lh!$A$11:$ZZ$210,306,FALSE)))</f>
        <v/>
      </c>
      <c r="Z131" s="270" t="str">
        <f>IF(ISERROR(VLOOKUP($A131,parlvotes_lh!$A$11:$ZZ$210,326,FALSE))=TRUE,"",IF(VLOOKUP($A131,parlvotes_lh!$A$11:$ZZ$210,326,FALSE)=0,"",VLOOKUP($A131,parlvotes_lh!$A$11:$ZZ$210,326,FALSE)))</f>
        <v/>
      </c>
      <c r="AA131" s="270" t="str">
        <f>IF(ISERROR(VLOOKUP($A131,parlvotes_lh!$A$11:$ZZ$210,346,FALSE))=TRUE,"",IF(VLOOKUP($A131,parlvotes_lh!$A$11:$ZZ$210,346,FALSE)=0,"",VLOOKUP($A131,parlvotes_lh!$A$11:$ZZ$210,346,FALSE)))</f>
        <v/>
      </c>
      <c r="AB131" s="270" t="str">
        <f>IF(ISERROR(VLOOKUP($A131,parlvotes_lh!$A$11:$ZZ$210,366,FALSE))=TRUE,"",IF(VLOOKUP($A131,parlvotes_lh!$A$11:$ZZ$210,366,FALSE)=0,"",VLOOKUP($A131,parlvotes_lh!$A$11:$ZZ$210,366,FALSE)))</f>
        <v/>
      </c>
      <c r="AC131" s="270" t="str">
        <f>IF(ISERROR(VLOOKUP($A131,parlvotes_lh!$A$11:$ZZ$210,386,FALSE))=TRUE,"",IF(VLOOKUP($A131,parlvotes_lh!$A$11:$ZZ$210,386,FALSE)=0,"",VLOOKUP($A131,parlvotes_lh!$A$11:$ZZ$210,386,FALSE)))</f>
        <v/>
      </c>
    </row>
    <row r="132" spans="1:29" ht="13.5" customHeight="1">
      <c r="A132" s="264"/>
      <c r="B132" s="45" t="str">
        <f>IF(A132="","",MID(info_weblinks!$C$3,32,3))</f>
        <v/>
      </c>
      <c r="C132" s="45" t="str">
        <f>IF(info_parties!G132="","",info_parties!G132)</f>
        <v/>
      </c>
      <c r="D132" s="45" t="str">
        <f>IF(info_parties!K132="","",info_parties!K132)</f>
        <v/>
      </c>
      <c r="E132" s="45" t="str">
        <f>IF(info_parties!H132="","",info_parties!H132)</f>
        <v/>
      </c>
      <c r="F132" s="265" t="str">
        <f t="shared" si="8"/>
        <v/>
      </c>
      <c r="G132" s="266" t="str">
        <f t="shared" si="9"/>
        <v/>
      </c>
      <c r="H132" s="267" t="str">
        <f t="shared" si="10"/>
        <v/>
      </c>
      <c r="I132" s="268" t="str">
        <f t="shared" si="11"/>
        <v/>
      </c>
      <c r="J132" s="269" t="str">
        <f>IF(ISERROR(VLOOKUP($A132,parlvotes_lh!$A$11:$ZZ$210,6,FALSE))=TRUE,"",IF(VLOOKUP($A132,parlvotes_lh!$A$11:$ZZ$210,6,FALSE)=0,"",VLOOKUP($A132,parlvotes_lh!$A$11:$ZZ$210,6,FALSE)))</f>
        <v/>
      </c>
      <c r="K132" s="269" t="str">
        <f>IF(ISERROR(VLOOKUP($A132,parlvotes_lh!$A$11:$ZZ$210,26,FALSE))=TRUE,"",IF(VLOOKUP($A132,parlvotes_lh!$A$11:$ZZ$210,26,FALSE)=0,"",VLOOKUP($A132,parlvotes_lh!$A$11:$ZZ$210,26,FALSE)))</f>
        <v/>
      </c>
      <c r="L132" s="269" t="str">
        <f>IF(ISERROR(VLOOKUP($A132,parlvotes_lh!$A$11:$ZZ$210,46,FALSE))=TRUE,"",IF(VLOOKUP($A132,parlvotes_lh!$A$11:$ZZ$210,46,FALSE)=0,"",VLOOKUP($A132,parlvotes_lh!$A$11:$ZZ$210,46,FALSE)))</f>
        <v/>
      </c>
      <c r="M132" s="269" t="str">
        <f>IF(ISERROR(VLOOKUP($A132,parlvotes_lh!$A$11:$ZZ$210,66,FALSE))=TRUE,"",IF(VLOOKUP($A132,parlvotes_lh!$A$11:$ZZ$210,66,FALSE)=0,"",VLOOKUP($A132,parlvotes_lh!$A$11:$ZZ$210,66,FALSE)))</f>
        <v/>
      </c>
      <c r="N132" s="269" t="str">
        <f>IF(ISERROR(VLOOKUP($A132,parlvotes_lh!$A$11:$ZZ$210,86,FALSE))=TRUE,"",IF(VLOOKUP($A132,parlvotes_lh!$A$11:$ZZ$210,86,FALSE)=0,"",VLOOKUP($A132,parlvotes_lh!$A$11:$ZZ$210,86,FALSE)))</f>
        <v/>
      </c>
      <c r="O132" s="269" t="str">
        <f>IF(ISERROR(VLOOKUP($A132,parlvotes_lh!$A$11:$ZZ$210,106,FALSE))=TRUE,"",IF(VLOOKUP($A132,parlvotes_lh!$A$11:$ZZ$210,106,FALSE)=0,"",VLOOKUP($A132,parlvotes_lh!$A$11:$ZZ$210,106,FALSE)))</f>
        <v/>
      </c>
      <c r="P132" s="269" t="str">
        <f>IF(ISERROR(VLOOKUP($A132,parlvotes_lh!$A$11:$ZZ$210,126,FALSE))=TRUE,"",IF(VLOOKUP($A132,parlvotes_lh!$A$11:$ZZ$210,126,FALSE)=0,"",VLOOKUP($A132,parlvotes_lh!$A$11:$ZZ$210,126,FALSE)))</f>
        <v/>
      </c>
      <c r="Q132" s="270" t="str">
        <f>IF(ISERROR(VLOOKUP($A132,parlvotes_lh!$A$11:$ZZ$210,146,FALSE))=TRUE,"",IF(VLOOKUP($A132,parlvotes_lh!$A$11:$ZZ$210,146,FALSE)=0,"",VLOOKUP($A132,parlvotes_lh!$A$11:$ZZ$210,146,FALSE)))</f>
        <v/>
      </c>
      <c r="R132" s="270" t="str">
        <f>IF(ISERROR(VLOOKUP($A132,parlvotes_lh!$A$11:$ZZ$210,166,FALSE))=TRUE,"",IF(VLOOKUP($A132,parlvotes_lh!$A$11:$ZZ$210,166,FALSE)=0,"",VLOOKUP($A132,parlvotes_lh!$A$11:$ZZ$210,166,FALSE)))</f>
        <v/>
      </c>
      <c r="S132" s="270" t="str">
        <f>IF(ISERROR(VLOOKUP($A132,parlvotes_lh!$A$11:$ZZ$210,186,FALSE))=TRUE,"",IF(VLOOKUP($A132,parlvotes_lh!$A$11:$ZZ$210,186,FALSE)=0,"",VLOOKUP($A132,parlvotes_lh!$A$11:$ZZ$210,186,FALSE)))</f>
        <v/>
      </c>
      <c r="T132" s="270" t="str">
        <f>IF(ISERROR(VLOOKUP($A132,parlvotes_lh!$A$11:$ZZ$210,206,FALSE))=TRUE,"",IF(VLOOKUP($A132,parlvotes_lh!$A$11:$ZZ$210,206,FALSE)=0,"",VLOOKUP($A132,parlvotes_lh!$A$11:$ZZ$210,206,FALSE)))</f>
        <v/>
      </c>
      <c r="U132" s="270" t="str">
        <f>IF(ISERROR(VLOOKUP($A132,parlvotes_lh!$A$11:$ZZ$210,226,FALSE))=TRUE,"",IF(VLOOKUP($A132,parlvotes_lh!$A$11:$ZZ$210,226,FALSE)=0,"",VLOOKUP($A132,parlvotes_lh!$A$11:$ZZ$210,226,FALSE)))</f>
        <v/>
      </c>
      <c r="V132" s="270" t="str">
        <f>IF(ISERROR(VLOOKUP($A132,parlvotes_lh!$A$11:$ZZ$210,246,FALSE))=TRUE,"",IF(VLOOKUP($A132,parlvotes_lh!$A$11:$ZZ$210,246,FALSE)=0,"",VLOOKUP($A132,parlvotes_lh!$A$11:$ZZ$210,246,FALSE)))</f>
        <v/>
      </c>
      <c r="W132" s="270" t="str">
        <f>IF(ISERROR(VLOOKUP($A132,parlvotes_lh!$A$11:$ZZ$210,266,FALSE))=TRUE,"",IF(VLOOKUP($A132,parlvotes_lh!$A$11:$ZZ$210,266,FALSE)=0,"",VLOOKUP($A132,parlvotes_lh!$A$11:$ZZ$210,266,FALSE)))</f>
        <v/>
      </c>
      <c r="X132" s="270" t="str">
        <f>IF(ISERROR(VLOOKUP($A132,parlvotes_lh!$A$11:$ZZ$210,286,FALSE))=TRUE,"",IF(VLOOKUP($A132,parlvotes_lh!$A$11:$ZZ$210,286,FALSE)=0,"",VLOOKUP($A132,parlvotes_lh!$A$11:$ZZ$210,286,FALSE)))</f>
        <v/>
      </c>
      <c r="Y132" s="270" t="str">
        <f>IF(ISERROR(VLOOKUP($A132,parlvotes_lh!$A$11:$ZZ$210,306,FALSE))=TRUE,"",IF(VLOOKUP($A132,parlvotes_lh!$A$11:$ZZ$210,306,FALSE)=0,"",VLOOKUP($A132,parlvotes_lh!$A$11:$ZZ$210,306,FALSE)))</f>
        <v/>
      </c>
      <c r="Z132" s="270" t="str">
        <f>IF(ISERROR(VLOOKUP($A132,parlvotes_lh!$A$11:$ZZ$210,326,FALSE))=TRUE,"",IF(VLOOKUP($A132,parlvotes_lh!$A$11:$ZZ$210,326,FALSE)=0,"",VLOOKUP($A132,parlvotes_lh!$A$11:$ZZ$210,326,FALSE)))</f>
        <v/>
      </c>
      <c r="AA132" s="270" t="str">
        <f>IF(ISERROR(VLOOKUP($A132,parlvotes_lh!$A$11:$ZZ$210,346,FALSE))=TRUE,"",IF(VLOOKUP($A132,parlvotes_lh!$A$11:$ZZ$210,346,FALSE)=0,"",VLOOKUP($A132,parlvotes_lh!$A$11:$ZZ$210,346,FALSE)))</f>
        <v/>
      </c>
      <c r="AB132" s="270" t="str">
        <f>IF(ISERROR(VLOOKUP($A132,parlvotes_lh!$A$11:$ZZ$210,366,FALSE))=TRUE,"",IF(VLOOKUP($A132,parlvotes_lh!$A$11:$ZZ$210,366,FALSE)=0,"",VLOOKUP($A132,parlvotes_lh!$A$11:$ZZ$210,366,FALSE)))</f>
        <v/>
      </c>
      <c r="AC132" s="270" t="str">
        <f>IF(ISERROR(VLOOKUP($A132,parlvotes_lh!$A$11:$ZZ$210,386,FALSE))=TRUE,"",IF(VLOOKUP($A132,parlvotes_lh!$A$11:$ZZ$210,386,FALSE)=0,"",VLOOKUP($A132,parlvotes_lh!$A$11:$ZZ$210,386,FALSE)))</f>
        <v/>
      </c>
    </row>
    <row r="133" spans="1:29" ht="13.5" customHeight="1">
      <c r="A133" s="264"/>
      <c r="B133" s="45" t="str">
        <f>IF(A133="","",MID(info_weblinks!$C$3,32,3))</f>
        <v/>
      </c>
      <c r="C133" s="45" t="str">
        <f>IF(info_parties!G133="","",info_parties!G133)</f>
        <v/>
      </c>
      <c r="D133" s="45" t="str">
        <f>IF(info_parties!K133="","",info_parties!K133)</f>
        <v/>
      </c>
      <c r="E133" s="45" t="str">
        <f>IF(info_parties!H133="","",info_parties!H133)</f>
        <v/>
      </c>
      <c r="F133" s="265" t="str">
        <f t="shared" si="8"/>
        <v/>
      </c>
      <c r="G133" s="266" t="str">
        <f t="shared" si="9"/>
        <v/>
      </c>
      <c r="H133" s="267" t="str">
        <f t="shared" si="10"/>
        <v/>
      </c>
      <c r="I133" s="268" t="str">
        <f t="shared" si="11"/>
        <v/>
      </c>
      <c r="J133" s="269" t="str">
        <f>IF(ISERROR(VLOOKUP($A133,parlvotes_lh!$A$11:$ZZ$210,6,FALSE))=TRUE,"",IF(VLOOKUP($A133,parlvotes_lh!$A$11:$ZZ$210,6,FALSE)=0,"",VLOOKUP($A133,parlvotes_lh!$A$11:$ZZ$210,6,FALSE)))</f>
        <v/>
      </c>
      <c r="K133" s="269" t="str">
        <f>IF(ISERROR(VLOOKUP($A133,parlvotes_lh!$A$11:$ZZ$210,26,FALSE))=TRUE,"",IF(VLOOKUP($A133,parlvotes_lh!$A$11:$ZZ$210,26,FALSE)=0,"",VLOOKUP($A133,parlvotes_lh!$A$11:$ZZ$210,26,FALSE)))</f>
        <v/>
      </c>
      <c r="L133" s="269" t="str">
        <f>IF(ISERROR(VLOOKUP($A133,parlvotes_lh!$A$11:$ZZ$210,46,FALSE))=TRUE,"",IF(VLOOKUP($A133,parlvotes_lh!$A$11:$ZZ$210,46,FALSE)=0,"",VLOOKUP($A133,parlvotes_lh!$A$11:$ZZ$210,46,FALSE)))</f>
        <v/>
      </c>
      <c r="M133" s="269" t="str">
        <f>IF(ISERROR(VLOOKUP($A133,parlvotes_lh!$A$11:$ZZ$210,66,FALSE))=TRUE,"",IF(VLOOKUP($A133,parlvotes_lh!$A$11:$ZZ$210,66,FALSE)=0,"",VLOOKUP($A133,parlvotes_lh!$A$11:$ZZ$210,66,FALSE)))</f>
        <v/>
      </c>
      <c r="N133" s="269" t="str">
        <f>IF(ISERROR(VLOOKUP($A133,parlvotes_lh!$A$11:$ZZ$210,86,FALSE))=TRUE,"",IF(VLOOKUP($A133,parlvotes_lh!$A$11:$ZZ$210,86,FALSE)=0,"",VLOOKUP($A133,parlvotes_lh!$A$11:$ZZ$210,86,FALSE)))</f>
        <v/>
      </c>
      <c r="O133" s="269" t="str">
        <f>IF(ISERROR(VLOOKUP($A133,parlvotes_lh!$A$11:$ZZ$210,106,FALSE))=TRUE,"",IF(VLOOKUP($A133,parlvotes_lh!$A$11:$ZZ$210,106,FALSE)=0,"",VLOOKUP($A133,parlvotes_lh!$A$11:$ZZ$210,106,FALSE)))</f>
        <v/>
      </c>
      <c r="P133" s="269" t="str">
        <f>IF(ISERROR(VLOOKUP($A133,parlvotes_lh!$A$11:$ZZ$210,126,FALSE))=TRUE,"",IF(VLOOKUP($A133,parlvotes_lh!$A$11:$ZZ$210,126,FALSE)=0,"",VLOOKUP($A133,parlvotes_lh!$A$11:$ZZ$210,126,FALSE)))</f>
        <v/>
      </c>
      <c r="Q133" s="270" t="str">
        <f>IF(ISERROR(VLOOKUP($A133,parlvotes_lh!$A$11:$ZZ$210,146,FALSE))=TRUE,"",IF(VLOOKUP($A133,parlvotes_lh!$A$11:$ZZ$210,146,FALSE)=0,"",VLOOKUP($A133,parlvotes_lh!$A$11:$ZZ$210,146,FALSE)))</f>
        <v/>
      </c>
      <c r="R133" s="270" t="str">
        <f>IF(ISERROR(VLOOKUP($A133,parlvotes_lh!$A$11:$ZZ$210,166,FALSE))=TRUE,"",IF(VLOOKUP($A133,parlvotes_lh!$A$11:$ZZ$210,166,FALSE)=0,"",VLOOKUP($A133,parlvotes_lh!$A$11:$ZZ$210,166,FALSE)))</f>
        <v/>
      </c>
      <c r="S133" s="270" t="str">
        <f>IF(ISERROR(VLOOKUP($A133,parlvotes_lh!$A$11:$ZZ$210,186,FALSE))=TRUE,"",IF(VLOOKUP($A133,parlvotes_lh!$A$11:$ZZ$210,186,FALSE)=0,"",VLOOKUP($A133,parlvotes_lh!$A$11:$ZZ$210,186,FALSE)))</f>
        <v/>
      </c>
      <c r="T133" s="270" t="str">
        <f>IF(ISERROR(VLOOKUP($A133,parlvotes_lh!$A$11:$ZZ$210,206,FALSE))=TRUE,"",IF(VLOOKUP($A133,parlvotes_lh!$A$11:$ZZ$210,206,FALSE)=0,"",VLOOKUP($A133,parlvotes_lh!$A$11:$ZZ$210,206,FALSE)))</f>
        <v/>
      </c>
      <c r="U133" s="270" t="str">
        <f>IF(ISERROR(VLOOKUP($A133,parlvotes_lh!$A$11:$ZZ$210,226,FALSE))=TRUE,"",IF(VLOOKUP($A133,parlvotes_lh!$A$11:$ZZ$210,226,FALSE)=0,"",VLOOKUP($A133,parlvotes_lh!$A$11:$ZZ$210,226,FALSE)))</f>
        <v/>
      </c>
      <c r="V133" s="270" t="str">
        <f>IF(ISERROR(VLOOKUP($A133,parlvotes_lh!$A$11:$ZZ$210,246,FALSE))=TRUE,"",IF(VLOOKUP($A133,parlvotes_lh!$A$11:$ZZ$210,246,FALSE)=0,"",VLOOKUP($A133,parlvotes_lh!$A$11:$ZZ$210,246,FALSE)))</f>
        <v/>
      </c>
      <c r="W133" s="270" t="str">
        <f>IF(ISERROR(VLOOKUP($A133,parlvotes_lh!$A$11:$ZZ$210,266,FALSE))=TRUE,"",IF(VLOOKUP($A133,parlvotes_lh!$A$11:$ZZ$210,266,FALSE)=0,"",VLOOKUP($A133,parlvotes_lh!$A$11:$ZZ$210,266,FALSE)))</f>
        <v/>
      </c>
      <c r="X133" s="270" t="str">
        <f>IF(ISERROR(VLOOKUP($A133,parlvotes_lh!$A$11:$ZZ$210,286,FALSE))=TRUE,"",IF(VLOOKUP($A133,parlvotes_lh!$A$11:$ZZ$210,286,FALSE)=0,"",VLOOKUP($A133,parlvotes_lh!$A$11:$ZZ$210,286,FALSE)))</f>
        <v/>
      </c>
      <c r="Y133" s="270" t="str">
        <f>IF(ISERROR(VLOOKUP($A133,parlvotes_lh!$A$11:$ZZ$210,306,FALSE))=TRUE,"",IF(VLOOKUP($A133,parlvotes_lh!$A$11:$ZZ$210,306,FALSE)=0,"",VLOOKUP($A133,parlvotes_lh!$A$11:$ZZ$210,306,FALSE)))</f>
        <v/>
      </c>
      <c r="Z133" s="270" t="str">
        <f>IF(ISERROR(VLOOKUP($A133,parlvotes_lh!$A$11:$ZZ$210,326,FALSE))=TRUE,"",IF(VLOOKUP($A133,parlvotes_lh!$A$11:$ZZ$210,326,FALSE)=0,"",VLOOKUP($A133,parlvotes_lh!$A$11:$ZZ$210,326,FALSE)))</f>
        <v/>
      </c>
      <c r="AA133" s="270" t="str">
        <f>IF(ISERROR(VLOOKUP($A133,parlvotes_lh!$A$11:$ZZ$210,346,FALSE))=TRUE,"",IF(VLOOKUP($A133,parlvotes_lh!$A$11:$ZZ$210,346,FALSE)=0,"",VLOOKUP($A133,parlvotes_lh!$A$11:$ZZ$210,346,FALSE)))</f>
        <v/>
      </c>
      <c r="AB133" s="270" t="str">
        <f>IF(ISERROR(VLOOKUP($A133,parlvotes_lh!$A$11:$ZZ$210,366,FALSE))=TRUE,"",IF(VLOOKUP($A133,parlvotes_lh!$A$11:$ZZ$210,366,FALSE)=0,"",VLOOKUP($A133,parlvotes_lh!$A$11:$ZZ$210,366,FALSE)))</f>
        <v/>
      </c>
      <c r="AC133" s="270" t="str">
        <f>IF(ISERROR(VLOOKUP($A133,parlvotes_lh!$A$11:$ZZ$210,386,FALSE))=TRUE,"",IF(VLOOKUP($A133,parlvotes_lh!$A$11:$ZZ$210,386,FALSE)=0,"",VLOOKUP($A133,parlvotes_lh!$A$11:$ZZ$210,386,FALSE)))</f>
        <v/>
      </c>
    </row>
    <row r="134" spans="1:29" ht="13.5" customHeight="1">
      <c r="A134" s="264"/>
      <c r="B134" s="45" t="str">
        <f>IF(A134="","",MID(info_weblinks!$C$3,32,3))</f>
        <v/>
      </c>
      <c r="C134" s="45" t="str">
        <f>IF(info_parties!G134="","",info_parties!G134)</f>
        <v/>
      </c>
      <c r="D134" s="45" t="str">
        <f>IF(info_parties!K134="","",info_parties!K134)</f>
        <v/>
      </c>
      <c r="E134" s="45" t="str">
        <f>IF(info_parties!H134="","",info_parties!H134)</f>
        <v/>
      </c>
      <c r="F134" s="265" t="str">
        <f t="shared" si="8"/>
        <v/>
      </c>
      <c r="G134" s="266" t="str">
        <f t="shared" si="9"/>
        <v/>
      </c>
      <c r="H134" s="267" t="str">
        <f t="shared" si="10"/>
        <v/>
      </c>
      <c r="I134" s="268" t="str">
        <f t="shared" si="11"/>
        <v/>
      </c>
      <c r="J134" s="269" t="str">
        <f>IF(ISERROR(VLOOKUP($A134,parlvotes_lh!$A$11:$ZZ$210,6,FALSE))=TRUE,"",IF(VLOOKUP($A134,parlvotes_lh!$A$11:$ZZ$210,6,FALSE)=0,"",VLOOKUP($A134,parlvotes_lh!$A$11:$ZZ$210,6,FALSE)))</f>
        <v/>
      </c>
      <c r="K134" s="269" t="str">
        <f>IF(ISERROR(VLOOKUP($A134,parlvotes_lh!$A$11:$ZZ$210,26,FALSE))=TRUE,"",IF(VLOOKUP($A134,parlvotes_lh!$A$11:$ZZ$210,26,FALSE)=0,"",VLOOKUP($A134,parlvotes_lh!$A$11:$ZZ$210,26,FALSE)))</f>
        <v/>
      </c>
      <c r="L134" s="269" t="str">
        <f>IF(ISERROR(VLOOKUP($A134,parlvotes_lh!$A$11:$ZZ$210,46,FALSE))=TRUE,"",IF(VLOOKUP($A134,parlvotes_lh!$A$11:$ZZ$210,46,FALSE)=0,"",VLOOKUP($A134,parlvotes_lh!$A$11:$ZZ$210,46,FALSE)))</f>
        <v/>
      </c>
      <c r="M134" s="269" t="str">
        <f>IF(ISERROR(VLOOKUP($A134,parlvotes_lh!$A$11:$ZZ$210,66,FALSE))=TRUE,"",IF(VLOOKUP($A134,parlvotes_lh!$A$11:$ZZ$210,66,FALSE)=0,"",VLOOKUP($A134,parlvotes_lh!$A$11:$ZZ$210,66,FALSE)))</f>
        <v/>
      </c>
      <c r="N134" s="269" t="str">
        <f>IF(ISERROR(VLOOKUP($A134,parlvotes_lh!$A$11:$ZZ$210,86,FALSE))=TRUE,"",IF(VLOOKUP($A134,parlvotes_lh!$A$11:$ZZ$210,86,FALSE)=0,"",VLOOKUP($A134,parlvotes_lh!$A$11:$ZZ$210,86,FALSE)))</f>
        <v/>
      </c>
      <c r="O134" s="269" t="str">
        <f>IF(ISERROR(VLOOKUP($A134,parlvotes_lh!$A$11:$ZZ$210,106,FALSE))=TRUE,"",IF(VLOOKUP($A134,parlvotes_lh!$A$11:$ZZ$210,106,FALSE)=0,"",VLOOKUP($A134,parlvotes_lh!$A$11:$ZZ$210,106,FALSE)))</f>
        <v/>
      </c>
      <c r="P134" s="269" t="str">
        <f>IF(ISERROR(VLOOKUP($A134,parlvotes_lh!$A$11:$ZZ$210,126,FALSE))=TRUE,"",IF(VLOOKUP($A134,parlvotes_lh!$A$11:$ZZ$210,126,FALSE)=0,"",VLOOKUP($A134,parlvotes_lh!$A$11:$ZZ$210,126,FALSE)))</f>
        <v/>
      </c>
      <c r="Q134" s="270" t="str">
        <f>IF(ISERROR(VLOOKUP($A134,parlvotes_lh!$A$11:$ZZ$210,146,FALSE))=TRUE,"",IF(VLOOKUP($A134,parlvotes_lh!$A$11:$ZZ$210,146,FALSE)=0,"",VLOOKUP($A134,parlvotes_lh!$A$11:$ZZ$210,146,FALSE)))</f>
        <v/>
      </c>
      <c r="R134" s="270" t="str">
        <f>IF(ISERROR(VLOOKUP($A134,parlvotes_lh!$A$11:$ZZ$210,166,FALSE))=TRUE,"",IF(VLOOKUP($A134,parlvotes_lh!$A$11:$ZZ$210,166,FALSE)=0,"",VLOOKUP($A134,parlvotes_lh!$A$11:$ZZ$210,166,FALSE)))</f>
        <v/>
      </c>
      <c r="S134" s="270" t="str">
        <f>IF(ISERROR(VLOOKUP($A134,parlvotes_lh!$A$11:$ZZ$210,186,FALSE))=TRUE,"",IF(VLOOKUP($A134,parlvotes_lh!$A$11:$ZZ$210,186,FALSE)=0,"",VLOOKUP($A134,parlvotes_lh!$A$11:$ZZ$210,186,FALSE)))</f>
        <v/>
      </c>
      <c r="T134" s="270" t="str">
        <f>IF(ISERROR(VLOOKUP($A134,parlvotes_lh!$A$11:$ZZ$210,206,FALSE))=TRUE,"",IF(VLOOKUP($A134,parlvotes_lh!$A$11:$ZZ$210,206,FALSE)=0,"",VLOOKUP($A134,parlvotes_lh!$A$11:$ZZ$210,206,FALSE)))</f>
        <v/>
      </c>
      <c r="U134" s="270" t="str">
        <f>IF(ISERROR(VLOOKUP($A134,parlvotes_lh!$A$11:$ZZ$210,226,FALSE))=TRUE,"",IF(VLOOKUP($A134,parlvotes_lh!$A$11:$ZZ$210,226,FALSE)=0,"",VLOOKUP($A134,parlvotes_lh!$A$11:$ZZ$210,226,FALSE)))</f>
        <v/>
      </c>
      <c r="V134" s="270" t="str">
        <f>IF(ISERROR(VLOOKUP($A134,parlvotes_lh!$A$11:$ZZ$210,246,FALSE))=TRUE,"",IF(VLOOKUP($A134,parlvotes_lh!$A$11:$ZZ$210,246,FALSE)=0,"",VLOOKUP($A134,parlvotes_lh!$A$11:$ZZ$210,246,FALSE)))</f>
        <v/>
      </c>
      <c r="W134" s="270" t="str">
        <f>IF(ISERROR(VLOOKUP($A134,parlvotes_lh!$A$11:$ZZ$210,266,FALSE))=TRUE,"",IF(VLOOKUP($A134,parlvotes_lh!$A$11:$ZZ$210,266,FALSE)=0,"",VLOOKUP($A134,parlvotes_lh!$A$11:$ZZ$210,266,FALSE)))</f>
        <v/>
      </c>
      <c r="X134" s="270" t="str">
        <f>IF(ISERROR(VLOOKUP($A134,parlvotes_lh!$A$11:$ZZ$210,286,FALSE))=TRUE,"",IF(VLOOKUP($A134,parlvotes_lh!$A$11:$ZZ$210,286,FALSE)=0,"",VLOOKUP($A134,parlvotes_lh!$A$11:$ZZ$210,286,FALSE)))</f>
        <v/>
      </c>
      <c r="Y134" s="270" t="str">
        <f>IF(ISERROR(VLOOKUP($A134,parlvotes_lh!$A$11:$ZZ$210,306,FALSE))=TRUE,"",IF(VLOOKUP($A134,parlvotes_lh!$A$11:$ZZ$210,306,FALSE)=0,"",VLOOKUP($A134,parlvotes_lh!$A$11:$ZZ$210,306,FALSE)))</f>
        <v/>
      </c>
      <c r="Z134" s="270" t="str">
        <f>IF(ISERROR(VLOOKUP($A134,parlvotes_lh!$A$11:$ZZ$210,326,FALSE))=TRUE,"",IF(VLOOKUP($A134,parlvotes_lh!$A$11:$ZZ$210,326,FALSE)=0,"",VLOOKUP($A134,parlvotes_lh!$A$11:$ZZ$210,326,FALSE)))</f>
        <v/>
      </c>
      <c r="AA134" s="270" t="str">
        <f>IF(ISERROR(VLOOKUP($A134,parlvotes_lh!$A$11:$ZZ$210,346,FALSE))=TRUE,"",IF(VLOOKUP($A134,parlvotes_lh!$A$11:$ZZ$210,346,FALSE)=0,"",VLOOKUP($A134,parlvotes_lh!$A$11:$ZZ$210,346,FALSE)))</f>
        <v/>
      </c>
      <c r="AB134" s="270" t="str">
        <f>IF(ISERROR(VLOOKUP($A134,parlvotes_lh!$A$11:$ZZ$210,366,FALSE))=TRUE,"",IF(VLOOKUP($A134,parlvotes_lh!$A$11:$ZZ$210,366,FALSE)=0,"",VLOOKUP($A134,parlvotes_lh!$A$11:$ZZ$210,366,FALSE)))</f>
        <v/>
      </c>
      <c r="AC134" s="270" t="str">
        <f>IF(ISERROR(VLOOKUP($A134,parlvotes_lh!$A$11:$ZZ$210,386,FALSE))=TRUE,"",IF(VLOOKUP($A134,parlvotes_lh!$A$11:$ZZ$210,386,FALSE)=0,"",VLOOKUP($A134,parlvotes_lh!$A$11:$ZZ$210,386,FALSE)))</f>
        <v/>
      </c>
    </row>
    <row r="135" spans="1:29" ht="13.5" customHeight="1">
      <c r="A135" s="264"/>
      <c r="B135" s="45" t="str">
        <f>IF(A135="","",MID(info_weblinks!$C$3,32,3))</f>
        <v/>
      </c>
      <c r="C135" s="45" t="str">
        <f>IF(info_parties!G135="","",info_parties!G135)</f>
        <v/>
      </c>
      <c r="D135" s="45" t="str">
        <f>IF(info_parties!K135="","",info_parties!K135)</f>
        <v/>
      </c>
      <c r="E135" s="45" t="str">
        <f>IF(info_parties!H135="","",info_parties!H135)</f>
        <v/>
      </c>
      <c r="F135" s="265" t="str">
        <f t="shared" si="8"/>
        <v/>
      </c>
      <c r="G135" s="266" t="str">
        <f t="shared" si="9"/>
        <v/>
      </c>
      <c r="H135" s="267" t="str">
        <f t="shared" si="10"/>
        <v/>
      </c>
      <c r="I135" s="268" t="str">
        <f t="shared" si="11"/>
        <v/>
      </c>
      <c r="J135" s="269" t="str">
        <f>IF(ISERROR(VLOOKUP($A135,parlvotes_lh!$A$11:$ZZ$210,6,FALSE))=TRUE,"",IF(VLOOKUP($A135,parlvotes_lh!$A$11:$ZZ$210,6,FALSE)=0,"",VLOOKUP($A135,parlvotes_lh!$A$11:$ZZ$210,6,FALSE)))</f>
        <v/>
      </c>
      <c r="K135" s="269" t="str">
        <f>IF(ISERROR(VLOOKUP($A135,parlvotes_lh!$A$11:$ZZ$210,26,FALSE))=TRUE,"",IF(VLOOKUP($A135,parlvotes_lh!$A$11:$ZZ$210,26,FALSE)=0,"",VLOOKUP($A135,parlvotes_lh!$A$11:$ZZ$210,26,FALSE)))</f>
        <v/>
      </c>
      <c r="L135" s="269" t="str">
        <f>IF(ISERROR(VLOOKUP($A135,parlvotes_lh!$A$11:$ZZ$210,46,FALSE))=TRUE,"",IF(VLOOKUP($A135,parlvotes_lh!$A$11:$ZZ$210,46,FALSE)=0,"",VLOOKUP($A135,parlvotes_lh!$A$11:$ZZ$210,46,FALSE)))</f>
        <v/>
      </c>
      <c r="M135" s="269" t="str">
        <f>IF(ISERROR(VLOOKUP($A135,parlvotes_lh!$A$11:$ZZ$210,66,FALSE))=TRUE,"",IF(VLOOKUP($A135,parlvotes_lh!$A$11:$ZZ$210,66,FALSE)=0,"",VLOOKUP($A135,parlvotes_lh!$A$11:$ZZ$210,66,FALSE)))</f>
        <v/>
      </c>
      <c r="N135" s="269" t="str">
        <f>IF(ISERROR(VLOOKUP($A135,parlvotes_lh!$A$11:$ZZ$210,86,FALSE))=TRUE,"",IF(VLOOKUP($A135,parlvotes_lh!$A$11:$ZZ$210,86,FALSE)=0,"",VLOOKUP($A135,parlvotes_lh!$A$11:$ZZ$210,86,FALSE)))</f>
        <v/>
      </c>
      <c r="O135" s="269" t="str">
        <f>IF(ISERROR(VLOOKUP($A135,parlvotes_lh!$A$11:$ZZ$210,106,FALSE))=TRUE,"",IF(VLOOKUP($A135,parlvotes_lh!$A$11:$ZZ$210,106,FALSE)=0,"",VLOOKUP($A135,parlvotes_lh!$A$11:$ZZ$210,106,FALSE)))</f>
        <v/>
      </c>
      <c r="P135" s="269" t="str">
        <f>IF(ISERROR(VLOOKUP($A135,parlvotes_lh!$A$11:$ZZ$210,126,FALSE))=TRUE,"",IF(VLOOKUP($A135,parlvotes_lh!$A$11:$ZZ$210,126,FALSE)=0,"",VLOOKUP($A135,parlvotes_lh!$A$11:$ZZ$210,126,FALSE)))</f>
        <v/>
      </c>
      <c r="Q135" s="270" t="str">
        <f>IF(ISERROR(VLOOKUP($A135,parlvotes_lh!$A$11:$ZZ$210,146,FALSE))=TRUE,"",IF(VLOOKUP($A135,parlvotes_lh!$A$11:$ZZ$210,146,FALSE)=0,"",VLOOKUP($A135,parlvotes_lh!$A$11:$ZZ$210,146,FALSE)))</f>
        <v/>
      </c>
      <c r="R135" s="270" t="str">
        <f>IF(ISERROR(VLOOKUP($A135,parlvotes_lh!$A$11:$ZZ$210,166,FALSE))=TRUE,"",IF(VLOOKUP($A135,parlvotes_lh!$A$11:$ZZ$210,166,FALSE)=0,"",VLOOKUP($A135,parlvotes_lh!$A$11:$ZZ$210,166,FALSE)))</f>
        <v/>
      </c>
      <c r="S135" s="270" t="str">
        <f>IF(ISERROR(VLOOKUP($A135,parlvotes_lh!$A$11:$ZZ$210,186,FALSE))=TRUE,"",IF(VLOOKUP($A135,parlvotes_lh!$A$11:$ZZ$210,186,FALSE)=0,"",VLOOKUP($A135,parlvotes_lh!$A$11:$ZZ$210,186,FALSE)))</f>
        <v/>
      </c>
      <c r="T135" s="270" t="str">
        <f>IF(ISERROR(VLOOKUP($A135,parlvotes_lh!$A$11:$ZZ$210,206,FALSE))=TRUE,"",IF(VLOOKUP($A135,parlvotes_lh!$A$11:$ZZ$210,206,FALSE)=0,"",VLOOKUP($A135,parlvotes_lh!$A$11:$ZZ$210,206,FALSE)))</f>
        <v/>
      </c>
      <c r="U135" s="270" t="str">
        <f>IF(ISERROR(VLOOKUP($A135,parlvotes_lh!$A$11:$ZZ$210,226,FALSE))=TRUE,"",IF(VLOOKUP($A135,parlvotes_lh!$A$11:$ZZ$210,226,FALSE)=0,"",VLOOKUP($A135,parlvotes_lh!$A$11:$ZZ$210,226,FALSE)))</f>
        <v/>
      </c>
      <c r="V135" s="270" t="str">
        <f>IF(ISERROR(VLOOKUP($A135,parlvotes_lh!$A$11:$ZZ$210,246,FALSE))=TRUE,"",IF(VLOOKUP($A135,parlvotes_lh!$A$11:$ZZ$210,246,FALSE)=0,"",VLOOKUP($A135,parlvotes_lh!$A$11:$ZZ$210,246,FALSE)))</f>
        <v/>
      </c>
      <c r="W135" s="270" t="str">
        <f>IF(ISERROR(VLOOKUP($A135,parlvotes_lh!$A$11:$ZZ$210,266,FALSE))=TRUE,"",IF(VLOOKUP($A135,parlvotes_lh!$A$11:$ZZ$210,266,FALSE)=0,"",VLOOKUP($A135,parlvotes_lh!$A$11:$ZZ$210,266,FALSE)))</f>
        <v/>
      </c>
      <c r="X135" s="270" t="str">
        <f>IF(ISERROR(VLOOKUP($A135,parlvotes_lh!$A$11:$ZZ$210,286,FALSE))=TRUE,"",IF(VLOOKUP($A135,parlvotes_lh!$A$11:$ZZ$210,286,FALSE)=0,"",VLOOKUP($A135,parlvotes_lh!$A$11:$ZZ$210,286,FALSE)))</f>
        <v/>
      </c>
      <c r="Y135" s="270" t="str">
        <f>IF(ISERROR(VLOOKUP($A135,parlvotes_lh!$A$11:$ZZ$210,306,FALSE))=TRUE,"",IF(VLOOKUP($A135,parlvotes_lh!$A$11:$ZZ$210,306,FALSE)=0,"",VLOOKUP($A135,parlvotes_lh!$A$11:$ZZ$210,306,FALSE)))</f>
        <v/>
      </c>
      <c r="Z135" s="270" t="str">
        <f>IF(ISERROR(VLOOKUP($A135,parlvotes_lh!$A$11:$ZZ$210,326,FALSE))=TRUE,"",IF(VLOOKUP($A135,parlvotes_lh!$A$11:$ZZ$210,326,FALSE)=0,"",VLOOKUP($A135,parlvotes_lh!$A$11:$ZZ$210,326,FALSE)))</f>
        <v/>
      </c>
      <c r="AA135" s="270" t="str">
        <f>IF(ISERROR(VLOOKUP($A135,parlvotes_lh!$A$11:$ZZ$210,346,FALSE))=TRUE,"",IF(VLOOKUP($A135,parlvotes_lh!$A$11:$ZZ$210,346,FALSE)=0,"",VLOOKUP($A135,parlvotes_lh!$A$11:$ZZ$210,346,FALSE)))</f>
        <v/>
      </c>
      <c r="AB135" s="270" t="str">
        <f>IF(ISERROR(VLOOKUP($A135,parlvotes_lh!$A$11:$ZZ$210,366,FALSE))=TRUE,"",IF(VLOOKUP($A135,parlvotes_lh!$A$11:$ZZ$210,366,FALSE)=0,"",VLOOKUP($A135,parlvotes_lh!$A$11:$ZZ$210,366,FALSE)))</f>
        <v/>
      </c>
      <c r="AC135" s="270" t="str">
        <f>IF(ISERROR(VLOOKUP($A135,parlvotes_lh!$A$11:$ZZ$210,386,FALSE))=TRUE,"",IF(VLOOKUP($A135,parlvotes_lh!$A$11:$ZZ$210,386,FALSE)=0,"",VLOOKUP($A135,parlvotes_lh!$A$11:$ZZ$210,386,FALSE)))</f>
        <v/>
      </c>
    </row>
    <row r="136" spans="1:29" ht="13.5" customHeight="1">
      <c r="A136" s="264"/>
      <c r="B136" s="45" t="str">
        <f>IF(A136="","",MID(info_weblinks!$C$3,32,3))</f>
        <v/>
      </c>
      <c r="C136" s="45" t="str">
        <f>IF(info_parties!G136="","",info_parties!G136)</f>
        <v/>
      </c>
      <c r="D136" s="45" t="str">
        <f>IF(info_parties!K136="","",info_parties!K136)</f>
        <v/>
      </c>
      <c r="E136" s="45" t="str">
        <f>IF(info_parties!H136="","",info_parties!H136)</f>
        <v/>
      </c>
      <c r="F136" s="265" t="str">
        <f t="shared" si="8"/>
        <v/>
      </c>
      <c r="G136" s="266" t="str">
        <f t="shared" si="9"/>
        <v/>
      </c>
      <c r="H136" s="267" t="str">
        <f t="shared" si="10"/>
        <v/>
      </c>
      <c r="I136" s="268" t="str">
        <f t="shared" si="11"/>
        <v/>
      </c>
      <c r="J136" s="269" t="str">
        <f>IF(ISERROR(VLOOKUP($A136,parlvotes_lh!$A$11:$ZZ$210,6,FALSE))=TRUE,"",IF(VLOOKUP($A136,parlvotes_lh!$A$11:$ZZ$210,6,FALSE)=0,"",VLOOKUP($A136,parlvotes_lh!$A$11:$ZZ$210,6,FALSE)))</f>
        <v/>
      </c>
      <c r="K136" s="269" t="str">
        <f>IF(ISERROR(VLOOKUP($A136,parlvotes_lh!$A$11:$ZZ$210,26,FALSE))=TRUE,"",IF(VLOOKUP($A136,parlvotes_lh!$A$11:$ZZ$210,26,FALSE)=0,"",VLOOKUP($A136,parlvotes_lh!$A$11:$ZZ$210,26,FALSE)))</f>
        <v/>
      </c>
      <c r="L136" s="269" t="str">
        <f>IF(ISERROR(VLOOKUP($A136,parlvotes_lh!$A$11:$ZZ$210,46,FALSE))=TRUE,"",IF(VLOOKUP($A136,parlvotes_lh!$A$11:$ZZ$210,46,FALSE)=0,"",VLOOKUP($A136,parlvotes_lh!$A$11:$ZZ$210,46,FALSE)))</f>
        <v/>
      </c>
      <c r="M136" s="269" t="str">
        <f>IF(ISERROR(VLOOKUP($A136,parlvotes_lh!$A$11:$ZZ$210,66,FALSE))=TRUE,"",IF(VLOOKUP($A136,parlvotes_lh!$A$11:$ZZ$210,66,FALSE)=0,"",VLOOKUP($A136,parlvotes_lh!$A$11:$ZZ$210,66,FALSE)))</f>
        <v/>
      </c>
      <c r="N136" s="269" t="str">
        <f>IF(ISERROR(VLOOKUP($A136,parlvotes_lh!$A$11:$ZZ$210,86,FALSE))=TRUE,"",IF(VLOOKUP($A136,parlvotes_lh!$A$11:$ZZ$210,86,FALSE)=0,"",VLOOKUP($A136,parlvotes_lh!$A$11:$ZZ$210,86,FALSE)))</f>
        <v/>
      </c>
      <c r="O136" s="269" t="str">
        <f>IF(ISERROR(VLOOKUP($A136,parlvotes_lh!$A$11:$ZZ$210,106,FALSE))=TRUE,"",IF(VLOOKUP($A136,parlvotes_lh!$A$11:$ZZ$210,106,FALSE)=0,"",VLOOKUP($A136,parlvotes_lh!$A$11:$ZZ$210,106,FALSE)))</f>
        <v/>
      </c>
      <c r="P136" s="269" t="str">
        <f>IF(ISERROR(VLOOKUP($A136,parlvotes_lh!$A$11:$ZZ$210,126,FALSE))=TRUE,"",IF(VLOOKUP($A136,parlvotes_lh!$A$11:$ZZ$210,126,FALSE)=0,"",VLOOKUP($A136,parlvotes_lh!$A$11:$ZZ$210,126,FALSE)))</f>
        <v/>
      </c>
      <c r="Q136" s="270" t="str">
        <f>IF(ISERROR(VLOOKUP($A136,parlvotes_lh!$A$11:$ZZ$210,146,FALSE))=TRUE,"",IF(VLOOKUP($A136,parlvotes_lh!$A$11:$ZZ$210,146,FALSE)=0,"",VLOOKUP($A136,parlvotes_lh!$A$11:$ZZ$210,146,FALSE)))</f>
        <v/>
      </c>
      <c r="R136" s="270" t="str">
        <f>IF(ISERROR(VLOOKUP($A136,parlvotes_lh!$A$11:$ZZ$210,166,FALSE))=TRUE,"",IF(VLOOKUP($A136,parlvotes_lh!$A$11:$ZZ$210,166,FALSE)=0,"",VLOOKUP($A136,parlvotes_lh!$A$11:$ZZ$210,166,FALSE)))</f>
        <v/>
      </c>
      <c r="S136" s="270" t="str">
        <f>IF(ISERROR(VLOOKUP($A136,parlvotes_lh!$A$11:$ZZ$210,186,FALSE))=TRUE,"",IF(VLOOKUP($A136,parlvotes_lh!$A$11:$ZZ$210,186,FALSE)=0,"",VLOOKUP($A136,parlvotes_lh!$A$11:$ZZ$210,186,FALSE)))</f>
        <v/>
      </c>
      <c r="T136" s="270" t="str">
        <f>IF(ISERROR(VLOOKUP($A136,parlvotes_lh!$A$11:$ZZ$210,206,FALSE))=TRUE,"",IF(VLOOKUP($A136,parlvotes_lh!$A$11:$ZZ$210,206,FALSE)=0,"",VLOOKUP($A136,parlvotes_lh!$A$11:$ZZ$210,206,FALSE)))</f>
        <v/>
      </c>
      <c r="U136" s="270" t="str">
        <f>IF(ISERROR(VLOOKUP($A136,parlvotes_lh!$A$11:$ZZ$210,226,FALSE))=TRUE,"",IF(VLOOKUP($A136,parlvotes_lh!$A$11:$ZZ$210,226,FALSE)=0,"",VLOOKUP($A136,parlvotes_lh!$A$11:$ZZ$210,226,FALSE)))</f>
        <v/>
      </c>
      <c r="V136" s="270" t="str">
        <f>IF(ISERROR(VLOOKUP($A136,parlvotes_lh!$A$11:$ZZ$210,246,FALSE))=TRUE,"",IF(VLOOKUP($A136,parlvotes_lh!$A$11:$ZZ$210,246,FALSE)=0,"",VLOOKUP($A136,parlvotes_lh!$A$11:$ZZ$210,246,FALSE)))</f>
        <v/>
      </c>
      <c r="W136" s="270" t="str">
        <f>IF(ISERROR(VLOOKUP($A136,parlvotes_lh!$A$11:$ZZ$210,266,FALSE))=TRUE,"",IF(VLOOKUP($A136,parlvotes_lh!$A$11:$ZZ$210,266,FALSE)=0,"",VLOOKUP($A136,parlvotes_lh!$A$11:$ZZ$210,266,FALSE)))</f>
        <v/>
      </c>
      <c r="X136" s="270" t="str">
        <f>IF(ISERROR(VLOOKUP($A136,parlvotes_lh!$A$11:$ZZ$210,286,FALSE))=TRUE,"",IF(VLOOKUP($A136,parlvotes_lh!$A$11:$ZZ$210,286,FALSE)=0,"",VLOOKUP($A136,parlvotes_lh!$A$11:$ZZ$210,286,FALSE)))</f>
        <v/>
      </c>
      <c r="Y136" s="270" t="str">
        <f>IF(ISERROR(VLOOKUP($A136,parlvotes_lh!$A$11:$ZZ$210,306,FALSE))=TRUE,"",IF(VLOOKUP($A136,parlvotes_lh!$A$11:$ZZ$210,306,FALSE)=0,"",VLOOKUP($A136,parlvotes_lh!$A$11:$ZZ$210,306,FALSE)))</f>
        <v/>
      </c>
      <c r="Z136" s="270" t="str">
        <f>IF(ISERROR(VLOOKUP($A136,parlvotes_lh!$A$11:$ZZ$210,326,FALSE))=TRUE,"",IF(VLOOKUP($A136,parlvotes_lh!$A$11:$ZZ$210,326,FALSE)=0,"",VLOOKUP($A136,parlvotes_lh!$A$11:$ZZ$210,326,FALSE)))</f>
        <v/>
      </c>
      <c r="AA136" s="270" t="str">
        <f>IF(ISERROR(VLOOKUP($A136,parlvotes_lh!$A$11:$ZZ$210,346,FALSE))=TRUE,"",IF(VLOOKUP($A136,parlvotes_lh!$A$11:$ZZ$210,346,FALSE)=0,"",VLOOKUP($A136,parlvotes_lh!$A$11:$ZZ$210,346,FALSE)))</f>
        <v/>
      </c>
      <c r="AB136" s="270" t="str">
        <f>IF(ISERROR(VLOOKUP($A136,parlvotes_lh!$A$11:$ZZ$210,366,FALSE))=TRUE,"",IF(VLOOKUP($A136,parlvotes_lh!$A$11:$ZZ$210,366,FALSE)=0,"",VLOOKUP($A136,parlvotes_lh!$A$11:$ZZ$210,366,FALSE)))</f>
        <v/>
      </c>
      <c r="AC136" s="270" t="str">
        <f>IF(ISERROR(VLOOKUP($A136,parlvotes_lh!$A$11:$ZZ$210,386,FALSE))=TRUE,"",IF(VLOOKUP($A136,parlvotes_lh!$A$11:$ZZ$210,386,FALSE)=0,"",VLOOKUP($A136,parlvotes_lh!$A$11:$ZZ$210,386,FALSE)))</f>
        <v/>
      </c>
    </row>
    <row r="137" spans="1:29" ht="13.5" customHeight="1">
      <c r="A137" s="264"/>
      <c r="B137" s="45" t="str">
        <f>IF(A137="","",MID(info_weblinks!$C$3,32,3))</f>
        <v/>
      </c>
      <c r="C137" s="45" t="str">
        <f>IF(info_parties!G137="","",info_parties!G137)</f>
        <v/>
      </c>
      <c r="D137" s="45" t="str">
        <f>IF(info_parties!K137="","",info_parties!K137)</f>
        <v/>
      </c>
      <c r="E137" s="45" t="str">
        <f>IF(info_parties!H137="","",info_parties!H137)</f>
        <v/>
      </c>
      <c r="F137" s="265" t="str">
        <f t="shared" si="8"/>
        <v/>
      </c>
      <c r="G137" s="266" t="str">
        <f t="shared" si="9"/>
        <v/>
      </c>
      <c r="H137" s="267" t="str">
        <f t="shared" si="10"/>
        <v/>
      </c>
      <c r="I137" s="268" t="str">
        <f t="shared" si="11"/>
        <v/>
      </c>
      <c r="J137" s="269" t="str">
        <f>IF(ISERROR(VLOOKUP($A137,parlvotes_lh!$A$11:$ZZ$210,6,FALSE))=TRUE,"",IF(VLOOKUP($A137,parlvotes_lh!$A$11:$ZZ$210,6,FALSE)=0,"",VLOOKUP($A137,parlvotes_lh!$A$11:$ZZ$210,6,FALSE)))</f>
        <v/>
      </c>
      <c r="K137" s="269" t="str">
        <f>IF(ISERROR(VLOOKUP($A137,parlvotes_lh!$A$11:$ZZ$210,26,FALSE))=TRUE,"",IF(VLOOKUP($A137,parlvotes_lh!$A$11:$ZZ$210,26,FALSE)=0,"",VLOOKUP($A137,parlvotes_lh!$A$11:$ZZ$210,26,FALSE)))</f>
        <v/>
      </c>
      <c r="L137" s="269" t="str">
        <f>IF(ISERROR(VLOOKUP($A137,parlvotes_lh!$A$11:$ZZ$210,46,FALSE))=TRUE,"",IF(VLOOKUP($A137,parlvotes_lh!$A$11:$ZZ$210,46,FALSE)=0,"",VLOOKUP($A137,parlvotes_lh!$A$11:$ZZ$210,46,FALSE)))</f>
        <v/>
      </c>
      <c r="M137" s="269" t="str">
        <f>IF(ISERROR(VLOOKUP($A137,parlvotes_lh!$A$11:$ZZ$210,66,FALSE))=TRUE,"",IF(VLOOKUP($A137,parlvotes_lh!$A$11:$ZZ$210,66,FALSE)=0,"",VLOOKUP($A137,parlvotes_lh!$A$11:$ZZ$210,66,FALSE)))</f>
        <v/>
      </c>
      <c r="N137" s="269" t="str">
        <f>IF(ISERROR(VLOOKUP($A137,parlvotes_lh!$A$11:$ZZ$210,86,FALSE))=TRUE,"",IF(VLOOKUP($A137,parlvotes_lh!$A$11:$ZZ$210,86,FALSE)=0,"",VLOOKUP($A137,parlvotes_lh!$A$11:$ZZ$210,86,FALSE)))</f>
        <v/>
      </c>
      <c r="O137" s="269" t="str">
        <f>IF(ISERROR(VLOOKUP($A137,parlvotes_lh!$A$11:$ZZ$210,106,FALSE))=TRUE,"",IF(VLOOKUP($A137,parlvotes_lh!$A$11:$ZZ$210,106,FALSE)=0,"",VLOOKUP($A137,parlvotes_lh!$A$11:$ZZ$210,106,FALSE)))</f>
        <v/>
      </c>
      <c r="P137" s="269" t="str">
        <f>IF(ISERROR(VLOOKUP($A137,parlvotes_lh!$A$11:$ZZ$210,126,FALSE))=TRUE,"",IF(VLOOKUP($A137,parlvotes_lh!$A$11:$ZZ$210,126,FALSE)=0,"",VLOOKUP($A137,parlvotes_lh!$A$11:$ZZ$210,126,FALSE)))</f>
        <v/>
      </c>
      <c r="Q137" s="270" t="str">
        <f>IF(ISERROR(VLOOKUP($A137,parlvotes_lh!$A$11:$ZZ$210,146,FALSE))=TRUE,"",IF(VLOOKUP($A137,parlvotes_lh!$A$11:$ZZ$210,146,FALSE)=0,"",VLOOKUP($A137,parlvotes_lh!$A$11:$ZZ$210,146,FALSE)))</f>
        <v/>
      </c>
      <c r="R137" s="270" t="str">
        <f>IF(ISERROR(VLOOKUP($A137,parlvotes_lh!$A$11:$ZZ$210,166,FALSE))=TRUE,"",IF(VLOOKUP($A137,parlvotes_lh!$A$11:$ZZ$210,166,FALSE)=0,"",VLOOKUP($A137,parlvotes_lh!$A$11:$ZZ$210,166,FALSE)))</f>
        <v/>
      </c>
      <c r="S137" s="270" t="str">
        <f>IF(ISERROR(VLOOKUP($A137,parlvotes_lh!$A$11:$ZZ$210,186,FALSE))=TRUE,"",IF(VLOOKUP($A137,parlvotes_lh!$A$11:$ZZ$210,186,FALSE)=0,"",VLOOKUP($A137,parlvotes_lh!$A$11:$ZZ$210,186,FALSE)))</f>
        <v/>
      </c>
      <c r="T137" s="270" t="str">
        <f>IF(ISERROR(VLOOKUP($A137,parlvotes_lh!$A$11:$ZZ$210,206,FALSE))=TRUE,"",IF(VLOOKUP($A137,parlvotes_lh!$A$11:$ZZ$210,206,FALSE)=0,"",VLOOKUP($A137,parlvotes_lh!$A$11:$ZZ$210,206,FALSE)))</f>
        <v/>
      </c>
      <c r="U137" s="270" t="str">
        <f>IF(ISERROR(VLOOKUP($A137,parlvotes_lh!$A$11:$ZZ$210,226,FALSE))=TRUE,"",IF(VLOOKUP($A137,parlvotes_lh!$A$11:$ZZ$210,226,FALSE)=0,"",VLOOKUP($A137,parlvotes_lh!$A$11:$ZZ$210,226,FALSE)))</f>
        <v/>
      </c>
      <c r="V137" s="270" t="str">
        <f>IF(ISERROR(VLOOKUP($A137,parlvotes_lh!$A$11:$ZZ$210,246,FALSE))=TRUE,"",IF(VLOOKUP($A137,parlvotes_lh!$A$11:$ZZ$210,246,FALSE)=0,"",VLOOKUP($A137,parlvotes_lh!$A$11:$ZZ$210,246,FALSE)))</f>
        <v/>
      </c>
      <c r="W137" s="270" t="str">
        <f>IF(ISERROR(VLOOKUP($A137,parlvotes_lh!$A$11:$ZZ$210,266,FALSE))=TRUE,"",IF(VLOOKUP($A137,parlvotes_lh!$A$11:$ZZ$210,266,FALSE)=0,"",VLOOKUP($A137,parlvotes_lh!$A$11:$ZZ$210,266,FALSE)))</f>
        <v/>
      </c>
      <c r="X137" s="270" t="str">
        <f>IF(ISERROR(VLOOKUP($A137,parlvotes_lh!$A$11:$ZZ$210,286,FALSE))=TRUE,"",IF(VLOOKUP($A137,parlvotes_lh!$A$11:$ZZ$210,286,FALSE)=0,"",VLOOKUP($A137,parlvotes_lh!$A$11:$ZZ$210,286,FALSE)))</f>
        <v/>
      </c>
      <c r="Y137" s="270" t="str">
        <f>IF(ISERROR(VLOOKUP($A137,parlvotes_lh!$A$11:$ZZ$210,306,FALSE))=TRUE,"",IF(VLOOKUP($A137,parlvotes_lh!$A$11:$ZZ$210,306,FALSE)=0,"",VLOOKUP($A137,parlvotes_lh!$A$11:$ZZ$210,306,FALSE)))</f>
        <v/>
      </c>
      <c r="Z137" s="270" t="str">
        <f>IF(ISERROR(VLOOKUP($A137,parlvotes_lh!$A$11:$ZZ$210,326,FALSE))=TRUE,"",IF(VLOOKUP($A137,parlvotes_lh!$A$11:$ZZ$210,326,FALSE)=0,"",VLOOKUP($A137,parlvotes_lh!$A$11:$ZZ$210,326,FALSE)))</f>
        <v/>
      </c>
      <c r="AA137" s="270" t="str">
        <f>IF(ISERROR(VLOOKUP($A137,parlvotes_lh!$A$11:$ZZ$210,346,FALSE))=TRUE,"",IF(VLOOKUP($A137,parlvotes_lh!$A$11:$ZZ$210,346,FALSE)=0,"",VLOOKUP($A137,parlvotes_lh!$A$11:$ZZ$210,346,FALSE)))</f>
        <v/>
      </c>
      <c r="AB137" s="270" t="str">
        <f>IF(ISERROR(VLOOKUP($A137,parlvotes_lh!$A$11:$ZZ$210,366,FALSE))=TRUE,"",IF(VLOOKUP($A137,parlvotes_lh!$A$11:$ZZ$210,366,FALSE)=0,"",VLOOKUP($A137,parlvotes_lh!$A$11:$ZZ$210,366,FALSE)))</f>
        <v/>
      </c>
      <c r="AC137" s="270" t="str">
        <f>IF(ISERROR(VLOOKUP($A137,parlvotes_lh!$A$11:$ZZ$210,386,FALSE))=TRUE,"",IF(VLOOKUP($A137,parlvotes_lh!$A$11:$ZZ$210,386,FALSE)=0,"",VLOOKUP($A137,parlvotes_lh!$A$11:$ZZ$210,386,FALSE)))</f>
        <v/>
      </c>
    </row>
    <row r="138" spans="1:29" ht="13.5" customHeight="1">
      <c r="A138" s="264"/>
      <c r="B138" s="45" t="str">
        <f>IF(A138="","",MID(info_weblinks!$C$3,32,3))</f>
        <v/>
      </c>
      <c r="C138" s="45" t="str">
        <f>IF(info_parties!G138="","",info_parties!G138)</f>
        <v/>
      </c>
      <c r="D138" s="45" t="str">
        <f>IF(info_parties!K138="","",info_parties!K138)</f>
        <v/>
      </c>
      <c r="E138" s="45" t="str">
        <f>IF(info_parties!H138="","",info_parties!H138)</f>
        <v/>
      </c>
      <c r="F138" s="265" t="str">
        <f t="shared" si="8"/>
        <v/>
      </c>
      <c r="G138" s="266" t="str">
        <f t="shared" si="9"/>
        <v/>
      </c>
      <c r="H138" s="267" t="str">
        <f t="shared" si="10"/>
        <v/>
      </c>
      <c r="I138" s="268" t="str">
        <f t="shared" si="11"/>
        <v/>
      </c>
      <c r="J138" s="269" t="str">
        <f>IF(ISERROR(VLOOKUP($A138,parlvotes_lh!$A$11:$ZZ$210,6,FALSE))=TRUE,"",IF(VLOOKUP($A138,parlvotes_lh!$A$11:$ZZ$210,6,FALSE)=0,"",VLOOKUP($A138,parlvotes_lh!$A$11:$ZZ$210,6,FALSE)))</f>
        <v/>
      </c>
      <c r="K138" s="269" t="str">
        <f>IF(ISERROR(VLOOKUP($A138,parlvotes_lh!$A$11:$ZZ$210,26,FALSE))=TRUE,"",IF(VLOOKUP($A138,parlvotes_lh!$A$11:$ZZ$210,26,FALSE)=0,"",VLOOKUP($A138,parlvotes_lh!$A$11:$ZZ$210,26,FALSE)))</f>
        <v/>
      </c>
      <c r="L138" s="269" t="str">
        <f>IF(ISERROR(VLOOKUP($A138,parlvotes_lh!$A$11:$ZZ$210,46,FALSE))=TRUE,"",IF(VLOOKUP($A138,parlvotes_lh!$A$11:$ZZ$210,46,FALSE)=0,"",VLOOKUP($A138,parlvotes_lh!$A$11:$ZZ$210,46,FALSE)))</f>
        <v/>
      </c>
      <c r="M138" s="269" t="str">
        <f>IF(ISERROR(VLOOKUP($A138,parlvotes_lh!$A$11:$ZZ$210,66,FALSE))=TRUE,"",IF(VLOOKUP($A138,parlvotes_lh!$A$11:$ZZ$210,66,FALSE)=0,"",VLOOKUP($A138,parlvotes_lh!$A$11:$ZZ$210,66,FALSE)))</f>
        <v/>
      </c>
      <c r="N138" s="269" t="str">
        <f>IF(ISERROR(VLOOKUP($A138,parlvotes_lh!$A$11:$ZZ$210,86,FALSE))=TRUE,"",IF(VLOOKUP($A138,parlvotes_lh!$A$11:$ZZ$210,86,FALSE)=0,"",VLOOKUP($A138,parlvotes_lh!$A$11:$ZZ$210,86,FALSE)))</f>
        <v/>
      </c>
      <c r="O138" s="269" t="str">
        <f>IF(ISERROR(VLOOKUP($A138,parlvotes_lh!$A$11:$ZZ$210,106,FALSE))=TRUE,"",IF(VLOOKUP($A138,parlvotes_lh!$A$11:$ZZ$210,106,FALSE)=0,"",VLOOKUP($A138,parlvotes_lh!$A$11:$ZZ$210,106,FALSE)))</f>
        <v/>
      </c>
      <c r="P138" s="269" t="str">
        <f>IF(ISERROR(VLOOKUP($A138,parlvotes_lh!$A$11:$ZZ$210,126,FALSE))=TRUE,"",IF(VLOOKUP($A138,parlvotes_lh!$A$11:$ZZ$210,126,FALSE)=0,"",VLOOKUP($A138,parlvotes_lh!$A$11:$ZZ$210,126,FALSE)))</f>
        <v/>
      </c>
      <c r="Q138" s="270" t="str">
        <f>IF(ISERROR(VLOOKUP($A138,parlvotes_lh!$A$11:$ZZ$210,146,FALSE))=TRUE,"",IF(VLOOKUP($A138,parlvotes_lh!$A$11:$ZZ$210,146,FALSE)=0,"",VLOOKUP($A138,parlvotes_lh!$A$11:$ZZ$210,146,FALSE)))</f>
        <v/>
      </c>
      <c r="R138" s="270" t="str">
        <f>IF(ISERROR(VLOOKUP($A138,parlvotes_lh!$A$11:$ZZ$210,166,FALSE))=TRUE,"",IF(VLOOKUP($A138,parlvotes_lh!$A$11:$ZZ$210,166,FALSE)=0,"",VLOOKUP($A138,parlvotes_lh!$A$11:$ZZ$210,166,FALSE)))</f>
        <v/>
      </c>
      <c r="S138" s="270" t="str">
        <f>IF(ISERROR(VLOOKUP($A138,parlvotes_lh!$A$11:$ZZ$210,186,FALSE))=TRUE,"",IF(VLOOKUP($A138,parlvotes_lh!$A$11:$ZZ$210,186,FALSE)=0,"",VLOOKUP($A138,parlvotes_lh!$A$11:$ZZ$210,186,FALSE)))</f>
        <v/>
      </c>
      <c r="T138" s="270" t="str">
        <f>IF(ISERROR(VLOOKUP($A138,parlvotes_lh!$A$11:$ZZ$210,206,FALSE))=TRUE,"",IF(VLOOKUP($A138,parlvotes_lh!$A$11:$ZZ$210,206,FALSE)=0,"",VLOOKUP($A138,parlvotes_lh!$A$11:$ZZ$210,206,FALSE)))</f>
        <v/>
      </c>
      <c r="U138" s="270" t="str">
        <f>IF(ISERROR(VLOOKUP($A138,parlvotes_lh!$A$11:$ZZ$210,226,FALSE))=TRUE,"",IF(VLOOKUP($A138,parlvotes_lh!$A$11:$ZZ$210,226,FALSE)=0,"",VLOOKUP($A138,parlvotes_lh!$A$11:$ZZ$210,226,FALSE)))</f>
        <v/>
      </c>
      <c r="V138" s="270" t="str">
        <f>IF(ISERROR(VLOOKUP($A138,parlvotes_lh!$A$11:$ZZ$210,246,FALSE))=TRUE,"",IF(VLOOKUP($A138,parlvotes_lh!$A$11:$ZZ$210,246,FALSE)=0,"",VLOOKUP($A138,parlvotes_lh!$A$11:$ZZ$210,246,FALSE)))</f>
        <v/>
      </c>
      <c r="W138" s="270" t="str">
        <f>IF(ISERROR(VLOOKUP($A138,parlvotes_lh!$A$11:$ZZ$210,266,FALSE))=TRUE,"",IF(VLOOKUP($A138,parlvotes_lh!$A$11:$ZZ$210,266,FALSE)=0,"",VLOOKUP($A138,parlvotes_lh!$A$11:$ZZ$210,266,FALSE)))</f>
        <v/>
      </c>
      <c r="X138" s="270" t="str">
        <f>IF(ISERROR(VLOOKUP($A138,parlvotes_lh!$A$11:$ZZ$210,286,FALSE))=TRUE,"",IF(VLOOKUP($A138,parlvotes_lh!$A$11:$ZZ$210,286,FALSE)=0,"",VLOOKUP($A138,parlvotes_lh!$A$11:$ZZ$210,286,FALSE)))</f>
        <v/>
      </c>
      <c r="Y138" s="270" t="str">
        <f>IF(ISERROR(VLOOKUP($A138,parlvotes_lh!$A$11:$ZZ$210,306,FALSE))=TRUE,"",IF(VLOOKUP($A138,parlvotes_lh!$A$11:$ZZ$210,306,FALSE)=0,"",VLOOKUP($A138,parlvotes_lh!$A$11:$ZZ$210,306,FALSE)))</f>
        <v/>
      </c>
      <c r="Z138" s="270" t="str">
        <f>IF(ISERROR(VLOOKUP($A138,parlvotes_lh!$A$11:$ZZ$210,326,FALSE))=TRUE,"",IF(VLOOKUP($A138,parlvotes_lh!$A$11:$ZZ$210,326,FALSE)=0,"",VLOOKUP($A138,parlvotes_lh!$A$11:$ZZ$210,326,FALSE)))</f>
        <v/>
      </c>
      <c r="AA138" s="270" t="str">
        <f>IF(ISERROR(VLOOKUP($A138,parlvotes_lh!$A$11:$ZZ$210,346,FALSE))=TRUE,"",IF(VLOOKUP($A138,parlvotes_lh!$A$11:$ZZ$210,346,FALSE)=0,"",VLOOKUP($A138,parlvotes_lh!$A$11:$ZZ$210,346,FALSE)))</f>
        <v/>
      </c>
      <c r="AB138" s="270" t="str">
        <f>IF(ISERROR(VLOOKUP($A138,parlvotes_lh!$A$11:$ZZ$210,366,FALSE))=TRUE,"",IF(VLOOKUP($A138,parlvotes_lh!$A$11:$ZZ$210,366,FALSE)=0,"",VLOOKUP($A138,parlvotes_lh!$A$11:$ZZ$210,366,FALSE)))</f>
        <v/>
      </c>
      <c r="AC138" s="270" t="str">
        <f>IF(ISERROR(VLOOKUP($A138,parlvotes_lh!$A$11:$ZZ$210,386,FALSE))=TRUE,"",IF(VLOOKUP($A138,parlvotes_lh!$A$11:$ZZ$210,386,FALSE)=0,"",VLOOKUP($A138,parlvotes_lh!$A$11:$ZZ$210,386,FALSE)))</f>
        <v/>
      </c>
    </row>
    <row r="139" spans="1:29" ht="13.5" customHeight="1">
      <c r="A139" s="264"/>
      <c r="B139" s="45" t="str">
        <f>IF(A139="","",MID(info_weblinks!$C$3,32,3))</f>
        <v/>
      </c>
      <c r="C139" s="45" t="str">
        <f>IF(info_parties!G139="","",info_parties!G139)</f>
        <v/>
      </c>
      <c r="D139" s="45" t="str">
        <f>IF(info_parties!K139="","",info_parties!K139)</f>
        <v/>
      </c>
      <c r="E139" s="45" t="str">
        <f>IF(info_parties!H139="","",info_parties!H139)</f>
        <v/>
      </c>
      <c r="F139" s="265" t="str">
        <f t="shared" si="8"/>
        <v/>
      </c>
      <c r="G139" s="266" t="str">
        <f t="shared" si="9"/>
        <v/>
      </c>
      <c r="H139" s="267" t="str">
        <f t="shared" si="10"/>
        <v/>
      </c>
      <c r="I139" s="268" t="str">
        <f t="shared" si="11"/>
        <v/>
      </c>
      <c r="J139" s="269" t="str">
        <f>IF(ISERROR(VLOOKUP($A139,parlvotes_lh!$A$11:$ZZ$210,6,FALSE))=TRUE,"",IF(VLOOKUP($A139,parlvotes_lh!$A$11:$ZZ$210,6,FALSE)=0,"",VLOOKUP($A139,parlvotes_lh!$A$11:$ZZ$210,6,FALSE)))</f>
        <v/>
      </c>
      <c r="K139" s="269" t="str">
        <f>IF(ISERROR(VLOOKUP($A139,parlvotes_lh!$A$11:$ZZ$210,26,FALSE))=TRUE,"",IF(VLOOKUP($A139,parlvotes_lh!$A$11:$ZZ$210,26,FALSE)=0,"",VLOOKUP($A139,parlvotes_lh!$A$11:$ZZ$210,26,FALSE)))</f>
        <v/>
      </c>
      <c r="L139" s="269" t="str">
        <f>IF(ISERROR(VLOOKUP($A139,parlvotes_lh!$A$11:$ZZ$210,46,FALSE))=TRUE,"",IF(VLOOKUP($A139,parlvotes_lh!$A$11:$ZZ$210,46,FALSE)=0,"",VLOOKUP($A139,parlvotes_lh!$A$11:$ZZ$210,46,FALSE)))</f>
        <v/>
      </c>
      <c r="M139" s="269" t="str">
        <f>IF(ISERROR(VLOOKUP($A139,parlvotes_lh!$A$11:$ZZ$210,66,FALSE))=TRUE,"",IF(VLOOKUP($A139,parlvotes_lh!$A$11:$ZZ$210,66,FALSE)=0,"",VLOOKUP($A139,parlvotes_lh!$A$11:$ZZ$210,66,FALSE)))</f>
        <v/>
      </c>
      <c r="N139" s="269" t="str">
        <f>IF(ISERROR(VLOOKUP($A139,parlvotes_lh!$A$11:$ZZ$210,86,FALSE))=TRUE,"",IF(VLOOKUP($A139,parlvotes_lh!$A$11:$ZZ$210,86,FALSE)=0,"",VLOOKUP($A139,parlvotes_lh!$A$11:$ZZ$210,86,FALSE)))</f>
        <v/>
      </c>
      <c r="O139" s="269" t="str">
        <f>IF(ISERROR(VLOOKUP($A139,parlvotes_lh!$A$11:$ZZ$210,106,FALSE))=TRUE,"",IF(VLOOKUP($A139,parlvotes_lh!$A$11:$ZZ$210,106,FALSE)=0,"",VLOOKUP($A139,parlvotes_lh!$A$11:$ZZ$210,106,FALSE)))</f>
        <v/>
      </c>
      <c r="P139" s="269" t="str">
        <f>IF(ISERROR(VLOOKUP($A139,parlvotes_lh!$A$11:$ZZ$210,126,FALSE))=TRUE,"",IF(VLOOKUP($A139,parlvotes_lh!$A$11:$ZZ$210,126,FALSE)=0,"",VLOOKUP($A139,parlvotes_lh!$A$11:$ZZ$210,126,FALSE)))</f>
        <v/>
      </c>
      <c r="Q139" s="270" t="str">
        <f>IF(ISERROR(VLOOKUP($A139,parlvotes_lh!$A$11:$ZZ$210,146,FALSE))=TRUE,"",IF(VLOOKUP($A139,parlvotes_lh!$A$11:$ZZ$210,146,FALSE)=0,"",VLOOKUP($A139,parlvotes_lh!$A$11:$ZZ$210,146,FALSE)))</f>
        <v/>
      </c>
      <c r="R139" s="270" t="str">
        <f>IF(ISERROR(VLOOKUP($A139,parlvotes_lh!$A$11:$ZZ$210,166,FALSE))=TRUE,"",IF(VLOOKUP($A139,parlvotes_lh!$A$11:$ZZ$210,166,FALSE)=0,"",VLOOKUP($A139,parlvotes_lh!$A$11:$ZZ$210,166,FALSE)))</f>
        <v/>
      </c>
      <c r="S139" s="270" t="str">
        <f>IF(ISERROR(VLOOKUP($A139,parlvotes_lh!$A$11:$ZZ$210,186,FALSE))=TRUE,"",IF(VLOOKUP($A139,parlvotes_lh!$A$11:$ZZ$210,186,FALSE)=0,"",VLOOKUP($A139,parlvotes_lh!$A$11:$ZZ$210,186,FALSE)))</f>
        <v/>
      </c>
      <c r="T139" s="270" t="str">
        <f>IF(ISERROR(VLOOKUP($A139,parlvotes_lh!$A$11:$ZZ$210,206,FALSE))=TRUE,"",IF(VLOOKUP($A139,parlvotes_lh!$A$11:$ZZ$210,206,FALSE)=0,"",VLOOKUP($A139,parlvotes_lh!$A$11:$ZZ$210,206,FALSE)))</f>
        <v/>
      </c>
      <c r="U139" s="270" t="str">
        <f>IF(ISERROR(VLOOKUP($A139,parlvotes_lh!$A$11:$ZZ$210,226,FALSE))=TRUE,"",IF(VLOOKUP($A139,parlvotes_lh!$A$11:$ZZ$210,226,FALSE)=0,"",VLOOKUP($A139,parlvotes_lh!$A$11:$ZZ$210,226,FALSE)))</f>
        <v/>
      </c>
      <c r="V139" s="270" t="str">
        <f>IF(ISERROR(VLOOKUP($A139,parlvotes_lh!$A$11:$ZZ$210,246,FALSE))=TRUE,"",IF(VLOOKUP($A139,parlvotes_lh!$A$11:$ZZ$210,246,FALSE)=0,"",VLOOKUP($A139,parlvotes_lh!$A$11:$ZZ$210,246,FALSE)))</f>
        <v/>
      </c>
      <c r="W139" s="270" t="str">
        <f>IF(ISERROR(VLOOKUP($A139,parlvotes_lh!$A$11:$ZZ$210,266,FALSE))=TRUE,"",IF(VLOOKUP($A139,parlvotes_lh!$A$11:$ZZ$210,266,FALSE)=0,"",VLOOKUP($A139,parlvotes_lh!$A$11:$ZZ$210,266,FALSE)))</f>
        <v/>
      </c>
      <c r="X139" s="270" t="str">
        <f>IF(ISERROR(VLOOKUP($A139,parlvotes_lh!$A$11:$ZZ$210,286,FALSE))=TRUE,"",IF(VLOOKUP($A139,parlvotes_lh!$A$11:$ZZ$210,286,FALSE)=0,"",VLOOKUP($A139,parlvotes_lh!$A$11:$ZZ$210,286,FALSE)))</f>
        <v/>
      </c>
      <c r="Y139" s="270" t="str">
        <f>IF(ISERROR(VLOOKUP($A139,parlvotes_lh!$A$11:$ZZ$210,306,FALSE))=TRUE,"",IF(VLOOKUP($A139,parlvotes_lh!$A$11:$ZZ$210,306,FALSE)=0,"",VLOOKUP($A139,parlvotes_lh!$A$11:$ZZ$210,306,FALSE)))</f>
        <v/>
      </c>
      <c r="Z139" s="270" t="str">
        <f>IF(ISERROR(VLOOKUP($A139,parlvotes_lh!$A$11:$ZZ$210,326,FALSE))=TRUE,"",IF(VLOOKUP($A139,parlvotes_lh!$A$11:$ZZ$210,326,FALSE)=0,"",VLOOKUP($A139,parlvotes_lh!$A$11:$ZZ$210,326,FALSE)))</f>
        <v/>
      </c>
      <c r="AA139" s="270" t="str">
        <f>IF(ISERROR(VLOOKUP($A139,parlvotes_lh!$A$11:$ZZ$210,346,FALSE))=TRUE,"",IF(VLOOKUP($A139,parlvotes_lh!$A$11:$ZZ$210,346,FALSE)=0,"",VLOOKUP($A139,parlvotes_lh!$A$11:$ZZ$210,346,FALSE)))</f>
        <v/>
      </c>
      <c r="AB139" s="270" t="str">
        <f>IF(ISERROR(VLOOKUP($A139,parlvotes_lh!$A$11:$ZZ$210,366,FALSE))=TRUE,"",IF(VLOOKUP($A139,parlvotes_lh!$A$11:$ZZ$210,366,FALSE)=0,"",VLOOKUP($A139,parlvotes_lh!$A$11:$ZZ$210,366,FALSE)))</f>
        <v/>
      </c>
      <c r="AC139" s="270" t="str">
        <f>IF(ISERROR(VLOOKUP($A139,parlvotes_lh!$A$11:$ZZ$210,386,FALSE))=TRUE,"",IF(VLOOKUP($A139,parlvotes_lh!$A$11:$ZZ$210,386,FALSE)=0,"",VLOOKUP($A139,parlvotes_lh!$A$11:$ZZ$210,386,FALSE)))</f>
        <v/>
      </c>
    </row>
    <row r="140" spans="1:29" ht="13.5" customHeight="1">
      <c r="A140" s="264"/>
      <c r="B140" s="45" t="str">
        <f>IF(A140="","",MID(info_weblinks!$C$3,32,3))</f>
        <v/>
      </c>
      <c r="C140" s="45" t="str">
        <f>IF(info_parties!G140="","",info_parties!G140)</f>
        <v/>
      </c>
      <c r="D140" s="45" t="str">
        <f>IF(info_parties!K140="","",info_parties!K140)</f>
        <v/>
      </c>
      <c r="E140" s="45" t="str">
        <f>IF(info_parties!H140="","",info_parties!H140)</f>
        <v/>
      </c>
      <c r="F140" s="265" t="str">
        <f t="shared" si="8"/>
        <v/>
      </c>
      <c r="G140" s="266" t="str">
        <f t="shared" si="9"/>
        <v/>
      </c>
      <c r="H140" s="267" t="str">
        <f t="shared" si="10"/>
        <v/>
      </c>
      <c r="I140" s="268" t="str">
        <f t="shared" si="11"/>
        <v/>
      </c>
      <c r="J140" s="269" t="str">
        <f>IF(ISERROR(VLOOKUP($A140,parlvotes_lh!$A$11:$ZZ$210,6,FALSE))=TRUE,"",IF(VLOOKUP($A140,parlvotes_lh!$A$11:$ZZ$210,6,FALSE)=0,"",VLOOKUP($A140,parlvotes_lh!$A$11:$ZZ$210,6,FALSE)))</f>
        <v/>
      </c>
      <c r="K140" s="269" t="str">
        <f>IF(ISERROR(VLOOKUP($A140,parlvotes_lh!$A$11:$ZZ$210,26,FALSE))=TRUE,"",IF(VLOOKUP($A140,parlvotes_lh!$A$11:$ZZ$210,26,FALSE)=0,"",VLOOKUP($A140,parlvotes_lh!$A$11:$ZZ$210,26,FALSE)))</f>
        <v/>
      </c>
      <c r="L140" s="269" t="str">
        <f>IF(ISERROR(VLOOKUP($A140,parlvotes_lh!$A$11:$ZZ$210,46,FALSE))=TRUE,"",IF(VLOOKUP($A140,parlvotes_lh!$A$11:$ZZ$210,46,FALSE)=0,"",VLOOKUP($A140,parlvotes_lh!$A$11:$ZZ$210,46,FALSE)))</f>
        <v/>
      </c>
      <c r="M140" s="269" t="str">
        <f>IF(ISERROR(VLOOKUP($A140,parlvotes_lh!$A$11:$ZZ$210,66,FALSE))=TRUE,"",IF(VLOOKUP($A140,parlvotes_lh!$A$11:$ZZ$210,66,FALSE)=0,"",VLOOKUP($A140,parlvotes_lh!$A$11:$ZZ$210,66,FALSE)))</f>
        <v/>
      </c>
      <c r="N140" s="269" t="str">
        <f>IF(ISERROR(VLOOKUP($A140,parlvotes_lh!$A$11:$ZZ$210,86,FALSE))=TRUE,"",IF(VLOOKUP($A140,parlvotes_lh!$A$11:$ZZ$210,86,FALSE)=0,"",VLOOKUP($A140,parlvotes_lh!$A$11:$ZZ$210,86,FALSE)))</f>
        <v/>
      </c>
      <c r="O140" s="269" t="str">
        <f>IF(ISERROR(VLOOKUP($A140,parlvotes_lh!$A$11:$ZZ$210,106,FALSE))=TRUE,"",IF(VLOOKUP($A140,parlvotes_lh!$A$11:$ZZ$210,106,FALSE)=0,"",VLOOKUP($A140,parlvotes_lh!$A$11:$ZZ$210,106,FALSE)))</f>
        <v/>
      </c>
      <c r="P140" s="269" t="str">
        <f>IF(ISERROR(VLOOKUP($A140,parlvotes_lh!$A$11:$ZZ$210,126,FALSE))=TRUE,"",IF(VLOOKUP($A140,parlvotes_lh!$A$11:$ZZ$210,126,FALSE)=0,"",VLOOKUP($A140,parlvotes_lh!$A$11:$ZZ$210,126,FALSE)))</f>
        <v/>
      </c>
      <c r="Q140" s="270" t="str">
        <f>IF(ISERROR(VLOOKUP($A140,parlvotes_lh!$A$11:$ZZ$210,146,FALSE))=TRUE,"",IF(VLOOKUP($A140,parlvotes_lh!$A$11:$ZZ$210,146,FALSE)=0,"",VLOOKUP($A140,parlvotes_lh!$A$11:$ZZ$210,146,FALSE)))</f>
        <v/>
      </c>
      <c r="R140" s="270" t="str">
        <f>IF(ISERROR(VLOOKUP($A140,parlvotes_lh!$A$11:$ZZ$210,166,FALSE))=TRUE,"",IF(VLOOKUP($A140,parlvotes_lh!$A$11:$ZZ$210,166,FALSE)=0,"",VLOOKUP($A140,parlvotes_lh!$A$11:$ZZ$210,166,FALSE)))</f>
        <v/>
      </c>
      <c r="S140" s="270" t="str">
        <f>IF(ISERROR(VLOOKUP($A140,parlvotes_lh!$A$11:$ZZ$210,186,FALSE))=TRUE,"",IF(VLOOKUP($A140,parlvotes_lh!$A$11:$ZZ$210,186,FALSE)=0,"",VLOOKUP($A140,parlvotes_lh!$A$11:$ZZ$210,186,FALSE)))</f>
        <v/>
      </c>
      <c r="T140" s="270" t="str">
        <f>IF(ISERROR(VLOOKUP($A140,parlvotes_lh!$A$11:$ZZ$210,206,FALSE))=TRUE,"",IF(VLOOKUP($A140,parlvotes_lh!$A$11:$ZZ$210,206,FALSE)=0,"",VLOOKUP($A140,parlvotes_lh!$A$11:$ZZ$210,206,FALSE)))</f>
        <v/>
      </c>
      <c r="U140" s="270" t="str">
        <f>IF(ISERROR(VLOOKUP($A140,parlvotes_lh!$A$11:$ZZ$210,226,FALSE))=TRUE,"",IF(VLOOKUP($A140,parlvotes_lh!$A$11:$ZZ$210,226,FALSE)=0,"",VLOOKUP($A140,parlvotes_lh!$A$11:$ZZ$210,226,FALSE)))</f>
        <v/>
      </c>
      <c r="V140" s="270" t="str">
        <f>IF(ISERROR(VLOOKUP($A140,parlvotes_lh!$A$11:$ZZ$210,246,FALSE))=TRUE,"",IF(VLOOKUP($A140,parlvotes_lh!$A$11:$ZZ$210,246,FALSE)=0,"",VLOOKUP($A140,parlvotes_lh!$A$11:$ZZ$210,246,FALSE)))</f>
        <v/>
      </c>
      <c r="W140" s="270" t="str">
        <f>IF(ISERROR(VLOOKUP($A140,parlvotes_lh!$A$11:$ZZ$210,266,FALSE))=TRUE,"",IF(VLOOKUP($A140,parlvotes_lh!$A$11:$ZZ$210,266,FALSE)=0,"",VLOOKUP($A140,parlvotes_lh!$A$11:$ZZ$210,266,FALSE)))</f>
        <v/>
      </c>
      <c r="X140" s="270" t="str">
        <f>IF(ISERROR(VLOOKUP($A140,parlvotes_lh!$A$11:$ZZ$210,286,FALSE))=TRUE,"",IF(VLOOKUP($A140,parlvotes_lh!$A$11:$ZZ$210,286,FALSE)=0,"",VLOOKUP($A140,parlvotes_lh!$A$11:$ZZ$210,286,FALSE)))</f>
        <v/>
      </c>
      <c r="Y140" s="270" t="str">
        <f>IF(ISERROR(VLOOKUP($A140,parlvotes_lh!$A$11:$ZZ$210,306,FALSE))=TRUE,"",IF(VLOOKUP($A140,parlvotes_lh!$A$11:$ZZ$210,306,FALSE)=0,"",VLOOKUP($A140,parlvotes_lh!$A$11:$ZZ$210,306,FALSE)))</f>
        <v/>
      </c>
      <c r="Z140" s="270" t="str">
        <f>IF(ISERROR(VLOOKUP($A140,parlvotes_lh!$A$11:$ZZ$210,326,FALSE))=TRUE,"",IF(VLOOKUP($A140,parlvotes_lh!$A$11:$ZZ$210,326,FALSE)=0,"",VLOOKUP($A140,parlvotes_lh!$A$11:$ZZ$210,326,FALSE)))</f>
        <v/>
      </c>
      <c r="AA140" s="270" t="str">
        <f>IF(ISERROR(VLOOKUP($A140,parlvotes_lh!$A$11:$ZZ$210,346,FALSE))=TRUE,"",IF(VLOOKUP($A140,parlvotes_lh!$A$11:$ZZ$210,346,FALSE)=0,"",VLOOKUP($A140,parlvotes_lh!$A$11:$ZZ$210,346,FALSE)))</f>
        <v/>
      </c>
      <c r="AB140" s="270" t="str">
        <f>IF(ISERROR(VLOOKUP($A140,parlvotes_lh!$A$11:$ZZ$210,366,FALSE))=TRUE,"",IF(VLOOKUP($A140,parlvotes_lh!$A$11:$ZZ$210,366,FALSE)=0,"",VLOOKUP($A140,parlvotes_lh!$A$11:$ZZ$210,366,FALSE)))</f>
        <v/>
      </c>
      <c r="AC140" s="270" t="str">
        <f>IF(ISERROR(VLOOKUP($A140,parlvotes_lh!$A$11:$ZZ$210,386,FALSE))=TRUE,"",IF(VLOOKUP($A140,parlvotes_lh!$A$11:$ZZ$210,386,FALSE)=0,"",VLOOKUP($A140,parlvotes_lh!$A$11:$ZZ$210,386,FALSE)))</f>
        <v/>
      </c>
    </row>
    <row r="141" spans="1:29" ht="13.5" customHeight="1">
      <c r="A141" s="264"/>
      <c r="B141" s="45" t="str">
        <f>IF(A141="","",MID(info_weblinks!$C$3,32,3))</f>
        <v/>
      </c>
      <c r="C141" s="45" t="str">
        <f>IF(info_parties!G141="","",info_parties!G141)</f>
        <v/>
      </c>
      <c r="D141" s="45" t="str">
        <f>IF(info_parties!K141="","",info_parties!K141)</f>
        <v/>
      </c>
      <c r="E141" s="45" t="str">
        <f>IF(info_parties!H141="","",info_parties!H141)</f>
        <v/>
      </c>
      <c r="F141" s="265" t="str">
        <f t="shared" si="8"/>
        <v/>
      </c>
      <c r="G141" s="266" t="str">
        <f t="shared" si="9"/>
        <v/>
      </c>
      <c r="H141" s="267" t="str">
        <f t="shared" si="10"/>
        <v/>
      </c>
      <c r="I141" s="268" t="str">
        <f t="shared" si="11"/>
        <v/>
      </c>
      <c r="J141" s="269" t="str">
        <f>IF(ISERROR(VLOOKUP($A141,parlvotes_lh!$A$11:$ZZ$210,6,FALSE))=TRUE,"",IF(VLOOKUP($A141,parlvotes_lh!$A$11:$ZZ$210,6,FALSE)=0,"",VLOOKUP($A141,parlvotes_lh!$A$11:$ZZ$210,6,FALSE)))</f>
        <v/>
      </c>
      <c r="K141" s="269" t="str">
        <f>IF(ISERROR(VLOOKUP($A141,parlvotes_lh!$A$11:$ZZ$210,26,FALSE))=TRUE,"",IF(VLOOKUP($A141,parlvotes_lh!$A$11:$ZZ$210,26,FALSE)=0,"",VLOOKUP($A141,parlvotes_lh!$A$11:$ZZ$210,26,FALSE)))</f>
        <v/>
      </c>
      <c r="L141" s="269" t="str">
        <f>IF(ISERROR(VLOOKUP($A141,parlvotes_lh!$A$11:$ZZ$210,46,FALSE))=TRUE,"",IF(VLOOKUP($A141,parlvotes_lh!$A$11:$ZZ$210,46,FALSE)=0,"",VLOOKUP($A141,parlvotes_lh!$A$11:$ZZ$210,46,FALSE)))</f>
        <v/>
      </c>
      <c r="M141" s="269" t="str">
        <f>IF(ISERROR(VLOOKUP($A141,parlvotes_lh!$A$11:$ZZ$210,66,FALSE))=TRUE,"",IF(VLOOKUP($A141,parlvotes_lh!$A$11:$ZZ$210,66,FALSE)=0,"",VLOOKUP($A141,parlvotes_lh!$A$11:$ZZ$210,66,FALSE)))</f>
        <v/>
      </c>
      <c r="N141" s="269" t="str">
        <f>IF(ISERROR(VLOOKUP($A141,parlvotes_lh!$A$11:$ZZ$210,86,FALSE))=TRUE,"",IF(VLOOKUP($A141,parlvotes_lh!$A$11:$ZZ$210,86,FALSE)=0,"",VLOOKUP($A141,parlvotes_lh!$A$11:$ZZ$210,86,FALSE)))</f>
        <v/>
      </c>
      <c r="O141" s="269" t="str">
        <f>IF(ISERROR(VLOOKUP($A141,parlvotes_lh!$A$11:$ZZ$210,106,FALSE))=TRUE,"",IF(VLOOKUP($A141,parlvotes_lh!$A$11:$ZZ$210,106,FALSE)=0,"",VLOOKUP($A141,parlvotes_lh!$A$11:$ZZ$210,106,FALSE)))</f>
        <v/>
      </c>
      <c r="P141" s="269" t="str">
        <f>IF(ISERROR(VLOOKUP($A141,parlvotes_lh!$A$11:$ZZ$210,126,FALSE))=TRUE,"",IF(VLOOKUP($A141,parlvotes_lh!$A$11:$ZZ$210,126,FALSE)=0,"",VLOOKUP($A141,parlvotes_lh!$A$11:$ZZ$210,126,FALSE)))</f>
        <v/>
      </c>
      <c r="Q141" s="270" t="str">
        <f>IF(ISERROR(VLOOKUP($A141,parlvotes_lh!$A$11:$ZZ$210,146,FALSE))=TRUE,"",IF(VLOOKUP($A141,parlvotes_lh!$A$11:$ZZ$210,146,FALSE)=0,"",VLOOKUP($A141,parlvotes_lh!$A$11:$ZZ$210,146,FALSE)))</f>
        <v/>
      </c>
      <c r="R141" s="270" t="str">
        <f>IF(ISERROR(VLOOKUP($A141,parlvotes_lh!$A$11:$ZZ$210,166,FALSE))=TRUE,"",IF(VLOOKUP($A141,parlvotes_lh!$A$11:$ZZ$210,166,FALSE)=0,"",VLOOKUP($A141,parlvotes_lh!$A$11:$ZZ$210,166,FALSE)))</f>
        <v/>
      </c>
      <c r="S141" s="270" t="str">
        <f>IF(ISERROR(VLOOKUP($A141,parlvotes_lh!$A$11:$ZZ$210,186,FALSE))=TRUE,"",IF(VLOOKUP($A141,parlvotes_lh!$A$11:$ZZ$210,186,FALSE)=0,"",VLOOKUP($A141,parlvotes_lh!$A$11:$ZZ$210,186,FALSE)))</f>
        <v/>
      </c>
      <c r="T141" s="270" t="str">
        <f>IF(ISERROR(VLOOKUP($A141,parlvotes_lh!$A$11:$ZZ$210,206,FALSE))=TRUE,"",IF(VLOOKUP($A141,parlvotes_lh!$A$11:$ZZ$210,206,FALSE)=0,"",VLOOKUP($A141,parlvotes_lh!$A$11:$ZZ$210,206,FALSE)))</f>
        <v/>
      </c>
      <c r="U141" s="270" t="str">
        <f>IF(ISERROR(VLOOKUP($A141,parlvotes_lh!$A$11:$ZZ$210,226,FALSE))=TRUE,"",IF(VLOOKUP($A141,parlvotes_lh!$A$11:$ZZ$210,226,FALSE)=0,"",VLOOKUP($A141,parlvotes_lh!$A$11:$ZZ$210,226,FALSE)))</f>
        <v/>
      </c>
      <c r="V141" s="270" t="str">
        <f>IF(ISERROR(VLOOKUP($A141,parlvotes_lh!$A$11:$ZZ$210,246,FALSE))=TRUE,"",IF(VLOOKUP($A141,parlvotes_lh!$A$11:$ZZ$210,246,FALSE)=0,"",VLOOKUP($A141,parlvotes_lh!$A$11:$ZZ$210,246,FALSE)))</f>
        <v/>
      </c>
      <c r="W141" s="270" t="str">
        <f>IF(ISERROR(VLOOKUP($A141,parlvotes_lh!$A$11:$ZZ$210,266,FALSE))=TRUE,"",IF(VLOOKUP($A141,parlvotes_lh!$A$11:$ZZ$210,266,FALSE)=0,"",VLOOKUP($A141,parlvotes_lh!$A$11:$ZZ$210,266,FALSE)))</f>
        <v/>
      </c>
      <c r="X141" s="270" t="str">
        <f>IF(ISERROR(VLOOKUP($A141,parlvotes_lh!$A$11:$ZZ$210,286,FALSE))=TRUE,"",IF(VLOOKUP($A141,parlvotes_lh!$A$11:$ZZ$210,286,FALSE)=0,"",VLOOKUP($A141,parlvotes_lh!$A$11:$ZZ$210,286,FALSE)))</f>
        <v/>
      </c>
      <c r="Y141" s="270" t="str">
        <f>IF(ISERROR(VLOOKUP($A141,parlvotes_lh!$A$11:$ZZ$210,306,FALSE))=TRUE,"",IF(VLOOKUP($A141,parlvotes_lh!$A$11:$ZZ$210,306,FALSE)=0,"",VLOOKUP($A141,parlvotes_lh!$A$11:$ZZ$210,306,FALSE)))</f>
        <v/>
      </c>
      <c r="Z141" s="270" t="str">
        <f>IF(ISERROR(VLOOKUP($A141,parlvotes_lh!$A$11:$ZZ$210,326,FALSE))=TRUE,"",IF(VLOOKUP($A141,parlvotes_lh!$A$11:$ZZ$210,326,FALSE)=0,"",VLOOKUP($A141,parlvotes_lh!$A$11:$ZZ$210,326,FALSE)))</f>
        <v/>
      </c>
      <c r="AA141" s="270" t="str">
        <f>IF(ISERROR(VLOOKUP($A141,parlvotes_lh!$A$11:$ZZ$210,346,FALSE))=TRUE,"",IF(VLOOKUP($A141,parlvotes_lh!$A$11:$ZZ$210,346,FALSE)=0,"",VLOOKUP($A141,parlvotes_lh!$A$11:$ZZ$210,346,FALSE)))</f>
        <v/>
      </c>
      <c r="AB141" s="270" t="str">
        <f>IF(ISERROR(VLOOKUP($A141,parlvotes_lh!$A$11:$ZZ$210,366,FALSE))=TRUE,"",IF(VLOOKUP($A141,parlvotes_lh!$A$11:$ZZ$210,366,FALSE)=0,"",VLOOKUP($A141,parlvotes_lh!$A$11:$ZZ$210,366,FALSE)))</f>
        <v/>
      </c>
      <c r="AC141" s="270" t="str">
        <f>IF(ISERROR(VLOOKUP($A141,parlvotes_lh!$A$11:$ZZ$210,386,FALSE))=TRUE,"",IF(VLOOKUP($A141,parlvotes_lh!$A$11:$ZZ$210,386,FALSE)=0,"",VLOOKUP($A141,parlvotes_lh!$A$11:$ZZ$210,386,FALSE)))</f>
        <v/>
      </c>
    </row>
    <row r="142" spans="1:29" ht="13.5" customHeight="1">
      <c r="A142" s="264"/>
      <c r="B142" s="45" t="str">
        <f>IF(A142="","",MID(info_weblinks!$C$3,32,3))</f>
        <v/>
      </c>
      <c r="C142" s="45" t="str">
        <f>IF(info_parties!G142="","",info_parties!G142)</f>
        <v/>
      </c>
      <c r="D142" s="45" t="str">
        <f>IF(info_parties!K142="","",info_parties!K142)</f>
        <v/>
      </c>
      <c r="E142" s="45" t="str">
        <f>IF(info_parties!H142="","",info_parties!H142)</f>
        <v/>
      </c>
      <c r="F142" s="265" t="str">
        <f t="shared" si="8"/>
        <v/>
      </c>
      <c r="G142" s="266" t="str">
        <f t="shared" si="9"/>
        <v/>
      </c>
      <c r="H142" s="267" t="str">
        <f t="shared" si="10"/>
        <v/>
      </c>
      <c r="I142" s="268" t="str">
        <f t="shared" si="11"/>
        <v/>
      </c>
      <c r="J142" s="269" t="str">
        <f>IF(ISERROR(VLOOKUP($A142,parlvotes_lh!$A$11:$ZZ$210,6,FALSE))=TRUE,"",IF(VLOOKUP($A142,parlvotes_lh!$A$11:$ZZ$210,6,FALSE)=0,"",VLOOKUP($A142,parlvotes_lh!$A$11:$ZZ$210,6,FALSE)))</f>
        <v/>
      </c>
      <c r="K142" s="269" t="str">
        <f>IF(ISERROR(VLOOKUP($A142,parlvotes_lh!$A$11:$ZZ$210,26,FALSE))=TRUE,"",IF(VLOOKUP($A142,parlvotes_lh!$A$11:$ZZ$210,26,FALSE)=0,"",VLOOKUP($A142,parlvotes_lh!$A$11:$ZZ$210,26,FALSE)))</f>
        <v/>
      </c>
      <c r="L142" s="269" t="str">
        <f>IF(ISERROR(VLOOKUP($A142,parlvotes_lh!$A$11:$ZZ$210,46,FALSE))=TRUE,"",IF(VLOOKUP($A142,parlvotes_lh!$A$11:$ZZ$210,46,FALSE)=0,"",VLOOKUP($A142,parlvotes_lh!$A$11:$ZZ$210,46,FALSE)))</f>
        <v/>
      </c>
      <c r="M142" s="269" t="str">
        <f>IF(ISERROR(VLOOKUP($A142,parlvotes_lh!$A$11:$ZZ$210,66,FALSE))=TRUE,"",IF(VLOOKUP($A142,parlvotes_lh!$A$11:$ZZ$210,66,FALSE)=0,"",VLOOKUP($A142,parlvotes_lh!$A$11:$ZZ$210,66,FALSE)))</f>
        <v/>
      </c>
      <c r="N142" s="269" t="str">
        <f>IF(ISERROR(VLOOKUP($A142,parlvotes_lh!$A$11:$ZZ$210,86,FALSE))=TRUE,"",IF(VLOOKUP($A142,parlvotes_lh!$A$11:$ZZ$210,86,FALSE)=0,"",VLOOKUP($A142,parlvotes_lh!$A$11:$ZZ$210,86,FALSE)))</f>
        <v/>
      </c>
      <c r="O142" s="269" t="str">
        <f>IF(ISERROR(VLOOKUP($A142,parlvotes_lh!$A$11:$ZZ$210,106,FALSE))=TRUE,"",IF(VLOOKUP($A142,parlvotes_lh!$A$11:$ZZ$210,106,FALSE)=0,"",VLOOKUP($A142,parlvotes_lh!$A$11:$ZZ$210,106,FALSE)))</f>
        <v/>
      </c>
      <c r="P142" s="269" t="str">
        <f>IF(ISERROR(VLOOKUP($A142,parlvotes_lh!$A$11:$ZZ$210,126,FALSE))=TRUE,"",IF(VLOOKUP($A142,parlvotes_lh!$A$11:$ZZ$210,126,FALSE)=0,"",VLOOKUP($A142,parlvotes_lh!$A$11:$ZZ$210,126,FALSE)))</f>
        <v/>
      </c>
      <c r="Q142" s="270" t="str">
        <f>IF(ISERROR(VLOOKUP($A142,parlvotes_lh!$A$11:$ZZ$210,146,FALSE))=TRUE,"",IF(VLOOKUP($A142,parlvotes_lh!$A$11:$ZZ$210,146,FALSE)=0,"",VLOOKUP($A142,parlvotes_lh!$A$11:$ZZ$210,146,FALSE)))</f>
        <v/>
      </c>
      <c r="R142" s="270" t="str">
        <f>IF(ISERROR(VLOOKUP($A142,parlvotes_lh!$A$11:$ZZ$210,166,FALSE))=TRUE,"",IF(VLOOKUP($A142,parlvotes_lh!$A$11:$ZZ$210,166,FALSE)=0,"",VLOOKUP($A142,parlvotes_lh!$A$11:$ZZ$210,166,FALSE)))</f>
        <v/>
      </c>
      <c r="S142" s="270" t="str">
        <f>IF(ISERROR(VLOOKUP($A142,parlvotes_lh!$A$11:$ZZ$210,186,FALSE))=TRUE,"",IF(VLOOKUP($A142,parlvotes_lh!$A$11:$ZZ$210,186,FALSE)=0,"",VLOOKUP($A142,parlvotes_lh!$A$11:$ZZ$210,186,FALSE)))</f>
        <v/>
      </c>
      <c r="T142" s="270" t="str">
        <f>IF(ISERROR(VLOOKUP($A142,parlvotes_lh!$A$11:$ZZ$210,206,FALSE))=TRUE,"",IF(VLOOKUP($A142,parlvotes_lh!$A$11:$ZZ$210,206,FALSE)=0,"",VLOOKUP($A142,parlvotes_lh!$A$11:$ZZ$210,206,FALSE)))</f>
        <v/>
      </c>
      <c r="U142" s="270" t="str">
        <f>IF(ISERROR(VLOOKUP($A142,parlvotes_lh!$A$11:$ZZ$210,226,FALSE))=TRUE,"",IF(VLOOKUP($A142,parlvotes_lh!$A$11:$ZZ$210,226,FALSE)=0,"",VLOOKUP($A142,parlvotes_lh!$A$11:$ZZ$210,226,FALSE)))</f>
        <v/>
      </c>
      <c r="V142" s="270" t="str">
        <f>IF(ISERROR(VLOOKUP($A142,parlvotes_lh!$A$11:$ZZ$210,246,FALSE))=TRUE,"",IF(VLOOKUP($A142,parlvotes_lh!$A$11:$ZZ$210,246,FALSE)=0,"",VLOOKUP($A142,parlvotes_lh!$A$11:$ZZ$210,246,FALSE)))</f>
        <v/>
      </c>
      <c r="W142" s="270" t="str">
        <f>IF(ISERROR(VLOOKUP($A142,parlvotes_lh!$A$11:$ZZ$210,266,FALSE))=TRUE,"",IF(VLOOKUP($A142,parlvotes_lh!$A$11:$ZZ$210,266,FALSE)=0,"",VLOOKUP($A142,parlvotes_lh!$A$11:$ZZ$210,266,FALSE)))</f>
        <v/>
      </c>
      <c r="X142" s="270" t="str">
        <f>IF(ISERROR(VLOOKUP($A142,parlvotes_lh!$A$11:$ZZ$210,286,FALSE))=TRUE,"",IF(VLOOKUP($A142,parlvotes_lh!$A$11:$ZZ$210,286,FALSE)=0,"",VLOOKUP($A142,parlvotes_lh!$A$11:$ZZ$210,286,FALSE)))</f>
        <v/>
      </c>
      <c r="Y142" s="270" t="str">
        <f>IF(ISERROR(VLOOKUP($A142,parlvotes_lh!$A$11:$ZZ$210,306,FALSE))=TRUE,"",IF(VLOOKUP($A142,parlvotes_lh!$A$11:$ZZ$210,306,FALSE)=0,"",VLOOKUP($A142,parlvotes_lh!$A$11:$ZZ$210,306,FALSE)))</f>
        <v/>
      </c>
      <c r="Z142" s="270" t="str">
        <f>IF(ISERROR(VLOOKUP($A142,parlvotes_lh!$A$11:$ZZ$210,326,FALSE))=TRUE,"",IF(VLOOKUP($A142,parlvotes_lh!$A$11:$ZZ$210,326,FALSE)=0,"",VLOOKUP($A142,parlvotes_lh!$A$11:$ZZ$210,326,FALSE)))</f>
        <v/>
      </c>
      <c r="AA142" s="270" t="str">
        <f>IF(ISERROR(VLOOKUP($A142,parlvotes_lh!$A$11:$ZZ$210,346,FALSE))=TRUE,"",IF(VLOOKUP($A142,parlvotes_lh!$A$11:$ZZ$210,346,FALSE)=0,"",VLOOKUP($A142,parlvotes_lh!$A$11:$ZZ$210,346,FALSE)))</f>
        <v/>
      </c>
      <c r="AB142" s="270" t="str">
        <f>IF(ISERROR(VLOOKUP($A142,parlvotes_lh!$A$11:$ZZ$210,366,FALSE))=TRUE,"",IF(VLOOKUP($A142,parlvotes_lh!$A$11:$ZZ$210,366,FALSE)=0,"",VLOOKUP($A142,parlvotes_lh!$A$11:$ZZ$210,366,FALSE)))</f>
        <v/>
      </c>
      <c r="AC142" s="270" t="str">
        <f>IF(ISERROR(VLOOKUP($A142,parlvotes_lh!$A$11:$ZZ$210,386,FALSE))=TRUE,"",IF(VLOOKUP($A142,parlvotes_lh!$A$11:$ZZ$210,386,FALSE)=0,"",VLOOKUP($A142,parlvotes_lh!$A$11:$ZZ$210,386,FALSE)))</f>
        <v/>
      </c>
    </row>
    <row r="143" spans="1:29" ht="13.5" customHeight="1">
      <c r="A143" s="264"/>
      <c r="B143" s="45" t="str">
        <f>IF(A143="","",MID(info_weblinks!$C$3,32,3))</f>
        <v/>
      </c>
      <c r="C143" s="45" t="str">
        <f>IF(info_parties!G143="","",info_parties!G143)</f>
        <v/>
      </c>
      <c r="D143" s="45" t="str">
        <f>IF(info_parties!K143="","",info_parties!K143)</f>
        <v/>
      </c>
      <c r="E143" s="45" t="str">
        <f>IF(info_parties!H143="","",info_parties!H143)</f>
        <v/>
      </c>
      <c r="F143" s="265" t="str">
        <f t="shared" si="8"/>
        <v/>
      </c>
      <c r="G143" s="266" t="str">
        <f t="shared" si="9"/>
        <v/>
      </c>
      <c r="H143" s="267" t="str">
        <f t="shared" si="10"/>
        <v/>
      </c>
      <c r="I143" s="268" t="str">
        <f t="shared" si="11"/>
        <v/>
      </c>
      <c r="J143" s="269" t="str">
        <f>IF(ISERROR(VLOOKUP($A143,parlvotes_lh!$A$11:$ZZ$210,6,FALSE))=TRUE,"",IF(VLOOKUP($A143,parlvotes_lh!$A$11:$ZZ$210,6,FALSE)=0,"",VLOOKUP($A143,parlvotes_lh!$A$11:$ZZ$210,6,FALSE)))</f>
        <v/>
      </c>
      <c r="K143" s="269" t="str">
        <f>IF(ISERROR(VLOOKUP($A143,parlvotes_lh!$A$11:$ZZ$210,26,FALSE))=TRUE,"",IF(VLOOKUP($A143,parlvotes_lh!$A$11:$ZZ$210,26,FALSE)=0,"",VLOOKUP($A143,parlvotes_lh!$A$11:$ZZ$210,26,FALSE)))</f>
        <v/>
      </c>
      <c r="L143" s="269" t="str">
        <f>IF(ISERROR(VLOOKUP($A143,parlvotes_lh!$A$11:$ZZ$210,46,FALSE))=TRUE,"",IF(VLOOKUP($A143,parlvotes_lh!$A$11:$ZZ$210,46,FALSE)=0,"",VLOOKUP($A143,parlvotes_lh!$A$11:$ZZ$210,46,FALSE)))</f>
        <v/>
      </c>
      <c r="M143" s="269" t="str">
        <f>IF(ISERROR(VLOOKUP($A143,parlvotes_lh!$A$11:$ZZ$210,66,FALSE))=TRUE,"",IF(VLOOKUP($A143,parlvotes_lh!$A$11:$ZZ$210,66,FALSE)=0,"",VLOOKUP($A143,parlvotes_lh!$A$11:$ZZ$210,66,FALSE)))</f>
        <v/>
      </c>
      <c r="N143" s="269" t="str">
        <f>IF(ISERROR(VLOOKUP($A143,parlvotes_lh!$A$11:$ZZ$210,86,FALSE))=TRUE,"",IF(VLOOKUP($A143,parlvotes_lh!$A$11:$ZZ$210,86,FALSE)=0,"",VLOOKUP($A143,parlvotes_lh!$A$11:$ZZ$210,86,FALSE)))</f>
        <v/>
      </c>
      <c r="O143" s="269" t="str">
        <f>IF(ISERROR(VLOOKUP($A143,parlvotes_lh!$A$11:$ZZ$210,106,FALSE))=TRUE,"",IF(VLOOKUP($A143,parlvotes_lh!$A$11:$ZZ$210,106,FALSE)=0,"",VLOOKUP($A143,parlvotes_lh!$A$11:$ZZ$210,106,FALSE)))</f>
        <v/>
      </c>
      <c r="P143" s="269" t="str">
        <f>IF(ISERROR(VLOOKUP($A143,parlvotes_lh!$A$11:$ZZ$210,126,FALSE))=TRUE,"",IF(VLOOKUP($A143,parlvotes_lh!$A$11:$ZZ$210,126,FALSE)=0,"",VLOOKUP($A143,parlvotes_lh!$A$11:$ZZ$210,126,FALSE)))</f>
        <v/>
      </c>
      <c r="Q143" s="270" t="str">
        <f>IF(ISERROR(VLOOKUP($A143,parlvotes_lh!$A$11:$ZZ$210,146,FALSE))=TRUE,"",IF(VLOOKUP($A143,parlvotes_lh!$A$11:$ZZ$210,146,FALSE)=0,"",VLOOKUP($A143,parlvotes_lh!$A$11:$ZZ$210,146,FALSE)))</f>
        <v/>
      </c>
      <c r="R143" s="270" t="str">
        <f>IF(ISERROR(VLOOKUP($A143,parlvotes_lh!$A$11:$ZZ$210,166,FALSE))=TRUE,"",IF(VLOOKUP($A143,parlvotes_lh!$A$11:$ZZ$210,166,FALSE)=0,"",VLOOKUP($A143,parlvotes_lh!$A$11:$ZZ$210,166,FALSE)))</f>
        <v/>
      </c>
      <c r="S143" s="270" t="str">
        <f>IF(ISERROR(VLOOKUP($A143,parlvotes_lh!$A$11:$ZZ$210,186,FALSE))=TRUE,"",IF(VLOOKUP($A143,parlvotes_lh!$A$11:$ZZ$210,186,FALSE)=0,"",VLOOKUP($A143,parlvotes_lh!$A$11:$ZZ$210,186,FALSE)))</f>
        <v/>
      </c>
      <c r="T143" s="270" t="str">
        <f>IF(ISERROR(VLOOKUP($A143,parlvotes_lh!$A$11:$ZZ$210,206,FALSE))=TRUE,"",IF(VLOOKUP($A143,parlvotes_lh!$A$11:$ZZ$210,206,FALSE)=0,"",VLOOKUP($A143,parlvotes_lh!$A$11:$ZZ$210,206,FALSE)))</f>
        <v/>
      </c>
      <c r="U143" s="270" t="str">
        <f>IF(ISERROR(VLOOKUP($A143,parlvotes_lh!$A$11:$ZZ$210,226,FALSE))=TRUE,"",IF(VLOOKUP($A143,parlvotes_lh!$A$11:$ZZ$210,226,FALSE)=0,"",VLOOKUP($A143,parlvotes_lh!$A$11:$ZZ$210,226,FALSE)))</f>
        <v/>
      </c>
      <c r="V143" s="270" t="str">
        <f>IF(ISERROR(VLOOKUP($A143,parlvotes_lh!$A$11:$ZZ$210,246,FALSE))=TRUE,"",IF(VLOOKUP($A143,parlvotes_lh!$A$11:$ZZ$210,246,FALSE)=0,"",VLOOKUP($A143,parlvotes_lh!$A$11:$ZZ$210,246,FALSE)))</f>
        <v/>
      </c>
      <c r="W143" s="270" t="str">
        <f>IF(ISERROR(VLOOKUP($A143,parlvotes_lh!$A$11:$ZZ$210,266,FALSE))=TRUE,"",IF(VLOOKUP($A143,parlvotes_lh!$A$11:$ZZ$210,266,FALSE)=0,"",VLOOKUP($A143,parlvotes_lh!$A$11:$ZZ$210,266,FALSE)))</f>
        <v/>
      </c>
      <c r="X143" s="270" t="str">
        <f>IF(ISERROR(VLOOKUP($A143,parlvotes_lh!$A$11:$ZZ$210,286,FALSE))=TRUE,"",IF(VLOOKUP($A143,parlvotes_lh!$A$11:$ZZ$210,286,FALSE)=0,"",VLOOKUP($A143,parlvotes_lh!$A$11:$ZZ$210,286,FALSE)))</f>
        <v/>
      </c>
      <c r="Y143" s="270" t="str">
        <f>IF(ISERROR(VLOOKUP($A143,parlvotes_lh!$A$11:$ZZ$210,306,FALSE))=TRUE,"",IF(VLOOKUP($A143,parlvotes_lh!$A$11:$ZZ$210,306,FALSE)=0,"",VLOOKUP($A143,parlvotes_lh!$A$11:$ZZ$210,306,FALSE)))</f>
        <v/>
      </c>
      <c r="Z143" s="270" t="str">
        <f>IF(ISERROR(VLOOKUP($A143,parlvotes_lh!$A$11:$ZZ$210,326,FALSE))=TRUE,"",IF(VLOOKUP($A143,parlvotes_lh!$A$11:$ZZ$210,326,FALSE)=0,"",VLOOKUP($A143,parlvotes_lh!$A$11:$ZZ$210,326,FALSE)))</f>
        <v/>
      </c>
      <c r="AA143" s="270" t="str">
        <f>IF(ISERROR(VLOOKUP($A143,parlvotes_lh!$A$11:$ZZ$210,346,FALSE))=TRUE,"",IF(VLOOKUP($A143,parlvotes_lh!$A$11:$ZZ$210,346,FALSE)=0,"",VLOOKUP($A143,parlvotes_lh!$A$11:$ZZ$210,346,FALSE)))</f>
        <v/>
      </c>
      <c r="AB143" s="270" t="str">
        <f>IF(ISERROR(VLOOKUP($A143,parlvotes_lh!$A$11:$ZZ$210,366,FALSE))=TRUE,"",IF(VLOOKUP($A143,parlvotes_lh!$A$11:$ZZ$210,366,FALSE)=0,"",VLOOKUP($A143,parlvotes_lh!$A$11:$ZZ$210,366,FALSE)))</f>
        <v/>
      </c>
      <c r="AC143" s="270" t="str">
        <f>IF(ISERROR(VLOOKUP($A143,parlvotes_lh!$A$11:$ZZ$210,386,FALSE))=TRUE,"",IF(VLOOKUP($A143,parlvotes_lh!$A$11:$ZZ$210,386,FALSE)=0,"",VLOOKUP($A143,parlvotes_lh!$A$11:$ZZ$210,386,FALSE)))</f>
        <v/>
      </c>
    </row>
    <row r="144" spans="1:29" ht="13.5" customHeight="1">
      <c r="A144" s="264"/>
      <c r="B144" s="45" t="str">
        <f>IF(A144="","",MID(info_weblinks!$C$3,32,3))</f>
        <v/>
      </c>
      <c r="C144" s="45" t="str">
        <f>IF(info_parties!G144="","",info_parties!G144)</f>
        <v/>
      </c>
      <c r="D144" s="45" t="str">
        <f>IF(info_parties!K144="","",info_parties!K144)</f>
        <v/>
      </c>
      <c r="E144" s="45" t="str">
        <f>IF(info_parties!H144="","",info_parties!H144)</f>
        <v/>
      </c>
      <c r="F144" s="265" t="str">
        <f t="shared" si="8"/>
        <v/>
      </c>
      <c r="G144" s="266" t="str">
        <f t="shared" si="9"/>
        <v/>
      </c>
      <c r="H144" s="267" t="str">
        <f t="shared" si="10"/>
        <v/>
      </c>
      <c r="I144" s="268" t="str">
        <f t="shared" si="11"/>
        <v/>
      </c>
      <c r="J144" s="269" t="str">
        <f>IF(ISERROR(VLOOKUP($A144,parlvotes_lh!$A$11:$ZZ$210,6,FALSE))=TRUE,"",IF(VLOOKUP($A144,parlvotes_lh!$A$11:$ZZ$210,6,FALSE)=0,"",VLOOKUP($A144,parlvotes_lh!$A$11:$ZZ$210,6,FALSE)))</f>
        <v/>
      </c>
      <c r="K144" s="269" t="str">
        <f>IF(ISERROR(VLOOKUP($A144,parlvotes_lh!$A$11:$ZZ$210,26,FALSE))=TRUE,"",IF(VLOOKUP($A144,parlvotes_lh!$A$11:$ZZ$210,26,FALSE)=0,"",VLOOKUP($A144,parlvotes_lh!$A$11:$ZZ$210,26,FALSE)))</f>
        <v/>
      </c>
      <c r="L144" s="269" t="str">
        <f>IF(ISERROR(VLOOKUP($A144,parlvotes_lh!$A$11:$ZZ$210,46,FALSE))=TRUE,"",IF(VLOOKUP($A144,parlvotes_lh!$A$11:$ZZ$210,46,FALSE)=0,"",VLOOKUP($A144,parlvotes_lh!$A$11:$ZZ$210,46,FALSE)))</f>
        <v/>
      </c>
      <c r="M144" s="269" t="str">
        <f>IF(ISERROR(VLOOKUP($A144,parlvotes_lh!$A$11:$ZZ$210,66,FALSE))=TRUE,"",IF(VLOOKUP($A144,parlvotes_lh!$A$11:$ZZ$210,66,FALSE)=0,"",VLOOKUP($A144,parlvotes_lh!$A$11:$ZZ$210,66,FALSE)))</f>
        <v/>
      </c>
      <c r="N144" s="269" t="str">
        <f>IF(ISERROR(VLOOKUP($A144,parlvotes_lh!$A$11:$ZZ$210,86,FALSE))=TRUE,"",IF(VLOOKUP($A144,parlvotes_lh!$A$11:$ZZ$210,86,FALSE)=0,"",VLOOKUP($A144,parlvotes_lh!$A$11:$ZZ$210,86,FALSE)))</f>
        <v/>
      </c>
      <c r="O144" s="269" t="str">
        <f>IF(ISERROR(VLOOKUP($A144,parlvotes_lh!$A$11:$ZZ$210,106,FALSE))=TRUE,"",IF(VLOOKUP($A144,parlvotes_lh!$A$11:$ZZ$210,106,FALSE)=0,"",VLOOKUP($A144,parlvotes_lh!$A$11:$ZZ$210,106,FALSE)))</f>
        <v/>
      </c>
      <c r="P144" s="269" t="str">
        <f>IF(ISERROR(VLOOKUP($A144,parlvotes_lh!$A$11:$ZZ$210,126,FALSE))=TRUE,"",IF(VLOOKUP($A144,parlvotes_lh!$A$11:$ZZ$210,126,FALSE)=0,"",VLOOKUP($A144,parlvotes_lh!$A$11:$ZZ$210,126,FALSE)))</f>
        <v/>
      </c>
      <c r="Q144" s="270" t="str">
        <f>IF(ISERROR(VLOOKUP($A144,parlvotes_lh!$A$11:$ZZ$210,146,FALSE))=TRUE,"",IF(VLOOKUP($A144,parlvotes_lh!$A$11:$ZZ$210,146,FALSE)=0,"",VLOOKUP($A144,parlvotes_lh!$A$11:$ZZ$210,146,FALSE)))</f>
        <v/>
      </c>
      <c r="R144" s="270" t="str">
        <f>IF(ISERROR(VLOOKUP($A144,parlvotes_lh!$A$11:$ZZ$210,166,FALSE))=TRUE,"",IF(VLOOKUP($A144,parlvotes_lh!$A$11:$ZZ$210,166,FALSE)=0,"",VLOOKUP($A144,parlvotes_lh!$A$11:$ZZ$210,166,FALSE)))</f>
        <v/>
      </c>
      <c r="S144" s="270" t="str">
        <f>IF(ISERROR(VLOOKUP($A144,parlvotes_lh!$A$11:$ZZ$210,186,FALSE))=TRUE,"",IF(VLOOKUP($A144,parlvotes_lh!$A$11:$ZZ$210,186,FALSE)=0,"",VLOOKUP($A144,parlvotes_lh!$A$11:$ZZ$210,186,FALSE)))</f>
        <v/>
      </c>
      <c r="T144" s="270" t="str">
        <f>IF(ISERROR(VLOOKUP($A144,parlvotes_lh!$A$11:$ZZ$210,206,FALSE))=TRUE,"",IF(VLOOKUP($A144,parlvotes_lh!$A$11:$ZZ$210,206,FALSE)=0,"",VLOOKUP($A144,parlvotes_lh!$A$11:$ZZ$210,206,FALSE)))</f>
        <v/>
      </c>
      <c r="U144" s="270" t="str">
        <f>IF(ISERROR(VLOOKUP($A144,parlvotes_lh!$A$11:$ZZ$210,226,FALSE))=TRUE,"",IF(VLOOKUP($A144,parlvotes_lh!$A$11:$ZZ$210,226,FALSE)=0,"",VLOOKUP($A144,parlvotes_lh!$A$11:$ZZ$210,226,FALSE)))</f>
        <v/>
      </c>
      <c r="V144" s="270" t="str">
        <f>IF(ISERROR(VLOOKUP($A144,parlvotes_lh!$A$11:$ZZ$210,246,FALSE))=TRUE,"",IF(VLOOKUP($A144,parlvotes_lh!$A$11:$ZZ$210,246,FALSE)=0,"",VLOOKUP($A144,parlvotes_lh!$A$11:$ZZ$210,246,FALSE)))</f>
        <v/>
      </c>
      <c r="W144" s="270" t="str">
        <f>IF(ISERROR(VLOOKUP($A144,parlvotes_lh!$A$11:$ZZ$210,266,FALSE))=TRUE,"",IF(VLOOKUP($A144,parlvotes_lh!$A$11:$ZZ$210,266,FALSE)=0,"",VLOOKUP($A144,parlvotes_lh!$A$11:$ZZ$210,266,FALSE)))</f>
        <v/>
      </c>
      <c r="X144" s="270" t="str">
        <f>IF(ISERROR(VLOOKUP($A144,parlvotes_lh!$A$11:$ZZ$210,286,FALSE))=TRUE,"",IF(VLOOKUP($A144,parlvotes_lh!$A$11:$ZZ$210,286,FALSE)=0,"",VLOOKUP($A144,parlvotes_lh!$A$11:$ZZ$210,286,FALSE)))</f>
        <v/>
      </c>
      <c r="Y144" s="270" t="str">
        <f>IF(ISERROR(VLOOKUP($A144,parlvotes_lh!$A$11:$ZZ$210,306,FALSE))=TRUE,"",IF(VLOOKUP($A144,parlvotes_lh!$A$11:$ZZ$210,306,FALSE)=0,"",VLOOKUP($A144,parlvotes_lh!$A$11:$ZZ$210,306,FALSE)))</f>
        <v/>
      </c>
      <c r="Z144" s="270" t="str">
        <f>IF(ISERROR(VLOOKUP($A144,parlvotes_lh!$A$11:$ZZ$210,326,FALSE))=TRUE,"",IF(VLOOKUP($A144,parlvotes_lh!$A$11:$ZZ$210,326,FALSE)=0,"",VLOOKUP($A144,parlvotes_lh!$A$11:$ZZ$210,326,FALSE)))</f>
        <v/>
      </c>
      <c r="AA144" s="270" t="str">
        <f>IF(ISERROR(VLOOKUP($A144,parlvotes_lh!$A$11:$ZZ$210,346,FALSE))=TRUE,"",IF(VLOOKUP($A144,parlvotes_lh!$A$11:$ZZ$210,346,FALSE)=0,"",VLOOKUP($A144,parlvotes_lh!$A$11:$ZZ$210,346,FALSE)))</f>
        <v/>
      </c>
      <c r="AB144" s="270" t="str">
        <f>IF(ISERROR(VLOOKUP($A144,parlvotes_lh!$A$11:$ZZ$210,366,FALSE))=TRUE,"",IF(VLOOKUP($A144,parlvotes_lh!$A$11:$ZZ$210,366,FALSE)=0,"",VLOOKUP($A144,parlvotes_lh!$A$11:$ZZ$210,366,FALSE)))</f>
        <v/>
      </c>
      <c r="AC144" s="270" t="str">
        <f>IF(ISERROR(VLOOKUP($A144,parlvotes_lh!$A$11:$ZZ$210,386,FALSE))=TRUE,"",IF(VLOOKUP($A144,parlvotes_lh!$A$11:$ZZ$210,386,FALSE)=0,"",VLOOKUP($A144,parlvotes_lh!$A$11:$ZZ$210,386,FALSE)))</f>
        <v/>
      </c>
    </row>
    <row r="145" spans="1:29" ht="13.5" customHeight="1">
      <c r="A145" s="264"/>
      <c r="B145" s="45" t="str">
        <f>IF(A145="","",MID(info_weblinks!$C$3,32,3))</f>
        <v/>
      </c>
      <c r="C145" s="45" t="str">
        <f>IF(info_parties!G145="","",info_parties!G145)</f>
        <v/>
      </c>
      <c r="D145" s="45" t="str">
        <f>IF(info_parties!K145="","",info_parties!K145)</f>
        <v/>
      </c>
      <c r="E145" s="45" t="str">
        <f>IF(info_parties!H145="","",info_parties!H145)</f>
        <v/>
      </c>
      <c r="F145" s="265" t="str">
        <f t="shared" si="8"/>
        <v/>
      </c>
      <c r="G145" s="266" t="str">
        <f t="shared" si="9"/>
        <v/>
      </c>
      <c r="H145" s="267" t="str">
        <f t="shared" si="10"/>
        <v/>
      </c>
      <c r="I145" s="268" t="str">
        <f t="shared" si="11"/>
        <v/>
      </c>
      <c r="J145" s="269" t="str">
        <f>IF(ISERROR(VLOOKUP($A145,parlvotes_lh!$A$11:$ZZ$210,6,FALSE))=TRUE,"",IF(VLOOKUP($A145,parlvotes_lh!$A$11:$ZZ$210,6,FALSE)=0,"",VLOOKUP($A145,parlvotes_lh!$A$11:$ZZ$210,6,FALSE)))</f>
        <v/>
      </c>
      <c r="K145" s="269" t="str">
        <f>IF(ISERROR(VLOOKUP($A145,parlvotes_lh!$A$11:$ZZ$210,26,FALSE))=TRUE,"",IF(VLOOKUP($A145,parlvotes_lh!$A$11:$ZZ$210,26,FALSE)=0,"",VLOOKUP($A145,parlvotes_lh!$A$11:$ZZ$210,26,FALSE)))</f>
        <v/>
      </c>
      <c r="L145" s="269" t="str">
        <f>IF(ISERROR(VLOOKUP($A145,parlvotes_lh!$A$11:$ZZ$210,46,FALSE))=TRUE,"",IF(VLOOKUP($A145,parlvotes_lh!$A$11:$ZZ$210,46,FALSE)=0,"",VLOOKUP($A145,parlvotes_lh!$A$11:$ZZ$210,46,FALSE)))</f>
        <v/>
      </c>
      <c r="M145" s="269" t="str">
        <f>IF(ISERROR(VLOOKUP($A145,parlvotes_lh!$A$11:$ZZ$210,66,FALSE))=TRUE,"",IF(VLOOKUP($A145,parlvotes_lh!$A$11:$ZZ$210,66,FALSE)=0,"",VLOOKUP($A145,parlvotes_lh!$A$11:$ZZ$210,66,FALSE)))</f>
        <v/>
      </c>
      <c r="N145" s="269" t="str">
        <f>IF(ISERROR(VLOOKUP($A145,parlvotes_lh!$A$11:$ZZ$210,86,FALSE))=TRUE,"",IF(VLOOKUP($A145,parlvotes_lh!$A$11:$ZZ$210,86,FALSE)=0,"",VLOOKUP($A145,parlvotes_lh!$A$11:$ZZ$210,86,FALSE)))</f>
        <v/>
      </c>
      <c r="O145" s="269" t="str">
        <f>IF(ISERROR(VLOOKUP($A145,parlvotes_lh!$A$11:$ZZ$210,106,FALSE))=TRUE,"",IF(VLOOKUP($A145,parlvotes_lh!$A$11:$ZZ$210,106,FALSE)=0,"",VLOOKUP($A145,parlvotes_lh!$A$11:$ZZ$210,106,FALSE)))</f>
        <v/>
      </c>
      <c r="P145" s="269" t="str">
        <f>IF(ISERROR(VLOOKUP($A145,parlvotes_lh!$A$11:$ZZ$210,126,FALSE))=TRUE,"",IF(VLOOKUP($A145,parlvotes_lh!$A$11:$ZZ$210,126,FALSE)=0,"",VLOOKUP($A145,parlvotes_lh!$A$11:$ZZ$210,126,FALSE)))</f>
        <v/>
      </c>
      <c r="Q145" s="270" t="str">
        <f>IF(ISERROR(VLOOKUP($A145,parlvotes_lh!$A$11:$ZZ$210,146,FALSE))=TRUE,"",IF(VLOOKUP($A145,parlvotes_lh!$A$11:$ZZ$210,146,FALSE)=0,"",VLOOKUP($A145,parlvotes_lh!$A$11:$ZZ$210,146,FALSE)))</f>
        <v/>
      </c>
      <c r="R145" s="270" t="str">
        <f>IF(ISERROR(VLOOKUP($A145,parlvotes_lh!$A$11:$ZZ$210,166,FALSE))=TRUE,"",IF(VLOOKUP($A145,parlvotes_lh!$A$11:$ZZ$210,166,FALSE)=0,"",VLOOKUP($A145,parlvotes_lh!$A$11:$ZZ$210,166,FALSE)))</f>
        <v/>
      </c>
      <c r="S145" s="270" t="str">
        <f>IF(ISERROR(VLOOKUP($A145,parlvotes_lh!$A$11:$ZZ$210,186,FALSE))=TRUE,"",IF(VLOOKUP($A145,parlvotes_lh!$A$11:$ZZ$210,186,FALSE)=0,"",VLOOKUP($A145,parlvotes_lh!$A$11:$ZZ$210,186,FALSE)))</f>
        <v/>
      </c>
      <c r="T145" s="270" t="str">
        <f>IF(ISERROR(VLOOKUP($A145,parlvotes_lh!$A$11:$ZZ$210,206,FALSE))=TRUE,"",IF(VLOOKUP($A145,parlvotes_lh!$A$11:$ZZ$210,206,FALSE)=0,"",VLOOKUP($A145,parlvotes_lh!$A$11:$ZZ$210,206,FALSE)))</f>
        <v/>
      </c>
      <c r="U145" s="270" t="str">
        <f>IF(ISERROR(VLOOKUP($A145,parlvotes_lh!$A$11:$ZZ$210,226,FALSE))=TRUE,"",IF(VLOOKUP($A145,parlvotes_lh!$A$11:$ZZ$210,226,FALSE)=0,"",VLOOKUP($A145,parlvotes_lh!$A$11:$ZZ$210,226,FALSE)))</f>
        <v/>
      </c>
      <c r="V145" s="270" t="str">
        <f>IF(ISERROR(VLOOKUP($A145,parlvotes_lh!$A$11:$ZZ$210,246,FALSE))=TRUE,"",IF(VLOOKUP($A145,parlvotes_lh!$A$11:$ZZ$210,246,FALSE)=0,"",VLOOKUP($A145,parlvotes_lh!$A$11:$ZZ$210,246,FALSE)))</f>
        <v/>
      </c>
      <c r="W145" s="270" t="str">
        <f>IF(ISERROR(VLOOKUP($A145,parlvotes_lh!$A$11:$ZZ$210,266,FALSE))=TRUE,"",IF(VLOOKUP($A145,parlvotes_lh!$A$11:$ZZ$210,266,FALSE)=0,"",VLOOKUP($A145,parlvotes_lh!$A$11:$ZZ$210,266,FALSE)))</f>
        <v/>
      </c>
      <c r="X145" s="270" t="str">
        <f>IF(ISERROR(VLOOKUP($A145,parlvotes_lh!$A$11:$ZZ$210,286,FALSE))=TRUE,"",IF(VLOOKUP($A145,parlvotes_lh!$A$11:$ZZ$210,286,FALSE)=0,"",VLOOKUP($A145,parlvotes_lh!$A$11:$ZZ$210,286,FALSE)))</f>
        <v/>
      </c>
      <c r="Y145" s="270" t="str">
        <f>IF(ISERROR(VLOOKUP($A145,parlvotes_lh!$A$11:$ZZ$210,306,FALSE))=TRUE,"",IF(VLOOKUP($A145,parlvotes_lh!$A$11:$ZZ$210,306,FALSE)=0,"",VLOOKUP($A145,parlvotes_lh!$A$11:$ZZ$210,306,FALSE)))</f>
        <v/>
      </c>
      <c r="Z145" s="270" t="str">
        <f>IF(ISERROR(VLOOKUP($A145,parlvotes_lh!$A$11:$ZZ$210,326,FALSE))=TRUE,"",IF(VLOOKUP($A145,parlvotes_lh!$A$11:$ZZ$210,326,FALSE)=0,"",VLOOKUP($A145,parlvotes_lh!$A$11:$ZZ$210,326,FALSE)))</f>
        <v/>
      </c>
      <c r="AA145" s="270" t="str">
        <f>IF(ISERROR(VLOOKUP($A145,parlvotes_lh!$A$11:$ZZ$210,346,FALSE))=TRUE,"",IF(VLOOKUP($A145,parlvotes_lh!$A$11:$ZZ$210,346,FALSE)=0,"",VLOOKUP($A145,parlvotes_lh!$A$11:$ZZ$210,346,FALSE)))</f>
        <v/>
      </c>
      <c r="AB145" s="270" t="str">
        <f>IF(ISERROR(VLOOKUP($A145,parlvotes_lh!$A$11:$ZZ$210,366,FALSE))=TRUE,"",IF(VLOOKUP($A145,parlvotes_lh!$A$11:$ZZ$210,366,FALSE)=0,"",VLOOKUP($A145,parlvotes_lh!$A$11:$ZZ$210,366,FALSE)))</f>
        <v/>
      </c>
      <c r="AC145" s="270" t="str">
        <f>IF(ISERROR(VLOOKUP($A145,parlvotes_lh!$A$11:$ZZ$210,386,FALSE))=TRUE,"",IF(VLOOKUP($A145,parlvotes_lh!$A$11:$ZZ$210,386,FALSE)=0,"",VLOOKUP($A145,parlvotes_lh!$A$11:$ZZ$210,386,FALSE)))</f>
        <v/>
      </c>
    </row>
    <row r="146" spans="1:29" ht="13.5" customHeight="1">
      <c r="A146" s="264"/>
      <c r="B146" s="45" t="str">
        <f>IF(A146="","",MID(info_weblinks!$C$3,32,3))</f>
        <v/>
      </c>
      <c r="C146" s="45" t="str">
        <f>IF(info_parties!G146="","",info_parties!G146)</f>
        <v/>
      </c>
      <c r="D146" s="45" t="str">
        <f>IF(info_parties!K146="","",info_parties!K146)</f>
        <v/>
      </c>
      <c r="E146" s="45" t="str">
        <f>IF(info_parties!H146="","",info_parties!H146)</f>
        <v/>
      </c>
      <c r="F146" s="265" t="str">
        <f t="shared" si="8"/>
        <v/>
      </c>
      <c r="G146" s="266" t="str">
        <f t="shared" si="9"/>
        <v/>
      </c>
      <c r="H146" s="267" t="str">
        <f t="shared" si="10"/>
        <v/>
      </c>
      <c r="I146" s="268" t="str">
        <f t="shared" si="11"/>
        <v/>
      </c>
      <c r="J146" s="269" t="str">
        <f>IF(ISERROR(VLOOKUP($A146,parlvotes_lh!$A$11:$ZZ$210,6,FALSE))=TRUE,"",IF(VLOOKUP($A146,parlvotes_lh!$A$11:$ZZ$210,6,FALSE)=0,"",VLOOKUP($A146,parlvotes_lh!$A$11:$ZZ$210,6,FALSE)))</f>
        <v/>
      </c>
      <c r="K146" s="269" t="str">
        <f>IF(ISERROR(VLOOKUP($A146,parlvotes_lh!$A$11:$ZZ$210,26,FALSE))=TRUE,"",IF(VLOOKUP($A146,parlvotes_lh!$A$11:$ZZ$210,26,FALSE)=0,"",VLOOKUP($A146,parlvotes_lh!$A$11:$ZZ$210,26,FALSE)))</f>
        <v/>
      </c>
      <c r="L146" s="269" t="str">
        <f>IF(ISERROR(VLOOKUP($A146,parlvotes_lh!$A$11:$ZZ$210,46,FALSE))=TRUE,"",IF(VLOOKUP($A146,parlvotes_lh!$A$11:$ZZ$210,46,FALSE)=0,"",VLOOKUP($A146,parlvotes_lh!$A$11:$ZZ$210,46,FALSE)))</f>
        <v/>
      </c>
      <c r="M146" s="269" t="str">
        <f>IF(ISERROR(VLOOKUP($A146,parlvotes_lh!$A$11:$ZZ$210,66,FALSE))=TRUE,"",IF(VLOOKUP($A146,parlvotes_lh!$A$11:$ZZ$210,66,FALSE)=0,"",VLOOKUP($A146,parlvotes_lh!$A$11:$ZZ$210,66,FALSE)))</f>
        <v/>
      </c>
      <c r="N146" s="269" t="str">
        <f>IF(ISERROR(VLOOKUP($A146,parlvotes_lh!$A$11:$ZZ$210,86,FALSE))=TRUE,"",IF(VLOOKUP($A146,parlvotes_lh!$A$11:$ZZ$210,86,FALSE)=0,"",VLOOKUP($A146,parlvotes_lh!$A$11:$ZZ$210,86,FALSE)))</f>
        <v/>
      </c>
      <c r="O146" s="269" t="str">
        <f>IF(ISERROR(VLOOKUP($A146,parlvotes_lh!$A$11:$ZZ$210,106,FALSE))=TRUE,"",IF(VLOOKUP($A146,parlvotes_lh!$A$11:$ZZ$210,106,FALSE)=0,"",VLOOKUP($A146,parlvotes_lh!$A$11:$ZZ$210,106,FALSE)))</f>
        <v/>
      </c>
      <c r="P146" s="269" t="str">
        <f>IF(ISERROR(VLOOKUP($A146,parlvotes_lh!$A$11:$ZZ$210,126,FALSE))=TRUE,"",IF(VLOOKUP($A146,parlvotes_lh!$A$11:$ZZ$210,126,FALSE)=0,"",VLOOKUP($A146,parlvotes_lh!$A$11:$ZZ$210,126,FALSE)))</f>
        <v/>
      </c>
      <c r="Q146" s="270" t="str">
        <f>IF(ISERROR(VLOOKUP($A146,parlvotes_lh!$A$11:$ZZ$210,146,FALSE))=TRUE,"",IF(VLOOKUP($A146,parlvotes_lh!$A$11:$ZZ$210,146,FALSE)=0,"",VLOOKUP($A146,parlvotes_lh!$A$11:$ZZ$210,146,FALSE)))</f>
        <v/>
      </c>
      <c r="R146" s="270" t="str">
        <f>IF(ISERROR(VLOOKUP($A146,parlvotes_lh!$A$11:$ZZ$210,166,FALSE))=TRUE,"",IF(VLOOKUP($A146,parlvotes_lh!$A$11:$ZZ$210,166,FALSE)=0,"",VLOOKUP($A146,parlvotes_lh!$A$11:$ZZ$210,166,FALSE)))</f>
        <v/>
      </c>
      <c r="S146" s="270" t="str">
        <f>IF(ISERROR(VLOOKUP($A146,parlvotes_lh!$A$11:$ZZ$210,186,FALSE))=TRUE,"",IF(VLOOKUP($A146,parlvotes_lh!$A$11:$ZZ$210,186,FALSE)=0,"",VLOOKUP($A146,parlvotes_lh!$A$11:$ZZ$210,186,FALSE)))</f>
        <v/>
      </c>
      <c r="T146" s="270" t="str">
        <f>IF(ISERROR(VLOOKUP($A146,parlvotes_lh!$A$11:$ZZ$210,206,FALSE))=TRUE,"",IF(VLOOKUP($A146,parlvotes_lh!$A$11:$ZZ$210,206,FALSE)=0,"",VLOOKUP($A146,parlvotes_lh!$A$11:$ZZ$210,206,FALSE)))</f>
        <v/>
      </c>
      <c r="U146" s="270" t="str">
        <f>IF(ISERROR(VLOOKUP($A146,parlvotes_lh!$A$11:$ZZ$210,226,FALSE))=TRUE,"",IF(VLOOKUP($A146,parlvotes_lh!$A$11:$ZZ$210,226,FALSE)=0,"",VLOOKUP($A146,parlvotes_lh!$A$11:$ZZ$210,226,FALSE)))</f>
        <v/>
      </c>
      <c r="V146" s="270" t="str">
        <f>IF(ISERROR(VLOOKUP($A146,parlvotes_lh!$A$11:$ZZ$210,246,FALSE))=TRUE,"",IF(VLOOKUP($A146,parlvotes_lh!$A$11:$ZZ$210,246,FALSE)=0,"",VLOOKUP($A146,parlvotes_lh!$A$11:$ZZ$210,246,FALSE)))</f>
        <v/>
      </c>
      <c r="W146" s="270" t="str">
        <f>IF(ISERROR(VLOOKUP($A146,parlvotes_lh!$A$11:$ZZ$210,266,FALSE))=TRUE,"",IF(VLOOKUP($A146,parlvotes_lh!$A$11:$ZZ$210,266,FALSE)=0,"",VLOOKUP($A146,parlvotes_lh!$A$11:$ZZ$210,266,FALSE)))</f>
        <v/>
      </c>
      <c r="X146" s="270" t="str">
        <f>IF(ISERROR(VLOOKUP($A146,parlvotes_lh!$A$11:$ZZ$210,286,FALSE))=TRUE,"",IF(VLOOKUP($A146,parlvotes_lh!$A$11:$ZZ$210,286,FALSE)=0,"",VLOOKUP($A146,parlvotes_lh!$A$11:$ZZ$210,286,FALSE)))</f>
        <v/>
      </c>
      <c r="Y146" s="270" t="str">
        <f>IF(ISERROR(VLOOKUP($A146,parlvotes_lh!$A$11:$ZZ$210,306,FALSE))=TRUE,"",IF(VLOOKUP($A146,parlvotes_lh!$A$11:$ZZ$210,306,FALSE)=0,"",VLOOKUP($A146,parlvotes_lh!$A$11:$ZZ$210,306,FALSE)))</f>
        <v/>
      </c>
      <c r="Z146" s="270" t="str">
        <f>IF(ISERROR(VLOOKUP($A146,parlvotes_lh!$A$11:$ZZ$210,326,FALSE))=TRUE,"",IF(VLOOKUP($A146,parlvotes_lh!$A$11:$ZZ$210,326,FALSE)=0,"",VLOOKUP($A146,parlvotes_lh!$A$11:$ZZ$210,326,FALSE)))</f>
        <v/>
      </c>
      <c r="AA146" s="270" t="str">
        <f>IF(ISERROR(VLOOKUP($A146,parlvotes_lh!$A$11:$ZZ$210,346,FALSE))=TRUE,"",IF(VLOOKUP($A146,parlvotes_lh!$A$11:$ZZ$210,346,FALSE)=0,"",VLOOKUP($A146,parlvotes_lh!$A$11:$ZZ$210,346,FALSE)))</f>
        <v/>
      </c>
      <c r="AB146" s="270" t="str">
        <f>IF(ISERROR(VLOOKUP($A146,parlvotes_lh!$A$11:$ZZ$210,366,FALSE))=TRUE,"",IF(VLOOKUP($A146,parlvotes_lh!$A$11:$ZZ$210,366,FALSE)=0,"",VLOOKUP($A146,parlvotes_lh!$A$11:$ZZ$210,366,FALSE)))</f>
        <v/>
      </c>
      <c r="AC146" s="270" t="str">
        <f>IF(ISERROR(VLOOKUP($A146,parlvotes_lh!$A$11:$ZZ$210,386,FALSE))=TRUE,"",IF(VLOOKUP($A146,parlvotes_lh!$A$11:$ZZ$210,386,FALSE)=0,"",VLOOKUP($A146,parlvotes_lh!$A$11:$ZZ$210,386,FALSE)))</f>
        <v/>
      </c>
    </row>
    <row r="147" spans="1:29" ht="13.5" customHeight="1">
      <c r="A147" s="264"/>
      <c r="B147" s="45" t="str">
        <f>IF(A147="","",MID(info_weblinks!$C$3,32,3))</f>
        <v/>
      </c>
      <c r="C147" s="45" t="str">
        <f>IF(info_parties!G147="","",info_parties!G147)</f>
        <v/>
      </c>
      <c r="D147" s="45" t="str">
        <f>IF(info_parties!K147="","",info_parties!K147)</f>
        <v/>
      </c>
      <c r="E147" s="45" t="str">
        <f>IF(info_parties!H147="","",info_parties!H147)</f>
        <v/>
      </c>
      <c r="F147" s="265" t="str">
        <f t="shared" si="8"/>
        <v/>
      </c>
      <c r="G147" s="266" t="str">
        <f t="shared" si="9"/>
        <v/>
      </c>
      <c r="H147" s="267" t="str">
        <f t="shared" si="10"/>
        <v/>
      </c>
      <c r="I147" s="268" t="str">
        <f t="shared" si="11"/>
        <v/>
      </c>
      <c r="J147" s="269" t="str">
        <f>IF(ISERROR(VLOOKUP($A147,parlvotes_lh!$A$11:$ZZ$210,6,FALSE))=TRUE,"",IF(VLOOKUP($A147,parlvotes_lh!$A$11:$ZZ$210,6,FALSE)=0,"",VLOOKUP($A147,parlvotes_lh!$A$11:$ZZ$210,6,FALSE)))</f>
        <v/>
      </c>
      <c r="K147" s="269" t="str">
        <f>IF(ISERROR(VLOOKUP($A147,parlvotes_lh!$A$11:$ZZ$210,26,FALSE))=TRUE,"",IF(VLOOKUP($A147,parlvotes_lh!$A$11:$ZZ$210,26,FALSE)=0,"",VLOOKUP($A147,parlvotes_lh!$A$11:$ZZ$210,26,FALSE)))</f>
        <v/>
      </c>
      <c r="L147" s="269" t="str">
        <f>IF(ISERROR(VLOOKUP($A147,parlvotes_lh!$A$11:$ZZ$210,46,FALSE))=TRUE,"",IF(VLOOKUP($A147,parlvotes_lh!$A$11:$ZZ$210,46,FALSE)=0,"",VLOOKUP($A147,parlvotes_lh!$A$11:$ZZ$210,46,FALSE)))</f>
        <v/>
      </c>
      <c r="M147" s="269" t="str">
        <f>IF(ISERROR(VLOOKUP($A147,parlvotes_lh!$A$11:$ZZ$210,66,FALSE))=TRUE,"",IF(VLOOKUP($A147,parlvotes_lh!$A$11:$ZZ$210,66,FALSE)=0,"",VLOOKUP($A147,parlvotes_lh!$A$11:$ZZ$210,66,FALSE)))</f>
        <v/>
      </c>
      <c r="N147" s="269" t="str">
        <f>IF(ISERROR(VLOOKUP($A147,parlvotes_lh!$A$11:$ZZ$210,86,FALSE))=TRUE,"",IF(VLOOKUP($A147,parlvotes_lh!$A$11:$ZZ$210,86,FALSE)=0,"",VLOOKUP($A147,parlvotes_lh!$A$11:$ZZ$210,86,FALSE)))</f>
        <v/>
      </c>
      <c r="O147" s="269" t="str">
        <f>IF(ISERROR(VLOOKUP($A147,parlvotes_lh!$A$11:$ZZ$210,106,FALSE))=TRUE,"",IF(VLOOKUP($A147,parlvotes_lh!$A$11:$ZZ$210,106,FALSE)=0,"",VLOOKUP($A147,parlvotes_lh!$A$11:$ZZ$210,106,FALSE)))</f>
        <v/>
      </c>
      <c r="P147" s="269" t="str">
        <f>IF(ISERROR(VLOOKUP($A147,parlvotes_lh!$A$11:$ZZ$210,126,FALSE))=TRUE,"",IF(VLOOKUP($A147,parlvotes_lh!$A$11:$ZZ$210,126,FALSE)=0,"",VLOOKUP($A147,parlvotes_lh!$A$11:$ZZ$210,126,FALSE)))</f>
        <v/>
      </c>
      <c r="Q147" s="270" t="str">
        <f>IF(ISERROR(VLOOKUP($A147,parlvotes_lh!$A$11:$ZZ$210,146,FALSE))=TRUE,"",IF(VLOOKUP($A147,parlvotes_lh!$A$11:$ZZ$210,146,FALSE)=0,"",VLOOKUP($A147,parlvotes_lh!$A$11:$ZZ$210,146,FALSE)))</f>
        <v/>
      </c>
      <c r="R147" s="270" t="str">
        <f>IF(ISERROR(VLOOKUP($A147,parlvotes_lh!$A$11:$ZZ$210,166,FALSE))=TRUE,"",IF(VLOOKUP($A147,parlvotes_lh!$A$11:$ZZ$210,166,FALSE)=0,"",VLOOKUP($A147,parlvotes_lh!$A$11:$ZZ$210,166,FALSE)))</f>
        <v/>
      </c>
      <c r="S147" s="270" t="str">
        <f>IF(ISERROR(VLOOKUP($A147,parlvotes_lh!$A$11:$ZZ$210,186,FALSE))=TRUE,"",IF(VLOOKUP($A147,parlvotes_lh!$A$11:$ZZ$210,186,FALSE)=0,"",VLOOKUP($A147,parlvotes_lh!$A$11:$ZZ$210,186,FALSE)))</f>
        <v/>
      </c>
      <c r="T147" s="270" t="str">
        <f>IF(ISERROR(VLOOKUP($A147,parlvotes_lh!$A$11:$ZZ$210,206,FALSE))=TRUE,"",IF(VLOOKUP($A147,parlvotes_lh!$A$11:$ZZ$210,206,FALSE)=0,"",VLOOKUP($A147,parlvotes_lh!$A$11:$ZZ$210,206,FALSE)))</f>
        <v/>
      </c>
      <c r="U147" s="270" t="str">
        <f>IF(ISERROR(VLOOKUP($A147,parlvotes_lh!$A$11:$ZZ$210,226,FALSE))=TRUE,"",IF(VLOOKUP($A147,parlvotes_lh!$A$11:$ZZ$210,226,FALSE)=0,"",VLOOKUP($A147,parlvotes_lh!$A$11:$ZZ$210,226,FALSE)))</f>
        <v/>
      </c>
      <c r="V147" s="270" t="str">
        <f>IF(ISERROR(VLOOKUP($A147,parlvotes_lh!$A$11:$ZZ$210,246,FALSE))=TRUE,"",IF(VLOOKUP($A147,parlvotes_lh!$A$11:$ZZ$210,246,FALSE)=0,"",VLOOKUP($A147,parlvotes_lh!$A$11:$ZZ$210,246,FALSE)))</f>
        <v/>
      </c>
      <c r="W147" s="270" t="str">
        <f>IF(ISERROR(VLOOKUP($A147,parlvotes_lh!$A$11:$ZZ$210,266,FALSE))=TRUE,"",IF(VLOOKUP($A147,parlvotes_lh!$A$11:$ZZ$210,266,FALSE)=0,"",VLOOKUP($A147,parlvotes_lh!$A$11:$ZZ$210,266,FALSE)))</f>
        <v/>
      </c>
      <c r="X147" s="270" t="str">
        <f>IF(ISERROR(VLOOKUP($A147,parlvotes_lh!$A$11:$ZZ$210,286,FALSE))=TRUE,"",IF(VLOOKUP($A147,parlvotes_lh!$A$11:$ZZ$210,286,FALSE)=0,"",VLOOKUP($A147,parlvotes_lh!$A$11:$ZZ$210,286,FALSE)))</f>
        <v/>
      </c>
      <c r="Y147" s="270" t="str">
        <f>IF(ISERROR(VLOOKUP($A147,parlvotes_lh!$A$11:$ZZ$210,306,FALSE))=TRUE,"",IF(VLOOKUP($A147,parlvotes_lh!$A$11:$ZZ$210,306,FALSE)=0,"",VLOOKUP($A147,parlvotes_lh!$A$11:$ZZ$210,306,FALSE)))</f>
        <v/>
      </c>
      <c r="Z147" s="270" t="str">
        <f>IF(ISERROR(VLOOKUP($A147,parlvotes_lh!$A$11:$ZZ$210,326,FALSE))=TRUE,"",IF(VLOOKUP($A147,parlvotes_lh!$A$11:$ZZ$210,326,FALSE)=0,"",VLOOKUP($A147,parlvotes_lh!$A$11:$ZZ$210,326,FALSE)))</f>
        <v/>
      </c>
      <c r="AA147" s="270" t="str">
        <f>IF(ISERROR(VLOOKUP($A147,parlvotes_lh!$A$11:$ZZ$210,346,FALSE))=TRUE,"",IF(VLOOKUP($A147,parlvotes_lh!$A$11:$ZZ$210,346,FALSE)=0,"",VLOOKUP($A147,parlvotes_lh!$A$11:$ZZ$210,346,FALSE)))</f>
        <v/>
      </c>
      <c r="AB147" s="270" t="str">
        <f>IF(ISERROR(VLOOKUP($A147,parlvotes_lh!$A$11:$ZZ$210,366,FALSE))=TRUE,"",IF(VLOOKUP($A147,parlvotes_lh!$A$11:$ZZ$210,366,FALSE)=0,"",VLOOKUP($A147,parlvotes_lh!$A$11:$ZZ$210,366,FALSE)))</f>
        <v/>
      </c>
      <c r="AC147" s="270" t="str">
        <f>IF(ISERROR(VLOOKUP($A147,parlvotes_lh!$A$11:$ZZ$210,386,FALSE))=TRUE,"",IF(VLOOKUP($A147,parlvotes_lh!$A$11:$ZZ$210,386,FALSE)=0,"",VLOOKUP($A147,parlvotes_lh!$A$11:$ZZ$210,386,FALSE)))</f>
        <v/>
      </c>
    </row>
    <row r="148" spans="1:29" ht="13.5" customHeight="1">
      <c r="A148" s="264"/>
      <c r="B148" s="45" t="str">
        <f>IF(A148="","",MID(info_weblinks!$C$3,32,3))</f>
        <v/>
      </c>
      <c r="C148" s="45" t="str">
        <f>IF(info_parties!G148="","",info_parties!G148)</f>
        <v/>
      </c>
      <c r="D148" s="45" t="str">
        <f>IF(info_parties!K148="","",info_parties!K148)</f>
        <v/>
      </c>
      <c r="E148" s="45" t="str">
        <f>IF(info_parties!H148="","",info_parties!H148)</f>
        <v/>
      </c>
      <c r="F148" s="265" t="str">
        <f t="shared" si="8"/>
        <v/>
      </c>
      <c r="G148" s="266" t="str">
        <f t="shared" si="9"/>
        <v/>
      </c>
      <c r="H148" s="267" t="str">
        <f t="shared" si="10"/>
        <v/>
      </c>
      <c r="I148" s="268" t="str">
        <f t="shared" si="11"/>
        <v/>
      </c>
      <c r="J148" s="269" t="str">
        <f>IF(ISERROR(VLOOKUP($A148,parlvotes_lh!$A$11:$ZZ$210,6,FALSE))=TRUE,"",IF(VLOOKUP($A148,parlvotes_lh!$A$11:$ZZ$210,6,FALSE)=0,"",VLOOKUP($A148,parlvotes_lh!$A$11:$ZZ$210,6,FALSE)))</f>
        <v/>
      </c>
      <c r="K148" s="269" t="str">
        <f>IF(ISERROR(VLOOKUP($A148,parlvotes_lh!$A$11:$ZZ$210,26,FALSE))=TRUE,"",IF(VLOOKUP($A148,parlvotes_lh!$A$11:$ZZ$210,26,FALSE)=0,"",VLOOKUP($A148,parlvotes_lh!$A$11:$ZZ$210,26,FALSE)))</f>
        <v/>
      </c>
      <c r="L148" s="269" t="str">
        <f>IF(ISERROR(VLOOKUP($A148,parlvotes_lh!$A$11:$ZZ$210,46,FALSE))=TRUE,"",IF(VLOOKUP($A148,parlvotes_lh!$A$11:$ZZ$210,46,FALSE)=0,"",VLOOKUP($A148,parlvotes_lh!$A$11:$ZZ$210,46,FALSE)))</f>
        <v/>
      </c>
      <c r="M148" s="269" t="str">
        <f>IF(ISERROR(VLOOKUP($A148,parlvotes_lh!$A$11:$ZZ$210,66,FALSE))=TRUE,"",IF(VLOOKUP($A148,parlvotes_lh!$A$11:$ZZ$210,66,FALSE)=0,"",VLOOKUP($A148,parlvotes_lh!$A$11:$ZZ$210,66,FALSE)))</f>
        <v/>
      </c>
      <c r="N148" s="269" t="str">
        <f>IF(ISERROR(VLOOKUP($A148,parlvotes_lh!$A$11:$ZZ$210,86,FALSE))=TRUE,"",IF(VLOOKUP($A148,parlvotes_lh!$A$11:$ZZ$210,86,FALSE)=0,"",VLOOKUP($A148,parlvotes_lh!$A$11:$ZZ$210,86,FALSE)))</f>
        <v/>
      </c>
      <c r="O148" s="269" t="str">
        <f>IF(ISERROR(VLOOKUP($A148,parlvotes_lh!$A$11:$ZZ$210,106,FALSE))=TRUE,"",IF(VLOOKUP($A148,parlvotes_lh!$A$11:$ZZ$210,106,FALSE)=0,"",VLOOKUP($A148,parlvotes_lh!$A$11:$ZZ$210,106,FALSE)))</f>
        <v/>
      </c>
      <c r="P148" s="269" t="str">
        <f>IF(ISERROR(VLOOKUP($A148,parlvotes_lh!$A$11:$ZZ$210,126,FALSE))=TRUE,"",IF(VLOOKUP($A148,parlvotes_lh!$A$11:$ZZ$210,126,FALSE)=0,"",VLOOKUP($A148,parlvotes_lh!$A$11:$ZZ$210,126,FALSE)))</f>
        <v/>
      </c>
      <c r="Q148" s="270" t="str">
        <f>IF(ISERROR(VLOOKUP($A148,parlvotes_lh!$A$11:$ZZ$210,146,FALSE))=TRUE,"",IF(VLOOKUP($A148,parlvotes_lh!$A$11:$ZZ$210,146,FALSE)=0,"",VLOOKUP($A148,parlvotes_lh!$A$11:$ZZ$210,146,FALSE)))</f>
        <v/>
      </c>
      <c r="R148" s="270" t="str">
        <f>IF(ISERROR(VLOOKUP($A148,parlvotes_lh!$A$11:$ZZ$210,166,FALSE))=TRUE,"",IF(VLOOKUP($A148,parlvotes_lh!$A$11:$ZZ$210,166,FALSE)=0,"",VLOOKUP($A148,parlvotes_lh!$A$11:$ZZ$210,166,FALSE)))</f>
        <v/>
      </c>
      <c r="S148" s="270" t="str">
        <f>IF(ISERROR(VLOOKUP($A148,parlvotes_lh!$A$11:$ZZ$210,186,FALSE))=TRUE,"",IF(VLOOKUP($A148,parlvotes_lh!$A$11:$ZZ$210,186,FALSE)=0,"",VLOOKUP($A148,parlvotes_lh!$A$11:$ZZ$210,186,FALSE)))</f>
        <v/>
      </c>
      <c r="T148" s="270" t="str">
        <f>IF(ISERROR(VLOOKUP($A148,parlvotes_lh!$A$11:$ZZ$210,206,FALSE))=TRUE,"",IF(VLOOKUP($A148,parlvotes_lh!$A$11:$ZZ$210,206,FALSE)=0,"",VLOOKUP($A148,parlvotes_lh!$A$11:$ZZ$210,206,FALSE)))</f>
        <v/>
      </c>
      <c r="U148" s="270" t="str">
        <f>IF(ISERROR(VLOOKUP($A148,parlvotes_lh!$A$11:$ZZ$210,226,FALSE))=TRUE,"",IF(VLOOKUP($A148,parlvotes_lh!$A$11:$ZZ$210,226,FALSE)=0,"",VLOOKUP($A148,parlvotes_lh!$A$11:$ZZ$210,226,FALSE)))</f>
        <v/>
      </c>
      <c r="V148" s="270" t="str">
        <f>IF(ISERROR(VLOOKUP($A148,parlvotes_lh!$A$11:$ZZ$210,246,FALSE))=TRUE,"",IF(VLOOKUP($A148,parlvotes_lh!$A$11:$ZZ$210,246,FALSE)=0,"",VLOOKUP($A148,parlvotes_lh!$A$11:$ZZ$210,246,FALSE)))</f>
        <v/>
      </c>
      <c r="W148" s="270" t="str">
        <f>IF(ISERROR(VLOOKUP($A148,parlvotes_lh!$A$11:$ZZ$210,266,FALSE))=TRUE,"",IF(VLOOKUP($A148,parlvotes_lh!$A$11:$ZZ$210,266,FALSE)=0,"",VLOOKUP($A148,parlvotes_lh!$A$11:$ZZ$210,266,FALSE)))</f>
        <v/>
      </c>
      <c r="X148" s="270" t="str">
        <f>IF(ISERROR(VLOOKUP($A148,parlvotes_lh!$A$11:$ZZ$210,286,FALSE))=TRUE,"",IF(VLOOKUP($A148,parlvotes_lh!$A$11:$ZZ$210,286,FALSE)=0,"",VLOOKUP($A148,parlvotes_lh!$A$11:$ZZ$210,286,FALSE)))</f>
        <v/>
      </c>
      <c r="Y148" s="270" t="str">
        <f>IF(ISERROR(VLOOKUP($A148,parlvotes_lh!$A$11:$ZZ$210,306,FALSE))=TRUE,"",IF(VLOOKUP($A148,parlvotes_lh!$A$11:$ZZ$210,306,FALSE)=0,"",VLOOKUP($A148,parlvotes_lh!$A$11:$ZZ$210,306,FALSE)))</f>
        <v/>
      </c>
      <c r="Z148" s="270" t="str">
        <f>IF(ISERROR(VLOOKUP($A148,parlvotes_lh!$A$11:$ZZ$210,326,FALSE))=TRUE,"",IF(VLOOKUP($A148,parlvotes_lh!$A$11:$ZZ$210,326,FALSE)=0,"",VLOOKUP($A148,parlvotes_lh!$A$11:$ZZ$210,326,FALSE)))</f>
        <v/>
      </c>
      <c r="AA148" s="270" t="str">
        <f>IF(ISERROR(VLOOKUP($A148,parlvotes_lh!$A$11:$ZZ$210,346,FALSE))=TRUE,"",IF(VLOOKUP($A148,parlvotes_lh!$A$11:$ZZ$210,346,FALSE)=0,"",VLOOKUP($A148,parlvotes_lh!$A$11:$ZZ$210,346,FALSE)))</f>
        <v/>
      </c>
      <c r="AB148" s="270" t="str">
        <f>IF(ISERROR(VLOOKUP($A148,parlvotes_lh!$A$11:$ZZ$210,366,FALSE))=TRUE,"",IF(VLOOKUP($A148,parlvotes_lh!$A$11:$ZZ$210,366,FALSE)=0,"",VLOOKUP($A148,parlvotes_lh!$A$11:$ZZ$210,366,FALSE)))</f>
        <v/>
      </c>
      <c r="AC148" s="270" t="str">
        <f>IF(ISERROR(VLOOKUP($A148,parlvotes_lh!$A$11:$ZZ$210,386,FALSE))=TRUE,"",IF(VLOOKUP($A148,parlvotes_lh!$A$11:$ZZ$210,386,FALSE)=0,"",VLOOKUP($A148,parlvotes_lh!$A$11:$ZZ$210,386,FALSE)))</f>
        <v/>
      </c>
    </row>
    <row r="149" spans="1:29" ht="13.5" customHeight="1">
      <c r="A149" s="264"/>
      <c r="B149" s="45" t="str">
        <f>IF(A149="","",MID(info_weblinks!$C$3,32,3))</f>
        <v/>
      </c>
      <c r="C149" s="45" t="str">
        <f>IF(info_parties!G149="","",info_parties!G149)</f>
        <v/>
      </c>
      <c r="D149" s="45" t="str">
        <f>IF(info_parties!K149="","",info_parties!K149)</f>
        <v/>
      </c>
      <c r="E149" s="45" t="str">
        <f>IF(info_parties!H149="","",info_parties!H149)</f>
        <v/>
      </c>
      <c r="F149" s="265" t="str">
        <f t="shared" si="8"/>
        <v/>
      </c>
      <c r="G149" s="266" t="str">
        <f t="shared" si="9"/>
        <v/>
      </c>
      <c r="H149" s="267" t="str">
        <f t="shared" si="10"/>
        <v/>
      </c>
      <c r="I149" s="268" t="str">
        <f t="shared" si="11"/>
        <v/>
      </c>
      <c r="J149" s="269" t="str">
        <f>IF(ISERROR(VLOOKUP($A149,parlvotes_lh!$A$11:$ZZ$210,6,FALSE))=TRUE,"",IF(VLOOKUP($A149,parlvotes_lh!$A$11:$ZZ$210,6,FALSE)=0,"",VLOOKUP($A149,parlvotes_lh!$A$11:$ZZ$210,6,FALSE)))</f>
        <v/>
      </c>
      <c r="K149" s="269" t="str">
        <f>IF(ISERROR(VLOOKUP($A149,parlvotes_lh!$A$11:$ZZ$210,26,FALSE))=TRUE,"",IF(VLOOKUP($A149,parlvotes_lh!$A$11:$ZZ$210,26,FALSE)=0,"",VLOOKUP($A149,parlvotes_lh!$A$11:$ZZ$210,26,FALSE)))</f>
        <v/>
      </c>
      <c r="L149" s="269" t="str">
        <f>IF(ISERROR(VLOOKUP($A149,parlvotes_lh!$A$11:$ZZ$210,46,FALSE))=TRUE,"",IF(VLOOKUP($A149,parlvotes_lh!$A$11:$ZZ$210,46,FALSE)=0,"",VLOOKUP($A149,parlvotes_lh!$A$11:$ZZ$210,46,FALSE)))</f>
        <v/>
      </c>
      <c r="M149" s="269" t="str">
        <f>IF(ISERROR(VLOOKUP($A149,parlvotes_lh!$A$11:$ZZ$210,66,FALSE))=TRUE,"",IF(VLOOKUP($A149,parlvotes_lh!$A$11:$ZZ$210,66,FALSE)=0,"",VLOOKUP($A149,parlvotes_lh!$A$11:$ZZ$210,66,FALSE)))</f>
        <v/>
      </c>
      <c r="N149" s="269" t="str">
        <f>IF(ISERROR(VLOOKUP($A149,parlvotes_lh!$A$11:$ZZ$210,86,FALSE))=TRUE,"",IF(VLOOKUP($A149,parlvotes_lh!$A$11:$ZZ$210,86,FALSE)=0,"",VLOOKUP($A149,parlvotes_lh!$A$11:$ZZ$210,86,FALSE)))</f>
        <v/>
      </c>
      <c r="O149" s="269" t="str">
        <f>IF(ISERROR(VLOOKUP($A149,parlvotes_lh!$A$11:$ZZ$210,106,FALSE))=TRUE,"",IF(VLOOKUP($A149,parlvotes_lh!$A$11:$ZZ$210,106,FALSE)=0,"",VLOOKUP($A149,parlvotes_lh!$A$11:$ZZ$210,106,FALSE)))</f>
        <v/>
      </c>
      <c r="P149" s="269" t="str">
        <f>IF(ISERROR(VLOOKUP($A149,parlvotes_lh!$A$11:$ZZ$210,126,FALSE))=TRUE,"",IF(VLOOKUP($A149,parlvotes_lh!$A$11:$ZZ$210,126,FALSE)=0,"",VLOOKUP($A149,parlvotes_lh!$A$11:$ZZ$210,126,FALSE)))</f>
        <v/>
      </c>
      <c r="Q149" s="270" t="str">
        <f>IF(ISERROR(VLOOKUP($A149,parlvotes_lh!$A$11:$ZZ$210,146,FALSE))=TRUE,"",IF(VLOOKUP($A149,parlvotes_lh!$A$11:$ZZ$210,146,FALSE)=0,"",VLOOKUP($A149,parlvotes_lh!$A$11:$ZZ$210,146,FALSE)))</f>
        <v/>
      </c>
      <c r="R149" s="270" t="str">
        <f>IF(ISERROR(VLOOKUP($A149,parlvotes_lh!$A$11:$ZZ$210,166,FALSE))=TRUE,"",IF(VLOOKUP($A149,parlvotes_lh!$A$11:$ZZ$210,166,FALSE)=0,"",VLOOKUP($A149,parlvotes_lh!$A$11:$ZZ$210,166,FALSE)))</f>
        <v/>
      </c>
      <c r="S149" s="270" t="str">
        <f>IF(ISERROR(VLOOKUP($A149,parlvotes_lh!$A$11:$ZZ$210,186,FALSE))=TRUE,"",IF(VLOOKUP($A149,parlvotes_lh!$A$11:$ZZ$210,186,FALSE)=0,"",VLOOKUP($A149,parlvotes_lh!$A$11:$ZZ$210,186,FALSE)))</f>
        <v/>
      </c>
      <c r="T149" s="270" t="str">
        <f>IF(ISERROR(VLOOKUP($A149,parlvotes_lh!$A$11:$ZZ$210,206,FALSE))=TRUE,"",IF(VLOOKUP($A149,parlvotes_lh!$A$11:$ZZ$210,206,FALSE)=0,"",VLOOKUP($A149,parlvotes_lh!$A$11:$ZZ$210,206,FALSE)))</f>
        <v/>
      </c>
      <c r="U149" s="270" t="str">
        <f>IF(ISERROR(VLOOKUP($A149,parlvotes_lh!$A$11:$ZZ$210,226,FALSE))=TRUE,"",IF(VLOOKUP($A149,parlvotes_lh!$A$11:$ZZ$210,226,FALSE)=0,"",VLOOKUP($A149,parlvotes_lh!$A$11:$ZZ$210,226,FALSE)))</f>
        <v/>
      </c>
      <c r="V149" s="270" t="str">
        <f>IF(ISERROR(VLOOKUP($A149,parlvotes_lh!$A$11:$ZZ$210,246,FALSE))=TRUE,"",IF(VLOOKUP($A149,parlvotes_lh!$A$11:$ZZ$210,246,FALSE)=0,"",VLOOKUP($A149,parlvotes_lh!$A$11:$ZZ$210,246,FALSE)))</f>
        <v/>
      </c>
      <c r="W149" s="270" t="str">
        <f>IF(ISERROR(VLOOKUP($A149,parlvotes_lh!$A$11:$ZZ$210,266,FALSE))=TRUE,"",IF(VLOOKUP($A149,parlvotes_lh!$A$11:$ZZ$210,266,FALSE)=0,"",VLOOKUP($A149,parlvotes_lh!$A$11:$ZZ$210,266,FALSE)))</f>
        <v/>
      </c>
      <c r="X149" s="270" t="str">
        <f>IF(ISERROR(VLOOKUP($A149,parlvotes_lh!$A$11:$ZZ$210,286,FALSE))=TRUE,"",IF(VLOOKUP($A149,parlvotes_lh!$A$11:$ZZ$210,286,FALSE)=0,"",VLOOKUP($A149,parlvotes_lh!$A$11:$ZZ$210,286,FALSE)))</f>
        <v/>
      </c>
      <c r="Y149" s="270" t="str">
        <f>IF(ISERROR(VLOOKUP($A149,parlvotes_lh!$A$11:$ZZ$210,306,FALSE))=TRUE,"",IF(VLOOKUP($A149,parlvotes_lh!$A$11:$ZZ$210,306,FALSE)=0,"",VLOOKUP($A149,parlvotes_lh!$A$11:$ZZ$210,306,FALSE)))</f>
        <v/>
      </c>
      <c r="Z149" s="270" t="str">
        <f>IF(ISERROR(VLOOKUP($A149,parlvotes_lh!$A$11:$ZZ$210,326,FALSE))=TRUE,"",IF(VLOOKUP($A149,parlvotes_lh!$A$11:$ZZ$210,326,FALSE)=0,"",VLOOKUP($A149,parlvotes_lh!$A$11:$ZZ$210,326,FALSE)))</f>
        <v/>
      </c>
      <c r="AA149" s="270" t="str">
        <f>IF(ISERROR(VLOOKUP($A149,parlvotes_lh!$A$11:$ZZ$210,346,FALSE))=TRUE,"",IF(VLOOKUP($A149,parlvotes_lh!$A$11:$ZZ$210,346,FALSE)=0,"",VLOOKUP($A149,parlvotes_lh!$A$11:$ZZ$210,346,FALSE)))</f>
        <v/>
      </c>
      <c r="AB149" s="270" t="str">
        <f>IF(ISERROR(VLOOKUP($A149,parlvotes_lh!$A$11:$ZZ$210,366,FALSE))=TRUE,"",IF(VLOOKUP($A149,parlvotes_lh!$A$11:$ZZ$210,366,FALSE)=0,"",VLOOKUP($A149,parlvotes_lh!$A$11:$ZZ$210,366,FALSE)))</f>
        <v/>
      </c>
      <c r="AC149" s="270" t="str">
        <f>IF(ISERROR(VLOOKUP($A149,parlvotes_lh!$A$11:$ZZ$210,386,FALSE))=TRUE,"",IF(VLOOKUP($A149,parlvotes_lh!$A$11:$ZZ$210,386,FALSE)=0,"",VLOOKUP($A149,parlvotes_lh!$A$11:$ZZ$210,386,FALSE)))</f>
        <v/>
      </c>
    </row>
    <row r="150" spans="1:29" ht="13.5" customHeight="1">
      <c r="A150" s="264"/>
      <c r="B150" s="45" t="str">
        <f>IF(A150="","",MID(info_weblinks!$C$3,32,3))</f>
        <v/>
      </c>
      <c r="C150" s="45" t="str">
        <f>IF(info_parties!G150="","",info_parties!G150)</f>
        <v/>
      </c>
      <c r="D150" s="45" t="str">
        <f>IF(info_parties!K150="","",info_parties!K150)</f>
        <v/>
      </c>
      <c r="E150" s="45" t="str">
        <f>IF(info_parties!H150="","",info_parties!H150)</f>
        <v/>
      </c>
      <c r="F150" s="265" t="str">
        <f t="shared" si="8"/>
        <v/>
      </c>
      <c r="G150" s="266" t="str">
        <f t="shared" si="9"/>
        <v/>
      </c>
      <c r="H150" s="267" t="str">
        <f t="shared" si="10"/>
        <v/>
      </c>
      <c r="I150" s="268" t="str">
        <f t="shared" si="11"/>
        <v/>
      </c>
      <c r="J150" s="269" t="str">
        <f>IF(ISERROR(VLOOKUP($A150,parlvotes_lh!$A$11:$ZZ$210,6,FALSE))=TRUE,"",IF(VLOOKUP($A150,parlvotes_lh!$A$11:$ZZ$210,6,FALSE)=0,"",VLOOKUP($A150,parlvotes_lh!$A$11:$ZZ$210,6,FALSE)))</f>
        <v/>
      </c>
      <c r="K150" s="269" t="str">
        <f>IF(ISERROR(VLOOKUP($A150,parlvotes_lh!$A$11:$ZZ$210,26,FALSE))=TRUE,"",IF(VLOOKUP($A150,parlvotes_lh!$A$11:$ZZ$210,26,FALSE)=0,"",VLOOKUP($A150,parlvotes_lh!$A$11:$ZZ$210,26,FALSE)))</f>
        <v/>
      </c>
      <c r="L150" s="269" t="str">
        <f>IF(ISERROR(VLOOKUP($A150,parlvotes_lh!$A$11:$ZZ$210,46,FALSE))=TRUE,"",IF(VLOOKUP($A150,parlvotes_lh!$A$11:$ZZ$210,46,FALSE)=0,"",VLOOKUP($A150,parlvotes_lh!$A$11:$ZZ$210,46,FALSE)))</f>
        <v/>
      </c>
      <c r="M150" s="269" t="str">
        <f>IF(ISERROR(VLOOKUP($A150,parlvotes_lh!$A$11:$ZZ$210,66,FALSE))=TRUE,"",IF(VLOOKUP($A150,parlvotes_lh!$A$11:$ZZ$210,66,FALSE)=0,"",VLOOKUP($A150,parlvotes_lh!$A$11:$ZZ$210,66,FALSE)))</f>
        <v/>
      </c>
      <c r="N150" s="269" t="str">
        <f>IF(ISERROR(VLOOKUP($A150,parlvotes_lh!$A$11:$ZZ$210,86,FALSE))=TRUE,"",IF(VLOOKUP($A150,parlvotes_lh!$A$11:$ZZ$210,86,FALSE)=0,"",VLOOKUP($A150,parlvotes_lh!$A$11:$ZZ$210,86,FALSE)))</f>
        <v/>
      </c>
      <c r="O150" s="269" t="str">
        <f>IF(ISERROR(VLOOKUP($A150,parlvotes_lh!$A$11:$ZZ$210,106,FALSE))=TRUE,"",IF(VLOOKUP($A150,parlvotes_lh!$A$11:$ZZ$210,106,FALSE)=0,"",VLOOKUP($A150,parlvotes_lh!$A$11:$ZZ$210,106,FALSE)))</f>
        <v/>
      </c>
      <c r="P150" s="269" t="str">
        <f>IF(ISERROR(VLOOKUP($A150,parlvotes_lh!$A$11:$ZZ$210,126,FALSE))=TRUE,"",IF(VLOOKUP($A150,parlvotes_lh!$A$11:$ZZ$210,126,FALSE)=0,"",VLOOKUP($A150,parlvotes_lh!$A$11:$ZZ$210,126,FALSE)))</f>
        <v/>
      </c>
      <c r="Q150" s="270" t="str">
        <f>IF(ISERROR(VLOOKUP($A150,parlvotes_lh!$A$11:$ZZ$210,146,FALSE))=TRUE,"",IF(VLOOKUP($A150,parlvotes_lh!$A$11:$ZZ$210,146,FALSE)=0,"",VLOOKUP($A150,parlvotes_lh!$A$11:$ZZ$210,146,FALSE)))</f>
        <v/>
      </c>
      <c r="R150" s="270" t="str">
        <f>IF(ISERROR(VLOOKUP($A150,parlvotes_lh!$A$11:$ZZ$210,166,FALSE))=TRUE,"",IF(VLOOKUP($A150,parlvotes_lh!$A$11:$ZZ$210,166,FALSE)=0,"",VLOOKUP($A150,parlvotes_lh!$A$11:$ZZ$210,166,FALSE)))</f>
        <v/>
      </c>
      <c r="S150" s="270" t="str">
        <f>IF(ISERROR(VLOOKUP($A150,parlvotes_lh!$A$11:$ZZ$210,186,FALSE))=TRUE,"",IF(VLOOKUP($A150,parlvotes_lh!$A$11:$ZZ$210,186,FALSE)=0,"",VLOOKUP($A150,parlvotes_lh!$A$11:$ZZ$210,186,FALSE)))</f>
        <v/>
      </c>
      <c r="T150" s="270" t="str">
        <f>IF(ISERROR(VLOOKUP($A150,parlvotes_lh!$A$11:$ZZ$210,206,FALSE))=TRUE,"",IF(VLOOKUP($A150,parlvotes_lh!$A$11:$ZZ$210,206,FALSE)=0,"",VLOOKUP($A150,parlvotes_lh!$A$11:$ZZ$210,206,FALSE)))</f>
        <v/>
      </c>
      <c r="U150" s="270" t="str">
        <f>IF(ISERROR(VLOOKUP($A150,parlvotes_lh!$A$11:$ZZ$210,226,FALSE))=TRUE,"",IF(VLOOKUP($A150,parlvotes_lh!$A$11:$ZZ$210,226,FALSE)=0,"",VLOOKUP($A150,parlvotes_lh!$A$11:$ZZ$210,226,FALSE)))</f>
        <v/>
      </c>
      <c r="V150" s="270" t="str">
        <f>IF(ISERROR(VLOOKUP($A150,parlvotes_lh!$A$11:$ZZ$210,246,FALSE))=TRUE,"",IF(VLOOKUP($A150,parlvotes_lh!$A$11:$ZZ$210,246,FALSE)=0,"",VLOOKUP($A150,parlvotes_lh!$A$11:$ZZ$210,246,FALSE)))</f>
        <v/>
      </c>
      <c r="W150" s="270" t="str">
        <f>IF(ISERROR(VLOOKUP($A150,parlvotes_lh!$A$11:$ZZ$210,266,FALSE))=TRUE,"",IF(VLOOKUP($A150,parlvotes_lh!$A$11:$ZZ$210,266,FALSE)=0,"",VLOOKUP($A150,parlvotes_lh!$A$11:$ZZ$210,266,FALSE)))</f>
        <v/>
      </c>
      <c r="X150" s="270" t="str">
        <f>IF(ISERROR(VLOOKUP($A150,parlvotes_lh!$A$11:$ZZ$210,286,FALSE))=TRUE,"",IF(VLOOKUP($A150,parlvotes_lh!$A$11:$ZZ$210,286,FALSE)=0,"",VLOOKUP($A150,parlvotes_lh!$A$11:$ZZ$210,286,FALSE)))</f>
        <v/>
      </c>
      <c r="Y150" s="270" t="str">
        <f>IF(ISERROR(VLOOKUP($A150,parlvotes_lh!$A$11:$ZZ$210,306,FALSE))=TRUE,"",IF(VLOOKUP($A150,parlvotes_lh!$A$11:$ZZ$210,306,FALSE)=0,"",VLOOKUP($A150,parlvotes_lh!$A$11:$ZZ$210,306,FALSE)))</f>
        <v/>
      </c>
      <c r="Z150" s="270" t="str">
        <f>IF(ISERROR(VLOOKUP($A150,parlvotes_lh!$A$11:$ZZ$210,326,FALSE))=TRUE,"",IF(VLOOKUP($A150,parlvotes_lh!$A$11:$ZZ$210,326,FALSE)=0,"",VLOOKUP($A150,parlvotes_lh!$A$11:$ZZ$210,326,FALSE)))</f>
        <v/>
      </c>
      <c r="AA150" s="270" t="str">
        <f>IF(ISERROR(VLOOKUP($A150,parlvotes_lh!$A$11:$ZZ$210,346,FALSE))=TRUE,"",IF(VLOOKUP($A150,parlvotes_lh!$A$11:$ZZ$210,346,FALSE)=0,"",VLOOKUP($A150,parlvotes_lh!$A$11:$ZZ$210,346,FALSE)))</f>
        <v/>
      </c>
      <c r="AB150" s="270" t="str">
        <f>IF(ISERROR(VLOOKUP($A150,parlvotes_lh!$A$11:$ZZ$210,366,FALSE))=TRUE,"",IF(VLOOKUP($A150,parlvotes_lh!$A$11:$ZZ$210,366,FALSE)=0,"",VLOOKUP($A150,parlvotes_lh!$A$11:$ZZ$210,366,FALSE)))</f>
        <v/>
      </c>
      <c r="AC150" s="270" t="str">
        <f>IF(ISERROR(VLOOKUP($A150,parlvotes_lh!$A$11:$ZZ$210,386,FALSE))=TRUE,"",IF(VLOOKUP($A150,parlvotes_lh!$A$11:$ZZ$210,386,FALSE)=0,"",VLOOKUP($A150,parlvotes_lh!$A$11:$ZZ$210,386,FALSE)))</f>
        <v/>
      </c>
    </row>
    <row r="151" spans="1:29" ht="13.5" customHeight="1">
      <c r="A151" s="264"/>
      <c r="B151" s="45" t="str">
        <f>IF(A151="","",MID(info_weblinks!$C$3,32,3))</f>
        <v/>
      </c>
      <c r="C151" s="45" t="str">
        <f>IF(info_parties!G151="","",info_parties!G151)</f>
        <v/>
      </c>
      <c r="D151" s="45" t="str">
        <f>IF(info_parties!K151="","",info_parties!K151)</f>
        <v/>
      </c>
      <c r="E151" s="45" t="str">
        <f>IF(info_parties!H151="","",info_parties!H151)</f>
        <v/>
      </c>
      <c r="F151" s="265" t="str">
        <f t="shared" si="8"/>
        <v/>
      </c>
      <c r="G151" s="266" t="str">
        <f t="shared" si="9"/>
        <v/>
      </c>
      <c r="H151" s="267" t="str">
        <f t="shared" si="10"/>
        <v/>
      </c>
      <c r="I151" s="268" t="str">
        <f t="shared" si="11"/>
        <v/>
      </c>
      <c r="J151" s="269" t="str">
        <f>IF(ISERROR(VLOOKUP($A151,parlvotes_lh!$A$11:$ZZ$210,6,FALSE))=TRUE,"",IF(VLOOKUP($A151,parlvotes_lh!$A$11:$ZZ$210,6,FALSE)=0,"",VLOOKUP($A151,parlvotes_lh!$A$11:$ZZ$210,6,FALSE)))</f>
        <v/>
      </c>
      <c r="K151" s="269" t="str">
        <f>IF(ISERROR(VLOOKUP($A151,parlvotes_lh!$A$11:$ZZ$210,26,FALSE))=TRUE,"",IF(VLOOKUP($A151,parlvotes_lh!$A$11:$ZZ$210,26,FALSE)=0,"",VLOOKUP($A151,parlvotes_lh!$A$11:$ZZ$210,26,FALSE)))</f>
        <v/>
      </c>
      <c r="L151" s="269" t="str">
        <f>IF(ISERROR(VLOOKUP($A151,parlvotes_lh!$A$11:$ZZ$210,46,FALSE))=TRUE,"",IF(VLOOKUP($A151,parlvotes_lh!$A$11:$ZZ$210,46,FALSE)=0,"",VLOOKUP($A151,parlvotes_lh!$A$11:$ZZ$210,46,FALSE)))</f>
        <v/>
      </c>
      <c r="M151" s="269" t="str">
        <f>IF(ISERROR(VLOOKUP($A151,parlvotes_lh!$A$11:$ZZ$210,66,FALSE))=TRUE,"",IF(VLOOKUP($A151,parlvotes_lh!$A$11:$ZZ$210,66,FALSE)=0,"",VLOOKUP($A151,parlvotes_lh!$A$11:$ZZ$210,66,FALSE)))</f>
        <v/>
      </c>
      <c r="N151" s="269" t="str">
        <f>IF(ISERROR(VLOOKUP($A151,parlvotes_lh!$A$11:$ZZ$210,86,FALSE))=TRUE,"",IF(VLOOKUP($A151,parlvotes_lh!$A$11:$ZZ$210,86,FALSE)=0,"",VLOOKUP($A151,parlvotes_lh!$A$11:$ZZ$210,86,FALSE)))</f>
        <v/>
      </c>
      <c r="O151" s="269" t="str">
        <f>IF(ISERROR(VLOOKUP($A151,parlvotes_lh!$A$11:$ZZ$210,106,FALSE))=TRUE,"",IF(VLOOKUP($A151,parlvotes_lh!$A$11:$ZZ$210,106,FALSE)=0,"",VLOOKUP($A151,parlvotes_lh!$A$11:$ZZ$210,106,FALSE)))</f>
        <v/>
      </c>
      <c r="P151" s="269" t="str">
        <f>IF(ISERROR(VLOOKUP($A151,parlvotes_lh!$A$11:$ZZ$210,126,FALSE))=TRUE,"",IF(VLOOKUP($A151,parlvotes_lh!$A$11:$ZZ$210,126,FALSE)=0,"",VLOOKUP($A151,parlvotes_lh!$A$11:$ZZ$210,126,FALSE)))</f>
        <v/>
      </c>
      <c r="Q151" s="270" t="str">
        <f>IF(ISERROR(VLOOKUP($A151,parlvotes_lh!$A$11:$ZZ$210,146,FALSE))=TRUE,"",IF(VLOOKUP($A151,parlvotes_lh!$A$11:$ZZ$210,146,FALSE)=0,"",VLOOKUP($A151,parlvotes_lh!$A$11:$ZZ$210,146,FALSE)))</f>
        <v/>
      </c>
      <c r="R151" s="270" t="str">
        <f>IF(ISERROR(VLOOKUP($A151,parlvotes_lh!$A$11:$ZZ$210,166,FALSE))=TRUE,"",IF(VLOOKUP($A151,parlvotes_lh!$A$11:$ZZ$210,166,FALSE)=0,"",VLOOKUP($A151,parlvotes_lh!$A$11:$ZZ$210,166,FALSE)))</f>
        <v/>
      </c>
      <c r="S151" s="270" t="str">
        <f>IF(ISERROR(VLOOKUP($A151,parlvotes_lh!$A$11:$ZZ$210,186,FALSE))=TRUE,"",IF(VLOOKUP($A151,parlvotes_lh!$A$11:$ZZ$210,186,FALSE)=0,"",VLOOKUP($A151,parlvotes_lh!$A$11:$ZZ$210,186,FALSE)))</f>
        <v/>
      </c>
      <c r="T151" s="270" t="str">
        <f>IF(ISERROR(VLOOKUP($A151,parlvotes_lh!$A$11:$ZZ$210,206,FALSE))=TRUE,"",IF(VLOOKUP($A151,parlvotes_lh!$A$11:$ZZ$210,206,FALSE)=0,"",VLOOKUP($A151,parlvotes_lh!$A$11:$ZZ$210,206,FALSE)))</f>
        <v/>
      </c>
      <c r="U151" s="270" t="str">
        <f>IF(ISERROR(VLOOKUP($A151,parlvotes_lh!$A$11:$ZZ$210,226,FALSE))=TRUE,"",IF(VLOOKUP($A151,parlvotes_lh!$A$11:$ZZ$210,226,FALSE)=0,"",VLOOKUP($A151,parlvotes_lh!$A$11:$ZZ$210,226,FALSE)))</f>
        <v/>
      </c>
      <c r="V151" s="270" t="str">
        <f>IF(ISERROR(VLOOKUP($A151,parlvotes_lh!$A$11:$ZZ$210,246,FALSE))=TRUE,"",IF(VLOOKUP($A151,parlvotes_lh!$A$11:$ZZ$210,246,FALSE)=0,"",VLOOKUP($A151,parlvotes_lh!$A$11:$ZZ$210,246,FALSE)))</f>
        <v/>
      </c>
      <c r="W151" s="270" t="str">
        <f>IF(ISERROR(VLOOKUP($A151,parlvotes_lh!$A$11:$ZZ$210,266,FALSE))=TRUE,"",IF(VLOOKUP($A151,parlvotes_lh!$A$11:$ZZ$210,266,FALSE)=0,"",VLOOKUP($A151,parlvotes_lh!$A$11:$ZZ$210,266,FALSE)))</f>
        <v/>
      </c>
      <c r="X151" s="270" t="str">
        <f>IF(ISERROR(VLOOKUP($A151,parlvotes_lh!$A$11:$ZZ$210,286,FALSE))=TRUE,"",IF(VLOOKUP($A151,parlvotes_lh!$A$11:$ZZ$210,286,FALSE)=0,"",VLOOKUP($A151,parlvotes_lh!$A$11:$ZZ$210,286,FALSE)))</f>
        <v/>
      </c>
      <c r="Y151" s="270" t="str">
        <f>IF(ISERROR(VLOOKUP($A151,parlvotes_lh!$A$11:$ZZ$210,306,FALSE))=TRUE,"",IF(VLOOKUP($A151,parlvotes_lh!$A$11:$ZZ$210,306,FALSE)=0,"",VLOOKUP($A151,parlvotes_lh!$A$11:$ZZ$210,306,FALSE)))</f>
        <v/>
      </c>
      <c r="Z151" s="270" t="str">
        <f>IF(ISERROR(VLOOKUP($A151,parlvotes_lh!$A$11:$ZZ$210,326,FALSE))=TRUE,"",IF(VLOOKUP($A151,parlvotes_lh!$A$11:$ZZ$210,326,FALSE)=0,"",VLOOKUP($A151,parlvotes_lh!$A$11:$ZZ$210,326,FALSE)))</f>
        <v/>
      </c>
      <c r="AA151" s="270" t="str">
        <f>IF(ISERROR(VLOOKUP($A151,parlvotes_lh!$A$11:$ZZ$210,346,FALSE))=TRUE,"",IF(VLOOKUP($A151,parlvotes_lh!$A$11:$ZZ$210,346,FALSE)=0,"",VLOOKUP($A151,parlvotes_lh!$A$11:$ZZ$210,346,FALSE)))</f>
        <v/>
      </c>
      <c r="AB151" s="270" t="str">
        <f>IF(ISERROR(VLOOKUP($A151,parlvotes_lh!$A$11:$ZZ$210,366,FALSE))=TRUE,"",IF(VLOOKUP($A151,parlvotes_lh!$A$11:$ZZ$210,366,FALSE)=0,"",VLOOKUP($A151,parlvotes_lh!$A$11:$ZZ$210,366,FALSE)))</f>
        <v/>
      </c>
      <c r="AC151" s="270" t="str">
        <f>IF(ISERROR(VLOOKUP($A151,parlvotes_lh!$A$11:$ZZ$210,386,FALSE))=TRUE,"",IF(VLOOKUP($A151,parlvotes_lh!$A$11:$ZZ$210,386,FALSE)=0,"",VLOOKUP($A151,parlvotes_lh!$A$11:$ZZ$210,386,FALSE)))</f>
        <v/>
      </c>
    </row>
    <row r="152" spans="1:29" ht="13.5" customHeight="1">
      <c r="A152" s="264"/>
      <c r="B152" s="45" t="str">
        <f>IF(A152="","",MID(info_weblinks!$C$3,32,3))</f>
        <v/>
      </c>
      <c r="C152" s="45" t="str">
        <f>IF(info_parties!G152="","",info_parties!G152)</f>
        <v/>
      </c>
      <c r="D152" s="45" t="str">
        <f>IF(info_parties!K152="","",info_parties!K152)</f>
        <v/>
      </c>
      <c r="E152" s="45" t="str">
        <f>IF(info_parties!H152="","",info_parties!H152)</f>
        <v/>
      </c>
      <c r="F152" s="265" t="str">
        <f t="shared" si="8"/>
        <v/>
      </c>
      <c r="G152" s="266" t="str">
        <f t="shared" si="9"/>
        <v/>
      </c>
      <c r="H152" s="267" t="str">
        <f t="shared" si="10"/>
        <v/>
      </c>
      <c r="I152" s="268" t="str">
        <f t="shared" si="11"/>
        <v/>
      </c>
      <c r="J152" s="269" t="str">
        <f>IF(ISERROR(VLOOKUP($A152,parlvotes_lh!$A$11:$ZZ$210,6,FALSE))=TRUE,"",IF(VLOOKUP($A152,parlvotes_lh!$A$11:$ZZ$210,6,FALSE)=0,"",VLOOKUP($A152,parlvotes_lh!$A$11:$ZZ$210,6,FALSE)))</f>
        <v/>
      </c>
      <c r="K152" s="269" t="str">
        <f>IF(ISERROR(VLOOKUP($A152,parlvotes_lh!$A$11:$ZZ$210,26,FALSE))=TRUE,"",IF(VLOOKUP($A152,parlvotes_lh!$A$11:$ZZ$210,26,FALSE)=0,"",VLOOKUP($A152,parlvotes_lh!$A$11:$ZZ$210,26,FALSE)))</f>
        <v/>
      </c>
      <c r="L152" s="269" t="str">
        <f>IF(ISERROR(VLOOKUP($A152,parlvotes_lh!$A$11:$ZZ$210,46,FALSE))=TRUE,"",IF(VLOOKUP($A152,parlvotes_lh!$A$11:$ZZ$210,46,FALSE)=0,"",VLOOKUP($A152,parlvotes_lh!$A$11:$ZZ$210,46,FALSE)))</f>
        <v/>
      </c>
      <c r="M152" s="269" t="str">
        <f>IF(ISERROR(VLOOKUP($A152,parlvotes_lh!$A$11:$ZZ$210,66,FALSE))=TRUE,"",IF(VLOOKUP($A152,parlvotes_lh!$A$11:$ZZ$210,66,FALSE)=0,"",VLOOKUP($A152,parlvotes_lh!$A$11:$ZZ$210,66,FALSE)))</f>
        <v/>
      </c>
      <c r="N152" s="269" t="str">
        <f>IF(ISERROR(VLOOKUP($A152,parlvotes_lh!$A$11:$ZZ$210,86,FALSE))=TRUE,"",IF(VLOOKUP($A152,parlvotes_lh!$A$11:$ZZ$210,86,FALSE)=0,"",VLOOKUP($A152,parlvotes_lh!$A$11:$ZZ$210,86,FALSE)))</f>
        <v/>
      </c>
      <c r="O152" s="269" t="str">
        <f>IF(ISERROR(VLOOKUP($A152,parlvotes_lh!$A$11:$ZZ$210,106,FALSE))=TRUE,"",IF(VLOOKUP($A152,parlvotes_lh!$A$11:$ZZ$210,106,FALSE)=0,"",VLOOKUP($A152,parlvotes_lh!$A$11:$ZZ$210,106,FALSE)))</f>
        <v/>
      </c>
      <c r="P152" s="269" t="str">
        <f>IF(ISERROR(VLOOKUP($A152,parlvotes_lh!$A$11:$ZZ$210,126,FALSE))=TRUE,"",IF(VLOOKUP($A152,parlvotes_lh!$A$11:$ZZ$210,126,FALSE)=0,"",VLOOKUP($A152,parlvotes_lh!$A$11:$ZZ$210,126,FALSE)))</f>
        <v/>
      </c>
      <c r="Q152" s="270" t="str">
        <f>IF(ISERROR(VLOOKUP($A152,parlvotes_lh!$A$11:$ZZ$210,146,FALSE))=TRUE,"",IF(VLOOKUP($A152,parlvotes_lh!$A$11:$ZZ$210,146,FALSE)=0,"",VLOOKUP($A152,parlvotes_lh!$A$11:$ZZ$210,146,FALSE)))</f>
        <v/>
      </c>
      <c r="R152" s="270" t="str">
        <f>IF(ISERROR(VLOOKUP($A152,parlvotes_lh!$A$11:$ZZ$210,166,FALSE))=TRUE,"",IF(VLOOKUP($A152,parlvotes_lh!$A$11:$ZZ$210,166,FALSE)=0,"",VLOOKUP($A152,parlvotes_lh!$A$11:$ZZ$210,166,FALSE)))</f>
        <v/>
      </c>
      <c r="S152" s="270" t="str">
        <f>IF(ISERROR(VLOOKUP($A152,parlvotes_lh!$A$11:$ZZ$210,186,FALSE))=TRUE,"",IF(VLOOKUP($A152,parlvotes_lh!$A$11:$ZZ$210,186,FALSE)=0,"",VLOOKUP($A152,parlvotes_lh!$A$11:$ZZ$210,186,FALSE)))</f>
        <v/>
      </c>
      <c r="T152" s="270" t="str">
        <f>IF(ISERROR(VLOOKUP($A152,parlvotes_lh!$A$11:$ZZ$210,206,FALSE))=TRUE,"",IF(VLOOKUP($A152,parlvotes_lh!$A$11:$ZZ$210,206,FALSE)=0,"",VLOOKUP($A152,parlvotes_lh!$A$11:$ZZ$210,206,FALSE)))</f>
        <v/>
      </c>
      <c r="U152" s="270" t="str">
        <f>IF(ISERROR(VLOOKUP($A152,parlvotes_lh!$A$11:$ZZ$210,226,FALSE))=TRUE,"",IF(VLOOKUP($A152,parlvotes_lh!$A$11:$ZZ$210,226,FALSE)=0,"",VLOOKUP($A152,parlvotes_lh!$A$11:$ZZ$210,226,FALSE)))</f>
        <v/>
      </c>
      <c r="V152" s="270" t="str">
        <f>IF(ISERROR(VLOOKUP($A152,parlvotes_lh!$A$11:$ZZ$210,246,FALSE))=TRUE,"",IF(VLOOKUP($A152,parlvotes_lh!$A$11:$ZZ$210,246,FALSE)=0,"",VLOOKUP($A152,parlvotes_lh!$A$11:$ZZ$210,246,FALSE)))</f>
        <v/>
      </c>
      <c r="W152" s="270" t="str">
        <f>IF(ISERROR(VLOOKUP($A152,parlvotes_lh!$A$11:$ZZ$210,266,FALSE))=TRUE,"",IF(VLOOKUP($A152,parlvotes_lh!$A$11:$ZZ$210,266,FALSE)=0,"",VLOOKUP($A152,parlvotes_lh!$A$11:$ZZ$210,266,FALSE)))</f>
        <v/>
      </c>
      <c r="X152" s="270" t="str">
        <f>IF(ISERROR(VLOOKUP($A152,parlvotes_lh!$A$11:$ZZ$210,286,FALSE))=TRUE,"",IF(VLOOKUP($A152,parlvotes_lh!$A$11:$ZZ$210,286,FALSE)=0,"",VLOOKUP($A152,parlvotes_lh!$A$11:$ZZ$210,286,FALSE)))</f>
        <v/>
      </c>
      <c r="Y152" s="270" t="str">
        <f>IF(ISERROR(VLOOKUP($A152,parlvotes_lh!$A$11:$ZZ$210,306,FALSE))=TRUE,"",IF(VLOOKUP($A152,parlvotes_lh!$A$11:$ZZ$210,306,FALSE)=0,"",VLOOKUP($A152,parlvotes_lh!$A$11:$ZZ$210,306,FALSE)))</f>
        <v/>
      </c>
      <c r="Z152" s="270" t="str">
        <f>IF(ISERROR(VLOOKUP($A152,parlvotes_lh!$A$11:$ZZ$210,326,FALSE))=TRUE,"",IF(VLOOKUP($A152,parlvotes_lh!$A$11:$ZZ$210,326,FALSE)=0,"",VLOOKUP($A152,parlvotes_lh!$A$11:$ZZ$210,326,FALSE)))</f>
        <v/>
      </c>
      <c r="AA152" s="270" t="str">
        <f>IF(ISERROR(VLOOKUP($A152,parlvotes_lh!$A$11:$ZZ$210,346,FALSE))=TRUE,"",IF(VLOOKUP($A152,parlvotes_lh!$A$11:$ZZ$210,346,FALSE)=0,"",VLOOKUP($A152,parlvotes_lh!$A$11:$ZZ$210,346,FALSE)))</f>
        <v/>
      </c>
      <c r="AB152" s="270" t="str">
        <f>IF(ISERROR(VLOOKUP($A152,parlvotes_lh!$A$11:$ZZ$210,366,FALSE))=TRUE,"",IF(VLOOKUP($A152,parlvotes_lh!$A$11:$ZZ$210,366,FALSE)=0,"",VLOOKUP($A152,parlvotes_lh!$A$11:$ZZ$210,366,FALSE)))</f>
        <v/>
      </c>
      <c r="AC152" s="270" t="str">
        <f>IF(ISERROR(VLOOKUP($A152,parlvotes_lh!$A$11:$ZZ$210,386,FALSE))=TRUE,"",IF(VLOOKUP($A152,parlvotes_lh!$A$11:$ZZ$210,386,FALSE)=0,"",VLOOKUP($A152,parlvotes_lh!$A$11:$ZZ$210,386,FALSE)))</f>
        <v/>
      </c>
    </row>
    <row r="153" spans="1:29" ht="13.5" customHeight="1">
      <c r="A153" s="264"/>
      <c r="B153" s="45" t="str">
        <f>IF(A153="","",MID(info_weblinks!$C$3,32,3))</f>
        <v/>
      </c>
      <c r="C153" s="45" t="str">
        <f>IF(info_parties!G153="","",info_parties!G153)</f>
        <v/>
      </c>
      <c r="D153" s="45" t="str">
        <f>IF(info_parties!K153="","",info_parties!K153)</f>
        <v/>
      </c>
      <c r="E153" s="45" t="str">
        <f>IF(info_parties!H153="","",info_parties!H153)</f>
        <v/>
      </c>
      <c r="F153" s="265" t="str">
        <f t="shared" si="8"/>
        <v/>
      </c>
      <c r="G153" s="266" t="str">
        <f t="shared" si="9"/>
        <v/>
      </c>
      <c r="H153" s="267" t="str">
        <f t="shared" si="10"/>
        <v/>
      </c>
      <c r="I153" s="268" t="str">
        <f t="shared" si="11"/>
        <v/>
      </c>
      <c r="J153" s="269" t="str">
        <f>IF(ISERROR(VLOOKUP($A153,parlvotes_lh!$A$11:$ZZ$210,6,FALSE))=TRUE,"",IF(VLOOKUP($A153,parlvotes_lh!$A$11:$ZZ$210,6,FALSE)=0,"",VLOOKUP($A153,parlvotes_lh!$A$11:$ZZ$210,6,FALSE)))</f>
        <v/>
      </c>
      <c r="K153" s="269" t="str">
        <f>IF(ISERROR(VLOOKUP($A153,parlvotes_lh!$A$11:$ZZ$210,26,FALSE))=TRUE,"",IF(VLOOKUP($A153,parlvotes_lh!$A$11:$ZZ$210,26,FALSE)=0,"",VLOOKUP($A153,parlvotes_lh!$A$11:$ZZ$210,26,FALSE)))</f>
        <v/>
      </c>
      <c r="L153" s="269" t="str">
        <f>IF(ISERROR(VLOOKUP($A153,parlvotes_lh!$A$11:$ZZ$210,46,FALSE))=TRUE,"",IF(VLOOKUP($A153,parlvotes_lh!$A$11:$ZZ$210,46,FALSE)=0,"",VLOOKUP($A153,parlvotes_lh!$A$11:$ZZ$210,46,FALSE)))</f>
        <v/>
      </c>
      <c r="M153" s="269" t="str">
        <f>IF(ISERROR(VLOOKUP($A153,parlvotes_lh!$A$11:$ZZ$210,66,FALSE))=TRUE,"",IF(VLOOKUP($A153,parlvotes_lh!$A$11:$ZZ$210,66,FALSE)=0,"",VLOOKUP($A153,parlvotes_lh!$A$11:$ZZ$210,66,FALSE)))</f>
        <v/>
      </c>
      <c r="N153" s="269" t="str">
        <f>IF(ISERROR(VLOOKUP($A153,parlvotes_lh!$A$11:$ZZ$210,86,FALSE))=TRUE,"",IF(VLOOKUP($A153,parlvotes_lh!$A$11:$ZZ$210,86,FALSE)=0,"",VLOOKUP($A153,parlvotes_lh!$A$11:$ZZ$210,86,FALSE)))</f>
        <v/>
      </c>
      <c r="O153" s="269" t="str">
        <f>IF(ISERROR(VLOOKUP($A153,parlvotes_lh!$A$11:$ZZ$210,106,FALSE))=TRUE,"",IF(VLOOKUP($A153,parlvotes_lh!$A$11:$ZZ$210,106,FALSE)=0,"",VLOOKUP($A153,parlvotes_lh!$A$11:$ZZ$210,106,FALSE)))</f>
        <v/>
      </c>
      <c r="P153" s="269" t="str">
        <f>IF(ISERROR(VLOOKUP($A153,parlvotes_lh!$A$11:$ZZ$210,126,FALSE))=TRUE,"",IF(VLOOKUP($A153,parlvotes_lh!$A$11:$ZZ$210,126,FALSE)=0,"",VLOOKUP($A153,parlvotes_lh!$A$11:$ZZ$210,126,FALSE)))</f>
        <v/>
      </c>
      <c r="Q153" s="270" t="str">
        <f>IF(ISERROR(VLOOKUP($A153,parlvotes_lh!$A$11:$ZZ$210,146,FALSE))=TRUE,"",IF(VLOOKUP($A153,parlvotes_lh!$A$11:$ZZ$210,146,FALSE)=0,"",VLOOKUP($A153,parlvotes_lh!$A$11:$ZZ$210,146,FALSE)))</f>
        <v/>
      </c>
      <c r="R153" s="270" t="str">
        <f>IF(ISERROR(VLOOKUP($A153,parlvotes_lh!$A$11:$ZZ$210,166,FALSE))=TRUE,"",IF(VLOOKUP($A153,parlvotes_lh!$A$11:$ZZ$210,166,FALSE)=0,"",VLOOKUP($A153,parlvotes_lh!$A$11:$ZZ$210,166,FALSE)))</f>
        <v/>
      </c>
      <c r="S153" s="270" t="str">
        <f>IF(ISERROR(VLOOKUP($A153,parlvotes_lh!$A$11:$ZZ$210,186,FALSE))=TRUE,"",IF(VLOOKUP($A153,parlvotes_lh!$A$11:$ZZ$210,186,FALSE)=0,"",VLOOKUP($A153,parlvotes_lh!$A$11:$ZZ$210,186,FALSE)))</f>
        <v/>
      </c>
      <c r="T153" s="270" t="str">
        <f>IF(ISERROR(VLOOKUP($A153,parlvotes_lh!$A$11:$ZZ$210,206,FALSE))=TRUE,"",IF(VLOOKUP($A153,parlvotes_lh!$A$11:$ZZ$210,206,FALSE)=0,"",VLOOKUP($A153,parlvotes_lh!$A$11:$ZZ$210,206,FALSE)))</f>
        <v/>
      </c>
      <c r="U153" s="270" t="str">
        <f>IF(ISERROR(VLOOKUP($A153,parlvotes_lh!$A$11:$ZZ$210,226,FALSE))=TRUE,"",IF(VLOOKUP($A153,parlvotes_lh!$A$11:$ZZ$210,226,FALSE)=0,"",VLOOKUP($A153,parlvotes_lh!$A$11:$ZZ$210,226,FALSE)))</f>
        <v/>
      </c>
      <c r="V153" s="270" t="str">
        <f>IF(ISERROR(VLOOKUP($A153,parlvotes_lh!$A$11:$ZZ$210,246,FALSE))=TRUE,"",IF(VLOOKUP($A153,parlvotes_lh!$A$11:$ZZ$210,246,FALSE)=0,"",VLOOKUP($A153,parlvotes_lh!$A$11:$ZZ$210,246,FALSE)))</f>
        <v/>
      </c>
      <c r="W153" s="270" t="str">
        <f>IF(ISERROR(VLOOKUP($A153,parlvotes_lh!$A$11:$ZZ$210,266,FALSE))=TRUE,"",IF(VLOOKUP($A153,parlvotes_lh!$A$11:$ZZ$210,266,FALSE)=0,"",VLOOKUP($A153,parlvotes_lh!$A$11:$ZZ$210,266,FALSE)))</f>
        <v/>
      </c>
      <c r="X153" s="270" t="str">
        <f>IF(ISERROR(VLOOKUP($A153,parlvotes_lh!$A$11:$ZZ$210,286,FALSE))=TRUE,"",IF(VLOOKUP($A153,parlvotes_lh!$A$11:$ZZ$210,286,FALSE)=0,"",VLOOKUP($A153,parlvotes_lh!$A$11:$ZZ$210,286,FALSE)))</f>
        <v/>
      </c>
      <c r="Y153" s="270" t="str">
        <f>IF(ISERROR(VLOOKUP($A153,parlvotes_lh!$A$11:$ZZ$210,306,FALSE))=TRUE,"",IF(VLOOKUP($A153,parlvotes_lh!$A$11:$ZZ$210,306,FALSE)=0,"",VLOOKUP($A153,parlvotes_lh!$A$11:$ZZ$210,306,FALSE)))</f>
        <v/>
      </c>
      <c r="Z153" s="270" t="str">
        <f>IF(ISERROR(VLOOKUP($A153,parlvotes_lh!$A$11:$ZZ$210,326,FALSE))=TRUE,"",IF(VLOOKUP($A153,parlvotes_lh!$A$11:$ZZ$210,326,FALSE)=0,"",VLOOKUP($A153,parlvotes_lh!$A$11:$ZZ$210,326,FALSE)))</f>
        <v/>
      </c>
      <c r="AA153" s="270" t="str">
        <f>IF(ISERROR(VLOOKUP($A153,parlvotes_lh!$A$11:$ZZ$210,346,FALSE))=TRUE,"",IF(VLOOKUP($A153,parlvotes_lh!$A$11:$ZZ$210,346,FALSE)=0,"",VLOOKUP($A153,parlvotes_lh!$A$11:$ZZ$210,346,FALSE)))</f>
        <v/>
      </c>
      <c r="AB153" s="270" t="str">
        <f>IF(ISERROR(VLOOKUP($A153,parlvotes_lh!$A$11:$ZZ$210,366,FALSE))=TRUE,"",IF(VLOOKUP($A153,parlvotes_lh!$A$11:$ZZ$210,366,FALSE)=0,"",VLOOKUP($A153,parlvotes_lh!$A$11:$ZZ$210,366,FALSE)))</f>
        <v/>
      </c>
      <c r="AC153" s="270" t="str">
        <f>IF(ISERROR(VLOOKUP($A153,parlvotes_lh!$A$11:$ZZ$210,386,FALSE))=TRUE,"",IF(VLOOKUP($A153,parlvotes_lh!$A$11:$ZZ$210,386,FALSE)=0,"",VLOOKUP($A153,parlvotes_lh!$A$11:$ZZ$210,386,FALSE)))</f>
        <v/>
      </c>
    </row>
    <row r="154" spans="1:29" ht="13.5" customHeight="1">
      <c r="A154" s="264"/>
      <c r="B154" s="45" t="str">
        <f>IF(A154="","",MID(info_weblinks!$C$3,32,3))</f>
        <v/>
      </c>
      <c r="C154" s="45" t="str">
        <f>IF(info_parties!G154="","",info_parties!G154)</f>
        <v/>
      </c>
      <c r="D154" s="45" t="str">
        <f>IF(info_parties!K154="","",info_parties!K154)</f>
        <v/>
      </c>
      <c r="E154" s="45" t="str">
        <f>IF(info_parties!H154="","",info_parties!H154)</f>
        <v/>
      </c>
      <c r="F154" s="265" t="str">
        <f t="shared" si="8"/>
        <v/>
      </c>
      <c r="G154" s="266" t="str">
        <f t="shared" si="9"/>
        <v/>
      </c>
      <c r="H154" s="267" t="str">
        <f t="shared" si="10"/>
        <v/>
      </c>
      <c r="I154" s="268" t="str">
        <f t="shared" si="11"/>
        <v/>
      </c>
      <c r="J154" s="269" t="str">
        <f>IF(ISERROR(VLOOKUP($A154,parlvotes_lh!$A$11:$ZZ$210,6,FALSE))=TRUE,"",IF(VLOOKUP($A154,parlvotes_lh!$A$11:$ZZ$210,6,FALSE)=0,"",VLOOKUP($A154,parlvotes_lh!$A$11:$ZZ$210,6,FALSE)))</f>
        <v/>
      </c>
      <c r="K154" s="269" t="str">
        <f>IF(ISERROR(VLOOKUP($A154,parlvotes_lh!$A$11:$ZZ$210,26,FALSE))=TRUE,"",IF(VLOOKUP($A154,parlvotes_lh!$A$11:$ZZ$210,26,FALSE)=0,"",VLOOKUP($A154,parlvotes_lh!$A$11:$ZZ$210,26,FALSE)))</f>
        <v/>
      </c>
      <c r="L154" s="269" t="str">
        <f>IF(ISERROR(VLOOKUP($A154,parlvotes_lh!$A$11:$ZZ$210,46,FALSE))=TRUE,"",IF(VLOOKUP($A154,parlvotes_lh!$A$11:$ZZ$210,46,FALSE)=0,"",VLOOKUP($A154,parlvotes_lh!$A$11:$ZZ$210,46,FALSE)))</f>
        <v/>
      </c>
      <c r="M154" s="269" t="str">
        <f>IF(ISERROR(VLOOKUP($A154,parlvotes_lh!$A$11:$ZZ$210,66,FALSE))=TRUE,"",IF(VLOOKUP($A154,parlvotes_lh!$A$11:$ZZ$210,66,FALSE)=0,"",VLOOKUP($A154,parlvotes_lh!$A$11:$ZZ$210,66,FALSE)))</f>
        <v/>
      </c>
      <c r="N154" s="269" t="str">
        <f>IF(ISERROR(VLOOKUP($A154,parlvotes_lh!$A$11:$ZZ$210,86,FALSE))=TRUE,"",IF(VLOOKUP($A154,parlvotes_lh!$A$11:$ZZ$210,86,FALSE)=0,"",VLOOKUP($A154,parlvotes_lh!$A$11:$ZZ$210,86,FALSE)))</f>
        <v/>
      </c>
      <c r="O154" s="269" t="str">
        <f>IF(ISERROR(VLOOKUP($A154,parlvotes_lh!$A$11:$ZZ$210,106,FALSE))=TRUE,"",IF(VLOOKUP($A154,parlvotes_lh!$A$11:$ZZ$210,106,FALSE)=0,"",VLOOKUP($A154,parlvotes_lh!$A$11:$ZZ$210,106,FALSE)))</f>
        <v/>
      </c>
      <c r="P154" s="269" t="str">
        <f>IF(ISERROR(VLOOKUP($A154,parlvotes_lh!$A$11:$ZZ$210,126,FALSE))=TRUE,"",IF(VLOOKUP($A154,parlvotes_lh!$A$11:$ZZ$210,126,FALSE)=0,"",VLOOKUP($A154,parlvotes_lh!$A$11:$ZZ$210,126,FALSE)))</f>
        <v/>
      </c>
      <c r="Q154" s="270" t="str">
        <f>IF(ISERROR(VLOOKUP($A154,parlvotes_lh!$A$11:$ZZ$210,146,FALSE))=TRUE,"",IF(VLOOKUP($A154,parlvotes_lh!$A$11:$ZZ$210,146,FALSE)=0,"",VLOOKUP($A154,parlvotes_lh!$A$11:$ZZ$210,146,FALSE)))</f>
        <v/>
      </c>
      <c r="R154" s="270" t="str">
        <f>IF(ISERROR(VLOOKUP($A154,parlvotes_lh!$A$11:$ZZ$210,166,FALSE))=TRUE,"",IF(VLOOKUP($A154,parlvotes_lh!$A$11:$ZZ$210,166,FALSE)=0,"",VLOOKUP($A154,parlvotes_lh!$A$11:$ZZ$210,166,FALSE)))</f>
        <v/>
      </c>
      <c r="S154" s="270" t="str">
        <f>IF(ISERROR(VLOOKUP($A154,parlvotes_lh!$A$11:$ZZ$210,186,FALSE))=TRUE,"",IF(VLOOKUP($A154,parlvotes_lh!$A$11:$ZZ$210,186,FALSE)=0,"",VLOOKUP($A154,parlvotes_lh!$A$11:$ZZ$210,186,FALSE)))</f>
        <v/>
      </c>
      <c r="T154" s="270" t="str">
        <f>IF(ISERROR(VLOOKUP($A154,parlvotes_lh!$A$11:$ZZ$210,206,FALSE))=TRUE,"",IF(VLOOKUP($A154,parlvotes_lh!$A$11:$ZZ$210,206,FALSE)=0,"",VLOOKUP($A154,parlvotes_lh!$A$11:$ZZ$210,206,FALSE)))</f>
        <v/>
      </c>
      <c r="U154" s="270" t="str">
        <f>IF(ISERROR(VLOOKUP($A154,parlvotes_lh!$A$11:$ZZ$210,226,FALSE))=TRUE,"",IF(VLOOKUP($A154,parlvotes_lh!$A$11:$ZZ$210,226,FALSE)=0,"",VLOOKUP($A154,parlvotes_lh!$A$11:$ZZ$210,226,FALSE)))</f>
        <v/>
      </c>
      <c r="V154" s="270" t="str">
        <f>IF(ISERROR(VLOOKUP($A154,parlvotes_lh!$A$11:$ZZ$210,246,FALSE))=TRUE,"",IF(VLOOKUP($A154,parlvotes_lh!$A$11:$ZZ$210,246,FALSE)=0,"",VLOOKUP($A154,parlvotes_lh!$A$11:$ZZ$210,246,FALSE)))</f>
        <v/>
      </c>
      <c r="W154" s="270" t="str">
        <f>IF(ISERROR(VLOOKUP($A154,parlvotes_lh!$A$11:$ZZ$210,266,FALSE))=TRUE,"",IF(VLOOKUP($A154,parlvotes_lh!$A$11:$ZZ$210,266,FALSE)=0,"",VLOOKUP($A154,parlvotes_lh!$A$11:$ZZ$210,266,FALSE)))</f>
        <v/>
      </c>
      <c r="X154" s="270" t="str">
        <f>IF(ISERROR(VLOOKUP($A154,parlvotes_lh!$A$11:$ZZ$210,286,FALSE))=TRUE,"",IF(VLOOKUP($A154,parlvotes_lh!$A$11:$ZZ$210,286,FALSE)=0,"",VLOOKUP($A154,parlvotes_lh!$A$11:$ZZ$210,286,FALSE)))</f>
        <v/>
      </c>
      <c r="Y154" s="270" t="str">
        <f>IF(ISERROR(VLOOKUP($A154,parlvotes_lh!$A$11:$ZZ$210,306,FALSE))=TRUE,"",IF(VLOOKUP($A154,parlvotes_lh!$A$11:$ZZ$210,306,FALSE)=0,"",VLOOKUP($A154,parlvotes_lh!$A$11:$ZZ$210,306,FALSE)))</f>
        <v/>
      </c>
      <c r="Z154" s="270" t="str">
        <f>IF(ISERROR(VLOOKUP($A154,parlvotes_lh!$A$11:$ZZ$210,326,FALSE))=TRUE,"",IF(VLOOKUP($A154,parlvotes_lh!$A$11:$ZZ$210,326,FALSE)=0,"",VLOOKUP($A154,parlvotes_lh!$A$11:$ZZ$210,326,FALSE)))</f>
        <v/>
      </c>
      <c r="AA154" s="270" t="str">
        <f>IF(ISERROR(VLOOKUP($A154,parlvotes_lh!$A$11:$ZZ$210,346,FALSE))=TRUE,"",IF(VLOOKUP($A154,parlvotes_lh!$A$11:$ZZ$210,346,FALSE)=0,"",VLOOKUP($A154,parlvotes_lh!$A$11:$ZZ$210,346,FALSE)))</f>
        <v/>
      </c>
      <c r="AB154" s="270" t="str">
        <f>IF(ISERROR(VLOOKUP($A154,parlvotes_lh!$A$11:$ZZ$210,366,FALSE))=TRUE,"",IF(VLOOKUP($A154,parlvotes_lh!$A$11:$ZZ$210,366,FALSE)=0,"",VLOOKUP($A154,parlvotes_lh!$A$11:$ZZ$210,366,FALSE)))</f>
        <v/>
      </c>
      <c r="AC154" s="270" t="str">
        <f>IF(ISERROR(VLOOKUP($A154,parlvotes_lh!$A$11:$ZZ$210,386,FALSE))=TRUE,"",IF(VLOOKUP($A154,parlvotes_lh!$A$11:$ZZ$210,386,FALSE)=0,"",VLOOKUP($A154,parlvotes_lh!$A$11:$ZZ$210,386,FALSE)))</f>
        <v/>
      </c>
    </row>
    <row r="155" spans="1:29" ht="13.5" customHeight="1">
      <c r="A155" s="264"/>
      <c r="B155" s="45" t="str">
        <f>IF(A155="","",MID(info_weblinks!$C$3,32,3))</f>
        <v/>
      </c>
      <c r="C155" s="45" t="str">
        <f>IF(info_parties!G155="","",info_parties!G155)</f>
        <v/>
      </c>
      <c r="D155" s="45" t="str">
        <f>IF(info_parties!K155="","",info_parties!K155)</f>
        <v/>
      </c>
      <c r="E155" s="45" t="str">
        <f>IF(info_parties!H155="","",info_parties!H155)</f>
        <v/>
      </c>
      <c r="F155" s="265" t="str">
        <f t="shared" si="8"/>
        <v/>
      </c>
      <c r="G155" s="266" t="str">
        <f t="shared" si="9"/>
        <v/>
      </c>
      <c r="H155" s="267" t="str">
        <f t="shared" si="10"/>
        <v/>
      </c>
      <c r="I155" s="268" t="str">
        <f t="shared" si="11"/>
        <v/>
      </c>
      <c r="J155" s="269" t="str">
        <f>IF(ISERROR(VLOOKUP($A155,parlvotes_lh!$A$11:$ZZ$210,6,FALSE))=TRUE,"",IF(VLOOKUP($A155,parlvotes_lh!$A$11:$ZZ$210,6,FALSE)=0,"",VLOOKUP($A155,parlvotes_lh!$A$11:$ZZ$210,6,FALSE)))</f>
        <v/>
      </c>
      <c r="K155" s="269" t="str">
        <f>IF(ISERROR(VLOOKUP($A155,parlvotes_lh!$A$11:$ZZ$210,26,FALSE))=TRUE,"",IF(VLOOKUP($A155,parlvotes_lh!$A$11:$ZZ$210,26,FALSE)=0,"",VLOOKUP($A155,parlvotes_lh!$A$11:$ZZ$210,26,FALSE)))</f>
        <v/>
      </c>
      <c r="L155" s="269" t="str">
        <f>IF(ISERROR(VLOOKUP($A155,parlvotes_lh!$A$11:$ZZ$210,46,FALSE))=TRUE,"",IF(VLOOKUP($A155,parlvotes_lh!$A$11:$ZZ$210,46,FALSE)=0,"",VLOOKUP($A155,parlvotes_lh!$A$11:$ZZ$210,46,FALSE)))</f>
        <v/>
      </c>
      <c r="M155" s="269" t="str">
        <f>IF(ISERROR(VLOOKUP($A155,parlvotes_lh!$A$11:$ZZ$210,66,FALSE))=TRUE,"",IF(VLOOKUP($A155,parlvotes_lh!$A$11:$ZZ$210,66,FALSE)=0,"",VLOOKUP($A155,parlvotes_lh!$A$11:$ZZ$210,66,FALSE)))</f>
        <v/>
      </c>
      <c r="N155" s="269" t="str">
        <f>IF(ISERROR(VLOOKUP($A155,parlvotes_lh!$A$11:$ZZ$210,86,FALSE))=TRUE,"",IF(VLOOKUP($A155,parlvotes_lh!$A$11:$ZZ$210,86,FALSE)=0,"",VLOOKUP($A155,parlvotes_lh!$A$11:$ZZ$210,86,FALSE)))</f>
        <v/>
      </c>
      <c r="O155" s="269" t="str">
        <f>IF(ISERROR(VLOOKUP($A155,parlvotes_lh!$A$11:$ZZ$210,106,FALSE))=TRUE,"",IF(VLOOKUP($A155,parlvotes_lh!$A$11:$ZZ$210,106,FALSE)=0,"",VLOOKUP($A155,parlvotes_lh!$A$11:$ZZ$210,106,FALSE)))</f>
        <v/>
      </c>
      <c r="P155" s="269" t="str">
        <f>IF(ISERROR(VLOOKUP($A155,parlvotes_lh!$A$11:$ZZ$210,126,FALSE))=TRUE,"",IF(VLOOKUP($A155,parlvotes_lh!$A$11:$ZZ$210,126,FALSE)=0,"",VLOOKUP($A155,parlvotes_lh!$A$11:$ZZ$210,126,FALSE)))</f>
        <v/>
      </c>
      <c r="Q155" s="270" t="str">
        <f>IF(ISERROR(VLOOKUP($A155,parlvotes_lh!$A$11:$ZZ$210,146,FALSE))=TRUE,"",IF(VLOOKUP($A155,parlvotes_lh!$A$11:$ZZ$210,146,FALSE)=0,"",VLOOKUP($A155,parlvotes_lh!$A$11:$ZZ$210,146,FALSE)))</f>
        <v/>
      </c>
      <c r="R155" s="270" t="str">
        <f>IF(ISERROR(VLOOKUP($A155,parlvotes_lh!$A$11:$ZZ$210,166,FALSE))=TRUE,"",IF(VLOOKUP($A155,parlvotes_lh!$A$11:$ZZ$210,166,FALSE)=0,"",VLOOKUP($A155,parlvotes_lh!$A$11:$ZZ$210,166,FALSE)))</f>
        <v/>
      </c>
      <c r="S155" s="270" t="str">
        <f>IF(ISERROR(VLOOKUP($A155,parlvotes_lh!$A$11:$ZZ$210,186,FALSE))=TRUE,"",IF(VLOOKUP($A155,parlvotes_lh!$A$11:$ZZ$210,186,FALSE)=0,"",VLOOKUP($A155,parlvotes_lh!$A$11:$ZZ$210,186,FALSE)))</f>
        <v/>
      </c>
      <c r="T155" s="270" t="str">
        <f>IF(ISERROR(VLOOKUP($A155,parlvotes_lh!$A$11:$ZZ$210,206,FALSE))=TRUE,"",IF(VLOOKUP($A155,parlvotes_lh!$A$11:$ZZ$210,206,FALSE)=0,"",VLOOKUP($A155,parlvotes_lh!$A$11:$ZZ$210,206,FALSE)))</f>
        <v/>
      </c>
      <c r="U155" s="270" t="str">
        <f>IF(ISERROR(VLOOKUP($A155,parlvotes_lh!$A$11:$ZZ$210,226,FALSE))=TRUE,"",IF(VLOOKUP($A155,parlvotes_lh!$A$11:$ZZ$210,226,FALSE)=0,"",VLOOKUP($A155,parlvotes_lh!$A$11:$ZZ$210,226,FALSE)))</f>
        <v/>
      </c>
      <c r="V155" s="270" t="str">
        <f>IF(ISERROR(VLOOKUP($A155,parlvotes_lh!$A$11:$ZZ$210,246,FALSE))=TRUE,"",IF(VLOOKUP($A155,parlvotes_lh!$A$11:$ZZ$210,246,FALSE)=0,"",VLOOKUP($A155,parlvotes_lh!$A$11:$ZZ$210,246,FALSE)))</f>
        <v/>
      </c>
      <c r="W155" s="270" t="str">
        <f>IF(ISERROR(VLOOKUP($A155,parlvotes_lh!$A$11:$ZZ$210,266,FALSE))=TRUE,"",IF(VLOOKUP($A155,parlvotes_lh!$A$11:$ZZ$210,266,FALSE)=0,"",VLOOKUP($A155,parlvotes_lh!$A$11:$ZZ$210,266,FALSE)))</f>
        <v/>
      </c>
      <c r="X155" s="270" t="str">
        <f>IF(ISERROR(VLOOKUP($A155,parlvotes_lh!$A$11:$ZZ$210,286,FALSE))=TRUE,"",IF(VLOOKUP($A155,parlvotes_lh!$A$11:$ZZ$210,286,FALSE)=0,"",VLOOKUP($A155,parlvotes_lh!$A$11:$ZZ$210,286,FALSE)))</f>
        <v/>
      </c>
      <c r="Y155" s="270" t="str">
        <f>IF(ISERROR(VLOOKUP($A155,parlvotes_lh!$A$11:$ZZ$210,306,FALSE))=TRUE,"",IF(VLOOKUP($A155,parlvotes_lh!$A$11:$ZZ$210,306,FALSE)=0,"",VLOOKUP($A155,parlvotes_lh!$A$11:$ZZ$210,306,FALSE)))</f>
        <v/>
      </c>
      <c r="Z155" s="270" t="str">
        <f>IF(ISERROR(VLOOKUP($A155,parlvotes_lh!$A$11:$ZZ$210,326,FALSE))=TRUE,"",IF(VLOOKUP($A155,parlvotes_lh!$A$11:$ZZ$210,326,FALSE)=0,"",VLOOKUP($A155,parlvotes_lh!$A$11:$ZZ$210,326,FALSE)))</f>
        <v/>
      </c>
      <c r="AA155" s="270" t="str">
        <f>IF(ISERROR(VLOOKUP($A155,parlvotes_lh!$A$11:$ZZ$210,346,FALSE))=TRUE,"",IF(VLOOKUP($A155,parlvotes_lh!$A$11:$ZZ$210,346,FALSE)=0,"",VLOOKUP($A155,parlvotes_lh!$A$11:$ZZ$210,346,FALSE)))</f>
        <v/>
      </c>
      <c r="AB155" s="270" t="str">
        <f>IF(ISERROR(VLOOKUP($A155,parlvotes_lh!$A$11:$ZZ$210,366,FALSE))=TRUE,"",IF(VLOOKUP($A155,parlvotes_lh!$A$11:$ZZ$210,366,FALSE)=0,"",VLOOKUP($A155,parlvotes_lh!$A$11:$ZZ$210,366,FALSE)))</f>
        <v/>
      </c>
      <c r="AC155" s="270" t="str">
        <f>IF(ISERROR(VLOOKUP($A155,parlvotes_lh!$A$11:$ZZ$210,386,FALSE))=TRUE,"",IF(VLOOKUP($A155,parlvotes_lh!$A$11:$ZZ$210,386,FALSE)=0,"",VLOOKUP($A155,parlvotes_lh!$A$11:$ZZ$210,386,FALSE)))</f>
        <v/>
      </c>
    </row>
    <row r="156" spans="1:29" ht="13.5" customHeight="1">
      <c r="A156" s="264"/>
      <c r="B156" s="45" t="str">
        <f>IF(A156="","",MID(info_weblinks!$C$3,32,3))</f>
        <v/>
      </c>
      <c r="C156" s="45" t="str">
        <f>IF(info_parties!G156="","",info_parties!G156)</f>
        <v/>
      </c>
      <c r="D156" s="45" t="str">
        <f>IF(info_parties!K156="","",info_parties!K156)</f>
        <v/>
      </c>
      <c r="E156" s="45" t="str">
        <f>IF(info_parties!H156="","",info_parties!H156)</f>
        <v/>
      </c>
      <c r="F156" s="265" t="str">
        <f t="shared" si="8"/>
        <v/>
      </c>
      <c r="G156" s="266" t="str">
        <f t="shared" si="9"/>
        <v/>
      </c>
      <c r="H156" s="267" t="str">
        <f t="shared" si="10"/>
        <v/>
      </c>
      <c r="I156" s="268" t="str">
        <f t="shared" si="11"/>
        <v/>
      </c>
      <c r="J156" s="269" t="str">
        <f>IF(ISERROR(VLOOKUP($A156,parlvotes_lh!$A$11:$ZZ$210,6,FALSE))=TRUE,"",IF(VLOOKUP($A156,parlvotes_lh!$A$11:$ZZ$210,6,FALSE)=0,"",VLOOKUP($A156,parlvotes_lh!$A$11:$ZZ$210,6,FALSE)))</f>
        <v/>
      </c>
      <c r="K156" s="269" t="str">
        <f>IF(ISERROR(VLOOKUP($A156,parlvotes_lh!$A$11:$ZZ$210,26,FALSE))=TRUE,"",IF(VLOOKUP($A156,parlvotes_lh!$A$11:$ZZ$210,26,FALSE)=0,"",VLOOKUP($A156,parlvotes_lh!$A$11:$ZZ$210,26,FALSE)))</f>
        <v/>
      </c>
      <c r="L156" s="269" t="str">
        <f>IF(ISERROR(VLOOKUP($A156,parlvotes_lh!$A$11:$ZZ$210,46,FALSE))=TRUE,"",IF(VLOOKUP($A156,parlvotes_lh!$A$11:$ZZ$210,46,FALSE)=0,"",VLOOKUP($A156,parlvotes_lh!$A$11:$ZZ$210,46,FALSE)))</f>
        <v/>
      </c>
      <c r="M156" s="269" t="str">
        <f>IF(ISERROR(VLOOKUP($A156,parlvotes_lh!$A$11:$ZZ$210,66,FALSE))=TRUE,"",IF(VLOOKUP($A156,parlvotes_lh!$A$11:$ZZ$210,66,FALSE)=0,"",VLOOKUP($A156,parlvotes_lh!$A$11:$ZZ$210,66,FALSE)))</f>
        <v/>
      </c>
      <c r="N156" s="269" t="str">
        <f>IF(ISERROR(VLOOKUP($A156,parlvotes_lh!$A$11:$ZZ$210,86,FALSE))=TRUE,"",IF(VLOOKUP($A156,parlvotes_lh!$A$11:$ZZ$210,86,FALSE)=0,"",VLOOKUP($A156,parlvotes_lh!$A$11:$ZZ$210,86,FALSE)))</f>
        <v/>
      </c>
      <c r="O156" s="269" t="str">
        <f>IF(ISERROR(VLOOKUP($A156,parlvotes_lh!$A$11:$ZZ$210,106,FALSE))=TRUE,"",IF(VLOOKUP($A156,parlvotes_lh!$A$11:$ZZ$210,106,FALSE)=0,"",VLOOKUP($A156,parlvotes_lh!$A$11:$ZZ$210,106,FALSE)))</f>
        <v/>
      </c>
      <c r="P156" s="269" t="str">
        <f>IF(ISERROR(VLOOKUP($A156,parlvotes_lh!$A$11:$ZZ$210,126,FALSE))=TRUE,"",IF(VLOOKUP($A156,parlvotes_lh!$A$11:$ZZ$210,126,FALSE)=0,"",VLOOKUP($A156,parlvotes_lh!$A$11:$ZZ$210,126,FALSE)))</f>
        <v/>
      </c>
      <c r="Q156" s="270" t="str">
        <f>IF(ISERROR(VLOOKUP($A156,parlvotes_lh!$A$11:$ZZ$210,146,FALSE))=TRUE,"",IF(VLOOKUP($A156,parlvotes_lh!$A$11:$ZZ$210,146,FALSE)=0,"",VLOOKUP($A156,parlvotes_lh!$A$11:$ZZ$210,146,FALSE)))</f>
        <v/>
      </c>
      <c r="R156" s="270" t="str">
        <f>IF(ISERROR(VLOOKUP($A156,parlvotes_lh!$A$11:$ZZ$210,166,FALSE))=TRUE,"",IF(VLOOKUP($A156,parlvotes_lh!$A$11:$ZZ$210,166,FALSE)=0,"",VLOOKUP($A156,parlvotes_lh!$A$11:$ZZ$210,166,FALSE)))</f>
        <v/>
      </c>
      <c r="S156" s="270" t="str">
        <f>IF(ISERROR(VLOOKUP($A156,parlvotes_lh!$A$11:$ZZ$210,186,FALSE))=TRUE,"",IF(VLOOKUP($A156,parlvotes_lh!$A$11:$ZZ$210,186,FALSE)=0,"",VLOOKUP($A156,parlvotes_lh!$A$11:$ZZ$210,186,FALSE)))</f>
        <v/>
      </c>
      <c r="T156" s="270" t="str">
        <f>IF(ISERROR(VLOOKUP($A156,parlvotes_lh!$A$11:$ZZ$210,206,FALSE))=TRUE,"",IF(VLOOKUP($A156,parlvotes_lh!$A$11:$ZZ$210,206,FALSE)=0,"",VLOOKUP($A156,parlvotes_lh!$A$11:$ZZ$210,206,FALSE)))</f>
        <v/>
      </c>
      <c r="U156" s="270" t="str">
        <f>IF(ISERROR(VLOOKUP($A156,parlvotes_lh!$A$11:$ZZ$210,226,FALSE))=TRUE,"",IF(VLOOKUP($A156,parlvotes_lh!$A$11:$ZZ$210,226,FALSE)=0,"",VLOOKUP($A156,parlvotes_lh!$A$11:$ZZ$210,226,FALSE)))</f>
        <v/>
      </c>
      <c r="V156" s="270" t="str">
        <f>IF(ISERROR(VLOOKUP($A156,parlvotes_lh!$A$11:$ZZ$210,246,FALSE))=TRUE,"",IF(VLOOKUP($A156,parlvotes_lh!$A$11:$ZZ$210,246,FALSE)=0,"",VLOOKUP($A156,parlvotes_lh!$A$11:$ZZ$210,246,FALSE)))</f>
        <v/>
      </c>
      <c r="W156" s="270" t="str">
        <f>IF(ISERROR(VLOOKUP($A156,parlvotes_lh!$A$11:$ZZ$210,266,FALSE))=TRUE,"",IF(VLOOKUP($A156,parlvotes_lh!$A$11:$ZZ$210,266,FALSE)=0,"",VLOOKUP($A156,parlvotes_lh!$A$11:$ZZ$210,266,FALSE)))</f>
        <v/>
      </c>
      <c r="X156" s="270" t="str">
        <f>IF(ISERROR(VLOOKUP($A156,parlvotes_lh!$A$11:$ZZ$210,286,FALSE))=TRUE,"",IF(VLOOKUP($A156,parlvotes_lh!$A$11:$ZZ$210,286,FALSE)=0,"",VLOOKUP($A156,parlvotes_lh!$A$11:$ZZ$210,286,FALSE)))</f>
        <v/>
      </c>
      <c r="Y156" s="270" t="str">
        <f>IF(ISERROR(VLOOKUP($A156,parlvotes_lh!$A$11:$ZZ$210,306,FALSE))=TRUE,"",IF(VLOOKUP($A156,parlvotes_lh!$A$11:$ZZ$210,306,FALSE)=0,"",VLOOKUP($A156,parlvotes_lh!$A$11:$ZZ$210,306,FALSE)))</f>
        <v/>
      </c>
      <c r="Z156" s="270" t="str">
        <f>IF(ISERROR(VLOOKUP($A156,parlvotes_lh!$A$11:$ZZ$210,326,FALSE))=TRUE,"",IF(VLOOKUP($A156,parlvotes_lh!$A$11:$ZZ$210,326,FALSE)=0,"",VLOOKUP($A156,parlvotes_lh!$A$11:$ZZ$210,326,FALSE)))</f>
        <v/>
      </c>
      <c r="AA156" s="270" t="str">
        <f>IF(ISERROR(VLOOKUP($A156,parlvotes_lh!$A$11:$ZZ$210,346,FALSE))=TRUE,"",IF(VLOOKUP($A156,parlvotes_lh!$A$11:$ZZ$210,346,FALSE)=0,"",VLOOKUP($A156,parlvotes_lh!$A$11:$ZZ$210,346,FALSE)))</f>
        <v/>
      </c>
      <c r="AB156" s="270" t="str">
        <f>IF(ISERROR(VLOOKUP($A156,parlvotes_lh!$A$11:$ZZ$210,366,FALSE))=TRUE,"",IF(VLOOKUP($A156,parlvotes_lh!$A$11:$ZZ$210,366,FALSE)=0,"",VLOOKUP($A156,parlvotes_lh!$A$11:$ZZ$210,366,FALSE)))</f>
        <v/>
      </c>
      <c r="AC156" s="270" t="str">
        <f>IF(ISERROR(VLOOKUP($A156,parlvotes_lh!$A$11:$ZZ$210,386,FALSE))=TRUE,"",IF(VLOOKUP($A156,parlvotes_lh!$A$11:$ZZ$210,386,FALSE)=0,"",VLOOKUP($A156,parlvotes_lh!$A$11:$ZZ$210,386,FALSE)))</f>
        <v/>
      </c>
    </row>
    <row r="157" spans="1:29" ht="13.5" customHeight="1">
      <c r="A157" s="264"/>
      <c r="B157" s="45" t="str">
        <f>IF(A157="","",MID(info_weblinks!$C$3,32,3))</f>
        <v/>
      </c>
      <c r="C157" s="45" t="str">
        <f>IF(info_parties!G157="","",info_parties!G157)</f>
        <v/>
      </c>
      <c r="D157" s="45" t="str">
        <f>IF(info_parties!K157="","",info_parties!K157)</f>
        <v/>
      </c>
      <c r="E157" s="45" t="str">
        <f>IF(info_parties!H157="","",info_parties!H157)</f>
        <v/>
      </c>
      <c r="F157" s="265" t="str">
        <f t="shared" si="8"/>
        <v/>
      </c>
      <c r="G157" s="266" t="str">
        <f t="shared" si="9"/>
        <v/>
      </c>
      <c r="H157" s="267" t="str">
        <f t="shared" si="10"/>
        <v/>
      </c>
      <c r="I157" s="268" t="str">
        <f t="shared" si="11"/>
        <v/>
      </c>
      <c r="J157" s="269" t="str">
        <f>IF(ISERROR(VLOOKUP($A157,parlvotes_lh!$A$11:$ZZ$210,6,FALSE))=TRUE,"",IF(VLOOKUP($A157,parlvotes_lh!$A$11:$ZZ$210,6,FALSE)=0,"",VLOOKUP($A157,parlvotes_lh!$A$11:$ZZ$210,6,FALSE)))</f>
        <v/>
      </c>
      <c r="K157" s="269" t="str">
        <f>IF(ISERROR(VLOOKUP($A157,parlvotes_lh!$A$11:$ZZ$210,26,FALSE))=TRUE,"",IF(VLOOKUP($A157,parlvotes_lh!$A$11:$ZZ$210,26,FALSE)=0,"",VLOOKUP($A157,parlvotes_lh!$A$11:$ZZ$210,26,FALSE)))</f>
        <v/>
      </c>
      <c r="L157" s="269" t="str">
        <f>IF(ISERROR(VLOOKUP($A157,parlvotes_lh!$A$11:$ZZ$210,46,FALSE))=TRUE,"",IF(VLOOKUP($A157,parlvotes_lh!$A$11:$ZZ$210,46,FALSE)=0,"",VLOOKUP($A157,parlvotes_lh!$A$11:$ZZ$210,46,FALSE)))</f>
        <v/>
      </c>
      <c r="M157" s="269" t="str">
        <f>IF(ISERROR(VLOOKUP($A157,parlvotes_lh!$A$11:$ZZ$210,66,FALSE))=TRUE,"",IF(VLOOKUP($A157,parlvotes_lh!$A$11:$ZZ$210,66,FALSE)=0,"",VLOOKUP($A157,parlvotes_lh!$A$11:$ZZ$210,66,FALSE)))</f>
        <v/>
      </c>
      <c r="N157" s="269" t="str">
        <f>IF(ISERROR(VLOOKUP($A157,parlvotes_lh!$A$11:$ZZ$210,86,FALSE))=TRUE,"",IF(VLOOKUP($A157,parlvotes_lh!$A$11:$ZZ$210,86,FALSE)=0,"",VLOOKUP($A157,parlvotes_lh!$A$11:$ZZ$210,86,FALSE)))</f>
        <v/>
      </c>
      <c r="O157" s="269" t="str">
        <f>IF(ISERROR(VLOOKUP($A157,parlvotes_lh!$A$11:$ZZ$210,106,FALSE))=TRUE,"",IF(VLOOKUP($A157,parlvotes_lh!$A$11:$ZZ$210,106,FALSE)=0,"",VLOOKUP($A157,parlvotes_lh!$A$11:$ZZ$210,106,FALSE)))</f>
        <v/>
      </c>
      <c r="P157" s="269" t="str">
        <f>IF(ISERROR(VLOOKUP($A157,parlvotes_lh!$A$11:$ZZ$210,126,FALSE))=TRUE,"",IF(VLOOKUP($A157,parlvotes_lh!$A$11:$ZZ$210,126,FALSE)=0,"",VLOOKUP($A157,parlvotes_lh!$A$11:$ZZ$210,126,FALSE)))</f>
        <v/>
      </c>
      <c r="Q157" s="270" t="str">
        <f>IF(ISERROR(VLOOKUP($A157,parlvotes_lh!$A$11:$ZZ$210,146,FALSE))=TRUE,"",IF(VLOOKUP($A157,parlvotes_lh!$A$11:$ZZ$210,146,FALSE)=0,"",VLOOKUP($A157,parlvotes_lh!$A$11:$ZZ$210,146,FALSE)))</f>
        <v/>
      </c>
      <c r="R157" s="270" t="str">
        <f>IF(ISERROR(VLOOKUP($A157,parlvotes_lh!$A$11:$ZZ$210,166,FALSE))=TRUE,"",IF(VLOOKUP($A157,parlvotes_lh!$A$11:$ZZ$210,166,FALSE)=0,"",VLOOKUP($A157,parlvotes_lh!$A$11:$ZZ$210,166,FALSE)))</f>
        <v/>
      </c>
      <c r="S157" s="270" t="str">
        <f>IF(ISERROR(VLOOKUP($A157,parlvotes_lh!$A$11:$ZZ$210,186,FALSE))=TRUE,"",IF(VLOOKUP($A157,parlvotes_lh!$A$11:$ZZ$210,186,FALSE)=0,"",VLOOKUP($A157,parlvotes_lh!$A$11:$ZZ$210,186,FALSE)))</f>
        <v/>
      </c>
      <c r="T157" s="270" t="str">
        <f>IF(ISERROR(VLOOKUP($A157,parlvotes_lh!$A$11:$ZZ$210,206,FALSE))=TRUE,"",IF(VLOOKUP($A157,parlvotes_lh!$A$11:$ZZ$210,206,FALSE)=0,"",VLOOKUP($A157,parlvotes_lh!$A$11:$ZZ$210,206,FALSE)))</f>
        <v/>
      </c>
      <c r="U157" s="270" t="str">
        <f>IF(ISERROR(VLOOKUP($A157,parlvotes_lh!$A$11:$ZZ$210,226,FALSE))=TRUE,"",IF(VLOOKUP($A157,parlvotes_lh!$A$11:$ZZ$210,226,FALSE)=0,"",VLOOKUP($A157,parlvotes_lh!$A$11:$ZZ$210,226,FALSE)))</f>
        <v/>
      </c>
      <c r="V157" s="270" t="str">
        <f>IF(ISERROR(VLOOKUP($A157,parlvotes_lh!$A$11:$ZZ$210,246,FALSE))=TRUE,"",IF(VLOOKUP($A157,parlvotes_lh!$A$11:$ZZ$210,246,FALSE)=0,"",VLOOKUP($A157,parlvotes_lh!$A$11:$ZZ$210,246,FALSE)))</f>
        <v/>
      </c>
      <c r="W157" s="270" t="str">
        <f>IF(ISERROR(VLOOKUP($A157,parlvotes_lh!$A$11:$ZZ$210,266,FALSE))=TRUE,"",IF(VLOOKUP($A157,parlvotes_lh!$A$11:$ZZ$210,266,FALSE)=0,"",VLOOKUP($A157,parlvotes_lh!$A$11:$ZZ$210,266,FALSE)))</f>
        <v/>
      </c>
      <c r="X157" s="270" t="str">
        <f>IF(ISERROR(VLOOKUP($A157,parlvotes_lh!$A$11:$ZZ$210,286,FALSE))=TRUE,"",IF(VLOOKUP($A157,parlvotes_lh!$A$11:$ZZ$210,286,FALSE)=0,"",VLOOKUP($A157,parlvotes_lh!$A$11:$ZZ$210,286,FALSE)))</f>
        <v/>
      </c>
      <c r="Y157" s="270" t="str">
        <f>IF(ISERROR(VLOOKUP($A157,parlvotes_lh!$A$11:$ZZ$210,306,FALSE))=TRUE,"",IF(VLOOKUP($A157,parlvotes_lh!$A$11:$ZZ$210,306,FALSE)=0,"",VLOOKUP($A157,parlvotes_lh!$A$11:$ZZ$210,306,FALSE)))</f>
        <v/>
      </c>
      <c r="Z157" s="270" t="str">
        <f>IF(ISERROR(VLOOKUP($A157,parlvotes_lh!$A$11:$ZZ$210,326,FALSE))=TRUE,"",IF(VLOOKUP($A157,parlvotes_lh!$A$11:$ZZ$210,326,FALSE)=0,"",VLOOKUP($A157,parlvotes_lh!$A$11:$ZZ$210,326,FALSE)))</f>
        <v/>
      </c>
      <c r="AA157" s="270" t="str">
        <f>IF(ISERROR(VLOOKUP($A157,parlvotes_lh!$A$11:$ZZ$210,346,FALSE))=TRUE,"",IF(VLOOKUP($A157,parlvotes_lh!$A$11:$ZZ$210,346,FALSE)=0,"",VLOOKUP($A157,parlvotes_lh!$A$11:$ZZ$210,346,FALSE)))</f>
        <v/>
      </c>
      <c r="AB157" s="270" t="str">
        <f>IF(ISERROR(VLOOKUP($A157,parlvotes_lh!$A$11:$ZZ$210,366,FALSE))=TRUE,"",IF(VLOOKUP($A157,parlvotes_lh!$A$11:$ZZ$210,366,FALSE)=0,"",VLOOKUP($A157,parlvotes_lh!$A$11:$ZZ$210,366,FALSE)))</f>
        <v/>
      </c>
      <c r="AC157" s="270" t="str">
        <f>IF(ISERROR(VLOOKUP($A157,parlvotes_lh!$A$11:$ZZ$210,386,FALSE))=TRUE,"",IF(VLOOKUP($A157,parlvotes_lh!$A$11:$ZZ$210,386,FALSE)=0,"",VLOOKUP($A157,parlvotes_lh!$A$11:$ZZ$210,386,FALSE)))</f>
        <v/>
      </c>
    </row>
    <row r="158" spans="1:29" ht="13.5" customHeight="1">
      <c r="A158" s="264"/>
      <c r="B158" s="45" t="str">
        <f>IF(A158="","",MID(info_weblinks!$C$3,32,3))</f>
        <v/>
      </c>
      <c r="C158" s="45" t="str">
        <f>IF(info_parties!G158="","",info_parties!G158)</f>
        <v/>
      </c>
      <c r="D158" s="45" t="str">
        <f>IF(info_parties!K158="","",info_parties!K158)</f>
        <v/>
      </c>
      <c r="E158" s="45" t="str">
        <f>IF(info_parties!H158="","",info_parties!H158)</f>
        <v/>
      </c>
      <c r="F158" s="265" t="str">
        <f t="shared" si="8"/>
        <v/>
      </c>
      <c r="G158" s="266" t="str">
        <f t="shared" si="9"/>
        <v/>
      </c>
      <c r="H158" s="267" t="str">
        <f t="shared" si="10"/>
        <v/>
      </c>
      <c r="I158" s="268" t="str">
        <f t="shared" si="11"/>
        <v/>
      </c>
      <c r="J158" s="269" t="str">
        <f>IF(ISERROR(VLOOKUP($A158,parlvotes_lh!$A$11:$ZZ$210,6,FALSE))=TRUE,"",IF(VLOOKUP($A158,parlvotes_lh!$A$11:$ZZ$210,6,FALSE)=0,"",VLOOKUP($A158,parlvotes_lh!$A$11:$ZZ$210,6,FALSE)))</f>
        <v/>
      </c>
      <c r="K158" s="269" t="str">
        <f>IF(ISERROR(VLOOKUP($A158,parlvotes_lh!$A$11:$ZZ$210,26,FALSE))=TRUE,"",IF(VLOOKUP($A158,parlvotes_lh!$A$11:$ZZ$210,26,FALSE)=0,"",VLOOKUP($A158,parlvotes_lh!$A$11:$ZZ$210,26,FALSE)))</f>
        <v/>
      </c>
      <c r="L158" s="269" t="str">
        <f>IF(ISERROR(VLOOKUP($A158,parlvotes_lh!$A$11:$ZZ$210,46,FALSE))=TRUE,"",IF(VLOOKUP($A158,parlvotes_lh!$A$11:$ZZ$210,46,FALSE)=0,"",VLOOKUP($A158,parlvotes_lh!$A$11:$ZZ$210,46,FALSE)))</f>
        <v/>
      </c>
      <c r="M158" s="269" t="str">
        <f>IF(ISERROR(VLOOKUP($A158,parlvotes_lh!$A$11:$ZZ$210,66,FALSE))=TRUE,"",IF(VLOOKUP($A158,parlvotes_lh!$A$11:$ZZ$210,66,FALSE)=0,"",VLOOKUP($A158,parlvotes_lh!$A$11:$ZZ$210,66,FALSE)))</f>
        <v/>
      </c>
      <c r="N158" s="269" t="str">
        <f>IF(ISERROR(VLOOKUP($A158,parlvotes_lh!$A$11:$ZZ$210,86,FALSE))=TRUE,"",IF(VLOOKUP($A158,parlvotes_lh!$A$11:$ZZ$210,86,FALSE)=0,"",VLOOKUP($A158,parlvotes_lh!$A$11:$ZZ$210,86,FALSE)))</f>
        <v/>
      </c>
      <c r="O158" s="269" t="str">
        <f>IF(ISERROR(VLOOKUP($A158,parlvotes_lh!$A$11:$ZZ$210,106,FALSE))=TRUE,"",IF(VLOOKUP($A158,parlvotes_lh!$A$11:$ZZ$210,106,FALSE)=0,"",VLOOKUP($A158,parlvotes_lh!$A$11:$ZZ$210,106,FALSE)))</f>
        <v/>
      </c>
      <c r="P158" s="269" t="str">
        <f>IF(ISERROR(VLOOKUP($A158,parlvotes_lh!$A$11:$ZZ$210,126,FALSE))=TRUE,"",IF(VLOOKUP($A158,parlvotes_lh!$A$11:$ZZ$210,126,FALSE)=0,"",VLOOKUP($A158,parlvotes_lh!$A$11:$ZZ$210,126,FALSE)))</f>
        <v/>
      </c>
      <c r="Q158" s="270" t="str">
        <f>IF(ISERROR(VLOOKUP($A158,parlvotes_lh!$A$11:$ZZ$210,146,FALSE))=TRUE,"",IF(VLOOKUP($A158,parlvotes_lh!$A$11:$ZZ$210,146,FALSE)=0,"",VLOOKUP($A158,parlvotes_lh!$A$11:$ZZ$210,146,FALSE)))</f>
        <v/>
      </c>
      <c r="R158" s="270" t="str">
        <f>IF(ISERROR(VLOOKUP($A158,parlvotes_lh!$A$11:$ZZ$210,166,FALSE))=TRUE,"",IF(VLOOKUP($A158,parlvotes_lh!$A$11:$ZZ$210,166,FALSE)=0,"",VLOOKUP($A158,parlvotes_lh!$A$11:$ZZ$210,166,FALSE)))</f>
        <v/>
      </c>
      <c r="S158" s="270" t="str">
        <f>IF(ISERROR(VLOOKUP($A158,parlvotes_lh!$A$11:$ZZ$210,186,FALSE))=TRUE,"",IF(VLOOKUP($A158,parlvotes_lh!$A$11:$ZZ$210,186,FALSE)=0,"",VLOOKUP($A158,parlvotes_lh!$A$11:$ZZ$210,186,FALSE)))</f>
        <v/>
      </c>
      <c r="T158" s="270" t="str">
        <f>IF(ISERROR(VLOOKUP($A158,parlvotes_lh!$A$11:$ZZ$210,206,FALSE))=TRUE,"",IF(VLOOKUP($A158,parlvotes_lh!$A$11:$ZZ$210,206,FALSE)=0,"",VLOOKUP($A158,parlvotes_lh!$A$11:$ZZ$210,206,FALSE)))</f>
        <v/>
      </c>
      <c r="U158" s="270" t="str">
        <f>IF(ISERROR(VLOOKUP($A158,parlvotes_lh!$A$11:$ZZ$210,226,FALSE))=TRUE,"",IF(VLOOKUP($A158,parlvotes_lh!$A$11:$ZZ$210,226,FALSE)=0,"",VLOOKUP($A158,parlvotes_lh!$A$11:$ZZ$210,226,FALSE)))</f>
        <v/>
      </c>
      <c r="V158" s="270" t="str">
        <f>IF(ISERROR(VLOOKUP($A158,parlvotes_lh!$A$11:$ZZ$210,246,FALSE))=TRUE,"",IF(VLOOKUP($A158,parlvotes_lh!$A$11:$ZZ$210,246,FALSE)=0,"",VLOOKUP($A158,parlvotes_lh!$A$11:$ZZ$210,246,FALSE)))</f>
        <v/>
      </c>
      <c r="W158" s="270" t="str">
        <f>IF(ISERROR(VLOOKUP($A158,parlvotes_lh!$A$11:$ZZ$210,266,FALSE))=TRUE,"",IF(VLOOKUP($A158,parlvotes_lh!$A$11:$ZZ$210,266,FALSE)=0,"",VLOOKUP($A158,parlvotes_lh!$A$11:$ZZ$210,266,FALSE)))</f>
        <v/>
      </c>
      <c r="X158" s="270" t="str">
        <f>IF(ISERROR(VLOOKUP($A158,parlvotes_lh!$A$11:$ZZ$210,286,FALSE))=TRUE,"",IF(VLOOKUP($A158,parlvotes_lh!$A$11:$ZZ$210,286,FALSE)=0,"",VLOOKUP($A158,parlvotes_lh!$A$11:$ZZ$210,286,FALSE)))</f>
        <v/>
      </c>
      <c r="Y158" s="270" t="str">
        <f>IF(ISERROR(VLOOKUP($A158,parlvotes_lh!$A$11:$ZZ$210,306,FALSE))=TRUE,"",IF(VLOOKUP($A158,parlvotes_lh!$A$11:$ZZ$210,306,FALSE)=0,"",VLOOKUP($A158,parlvotes_lh!$A$11:$ZZ$210,306,FALSE)))</f>
        <v/>
      </c>
      <c r="Z158" s="270" t="str">
        <f>IF(ISERROR(VLOOKUP($A158,parlvotes_lh!$A$11:$ZZ$210,326,FALSE))=TRUE,"",IF(VLOOKUP($A158,parlvotes_lh!$A$11:$ZZ$210,326,FALSE)=0,"",VLOOKUP($A158,parlvotes_lh!$A$11:$ZZ$210,326,FALSE)))</f>
        <v/>
      </c>
      <c r="AA158" s="270" t="str">
        <f>IF(ISERROR(VLOOKUP($A158,parlvotes_lh!$A$11:$ZZ$210,346,FALSE))=TRUE,"",IF(VLOOKUP($A158,parlvotes_lh!$A$11:$ZZ$210,346,FALSE)=0,"",VLOOKUP($A158,parlvotes_lh!$A$11:$ZZ$210,346,FALSE)))</f>
        <v/>
      </c>
      <c r="AB158" s="270" t="str">
        <f>IF(ISERROR(VLOOKUP($A158,parlvotes_lh!$A$11:$ZZ$210,366,FALSE))=TRUE,"",IF(VLOOKUP($A158,parlvotes_lh!$A$11:$ZZ$210,366,FALSE)=0,"",VLOOKUP($A158,parlvotes_lh!$A$11:$ZZ$210,366,FALSE)))</f>
        <v/>
      </c>
      <c r="AC158" s="270" t="str">
        <f>IF(ISERROR(VLOOKUP($A158,parlvotes_lh!$A$11:$ZZ$210,386,FALSE))=TRUE,"",IF(VLOOKUP($A158,parlvotes_lh!$A$11:$ZZ$210,386,FALSE)=0,"",VLOOKUP($A158,parlvotes_lh!$A$11:$ZZ$210,386,FALSE)))</f>
        <v/>
      </c>
    </row>
    <row r="159" spans="1:29" ht="13.5" customHeight="1">
      <c r="A159" s="264"/>
      <c r="B159" s="45" t="str">
        <f>IF(A159="","",MID(info_weblinks!$C$3,32,3))</f>
        <v/>
      </c>
      <c r="C159" s="45" t="str">
        <f>IF(info_parties!G159="","",info_parties!G159)</f>
        <v/>
      </c>
      <c r="D159" s="45" t="str">
        <f>IF(info_parties!K159="","",info_parties!K159)</f>
        <v/>
      </c>
      <c r="E159" s="45" t="str">
        <f>IF(info_parties!H159="","",info_parties!H159)</f>
        <v/>
      </c>
      <c r="F159" s="265" t="str">
        <f t="shared" si="8"/>
        <v/>
      </c>
      <c r="G159" s="266" t="str">
        <f t="shared" si="9"/>
        <v/>
      </c>
      <c r="H159" s="267" t="str">
        <f t="shared" si="10"/>
        <v/>
      </c>
      <c r="I159" s="268" t="str">
        <f t="shared" si="11"/>
        <v/>
      </c>
      <c r="J159" s="269" t="str">
        <f>IF(ISERROR(VLOOKUP($A159,parlvotes_lh!$A$11:$ZZ$210,6,FALSE))=TRUE,"",IF(VLOOKUP($A159,parlvotes_lh!$A$11:$ZZ$210,6,FALSE)=0,"",VLOOKUP($A159,parlvotes_lh!$A$11:$ZZ$210,6,FALSE)))</f>
        <v/>
      </c>
      <c r="K159" s="269" t="str">
        <f>IF(ISERROR(VLOOKUP($A159,parlvotes_lh!$A$11:$ZZ$210,26,FALSE))=TRUE,"",IF(VLOOKUP($A159,parlvotes_lh!$A$11:$ZZ$210,26,FALSE)=0,"",VLOOKUP($A159,parlvotes_lh!$A$11:$ZZ$210,26,FALSE)))</f>
        <v/>
      </c>
      <c r="L159" s="269" t="str">
        <f>IF(ISERROR(VLOOKUP($A159,parlvotes_lh!$A$11:$ZZ$210,46,FALSE))=TRUE,"",IF(VLOOKUP($A159,parlvotes_lh!$A$11:$ZZ$210,46,FALSE)=0,"",VLOOKUP($A159,parlvotes_lh!$A$11:$ZZ$210,46,FALSE)))</f>
        <v/>
      </c>
      <c r="M159" s="269" t="str">
        <f>IF(ISERROR(VLOOKUP($A159,parlvotes_lh!$A$11:$ZZ$210,66,FALSE))=TRUE,"",IF(VLOOKUP($A159,parlvotes_lh!$A$11:$ZZ$210,66,FALSE)=0,"",VLOOKUP($A159,parlvotes_lh!$A$11:$ZZ$210,66,FALSE)))</f>
        <v/>
      </c>
      <c r="N159" s="269" t="str">
        <f>IF(ISERROR(VLOOKUP($A159,parlvotes_lh!$A$11:$ZZ$210,86,FALSE))=TRUE,"",IF(VLOOKUP($A159,parlvotes_lh!$A$11:$ZZ$210,86,FALSE)=0,"",VLOOKUP($A159,parlvotes_lh!$A$11:$ZZ$210,86,FALSE)))</f>
        <v/>
      </c>
      <c r="O159" s="269" t="str">
        <f>IF(ISERROR(VLOOKUP($A159,parlvotes_lh!$A$11:$ZZ$210,106,FALSE))=TRUE,"",IF(VLOOKUP($A159,parlvotes_lh!$A$11:$ZZ$210,106,FALSE)=0,"",VLOOKUP($A159,parlvotes_lh!$A$11:$ZZ$210,106,FALSE)))</f>
        <v/>
      </c>
      <c r="P159" s="269" t="str">
        <f>IF(ISERROR(VLOOKUP($A159,parlvotes_lh!$A$11:$ZZ$210,126,FALSE))=TRUE,"",IF(VLOOKUP($A159,parlvotes_lh!$A$11:$ZZ$210,126,FALSE)=0,"",VLOOKUP($A159,parlvotes_lh!$A$11:$ZZ$210,126,FALSE)))</f>
        <v/>
      </c>
      <c r="Q159" s="270" t="str">
        <f>IF(ISERROR(VLOOKUP($A159,parlvotes_lh!$A$11:$ZZ$210,146,FALSE))=TRUE,"",IF(VLOOKUP($A159,parlvotes_lh!$A$11:$ZZ$210,146,FALSE)=0,"",VLOOKUP($A159,parlvotes_lh!$A$11:$ZZ$210,146,FALSE)))</f>
        <v/>
      </c>
      <c r="R159" s="270" t="str">
        <f>IF(ISERROR(VLOOKUP($A159,parlvotes_lh!$A$11:$ZZ$210,166,FALSE))=TRUE,"",IF(VLOOKUP($A159,parlvotes_lh!$A$11:$ZZ$210,166,FALSE)=0,"",VLOOKUP($A159,parlvotes_lh!$A$11:$ZZ$210,166,FALSE)))</f>
        <v/>
      </c>
      <c r="S159" s="270" t="str">
        <f>IF(ISERROR(VLOOKUP($A159,parlvotes_lh!$A$11:$ZZ$210,186,FALSE))=TRUE,"",IF(VLOOKUP($A159,parlvotes_lh!$A$11:$ZZ$210,186,FALSE)=0,"",VLOOKUP($A159,parlvotes_lh!$A$11:$ZZ$210,186,FALSE)))</f>
        <v/>
      </c>
      <c r="T159" s="270" t="str">
        <f>IF(ISERROR(VLOOKUP($A159,parlvotes_lh!$A$11:$ZZ$210,206,FALSE))=TRUE,"",IF(VLOOKUP($A159,parlvotes_lh!$A$11:$ZZ$210,206,FALSE)=0,"",VLOOKUP($A159,parlvotes_lh!$A$11:$ZZ$210,206,FALSE)))</f>
        <v/>
      </c>
      <c r="U159" s="270" t="str">
        <f>IF(ISERROR(VLOOKUP($A159,parlvotes_lh!$A$11:$ZZ$210,226,FALSE))=TRUE,"",IF(VLOOKUP($A159,parlvotes_lh!$A$11:$ZZ$210,226,FALSE)=0,"",VLOOKUP($A159,parlvotes_lh!$A$11:$ZZ$210,226,FALSE)))</f>
        <v/>
      </c>
      <c r="V159" s="270" t="str">
        <f>IF(ISERROR(VLOOKUP($A159,parlvotes_lh!$A$11:$ZZ$210,246,FALSE))=TRUE,"",IF(VLOOKUP($A159,parlvotes_lh!$A$11:$ZZ$210,246,FALSE)=0,"",VLOOKUP($A159,parlvotes_lh!$A$11:$ZZ$210,246,FALSE)))</f>
        <v/>
      </c>
      <c r="W159" s="270" t="str">
        <f>IF(ISERROR(VLOOKUP($A159,parlvotes_lh!$A$11:$ZZ$210,266,FALSE))=TRUE,"",IF(VLOOKUP($A159,parlvotes_lh!$A$11:$ZZ$210,266,FALSE)=0,"",VLOOKUP($A159,parlvotes_lh!$A$11:$ZZ$210,266,FALSE)))</f>
        <v/>
      </c>
      <c r="X159" s="270" t="str">
        <f>IF(ISERROR(VLOOKUP($A159,parlvotes_lh!$A$11:$ZZ$210,286,FALSE))=TRUE,"",IF(VLOOKUP($A159,parlvotes_lh!$A$11:$ZZ$210,286,FALSE)=0,"",VLOOKUP($A159,parlvotes_lh!$A$11:$ZZ$210,286,FALSE)))</f>
        <v/>
      </c>
      <c r="Y159" s="270" t="str">
        <f>IF(ISERROR(VLOOKUP($A159,parlvotes_lh!$A$11:$ZZ$210,306,FALSE))=TRUE,"",IF(VLOOKUP($A159,parlvotes_lh!$A$11:$ZZ$210,306,FALSE)=0,"",VLOOKUP($A159,parlvotes_lh!$A$11:$ZZ$210,306,FALSE)))</f>
        <v/>
      </c>
      <c r="Z159" s="270" t="str">
        <f>IF(ISERROR(VLOOKUP($A159,parlvotes_lh!$A$11:$ZZ$210,326,FALSE))=TRUE,"",IF(VLOOKUP($A159,parlvotes_lh!$A$11:$ZZ$210,326,FALSE)=0,"",VLOOKUP($A159,parlvotes_lh!$A$11:$ZZ$210,326,FALSE)))</f>
        <v/>
      </c>
      <c r="AA159" s="270" t="str">
        <f>IF(ISERROR(VLOOKUP($A159,parlvotes_lh!$A$11:$ZZ$210,346,FALSE))=TRUE,"",IF(VLOOKUP($A159,parlvotes_lh!$A$11:$ZZ$210,346,FALSE)=0,"",VLOOKUP($A159,parlvotes_lh!$A$11:$ZZ$210,346,FALSE)))</f>
        <v/>
      </c>
      <c r="AB159" s="270" t="str">
        <f>IF(ISERROR(VLOOKUP($A159,parlvotes_lh!$A$11:$ZZ$210,366,FALSE))=TRUE,"",IF(VLOOKUP($A159,parlvotes_lh!$A$11:$ZZ$210,366,FALSE)=0,"",VLOOKUP($A159,parlvotes_lh!$A$11:$ZZ$210,366,FALSE)))</f>
        <v/>
      </c>
      <c r="AC159" s="270" t="str">
        <f>IF(ISERROR(VLOOKUP($A159,parlvotes_lh!$A$11:$ZZ$210,386,FALSE))=TRUE,"",IF(VLOOKUP($A159,parlvotes_lh!$A$11:$ZZ$210,386,FALSE)=0,"",VLOOKUP($A159,parlvotes_lh!$A$11:$ZZ$210,386,FALSE)))</f>
        <v/>
      </c>
    </row>
    <row r="160" spans="1:29" ht="13.5" customHeight="1">
      <c r="A160" s="264"/>
      <c r="B160" s="45" t="str">
        <f>IF(A160="","",MID(info_weblinks!$C$3,32,3))</f>
        <v/>
      </c>
      <c r="C160" s="45" t="str">
        <f>IF(info_parties!G160="","",info_parties!G160)</f>
        <v/>
      </c>
      <c r="D160" s="45" t="str">
        <f>IF(info_parties!K160="","",info_parties!K160)</f>
        <v/>
      </c>
      <c r="E160" s="45" t="str">
        <f>IF(info_parties!H160="","",info_parties!H160)</f>
        <v/>
      </c>
      <c r="F160" s="265" t="str">
        <f t="shared" si="8"/>
        <v/>
      </c>
      <c r="G160" s="266" t="str">
        <f t="shared" si="9"/>
        <v/>
      </c>
      <c r="H160" s="267" t="str">
        <f t="shared" si="10"/>
        <v/>
      </c>
      <c r="I160" s="268" t="str">
        <f t="shared" si="11"/>
        <v/>
      </c>
      <c r="J160" s="269" t="str">
        <f>IF(ISERROR(VLOOKUP($A160,parlvotes_lh!$A$11:$ZZ$210,6,FALSE))=TRUE,"",IF(VLOOKUP($A160,parlvotes_lh!$A$11:$ZZ$210,6,FALSE)=0,"",VLOOKUP($A160,parlvotes_lh!$A$11:$ZZ$210,6,FALSE)))</f>
        <v/>
      </c>
      <c r="K160" s="269" t="str">
        <f>IF(ISERROR(VLOOKUP($A160,parlvotes_lh!$A$11:$ZZ$210,26,FALSE))=TRUE,"",IF(VLOOKUP($A160,parlvotes_lh!$A$11:$ZZ$210,26,FALSE)=0,"",VLOOKUP($A160,parlvotes_lh!$A$11:$ZZ$210,26,FALSE)))</f>
        <v/>
      </c>
      <c r="L160" s="269" t="str">
        <f>IF(ISERROR(VLOOKUP($A160,parlvotes_lh!$A$11:$ZZ$210,46,FALSE))=TRUE,"",IF(VLOOKUP($A160,parlvotes_lh!$A$11:$ZZ$210,46,FALSE)=0,"",VLOOKUP($A160,parlvotes_lh!$A$11:$ZZ$210,46,FALSE)))</f>
        <v/>
      </c>
      <c r="M160" s="269" t="str">
        <f>IF(ISERROR(VLOOKUP($A160,parlvotes_lh!$A$11:$ZZ$210,66,FALSE))=TRUE,"",IF(VLOOKUP($A160,parlvotes_lh!$A$11:$ZZ$210,66,FALSE)=0,"",VLOOKUP($A160,parlvotes_lh!$A$11:$ZZ$210,66,FALSE)))</f>
        <v/>
      </c>
      <c r="N160" s="269" t="str">
        <f>IF(ISERROR(VLOOKUP($A160,parlvotes_lh!$A$11:$ZZ$210,86,FALSE))=TRUE,"",IF(VLOOKUP($A160,parlvotes_lh!$A$11:$ZZ$210,86,FALSE)=0,"",VLOOKUP($A160,parlvotes_lh!$A$11:$ZZ$210,86,FALSE)))</f>
        <v/>
      </c>
      <c r="O160" s="269" t="str">
        <f>IF(ISERROR(VLOOKUP($A160,parlvotes_lh!$A$11:$ZZ$210,106,FALSE))=TRUE,"",IF(VLOOKUP($A160,parlvotes_lh!$A$11:$ZZ$210,106,FALSE)=0,"",VLOOKUP($A160,parlvotes_lh!$A$11:$ZZ$210,106,FALSE)))</f>
        <v/>
      </c>
      <c r="P160" s="269" t="str">
        <f>IF(ISERROR(VLOOKUP($A160,parlvotes_lh!$A$11:$ZZ$210,126,FALSE))=TRUE,"",IF(VLOOKUP($A160,parlvotes_lh!$A$11:$ZZ$210,126,FALSE)=0,"",VLOOKUP($A160,parlvotes_lh!$A$11:$ZZ$210,126,FALSE)))</f>
        <v/>
      </c>
      <c r="Q160" s="270" t="str">
        <f>IF(ISERROR(VLOOKUP($A160,parlvotes_lh!$A$11:$ZZ$210,146,FALSE))=TRUE,"",IF(VLOOKUP($A160,parlvotes_lh!$A$11:$ZZ$210,146,FALSE)=0,"",VLOOKUP($A160,parlvotes_lh!$A$11:$ZZ$210,146,FALSE)))</f>
        <v/>
      </c>
      <c r="R160" s="270" t="str">
        <f>IF(ISERROR(VLOOKUP($A160,parlvotes_lh!$A$11:$ZZ$210,166,FALSE))=TRUE,"",IF(VLOOKUP($A160,parlvotes_lh!$A$11:$ZZ$210,166,FALSE)=0,"",VLOOKUP($A160,parlvotes_lh!$A$11:$ZZ$210,166,FALSE)))</f>
        <v/>
      </c>
      <c r="S160" s="270" t="str">
        <f>IF(ISERROR(VLOOKUP($A160,parlvotes_lh!$A$11:$ZZ$210,186,FALSE))=TRUE,"",IF(VLOOKUP($A160,parlvotes_lh!$A$11:$ZZ$210,186,FALSE)=0,"",VLOOKUP($A160,parlvotes_lh!$A$11:$ZZ$210,186,FALSE)))</f>
        <v/>
      </c>
      <c r="T160" s="270" t="str">
        <f>IF(ISERROR(VLOOKUP($A160,parlvotes_lh!$A$11:$ZZ$210,206,FALSE))=TRUE,"",IF(VLOOKUP($A160,parlvotes_lh!$A$11:$ZZ$210,206,FALSE)=0,"",VLOOKUP($A160,parlvotes_lh!$A$11:$ZZ$210,206,FALSE)))</f>
        <v/>
      </c>
      <c r="U160" s="270" t="str">
        <f>IF(ISERROR(VLOOKUP($A160,parlvotes_lh!$A$11:$ZZ$210,226,FALSE))=TRUE,"",IF(VLOOKUP($A160,parlvotes_lh!$A$11:$ZZ$210,226,FALSE)=0,"",VLOOKUP($A160,parlvotes_lh!$A$11:$ZZ$210,226,FALSE)))</f>
        <v/>
      </c>
      <c r="V160" s="270" t="str">
        <f>IF(ISERROR(VLOOKUP($A160,parlvotes_lh!$A$11:$ZZ$210,246,FALSE))=TRUE,"",IF(VLOOKUP($A160,parlvotes_lh!$A$11:$ZZ$210,246,FALSE)=0,"",VLOOKUP($A160,parlvotes_lh!$A$11:$ZZ$210,246,FALSE)))</f>
        <v/>
      </c>
      <c r="W160" s="270" t="str">
        <f>IF(ISERROR(VLOOKUP($A160,parlvotes_lh!$A$11:$ZZ$210,266,FALSE))=TRUE,"",IF(VLOOKUP($A160,parlvotes_lh!$A$11:$ZZ$210,266,FALSE)=0,"",VLOOKUP($A160,parlvotes_lh!$A$11:$ZZ$210,266,FALSE)))</f>
        <v/>
      </c>
      <c r="X160" s="270" t="str">
        <f>IF(ISERROR(VLOOKUP($A160,parlvotes_lh!$A$11:$ZZ$210,286,FALSE))=TRUE,"",IF(VLOOKUP($A160,parlvotes_lh!$A$11:$ZZ$210,286,FALSE)=0,"",VLOOKUP($A160,parlvotes_lh!$A$11:$ZZ$210,286,FALSE)))</f>
        <v/>
      </c>
      <c r="Y160" s="270" t="str">
        <f>IF(ISERROR(VLOOKUP($A160,parlvotes_lh!$A$11:$ZZ$210,306,FALSE))=TRUE,"",IF(VLOOKUP($A160,parlvotes_lh!$A$11:$ZZ$210,306,FALSE)=0,"",VLOOKUP($A160,parlvotes_lh!$A$11:$ZZ$210,306,FALSE)))</f>
        <v/>
      </c>
      <c r="Z160" s="270" t="str">
        <f>IF(ISERROR(VLOOKUP($A160,parlvotes_lh!$A$11:$ZZ$210,326,FALSE))=TRUE,"",IF(VLOOKUP($A160,parlvotes_lh!$A$11:$ZZ$210,326,FALSE)=0,"",VLOOKUP($A160,parlvotes_lh!$A$11:$ZZ$210,326,FALSE)))</f>
        <v/>
      </c>
      <c r="AA160" s="270" t="str">
        <f>IF(ISERROR(VLOOKUP($A160,parlvotes_lh!$A$11:$ZZ$210,346,FALSE))=TRUE,"",IF(VLOOKUP($A160,parlvotes_lh!$A$11:$ZZ$210,346,FALSE)=0,"",VLOOKUP($A160,parlvotes_lh!$A$11:$ZZ$210,346,FALSE)))</f>
        <v/>
      </c>
      <c r="AB160" s="270" t="str">
        <f>IF(ISERROR(VLOOKUP($A160,parlvotes_lh!$A$11:$ZZ$210,366,FALSE))=TRUE,"",IF(VLOOKUP($A160,parlvotes_lh!$A$11:$ZZ$210,366,FALSE)=0,"",VLOOKUP($A160,parlvotes_lh!$A$11:$ZZ$210,366,FALSE)))</f>
        <v/>
      </c>
      <c r="AC160" s="270" t="str">
        <f>IF(ISERROR(VLOOKUP($A160,parlvotes_lh!$A$11:$ZZ$210,386,FALSE))=TRUE,"",IF(VLOOKUP($A160,parlvotes_lh!$A$11:$ZZ$210,386,FALSE)=0,"",VLOOKUP($A160,parlvotes_lh!$A$11:$ZZ$210,386,FALSE)))</f>
        <v/>
      </c>
    </row>
    <row r="161" spans="1:29" ht="13.5" customHeight="1">
      <c r="A161" s="264"/>
      <c r="B161" s="45" t="str">
        <f>IF(A161="","",MID(info_weblinks!$C$3,32,3))</f>
        <v/>
      </c>
      <c r="C161" s="45" t="str">
        <f>IF(info_parties!G161="","",info_parties!G161)</f>
        <v/>
      </c>
      <c r="D161" s="45" t="str">
        <f>IF(info_parties!K161="","",info_parties!K161)</f>
        <v/>
      </c>
      <c r="E161" s="45" t="str">
        <f>IF(info_parties!H161="","",info_parties!H161)</f>
        <v/>
      </c>
      <c r="F161" s="265" t="str">
        <f t="shared" si="8"/>
        <v/>
      </c>
      <c r="G161" s="266" t="str">
        <f t="shared" si="9"/>
        <v/>
      </c>
      <c r="H161" s="267" t="str">
        <f t="shared" si="10"/>
        <v/>
      </c>
      <c r="I161" s="268" t="str">
        <f t="shared" si="11"/>
        <v/>
      </c>
      <c r="J161" s="269" t="str">
        <f>IF(ISERROR(VLOOKUP($A161,parlvotes_lh!$A$11:$ZZ$210,6,FALSE))=TRUE,"",IF(VLOOKUP($A161,parlvotes_lh!$A$11:$ZZ$210,6,FALSE)=0,"",VLOOKUP($A161,parlvotes_lh!$A$11:$ZZ$210,6,FALSE)))</f>
        <v/>
      </c>
      <c r="K161" s="269" t="str">
        <f>IF(ISERROR(VLOOKUP($A161,parlvotes_lh!$A$11:$ZZ$210,26,FALSE))=TRUE,"",IF(VLOOKUP($A161,parlvotes_lh!$A$11:$ZZ$210,26,FALSE)=0,"",VLOOKUP($A161,parlvotes_lh!$A$11:$ZZ$210,26,FALSE)))</f>
        <v/>
      </c>
      <c r="L161" s="269" t="str">
        <f>IF(ISERROR(VLOOKUP($A161,parlvotes_lh!$A$11:$ZZ$210,46,FALSE))=TRUE,"",IF(VLOOKUP($A161,parlvotes_lh!$A$11:$ZZ$210,46,FALSE)=0,"",VLOOKUP($A161,parlvotes_lh!$A$11:$ZZ$210,46,FALSE)))</f>
        <v/>
      </c>
      <c r="M161" s="269" t="str">
        <f>IF(ISERROR(VLOOKUP($A161,parlvotes_lh!$A$11:$ZZ$210,66,FALSE))=TRUE,"",IF(VLOOKUP($A161,parlvotes_lh!$A$11:$ZZ$210,66,FALSE)=0,"",VLOOKUP($A161,parlvotes_lh!$A$11:$ZZ$210,66,FALSE)))</f>
        <v/>
      </c>
      <c r="N161" s="269" t="str">
        <f>IF(ISERROR(VLOOKUP($A161,parlvotes_lh!$A$11:$ZZ$210,86,FALSE))=TRUE,"",IF(VLOOKUP($A161,parlvotes_lh!$A$11:$ZZ$210,86,FALSE)=0,"",VLOOKUP($A161,parlvotes_lh!$A$11:$ZZ$210,86,FALSE)))</f>
        <v/>
      </c>
      <c r="O161" s="269" t="str">
        <f>IF(ISERROR(VLOOKUP($A161,parlvotes_lh!$A$11:$ZZ$210,106,FALSE))=TRUE,"",IF(VLOOKUP($A161,parlvotes_lh!$A$11:$ZZ$210,106,FALSE)=0,"",VLOOKUP($A161,parlvotes_lh!$A$11:$ZZ$210,106,FALSE)))</f>
        <v/>
      </c>
      <c r="P161" s="269" t="str">
        <f>IF(ISERROR(VLOOKUP($A161,parlvotes_lh!$A$11:$ZZ$210,126,FALSE))=TRUE,"",IF(VLOOKUP($A161,parlvotes_lh!$A$11:$ZZ$210,126,FALSE)=0,"",VLOOKUP($A161,parlvotes_lh!$A$11:$ZZ$210,126,FALSE)))</f>
        <v/>
      </c>
      <c r="Q161" s="270" t="str">
        <f>IF(ISERROR(VLOOKUP($A161,parlvotes_lh!$A$11:$ZZ$210,146,FALSE))=TRUE,"",IF(VLOOKUP($A161,parlvotes_lh!$A$11:$ZZ$210,146,FALSE)=0,"",VLOOKUP($A161,parlvotes_lh!$A$11:$ZZ$210,146,FALSE)))</f>
        <v/>
      </c>
      <c r="R161" s="270" t="str">
        <f>IF(ISERROR(VLOOKUP($A161,parlvotes_lh!$A$11:$ZZ$210,166,FALSE))=TRUE,"",IF(VLOOKUP($A161,parlvotes_lh!$A$11:$ZZ$210,166,FALSE)=0,"",VLOOKUP($A161,parlvotes_lh!$A$11:$ZZ$210,166,FALSE)))</f>
        <v/>
      </c>
      <c r="S161" s="270" t="str">
        <f>IF(ISERROR(VLOOKUP($A161,parlvotes_lh!$A$11:$ZZ$210,186,FALSE))=TRUE,"",IF(VLOOKUP($A161,parlvotes_lh!$A$11:$ZZ$210,186,FALSE)=0,"",VLOOKUP($A161,parlvotes_lh!$A$11:$ZZ$210,186,FALSE)))</f>
        <v/>
      </c>
      <c r="T161" s="270" t="str">
        <f>IF(ISERROR(VLOOKUP($A161,parlvotes_lh!$A$11:$ZZ$210,206,FALSE))=TRUE,"",IF(VLOOKUP($A161,parlvotes_lh!$A$11:$ZZ$210,206,FALSE)=0,"",VLOOKUP($A161,parlvotes_lh!$A$11:$ZZ$210,206,FALSE)))</f>
        <v/>
      </c>
      <c r="U161" s="270" t="str">
        <f>IF(ISERROR(VLOOKUP($A161,parlvotes_lh!$A$11:$ZZ$210,226,FALSE))=TRUE,"",IF(VLOOKUP($A161,parlvotes_lh!$A$11:$ZZ$210,226,FALSE)=0,"",VLOOKUP($A161,parlvotes_lh!$A$11:$ZZ$210,226,FALSE)))</f>
        <v/>
      </c>
      <c r="V161" s="270" t="str">
        <f>IF(ISERROR(VLOOKUP($A161,parlvotes_lh!$A$11:$ZZ$210,246,FALSE))=TRUE,"",IF(VLOOKUP($A161,parlvotes_lh!$A$11:$ZZ$210,246,FALSE)=0,"",VLOOKUP($A161,parlvotes_lh!$A$11:$ZZ$210,246,FALSE)))</f>
        <v/>
      </c>
      <c r="W161" s="270" t="str">
        <f>IF(ISERROR(VLOOKUP($A161,parlvotes_lh!$A$11:$ZZ$210,266,FALSE))=TRUE,"",IF(VLOOKUP($A161,parlvotes_lh!$A$11:$ZZ$210,266,FALSE)=0,"",VLOOKUP($A161,parlvotes_lh!$A$11:$ZZ$210,266,FALSE)))</f>
        <v/>
      </c>
      <c r="X161" s="270" t="str">
        <f>IF(ISERROR(VLOOKUP($A161,parlvotes_lh!$A$11:$ZZ$210,286,FALSE))=TRUE,"",IF(VLOOKUP($A161,parlvotes_lh!$A$11:$ZZ$210,286,FALSE)=0,"",VLOOKUP($A161,parlvotes_lh!$A$11:$ZZ$210,286,FALSE)))</f>
        <v/>
      </c>
      <c r="Y161" s="270" t="str">
        <f>IF(ISERROR(VLOOKUP($A161,parlvotes_lh!$A$11:$ZZ$210,306,FALSE))=TRUE,"",IF(VLOOKUP($A161,parlvotes_lh!$A$11:$ZZ$210,306,FALSE)=0,"",VLOOKUP($A161,parlvotes_lh!$A$11:$ZZ$210,306,FALSE)))</f>
        <v/>
      </c>
      <c r="Z161" s="270" t="str">
        <f>IF(ISERROR(VLOOKUP($A161,parlvotes_lh!$A$11:$ZZ$210,326,FALSE))=TRUE,"",IF(VLOOKUP($A161,parlvotes_lh!$A$11:$ZZ$210,326,FALSE)=0,"",VLOOKUP($A161,parlvotes_lh!$A$11:$ZZ$210,326,FALSE)))</f>
        <v/>
      </c>
      <c r="AA161" s="270" t="str">
        <f>IF(ISERROR(VLOOKUP($A161,parlvotes_lh!$A$11:$ZZ$210,346,FALSE))=TRUE,"",IF(VLOOKUP($A161,parlvotes_lh!$A$11:$ZZ$210,346,FALSE)=0,"",VLOOKUP($A161,parlvotes_lh!$A$11:$ZZ$210,346,FALSE)))</f>
        <v/>
      </c>
      <c r="AB161" s="270" t="str">
        <f>IF(ISERROR(VLOOKUP($A161,parlvotes_lh!$A$11:$ZZ$210,366,FALSE))=TRUE,"",IF(VLOOKUP($A161,parlvotes_lh!$A$11:$ZZ$210,366,FALSE)=0,"",VLOOKUP($A161,parlvotes_lh!$A$11:$ZZ$210,366,FALSE)))</f>
        <v/>
      </c>
      <c r="AC161" s="270" t="str">
        <f>IF(ISERROR(VLOOKUP($A161,parlvotes_lh!$A$11:$ZZ$210,386,FALSE))=TRUE,"",IF(VLOOKUP($A161,parlvotes_lh!$A$11:$ZZ$210,386,FALSE)=0,"",VLOOKUP($A161,parlvotes_lh!$A$11:$ZZ$210,386,FALSE)))</f>
        <v/>
      </c>
    </row>
    <row r="162" spans="1:29" ht="13.5" customHeight="1">
      <c r="A162" s="264"/>
      <c r="B162" s="45" t="str">
        <f>IF(A162="","",MID(info_weblinks!$C$3,32,3))</f>
        <v/>
      </c>
      <c r="C162" s="45" t="str">
        <f>IF(info_parties!G162="","",info_parties!G162)</f>
        <v/>
      </c>
      <c r="D162" s="45" t="str">
        <f>IF(info_parties!K162="","",info_parties!K162)</f>
        <v/>
      </c>
      <c r="E162" s="45" t="str">
        <f>IF(info_parties!H162="","",info_parties!H162)</f>
        <v/>
      </c>
      <c r="F162" s="265" t="str">
        <f t="shared" si="8"/>
        <v/>
      </c>
      <c r="G162" s="266" t="str">
        <f t="shared" si="9"/>
        <v/>
      </c>
      <c r="H162" s="267" t="str">
        <f t="shared" si="10"/>
        <v/>
      </c>
      <c r="I162" s="268" t="str">
        <f t="shared" si="11"/>
        <v/>
      </c>
      <c r="J162" s="269" t="str">
        <f>IF(ISERROR(VLOOKUP($A162,parlvotes_lh!$A$11:$ZZ$210,6,FALSE))=TRUE,"",IF(VLOOKUP($A162,parlvotes_lh!$A$11:$ZZ$210,6,FALSE)=0,"",VLOOKUP($A162,parlvotes_lh!$A$11:$ZZ$210,6,FALSE)))</f>
        <v/>
      </c>
      <c r="K162" s="269" t="str">
        <f>IF(ISERROR(VLOOKUP($A162,parlvotes_lh!$A$11:$ZZ$210,26,FALSE))=TRUE,"",IF(VLOOKUP($A162,parlvotes_lh!$A$11:$ZZ$210,26,FALSE)=0,"",VLOOKUP($A162,parlvotes_lh!$A$11:$ZZ$210,26,FALSE)))</f>
        <v/>
      </c>
      <c r="L162" s="269" t="str">
        <f>IF(ISERROR(VLOOKUP($A162,parlvotes_lh!$A$11:$ZZ$210,46,FALSE))=TRUE,"",IF(VLOOKUP($A162,parlvotes_lh!$A$11:$ZZ$210,46,FALSE)=0,"",VLOOKUP($A162,parlvotes_lh!$A$11:$ZZ$210,46,FALSE)))</f>
        <v/>
      </c>
      <c r="M162" s="269" t="str">
        <f>IF(ISERROR(VLOOKUP($A162,parlvotes_lh!$A$11:$ZZ$210,66,FALSE))=TRUE,"",IF(VLOOKUP($A162,parlvotes_lh!$A$11:$ZZ$210,66,FALSE)=0,"",VLOOKUP($A162,parlvotes_lh!$A$11:$ZZ$210,66,FALSE)))</f>
        <v/>
      </c>
      <c r="N162" s="269" t="str">
        <f>IF(ISERROR(VLOOKUP($A162,parlvotes_lh!$A$11:$ZZ$210,86,FALSE))=TRUE,"",IF(VLOOKUP($A162,parlvotes_lh!$A$11:$ZZ$210,86,FALSE)=0,"",VLOOKUP($A162,parlvotes_lh!$A$11:$ZZ$210,86,FALSE)))</f>
        <v/>
      </c>
      <c r="O162" s="269" t="str">
        <f>IF(ISERROR(VLOOKUP($A162,parlvotes_lh!$A$11:$ZZ$210,106,FALSE))=TRUE,"",IF(VLOOKUP($A162,parlvotes_lh!$A$11:$ZZ$210,106,FALSE)=0,"",VLOOKUP($A162,parlvotes_lh!$A$11:$ZZ$210,106,FALSE)))</f>
        <v/>
      </c>
      <c r="P162" s="269" t="str">
        <f>IF(ISERROR(VLOOKUP($A162,parlvotes_lh!$A$11:$ZZ$210,126,FALSE))=TRUE,"",IF(VLOOKUP($A162,parlvotes_lh!$A$11:$ZZ$210,126,FALSE)=0,"",VLOOKUP($A162,parlvotes_lh!$A$11:$ZZ$210,126,FALSE)))</f>
        <v/>
      </c>
      <c r="Q162" s="270" t="str">
        <f>IF(ISERROR(VLOOKUP($A162,parlvotes_lh!$A$11:$ZZ$210,146,FALSE))=TRUE,"",IF(VLOOKUP($A162,parlvotes_lh!$A$11:$ZZ$210,146,FALSE)=0,"",VLOOKUP($A162,parlvotes_lh!$A$11:$ZZ$210,146,FALSE)))</f>
        <v/>
      </c>
      <c r="R162" s="270" t="str">
        <f>IF(ISERROR(VLOOKUP($A162,parlvotes_lh!$A$11:$ZZ$210,166,FALSE))=TRUE,"",IF(VLOOKUP($A162,parlvotes_lh!$A$11:$ZZ$210,166,FALSE)=0,"",VLOOKUP($A162,parlvotes_lh!$A$11:$ZZ$210,166,FALSE)))</f>
        <v/>
      </c>
      <c r="S162" s="270" t="str">
        <f>IF(ISERROR(VLOOKUP($A162,parlvotes_lh!$A$11:$ZZ$210,186,FALSE))=TRUE,"",IF(VLOOKUP($A162,parlvotes_lh!$A$11:$ZZ$210,186,FALSE)=0,"",VLOOKUP($A162,parlvotes_lh!$A$11:$ZZ$210,186,FALSE)))</f>
        <v/>
      </c>
      <c r="T162" s="270" t="str">
        <f>IF(ISERROR(VLOOKUP($A162,parlvotes_lh!$A$11:$ZZ$210,206,FALSE))=TRUE,"",IF(VLOOKUP($A162,parlvotes_lh!$A$11:$ZZ$210,206,FALSE)=0,"",VLOOKUP($A162,parlvotes_lh!$A$11:$ZZ$210,206,FALSE)))</f>
        <v/>
      </c>
      <c r="U162" s="270" t="str">
        <f>IF(ISERROR(VLOOKUP($A162,parlvotes_lh!$A$11:$ZZ$210,226,FALSE))=TRUE,"",IF(VLOOKUP($A162,parlvotes_lh!$A$11:$ZZ$210,226,FALSE)=0,"",VLOOKUP($A162,parlvotes_lh!$A$11:$ZZ$210,226,FALSE)))</f>
        <v/>
      </c>
      <c r="V162" s="270" t="str">
        <f>IF(ISERROR(VLOOKUP($A162,parlvotes_lh!$A$11:$ZZ$210,246,FALSE))=TRUE,"",IF(VLOOKUP($A162,parlvotes_lh!$A$11:$ZZ$210,246,FALSE)=0,"",VLOOKUP($A162,parlvotes_lh!$A$11:$ZZ$210,246,FALSE)))</f>
        <v/>
      </c>
      <c r="W162" s="270" t="str">
        <f>IF(ISERROR(VLOOKUP($A162,parlvotes_lh!$A$11:$ZZ$210,266,FALSE))=TRUE,"",IF(VLOOKUP($A162,parlvotes_lh!$A$11:$ZZ$210,266,FALSE)=0,"",VLOOKUP($A162,parlvotes_lh!$A$11:$ZZ$210,266,FALSE)))</f>
        <v/>
      </c>
      <c r="X162" s="270" t="str">
        <f>IF(ISERROR(VLOOKUP($A162,parlvotes_lh!$A$11:$ZZ$210,286,FALSE))=TRUE,"",IF(VLOOKUP($A162,parlvotes_lh!$A$11:$ZZ$210,286,FALSE)=0,"",VLOOKUP($A162,parlvotes_lh!$A$11:$ZZ$210,286,FALSE)))</f>
        <v/>
      </c>
      <c r="Y162" s="270" t="str">
        <f>IF(ISERROR(VLOOKUP($A162,parlvotes_lh!$A$11:$ZZ$210,306,FALSE))=TRUE,"",IF(VLOOKUP($A162,parlvotes_lh!$A$11:$ZZ$210,306,FALSE)=0,"",VLOOKUP($A162,parlvotes_lh!$A$11:$ZZ$210,306,FALSE)))</f>
        <v/>
      </c>
      <c r="Z162" s="270" t="str">
        <f>IF(ISERROR(VLOOKUP($A162,parlvotes_lh!$A$11:$ZZ$210,326,FALSE))=TRUE,"",IF(VLOOKUP($A162,parlvotes_lh!$A$11:$ZZ$210,326,FALSE)=0,"",VLOOKUP($A162,parlvotes_lh!$A$11:$ZZ$210,326,FALSE)))</f>
        <v/>
      </c>
      <c r="AA162" s="270" t="str">
        <f>IF(ISERROR(VLOOKUP($A162,parlvotes_lh!$A$11:$ZZ$210,346,FALSE))=TRUE,"",IF(VLOOKUP($A162,parlvotes_lh!$A$11:$ZZ$210,346,FALSE)=0,"",VLOOKUP($A162,parlvotes_lh!$A$11:$ZZ$210,346,FALSE)))</f>
        <v/>
      </c>
      <c r="AB162" s="270" t="str">
        <f>IF(ISERROR(VLOOKUP($A162,parlvotes_lh!$A$11:$ZZ$210,366,FALSE))=TRUE,"",IF(VLOOKUP($A162,parlvotes_lh!$A$11:$ZZ$210,366,FALSE)=0,"",VLOOKUP($A162,parlvotes_lh!$A$11:$ZZ$210,366,FALSE)))</f>
        <v/>
      </c>
      <c r="AC162" s="270" t="str">
        <f>IF(ISERROR(VLOOKUP($A162,parlvotes_lh!$A$11:$ZZ$210,386,FALSE))=TRUE,"",IF(VLOOKUP($A162,parlvotes_lh!$A$11:$ZZ$210,386,FALSE)=0,"",VLOOKUP($A162,parlvotes_lh!$A$11:$ZZ$210,386,FALSE)))</f>
        <v/>
      </c>
    </row>
    <row r="163" spans="1:29" ht="13.5" customHeight="1">
      <c r="A163" s="264"/>
      <c r="B163" s="45" t="str">
        <f>IF(A163="","",MID(info_weblinks!$C$3,32,3))</f>
        <v/>
      </c>
      <c r="C163" s="45" t="str">
        <f>IF(info_parties!G163="","",info_parties!G163)</f>
        <v/>
      </c>
      <c r="D163" s="45" t="str">
        <f>IF(info_parties!K163="","",info_parties!K163)</f>
        <v/>
      </c>
      <c r="E163" s="45" t="str">
        <f>IF(info_parties!H163="","",info_parties!H163)</f>
        <v/>
      </c>
      <c r="F163" s="265" t="str">
        <f t="shared" si="8"/>
        <v/>
      </c>
      <c r="G163" s="266" t="str">
        <f t="shared" si="9"/>
        <v/>
      </c>
      <c r="H163" s="267" t="str">
        <f t="shared" si="10"/>
        <v/>
      </c>
      <c r="I163" s="268" t="str">
        <f t="shared" si="11"/>
        <v/>
      </c>
      <c r="J163" s="269" t="str">
        <f>IF(ISERROR(VLOOKUP($A163,parlvotes_lh!$A$11:$ZZ$210,6,FALSE))=TRUE,"",IF(VLOOKUP($A163,parlvotes_lh!$A$11:$ZZ$210,6,FALSE)=0,"",VLOOKUP($A163,parlvotes_lh!$A$11:$ZZ$210,6,FALSE)))</f>
        <v/>
      </c>
      <c r="K163" s="269" t="str">
        <f>IF(ISERROR(VLOOKUP($A163,parlvotes_lh!$A$11:$ZZ$210,26,FALSE))=TRUE,"",IF(VLOOKUP($A163,parlvotes_lh!$A$11:$ZZ$210,26,FALSE)=0,"",VLOOKUP($A163,parlvotes_lh!$A$11:$ZZ$210,26,FALSE)))</f>
        <v/>
      </c>
      <c r="L163" s="269" t="str">
        <f>IF(ISERROR(VLOOKUP($A163,parlvotes_lh!$A$11:$ZZ$210,46,FALSE))=TRUE,"",IF(VLOOKUP($A163,parlvotes_lh!$A$11:$ZZ$210,46,FALSE)=0,"",VLOOKUP($A163,parlvotes_lh!$A$11:$ZZ$210,46,FALSE)))</f>
        <v/>
      </c>
      <c r="M163" s="269" t="str">
        <f>IF(ISERROR(VLOOKUP($A163,parlvotes_lh!$A$11:$ZZ$210,66,FALSE))=TRUE,"",IF(VLOOKUP($A163,parlvotes_lh!$A$11:$ZZ$210,66,FALSE)=0,"",VLOOKUP($A163,parlvotes_lh!$A$11:$ZZ$210,66,FALSE)))</f>
        <v/>
      </c>
      <c r="N163" s="269" t="str">
        <f>IF(ISERROR(VLOOKUP($A163,parlvotes_lh!$A$11:$ZZ$210,86,FALSE))=TRUE,"",IF(VLOOKUP($A163,parlvotes_lh!$A$11:$ZZ$210,86,FALSE)=0,"",VLOOKUP($A163,parlvotes_lh!$A$11:$ZZ$210,86,FALSE)))</f>
        <v/>
      </c>
      <c r="O163" s="269" t="str">
        <f>IF(ISERROR(VLOOKUP($A163,parlvotes_lh!$A$11:$ZZ$210,106,FALSE))=TRUE,"",IF(VLOOKUP($A163,parlvotes_lh!$A$11:$ZZ$210,106,FALSE)=0,"",VLOOKUP($A163,parlvotes_lh!$A$11:$ZZ$210,106,FALSE)))</f>
        <v/>
      </c>
      <c r="P163" s="269" t="str">
        <f>IF(ISERROR(VLOOKUP($A163,parlvotes_lh!$A$11:$ZZ$210,126,FALSE))=TRUE,"",IF(VLOOKUP($A163,parlvotes_lh!$A$11:$ZZ$210,126,FALSE)=0,"",VLOOKUP($A163,parlvotes_lh!$A$11:$ZZ$210,126,FALSE)))</f>
        <v/>
      </c>
      <c r="Q163" s="270" t="str">
        <f>IF(ISERROR(VLOOKUP($A163,parlvotes_lh!$A$11:$ZZ$210,146,FALSE))=TRUE,"",IF(VLOOKUP($A163,parlvotes_lh!$A$11:$ZZ$210,146,FALSE)=0,"",VLOOKUP($A163,parlvotes_lh!$A$11:$ZZ$210,146,FALSE)))</f>
        <v/>
      </c>
      <c r="R163" s="270" t="str">
        <f>IF(ISERROR(VLOOKUP($A163,parlvotes_lh!$A$11:$ZZ$210,166,FALSE))=TRUE,"",IF(VLOOKUP($A163,parlvotes_lh!$A$11:$ZZ$210,166,FALSE)=0,"",VLOOKUP($A163,parlvotes_lh!$A$11:$ZZ$210,166,FALSE)))</f>
        <v/>
      </c>
      <c r="S163" s="270" t="str">
        <f>IF(ISERROR(VLOOKUP($A163,parlvotes_lh!$A$11:$ZZ$210,186,FALSE))=TRUE,"",IF(VLOOKUP($A163,parlvotes_lh!$A$11:$ZZ$210,186,FALSE)=0,"",VLOOKUP($A163,parlvotes_lh!$A$11:$ZZ$210,186,FALSE)))</f>
        <v/>
      </c>
      <c r="T163" s="270" t="str">
        <f>IF(ISERROR(VLOOKUP($A163,parlvotes_lh!$A$11:$ZZ$210,206,FALSE))=TRUE,"",IF(VLOOKUP($A163,parlvotes_lh!$A$11:$ZZ$210,206,FALSE)=0,"",VLOOKUP($A163,parlvotes_lh!$A$11:$ZZ$210,206,FALSE)))</f>
        <v/>
      </c>
      <c r="U163" s="270" t="str">
        <f>IF(ISERROR(VLOOKUP($A163,parlvotes_lh!$A$11:$ZZ$210,226,FALSE))=TRUE,"",IF(VLOOKUP($A163,parlvotes_lh!$A$11:$ZZ$210,226,FALSE)=0,"",VLOOKUP($A163,parlvotes_lh!$A$11:$ZZ$210,226,FALSE)))</f>
        <v/>
      </c>
      <c r="V163" s="270" t="str">
        <f>IF(ISERROR(VLOOKUP($A163,parlvotes_lh!$A$11:$ZZ$210,246,FALSE))=TRUE,"",IF(VLOOKUP($A163,parlvotes_lh!$A$11:$ZZ$210,246,FALSE)=0,"",VLOOKUP($A163,parlvotes_lh!$A$11:$ZZ$210,246,FALSE)))</f>
        <v/>
      </c>
      <c r="W163" s="270" t="str">
        <f>IF(ISERROR(VLOOKUP($A163,parlvotes_lh!$A$11:$ZZ$210,266,FALSE))=TRUE,"",IF(VLOOKUP($A163,parlvotes_lh!$A$11:$ZZ$210,266,FALSE)=0,"",VLOOKUP($A163,parlvotes_lh!$A$11:$ZZ$210,266,FALSE)))</f>
        <v/>
      </c>
      <c r="X163" s="270" t="str">
        <f>IF(ISERROR(VLOOKUP($A163,parlvotes_lh!$A$11:$ZZ$210,286,FALSE))=TRUE,"",IF(VLOOKUP($A163,parlvotes_lh!$A$11:$ZZ$210,286,FALSE)=0,"",VLOOKUP($A163,parlvotes_lh!$A$11:$ZZ$210,286,FALSE)))</f>
        <v/>
      </c>
      <c r="Y163" s="270" t="str">
        <f>IF(ISERROR(VLOOKUP($A163,parlvotes_lh!$A$11:$ZZ$210,306,FALSE))=TRUE,"",IF(VLOOKUP($A163,parlvotes_lh!$A$11:$ZZ$210,306,FALSE)=0,"",VLOOKUP($A163,parlvotes_lh!$A$11:$ZZ$210,306,FALSE)))</f>
        <v/>
      </c>
      <c r="Z163" s="270" t="str">
        <f>IF(ISERROR(VLOOKUP($A163,parlvotes_lh!$A$11:$ZZ$210,326,FALSE))=TRUE,"",IF(VLOOKUP($A163,parlvotes_lh!$A$11:$ZZ$210,326,FALSE)=0,"",VLOOKUP($A163,parlvotes_lh!$A$11:$ZZ$210,326,FALSE)))</f>
        <v/>
      </c>
      <c r="AA163" s="270" t="str">
        <f>IF(ISERROR(VLOOKUP($A163,parlvotes_lh!$A$11:$ZZ$210,346,FALSE))=TRUE,"",IF(VLOOKUP($A163,parlvotes_lh!$A$11:$ZZ$210,346,FALSE)=0,"",VLOOKUP($A163,parlvotes_lh!$A$11:$ZZ$210,346,FALSE)))</f>
        <v/>
      </c>
      <c r="AB163" s="270" t="str">
        <f>IF(ISERROR(VLOOKUP($A163,parlvotes_lh!$A$11:$ZZ$210,366,FALSE))=TRUE,"",IF(VLOOKUP($A163,parlvotes_lh!$A$11:$ZZ$210,366,FALSE)=0,"",VLOOKUP($A163,parlvotes_lh!$A$11:$ZZ$210,366,FALSE)))</f>
        <v/>
      </c>
      <c r="AC163" s="270" t="str">
        <f>IF(ISERROR(VLOOKUP($A163,parlvotes_lh!$A$11:$ZZ$210,386,FALSE))=TRUE,"",IF(VLOOKUP($A163,parlvotes_lh!$A$11:$ZZ$210,386,FALSE)=0,"",VLOOKUP($A163,parlvotes_lh!$A$11:$ZZ$210,386,FALSE)))</f>
        <v/>
      </c>
    </row>
    <row r="164" spans="1:29" ht="13.5" customHeight="1">
      <c r="A164" s="264"/>
      <c r="B164" s="45" t="str">
        <f>IF(A164="","",MID(info_weblinks!$C$3,32,3))</f>
        <v/>
      </c>
      <c r="C164" s="45" t="str">
        <f>IF(info_parties!G164="","",info_parties!G164)</f>
        <v/>
      </c>
      <c r="D164" s="45" t="str">
        <f>IF(info_parties!K164="","",info_parties!K164)</f>
        <v/>
      </c>
      <c r="E164" s="45" t="str">
        <f>IF(info_parties!H164="","",info_parties!H164)</f>
        <v/>
      </c>
      <c r="F164" s="265" t="str">
        <f t="shared" si="8"/>
        <v/>
      </c>
      <c r="G164" s="266" t="str">
        <f t="shared" si="9"/>
        <v/>
      </c>
      <c r="H164" s="267" t="str">
        <f t="shared" si="10"/>
        <v/>
      </c>
      <c r="I164" s="268" t="str">
        <f t="shared" si="11"/>
        <v/>
      </c>
      <c r="J164" s="269" t="str">
        <f>IF(ISERROR(VLOOKUP($A164,parlvotes_lh!$A$11:$ZZ$210,6,FALSE))=TRUE,"",IF(VLOOKUP($A164,parlvotes_lh!$A$11:$ZZ$210,6,FALSE)=0,"",VLOOKUP($A164,parlvotes_lh!$A$11:$ZZ$210,6,FALSE)))</f>
        <v/>
      </c>
      <c r="K164" s="269" t="str">
        <f>IF(ISERROR(VLOOKUP($A164,parlvotes_lh!$A$11:$ZZ$210,26,FALSE))=TRUE,"",IF(VLOOKUP($A164,parlvotes_lh!$A$11:$ZZ$210,26,FALSE)=0,"",VLOOKUP($A164,parlvotes_lh!$A$11:$ZZ$210,26,FALSE)))</f>
        <v/>
      </c>
      <c r="L164" s="269" t="str">
        <f>IF(ISERROR(VLOOKUP($A164,parlvotes_lh!$A$11:$ZZ$210,46,FALSE))=TRUE,"",IF(VLOOKUP($A164,parlvotes_lh!$A$11:$ZZ$210,46,FALSE)=0,"",VLOOKUP($A164,parlvotes_lh!$A$11:$ZZ$210,46,FALSE)))</f>
        <v/>
      </c>
      <c r="M164" s="269" t="str">
        <f>IF(ISERROR(VLOOKUP($A164,parlvotes_lh!$A$11:$ZZ$210,66,FALSE))=TRUE,"",IF(VLOOKUP($A164,parlvotes_lh!$A$11:$ZZ$210,66,FALSE)=0,"",VLOOKUP($A164,parlvotes_lh!$A$11:$ZZ$210,66,FALSE)))</f>
        <v/>
      </c>
      <c r="N164" s="269" t="str">
        <f>IF(ISERROR(VLOOKUP($A164,parlvotes_lh!$A$11:$ZZ$210,86,FALSE))=TRUE,"",IF(VLOOKUP($A164,parlvotes_lh!$A$11:$ZZ$210,86,FALSE)=0,"",VLOOKUP($A164,parlvotes_lh!$A$11:$ZZ$210,86,FALSE)))</f>
        <v/>
      </c>
      <c r="O164" s="269" t="str">
        <f>IF(ISERROR(VLOOKUP($A164,parlvotes_lh!$A$11:$ZZ$210,106,FALSE))=TRUE,"",IF(VLOOKUP($A164,parlvotes_lh!$A$11:$ZZ$210,106,FALSE)=0,"",VLOOKUP($A164,parlvotes_lh!$A$11:$ZZ$210,106,FALSE)))</f>
        <v/>
      </c>
      <c r="P164" s="269" t="str">
        <f>IF(ISERROR(VLOOKUP($A164,parlvotes_lh!$A$11:$ZZ$210,126,FALSE))=TRUE,"",IF(VLOOKUP($A164,parlvotes_lh!$A$11:$ZZ$210,126,FALSE)=0,"",VLOOKUP($A164,parlvotes_lh!$A$11:$ZZ$210,126,FALSE)))</f>
        <v/>
      </c>
      <c r="Q164" s="270" t="str">
        <f>IF(ISERROR(VLOOKUP($A164,parlvotes_lh!$A$11:$ZZ$210,146,FALSE))=TRUE,"",IF(VLOOKUP($A164,parlvotes_lh!$A$11:$ZZ$210,146,FALSE)=0,"",VLOOKUP($A164,parlvotes_lh!$A$11:$ZZ$210,146,FALSE)))</f>
        <v/>
      </c>
      <c r="R164" s="270" t="str">
        <f>IF(ISERROR(VLOOKUP($A164,parlvotes_lh!$A$11:$ZZ$210,166,FALSE))=TRUE,"",IF(VLOOKUP($A164,parlvotes_lh!$A$11:$ZZ$210,166,FALSE)=0,"",VLOOKUP($A164,parlvotes_lh!$A$11:$ZZ$210,166,FALSE)))</f>
        <v/>
      </c>
      <c r="S164" s="270" t="str">
        <f>IF(ISERROR(VLOOKUP($A164,parlvotes_lh!$A$11:$ZZ$210,186,FALSE))=TRUE,"",IF(VLOOKUP($A164,parlvotes_lh!$A$11:$ZZ$210,186,FALSE)=0,"",VLOOKUP($A164,parlvotes_lh!$A$11:$ZZ$210,186,FALSE)))</f>
        <v/>
      </c>
      <c r="T164" s="270" t="str">
        <f>IF(ISERROR(VLOOKUP($A164,parlvotes_lh!$A$11:$ZZ$210,206,FALSE))=TRUE,"",IF(VLOOKUP($A164,parlvotes_lh!$A$11:$ZZ$210,206,FALSE)=0,"",VLOOKUP($A164,parlvotes_lh!$A$11:$ZZ$210,206,FALSE)))</f>
        <v/>
      </c>
      <c r="U164" s="270" t="str">
        <f>IF(ISERROR(VLOOKUP($A164,parlvotes_lh!$A$11:$ZZ$210,226,FALSE))=TRUE,"",IF(VLOOKUP($A164,parlvotes_lh!$A$11:$ZZ$210,226,FALSE)=0,"",VLOOKUP($A164,parlvotes_lh!$A$11:$ZZ$210,226,FALSE)))</f>
        <v/>
      </c>
      <c r="V164" s="270" t="str">
        <f>IF(ISERROR(VLOOKUP($A164,parlvotes_lh!$A$11:$ZZ$210,246,FALSE))=TRUE,"",IF(VLOOKUP($A164,parlvotes_lh!$A$11:$ZZ$210,246,FALSE)=0,"",VLOOKUP($A164,parlvotes_lh!$A$11:$ZZ$210,246,FALSE)))</f>
        <v/>
      </c>
      <c r="W164" s="270" t="str">
        <f>IF(ISERROR(VLOOKUP($A164,parlvotes_lh!$A$11:$ZZ$210,266,FALSE))=TRUE,"",IF(VLOOKUP($A164,parlvotes_lh!$A$11:$ZZ$210,266,FALSE)=0,"",VLOOKUP($A164,parlvotes_lh!$A$11:$ZZ$210,266,FALSE)))</f>
        <v/>
      </c>
      <c r="X164" s="270" t="str">
        <f>IF(ISERROR(VLOOKUP($A164,parlvotes_lh!$A$11:$ZZ$210,286,FALSE))=TRUE,"",IF(VLOOKUP($A164,parlvotes_lh!$A$11:$ZZ$210,286,FALSE)=0,"",VLOOKUP($A164,parlvotes_lh!$A$11:$ZZ$210,286,FALSE)))</f>
        <v/>
      </c>
      <c r="Y164" s="270" t="str">
        <f>IF(ISERROR(VLOOKUP($A164,parlvotes_lh!$A$11:$ZZ$210,306,FALSE))=TRUE,"",IF(VLOOKUP($A164,parlvotes_lh!$A$11:$ZZ$210,306,FALSE)=0,"",VLOOKUP($A164,parlvotes_lh!$A$11:$ZZ$210,306,FALSE)))</f>
        <v/>
      </c>
      <c r="Z164" s="270" t="str">
        <f>IF(ISERROR(VLOOKUP($A164,parlvotes_lh!$A$11:$ZZ$210,326,FALSE))=TRUE,"",IF(VLOOKUP($A164,parlvotes_lh!$A$11:$ZZ$210,326,FALSE)=0,"",VLOOKUP($A164,parlvotes_lh!$A$11:$ZZ$210,326,FALSE)))</f>
        <v/>
      </c>
      <c r="AA164" s="270" t="str">
        <f>IF(ISERROR(VLOOKUP($A164,parlvotes_lh!$A$11:$ZZ$210,346,FALSE))=TRUE,"",IF(VLOOKUP($A164,parlvotes_lh!$A$11:$ZZ$210,346,FALSE)=0,"",VLOOKUP($A164,parlvotes_lh!$A$11:$ZZ$210,346,FALSE)))</f>
        <v/>
      </c>
      <c r="AB164" s="270" t="str">
        <f>IF(ISERROR(VLOOKUP($A164,parlvotes_lh!$A$11:$ZZ$210,366,FALSE))=TRUE,"",IF(VLOOKUP($A164,parlvotes_lh!$A$11:$ZZ$210,366,FALSE)=0,"",VLOOKUP($A164,parlvotes_lh!$A$11:$ZZ$210,366,FALSE)))</f>
        <v/>
      </c>
      <c r="AC164" s="270" t="str">
        <f>IF(ISERROR(VLOOKUP($A164,parlvotes_lh!$A$11:$ZZ$210,386,FALSE))=TRUE,"",IF(VLOOKUP($A164,parlvotes_lh!$A$11:$ZZ$210,386,FALSE)=0,"",VLOOKUP($A164,parlvotes_lh!$A$11:$ZZ$210,386,FALSE)))</f>
        <v/>
      </c>
    </row>
    <row r="165" spans="1:29" ht="13.5" customHeight="1">
      <c r="A165" s="264"/>
      <c r="B165" s="45" t="str">
        <f>IF(A165="","",MID(info_weblinks!$C$3,32,3))</f>
        <v/>
      </c>
      <c r="C165" s="45" t="str">
        <f>IF(info_parties!G165="","",info_parties!G165)</f>
        <v/>
      </c>
      <c r="D165" s="45" t="str">
        <f>IF(info_parties!K165="","",info_parties!K165)</f>
        <v/>
      </c>
      <c r="E165" s="45" t="str">
        <f>IF(info_parties!H165="","",info_parties!H165)</f>
        <v/>
      </c>
      <c r="F165" s="265" t="str">
        <f t="shared" si="8"/>
        <v/>
      </c>
      <c r="G165" s="266" t="str">
        <f t="shared" si="9"/>
        <v/>
      </c>
      <c r="H165" s="267" t="str">
        <f t="shared" si="10"/>
        <v/>
      </c>
      <c r="I165" s="268" t="str">
        <f t="shared" si="11"/>
        <v/>
      </c>
      <c r="J165" s="269" t="str">
        <f>IF(ISERROR(VLOOKUP($A165,parlvotes_lh!$A$11:$ZZ$210,6,FALSE))=TRUE,"",IF(VLOOKUP($A165,parlvotes_lh!$A$11:$ZZ$210,6,FALSE)=0,"",VLOOKUP($A165,parlvotes_lh!$A$11:$ZZ$210,6,FALSE)))</f>
        <v/>
      </c>
      <c r="K165" s="269" t="str">
        <f>IF(ISERROR(VLOOKUP($A165,parlvotes_lh!$A$11:$ZZ$210,26,FALSE))=TRUE,"",IF(VLOOKUP($A165,parlvotes_lh!$A$11:$ZZ$210,26,FALSE)=0,"",VLOOKUP($A165,parlvotes_lh!$A$11:$ZZ$210,26,FALSE)))</f>
        <v/>
      </c>
      <c r="L165" s="269" t="str">
        <f>IF(ISERROR(VLOOKUP($A165,parlvotes_lh!$A$11:$ZZ$210,46,FALSE))=TRUE,"",IF(VLOOKUP($A165,parlvotes_lh!$A$11:$ZZ$210,46,FALSE)=0,"",VLOOKUP($A165,parlvotes_lh!$A$11:$ZZ$210,46,FALSE)))</f>
        <v/>
      </c>
      <c r="M165" s="269" t="str">
        <f>IF(ISERROR(VLOOKUP($A165,parlvotes_lh!$A$11:$ZZ$210,66,FALSE))=TRUE,"",IF(VLOOKUP($A165,parlvotes_lh!$A$11:$ZZ$210,66,FALSE)=0,"",VLOOKUP($A165,parlvotes_lh!$A$11:$ZZ$210,66,FALSE)))</f>
        <v/>
      </c>
      <c r="N165" s="269" t="str">
        <f>IF(ISERROR(VLOOKUP($A165,parlvotes_lh!$A$11:$ZZ$210,86,FALSE))=TRUE,"",IF(VLOOKUP($A165,parlvotes_lh!$A$11:$ZZ$210,86,FALSE)=0,"",VLOOKUP($A165,parlvotes_lh!$A$11:$ZZ$210,86,FALSE)))</f>
        <v/>
      </c>
      <c r="O165" s="269" t="str">
        <f>IF(ISERROR(VLOOKUP($A165,parlvotes_lh!$A$11:$ZZ$210,106,FALSE))=TRUE,"",IF(VLOOKUP($A165,parlvotes_lh!$A$11:$ZZ$210,106,FALSE)=0,"",VLOOKUP($A165,parlvotes_lh!$A$11:$ZZ$210,106,FALSE)))</f>
        <v/>
      </c>
      <c r="P165" s="269" t="str">
        <f>IF(ISERROR(VLOOKUP($A165,parlvotes_lh!$A$11:$ZZ$210,126,FALSE))=TRUE,"",IF(VLOOKUP($A165,parlvotes_lh!$A$11:$ZZ$210,126,FALSE)=0,"",VLOOKUP($A165,parlvotes_lh!$A$11:$ZZ$210,126,FALSE)))</f>
        <v/>
      </c>
      <c r="Q165" s="270" t="str">
        <f>IF(ISERROR(VLOOKUP($A165,parlvotes_lh!$A$11:$ZZ$210,146,FALSE))=TRUE,"",IF(VLOOKUP($A165,parlvotes_lh!$A$11:$ZZ$210,146,FALSE)=0,"",VLOOKUP($A165,parlvotes_lh!$A$11:$ZZ$210,146,FALSE)))</f>
        <v/>
      </c>
      <c r="R165" s="270" t="str">
        <f>IF(ISERROR(VLOOKUP($A165,parlvotes_lh!$A$11:$ZZ$210,166,FALSE))=TRUE,"",IF(VLOOKUP($A165,parlvotes_lh!$A$11:$ZZ$210,166,FALSE)=0,"",VLOOKUP($A165,parlvotes_lh!$A$11:$ZZ$210,166,FALSE)))</f>
        <v/>
      </c>
      <c r="S165" s="270" t="str">
        <f>IF(ISERROR(VLOOKUP($A165,parlvotes_lh!$A$11:$ZZ$210,186,FALSE))=TRUE,"",IF(VLOOKUP($A165,parlvotes_lh!$A$11:$ZZ$210,186,FALSE)=0,"",VLOOKUP($A165,parlvotes_lh!$A$11:$ZZ$210,186,FALSE)))</f>
        <v/>
      </c>
      <c r="T165" s="270" t="str">
        <f>IF(ISERROR(VLOOKUP($A165,parlvotes_lh!$A$11:$ZZ$210,206,FALSE))=TRUE,"",IF(VLOOKUP($A165,parlvotes_lh!$A$11:$ZZ$210,206,FALSE)=0,"",VLOOKUP($A165,parlvotes_lh!$A$11:$ZZ$210,206,FALSE)))</f>
        <v/>
      </c>
      <c r="U165" s="270" t="str">
        <f>IF(ISERROR(VLOOKUP($A165,parlvotes_lh!$A$11:$ZZ$210,226,FALSE))=TRUE,"",IF(VLOOKUP($A165,parlvotes_lh!$A$11:$ZZ$210,226,FALSE)=0,"",VLOOKUP($A165,parlvotes_lh!$A$11:$ZZ$210,226,FALSE)))</f>
        <v/>
      </c>
      <c r="V165" s="270" t="str">
        <f>IF(ISERROR(VLOOKUP($A165,parlvotes_lh!$A$11:$ZZ$210,246,FALSE))=TRUE,"",IF(VLOOKUP($A165,parlvotes_lh!$A$11:$ZZ$210,246,FALSE)=0,"",VLOOKUP($A165,parlvotes_lh!$A$11:$ZZ$210,246,FALSE)))</f>
        <v/>
      </c>
      <c r="W165" s="270" t="str">
        <f>IF(ISERROR(VLOOKUP($A165,parlvotes_lh!$A$11:$ZZ$210,266,FALSE))=TRUE,"",IF(VLOOKUP($A165,parlvotes_lh!$A$11:$ZZ$210,266,FALSE)=0,"",VLOOKUP($A165,parlvotes_lh!$A$11:$ZZ$210,266,FALSE)))</f>
        <v/>
      </c>
      <c r="X165" s="270" t="str">
        <f>IF(ISERROR(VLOOKUP($A165,parlvotes_lh!$A$11:$ZZ$210,286,FALSE))=TRUE,"",IF(VLOOKUP($A165,parlvotes_lh!$A$11:$ZZ$210,286,FALSE)=0,"",VLOOKUP($A165,parlvotes_lh!$A$11:$ZZ$210,286,FALSE)))</f>
        <v/>
      </c>
      <c r="Y165" s="270" t="str">
        <f>IF(ISERROR(VLOOKUP($A165,parlvotes_lh!$A$11:$ZZ$210,306,FALSE))=TRUE,"",IF(VLOOKUP($A165,parlvotes_lh!$A$11:$ZZ$210,306,FALSE)=0,"",VLOOKUP($A165,parlvotes_lh!$A$11:$ZZ$210,306,FALSE)))</f>
        <v/>
      </c>
      <c r="Z165" s="270" t="str">
        <f>IF(ISERROR(VLOOKUP($A165,parlvotes_lh!$A$11:$ZZ$210,326,FALSE))=TRUE,"",IF(VLOOKUP($A165,parlvotes_lh!$A$11:$ZZ$210,326,FALSE)=0,"",VLOOKUP($A165,parlvotes_lh!$A$11:$ZZ$210,326,FALSE)))</f>
        <v/>
      </c>
      <c r="AA165" s="270" t="str">
        <f>IF(ISERROR(VLOOKUP($A165,parlvotes_lh!$A$11:$ZZ$210,346,FALSE))=TRUE,"",IF(VLOOKUP($A165,parlvotes_lh!$A$11:$ZZ$210,346,FALSE)=0,"",VLOOKUP($A165,parlvotes_lh!$A$11:$ZZ$210,346,FALSE)))</f>
        <v/>
      </c>
      <c r="AB165" s="270" t="str">
        <f>IF(ISERROR(VLOOKUP($A165,parlvotes_lh!$A$11:$ZZ$210,366,FALSE))=TRUE,"",IF(VLOOKUP($A165,parlvotes_lh!$A$11:$ZZ$210,366,FALSE)=0,"",VLOOKUP($A165,parlvotes_lh!$A$11:$ZZ$210,366,FALSE)))</f>
        <v/>
      </c>
      <c r="AC165" s="270" t="str">
        <f>IF(ISERROR(VLOOKUP($A165,parlvotes_lh!$A$11:$ZZ$210,386,FALSE))=TRUE,"",IF(VLOOKUP($A165,parlvotes_lh!$A$11:$ZZ$210,386,FALSE)=0,"",VLOOKUP($A165,parlvotes_lh!$A$11:$ZZ$210,386,FALSE)))</f>
        <v/>
      </c>
    </row>
    <row r="166" spans="1:29" ht="13.5" customHeight="1">
      <c r="A166" s="264"/>
      <c r="B166" s="45" t="str">
        <f>IF(A166="","",MID(info_weblinks!$C$3,32,3))</f>
        <v/>
      </c>
      <c r="C166" s="45" t="str">
        <f>IF(info_parties!G166="","",info_parties!G166)</f>
        <v/>
      </c>
      <c r="D166" s="45" t="str">
        <f>IF(info_parties!K166="","",info_parties!K166)</f>
        <v/>
      </c>
      <c r="E166" s="45" t="str">
        <f>IF(info_parties!H166="","",info_parties!H166)</f>
        <v/>
      </c>
      <c r="F166" s="265" t="str">
        <f t="shared" si="8"/>
        <v/>
      </c>
      <c r="G166" s="266" t="str">
        <f t="shared" si="9"/>
        <v/>
      </c>
      <c r="H166" s="267" t="str">
        <f t="shared" si="10"/>
        <v/>
      </c>
      <c r="I166" s="268" t="str">
        <f t="shared" si="11"/>
        <v/>
      </c>
      <c r="J166" s="269" t="str">
        <f>IF(ISERROR(VLOOKUP($A166,parlvotes_lh!$A$11:$ZZ$210,6,FALSE))=TRUE,"",IF(VLOOKUP($A166,parlvotes_lh!$A$11:$ZZ$210,6,FALSE)=0,"",VLOOKUP($A166,parlvotes_lh!$A$11:$ZZ$210,6,FALSE)))</f>
        <v/>
      </c>
      <c r="K166" s="269" t="str">
        <f>IF(ISERROR(VLOOKUP($A166,parlvotes_lh!$A$11:$ZZ$210,26,FALSE))=TRUE,"",IF(VLOOKUP($A166,parlvotes_lh!$A$11:$ZZ$210,26,FALSE)=0,"",VLOOKUP($A166,parlvotes_lh!$A$11:$ZZ$210,26,FALSE)))</f>
        <v/>
      </c>
      <c r="L166" s="269" t="str">
        <f>IF(ISERROR(VLOOKUP($A166,parlvotes_lh!$A$11:$ZZ$210,46,FALSE))=TRUE,"",IF(VLOOKUP($A166,parlvotes_lh!$A$11:$ZZ$210,46,FALSE)=0,"",VLOOKUP($A166,parlvotes_lh!$A$11:$ZZ$210,46,FALSE)))</f>
        <v/>
      </c>
      <c r="M166" s="269" t="str">
        <f>IF(ISERROR(VLOOKUP($A166,parlvotes_lh!$A$11:$ZZ$210,66,FALSE))=TRUE,"",IF(VLOOKUP($A166,parlvotes_lh!$A$11:$ZZ$210,66,FALSE)=0,"",VLOOKUP($A166,parlvotes_lh!$A$11:$ZZ$210,66,FALSE)))</f>
        <v/>
      </c>
      <c r="N166" s="269" t="str">
        <f>IF(ISERROR(VLOOKUP($A166,parlvotes_lh!$A$11:$ZZ$210,86,FALSE))=TRUE,"",IF(VLOOKUP($A166,parlvotes_lh!$A$11:$ZZ$210,86,FALSE)=0,"",VLOOKUP($A166,parlvotes_lh!$A$11:$ZZ$210,86,FALSE)))</f>
        <v/>
      </c>
      <c r="O166" s="269" t="str">
        <f>IF(ISERROR(VLOOKUP($A166,parlvotes_lh!$A$11:$ZZ$210,106,FALSE))=TRUE,"",IF(VLOOKUP($A166,parlvotes_lh!$A$11:$ZZ$210,106,FALSE)=0,"",VLOOKUP($A166,parlvotes_lh!$A$11:$ZZ$210,106,FALSE)))</f>
        <v/>
      </c>
      <c r="P166" s="269" t="str">
        <f>IF(ISERROR(VLOOKUP($A166,parlvotes_lh!$A$11:$ZZ$210,126,FALSE))=TRUE,"",IF(VLOOKUP($A166,parlvotes_lh!$A$11:$ZZ$210,126,FALSE)=0,"",VLOOKUP($A166,parlvotes_lh!$A$11:$ZZ$210,126,FALSE)))</f>
        <v/>
      </c>
      <c r="Q166" s="270" t="str">
        <f>IF(ISERROR(VLOOKUP($A166,parlvotes_lh!$A$11:$ZZ$210,146,FALSE))=TRUE,"",IF(VLOOKUP($A166,parlvotes_lh!$A$11:$ZZ$210,146,FALSE)=0,"",VLOOKUP($A166,parlvotes_lh!$A$11:$ZZ$210,146,FALSE)))</f>
        <v/>
      </c>
      <c r="R166" s="270" t="str">
        <f>IF(ISERROR(VLOOKUP($A166,parlvotes_lh!$A$11:$ZZ$210,166,FALSE))=TRUE,"",IF(VLOOKUP($A166,parlvotes_lh!$A$11:$ZZ$210,166,FALSE)=0,"",VLOOKUP($A166,parlvotes_lh!$A$11:$ZZ$210,166,FALSE)))</f>
        <v/>
      </c>
      <c r="S166" s="270" t="str">
        <f>IF(ISERROR(VLOOKUP($A166,parlvotes_lh!$A$11:$ZZ$210,186,FALSE))=TRUE,"",IF(VLOOKUP($A166,parlvotes_lh!$A$11:$ZZ$210,186,FALSE)=0,"",VLOOKUP($A166,parlvotes_lh!$A$11:$ZZ$210,186,FALSE)))</f>
        <v/>
      </c>
      <c r="T166" s="270" t="str">
        <f>IF(ISERROR(VLOOKUP($A166,parlvotes_lh!$A$11:$ZZ$210,206,FALSE))=TRUE,"",IF(VLOOKUP($A166,parlvotes_lh!$A$11:$ZZ$210,206,FALSE)=0,"",VLOOKUP($A166,parlvotes_lh!$A$11:$ZZ$210,206,FALSE)))</f>
        <v/>
      </c>
      <c r="U166" s="270" t="str">
        <f>IF(ISERROR(VLOOKUP($A166,parlvotes_lh!$A$11:$ZZ$210,226,FALSE))=TRUE,"",IF(VLOOKUP($A166,parlvotes_lh!$A$11:$ZZ$210,226,FALSE)=0,"",VLOOKUP($A166,parlvotes_lh!$A$11:$ZZ$210,226,FALSE)))</f>
        <v/>
      </c>
      <c r="V166" s="270" t="str">
        <f>IF(ISERROR(VLOOKUP($A166,parlvotes_lh!$A$11:$ZZ$210,246,FALSE))=TRUE,"",IF(VLOOKUP($A166,parlvotes_lh!$A$11:$ZZ$210,246,FALSE)=0,"",VLOOKUP($A166,parlvotes_lh!$A$11:$ZZ$210,246,FALSE)))</f>
        <v/>
      </c>
      <c r="W166" s="270" t="str">
        <f>IF(ISERROR(VLOOKUP($A166,parlvotes_lh!$A$11:$ZZ$210,266,FALSE))=TRUE,"",IF(VLOOKUP($A166,parlvotes_lh!$A$11:$ZZ$210,266,FALSE)=0,"",VLOOKUP($A166,parlvotes_lh!$A$11:$ZZ$210,266,FALSE)))</f>
        <v/>
      </c>
      <c r="X166" s="270" t="str">
        <f>IF(ISERROR(VLOOKUP($A166,parlvotes_lh!$A$11:$ZZ$210,286,FALSE))=TRUE,"",IF(VLOOKUP($A166,parlvotes_lh!$A$11:$ZZ$210,286,FALSE)=0,"",VLOOKUP($A166,parlvotes_lh!$A$11:$ZZ$210,286,FALSE)))</f>
        <v/>
      </c>
      <c r="Y166" s="270" t="str">
        <f>IF(ISERROR(VLOOKUP($A166,parlvotes_lh!$A$11:$ZZ$210,306,FALSE))=TRUE,"",IF(VLOOKUP($A166,parlvotes_lh!$A$11:$ZZ$210,306,FALSE)=0,"",VLOOKUP($A166,parlvotes_lh!$A$11:$ZZ$210,306,FALSE)))</f>
        <v/>
      </c>
      <c r="Z166" s="270" t="str">
        <f>IF(ISERROR(VLOOKUP($A166,parlvotes_lh!$A$11:$ZZ$210,326,FALSE))=TRUE,"",IF(VLOOKUP($A166,parlvotes_lh!$A$11:$ZZ$210,326,FALSE)=0,"",VLOOKUP($A166,parlvotes_lh!$A$11:$ZZ$210,326,FALSE)))</f>
        <v/>
      </c>
      <c r="AA166" s="270" t="str">
        <f>IF(ISERROR(VLOOKUP($A166,parlvotes_lh!$A$11:$ZZ$210,346,FALSE))=TRUE,"",IF(VLOOKUP($A166,parlvotes_lh!$A$11:$ZZ$210,346,FALSE)=0,"",VLOOKUP($A166,parlvotes_lh!$A$11:$ZZ$210,346,FALSE)))</f>
        <v/>
      </c>
      <c r="AB166" s="270" t="str">
        <f>IF(ISERROR(VLOOKUP($A166,parlvotes_lh!$A$11:$ZZ$210,366,FALSE))=TRUE,"",IF(VLOOKUP($A166,parlvotes_lh!$A$11:$ZZ$210,366,FALSE)=0,"",VLOOKUP($A166,parlvotes_lh!$A$11:$ZZ$210,366,FALSE)))</f>
        <v/>
      </c>
      <c r="AC166" s="270" t="str">
        <f>IF(ISERROR(VLOOKUP($A166,parlvotes_lh!$A$11:$ZZ$210,386,FALSE))=TRUE,"",IF(VLOOKUP($A166,parlvotes_lh!$A$11:$ZZ$210,386,FALSE)=0,"",VLOOKUP($A166,parlvotes_lh!$A$11:$ZZ$210,386,FALSE)))</f>
        <v/>
      </c>
    </row>
    <row r="167" spans="1:29" ht="13.5" customHeight="1">
      <c r="A167" s="264"/>
      <c r="B167" s="45" t="str">
        <f>IF(A167="","",MID(info_weblinks!$C$3,32,3))</f>
        <v/>
      </c>
      <c r="C167" s="45" t="str">
        <f>IF(info_parties!G167="","",info_parties!G167)</f>
        <v/>
      </c>
      <c r="D167" s="45" t="str">
        <f>IF(info_parties!K167="","",info_parties!K167)</f>
        <v/>
      </c>
      <c r="E167" s="45" t="str">
        <f>IF(info_parties!H167="","",info_parties!H167)</f>
        <v/>
      </c>
      <c r="F167" s="265" t="str">
        <f t="shared" si="8"/>
        <v/>
      </c>
      <c r="G167" s="266" t="str">
        <f t="shared" si="9"/>
        <v/>
      </c>
      <c r="H167" s="267" t="str">
        <f t="shared" si="10"/>
        <v/>
      </c>
      <c r="I167" s="268" t="str">
        <f t="shared" si="11"/>
        <v/>
      </c>
      <c r="J167" s="269" t="str">
        <f>IF(ISERROR(VLOOKUP($A167,parlvotes_lh!$A$11:$ZZ$210,6,FALSE))=TRUE,"",IF(VLOOKUP($A167,parlvotes_lh!$A$11:$ZZ$210,6,FALSE)=0,"",VLOOKUP($A167,parlvotes_lh!$A$11:$ZZ$210,6,FALSE)))</f>
        <v/>
      </c>
      <c r="K167" s="269" t="str">
        <f>IF(ISERROR(VLOOKUP($A167,parlvotes_lh!$A$11:$ZZ$210,26,FALSE))=TRUE,"",IF(VLOOKUP($A167,parlvotes_lh!$A$11:$ZZ$210,26,FALSE)=0,"",VLOOKUP($A167,parlvotes_lh!$A$11:$ZZ$210,26,FALSE)))</f>
        <v/>
      </c>
      <c r="L167" s="269" t="str">
        <f>IF(ISERROR(VLOOKUP($A167,parlvotes_lh!$A$11:$ZZ$210,46,FALSE))=TRUE,"",IF(VLOOKUP($A167,parlvotes_lh!$A$11:$ZZ$210,46,FALSE)=0,"",VLOOKUP($A167,parlvotes_lh!$A$11:$ZZ$210,46,FALSE)))</f>
        <v/>
      </c>
      <c r="M167" s="269" t="str">
        <f>IF(ISERROR(VLOOKUP($A167,parlvotes_lh!$A$11:$ZZ$210,66,FALSE))=TRUE,"",IF(VLOOKUP($A167,parlvotes_lh!$A$11:$ZZ$210,66,FALSE)=0,"",VLOOKUP($A167,parlvotes_lh!$A$11:$ZZ$210,66,FALSE)))</f>
        <v/>
      </c>
      <c r="N167" s="269" t="str">
        <f>IF(ISERROR(VLOOKUP($A167,parlvotes_lh!$A$11:$ZZ$210,86,FALSE))=TRUE,"",IF(VLOOKUP($A167,parlvotes_lh!$A$11:$ZZ$210,86,FALSE)=0,"",VLOOKUP($A167,parlvotes_lh!$A$11:$ZZ$210,86,FALSE)))</f>
        <v/>
      </c>
      <c r="O167" s="269" t="str">
        <f>IF(ISERROR(VLOOKUP($A167,parlvotes_lh!$A$11:$ZZ$210,106,FALSE))=TRUE,"",IF(VLOOKUP($A167,parlvotes_lh!$A$11:$ZZ$210,106,FALSE)=0,"",VLOOKUP($A167,parlvotes_lh!$A$11:$ZZ$210,106,FALSE)))</f>
        <v/>
      </c>
      <c r="P167" s="269" t="str">
        <f>IF(ISERROR(VLOOKUP($A167,parlvotes_lh!$A$11:$ZZ$210,126,FALSE))=TRUE,"",IF(VLOOKUP($A167,parlvotes_lh!$A$11:$ZZ$210,126,FALSE)=0,"",VLOOKUP($A167,parlvotes_lh!$A$11:$ZZ$210,126,FALSE)))</f>
        <v/>
      </c>
      <c r="Q167" s="270" t="str">
        <f>IF(ISERROR(VLOOKUP($A167,parlvotes_lh!$A$11:$ZZ$210,146,FALSE))=TRUE,"",IF(VLOOKUP($A167,parlvotes_lh!$A$11:$ZZ$210,146,FALSE)=0,"",VLOOKUP($A167,parlvotes_lh!$A$11:$ZZ$210,146,FALSE)))</f>
        <v/>
      </c>
      <c r="R167" s="270" t="str">
        <f>IF(ISERROR(VLOOKUP($A167,parlvotes_lh!$A$11:$ZZ$210,166,FALSE))=TRUE,"",IF(VLOOKUP($A167,parlvotes_lh!$A$11:$ZZ$210,166,FALSE)=0,"",VLOOKUP($A167,parlvotes_lh!$A$11:$ZZ$210,166,FALSE)))</f>
        <v/>
      </c>
      <c r="S167" s="270" t="str">
        <f>IF(ISERROR(VLOOKUP($A167,parlvotes_lh!$A$11:$ZZ$210,186,FALSE))=TRUE,"",IF(VLOOKUP($A167,parlvotes_lh!$A$11:$ZZ$210,186,FALSE)=0,"",VLOOKUP($A167,parlvotes_lh!$A$11:$ZZ$210,186,FALSE)))</f>
        <v/>
      </c>
      <c r="T167" s="270" t="str">
        <f>IF(ISERROR(VLOOKUP($A167,parlvotes_lh!$A$11:$ZZ$210,206,FALSE))=TRUE,"",IF(VLOOKUP($A167,parlvotes_lh!$A$11:$ZZ$210,206,FALSE)=0,"",VLOOKUP($A167,parlvotes_lh!$A$11:$ZZ$210,206,FALSE)))</f>
        <v/>
      </c>
      <c r="U167" s="270" t="str">
        <f>IF(ISERROR(VLOOKUP($A167,parlvotes_lh!$A$11:$ZZ$210,226,FALSE))=TRUE,"",IF(VLOOKUP($A167,parlvotes_lh!$A$11:$ZZ$210,226,FALSE)=0,"",VLOOKUP($A167,parlvotes_lh!$A$11:$ZZ$210,226,FALSE)))</f>
        <v/>
      </c>
      <c r="V167" s="270" t="str">
        <f>IF(ISERROR(VLOOKUP($A167,parlvotes_lh!$A$11:$ZZ$210,246,FALSE))=TRUE,"",IF(VLOOKUP($A167,parlvotes_lh!$A$11:$ZZ$210,246,FALSE)=0,"",VLOOKUP($A167,parlvotes_lh!$A$11:$ZZ$210,246,FALSE)))</f>
        <v/>
      </c>
      <c r="W167" s="270" t="str">
        <f>IF(ISERROR(VLOOKUP($A167,parlvotes_lh!$A$11:$ZZ$210,266,FALSE))=TRUE,"",IF(VLOOKUP($A167,parlvotes_lh!$A$11:$ZZ$210,266,FALSE)=0,"",VLOOKUP($A167,parlvotes_lh!$A$11:$ZZ$210,266,FALSE)))</f>
        <v/>
      </c>
      <c r="X167" s="270" t="str">
        <f>IF(ISERROR(VLOOKUP($A167,parlvotes_lh!$A$11:$ZZ$210,286,FALSE))=TRUE,"",IF(VLOOKUP($A167,parlvotes_lh!$A$11:$ZZ$210,286,FALSE)=0,"",VLOOKUP($A167,parlvotes_lh!$A$11:$ZZ$210,286,FALSE)))</f>
        <v/>
      </c>
      <c r="Y167" s="270" t="str">
        <f>IF(ISERROR(VLOOKUP($A167,parlvotes_lh!$A$11:$ZZ$210,306,FALSE))=TRUE,"",IF(VLOOKUP($A167,parlvotes_lh!$A$11:$ZZ$210,306,FALSE)=0,"",VLOOKUP($A167,parlvotes_lh!$A$11:$ZZ$210,306,FALSE)))</f>
        <v/>
      </c>
      <c r="Z167" s="270" t="str">
        <f>IF(ISERROR(VLOOKUP($A167,parlvotes_lh!$A$11:$ZZ$210,326,FALSE))=TRUE,"",IF(VLOOKUP($A167,parlvotes_lh!$A$11:$ZZ$210,326,FALSE)=0,"",VLOOKUP($A167,parlvotes_lh!$A$11:$ZZ$210,326,FALSE)))</f>
        <v/>
      </c>
      <c r="AA167" s="270" t="str">
        <f>IF(ISERROR(VLOOKUP($A167,parlvotes_lh!$A$11:$ZZ$210,346,FALSE))=TRUE,"",IF(VLOOKUP($A167,parlvotes_lh!$A$11:$ZZ$210,346,FALSE)=0,"",VLOOKUP($A167,parlvotes_lh!$A$11:$ZZ$210,346,FALSE)))</f>
        <v/>
      </c>
      <c r="AB167" s="270" t="str">
        <f>IF(ISERROR(VLOOKUP($A167,parlvotes_lh!$A$11:$ZZ$210,366,FALSE))=TRUE,"",IF(VLOOKUP($A167,parlvotes_lh!$A$11:$ZZ$210,366,FALSE)=0,"",VLOOKUP($A167,parlvotes_lh!$A$11:$ZZ$210,366,FALSE)))</f>
        <v/>
      </c>
      <c r="AC167" s="270" t="str">
        <f>IF(ISERROR(VLOOKUP($A167,parlvotes_lh!$A$11:$ZZ$210,386,FALSE))=TRUE,"",IF(VLOOKUP($A167,parlvotes_lh!$A$11:$ZZ$210,386,FALSE)=0,"",VLOOKUP($A167,parlvotes_lh!$A$11:$ZZ$210,386,FALSE)))</f>
        <v/>
      </c>
    </row>
    <row r="168" spans="1:29" ht="13.5" customHeight="1">
      <c r="A168" s="264"/>
      <c r="B168" s="45" t="str">
        <f>IF(A168="","",MID(info_weblinks!$C$3,32,3))</f>
        <v/>
      </c>
      <c r="C168" s="45" t="str">
        <f>IF(info_parties!G168="","",info_parties!G168)</f>
        <v/>
      </c>
      <c r="D168" s="45" t="str">
        <f>IF(info_parties!K168="","",info_parties!K168)</f>
        <v/>
      </c>
      <c r="E168" s="45" t="str">
        <f>IF(info_parties!H168="","",info_parties!H168)</f>
        <v/>
      </c>
      <c r="F168" s="265" t="str">
        <f t="shared" si="8"/>
        <v/>
      </c>
      <c r="G168" s="266" t="str">
        <f t="shared" si="9"/>
        <v/>
      </c>
      <c r="H168" s="267" t="str">
        <f t="shared" si="10"/>
        <v/>
      </c>
      <c r="I168" s="268" t="str">
        <f t="shared" si="11"/>
        <v/>
      </c>
      <c r="J168" s="269" t="str">
        <f>IF(ISERROR(VLOOKUP($A168,parlvotes_lh!$A$11:$ZZ$210,6,FALSE))=TRUE,"",IF(VLOOKUP($A168,parlvotes_lh!$A$11:$ZZ$210,6,FALSE)=0,"",VLOOKUP($A168,parlvotes_lh!$A$11:$ZZ$210,6,FALSE)))</f>
        <v/>
      </c>
      <c r="K168" s="269" t="str">
        <f>IF(ISERROR(VLOOKUP($A168,parlvotes_lh!$A$11:$ZZ$210,26,FALSE))=TRUE,"",IF(VLOOKUP($A168,parlvotes_lh!$A$11:$ZZ$210,26,FALSE)=0,"",VLOOKUP($A168,parlvotes_lh!$A$11:$ZZ$210,26,FALSE)))</f>
        <v/>
      </c>
      <c r="L168" s="269" t="str">
        <f>IF(ISERROR(VLOOKUP($A168,parlvotes_lh!$A$11:$ZZ$210,46,FALSE))=TRUE,"",IF(VLOOKUP($A168,parlvotes_lh!$A$11:$ZZ$210,46,FALSE)=0,"",VLOOKUP($A168,parlvotes_lh!$A$11:$ZZ$210,46,FALSE)))</f>
        <v/>
      </c>
      <c r="M168" s="269" t="str">
        <f>IF(ISERROR(VLOOKUP($A168,parlvotes_lh!$A$11:$ZZ$210,66,FALSE))=TRUE,"",IF(VLOOKUP($A168,parlvotes_lh!$A$11:$ZZ$210,66,FALSE)=0,"",VLOOKUP($A168,parlvotes_lh!$A$11:$ZZ$210,66,FALSE)))</f>
        <v/>
      </c>
      <c r="N168" s="269" t="str">
        <f>IF(ISERROR(VLOOKUP($A168,parlvotes_lh!$A$11:$ZZ$210,86,FALSE))=TRUE,"",IF(VLOOKUP($A168,parlvotes_lh!$A$11:$ZZ$210,86,FALSE)=0,"",VLOOKUP($A168,parlvotes_lh!$A$11:$ZZ$210,86,FALSE)))</f>
        <v/>
      </c>
      <c r="O168" s="269" t="str">
        <f>IF(ISERROR(VLOOKUP($A168,parlvotes_lh!$A$11:$ZZ$210,106,FALSE))=TRUE,"",IF(VLOOKUP($A168,parlvotes_lh!$A$11:$ZZ$210,106,FALSE)=0,"",VLOOKUP($A168,parlvotes_lh!$A$11:$ZZ$210,106,FALSE)))</f>
        <v/>
      </c>
      <c r="P168" s="269" t="str">
        <f>IF(ISERROR(VLOOKUP($A168,parlvotes_lh!$A$11:$ZZ$210,126,FALSE))=TRUE,"",IF(VLOOKUP($A168,parlvotes_lh!$A$11:$ZZ$210,126,FALSE)=0,"",VLOOKUP($A168,parlvotes_lh!$A$11:$ZZ$210,126,FALSE)))</f>
        <v/>
      </c>
      <c r="Q168" s="270" t="str">
        <f>IF(ISERROR(VLOOKUP($A168,parlvotes_lh!$A$11:$ZZ$210,146,FALSE))=TRUE,"",IF(VLOOKUP($A168,parlvotes_lh!$A$11:$ZZ$210,146,FALSE)=0,"",VLOOKUP($A168,parlvotes_lh!$A$11:$ZZ$210,146,FALSE)))</f>
        <v/>
      </c>
      <c r="R168" s="270" t="str">
        <f>IF(ISERROR(VLOOKUP($A168,parlvotes_lh!$A$11:$ZZ$210,166,FALSE))=TRUE,"",IF(VLOOKUP($A168,parlvotes_lh!$A$11:$ZZ$210,166,FALSE)=0,"",VLOOKUP($A168,parlvotes_lh!$A$11:$ZZ$210,166,FALSE)))</f>
        <v/>
      </c>
      <c r="S168" s="270" t="str">
        <f>IF(ISERROR(VLOOKUP($A168,parlvotes_lh!$A$11:$ZZ$210,186,FALSE))=TRUE,"",IF(VLOOKUP($A168,parlvotes_lh!$A$11:$ZZ$210,186,FALSE)=0,"",VLOOKUP($A168,parlvotes_lh!$A$11:$ZZ$210,186,FALSE)))</f>
        <v/>
      </c>
      <c r="T168" s="270" t="str">
        <f>IF(ISERROR(VLOOKUP($A168,parlvotes_lh!$A$11:$ZZ$210,206,FALSE))=TRUE,"",IF(VLOOKUP($A168,parlvotes_lh!$A$11:$ZZ$210,206,FALSE)=0,"",VLOOKUP($A168,parlvotes_lh!$A$11:$ZZ$210,206,FALSE)))</f>
        <v/>
      </c>
      <c r="U168" s="270" t="str">
        <f>IF(ISERROR(VLOOKUP($A168,parlvotes_lh!$A$11:$ZZ$210,226,FALSE))=TRUE,"",IF(VLOOKUP($A168,parlvotes_lh!$A$11:$ZZ$210,226,FALSE)=0,"",VLOOKUP($A168,parlvotes_lh!$A$11:$ZZ$210,226,FALSE)))</f>
        <v/>
      </c>
      <c r="V168" s="270" t="str">
        <f>IF(ISERROR(VLOOKUP($A168,parlvotes_lh!$A$11:$ZZ$210,246,FALSE))=TRUE,"",IF(VLOOKUP($A168,parlvotes_lh!$A$11:$ZZ$210,246,FALSE)=0,"",VLOOKUP($A168,parlvotes_lh!$A$11:$ZZ$210,246,FALSE)))</f>
        <v/>
      </c>
      <c r="W168" s="270" t="str">
        <f>IF(ISERROR(VLOOKUP($A168,parlvotes_lh!$A$11:$ZZ$210,266,FALSE))=TRUE,"",IF(VLOOKUP($A168,parlvotes_lh!$A$11:$ZZ$210,266,FALSE)=0,"",VLOOKUP($A168,parlvotes_lh!$A$11:$ZZ$210,266,FALSE)))</f>
        <v/>
      </c>
      <c r="X168" s="270" t="str">
        <f>IF(ISERROR(VLOOKUP($A168,parlvotes_lh!$A$11:$ZZ$210,286,FALSE))=TRUE,"",IF(VLOOKUP($A168,parlvotes_lh!$A$11:$ZZ$210,286,FALSE)=0,"",VLOOKUP($A168,parlvotes_lh!$A$11:$ZZ$210,286,FALSE)))</f>
        <v/>
      </c>
      <c r="Y168" s="270" t="str">
        <f>IF(ISERROR(VLOOKUP($A168,parlvotes_lh!$A$11:$ZZ$210,306,FALSE))=TRUE,"",IF(VLOOKUP($A168,parlvotes_lh!$A$11:$ZZ$210,306,FALSE)=0,"",VLOOKUP($A168,parlvotes_lh!$A$11:$ZZ$210,306,FALSE)))</f>
        <v/>
      </c>
      <c r="Z168" s="270" t="str">
        <f>IF(ISERROR(VLOOKUP($A168,parlvotes_lh!$A$11:$ZZ$210,326,FALSE))=TRUE,"",IF(VLOOKUP($A168,parlvotes_lh!$A$11:$ZZ$210,326,FALSE)=0,"",VLOOKUP($A168,parlvotes_lh!$A$11:$ZZ$210,326,FALSE)))</f>
        <v/>
      </c>
      <c r="AA168" s="270" t="str">
        <f>IF(ISERROR(VLOOKUP($A168,parlvotes_lh!$A$11:$ZZ$210,346,FALSE))=TRUE,"",IF(VLOOKUP($A168,parlvotes_lh!$A$11:$ZZ$210,346,FALSE)=0,"",VLOOKUP($A168,parlvotes_lh!$A$11:$ZZ$210,346,FALSE)))</f>
        <v/>
      </c>
      <c r="AB168" s="270" t="str">
        <f>IF(ISERROR(VLOOKUP($A168,parlvotes_lh!$A$11:$ZZ$210,366,FALSE))=TRUE,"",IF(VLOOKUP($A168,parlvotes_lh!$A$11:$ZZ$210,366,FALSE)=0,"",VLOOKUP($A168,parlvotes_lh!$A$11:$ZZ$210,366,FALSE)))</f>
        <v/>
      </c>
      <c r="AC168" s="270" t="str">
        <f>IF(ISERROR(VLOOKUP($A168,parlvotes_lh!$A$11:$ZZ$210,386,FALSE))=TRUE,"",IF(VLOOKUP($A168,parlvotes_lh!$A$11:$ZZ$210,386,FALSE)=0,"",VLOOKUP($A168,parlvotes_lh!$A$11:$ZZ$210,386,FALSE)))</f>
        <v/>
      </c>
    </row>
    <row r="169" spans="1:29" ht="13.5" customHeight="1">
      <c r="A169" s="264"/>
      <c r="B169" s="45" t="str">
        <f>IF(A169="","",MID(info_weblinks!$C$3,32,3))</f>
        <v/>
      </c>
      <c r="C169" s="45" t="str">
        <f>IF(info_parties!G169="","",info_parties!G169)</f>
        <v/>
      </c>
      <c r="D169" s="45" t="str">
        <f>IF(info_parties!K169="","",info_parties!K169)</f>
        <v/>
      </c>
      <c r="E169" s="45" t="str">
        <f>IF(info_parties!H169="","",info_parties!H169)</f>
        <v/>
      </c>
      <c r="F169" s="265" t="str">
        <f t="shared" si="8"/>
        <v/>
      </c>
      <c r="G169" s="266" t="str">
        <f t="shared" si="9"/>
        <v/>
      </c>
      <c r="H169" s="267" t="str">
        <f t="shared" si="10"/>
        <v/>
      </c>
      <c r="I169" s="268" t="str">
        <f t="shared" si="11"/>
        <v/>
      </c>
      <c r="J169" s="269" t="str">
        <f>IF(ISERROR(VLOOKUP($A169,parlvotes_lh!$A$11:$ZZ$210,6,FALSE))=TRUE,"",IF(VLOOKUP($A169,parlvotes_lh!$A$11:$ZZ$210,6,FALSE)=0,"",VLOOKUP($A169,parlvotes_lh!$A$11:$ZZ$210,6,FALSE)))</f>
        <v/>
      </c>
      <c r="K169" s="269" t="str">
        <f>IF(ISERROR(VLOOKUP($A169,parlvotes_lh!$A$11:$ZZ$210,26,FALSE))=TRUE,"",IF(VLOOKUP($A169,parlvotes_lh!$A$11:$ZZ$210,26,FALSE)=0,"",VLOOKUP($A169,parlvotes_lh!$A$11:$ZZ$210,26,FALSE)))</f>
        <v/>
      </c>
      <c r="L169" s="269" t="str">
        <f>IF(ISERROR(VLOOKUP($A169,parlvotes_lh!$A$11:$ZZ$210,46,FALSE))=TRUE,"",IF(VLOOKUP($A169,parlvotes_lh!$A$11:$ZZ$210,46,FALSE)=0,"",VLOOKUP($A169,parlvotes_lh!$A$11:$ZZ$210,46,FALSE)))</f>
        <v/>
      </c>
      <c r="M169" s="269" t="str">
        <f>IF(ISERROR(VLOOKUP($A169,parlvotes_lh!$A$11:$ZZ$210,66,FALSE))=TRUE,"",IF(VLOOKUP($A169,parlvotes_lh!$A$11:$ZZ$210,66,FALSE)=0,"",VLOOKUP($A169,parlvotes_lh!$A$11:$ZZ$210,66,FALSE)))</f>
        <v/>
      </c>
      <c r="N169" s="269" t="str">
        <f>IF(ISERROR(VLOOKUP($A169,parlvotes_lh!$A$11:$ZZ$210,86,FALSE))=TRUE,"",IF(VLOOKUP($A169,parlvotes_lh!$A$11:$ZZ$210,86,FALSE)=0,"",VLOOKUP($A169,parlvotes_lh!$A$11:$ZZ$210,86,FALSE)))</f>
        <v/>
      </c>
      <c r="O169" s="269" t="str">
        <f>IF(ISERROR(VLOOKUP($A169,parlvotes_lh!$A$11:$ZZ$210,106,FALSE))=TRUE,"",IF(VLOOKUP($A169,parlvotes_lh!$A$11:$ZZ$210,106,FALSE)=0,"",VLOOKUP($A169,parlvotes_lh!$A$11:$ZZ$210,106,FALSE)))</f>
        <v/>
      </c>
      <c r="P169" s="269" t="str">
        <f>IF(ISERROR(VLOOKUP($A169,parlvotes_lh!$A$11:$ZZ$210,126,FALSE))=TRUE,"",IF(VLOOKUP($A169,parlvotes_lh!$A$11:$ZZ$210,126,FALSE)=0,"",VLOOKUP($A169,parlvotes_lh!$A$11:$ZZ$210,126,FALSE)))</f>
        <v/>
      </c>
      <c r="Q169" s="270" t="str">
        <f>IF(ISERROR(VLOOKUP($A169,parlvotes_lh!$A$11:$ZZ$210,146,FALSE))=TRUE,"",IF(VLOOKUP($A169,parlvotes_lh!$A$11:$ZZ$210,146,FALSE)=0,"",VLOOKUP($A169,parlvotes_lh!$A$11:$ZZ$210,146,FALSE)))</f>
        <v/>
      </c>
      <c r="R169" s="270" t="str">
        <f>IF(ISERROR(VLOOKUP($A169,parlvotes_lh!$A$11:$ZZ$210,166,FALSE))=TRUE,"",IF(VLOOKUP($A169,parlvotes_lh!$A$11:$ZZ$210,166,FALSE)=0,"",VLOOKUP($A169,parlvotes_lh!$A$11:$ZZ$210,166,FALSE)))</f>
        <v/>
      </c>
      <c r="S169" s="270" t="str">
        <f>IF(ISERROR(VLOOKUP($A169,parlvotes_lh!$A$11:$ZZ$210,186,FALSE))=TRUE,"",IF(VLOOKUP($A169,parlvotes_lh!$A$11:$ZZ$210,186,FALSE)=0,"",VLOOKUP($A169,parlvotes_lh!$A$11:$ZZ$210,186,FALSE)))</f>
        <v/>
      </c>
      <c r="T169" s="270" t="str">
        <f>IF(ISERROR(VLOOKUP($A169,parlvotes_lh!$A$11:$ZZ$210,206,FALSE))=TRUE,"",IF(VLOOKUP($A169,parlvotes_lh!$A$11:$ZZ$210,206,FALSE)=0,"",VLOOKUP($A169,parlvotes_lh!$A$11:$ZZ$210,206,FALSE)))</f>
        <v/>
      </c>
      <c r="U169" s="270" t="str">
        <f>IF(ISERROR(VLOOKUP($A169,parlvotes_lh!$A$11:$ZZ$210,226,FALSE))=TRUE,"",IF(VLOOKUP($A169,parlvotes_lh!$A$11:$ZZ$210,226,FALSE)=0,"",VLOOKUP($A169,parlvotes_lh!$A$11:$ZZ$210,226,FALSE)))</f>
        <v/>
      </c>
      <c r="V169" s="270" t="str">
        <f>IF(ISERROR(VLOOKUP($A169,parlvotes_lh!$A$11:$ZZ$210,246,FALSE))=TRUE,"",IF(VLOOKUP($A169,parlvotes_lh!$A$11:$ZZ$210,246,FALSE)=0,"",VLOOKUP($A169,parlvotes_lh!$A$11:$ZZ$210,246,FALSE)))</f>
        <v/>
      </c>
      <c r="W169" s="270" t="str">
        <f>IF(ISERROR(VLOOKUP($A169,parlvotes_lh!$A$11:$ZZ$210,266,FALSE))=TRUE,"",IF(VLOOKUP($A169,parlvotes_lh!$A$11:$ZZ$210,266,FALSE)=0,"",VLOOKUP($A169,parlvotes_lh!$A$11:$ZZ$210,266,FALSE)))</f>
        <v/>
      </c>
      <c r="X169" s="270" t="str">
        <f>IF(ISERROR(VLOOKUP($A169,parlvotes_lh!$A$11:$ZZ$210,286,FALSE))=TRUE,"",IF(VLOOKUP($A169,parlvotes_lh!$A$11:$ZZ$210,286,FALSE)=0,"",VLOOKUP($A169,parlvotes_lh!$A$11:$ZZ$210,286,FALSE)))</f>
        <v/>
      </c>
      <c r="Y169" s="270" t="str">
        <f>IF(ISERROR(VLOOKUP($A169,parlvotes_lh!$A$11:$ZZ$210,306,FALSE))=TRUE,"",IF(VLOOKUP($A169,parlvotes_lh!$A$11:$ZZ$210,306,FALSE)=0,"",VLOOKUP($A169,parlvotes_lh!$A$11:$ZZ$210,306,FALSE)))</f>
        <v/>
      </c>
      <c r="Z169" s="270" t="str">
        <f>IF(ISERROR(VLOOKUP($A169,parlvotes_lh!$A$11:$ZZ$210,326,FALSE))=TRUE,"",IF(VLOOKUP($A169,parlvotes_lh!$A$11:$ZZ$210,326,FALSE)=0,"",VLOOKUP($A169,parlvotes_lh!$A$11:$ZZ$210,326,FALSE)))</f>
        <v/>
      </c>
      <c r="AA169" s="270" t="str">
        <f>IF(ISERROR(VLOOKUP($A169,parlvotes_lh!$A$11:$ZZ$210,346,FALSE))=TRUE,"",IF(VLOOKUP($A169,parlvotes_lh!$A$11:$ZZ$210,346,FALSE)=0,"",VLOOKUP($A169,parlvotes_lh!$A$11:$ZZ$210,346,FALSE)))</f>
        <v/>
      </c>
      <c r="AB169" s="270" t="str">
        <f>IF(ISERROR(VLOOKUP($A169,parlvotes_lh!$A$11:$ZZ$210,366,FALSE))=TRUE,"",IF(VLOOKUP($A169,parlvotes_lh!$A$11:$ZZ$210,366,FALSE)=0,"",VLOOKUP($A169,parlvotes_lh!$A$11:$ZZ$210,366,FALSE)))</f>
        <v/>
      </c>
      <c r="AC169" s="270" t="str">
        <f>IF(ISERROR(VLOOKUP($A169,parlvotes_lh!$A$11:$ZZ$210,386,FALSE))=TRUE,"",IF(VLOOKUP($A169,parlvotes_lh!$A$11:$ZZ$210,386,FALSE)=0,"",VLOOKUP($A169,parlvotes_lh!$A$11:$ZZ$210,386,FALSE)))</f>
        <v/>
      </c>
    </row>
    <row r="170" spans="1:29" ht="13.5" customHeight="1">
      <c r="A170" s="264"/>
      <c r="B170" s="45" t="str">
        <f>IF(A170="","",MID(info_weblinks!$C$3,32,3))</f>
        <v/>
      </c>
      <c r="C170" s="45" t="str">
        <f>IF(info_parties!G170="","",info_parties!G170)</f>
        <v/>
      </c>
      <c r="D170" s="45" t="str">
        <f>IF(info_parties!K170="","",info_parties!K170)</f>
        <v/>
      </c>
      <c r="E170" s="45" t="str">
        <f>IF(info_parties!H170="","",info_parties!H170)</f>
        <v/>
      </c>
      <c r="F170" s="265" t="str">
        <f t="shared" si="8"/>
        <v/>
      </c>
      <c r="G170" s="266" t="str">
        <f t="shared" si="9"/>
        <v/>
      </c>
      <c r="H170" s="267" t="str">
        <f t="shared" si="10"/>
        <v/>
      </c>
      <c r="I170" s="268" t="str">
        <f t="shared" si="11"/>
        <v/>
      </c>
      <c r="J170" s="269" t="str">
        <f>IF(ISERROR(VLOOKUP($A170,parlvotes_lh!$A$11:$ZZ$210,6,FALSE))=TRUE,"",IF(VLOOKUP($A170,parlvotes_lh!$A$11:$ZZ$210,6,FALSE)=0,"",VLOOKUP($A170,parlvotes_lh!$A$11:$ZZ$210,6,FALSE)))</f>
        <v/>
      </c>
      <c r="K170" s="269" t="str">
        <f>IF(ISERROR(VLOOKUP($A170,parlvotes_lh!$A$11:$ZZ$210,26,FALSE))=TRUE,"",IF(VLOOKUP($A170,parlvotes_lh!$A$11:$ZZ$210,26,FALSE)=0,"",VLOOKUP($A170,parlvotes_lh!$A$11:$ZZ$210,26,FALSE)))</f>
        <v/>
      </c>
      <c r="L170" s="269" t="str">
        <f>IF(ISERROR(VLOOKUP($A170,parlvotes_lh!$A$11:$ZZ$210,46,FALSE))=TRUE,"",IF(VLOOKUP($A170,parlvotes_lh!$A$11:$ZZ$210,46,FALSE)=0,"",VLOOKUP($A170,parlvotes_lh!$A$11:$ZZ$210,46,FALSE)))</f>
        <v/>
      </c>
      <c r="M170" s="269" t="str">
        <f>IF(ISERROR(VLOOKUP($A170,parlvotes_lh!$A$11:$ZZ$210,66,FALSE))=TRUE,"",IF(VLOOKUP($A170,parlvotes_lh!$A$11:$ZZ$210,66,FALSE)=0,"",VLOOKUP($A170,parlvotes_lh!$A$11:$ZZ$210,66,FALSE)))</f>
        <v/>
      </c>
      <c r="N170" s="269" t="str">
        <f>IF(ISERROR(VLOOKUP($A170,parlvotes_lh!$A$11:$ZZ$210,86,FALSE))=TRUE,"",IF(VLOOKUP($A170,parlvotes_lh!$A$11:$ZZ$210,86,FALSE)=0,"",VLOOKUP($A170,parlvotes_lh!$A$11:$ZZ$210,86,FALSE)))</f>
        <v/>
      </c>
      <c r="O170" s="269" t="str">
        <f>IF(ISERROR(VLOOKUP($A170,parlvotes_lh!$A$11:$ZZ$210,106,FALSE))=TRUE,"",IF(VLOOKUP($A170,parlvotes_lh!$A$11:$ZZ$210,106,FALSE)=0,"",VLOOKUP($A170,parlvotes_lh!$A$11:$ZZ$210,106,FALSE)))</f>
        <v/>
      </c>
      <c r="P170" s="269" t="str">
        <f>IF(ISERROR(VLOOKUP($A170,parlvotes_lh!$A$11:$ZZ$210,126,FALSE))=TRUE,"",IF(VLOOKUP($A170,parlvotes_lh!$A$11:$ZZ$210,126,FALSE)=0,"",VLOOKUP($A170,parlvotes_lh!$A$11:$ZZ$210,126,FALSE)))</f>
        <v/>
      </c>
      <c r="Q170" s="270" t="str">
        <f>IF(ISERROR(VLOOKUP($A170,parlvotes_lh!$A$11:$ZZ$210,146,FALSE))=TRUE,"",IF(VLOOKUP($A170,parlvotes_lh!$A$11:$ZZ$210,146,FALSE)=0,"",VLOOKUP($A170,parlvotes_lh!$A$11:$ZZ$210,146,FALSE)))</f>
        <v/>
      </c>
      <c r="R170" s="270" t="str">
        <f>IF(ISERROR(VLOOKUP($A170,parlvotes_lh!$A$11:$ZZ$210,166,FALSE))=TRUE,"",IF(VLOOKUP($A170,parlvotes_lh!$A$11:$ZZ$210,166,FALSE)=0,"",VLOOKUP($A170,parlvotes_lh!$A$11:$ZZ$210,166,FALSE)))</f>
        <v/>
      </c>
      <c r="S170" s="270" t="str">
        <f>IF(ISERROR(VLOOKUP($A170,parlvotes_lh!$A$11:$ZZ$210,186,FALSE))=TRUE,"",IF(VLOOKUP($A170,parlvotes_lh!$A$11:$ZZ$210,186,FALSE)=0,"",VLOOKUP($A170,parlvotes_lh!$A$11:$ZZ$210,186,FALSE)))</f>
        <v/>
      </c>
      <c r="T170" s="270" t="str">
        <f>IF(ISERROR(VLOOKUP($A170,parlvotes_lh!$A$11:$ZZ$210,206,FALSE))=TRUE,"",IF(VLOOKUP($A170,parlvotes_lh!$A$11:$ZZ$210,206,FALSE)=0,"",VLOOKUP($A170,parlvotes_lh!$A$11:$ZZ$210,206,FALSE)))</f>
        <v/>
      </c>
      <c r="U170" s="270" t="str">
        <f>IF(ISERROR(VLOOKUP($A170,parlvotes_lh!$A$11:$ZZ$210,226,FALSE))=TRUE,"",IF(VLOOKUP($A170,parlvotes_lh!$A$11:$ZZ$210,226,FALSE)=0,"",VLOOKUP($A170,parlvotes_lh!$A$11:$ZZ$210,226,FALSE)))</f>
        <v/>
      </c>
      <c r="V170" s="270" t="str">
        <f>IF(ISERROR(VLOOKUP($A170,parlvotes_lh!$A$11:$ZZ$210,246,FALSE))=TRUE,"",IF(VLOOKUP($A170,parlvotes_lh!$A$11:$ZZ$210,246,FALSE)=0,"",VLOOKUP($A170,parlvotes_lh!$A$11:$ZZ$210,246,FALSE)))</f>
        <v/>
      </c>
      <c r="W170" s="270" t="str">
        <f>IF(ISERROR(VLOOKUP($A170,parlvotes_lh!$A$11:$ZZ$210,266,FALSE))=TRUE,"",IF(VLOOKUP($A170,parlvotes_lh!$A$11:$ZZ$210,266,FALSE)=0,"",VLOOKUP($A170,parlvotes_lh!$A$11:$ZZ$210,266,FALSE)))</f>
        <v/>
      </c>
      <c r="X170" s="270" t="str">
        <f>IF(ISERROR(VLOOKUP($A170,parlvotes_lh!$A$11:$ZZ$210,286,FALSE))=TRUE,"",IF(VLOOKUP($A170,parlvotes_lh!$A$11:$ZZ$210,286,FALSE)=0,"",VLOOKUP($A170,parlvotes_lh!$A$11:$ZZ$210,286,FALSE)))</f>
        <v/>
      </c>
      <c r="Y170" s="270" t="str">
        <f>IF(ISERROR(VLOOKUP($A170,parlvotes_lh!$A$11:$ZZ$210,306,FALSE))=TRUE,"",IF(VLOOKUP($A170,parlvotes_lh!$A$11:$ZZ$210,306,FALSE)=0,"",VLOOKUP($A170,parlvotes_lh!$A$11:$ZZ$210,306,FALSE)))</f>
        <v/>
      </c>
      <c r="Z170" s="270" t="str">
        <f>IF(ISERROR(VLOOKUP($A170,parlvotes_lh!$A$11:$ZZ$210,326,FALSE))=TRUE,"",IF(VLOOKUP($A170,parlvotes_lh!$A$11:$ZZ$210,326,FALSE)=0,"",VLOOKUP($A170,parlvotes_lh!$A$11:$ZZ$210,326,FALSE)))</f>
        <v/>
      </c>
      <c r="AA170" s="270" t="str">
        <f>IF(ISERROR(VLOOKUP($A170,parlvotes_lh!$A$11:$ZZ$210,346,FALSE))=TRUE,"",IF(VLOOKUP($A170,parlvotes_lh!$A$11:$ZZ$210,346,FALSE)=0,"",VLOOKUP($A170,parlvotes_lh!$A$11:$ZZ$210,346,FALSE)))</f>
        <v/>
      </c>
      <c r="AB170" s="270" t="str">
        <f>IF(ISERROR(VLOOKUP($A170,parlvotes_lh!$A$11:$ZZ$210,366,FALSE))=TRUE,"",IF(VLOOKUP($A170,parlvotes_lh!$A$11:$ZZ$210,366,FALSE)=0,"",VLOOKUP($A170,parlvotes_lh!$A$11:$ZZ$210,366,FALSE)))</f>
        <v/>
      </c>
      <c r="AC170" s="270" t="str">
        <f>IF(ISERROR(VLOOKUP($A170,parlvotes_lh!$A$11:$ZZ$210,386,FALSE))=TRUE,"",IF(VLOOKUP($A170,parlvotes_lh!$A$11:$ZZ$210,386,FALSE)=0,"",VLOOKUP($A170,parlvotes_lh!$A$11:$ZZ$210,386,FALSE)))</f>
        <v/>
      </c>
    </row>
    <row r="171" spans="1:29" ht="13.5" customHeight="1">
      <c r="A171" s="264"/>
      <c r="B171" s="45" t="str">
        <f>IF(A171="","",MID(info_weblinks!$C$3,32,3))</f>
        <v/>
      </c>
      <c r="C171" s="45" t="str">
        <f>IF(info_parties!G171="","",info_parties!G171)</f>
        <v/>
      </c>
      <c r="D171" s="45" t="str">
        <f>IF(info_parties!K171="","",info_parties!K171)</f>
        <v/>
      </c>
      <c r="E171" s="45" t="str">
        <f>IF(info_parties!H171="","",info_parties!H171)</f>
        <v/>
      </c>
      <c r="F171" s="265" t="str">
        <f t="shared" si="8"/>
        <v/>
      </c>
      <c r="G171" s="266" t="str">
        <f t="shared" si="9"/>
        <v/>
      </c>
      <c r="H171" s="267" t="str">
        <f t="shared" si="10"/>
        <v/>
      </c>
      <c r="I171" s="268" t="str">
        <f t="shared" si="11"/>
        <v/>
      </c>
      <c r="J171" s="269" t="str">
        <f>IF(ISERROR(VLOOKUP($A171,parlvotes_lh!$A$11:$ZZ$210,6,FALSE))=TRUE,"",IF(VLOOKUP($A171,parlvotes_lh!$A$11:$ZZ$210,6,FALSE)=0,"",VLOOKUP($A171,parlvotes_lh!$A$11:$ZZ$210,6,FALSE)))</f>
        <v/>
      </c>
      <c r="K171" s="269" t="str">
        <f>IF(ISERROR(VLOOKUP($A171,parlvotes_lh!$A$11:$ZZ$210,26,FALSE))=TRUE,"",IF(VLOOKUP($A171,parlvotes_lh!$A$11:$ZZ$210,26,FALSE)=0,"",VLOOKUP($A171,parlvotes_lh!$A$11:$ZZ$210,26,FALSE)))</f>
        <v/>
      </c>
      <c r="L171" s="269" t="str">
        <f>IF(ISERROR(VLOOKUP($A171,parlvotes_lh!$A$11:$ZZ$210,46,FALSE))=TRUE,"",IF(VLOOKUP($A171,parlvotes_lh!$A$11:$ZZ$210,46,FALSE)=0,"",VLOOKUP($A171,parlvotes_lh!$A$11:$ZZ$210,46,FALSE)))</f>
        <v/>
      </c>
      <c r="M171" s="269" t="str">
        <f>IF(ISERROR(VLOOKUP($A171,parlvotes_lh!$A$11:$ZZ$210,66,FALSE))=TRUE,"",IF(VLOOKUP($A171,parlvotes_lh!$A$11:$ZZ$210,66,FALSE)=0,"",VLOOKUP($A171,parlvotes_lh!$A$11:$ZZ$210,66,FALSE)))</f>
        <v/>
      </c>
      <c r="N171" s="269" t="str">
        <f>IF(ISERROR(VLOOKUP($A171,parlvotes_lh!$A$11:$ZZ$210,86,FALSE))=TRUE,"",IF(VLOOKUP($A171,parlvotes_lh!$A$11:$ZZ$210,86,FALSE)=0,"",VLOOKUP($A171,parlvotes_lh!$A$11:$ZZ$210,86,FALSE)))</f>
        <v/>
      </c>
      <c r="O171" s="269" t="str">
        <f>IF(ISERROR(VLOOKUP($A171,parlvotes_lh!$A$11:$ZZ$210,106,FALSE))=TRUE,"",IF(VLOOKUP($A171,parlvotes_lh!$A$11:$ZZ$210,106,FALSE)=0,"",VLOOKUP($A171,parlvotes_lh!$A$11:$ZZ$210,106,FALSE)))</f>
        <v/>
      </c>
      <c r="P171" s="269" t="str">
        <f>IF(ISERROR(VLOOKUP($A171,parlvotes_lh!$A$11:$ZZ$210,126,FALSE))=TRUE,"",IF(VLOOKUP($A171,parlvotes_lh!$A$11:$ZZ$210,126,FALSE)=0,"",VLOOKUP($A171,parlvotes_lh!$A$11:$ZZ$210,126,FALSE)))</f>
        <v/>
      </c>
      <c r="Q171" s="270" t="str">
        <f>IF(ISERROR(VLOOKUP($A171,parlvotes_lh!$A$11:$ZZ$210,146,FALSE))=TRUE,"",IF(VLOOKUP($A171,parlvotes_lh!$A$11:$ZZ$210,146,FALSE)=0,"",VLOOKUP($A171,parlvotes_lh!$A$11:$ZZ$210,146,FALSE)))</f>
        <v/>
      </c>
      <c r="R171" s="270" t="str">
        <f>IF(ISERROR(VLOOKUP($A171,parlvotes_lh!$A$11:$ZZ$210,166,FALSE))=TRUE,"",IF(VLOOKUP($A171,parlvotes_lh!$A$11:$ZZ$210,166,FALSE)=0,"",VLOOKUP($A171,parlvotes_lh!$A$11:$ZZ$210,166,FALSE)))</f>
        <v/>
      </c>
      <c r="S171" s="270" t="str">
        <f>IF(ISERROR(VLOOKUP($A171,parlvotes_lh!$A$11:$ZZ$210,186,FALSE))=TRUE,"",IF(VLOOKUP($A171,parlvotes_lh!$A$11:$ZZ$210,186,FALSE)=0,"",VLOOKUP($A171,parlvotes_lh!$A$11:$ZZ$210,186,FALSE)))</f>
        <v/>
      </c>
      <c r="T171" s="270" t="str">
        <f>IF(ISERROR(VLOOKUP($A171,parlvotes_lh!$A$11:$ZZ$210,206,FALSE))=TRUE,"",IF(VLOOKUP($A171,parlvotes_lh!$A$11:$ZZ$210,206,FALSE)=0,"",VLOOKUP($A171,parlvotes_lh!$A$11:$ZZ$210,206,FALSE)))</f>
        <v/>
      </c>
      <c r="U171" s="270" t="str">
        <f>IF(ISERROR(VLOOKUP($A171,parlvotes_lh!$A$11:$ZZ$210,226,FALSE))=TRUE,"",IF(VLOOKUP($A171,parlvotes_lh!$A$11:$ZZ$210,226,FALSE)=0,"",VLOOKUP($A171,parlvotes_lh!$A$11:$ZZ$210,226,FALSE)))</f>
        <v/>
      </c>
      <c r="V171" s="270" t="str">
        <f>IF(ISERROR(VLOOKUP($A171,parlvotes_lh!$A$11:$ZZ$210,246,FALSE))=TRUE,"",IF(VLOOKUP($A171,parlvotes_lh!$A$11:$ZZ$210,246,FALSE)=0,"",VLOOKUP($A171,parlvotes_lh!$A$11:$ZZ$210,246,FALSE)))</f>
        <v/>
      </c>
      <c r="W171" s="270" t="str">
        <f>IF(ISERROR(VLOOKUP($A171,parlvotes_lh!$A$11:$ZZ$210,266,FALSE))=TRUE,"",IF(VLOOKUP($A171,parlvotes_lh!$A$11:$ZZ$210,266,FALSE)=0,"",VLOOKUP($A171,parlvotes_lh!$A$11:$ZZ$210,266,FALSE)))</f>
        <v/>
      </c>
      <c r="X171" s="270" t="str">
        <f>IF(ISERROR(VLOOKUP($A171,parlvotes_lh!$A$11:$ZZ$210,286,FALSE))=TRUE,"",IF(VLOOKUP($A171,parlvotes_lh!$A$11:$ZZ$210,286,FALSE)=0,"",VLOOKUP($A171,parlvotes_lh!$A$11:$ZZ$210,286,FALSE)))</f>
        <v/>
      </c>
      <c r="Y171" s="270" t="str">
        <f>IF(ISERROR(VLOOKUP($A171,parlvotes_lh!$A$11:$ZZ$210,306,FALSE))=TRUE,"",IF(VLOOKUP($A171,parlvotes_lh!$A$11:$ZZ$210,306,FALSE)=0,"",VLOOKUP($A171,parlvotes_lh!$A$11:$ZZ$210,306,FALSE)))</f>
        <v/>
      </c>
      <c r="Z171" s="270" t="str">
        <f>IF(ISERROR(VLOOKUP($A171,parlvotes_lh!$A$11:$ZZ$210,326,FALSE))=TRUE,"",IF(VLOOKUP($A171,parlvotes_lh!$A$11:$ZZ$210,326,FALSE)=0,"",VLOOKUP($A171,parlvotes_lh!$A$11:$ZZ$210,326,FALSE)))</f>
        <v/>
      </c>
      <c r="AA171" s="270" t="str">
        <f>IF(ISERROR(VLOOKUP($A171,parlvotes_lh!$A$11:$ZZ$210,346,FALSE))=TRUE,"",IF(VLOOKUP($A171,parlvotes_lh!$A$11:$ZZ$210,346,FALSE)=0,"",VLOOKUP($A171,parlvotes_lh!$A$11:$ZZ$210,346,FALSE)))</f>
        <v/>
      </c>
      <c r="AB171" s="270" t="str">
        <f>IF(ISERROR(VLOOKUP($A171,parlvotes_lh!$A$11:$ZZ$210,366,FALSE))=TRUE,"",IF(VLOOKUP($A171,parlvotes_lh!$A$11:$ZZ$210,366,FALSE)=0,"",VLOOKUP($A171,parlvotes_lh!$A$11:$ZZ$210,366,FALSE)))</f>
        <v/>
      </c>
      <c r="AC171" s="270" t="str">
        <f>IF(ISERROR(VLOOKUP($A171,parlvotes_lh!$A$11:$ZZ$210,386,FALSE))=TRUE,"",IF(VLOOKUP($A171,parlvotes_lh!$A$11:$ZZ$210,386,FALSE)=0,"",VLOOKUP($A171,parlvotes_lh!$A$11:$ZZ$210,386,FALSE)))</f>
        <v/>
      </c>
    </row>
    <row r="172" spans="1:29" ht="13.5" customHeight="1">
      <c r="A172" s="264"/>
      <c r="B172" s="45" t="str">
        <f>IF(A172="","",MID(info_weblinks!$C$3,32,3))</f>
        <v/>
      </c>
      <c r="C172" s="45" t="str">
        <f>IF(info_parties!G172="","",info_parties!G172)</f>
        <v/>
      </c>
      <c r="D172" s="45" t="str">
        <f>IF(info_parties!K172="","",info_parties!K172)</f>
        <v/>
      </c>
      <c r="E172" s="45" t="str">
        <f>IF(info_parties!H172="","",info_parties!H172)</f>
        <v/>
      </c>
      <c r="F172" s="265" t="str">
        <f t="shared" si="8"/>
        <v/>
      </c>
      <c r="G172" s="266" t="str">
        <f t="shared" si="9"/>
        <v/>
      </c>
      <c r="H172" s="267" t="str">
        <f t="shared" si="10"/>
        <v/>
      </c>
      <c r="I172" s="268" t="str">
        <f t="shared" si="11"/>
        <v/>
      </c>
      <c r="J172" s="269" t="str">
        <f>IF(ISERROR(VLOOKUP($A172,parlvotes_lh!$A$11:$ZZ$210,6,FALSE))=TRUE,"",IF(VLOOKUP($A172,parlvotes_lh!$A$11:$ZZ$210,6,FALSE)=0,"",VLOOKUP($A172,parlvotes_lh!$A$11:$ZZ$210,6,FALSE)))</f>
        <v/>
      </c>
      <c r="K172" s="269" t="str">
        <f>IF(ISERROR(VLOOKUP($A172,parlvotes_lh!$A$11:$ZZ$210,26,FALSE))=TRUE,"",IF(VLOOKUP($A172,parlvotes_lh!$A$11:$ZZ$210,26,FALSE)=0,"",VLOOKUP($A172,parlvotes_lh!$A$11:$ZZ$210,26,FALSE)))</f>
        <v/>
      </c>
      <c r="L172" s="269" t="str">
        <f>IF(ISERROR(VLOOKUP($A172,parlvotes_lh!$A$11:$ZZ$210,46,FALSE))=TRUE,"",IF(VLOOKUP($A172,parlvotes_lh!$A$11:$ZZ$210,46,FALSE)=0,"",VLOOKUP($A172,parlvotes_lh!$A$11:$ZZ$210,46,FALSE)))</f>
        <v/>
      </c>
      <c r="M172" s="269" t="str">
        <f>IF(ISERROR(VLOOKUP($A172,parlvotes_lh!$A$11:$ZZ$210,66,FALSE))=TRUE,"",IF(VLOOKUP($A172,parlvotes_lh!$A$11:$ZZ$210,66,FALSE)=0,"",VLOOKUP($A172,parlvotes_lh!$A$11:$ZZ$210,66,FALSE)))</f>
        <v/>
      </c>
      <c r="N172" s="269" t="str">
        <f>IF(ISERROR(VLOOKUP($A172,parlvotes_lh!$A$11:$ZZ$210,86,FALSE))=TRUE,"",IF(VLOOKUP($A172,parlvotes_lh!$A$11:$ZZ$210,86,FALSE)=0,"",VLOOKUP($A172,parlvotes_lh!$A$11:$ZZ$210,86,FALSE)))</f>
        <v/>
      </c>
      <c r="O172" s="269" t="str">
        <f>IF(ISERROR(VLOOKUP($A172,parlvotes_lh!$A$11:$ZZ$210,106,FALSE))=TRUE,"",IF(VLOOKUP($A172,parlvotes_lh!$A$11:$ZZ$210,106,FALSE)=0,"",VLOOKUP($A172,parlvotes_lh!$A$11:$ZZ$210,106,FALSE)))</f>
        <v/>
      </c>
      <c r="P172" s="269" t="str">
        <f>IF(ISERROR(VLOOKUP($A172,parlvotes_lh!$A$11:$ZZ$210,126,FALSE))=TRUE,"",IF(VLOOKUP($A172,parlvotes_lh!$A$11:$ZZ$210,126,FALSE)=0,"",VLOOKUP($A172,parlvotes_lh!$A$11:$ZZ$210,126,FALSE)))</f>
        <v/>
      </c>
      <c r="Q172" s="270" t="str">
        <f>IF(ISERROR(VLOOKUP($A172,parlvotes_lh!$A$11:$ZZ$210,146,FALSE))=TRUE,"",IF(VLOOKUP($A172,parlvotes_lh!$A$11:$ZZ$210,146,FALSE)=0,"",VLOOKUP($A172,parlvotes_lh!$A$11:$ZZ$210,146,FALSE)))</f>
        <v/>
      </c>
      <c r="R172" s="270" t="str">
        <f>IF(ISERROR(VLOOKUP($A172,parlvotes_lh!$A$11:$ZZ$210,166,FALSE))=TRUE,"",IF(VLOOKUP($A172,parlvotes_lh!$A$11:$ZZ$210,166,FALSE)=0,"",VLOOKUP($A172,parlvotes_lh!$A$11:$ZZ$210,166,FALSE)))</f>
        <v/>
      </c>
      <c r="S172" s="270" t="str">
        <f>IF(ISERROR(VLOOKUP($A172,parlvotes_lh!$A$11:$ZZ$210,186,FALSE))=TRUE,"",IF(VLOOKUP($A172,parlvotes_lh!$A$11:$ZZ$210,186,FALSE)=0,"",VLOOKUP($A172,parlvotes_lh!$A$11:$ZZ$210,186,FALSE)))</f>
        <v/>
      </c>
      <c r="T172" s="270" t="str">
        <f>IF(ISERROR(VLOOKUP($A172,parlvotes_lh!$A$11:$ZZ$210,206,FALSE))=TRUE,"",IF(VLOOKUP($A172,parlvotes_lh!$A$11:$ZZ$210,206,FALSE)=0,"",VLOOKUP($A172,parlvotes_lh!$A$11:$ZZ$210,206,FALSE)))</f>
        <v/>
      </c>
      <c r="U172" s="270" t="str">
        <f>IF(ISERROR(VLOOKUP($A172,parlvotes_lh!$A$11:$ZZ$210,226,FALSE))=TRUE,"",IF(VLOOKUP($A172,parlvotes_lh!$A$11:$ZZ$210,226,FALSE)=0,"",VLOOKUP($A172,parlvotes_lh!$A$11:$ZZ$210,226,FALSE)))</f>
        <v/>
      </c>
      <c r="V172" s="270" t="str">
        <f>IF(ISERROR(VLOOKUP($A172,parlvotes_lh!$A$11:$ZZ$210,246,FALSE))=TRUE,"",IF(VLOOKUP($A172,parlvotes_lh!$A$11:$ZZ$210,246,FALSE)=0,"",VLOOKUP($A172,parlvotes_lh!$A$11:$ZZ$210,246,FALSE)))</f>
        <v/>
      </c>
      <c r="W172" s="270" t="str">
        <f>IF(ISERROR(VLOOKUP($A172,parlvotes_lh!$A$11:$ZZ$210,266,FALSE))=TRUE,"",IF(VLOOKUP($A172,parlvotes_lh!$A$11:$ZZ$210,266,FALSE)=0,"",VLOOKUP($A172,parlvotes_lh!$A$11:$ZZ$210,266,FALSE)))</f>
        <v/>
      </c>
      <c r="X172" s="270" t="str">
        <f>IF(ISERROR(VLOOKUP($A172,parlvotes_lh!$A$11:$ZZ$210,286,FALSE))=TRUE,"",IF(VLOOKUP($A172,parlvotes_lh!$A$11:$ZZ$210,286,FALSE)=0,"",VLOOKUP($A172,parlvotes_lh!$A$11:$ZZ$210,286,FALSE)))</f>
        <v/>
      </c>
      <c r="Y172" s="270" t="str">
        <f>IF(ISERROR(VLOOKUP($A172,parlvotes_lh!$A$11:$ZZ$210,306,FALSE))=TRUE,"",IF(VLOOKUP($A172,parlvotes_lh!$A$11:$ZZ$210,306,FALSE)=0,"",VLOOKUP($A172,parlvotes_lh!$A$11:$ZZ$210,306,FALSE)))</f>
        <v/>
      </c>
      <c r="Z172" s="270" t="str">
        <f>IF(ISERROR(VLOOKUP($A172,parlvotes_lh!$A$11:$ZZ$210,326,FALSE))=TRUE,"",IF(VLOOKUP($A172,parlvotes_lh!$A$11:$ZZ$210,326,FALSE)=0,"",VLOOKUP($A172,parlvotes_lh!$A$11:$ZZ$210,326,FALSE)))</f>
        <v/>
      </c>
      <c r="AA172" s="270" t="str">
        <f>IF(ISERROR(VLOOKUP($A172,parlvotes_lh!$A$11:$ZZ$210,346,FALSE))=TRUE,"",IF(VLOOKUP($A172,parlvotes_lh!$A$11:$ZZ$210,346,FALSE)=0,"",VLOOKUP($A172,parlvotes_lh!$A$11:$ZZ$210,346,FALSE)))</f>
        <v/>
      </c>
      <c r="AB172" s="270" t="str">
        <f>IF(ISERROR(VLOOKUP($A172,parlvotes_lh!$A$11:$ZZ$210,366,FALSE))=TRUE,"",IF(VLOOKUP($A172,parlvotes_lh!$A$11:$ZZ$210,366,FALSE)=0,"",VLOOKUP($A172,parlvotes_lh!$A$11:$ZZ$210,366,FALSE)))</f>
        <v/>
      </c>
      <c r="AC172" s="270" t="str">
        <f>IF(ISERROR(VLOOKUP($A172,parlvotes_lh!$A$11:$ZZ$210,386,FALSE))=TRUE,"",IF(VLOOKUP($A172,parlvotes_lh!$A$11:$ZZ$210,386,FALSE)=0,"",VLOOKUP($A172,parlvotes_lh!$A$11:$ZZ$210,386,FALSE)))</f>
        <v/>
      </c>
    </row>
    <row r="173" spans="1:29" ht="13.5" customHeight="1">
      <c r="A173" s="264"/>
      <c r="B173" s="45" t="str">
        <f>IF(A173="","",MID(info_weblinks!$C$3,32,3))</f>
        <v/>
      </c>
      <c r="C173" s="45" t="str">
        <f>IF(info_parties!G173="","",info_parties!G173)</f>
        <v/>
      </c>
      <c r="D173" s="45" t="str">
        <f>IF(info_parties!K173="","",info_parties!K173)</f>
        <v/>
      </c>
      <c r="E173" s="45" t="str">
        <f>IF(info_parties!H173="","",info_parties!H173)</f>
        <v/>
      </c>
      <c r="F173" s="265" t="str">
        <f t="shared" si="8"/>
        <v/>
      </c>
      <c r="G173" s="266" t="str">
        <f t="shared" si="9"/>
        <v/>
      </c>
      <c r="H173" s="267" t="str">
        <f t="shared" si="10"/>
        <v/>
      </c>
      <c r="I173" s="268" t="str">
        <f t="shared" si="11"/>
        <v/>
      </c>
      <c r="J173" s="269" t="str">
        <f>IF(ISERROR(VLOOKUP($A173,parlvotes_lh!$A$11:$ZZ$210,6,FALSE))=TRUE,"",IF(VLOOKUP($A173,parlvotes_lh!$A$11:$ZZ$210,6,FALSE)=0,"",VLOOKUP($A173,parlvotes_lh!$A$11:$ZZ$210,6,FALSE)))</f>
        <v/>
      </c>
      <c r="K173" s="269" t="str">
        <f>IF(ISERROR(VLOOKUP($A173,parlvotes_lh!$A$11:$ZZ$210,26,FALSE))=TRUE,"",IF(VLOOKUP($A173,parlvotes_lh!$A$11:$ZZ$210,26,FALSE)=0,"",VLOOKUP($A173,parlvotes_lh!$A$11:$ZZ$210,26,FALSE)))</f>
        <v/>
      </c>
      <c r="L173" s="269" t="str">
        <f>IF(ISERROR(VLOOKUP($A173,parlvotes_lh!$A$11:$ZZ$210,46,FALSE))=TRUE,"",IF(VLOOKUP($A173,parlvotes_lh!$A$11:$ZZ$210,46,FALSE)=0,"",VLOOKUP($A173,parlvotes_lh!$A$11:$ZZ$210,46,FALSE)))</f>
        <v/>
      </c>
      <c r="M173" s="269" t="str">
        <f>IF(ISERROR(VLOOKUP($A173,parlvotes_lh!$A$11:$ZZ$210,66,FALSE))=TRUE,"",IF(VLOOKUP($A173,parlvotes_lh!$A$11:$ZZ$210,66,FALSE)=0,"",VLOOKUP($A173,parlvotes_lh!$A$11:$ZZ$210,66,FALSE)))</f>
        <v/>
      </c>
      <c r="N173" s="269" t="str">
        <f>IF(ISERROR(VLOOKUP($A173,parlvotes_lh!$A$11:$ZZ$210,86,FALSE))=TRUE,"",IF(VLOOKUP($A173,parlvotes_lh!$A$11:$ZZ$210,86,FALSE)=0,"",VLOOKUP($A173,parlvotes_lh!$A$11:$ZZ$210,86,FALSE)))</f>
        <v/>
      </c>
      <c r="O173" s="269" t="str">
        <f>IF(ISERROR(VLOOKUP($A173,parlvotes_lh!$A$11:$ZZ$210,106,FALSE))=TRUE,"",IF(VLOOKUP($A173,parlvotes_lh!$A$11:$ZZ$210,106,FALSE)=0,"",VLOOKUP($A173,parlvotes_lh!$A$11:$ZZ$210,106,FALSE)))</f>
        <v/>
      </c>
      <c r="P173" s="269" t="str">
        <f>IF(ISERROR(VLOOKUP($A173,parlvotes_lh!$A$11:$ZZ$210,126,FALSE))=TRUE,"",IF(VLOOKUP($A173,parlvotes_lh!$A$11:$ZZ$210,126,FALSE)=0,"",VLOOKUP($A173,parlvotes_lh!$A$11:$ZZ$210,126,FALSE)))</f>
        <v/>
      </c>
      <c r="Q173" s="270" t="str">
        <f>IF(ISERROR(VLOOKUP($A173,parlvotes_lh!$A$11:$ZZ$210,146,FALSE))=TRUE,"",IF(VLOOKUP($A173,parlvotes_lh!$A$11:$ZZ$210,146,FALSE)=0,"",VLOOKUP($A173,parlvotes_lh!$A$11:$ZZ$210,146,FALSE)))</f>
        <v/>
      </c>
      <c r="R173" s="270" t="str">
        <f>IF(ISERROR(VLOOKUP($A173,parlvotes_lh!$A$11:$ZZ$210,166,FALSE))=TRUE,"",IF(VLOOKUP($A173,parlvotes_lh!$A$11:$ZZ$210,166,FALSE)=0,"",VLOOKUP($A173,parlvotes_lh!$A$11:$ZZ$210,166,FALSE)))</f>
        <v/>
      </c>
      <c r="S173" s="270" t="str">
        <f>IF(ISERROR(VLOOKUP($A173,parlvotes_lh!$A$11:$ZZ$210,186,FALSE))=TRUE,"",IF(VLOOKUP($A173,parlvotes_lh!$A$11:$ZZ$210,186,FALSE)=0,"",VLOOKUP($A173,parlvotes_lh!$A$11:$ZZ$210,186,FALSE)))</f>
        <v/>
      </c>
      <c r="T173" s="270" t="str">
        <f>IF(ISERROR(VLOOKUP($A173,parlvotes_lh!$A$11:$ZZ$210,206,FALSE))=TRUE,"",IF(VLOOKUP($A173,parlvotes_lh!$A$11:$ZZ$210,206,FALSE)=0,"",VLOOKUP($A173,parlvotes_lh!$A$11:$ZZ$210,206,FALSE)))</f>
        <v/>
      </c>
      <c r="U173" s="270" t="str">
        <f>IF(ISERROR(VLOOKUP($A173,parlvotes_lh!$A$11:$ZZ$210,226,FALSE))=TRUE,"",IF(VLOOKUP($A173,parlvotes_lh!$A$11:$ZZ$210,226,FALSE)=0,"",VLOOKUP($A173,parlvotes_lh!$A$11:$ZZ$210,226,FALSE)))</f>
        <v/>
      </c>
      <c r="V173" s="270" t="str">
        <f>IF(ISERROR(VLOOKUP($A173,parlvotes_lh!$A$11:$ZZ$210,246,FALSE))=TRUE,"",IF(VLOOKUP($A173,parlvotes_lh!$A$11:$ZZ$210,246,FALSE)=0,"",VLOOKUP($A173,parlvotes_lh!$A$11:$ZZ$210,246,FALSE)))</f>
        <v/>
      </c>
      <c r="W173" s="270" t="str">
        <f>IF(ISERROR(VLOOKUP($A173,parlvotes_lh!$A$11:$ZZ$210,266,FALSE))=TRUE,"",IF(VLOOKUP($A173,parlvotes_lh!$A$11:$ZZ$210,266,FALSE)=0,"",VLOOKUP($A173,parlvotes_lh!$A$11:$ZZ$210,266,FALSE)))</f>
        <v/>
      </c>
      <c r="X173" s="270" t="str">
        <f>IF(ISERROR(VLOOKUP($A173,parlvotes_lh!$A$11:$ZZ$210,286,FALSE))=TRUE,"",IF(VLOOKUP($A173,parlvotes_lh!$A$11:$ZZ$210,286,FALSE)=0,"",VLOOKUP($A173,parlvotes_lh!$A$11:$ZZ$210,286,FALSE)))</f>
        <v/>
      </c>
      <c r="Y173" s="270" t="str">
        <f>IF(ISERROR(VLOOKUP($A173,parlvotes_lh!$A$11:$ZZ$210,306,FALSE))=TRUE,"",IF(VLOOKUP($A173,parlvotes_lh!$A$11:$ZZ$210,306,FALSE)=0,"",VLOOKUP($A173,parlvotes_lh!$A$11:$ZZ$210,306,FALSE)))</f>
        <v/>
      </c>
      <c r="Z173" s="270" t="str">
        <f>IF(ISERROR(VLOOKUP($A173,parlvotes_lh!$A$11:$ZZ$210,326,FALSE))=TRUE,"",IF(VLOOKUP($A173,parlvotes_lh!$A$11:$ZZ$210,326,FALSE)=0,"",VLOOKUP($A173,parlvotes_lh!$A$11:$ZZ$210,326,FALSE)))</f>
        <v/>
      </c>
      <c r="AA173" s="270" t="str">
        <f>IF(ISERROR(VLOOKUP($A173,parlvotes_lh!$A$11:$ZZ$210,346,FALSE))=TRUE,"",IF(VLOOKUP($A173,parlvotes_lh!$A$11:$ZZ$210,346,FALSE)=0,"",VLOOKUP($A173,parlvotes_lh!$A$11:$ZZ$210,346,FALSE)))</f>
        <v/>
      </c>
      <c r="AB173" s="270" t="str">
        <f>IF(ISERROR(VLOOKUP($A173,parlvotes_lh!$A$11:$ZZ$210,366,FALSE))=TRUE,"",IF(VLOOKUP($A173,parlvotes_lh!$A$11:$ZZ$210,366,FALSE)=0,"",VLOOKUP($A173,parlvotes_lh!$A$11:$ZZ$210,366,FALSE)))</f>
        <v/>
      </c>
      <c r="AC173" s="270" t="str">
        <f>IF(ISERROR(VLOOKUP($A173,parlvotes_lh!$A$11:$ZZ$210,386,FALSE))=TRUE,"",IF(VLOOKUP($A173,parlvotes_lh!$A$11:$ZZ$210,386,FALSE)=0,"",VLOOKUP($A173,parlvotes_lh!$A$11:$ZZ$210,386,FALSE)))</f>
        <v/>
      </c>
    </row>
    <row r="174" spans="1:29" ht="13.5" customHeight="1">
      <c r="A174" s="264"/>
      <c r="B174" s="45" t="str">
        <f>IF(A174="","",MID(info_weblinks!$C$3,32,3))</f>
        <v/>
      </c>
      <c r="C174" s="45" t="str">
        <f>IF(info_parties!G174="","",info_parties!G174)</f>
        <v/>
      </c>
      <c r="D174" s="45" t="str">
        <f>IF(info_parties!K174="","",info_parties!K174)</f>
        <v/>
      </c>
      <c r="E174" s="45" t="str">
        <f>IF(info_parties!H174="","",info_parties!H174)</f>
        <v/>
      </c>
      <c r="F174" s="265" t="str">
        <f t="shared" si="8"/>
        <v/>
      </c>
      <c r="G174" s="266" t="str">
        <f t="shared" si="9"/>
        <v/>
      </c>
      <c r="H174" s="267" t="str">
        <f t="shared" si="10"/>
        <v/>
      </c>
      <c r="I174" s="268" t="str">
        <f t="shared" si="11"/>
        <v/>
      </c>
      <c r="J174" s="269" t="str">
        <f>IF(ISERROR(VLOOKUP($A174,parlvotes_lh!$A$11:$ZZ$210,6,FALSE))=TRUE,"",IF(VLOOKUP($A174,parlvotes_lh!$A$11:$ZZ$210,6,FALSE)=0,"",VLOOKUP($A174,parlvotes_lh!$A$11:$ZZ$210,6,FALSE)))</f>
        <v/>
      </c>
      <c r="K174" s="269" t="str">
        <f>IF(ISERROR(VLOOKUP($A174,parlvotes_lh!$A$11:$ZZ$210,26,FALSE))=TRUE,"",IF(VLOOKUP($A174,parlvotes_lh!$A$11:$ZZ$210,26,FALSE)=0,"",VLOOKUP($A174,parlvotes_lh!$A$11:$ZZ$210,26,FALSE)))</f>
        <v/>
      </c>
      <c r="L174" s="269" t="str">
        <f>IF(ISERROR(VLOOKUP($A174,parlvotes_lh!$A$11:$ZZ$210,46,FALSE))=TRUE,"",IF(VLOOKUP($A174,parlvotes_lh!$A$11:$ZZ$210,46,FALSE)=0,"",VLOOKUP($A174,parlvotes_lh!$A$11:$ZZ$210,46,FALSE)))</f>
        <v/>
      </c>
      <c r="M174" s="269" t="str">
        <f>IF(ISERROR(VLOOKUP($A174,parlvotes_lh!$A$11:$ZZ$210,66,FALSE))=TRUE,"",IF(VLOOKUP($A174,parlvotes_lh!$A$11:$ZZ$210,66,FALSE)=0,"",VLOOKUP($A174,parlvotes_lh!$A$11:$ZZ$210,66,FALSE)))</f>
        <v/>
      </c>
      <c r="N174" s="269" t="str">
        <f>IF(ISERROR(VLOOKUP($A174,parlvotes_lh!$A$11:$ZZ$210,86,FALSE))=TRUE,"",IF(VLOOKUP($A174,parlvotes_lh!$A$11:$ZZ$210,86,FALSE)=0,"",VLOOKUP($A174,parlvotes_lh!$A$11:$ZZ$210,86,FALSE)))</f>
        <v/>
      </c>
      <c r="O174" s="269" t="str">
        <f>IF(ISERROR(VLOOKUP($A174,parlvotes_lh!$A$11:$ZZ$210,106,FALSE))=TRUE,"",IF(VLOOKUP($A174,parlvotes_lh!$A$11:$ZZ$210,106,FALSE)=0,"",VLOOKUP($A174,parlvotes_lh!$A$11:$ZZ$210,106,FALSE)))</f>
        <v/>
      </c>
      <c r="P174" s="269" t="str">
        <f>IF(ISERROR(VLOOKUP($A174,parlvotes_lh!$A$11:$ZZ$210,126,FALSE))=TRUE,"",IF(VLOOKUP($A174,parlvotes_lh!$A$11:$ZZ$210,126,FALSE)=0,"",VLOOKUP($A174,parlvotes_lh!$A$11:$ZZ$210,126,FALSE)))</f>
        <v/>
      </c>
      <c r="Q174" s="270" t="str">
        <f>IF(ISERROR(VLOOKUP($A174,parlvotes_lh!$A$11:$ZZ$210,146,FALSE))=TRUE,"",IF(VLOOKUP($A174,parlvotes_lh!$A$11:$ZZ$210,146,FALSE)=0,"",VLOOKUP($A174,parlvotes_lh!$A$11:$ZZ$210,146,FALSE)))</f>
        <v/>
      </c>
      <c r="R174" s="270" t="str">
        <f>IF(ISERROR(VLOOKUP($A174,parlvotes_lh!$A$11:$ZZ$210,166,FALSE))=TRUE,"",IF(VLOOKUP($A174,parlvotes_lh!$A$11:$ZZ$210,166,FALSE)=0,"",VLOOKUP($A174,parlvotes_lh!$A$11:$ZZ$210,166,FALSE)))</f>
        <v/>
      </c>
      <c r="S174" s="270" t="str">
        <f>IF(ISERROR(VLOOKUP($A174,parlvotes_lh!$A$11:$ZZ$210,186,FALSE))=TRUE,"",IF(VLOOKUP($A174,parlvotes_lh!$A$11:$ZZ$210,186,FALSE)=0,"",VLOOKUP($A174,parlvotes_lh!$A$11:$ZZ$210,186,FALSE)))</f>
        <v/>
      </c>
      <c r="T174" s="270" t="str">
        <f>IF(ISERROR(VLOOKUP($A174,parlvotes_lh!$A$11:$ZZ$210,206,FALSE))=TRUE,"",IF(VLOOKUP($A174,parlvotes_lh!$A$11:$ZZ$210,206,FALSE)=0,"",VLOOKUP($A174,parlvotes_lh!$A$11:$ZZ$210,206,FALSE)))</f>
        <v/>
      </c>
      <c r="U174" s="270" t="str">
        <f>IF(ISERROR(VLOOKUP($A174,parlvotes_lh!$A$11:$ZZ$210,226,FALSE))=TRUE,"",IF(VLOOKUP($A174,parlvotes_lh!$A$11:$ZZ$210,226,FALSE)=0,"",VLOOKUP($A174,parlvotes_lh!$A$11:$ZZ$210,226,FALSE)))</f>
        <v/>
      </c>
      <c r="V174" s="270" t="str">
        <f>IF(ISERROR(VLOOKUP($A174,parlvotes_lh!$A$11:$ZZ$210,246,FALSE))=TRUE,"",IF(VLOOKUP($A174,parlvotes_lh!$A$11:$ZZ$210,246,FALSE)=0,"",VLOOKUP($A174,parlvotes_lh!$A$11:$ZZ$210,246,FALSE)))</f>
        <v/>
      </c>
      <c r="W174" s="270" t="str">
        <f>IF(ISERROR(VLOOKUP($A174,parlvotes_lh!$A$11:$ZZ$210,266,FALSE))=TRUE,"",IF(VLOOKUP($A174,parlvotes_lh!$A$11:$ZZ$210,266,FALSE)=0,"",VLOOKUP($A174,parlvotes_lh!$A$11:$ZZ$210,266,FALSE)))</f>
        <v/>
      </c>
      <c r="X174" s="270" t="str">
        <f>IF(ISERROR(VLOOKUP($A174,parlvotes_lh!$A$11:$ZZ$210,286,FALSE))=TRUE,"",IF(VLOOKUP($A174,parlvotes_lh!$A$11:$ZZ$210,286,FALSE)=0,"",VLOOKUP($A174,parlvotes_lh!$A$11:$ZZ$210,286,FALSE)))</f>
        <v/>
      </c>
      <c r="Y174" s="270" t="str">
        <f>IF(ISERROR(VLOOKUP($A174,parlvotes_lh!$A$11:$ZZ$210,306,FALSE))=TRUE,"",IF(VLOOKUP($A174,parlvotes_lh!$A$11:$ZZ$210,306,FALSE)=0,"",VLOOKUP($A174,parlvotes_lh!$A$11:$ZZ$210,306,FALSE)))</f>
        <v/>
      </c>
      <c r="Z174" s="270" t="str">
        <f>IF(ISERROR(VLOOKUP($A174,parlvotes_lh!$A$11:$ZZ$210,326,FALSE))=TRUE,"",IF(VLOOKUP($A174,parlvotes_lh!$A$11:$ZZ$210,326,FALSE)=0,"",VLOOKUP($A174,parlvotes_lh!$A$11:$ZZ$210,326,FALSE)))</f>
        <v/>
      </c>
      <c r="AA174" s="270" t="str">
        <f>IF(ISERROR(VLOOKUP($A174,parlvotes_lh!$A$11:$ZZ$210,346,FALSE))=TRUE,"",IF(VLOOKUP($A174,parlvotes_lh!$A$11:$ZZ$210,346,FALSE)=0,"",VLOOKUP($A174,parlvotes_lh!$A$11:$ZZ$210,346,FALSE)))</f>
        <v/>
      </c>
      <c r="AB174" s="270" t="str">
        <f>IF(ISERROR(VLOOKUP($A174,parlvotes_lh!$A$11:$ZZ$210,366,FALSE))=TRUE,"",IF(VLOOKUP($A174,parlvotes_lh!$A$11:$ZZ$210,366,FALSE)=0,"",VLOOKUP($A174,parlvotes_lh!$A$11:$ZZ$210,366,FALSE)))</f>
        <v/>
      </c>
      <c r="AC174" s="270" t="str">
        <f>IF(ISERROR(VLOOKUP($A174,parlvotes_lh!$A$11:$ZZ$210,386,FALSE))=TRUE,"",IF(VLOOKUP($A174,parlvotes_lh!$A$11:$ZZ$210,386,FALSE)=0,"",VLOOKUP($A174,parlvotes_lh!$A$11:$ZZ$210,386,FALSE)))</f>
        <v/>
      </c>
    </row>
    <row r="175" spans="1:29" ht="13.5" customHeight="1">
      <c r="A175" s="264"/>
      <c r="B175" s="45" t="str">
        <f>IF(A175="","",MID(info_weblinks!$C$3,32,3))</f>
        <v/>
      </c>
      <c r="C175" s="45" t="str">
        <f>IF(info_parties!G175="","",info_parties!G175)</f>
        <v/>
      </c>
      <c r="D175" s="45" t="str">
        <f>IF(info_parties!K175="","",info_parties!K175)</f>
        <v/>
      </c>
      <c r="E175" s="45" t="str">
        <f>IF(info_parties!H175="","",info_parties!H175)</f>
        <v/>
      </c>
      <c r="F175" s="265" t="str">
        <f t="shared" si="8"/>
        <v/>
      </c>
      <c r="G175" s="266" t="str">
        <f t="shared" si="9"/>
        <v/>
      </c>
      <c r="H175" s="267" t="str">
        <f t="shared" si="10"/>
        <v/>
      </c>
      <c r="I175" s="268" t="str">
        <f t="shared" si="11"/>
        <v/>
      </c>
      <c r="J175" s="269" t="str">
        <f>IF(ISERROR(VLOOKUP($A175,parlvotes_lh!$A$11:$ZZ$210,6,FALSE))=TRUE,"",IF(VLOOKUP($A175,parlvotes_lh!$A$11:$ZZ$210,6,FALSE)=0,"",VLOOKUP($A175,parlvotes_lh!$A$11:$ZZ$210,6,FALSE)))</f>
        <v/>
      </c>
      <c r="K175" s="269" t="str">
        <f>IF(ISERROR(VLOOKUP($A175,parlvotes_lh!$A$11:$ZZ$210,26,FALSE))=TRUE,"",IF(VLOOKUP($A175,parlvotes_lh!$A$11:$ZZ$210,26,FALSE)=0,"",VLOOKUP($A175,parlvotes_lh!$A$11:$ZZ$210,26,FALSE)))</f>
        <v/>
      </c>
      <c r="L175" s="269" t="str">
        <f>IF(ISERROR(VLOOKUP($A175,parlvotes_lh!$A$11:$ZZ$210,46,FALSE))=TRUE,"",IF(VLOOKUP($A175,parlvotes_lh!$A$11:$ZZ$210,46,FALSE)=0,"",VLOOKUP($A175,parlvotes_lh!$A$11:$ZZ$210,46,FALSE)))</f>
        <v/>
      </c>
      <c r="M175" s="269" t="str">
        <f>IF(ISERROR(VLOOKUP($A175,parlvotes_lh!$A$11:$ZZ$210,66,FALSE))=TRUE,"",IF(VLOOKUP($A175,parlvotes_lh!$A$11:$ZZ$210,66,FALSE)=0,"",VLOOKUP($A175,parlvotes_lh!$A$11:$ZZ$210,66,FALSE)))</f>
        <v/>
      </c>
      <c r="N175" s="269" t="str">
        <f>IF(ISERROR(VLOOKUP($A175,parlvotes_lh!$A$11:$ZZ$210,86,FALSE))=TRUE,"",IF(VLOOKUP($A175,parlvotes_lh!$A$11:$ZZ$210,86,FALSE)=0,"",VLOOKUP($A175,parlvotes_lh!$A$11:$ZZ$210,86,FALSE)))</f>
        <v/>
      </c>
      <c r="O175" s="269" t="str">
        <f>IF(ISERROR(VLOOKUP($A175,parlvotes_lh!$A$11:$ZZ$210,106,FALSE))=TRUE,"",IF(VLOOKUP($A175,parlvotes_lh!$A$11:$ZZ$210,106,FALSE)=0,"",VLOOKUP($A175,parlvotes_lh!$A$11:$ZZ$210,106,FALSE)))</f>
        <v/>
      </c>
      <c r="P175" s="269" t="str">
        <f>IF(ISERROR(VLOOKUP($A175,parlvotes_lh!$A$11:$ZZ$210,126,FALSE))=TRUE,"",IF(VLOOKUP($A175,parlvotes_lh!$A$11:$ZZ$210,126,FALSE)=0,"",VLOOKUP($A175,parlvotes_lh!$A$11:$ZZ$210,126,FALSE)))</f>
        <v/>
      </c>
      <c r="Q175" s="270" t="str">
        <f>IF(ISERROR(VLOOKUP($A175,parlvotes_lh!$A$11:$ZZ$210,146,FALSE))=TRUE,"",IF(VLOOKUP($A175,parlvotes_lh!$A$11:$ZZ$210,146,FALSE)=0,"",VLOOKUP($A175,parlvotes_lh!$A$11:$ZZ$210,146,FALSE)))</f>
        <v/>
      </c>
      <c r="R175" s="270" t="str">
        <f>IF(ISERROR(VLOOKUP($A175,parlvotes_lh!$A$11:$ZZ$210,166,FALSE))=TRUE,"",IF(VLOOKUP($A175,parlvotes_lh!$A$11:$ZZ$210,166,FALSE)=0,"",VLOOKUP($A175,parlvotes_lh!$A$11:$ZZ$210,166,FALSE)))</f>
        <v/>
      </c>
      <c r="S175" s="270" t="str">
        <f>IF(ISERROR(VLOOKUP($A175,parlvotes_lh!$A$11:$ZZ$210,186,FALSE))=TRUE,"",IF(VLOOKUP($A175,parlvotes_lh!$A$11:$ZZ$210,186,FALSE)=0,"",VLOOKUP($A175,parlvotes_lh!$A$11:$ZZ$210,186,FALSE)))</f>
        <v/>
      </c>
      <c r="T175" s="270" t="str">
        <f>IF(ISERROR(VLOOKUP($A175,parlvotes_lh!$A$11:$ZZ$210,206,FALSE))=TRUE,"",IF(VLOOKUP($A175,parlvotes_lh!$A$11:$ZZ$210,206,FALSE)=0,"",VLOOKUP($A175,parlvotes_lh!$A$11:$ZZ$210,206,FALSE)))</f>
        <v/>
      </c>
      <c r="U175" s="270" t="str">
        <f>IF(ISERROR(VLOOKUP($A175,parlvotes_lh!$A$11:$ZZ$210,226,FALSE))=TRUE,"",IF(VLOOKUP($A175,parlvotes_lh!$A$11:$ZZ$210,226,FALSE)=0,"",VLOOKUP($A175,parlvotes_lh!$A$11:$ZZ$210,226,FALSE)))</f>
        <v/>
      </c>
      <c r="V175" s="270" t="str">
        <f>IF(ISERROR(VLOOKUP($A175,parlvotes_lh!$A$11:$ZZ$210,246,FALSE))=TRUE,"",IF(VLOOKUP($A175,parlvotes_lh!$A$11:$ZZ$210,246,FALSE)=0,"",VLOOKUP($A175,parlvotes_lh!$A$11:$ZZ$210,246,FALSE)))</f>
        <v/>
      </c>
      <c r="W175" s="270" t="str">
        <f>IF(ISERROR(VLOOKUP($A175,parlvotes_lh!$A$11:$ZZ$210,266,FALSE))=TRUE,"",IF(VLOOKUP($A175,parlvotes_lh!$A$11:$ZZ$210,266,FALSE)=0,"",VLOOKUP($A175,parlvotes_lh!$A$11:$ZZ$210,266,FALSE)))</f>
        <v/>
      </c>
      <c r="X175" s="270" t="str">
        <f>IF(ISERROR(VLOOKUP($A175,parlvotes_lh!$A$11:$ZZ$210,286,FALSE))=TRUE,"",IF(VLOOKUP($A175,parlvotes_lh!$A$11:$ZZ$210,286,FALSE)=0,"",VLOOKUP($A175,parlvotes_lh!$A$11:$ZZ$210,286,FALSE)))</f>
        <v/>
      </c>
      <c r="Y175" s="270" t="str">
        <f>IF(ISERROR(VLOOKUP($A175,parlvotes_lh!$A$11:$ZZ$210,306,FALSE))=TRUE,"",IF(VLOOKUP($A175,parlvotes_lh!$A$11:$ZZ$210,306,FALSE)=0,"",VLOOKUP($A175,parlvotes_lh!$A$11:$ZZ$210,306,FALSE)))</f>
        <v/>
      </c>
      <c r="Z175" s="270" t="str">
        <f>IF(ISERROR(VLOOKUP($A175,parlvotes_lh!$A$11:$ZZ$210,326,FALSE))=TRUE,"",IF(VLOOKUP($A175,parlvotes_lh!$A$11:$ZZ$210,326,FALSE)=0,"",VLOOKUP($A175,parlvotes_lh!$A$11:$ZZ$210,326,FALSE)))</f>
        <v/>
      </c>
      <c r="AA175" s="270" t="str">
        <f>IF(ISERROR(VLOOKUP($A175,parlvotes_lh!$A$11:$ZZ$210,346,FALSE))=TRUE,"",IF(VLOOKUP($A175,parlvotes_lh!$A$11:$ZZ$210,346,FALSE)=0,"",VLOOKUP($A175,parlvotes_lh!$A$11:$ZZ$210,346,FALSE)))</f>
        <v/>
      </c>
      <c r="AB175" s="270" t="str">
        <f>IF(ISERROR(VLOOKUP($A175,parlvotes_lh!$A$11:$ZZ$210,366,FALSE))=TRUE,"",IF(VLOOKUP($A175,parlvotes_lh!$A$11:$ZZ$210,366,FALSE)=0,"",VLOOKUP($A175,parlvotes_lh!$A$11:$ZZ$210,366,FALSE)))</f>
        <v/>
      </c>
      <c r="AC175" s="270" t="str">
        <f>IF(ISERROR(VLOOKUP($A175,parlvotes_lh!$A$11:$ZZ$210,386,FALSE))=TRUE,"",IF(VLOOKUP($A175,parlvotes_lh!$A$11:$ZZ$210,386,FALSE)=0,"",VLOOKUP($A175,parlvotes_lh!$A$11:$ZZ$210,386,FALSE)))</f>
        <v/>
      </c>
    </row>
    <row r="176" spans="1:29" ht="13.5" customHeight="1">
      <c r="A176" s="264"/>
      <c r="B176" s="45" t="str">
        <f>IF(A176="","",MID(info_weblinks!$C$3,32,3))</f>
        <v/>
      </c>
      <c r="C176" s="45" t="str">
        <f>IF(info_parties!G176="","",info_parties!G176)</f>
        <v/>
      </c>
      <c r="D176" s="45" t="str">
        <f>IF(info_parties!K176="","",info_parties!K176)</f>
        <v/>
      </c>
      <c r="E176" s="45" t="str">
        <f>IF(info_parties!H176="","",info_parties!H176)</f>
        <v/>
      </c>
      <c r="F176" s="265" t="str">
        <f t="shared" si="8"/>
        <v/>
      </c>
      <c r="G176" s="266" t="str">
        <f t="shared" si="9"/>
        <v/>
      </c>
      <c r="H176" s="267" t="str">
        <f t="shared" si="10"/>
        <v/>
      </c>
      <c r="I176" s="268" t="str">
        <f t="shared" si="11"/>
        <v/>
      </c>
      <c r="J176" s="269" t="str">
        <f>IF(ISERROR(VLOOKUP($A176,parlvotes_lh!$A$11:$ZZ$210,6,FALSE))=TRUE,"",IF(VLOOKUP($A176,parlvotes_lh!$A$11:$ZZ$210,6,FALSE)=0,"",VLOOKUP($A176,parlvotes_lh!$A$11:$ZZ$210,6,FALSE)))</f>
        <v/>
      </c>
      <c r="K176" s="269" t="str">
        <f>IF(ISERROR(VLOOKUP($A176,parlvotes_lh!$A$11:$ZZ$210,26,FALSE))=TRUE,"",IF(VLOOKUP($A176,parlvotes_lh!$A$11:$ZZ$210,26,FALSE)=0,"",VLOOKUP($A176,parlvotes_lh!$A$11:$ZZ$210,26,FALSE)))</f>
        <v/>
      </c>
      <c r="L176" s="269" t="str">
        <f>IF(ISERROR(VLOOKUP($A176,parlvotes_lh!$A$11:$ZZ$210,46,FALSE))=TRUE,"",IF(VLOOKUP($A176,parlvotes_lh!$A$11:$ZZ$210,46,FALSE)=0,"",VLOOKUP($A176,parlvotes_lh!$A$11:$ZZ$210,46,FALSE)))</f>
        <v/>
      </c>
      <c r="M176" s="269" t="str">
        <f>IF(ISERROR(VLOOKUP($A176,parlvotes_lh!$A$11:$ZZ$210,66,FALSE))=TRUE,"",IF(VLOOKUP($A176,parlvotes_lh!$A$11:$ZZ$210,66,FALSE)=0,"",VLOOKUP($A176,parlvotes_lh!$A$11:$ZZ$210,66,FALSE)))</f>
        <v/>
      </c>
      <c r="N176" s="269" t="str">
        <f>IF(ISERROR(VLOOKUP($A176,parlvotes_lh!$A$11:$ZZ$210,86,FALSE))=TRUE,"",IF(VLOOKUP($A176,parlvotes_lh!$A$11:$ZZ$210,86,FALSE)=0,"",VLOOKUP($A176,parlvotes_lh!$A$11:$ZZ$210,86,FALSE)))</f>
        <v/>
      </c>
      <c r="O176" s="269" t="str">
        <f>IF(ISERROR(VLOOKUP($A176,parlvotes_lh!$A$11:$ZZ$210,106,FALSE))=TRUE,"",IF(VLOOKUP($A176,parlvotes_lh!$A$11:$ZZ$210,106,FALSE)=0,"",VLOOKUP($A176,parlvotes_lh!$A$11:$ZZ$210,106,FALSE)))</f>
        <v/>
      </c>
      <c r="P176" s="269" t="str">
        <f>IF(ISERROR(VLOOKUP($A176,parlvotes_lh!$A$11:$ZZ$210,126,FALSE))=TRUE,"",IF(VLOOKUP($A176,parlvotes_lh!$A$11:$ZZ$210,126,FALSE)=0,"",VLOOKUP($A176,parlvotes_lh!$A$11:$ZZ$210,126,FALSE)))</f>
        <v/>
      </c>
      <c r="Q176" s="270" t="str">
        <f>IF(ISERROR(VLOOKUP($A176,parlvotes_lh!$A$11:$ZZ$210,146,FALSE))=TRUE,"",IF(VLOOKUP($A176,parlvotes_lh!$A$11:$ZZ$210,146,FALSE)=0,"",VLOOKUP($A176,parlvotes_lh!$A$11:$ZZ$210,146,FALSE)))</f>
        <v/>
      </c>
      <c r="R176" s="270" t="str">
        <f>IF(ISERROR(VLOOKUP($A176,parlvotes_lh!$A$11:$ZZ$210,166,FALSE))=TRUE,"",IF(VLOOKUP($A176,parlvotes_lh!$A$11:$ZZ$210,166,FALSE)=0,"",VLOOKUP($A176,parlvotes_lh!$A$11:$ZZ$210,166,FALSE)))</f>
        <v/>
      </c>
      <c r="S176" s="270" t="str">
        <f>IF(ISERROR(VLOOKUP($A176,parlvotes_lh!$A$11:$ZZ$210,186,FALSE))=TRUE,"",IF(VLOOKUP($A176,parlvotes_lh!$A$11:$ZZ$210,186,FALSE)=0,"",VLOOKUP($A176,parlvotes_lh!$A$11:$ZZ$210,186,FALSE)))</f>
        <v/>
      </c>
      <c r="T176" s="270" t="str">
        <f>IF(ISERROR(VLOOKUP($A176,parlvotes_lh!$A$11:$ZZ$210,206,FALSE))=TRUE,"",IF(VLOOKUP($A176,parlvotes_lh!$A$11:$ZZ$210,206,FALSE)=0,"",VLOOKUP($A176,parlvotes_lh!$A$11:$ZZ$210,206,FALSE)))</f>
        <v/>
      </c>
      <c r="U176" s="270" t="str">
        <f>IF(ISERROR(VLOOKUP($A176,parlvotes_lh!$A$11:$ZZ$210,226,FALSE))=TRUE,"",IF(VLOOKUP($A176,parlvotes_lh!$A$11:$ZZ$210,226,FALSE)=0,"",VLOOKUP($A176,parlvotes_lh!$A$11:$ZZ$210,226,FALSE)))</f>
        <v/>
      </c>
      <c r="V176" s="270" t="str">
        <f>IF(ISERROR(VLOOKUP($A176,parlvotes_lh!$A$11:$ZZ$210,246,FALSE))=TRUE,"",IF(VLOOKUP($A176,parlvotes_lh!$A$11:$ZZ$210,246,FALSE)=0,"",VLOOKUP($A176,parlvotes_lh!$A$11:$ZZ$210,246,FALSE)))</f>
        <v/>
      </c>
      <c r="W176" s="270" t="str">
        <f>IF(ISERROR(VLOOKUP($A176,parlvotes_lh!$A$11:$ZZ$210,266,FALSE))=TRUE,"",IF(VLOOKUP($A176,parlvotes_lh!$A$11:$ZZ$210,266,FALSE)=0,"",VLOOKUP($A176,parlvotes_lh!$A$11:$ZZ$210,266,FALSE)))</f>
        <v/>
      </c>
      <c r="X176" s="270" t="str">
        <f>IF(ISERROR(VLOOKUP($A176,parlvotes_lh!$A$11:$ZZ$210,286,FALSE))=TRUE,"",IF(VLOOKUP($A176,parlvotes_lh!$A$11:$ZZ$210,286,FALSE)=0,"",VLOOKUP($A176,parlvotes_lh!$A$11:$ZZ$210,286,FALSE)))</f>
        <v/>
      </c>
      <c r="Y176" s="270" t="str">
        <f>IF(ISERROR(VLOOKUP($A176,parlvotes_lh!$A$11:$ZZ$210,306,FALSE))=TRUE,"",IF(VLOOKUP($A176,parlvotes_lh!$A$11:$ZZ$210,306,FALSE)=0,"",VLOOKUP($A176,parlvotes_lh!$A$11:$ZZ$210,306,FALSE)))</f>
        <v/>
      </c>
      <c r="Z176" s="270" t="str">
        <f>IF(ISERROR(VLOOKUP($A176,parlvotes_lh!$A$11:$ZZ$210,326,FALSE))=TRUE,"",IF(VLOOKUP($A176,parlvotes_lh!$A$11:$ZZ$210,326,FALSE)=0,"",VLOOKUP($A176,parlvotes_lh!$A$11:$ZZ$210,326,FALSE)))</f>
        <v/>
      </c>
      <c r="AA176" s="270" t="str">
        <f>IF(ISERROR(VLOOKUP($A176,parlvotes_lh!$A$11:$ZZ$210,346,FALSE))=TRUE,"",IF(VLOOKUP($A176,parlvotes_lh!$A$11:$ZZ$210,346,FALSE)=0,"",VLOOKUP($A176,parlvotes_lh!$A$11:$ZZ$210,346,FALSE)))</f>
        <v/>
      </c>
      <c r="AB176" s="270" t="str">
        <f>IF(ISERROR(VLOOKUP($A176,parlvotes_lh!$A$11:$ZZ$210,366,FALSE))=TRUE,"",IF(VLOOKUP($A176,parlvotes_lh!$A$11:$ZZ$210,366,FALSE)=0,"",VLOOKUP($A176,parlvotes_lh!$A$11:$ZZ$210,366,FALSE)))</f>
        <v/>
      </c>
      <c r="AC176" s="270" t="str">
        <f>IF(ISERROR(VLOOKUP($A176,parlvotes_lh!$A$11:$ZZ$210,386,FALSE))=TRUE,"",IF(VLOOKUP($A176,parlvotes_lh!$A$11:$ZZ$210,386,FALSE)=0,"",VLOOKUP($A176,parlvotes_lh!$A$11:$ZZ$210,386,FALSE)))</f>
        <v/>
      </c>
    </row>
    <row r="177" spans="1:29" ht="13.5" customHeight="1">
      <c r="A177" s="264"/>
      <c r="B177" s="45" t="str">
        <f>IF(A177="","",MID(info_weblinks!$C$3,32,3))</f>
        <v/>
      </c>
      <c r="C177" s="45" t="str">
        <f>IF(info_parties!G177="","",info_parties!G177)</f>
        <v/>
      </c>
      <c r="D177" s="45" t="str">
        <f>IF(info_parties!K177="","",info_parties!K177)</f>
        <v/>
      </c>
      <c r="E177" s="45" t="str">
        <f>IF(info_parties!H177="","",info_parties!H177)</f>
        <v/>
      </c>
      <c r="F177" s="265" t="str">
        <f t="shared" si="8"/>
        <v/>
      </c>
      <c r="G177" s="266" t="str">
        <f t="shared" si="9"/>
        <v/>
      </c>
      <c r="H177" s="267" t="str">
        <f t="shared" si="10"/>
        <v/>
      </c>
      <c r="I177" s="268" t="str">
        <f t="shared" si="11"/>
        <v/>
      </c>
      <c r="J177" s="269" t="str">
        <f>IF(ISERROR(VLOOKUP($A177,parlvotes_lh!$A$11:$ZZ$210,6,FALSE))=TRUE,"",IF(VLOOKUP($A177,parlvotes_lh!$A$11:$ZZ$210,6,FALSE)=0,"",VLOOKUP($A177,parlvotes_lh!$A$11:$ZZ$210,6,FALSE)))</f>
        <v/>
      </c>
      <c r="K177" s="269" t="str">
        <f>IF(ISERROR(VLOOKUP($A177,parlvotes_lh!$A$11:$ZZ$210,26,FALSE))=TRUE,"",IF(VLOOKUP($A177,parlvotes_lh!$A$11:$ZZ$210,26,FALSE)=0,"",VLOOKUP($A177,parlvotes_lh!$A$11:$ZZ$210,26,FALSE)))</f>
        <v/>
      </c>
      <c r="L177" s="269" t="str">
        <f>IF(ISERROR(VLOOKUP($A177,parlvotes_lh!$A$11:$ZZ$210,46,FALSE))=TRUE,"",IF(VLOOKUP($A177,parlvotes_lh!$A$11:$ZZ$210,46,FALSE)=0,"",VLOOKUP($A177,parlvotes_lh!$A$11:$ZZ$210,46,FALSE)))</f>
        <v/>
      </c>
      <c r="M177" s="269" t="str">
        <f>IF(ISERROR(VLOOKUP($A177,parlvotes_lh!$A$11:$ZZ$210,66,FALSE))=TRUE,"",IF(VLOOKUP($A177,parlvotes_lh!$A$11:$ZZ$210,66,FALSE)=0,"",VLOOKUP($A177,parlvotes_lh!$A$11:$ZZ$210,66,FALSE)))</f>
        <v/>
      </c>
      <c r="N177" s="269" t="str">
        <f>IF(ISERROR(VLOOKUP($A177,parlvotes_lh!$A$11:$ZZ$210,86,FALSE))=TRUE,"",IF(VLOOKUP($A177,parlvotes_lh!$A$11:$ZZ$210,86,FALSE)=0,"",VLOOKUP($A177,parlvotes_lh!$A$11:$ZZ$210,86,FALSE)))</f>
        <v/>
      </c>
      <c r="O177" s="269" t="str">
        <f>IF(ISERROR(VLOOKUP($A177,parlvotes_lh!$A$11:$ZZ$210,106,FALSE))=TRUE,"",IF(VLOOKUP($A177,parlvotes_lh!$A$11:$ZZ$210,106,FALSE)=0,"",VLOOKUP($A177,parlvotes_lh!$A$11:$ZZ$210,106,FALSE)))</f>
        <v/>
      </c>
      <c r="P177" s="269" t="str">
        <f>IF(ISERROR(VLOOKUP($A177,parlvotes_lh!$A$11:$ZZ$210,126,FALSE))=TRUE,"",IF(VLOOKUP($A177,parlvotes_lh!$A$11:$ZZ$210,126,FALSE)=0,"",VLOOKUP($A177,parlvotes_lh!$A$11:$ZZ$210,126,FALSE)))</f>
        <v/>
      </c>
      <c r="Q177" s="270" t="str">
        <f>IF(ISERROR(VLOOKUP($A177,parlvotes_lh!$A$11:$ZZ$210,146,FALSE))=TRUE,"",IF(VLOOKUP($A177,parlvotes_lh!$A$11:$ZZ$210,146,FALSE)=0,"",VLOOKUP($A177,parlvotes_lh!$A$11:$ZZ$210,146,FALSE)))</f>
        <v/>
      </c>
      <c r="R177" s="270" t="str">
        <f>IF(ISERROR(VLOOKUP($A177,parlvotes_lh!$A$11:$ZZ$210,166,FALSE))=TRUE,"",IF(VLOOKUP($A177,parlvotes_lh!$A$11:$ZZ$210,166,FALSE)=0,"",VLOOKUP($A177,parlvotes_lh!$A$11:$ZZ$210,166,FALSE)))</f>
        <v/>
      </c>
      <c r="S177" s="270" t="str">
        <f>IF(ISERROR(VLOOKUP($A177,parlvotes_lh!$A$11:$ZZ$210,186,FALSE))=TRUE,"",IF(VLOOKUP($A177,parlvotes_lh!$A$11:$ZZ$210,186,FALSE)=0,"",VLOOKUP($A177,parlvotes_lh!$A$11:$ZZ$210,186,FALSE)))</f>
        <v/>
      </c>
      <c r="T177" s="270" t="str">
        <f>IF(ISERROR(VLOOKUP($A177,parlvotes_lh!$A$11:$ZZ$210,206,FALSE))=TRUE,"",IF(VLOOKUP($A177,parlvotes_lh!$A$11:$ZZ$210,206,FALSE)=0,"",VLOOKUP($A177,parlvotes_lh!$A$11:$ZZ$210,206,FALSE)))</f>
        <v/>
      </c>
      <c r="U177" s="270" t="str">
        <f>IF(ISERROR(VLOOKUP($A177,parlvotes_lh!$A$11:$ZZ$210,226,FALSE))=TRUE,"",IF(VLOOKUP($A177,parlvotes_lh!$A$11:$ZZ$210,226,FALSE)=0,"",VLOOKUP($A177,parlvotes_lh!$A$11:$ZZ$210,226,FALSE)))</f>
        <v/>
      </c>
      <c r="V177" s="270" t="str">
        <f>IF(ISERROR(VLOOKUP($A177,parlvotes_lh!$A$11:$ZZ$210,246,FALSE))=TRUE,"",IF(VLOOKUP($A177,parlvotes_lh!$A$11:$ZZ$210,246,FALSE)=0,"",VLOOKUP($A177,parlvotes_lh!$A$11:$ZZ$210,246,FALSE)))</f>
        <v/>
      </c>
      <c r="W177" s="270" t="str">
        <f>IF(ISERROR(VLOOKUP($A177,parlvotes_lh!$A$11:$ZZ$210,266,FALSE))=TRUE,"",IF(VLOOKUP($A177,parlvotes_lh!$A$11:$ZZ$210,266,FALSE)=0,"",VLOOKUP($A177,parlvotes_lh!$A$11:$ZZ$210,266,FALSE)))</f>
        <v/>
      </c>
      <c r="X177" s="270" t="str">
        <f>IF(ISERROR(VLOOKUP($A177,parlvotes_lh!$A$11:$ZZ$210,286,FALSE))=TRUE,"",IF(VLOOKUP($A177,parlvotes_lh!$A$11:$ZZ$210,286,FALSE)=0,"",VLOOKUP($A177,parlvotes_lh!$A$11:$ZZ$210,286,FALSE)))</f>
        <v/>
      </c>
      <c r="Y177" s="270" t="str">
        <f>IF(ISERROR(VLOOKUP($A177,parlvotes_lh!$A$11:$ZZ$210,306,FALSE))=TRUE,"",IF(VLOOKUP($A177,parlvotes_lh!$A$11:$ZZ$210,306,FALSE)=0,"",VLOOKUP($A177,parlvotes_lh!$A$11:$ZZ$210,306,FALSE)))</f>
        <v/>
      </c>
      <c r="Z177" s="270" t="str">
        <f>IF(ISERROR(VLOOKUP($A177,parlvotes_lh!$A$11:$ZZ$210,326,FALSE))=TRUE,"",IF(VLOOKUP($A177,parlvotes_lh!$A$11:$ZZ$210,326,FALSE)=0,"",VLOOKUP($A177,parlvotes_lh!$A$11:$ZZ$210,326,FALSE)))</f>
        <v/>
      </c>
      <c r="AA177" s="270" t="str">
        <f>IF(ISERROR(VLOOKUP($A177,parlvotes_lh!$A$11:$ZZ$210,346,FALSE))=TRUE,"",IF(VLOOKUP($A177,parlvotes_lh!$A$11:$ZZ$210,346,FALSE)=0,"",VLOOKUP($A177,parlvotes_lh!$A$11:$ZZ$210,346,FALSE)))</f>
        <v/>
      </c>
      <c r="AB177" s="270" t="str">
        <f>IF(ISERROR(VLOOKUP($A177,parlvotes_lh!$A$11:$ZZ$210,366,FALSE))=TRUE,"",IF(VLOOKUP($A177,parlvotes_lh!$A$11:$ZZ$210,366,FALSE)=0,"",VLOOKUP($A177,parlvotes_lh!$A$11:$ZZ$210,366,FALSE)))</f>
        <v/>
      </c>
      <c r="AC177" s="270" t="str">
        <f>IF(ISERROR(VLOOKUP($A177,parlvotes_lh!$A$11:$ZZ$210,386,FALSE))=TRUE,"",IF(VLOOKUP($A177,parlvotes_lh!$A$11:$ZZ$210,386,FALSE)=0,"",VLOOKUP($A177,parlvotes_lh!$A$11:$ZZ$210,386,FALSE)))</f>
        <v/>
      </c>
    </row>
    <row r="178" spans="1:29" ht="13.5" customHeight="1">
      <c r="A178" s="264"/>
      <c r="B178" s="45" t="str">
        <f>IF(A178="","",MID(info_weblinks!$C$3,32,3))</f>
        <v/>
      </c>
      <c r="C178" s="45" t="str">
        <f>IF(info_parties!G178="","",info_parties!G178)</f>
        <v/>
      </c>
      <c r="D178" s="45" t="str">
        <f>IF(info_parties!K178="","",info_parties!K178)</f>
        <v/>
      </c>
      <c r="E178" s="45" t="str">
        <f>IF(info_parties!H178="","",info_parties!H178)</f>
        <v/>
      </c>
      <c r="F178" s="265" t="str">
        <f t="shared" si="8"/>
        <v/>
      </c>
      <c r="G178" s="266" t="str">
        <f t="shared" si="9"/>
        <v/>
      </c>
      <c r="H178" s="267" t="str">
        <f t="shared" si="10"/>
        <v/>
      </c>
      <c r="I178" s="268" t="str">
        <f t="shared" si="11"/>
        <v/>
      </c>
      <c r="J178" s="269" t="str">
        <f>IF(ISERROR(VLOOKUP($A178,parlvotes_lh!$A$11:$ZZ$210,6,FALSE))=TRUE,"",IF(VLOOKUP($A178,parlvotes_lh!$A$11:$ZZ$210,6,FALSE)=0,"",VLOOKUP($A178,parlvotes_lh!$A$11:$ZZ$210,6,FALSE)))</f>
        <v/>
      </c>
      <c r="K178" s="269" t="str">
        <f>IF(ISERROR(VLOOKUP($A178,parlvotes_lh!$A$11:$ZZ$210,26,FALSE))=TRUE,"",IF(VLOOKUP($A178,parlvotes_lh!$A$11:$ZZ$210,26,FALSE)=0,"",VLOOKUP($A178,parlvotes_lh!$A$11:$ZZ$210,26,FALSE)))</f>
        <v/>
      </c>
      <c r="L178" s="269" t="str">
        <f>IF(ISERROR(VLOOKUP($A178,parlvotes_lh!$A$11:$ZZ$210,46,FALSE))=TRUE,"",IF(VLOOKUP($A178,parlvotes_lh!$A$11:$ZZ$210,46,FALSE)=0,"",VLOOKUP($A178,parlvotes_lh!$A$11:$ZZ$210,46,FALSE)))</f>
        <v/>
      </c>
      <c r="M178" s="269" t="str">
        <f>IF(ISERROR(VLOOKUP($A178,parlvotes_lh!$A$11:$ZZ$210,66,FALSE))=TRUE,"",IF(VLOOKUP($A178,parlvotes_lh!$A$11:$ZZ$210,66,FALSE)=0,"",VLOOKUP($A178,parlvotes_lh!$A$11:$ZZ$210,66,FALSE)))</f>
        <v/>
      </c>
      <c r="N178" s="269" t="str">
        <f>IF(ISERROR(VLOOKUP($A178,parlvotes_lh!$A$11:$ZZ$210,86,FALSE))=TRUE,"",IF(VLOOKUP($A178,parlvotes_lh!$A$11:$ZZ$210,86,FALSE)=0,"",VLOOKUP($A178,parlvotes_lh!$A$11:$ZZ$210,86,FALSE)))</f>
        <v/>
      </c>
      <c r="O178" s="269" t="str">
        <f>IF(ISERROR(VLOOKUP($A178,parlvotes_lh!$A$11:$ZZ$210,106,FALSE))=TRUE,"",IF(VLOOKUP($A178,parlvotes_lh!$A$11:$ZZ$210,106,FALSE)=0,"",VLOOKUP($A178,parlvotes_lh!$A$11:$ZZ$210,106,FALSE)))</f>
        <v/>
      </c>
      <c r="P178" s="269" t="str">
        <f>IF(ISERROR(VLOOKUP($A178,parlvotes_lh!$A$11:$ZZ$210,126,FALSE))=TRUE,"",IF(VLOOKUP($A178,parlvotes_lh!$A$11:$ZZ$210,126,FALSE)=0,"",VLOOKUP($A178,parlvotes_lh!$A$11:$ZZ$210,126,FALSE)))</f>
        <v/>
      </c>
      <c r="Q178" s="270" t="str">
        <f>IF(ISERROR(VLOOKUP($A178,parlvotes_lh!$A$11:$ZZ$210,146,FALSE))=TRUE,"",IF(VLOOKUP($A178,parlvotes_lh!$A$11:$ZZ$210,146,FALSE)=0,"",VLOOKUP($A178,parlvotes_lh!$A$11:$ZZ$210,146,FALSE)))</f>
        <v/>
      </c>
      <c r="R178" s="270" t="str">
        <f>IF(ISERROR(VLOOKUP($A178,parlvotes_lh!$A$11:$ZZ$210,166,FALSE))=TRUE,"",IF(VLOOKUP($A178,parlvotes_lh!$A$11:$ZZ$210,166,FALSE)=0,"",VLOOKUP($A178,parlvotes_lh!$A$11:$ZZ$210,166,FALSE)))</f>
        <v/>
      </c>
      <c r="S178" s="270" t="str">
        <f>IF(ISERROR(VLOOKUP($A178,parlvotes_lh!$A$11:$ZZ$210,186,FALSE))=TRUE,"",IF(VLOOKUP($A178,parlvotes_lh!$A$11:$ZZ$210,186,FALSE)=0,"",VLOOKUP($A178,parlvotes_lh!$A$11:$ZZ$210,186,FALSE)))</f>
        <v/>
      </c>
      <c r="T178" s="270" t="str">
        <f>IF(ISERROR(VLOOKUP($A178,parlvotes_lh!$A$11:$ZZ$210,206,FALSE))=TRUE,"",IF(VLOOKUP($A178,parlvotes_lh!$A$11:$ZZ$210,206,FALSE)=0,"",VLOOKUP($A178,parlvotes_lh!$A$11:$ZZ$210,206,FALSE)))</f>
        <v/>
      </c>
      <c r="U178" s="270" t="str">
        <f>IF(ISERROR(VLOOKUP($A178,parlvotes_lh!$A$11:$ZZ$210,226,FALSE))=TRUE,"",IF(VLOOKUP($A178,parlvotes_lh!$A$11:$ZZ$210,226,FALSE)=0,"",VLOOKUP($A178,parlvotes_lh!$A$11:$ZZ$210,226,FALSE)))</f>
        <v/>
      </c>
      <c r="V178" s="270" t="str">
        <f>IF(ISERROR(VLOOKUP($A178,parlvotes_lh!$A$11:$ZZ$210,246,FALSE))=TRUE,"",IF(VLOOKUP($A178,parlvotes_lh!$A$11:$ZZ$210,246,FALSE)=0,"",VLOOKUP($A178,parlvotes_lh!$A$11:$ZZ$210,246,FALSE)))</f>
        <v/>
      </c>
      <c r="W178" s="270" t="str">
        <f>IF(ISERROR(VLOOKUP($A178,parlvotes_lh!$A$11:$ZZ$210,266,FALSE))=TRUE,"",IF(VLOOKUP($A178,parlvotes_lh!$A$11:$ZZ$210,266,FALSE)=0,"",VLOOKUP($A178,parlvotes_lh!$A$11:$ZZ$210,266,FALSE)))</f>
        <v/>
      </c>
      <c r="X178" s="270" t="str">
        <f>IF(ISERROR(VLOOKUP($A178,parlvotes_lh!$A$11:$ZZ$210,286,FALSE))=TRUE,"",IF(VLOOKUP($A178,parlvotes_lh!$A$11:$ZZ$210,286,FALSE)=0,"",VLOOKUP($A178,parlvotes_lh!$A$11:$ZZ$210,286,FALSE)))</f>
        <v/>
      </c>
      <c r="Y178" s="270" t="str">
        <f>IF(ISERROR(VLOOKUP($A178,parlvotes_lh!$A$11:$ZZ$210,306,FALSE))=TRUE,"",IF(VLOOKUP($A178,parlvotes_lh!$A$11:$ZZ$210,306,FALSE)=0,"",VLOOKUP($A178,parlvotes_lh!$A$11:$ZZ$210,306,FALSE)))</f>
        <v/>
      </c>
      <c r="Z178" s="270" t="str">
        <f>IF(ISERROR(VLOOKUP($A178,parlvotes_lh!$A$11:$ZZ$210,326,FALSE))=TRUE,"",IF(VLOOKUP($A178,parlvotes_lh!$A$11:$ZZ$210,326,FALSE)=0,"",VLOOKUP($A178,parlvotes_lh!$A$11:$ZZ$210,326,FALSE)))</f>
        <v/>
      </c>
      <c r="AA178" s="270" t="str">
        <f>IF(ISERROR(VLOOKUP($A178,parlvotes_lh!$A$11:$ZZ$210,346,FALSE))=TRUE,"",IF(VLOOKUP($A178,parlvotes_lh!$A$11:$ZZ$210,346,FALSE)=0,"",VLOOKUP($A178,parlvotes_lh!$A$11:$ZZ$210,346,FALSE)))</f>
        <v/>
      </c>
      <c r="AB178" s="270" t="str">
        <f>IF(ISERROR(VLOOKUP($A178,parlvotes_lh!$A$11:$ZZ$210,366,FALSE))=TRUE,"",IF(VLOOKUP($A178,parlvotes_lh!$A$11:$ZZ$210,366,FALSE)=0,"",VLOOKUP($A178,parlvotes_lh!$A$11:$ZZ$210,366,FALSE)))</f>
        <v/>
      </c>
      <c r="AC178" s="270" t="str">
        <f>IF(ISERROR(VLOOKUP($A178,parlvotes_lh!$A$11:$ZZ$210,386,FALSE))=TRUE,"",IF(VLOOKUP($A178,parlvotes_lh!$A$11:$ZZ$210,386,FALSE)=0,"",VLOOKUP($A178,parlvotes_lh!$A$11:$ZZ$210,386,FALSE)))</f>
        <v/>
      </c>
    </row>
    <row r="179" spans="1:29" ht="13.5" customHeight="1">
      <c r="A179" s="264"/>
      <c r="B179" s="45" t="str">
        <f>IF(A179="","",MID(info_weblinks!$C$3,32,3))</f>
        <v/>
      </c>
      <c r="C179" s="45" t="str">
        <f>IF(info_parties!G179="","",info_parties!G179)</f>
        <v/>
      </c>
      <c r="D179" s="45" t="str">
        <f>IF(info_parties!K179="","",info_parties!K179)</f>
        <v/>
      </c>
      <c r="E179" s="45" t="str">
        <f>IF(info_parties!H179="","",info_parties!H179)</f>
        <v/>
      </c>
      <c r="F179" s="265" t="str">
        <f t="shared" si="8"/>
        <v/>
      </c>
      <c r="G179" s="266" t="str">
        <f t="shared" si="9"/>
        <v/>
      </c>
      <c r="H179" s="267" t="str">
        <f t="shared" si="10"/>
        <v/>
      </c>
      <c r="I179" s="268" t="str">
        <f t="shared" si="11"/>
        <v/>
      </c>
      <c r="J179" s="269" t="str">
        <f>IF(ISERROR(VLOOKUP($A179,parlvotes_lh!$A$11:$ZZ$210,6,FALSE))=TRUE,"",IF(VLOOKUP($A179,parlvotes_lh!$A$11:$ZZ$210,6,FALSE)=0,"",VLOOKUP($A179,parlvotes_lh!$A$11:$ZZ$210,6,FALSE)))</f>
        <v/>
      </c>
      <c r="K179" s="269" t="str">
        <f>IF(ISERROR(VLOOKUP($A179,parlvotes_lh!$A$11:$ZZ$210,26,FALSE))=TRUE,"",IF(VLOOKUP($A179,parlvotes_lh!$A$11:$ZZ$210,26,FALSE)=0,"",VLOOKUP($A179,parlvotes_lh!$A$11:$ZZ$210,26,FALSE)))</f>
        <v/>
      </c>
      <c r="L179" s="269" t="str">
        <f>IF(ISERROR(VLOOKUP($A179,parlvotes_lh!$A$11:$ZZ$210,46,FALSE))=TRUE,"",IF(VLOOKUP($A179,parlvotes_lh!$A$11:$ZZ$210,46,FALSE)=0,"",VLOOKUP($A179,parlvotes_lh!$A$11:$ZZ$210,46,FALSE)))</f>
        <v/>
      </c>
      <c r="M179" s="269" t="str">
        <f>IF(ISERROR(VLOOKUP($A179,parlvotes_lh!$A$11:$ZZ$210,66,FALSE))=TRUE,"",IF(VLOOKUP($A179,parlvotes_lh!$A$11:$ZZ$210,66,FALSE)=0,"",VLOOKUP($A179,parlvotes_lh!$A$11:$ZZ$210,66,FALSE)))</f>
        <v/>
      </c>
      <c r="N179" s="269" t="str">
        <f>IF(ISERROR(VLOOKUP($A179,parlvotes_lh!$A$11:$ZZ$210,86,FALSE))=TRUE,"",IF(VLOOKUP($A179,parlvotes_lh!$A$11:$ZZ$210,86,FALSE)=0,"",VLOOKUP($A179,parlvotes_lh!$A$11:$ZZ$210,86,FALSE)))</f>
        <v/>
      </c>
      <c r="O179" s="269" t="str">
        <f>IF(ISERROR(VLOOKUP($A179,parlvotes_lh!$A$11:$ZZ$210,106,FALSE))=TRUE,"",IF(VLOOKUP($A179,parlvotes_lh!$A$11:$ZZ$210,106,FALSE)=0,"",VLOOKUP($A179,parlvotes_lh!$A$11:$ZZ$210,106,FALSE)))</f>
        <v/>
      </c>
      <c r="P179" s="269" t="str">
        <f>IF(ISERROR(VLOOKUP($A179,parlvotes_lh!$A$11:$ZZ$210,126,FALSE))=TRUE,"",IF(VLOOKUP($A179,parlvotes_lh!$A$11:$ZZ$210,126,FALSE)=0,"",VLOOKUP($A179,parlvotes_lh!$A$11:$ZZ$210,126,FALSE)))</f>
        <v/>
      </c>
      <c r="Q179" s="270" t="str">
        <f>IF(ISERROR(VLOOKUP($A179,parlvotes_lh!$A$11:$ZZ$210,146,FALSE))=TRUE,"",IF(VLOOKUP($A179,parlvotes_lh!$A$11:$ZZ$210,146,FALSE)=0,"",VLOOKUP($A179,parlvotes_lh!$A$11:$ZZ$210,146,FALSE)))</f>
        <v/>
      </c>
      <c r="R179" s="270" t="str">
        <f>IF(ISERROR(VLOOKUP($A179,parlvotes_lh!$A$11:$ZZ$210,166,FALSE))=TRUE,"",IF(VLOOKUP($A179,parlvotes_lh!$A$11:$ZZ$210,166,FALSE)=0,"",VLOOKUP($A179,parlvotes_lh!$A$11:$ZZ$210,166,FALSE)))</f>
        <v/>
      </c>
      <c r="S179" s="270" t="str">
        <f>IF(ISERROR(VLOOKUP($A179,parlvotes_lh!$A$11:$ZZ$210,186,FALSE))=TRUE,"",IF(VLOOKUP($A179,parlvotes_lh!$A$11:$ZZ$210,186,FALSE)=0,"",VLOOKUP($A179,parlvotes_lh!$A$11:$ZZ$210,186,FALSE)))</f>
        <v/>
      </c>
      <c r="T179" s="270" t="str">
        <f>IF(ISERROR(VLOOKUP($A179,parlvotes_lh!$A$11:$ZZ$210,206,FALSE))=TRUE,"",IF(VLOOKUP($A179,parlvotes_lh!$A$11:$ZZ$210,206,FALSE)=0,"",VLOOKUP($A179,parlvotes_lh!$A$11:$ZZ$210,206,FALSE)))</f>
        <v/>
      </c>
      <c r="U179" s="270" t="str">
        <f>IF(ISERROR(VLOOKUP($A179,parlvotes_lh!$A$11:$ZZ$210,226,FALSE))=TRUE,"",IF(VLOOKUP($A179,parlvotes_lh!$A$11:$ZZ$210,226,FALSE)=0,"",VLOOKUP($A179,parlvotes_lh!$A$11:$ZZ$210,226,FALSE)))</f>
        <v/>
      </c>
      <c r="V179" s="270" t="str">
        <f>IF(ISERROR(VLOOKUP($A179,parlvotes_lh!$A$11:$ZZ$210,246,FALSE))=TRUE,"",IF(VLOOKUP($A179,parlvotes_lh!$A$11:$ZZ$210,246,FALSE)=0,"",VLOOKUP($A179,parlvotes_lh!$A$11:$ZZ$210,246,FALSE)))</f>
        <v/>
      </c>
      <c r="W179" s="270" t="str">
        <f>IF(ISERROR(VLOOKUP($A179,parlvotes_lh!$A$11:$ZZ$210,266,FALSE))=TRUE,"",IF(VLOOKUP($A179,parlvotes_lh!$A$11:$ZZ$210,266,FALSE)=0,"",VLOOKUP($A179,parlvotes_lh!$A$11:$ZZ$210,266,FALSE)))</f>
        <v/>
      </c>
      <c r="X179" s="270" t="str">
        <f>IF(ISERROR(VLOOKUP($A179,parlvotes_lh!$A$11:$ZZ$210,286,FALSE))=TRUE,"",IF(VLOOKUP($A179,parlvotes_lh!$A$11:$ZZ$210,286,FALSE)=0,"",VLOOKUP($A179,parlvotes_lh!$A$11:$ZZ$210,286,FALSE)))</f>
        <v/>
      </c>
      <c r="Y179" s="270" t="str">
        <f>IF(ISERROR(VLOOKUP($A179,parlvotes_lh!$A$11:$ZZ$210,306,FALSE))=TRUE,"",IF(VLOOKUP($A179,parlvotes_lh!$A$11:$ZZ$210,306,FALSE)=0,"",VLOOKUP($A179,parlvotes_lh!$A$11:$ZZ$210,306,FALSE)))</f>
        <v/>
      </c>
      <c r="Z179" s="270" t="str">
        <f>IF(ISERROR(VLOOKUP($A179,parlvotes_lh!$A$11:$ZZ$210,326,FALSE))=TRUE,"",IF(VLOOKUP($A179,parlvotes_lh!$A$11:$ZZ$210,326,FALSE)=0,"",VLOOKUP($A179,parlvotes_lh!$A$11:$ZZ$210,326,FALSE)))</f>
        <v/>
      </c>
      <c r="AA179" s="270" t="str">
        <f>IF(ISERROR(VLOOKUP($A179,parlvotes_lh!$A$11:$ZZ$210,346,FALSE))=TRUE,"",IF(VLOOKUP($A179,parlvotes_lh!$A$11:$ZZ$210,346,FALSE)=0,"",VLOOKUP($A179,parlvotes_lh!$A$11:$ZZ$210,346,FALSE)))</f>
        <v/>
      </c>
      <c r="AB179" s="270" t="str">
        <f>IF(ISERROR(VLOOKUP($A179,parlvotes_lh!$A$11:$ZZ$210,366,FALSE))=TRUE,"",IF(VLOOKUP($A179,parlvotes_lh!$A$11:$ZZ$210,366,FALSE)=0,"",VLOOKUP($A179,parlvotes_lh!$A$11:$ZZ$210,366,FALSE)))</f>
        <v/>
      </c>
      <c r="AC179" s="270" t="str">
        <f>IF(ISERROR(VLOOKUP($A179,parlvotes_lh!$A$11:$ZZ$210,386,FALSE))=TRUE,"",IF(VLOOKUP($A179,parlvotes_lh!$A$11:$ZZ$210,386,FALSE)=0,"",VLOOKUP($A179,parlvotes_lh!$A$11:$ZZ$210,386,FALSE)))</f>
        <v/>
      </c>
    </row>
    <row r="180" spans="1:29" ht="13.5" customHeight="1">
      <c r="A180" s="264"/>
      <c r="B180" s="45" t="str">
        <f>IF(A180="","",MID(info_weblinks!$C$3,32,3))</f>
        <v/>
      </c>
      <c r="C180" s="45" t="str">
        <f>IF(info_parties!G180="","",info_parties!G180)</f>
        <v/>
      </c>
      <c r="D180" s="45" t="str">
        <f>IF(info_parties!K180="","",info_parties!K180)</f>
        <v/>
      </c>
      <c r="E180" s="45" t="str">
        <f>IF(info_parties!H180="","",info_parties!H180)</f>
        <v/>
      </c>
      <c r="F180" s="265" t="str">
        <f t="shared" si="8"/>
        <v/>
      </c>
      <c r="G180" s="266" t="str">
        <f t="shared" si="9"/>
        <v/>
      </c>
      <c r="H180" s="267" t="str">
        <f t="shared" si="10"/>
        <v/>
      </c>
      <c r="I180" s="268" t="str">
        <f t="shared" si="11"/>
        <v/>
      </c>
      <c r="J180" s="269" t="str">
        <f>IF(ISERROR(VLOOKUP($A180,parlvotes_lh!$A$11:$ZZ$210,6,FALSE))=TRUE,"",IF(VLOOKUP($A180,parlvotes_lh!$A$11:$ZZ$210,6,FALSE)=0,"",VLOOKUP($A180,parlvotes_lh!$A$11:$ZZ$210,6,FALSE)))</f>
        <v/>
      </c>
      <c r="K180" s="269" t="str">
        <f>IF(ISERROR(VLOOKUP($A180,parlvotes_lh!$A$11:$ZZ$210,26,FALSE))=TRUE,"",IF(VLOOKUP($A180,parlvotes_lh!$A$11:$ZZ$210,26,FALSE)=0,"",VLOOKUP($A180,parlvotes_lh!$A$11:$ZZ$210,26,FALSE)))</f>
        <v/>
      </c>
      <c r="L180" s="269" t="str">
        <f>IF(ISERROR(VLOOKUP($A180,parlvotes_lh!$A$11:$ZZ$210,46,FALSE))=TRUE,"",IF(VLOOKUP($A180,parlvotes_lh!$A$11:$ZZ$210,46,FALSE)=0,"",VLOOKUP($A180,parlvotes_lh!$A$11:$ZZ$210,46,FALSE)))</f>
        <v/>
      </c>
      <c r="M180" s="269" t="str">
        <f>IF(ISERROR(VLOOKUP($A180,parlvotes_lh!$A$11:$ZZ$210,66,FALSE))=TRUE,"",IF(VLOOKUP($A180,parlvotes_lh!$A$11:$ZZ$210,66,FALSE)=0,"",VLOOKUP($A180,parlvotes_lh!$A$11:$ZZ$210,66,FALSE)))</f>
        <v/>
      </c>
      <c r="N180" s="269" t="str">
        <f>IF(ISERROR(VLOOKUP($A180,parlvotes_lh!$A$11:$ZZ$210,86,FALSE))=TRUE,"",IF(VLOOKUP($A180,parlvotes_lh!$A$11:$ZZ$210,86,FALSE)=0,"",VLOOKUP($A180,parlvotes_lh!$A$11:$ZZ$210,86,FALSE)))</f>
        <v/>
      </c>
      <c r="O180" s="269" t="str">
        <f>IF(ISERROR(VLOOKUP($A180,parlvotes_lh!$A$11:$ZZ$210,106,FALSE))=TRUE,"",IF(VLOOKUP($A180,parlvotes_lh!$A$11:$ZZ$210,106,FALSE)=0,"",VLOOKUP($A180,parlvotes_lh!$A$11:$ZZ$210,106,FALSE)))</f>
        <v/>
      </c>
      <c r="P180" s="269" t="str">
        <f>IF(ISERROR(VLOOKUP($A180,parlvotes_lh!$A$11:$ZZ$210,126,FALSE))=TRUE,"",IF(VLOOKUP($A180,parlvotes_lh!$A$11:$ZZ$210,126,FALSE)=0,"",VLOOKUP($A180,parlvotes_lh!$A$11:$ZZ$210,126,FALSE)))</f>
        <v/>
      </c>
      <c r="Q180" s="270" t="str">
        <f>IF(ISERROR(VLOOKUP($A180,parlvotes_lh!$A$11:$ZZ$210,146,FALSE))=TRUE,"",IF(VLOOKUP($A180,parlvotes_lh!$A$11:$ZZ$210,146,FALSE)=0,"",VLOOKUP($A180,parlvotes_lh!$A$11:$ZZ$210,146,FALSE)))</f>
        <v/>
      </c>
      <c r="R180" s="270" t="str">
        <f>IF(ISERROR(VLOOKUP($A180,parlvotes_lh!$A$11:$ZZ$210,166,FALSE))=TRUE,"",IF(VLOOKUP($A180,parlvotes_lh!$A$11:$ZZ$210,166,FALSE)=0,"",VLOOKUP($A180,parlvotes_lh!$A$11:$ZZ$210,166,FALSE)))</f>
        <v/>
      </c>
      <c r="S180" s="270" t="str">
        <f>IF(ISERROR(VLOOKUP($A180,parlvotes_lh!$A$11:$ZZ$210,186,FALSE))=TRUE,"",IF(VLOOKUP($A180,parlvotes_lh!$A$11:$ZZ$210,186,FALSE)=0,"",VLOOKUP($A180,parlvotes_lh!$A$11:$ZZ$210,186,FALSE)))</f>
        <v/>
      </c>
      <c r="T180" s="270" t="str">
        <f>IF(ISERROR(VLOOKUP($A180,parlvotes_lh!$A$11:$ZZ$210,206,FALSE))=TRUE,"",IF(VLOOKUP($A180,parlvotes_lh!$A$11:$ZZ$210,206,FALSE)=0,"",VLOOKUP($A180,parlvotes_lh!$A$11:$ZZ$210,206,FALSE)))</f>
        <v/>
      </c>
      <c r="U180" s="270" t="str">
        <f>IF(ISERROR(VLOOKUP($A180,parlvotes_lh!$A$11:$ZZ$210,226,FALSE))=TRUE,"",IF(VLOOKUP($A180,parlvotes_lh!$A$11:$ZZ$210,226,FALSE)=0,"",VLOOKUP($A180,parlvotes_lh!$A$11:$ZZ$210,226,FALSE)))</f>
        <v/>
      </c>
      <c r="V180" s="270" t="str">
        <f>IF(ISERROR(VLOOKUP($A180,parlvotes_lh!$A$11:$ZZ$210,246,FALSE))=TRUE,"",IF(VLOOKUP($A180,parlvotes_lh!$A$11:$ZZ$210,246,FALSE)=0,"",VLOOKUP($A180,parlvotes_lh!$A$11:$ZZ$210,246,FALSE)))</f>
        <v/>
      </c>
      <c r="W180" s="270" t="str">
        <f>IF(ISERROR(VLOOKUP($A180,parlvotes_lh!$A$11:$ZZ$210,266,FALSE))=TRUE,"",IF(VLOOKUP($A180,parlvotes_lh!$A$11:$ZZ$210,266,FALSE)=0,"",VLOOKUP($A180,parlvotes_lh!$A$11:$ZZ$210,266,FALSE)))</f>
        <v/>
      </c>
      <c r="X180" s="270" t="str">
        <f>IF(ISERROR(VLOOKUP($A180,parlvotes_lh!$A$11:$ZZ$210,286,FALSE))=TRUE,"",IF(VLOOKUP($A180,parlvotes_lh!$A$11:$ZZ$210,286,FALSE)=0,"",VLOOKUP($A180,parlvotes_lh!$A$11:$ZZ$210,286,FALSE)))</f>
        <v/>
      </c>
      <c r="Y180" s="270" t="str">
        <f>IF(ISERROR(VLOOKUP($A180,parlvotes_lh!$A$11:$ZZ$210,306,FALSE))=TRUE,"",IF(VLOOKUP($A180,parlvotes_lh!$A$11:$ZZ$210,306,FALSE)=0,"",VLOOKUP($A180,parlvotes_lh!$A$11:$ZZ$210,306,FALSE)))</f>
        <v/>
      </c>
      <c r="Z180" s="270" t="str">
        <f>IF(ISERROR(VLOOKUP($A180,parlvotes_lh!$A$11:$ZZ$210,326,FALSE))=TRUE,"",IF(VLOOKUP($A180,parlvotes_lh!$A$11:$ZZ$210,326,FALSE)=0,"",VLOOKUP($A180,parlvotes_lh!$A$11:$ZZ$210,326,FALSE)))</f>
        <v/>
      </c>
      <c r="AA180" s="270" t="str">
        <f>IF(ISERROR(VLOOKUP($A180,parlvotes_lh!$A$11:$ZZ$210,346,FALSE))=TRUE,"",IF(VLOOKUP($A180,parlvotes_lh!$A$11:$ZZ$210,346,FALSE)=0,"",VLOOKUP($A180,parlvotes_lh!$A$11:$ZZ$210,346,FALSE)))</f>
        <v/>
      </c>
      <c r="AB180" s="270" t="str">
        <f>IF(ISERROR(VLOOKUP($A180,parlvotes_lh!$A$11:$ZZ$210,366,FALSE))=TRUE,"",IF(VLOOKUP($A180,parlvotes_lh!$A$11:$ZZ$210,366,FALSE)=0,"",VLOOKUP($A180,parlvotes_lh!$A$11:$ZZ$210,366,FALSE)))</f>
        <v/>
      </c>
      <c r="AC180" s="270" t="str">
        <f>IF(ISERROR(VLOOKUP($A180,parlvotes_lh!$A$11:$ZZ$210,386,FALSE))=TRUE,"",IF(VLOOKUP($A180,parlvotes_lh!$A$11:$ZZ$210,386,FALSE)=0,"",VLOOKUP($A180,parlvotes_lh!$A$11:$ZZ$210,386,FALSE)))</f>
        <v/>
      </c>
    </row>
    <row r="181" spans="1:29" ht="13.5" customHeight="1">
      <c r="A181" s="264"/>
      <c r="B181" s="45" t="str">
        <f>IF(A181="","",MID(info_weblinks!$C$3,32,3))</f>
        <v/>
      </c>
      <c r="C181" s="45" t="str">
        <f>IF(info_parties!G181="","",info_parties!G181)</f>
        <v/>
      </c>
      <c r="D181" s="45" t="str">
        <f>IF(info_parties!K181="","",info_parties!K181)</f>
        <v/>
      </c>
      <c r="E181" s="45" t="str">
        <f>IF(info_parties!H181="","",info_parties!H181)</f>
        <v/>
      </c>
      <c r="F181" s="265" t="str">
        <f t="shared" si="8"/>
        <v/>
      </c>
      <c r="G181" s="266" t="str">
        <f t="shared" si="9"/>
        <v/>
      </c>
      <c r="H181" s="267" t="str">
        <f t="shared" si="10"/>
        <v/>
      </c>
      <c r="I181" s="268" t="str">
        <f t="shared" si="11"/>
        <v/>
      </c>
      <c r="J181" s="269" t="str">
        <f>IF(ISERROR(VLOOKUP($A181,parlvotes_lh!$A$11:$ZZ$210,6,FALSE))=TRUE,"",IF(VLOOKUP($A181,parlvotes_lh!$A$11:$ZZ$210,6,FALSE)=0,"",VLOOKUP($A181,parlvotes_lh!$A$11:$ZZ$210,6,FALSE)))</f>
        <v/>
      </c>
      <c r="K181" s="269" t="str">
        <f>IF(ISERROR(VLOOKUP($A181,parlvotes_lh!$A$11:$ZZ$210,26,FALSE))=TRUE,"",IF(VLOOKUP($A181,parlvotes_lh!$A$11:$ZZ$210,26,FALSE)=0,"",VLOOKUP($A181,parlvotes_lh!$A$11:$ZZ$210,26,FALSE)))</f>
        <v/>
      </c>
      <c r="L181" s="269" t="str">
        <f>IF(ISERROR(VLOOKUP($A181,parlvotes_lh!$A$11:$ZZ$210,46,FALSE))=TRUE,"",IF(VLOOKUP($A181,parlvotes_lh!$A$11:$ZZ$210,46,FALSE)=0,"",VLOOKUP($A181,parlvotes_lh!$A$11:$ZZ$210,46,FALSE)))</f>
        <v/>
      </c>
      <c r="M181" s="269" t="str">
        <f>IF(ISERROR(VLOOKUP($A181,parlvotes_lh!$A$11:$ZZ$210,66,FALSE))=TRUE,"",IF(VLOOKUP($A181,parlvotes_lh!$A$11:$ZZ$210,66,FALSE)=0,"",VLOOKUP($A181,parlvotes_lh!$A$11:$ZZ$210,66,FALSE)))</f>
        <v/>
      </c>
      <c r="N181" s="269" t="str">
        <f>IF(ISERROR(VLOOKUP($A181,parlvotes_lh!$A$11:$ZZ$210,86,FALSE))=TRUE,"",IF(VLOOKUP($A181,parlvotes_lh!$A$11:$ZZ$210,86,FALSE)=0,"",VLOOKUP($A181,parlvotes_lh!$A$11:$ZZ$210,86,FALSE)))</f>
        <v/>
      </c>
      <c r="O181" s="269" t="str">
        <f>IF(ISERROR(VLOOKUP($A181,parlvotes_lh!$A$11:$ZZ$210,106,FALSE))=TRUE,"",IF(VLOOKUP($A181,parlvotes_lh!$A$11:$ZZ$210,106,FALSE)=0,"",VLOOKUP($A181,parlvotes_lh!$A$11:$ZZ$210,106,FALSE)))</f>
        <v/>
      </c>
      <c r="P181" s="269" t="str">
        <f>IF(ISERROR(VLOOKUP($A181,parlvotes_lh!$A$11:$ZZ$210,126,FALSE))=TRUE,"",IF(VLOOKUP($A181,parlvotes_lh!$A$11:$ZZ$210,126,FALSE)=0,"",VLOOKUP($A181,parlvotes_lh!$A$11:$ZZ$210,126,FALSE)))</f>
        <v/>
      </c>
      <c r="Q181" s="270" t="str">
        <f>IF(ISERROR(VLOOKUP($A181,parlvotes_lh!$A$11:$ZZ$210,146,FALSE))=TRUE,"",IF(VLOOKUP($A181,parlvotes_lh!$A$11:$ZZ$210,146,FALSE)=0,"",VLOOKUP($A181,parlvotes_lh!$A$11:$ZZ$210,146,FALSE)))</f>
        <v/>
      </c>
      <c r="R181" s="270" t="str">
        <f>IF(ISERROR(VLOOKUP($A181,parlvotes_lh!$A$11:$ZZ$210,166,FALSE))=TRUE,"",IF(VLOOKUP($A181,parlvotes_lh!$A$11:$ZZ$210,166,FALSE)=0,"",VLOOKUP($A181,parlvotes_lh!$A$11:$ZZ$210,166,FALSE)))</f>
        <v/>
      </c>
      <c r="S181" s="270" t="str">
        <f>IF(ISERROR(VLOOKUP($A181,parlvotes_lh!$A$11:$ZZ$210,186,FALSE))=TRUE,"",IF(VLOOKUP($A181,parlvotes_lh!$A$11:$ZZ$210,186,FALSE)=0,"",VLOOKUP($A181,parlvotes_lh!$A$11:$ZZ$210,186,FALSE)))</f>
        <v/>
      </c>
      <c r="T181" s="270" t="str">
        <f>IF(ISERROR(VLOOKUP($A181,parlvotes_lh!$A$11:$ZZ$210,206,FALSE))=TRUE,"",IF(VLOOKUP($A181,parlvotes_lh!$A$11:$ZZ$210,206,FALSE)=0,"",VLOOKUP($A181,parlvotes_lh!$A$11:$ZZ$210,206,FALSE)))</f>
        <v/>
      </c>
      <c r="U181" s="270" t="str">
        <f>IF(ISERROR(VLOOKUP($A181,parlvotes_lh!$A$11:$ZZ$210,226,FALSE))=TRUE,"",IF(VLOOKUP($A181,parlvotes_lh!$A$11:$ZZ$210,226,FALSE)=0,"",VLOOKUP($A181,parlvotes_lh!$A$11:$ZZ$210,226,FALSE)))</f>
        <v/>
      </c>
      <c r="V181" s="270" t="str">
        <f>IF(ISERROR(VLOOKUP($A181,parlvotes_lh!$A$11:$ZZ$210,246,FALSE))=TRUE,"",IF(VLOOKUP($A181,parlvotes_lh!$A$11:$ZZ$210,246,FALSE)=0,"",VLOOKUP($A181,parlvotes_lh!$A$11:$ZZ$210,246,FALSE)))</f>
        <v/>
      </c>
      <c r="W181" s="270" t="str">
        <f>IF(ISERROR(VLOOKUP($A181,parlvotes_lh!$A$11:$ZZ$210,266,FALSE))=TRUE,"",IF(VLOOKUP($A181,parlvotes_lh!$A$11:$ZZ$210,266,FALSE)=0,"",VLOOKUP($A181,parlvotes_lh!$A$11:$ZZ$210,266,FALSE)))</f>
        <v/>
      </c>
      <c r="X181" s="270" t="str">
        <f>IF(ISERROR(VLOOKUP($A181,parlvotes_lh!$A$11:$ZZ$210,286,FALSE))=TRUE,"",IF(VLOOKUP($A181,parlvotes_lh!$A$11:$ZZ$210,286,FALSE)=0,"",VLOOKUP($A181,parlvotes_lh!$A$11:$ZZ$210,286,FALSE)))</f>
        <v/>
      </c>
      <c r="Y181" s="270" t="str">
        <f>IF(ISERROR(VLOOKUP($A181,parlvotes_lh!$A$11:$ZZ$210,306,FALSE))=TRUE,"",IF(VLOOKUP($A181,parlvotes_lh!$A$11:$ZZ$210,306,FALSE)=0,"",VLOOKUP($A181,parlvotes_lh!$A$11:$ZZ$210,306,FALSE)))</f>
        <v/>
      </c>
      <c r="Z181" s="270" t="str">
        <f>IF(ISERROR(VLOOKUP($A181,parlvotes_lh!$A$11:$ZZ$210,326,FALSE))=TRUE,"",IF(VLOOKUP($A181,parlvotes_lh!$A$11:$ZZ$210,326,FALSE)=0,"",VLOOKUP($A181,parlvotes_lh!$A$11:$ZZ$210,326,FALSE)))</f>
        <v/>
      </c>
      <c r="AA181" s="270" t="str">
        <f>IF(ISERROR(VLOOKUP($A181,parlvotes_lh!$A$11:$ZZ$210,346,FALSE))=TRUE,"",IF(VLOOKUP($A181,parlvotes_lh!$A$11:$ZZ$210,346,FALSE)=0,"",VLOOKUP($A181,parlvotes_lh!$A$11:$ZZ$210,346,FALSE)))</f>
        <v/>
      </c>
      <c r="AB181" s="270" t="str">
        <f>IF(ISERROR(VLOOKUP($A181,parlvotes_lh!$A$11:$ZZ$210,366,FALSE))=TRUE,"",IF(VLOOKUP($A181,parlvotes_lh!$A$11:$ZZ$210,366,FALSE)=0,"",VLOOKUP($A181,parlvotes_lh!$A$11:$ZZ$210,366,FALSE)))</f>
        <v/>
      </c>
      <c r="AC181" s="270" t="str">
        <f>IF(ISERROR(VLOOKUP($A181,parlvotes_lh!$A$11:$ZZ$210,386,FALSE))=TRUE,"",IF(VLOOKUP($A181,parlvotes_lh!$A$11:$ZZ$210,386,FALSE)=0,"",VLOOKUP($A181,parlvotes_lh!$A$11:$ZZ$210,386,FALSE)))</f>
        <v/>
      </c>
    </row>
    <row r="182" spans="1:29" ht="13.5" customHeight="1">
      <c r="A182" s="264"/>
      <c r="B182" s="45" t="str">
        <f>IF(A182="","",MID(info_weblinks!$C$3,32,3))</f>
        <v/>
      </c>
      <c r="C182" s="45" t="str">
        <f>IF(info_parties!G182="","",info_parties!G182)</f>
        <v/>
      </c>
      <c r="D182" s="45" t="str">
        <f>IF(info_parties!K182="","",info_parties!K182)</f>
        <v/>
      </c>
      <c r="E182" s="45" t="str">
        <f>IF(info_parties!H182="","",info_parties!H182)</f>
        <v/>
      </c>
      <c r="F182" s="265" t="str">
        <f t="shared" si="8"/>
        <v/>
      </c>
      <c r="G182" s="266" t="str">
        <f t="shared" si="9"/>
        <v/>
      </c>
      <c r="H182" s="267" t="str">
        <f t="shared" si="10"/>
        <v/>
      </c>
      <c r="I182" s="268" t="str">
        <f t="shared" si="11"/>
        <v/>
      </c>
      <c r="J182" s="269" t="str">
        <f>IF(ISERROR(VLOOKUP($A182,parlvotes_lh!$A$11:$ZZ$210,6,FALSE))=TRUE,"",IF(VLOOKUP($A182,parlvotes_lh!$A$11:$ZZ$210,6,FALSE)=0,"",VLOOKUP($A182,parlvotes_lh!$A$11:$ZZ$210,6,FALSE)))</f>
        <v/>
      </c>
      <c r="K182" s="269" t="str">
        <f>IF(ISERROR(VLOOKUP($A182,parlvotes_lh!$A$11:$ZZ$210,26,FALSE))=TRUE,"",IF(VLOOKUP($A182,parlvotes_lh!$A$11:$ZZ$210,26,FALSE)=0,"",VLOOKUP($A182,parlvotes_lh!$A$11:$ZZ$210,26,FALSE)))</f>
        <v/>
      </c>
      <c r="L182" s="269" t="str">
        <f>IF(ISERROR(VLOOKUP($A182,parlvotes_lh!$A$11:$ZZ$210,46,FALSE))=TRUE,"",IF(VLOOKUP($A182,parlvotes_lh!$A$11:$ZZ$210,46,FALSE)=0,"",VLOOKUP($A182,parlvotes_lh!$A$11:$ZZ$210,46,FALSE)))</f>
        <v/>
      </c>
      <c r="M182" s="269" t="str">
        <f>IF(ISERROR(VLOOKUP($A182,parlvotes_lh!$A$11:$ZZ$210,66,FALSE))=TRUE,"",IF(VLOOKUP($A182,parlvotes_lh!$A$11:$ZZ$210,66,FALSE)=0,"",VLOOKUP($A182,parlvotes_lh!$A$11:$ZZ$210,66,FALSE)))</f>
        <v/>
      </c>
      <c r="N182" s="269" t="str">
        <f>IF(ISERROR(VLOOKUP($A182,parlvotes_lh!$A$11:$ZZ$210,86,FALSE))=TRUE,"",IF(VLOOKUP($A182,parlvotes_lh!$A$11:$ZZ$210,86,FALSE)=0,"",VLOOKUP($A182,parlvotes_lh!$A$11:$ZZ$210,86,FALSE)))</f>
        <v/>
      </c>
      <c r="O182" s="269" t="str">
        <f>IF(ISERROR(VLOOKUP($A182,parlvotes_lh!$A$11:$ZZ$210,106,FALSE))=TRUE,"",IF(VLOOKUP($A182,parlvotes_lh!$A$11:$ZZ$210,106,FALSE)=0,"",VLOOKUP($A182,parlvotes_lh!$A$11:$ZZ$210,106,FALSE)))</f>
        <v/>
      </c>
      <c r="P182" s="269" t="str">
        <f>IF(ISERROR(VLOOKUP($A182,parlvotes_lh!$A$11:$ZZ$210,126,FALSE))=TRUE,"",IF(VLOOKUP($A182,parlvotes_lh!$A$11:$ZZ$210,126,FALSE)=0,"",VLOOKUP($A182,parlvotes_lh!$A$11:$ZZ$210,126,FALSE)))</f>
        <v/>
      </c>
      <c r="Q182" s="270" t="str">
        <f>IF(ISERROR(VLOOKUP($A182,parlvotes_lh!$A$11:$ZZ$210,146,FALSE))=TRUE,"",IF(VLOOKUP($A182,parlvotes_lh!$A$11:$ZZ$210,146,FALSE)=0,"",VLOOKUP($A182,parlvotes_lh!$A$11:$ZZ$210,146,FALSE)))</f>
        <v/>
      </c>
      <c r="R182" s="270" t="str">
        <f>IF(ISERROR(VLOOKUP($A182,parlvotes_lh!$A$11:$ZZ$210,166,FALSE))=TRUE,"",IF(VLOOKUP($A182,parlvotes_lh!$A$11:$ZZ$210,166,FALSE)=0,"",VLOOKUP($A182,parlvotes_lh!$A$11:$ZZ$210,166,FALSE)))</f>
        <v/>
      </c>
      <c r="S182" s="270" t="str">
        <f>IF(ISERROR(VLOOKUP($A182,parlvotes_lh!$A$11:$ZZ$210,186,FALSE))=TRUE,"",IF(VLOOKUP($A182,parlvotes_lh!$A$11:$ZZ$210,186,FALSE)=0,"",VLOOKUP($A182,parlvotes_lh!$A$11:$ZZ$210,186,FALSE)))</f>
        <v/>
      </c>
      <c r="T182" s="270" t="str">
        <f>IF(ISERROR(VLOOKUP($A182,parlvotes_lh!$A$11:$ZZ$210,206,FALSE))=TRUE,"",IF(VLOOKUP($A182,parlvotes_lh!$A$11:$ZZ$210,206,FALSE)=0,"",VLOOKUP($A182,parlvotes_lh!$A$11:$ZZ$210,206,FALSE)))</f>
        <v/>
      </c>
      <c r="U182" s="270" t="str">
        <f>IF(ISERROR(VLOOKUP($A182,parlvotes_lh!$A$11:$ZZ$210,226,FALSE))=TRUE,"",IF(VLOOKUP($A182,parlvotes_lh!$A$11:$ZZ$210,226,FALSE)=0,"",VLOOKUP($A182,parlvotes_lh!$A$11:$ZZ$210,226,FALSE)))</f>
        <v/>
      </c>
      <c r="V182" s="270" t="str">
        <f>IF(ISERROR(VLOOKUP($A182,parlvotes_lh!$A$11:$ZZ$210,246,FALSE))=TRUE,"",IF(VLOOKUP($A182,parlvotes_lh!$A$11:$ZZ$210,246,FALSE)=0,"",VLOOKUP($A182,parlvotes_lh!$A$11:$ZZ$210,246,FALSE)))</f>
        <v/>
      </c>
      <c r="W182" s="270" t="str">
        <f>IF(ISERROR(VLOOKUP($A182,parlvotes_lh!$A$11:$ZZ$210,266,FALSE))=TRUE,"",IF(VLOOKUP($A182,parlvotes_lh!$A$11:$ZZ$210,266,FALSE)=0,"",VLOOKUP($A182,parlvotes_lh!$A$11:$ZZ$210,266,FALSE)))</f>
        <v/>
      </c>
      <c r="X182" s="270" t="str">
        <f>IF(ISERROR(VLOOKUP($A182,parlvotes_lh!$A$11:$ZZ$210,286,FALSE))=TRUE,"",IF(VLOOKUP($A182,parlvotes_lh!$A$11:$ZZ$210,286,FALSE)=0,"",VLOOKUP($A182,parlvotes_lh!$A$11:$ZZ$210,286,FALSE)))</f>
        <v/>
      </c>
      <c r="Y182" s="270" t="str">
        <f>IF(ISERROR(VLOOKUP($A182,parlvotes_lh!$A$11:$ZZ$210,306,FALSE))=TRUE,"",IF(VLOOKUP($A182,parlvotes_lh!$A$11:$ZZ$210,306,FALSE)=0,"",VLOOKUP($A182,parlvotes_lh!$A$11:$ZZ$210,306,FALSE)))</f>
        <v/>
      </c>
      <c r="Z182" s="270" t="str">
        <f>IF(ISERROR(VLOOKUP($A182,parlvotes_lh!$A$11:$ZZ$210,326,FALSE))=TRUE,"",IF(VLOOKUP($A182,parlvotes_lh!$A$11:$ZZ$210,326,FALSE)=0,"",VLOOKUP($A182,parlvotes_lh!$A$11:$ZZ$210,326,FALSE)))</f>
        <v/>
      </c>
      <c r="AA182" s="270" t="str">
        <f>IF(ISERROR(VLOOKUP($A182,parlvotes_lh!$A$11:$ZZ$210,346,FALSE))=TRUE,"",IF(VLOOKUP($A182,parlvotes_lh!$A$11:$ZZ$210,346,FALSE)=0,"",VLOOKUP($A182,parlvotes_lh!$A$11:$ZZ$210,346,FALSE)))</f>
        <v/>
      </c>
      <c r="AB182" s="270" t="str">
        <f>IF(ISERROR(VLOOKUP($A182,parlvotes_lh!$A$11:$ZZ$210,366,FALSE))=TRUE,"",IF(VLOOKUP($A182,parlvotes_lh!$A$11:$ZZ$210,366,FALSE)=0,"",VLOOKUP($A182,parlvotes_lh!$A$11:$ZZ$210,366,FALSE)))</f>
        <v/>
      </c>
      <c r="AC182" s="270" t="str">
        <f>IF(ISERROR(VLOOKUP($A182,parlvotes_lh!$A$11:$ZZ$210,386,FALSE))=TRUE,"",IF(VLOOKUP($A182,parlvotes_lh!$A$11:$ZZ$210,386,FALSE)=0,"",VLOOKUP($A182,parlvotes_lh!$A$11:$ZZ$210,386,FALSE)))</f>
        <v/>
      </c>
    </row>
    <row r="183" spans="1:29" ht="13.5" customHeight="1">
      <c r="A183" s="264"/>
      <c r="B183" s="45" t="str">
        <f>IF(A183="","",MID(info_weblinks!$C$3,32,3))</f>
        <v/>
      </c>
      <c r="C183" s="45" t="str">
        <f>IF(info_parties!G183="","",info_parties!G183)</f>
        <v/>
      </c>
      <c r="D183" s="45" t="str">
        <f>IF(info_parties!K183="","",info_parties!K183)</f>
        <v/>
      </c>
      <c r="E183" s="45" t="str">
        <f>IF(info_parties!H183="","",info_parties!H183)</f>
        <v/>
      </c>
      <c r="F183" s="265" t="str">
        <f t="shared" si="8"/>
        <v/>
      </c>
      <c r="G183" s="266" t="str">
        <f t="shared" si="9"/>
        <v/>
      </c>
      <c r="H183" s="267" t="str">
        <f t="shared" si="10"/>
        <v/>
      </c>
      <c r="I183" s="268" t="str">
        <f t="shared" si="11"/>
        <v/>
      </c>
      <c r="J183" s="269" t="str">
        <f>IF(ISERROR(VLOOKUP($A183,parlvotes_lh!$A$11:$ZZ$210,6,FALSE))=TRUE,"",IF(VLOOKUP($A183,parlvotes_lh!$A$11:$ZZ$210,6,FALSE)=0,"",VLOOKUP($A183,parlvotes_lh!$A$11:$ZZ$210,6,FALSE)))</f>
        <v/>
      </c>
      <c r="K183" s="269" t="str">
        <f>IF(ISERROR(VLOOKUP($A183,parlvotes_lh!$A$11:$ZZ$210,26,FALSE))=TRUE,"",IF(VLOOKUP($A183,parlvotes_lh!$A$11:$ZZ$210,26,FALSE)=0,"",VLOOKUP($A183,parlvotes_lh!$A$11:$ZZ$210,26,FALSE)))</f>
        <v/>
      </c>
      <c r="L183" s="269" t="str">
        <f>IF(ISERROR(VLOOKUP($A183,parlvotes_lh!$A$11:$ZZ$210,46,FALSE))=TRUE,"",IF(VLOOKUP($A183,parlvotes_lh!$A$11:$ZZ$210,46,FALSE)=0,"",VLOOKUP($A183,parlvotes_lh!$A$11:$ZZ$210,46,FALSE)))</f>
        <v/>
      </c>
      <c r="M183" s="269" t="str">
        <f>IF(ISERROR(VLOOKUP($A183,parlvotes_lh!$A$11:$ZZ$210,66,FALSE))=TRUE,"",IF(VLOOKUP($A183,parlvotes_lh!$A$11:$ZZ$210,66,FALSE)=0,"",VLOOKUP($A183,parlvotes_lh!$A$11:$ZZ$210,66,FALSE)))</f>
        <v/>
      </c>
      <c r="N183" s="269" t="str">
        <f>IF(ISERROR(VLOOKUP($A183,parlvotes_lh!$A$11:$ZZ$210,86,FALSE))=TRUE,"",IF(VLOOKUP($A183,parlvotes_lh!$A$11:$ZZ$210,86,FALSE)=0,"",VLOOKUP($A183,parlvotes_lh!$A$11:$ZZ$210,86,FALSE)))</f>
        <v/>
      </c>
      <c r="O183" s="269" t="str">
        <f>IF(ISERROR(VLOOKUP($A183,parlvotes_lh!$A$11:$ZZ$210,106,FALSE))=TRUE,"",IF(VLOOKUP($A183,parlvotes_lh!$A$11:$ZZ$210,106,FALSE)=0,"",VLOOKUP($A183,parlvotes_lh!$A$11:$ZZ$210,106,FALSE)))</f>
        <v/>
      </c>
      <c r="P183" s="269" t="str">
        <f>IF(ISERROR(VLOOKUP($A183,parlvotes_lh!$A$11:$ZZ$210,126,FALSE))=TRUE,"",IF(VLOOKUP($A183,parlvotes_lh!$A$11:$ZZ$210,126,FALSE)=0,"",VLOOKUP($A183,parlvotes_lh!$A$11:$ZZ$210,126,FALSE)))</f>
        <v/>
      </c>
      <c r="Q183" s="270" t="str">
        <f>IF(ISERROR(VLOOKUP($A183,parlvotes_lh!$A$11:$ZZ$210,146,FALSE))=TRUE,"",IF(VLOOKUP($A183,parlvotes_lh!$A$11:$ZZ$210,146,FALSE)=0,"",VLOOKUP($A183,parlvotes_lh!$A$11:$ZZ$210,146,FALSE)))</f>
        <v/>
      </c>
      <c r="R183" s="270" t="str">
        <f>IF(ISERROR(VLOOKUP($A183,parlvotes_lh!$A$11:$ZZ$210,166,FALSE))=TRUE,"",IF(VLOOKUP($A183,parlvotes_lh!$A$11:$ZZ$210,166,FALSE)=0,"",VLOOKUP($A183,parlvotes_lh!$A$11:$ZZ$210,166,FALSE)))</f>
        <v/>
      </c>
      <c r="S183" s="270" t="str">
        <f>IF(ISERROR(VLOOKUP($A183,parlvotes_lh!$A$11:$ZZ$210,186,FALSE))=TRUE,"",IF(VLOOKUP($A183,parlvotes_lh!$A$11:$ZZ$210,186,FALSE)=0,"",VLOOKUP($A183,parlvotes_lh!$A$11:$ZZ$210,186,FALSE)))</f>
        <v/>
      </c>
      <c r="T183" s="270" t="str">
        <f>IF(ISERROR(VLOOKUP($A183,parlvotes_lh!$A$11:$ZZ$210,206,FALSE))=TRUE,"",IF(VLOOKUP($A183,parlvotes_lh!$A$11:$ZZ$210,206,FALSE)=0,"",VLOOKUP($A183,parlvotes_lh!$A$11:$ZZ$210,206,FALSE)))</f>
        <v/>
      </c>
      <c r="U183" s="270" t="str">
        <f>IF(ISERROR(VLOOKUP($A183,parlvotes_lh!$A$11:$ZZ$210,226,FALSE))=TRUE,"",IF(VLOOKUP($A183,parlvotes_lh!$A$11:$ZZ$210,226,FALSE)=0,"",VLOOKUP($A183,parlvotes_lh!$A$11:$ZZ$210,226,FALSE)))</f>
        <v/>
      </c>
      <c r="V183" s="270" t="str">
        <f>IF(ISERROR(VLOOKUP($A183,parlvotes_lh!$A$11:$ZZ$210,246,FALSE))=TRUE,"",IF(VLOOKUP($A183,parlvotes_lh!$A$11:$ZZ$210,246,FALSE)=0,"",VLOOKUP($A183,parlvotes_lh!$A$11:$ZZ$210,246,FALSE)))</f>
        <v/>
      </c>
      <c r="W183" s="270" t="str">
        <f>IF(ISERROR(VLOOKUP($A183,parlvotes_lh!$A$11:$ZZ$210,266,FALSE))=TRUE,"",IF(VLOOKUP($A183,parlvotes_lh!$A$11:$ZZ$210,266,FALSE)=0,"",VLOOKUP($A183,parlvotes_lh!$A$11:$ZZ$210,266,FALSE)))</f>
        <v/>
      </c>
      <c r="X183" s="270" t="str">
        <f>IF(ISERROR(VLOOKUP($A183,parlvotes_lh!$A$11:$ZZ$210,286,FALSE))=TRUE,"",IF(VLOOKUP($A183,parlvotes_lh!$A$11:$ZZ$210,286,FALSE)=0,"",VLOOKUP($A183,parlvotes_lh!$A$11:$ZZ$210,286,FALSE)))</f>
        <v/>
      </c>
      <c r="Y183" s="270" t="str">
        <f>IF(ISERROR(VLOOKUP($A183,parlvotes_lh!$A$11:$ZZ$210,306,FALSE))=TRUE,"",IF(VLOOKUP($A183,parlvotes_lh!$A$11:$ZZ$210,306,FALSE)=0,"",VLOOKUP($A183,parlvotes_lh!$A$11:$ZZ$210,306,FALSE)))</f>
        <v/>
      </c>
      <c r="Z183" s="270" t="str">
        <f>IF(ISERROR(VLOOKUP($A183,parlvotes_lh!$A$11:$ZZ$210,326,FALSE))=TRUE,"",IF(VLOOKUP($A183,parlvotes_lh!$A$11:$ZZ$210,326,FALSE)=0,"",VLOOKUP($A183,parlvotes_lh!$A$11:$ZZ$210,326,FALSE)))</f>
        <v/>
      </c>
      <c r="AA183" s="270" t="str">
        <f>IF(ISERROR(VLOOKUP($A183,parlvotes_lh!$A$11:$ZZ$210,346,FALSE))=TRUE,"",IF(VLOOKUP($A183,parlvotes_lh!$A$11:$ZZ$210,346,FALSE)=0,"",VLOOKUP($A183,parlvotes_lh!$A$11:$ZZ$210,346,FALSE)))</f>
        <v/>
      </c>
      <c r="AB183" s="270" t="str">
        <f>IF(ISERROR(VLOOKUP($A183,parlvotes_lh!$A$11:$ZZ$210,366,FALSE))=TRUE,"",IF(VLOOKUP($A183,parlvotes_lh!$A$11:$ZZ$210,366,FALSE)=0,"",VLOOKUP($A183,parlvotes_lh!$A$11:$ZZ$210,366,FALSE)))</f>
        <v/>
      </c>
      <c r="AC183" s="270" t="str">
        <f>IF(ISERROR(VLOOKUP($A183,parlvotes_lh!$A$11:$ZZ$210,386,FALSE))=TRUE,"",IF(VLOOKUP($A183,parlvotes_lh!$A$11:$ZZ$210,386,FALSE)=0,"",VLOOKUP($A183,parlvotes_lh!$A$11:$ZZ$210,386,FALSE)))</f>
        <v/>
      </c>
    </row>
    <row r="184" spans="1:29" ht="13.5" customHeight="1">
      <c r="A184" s="264"/>
      <c r="B184" s="45" t="str">
        <f>IF(A184="","",MID(info_weblinks!$C$3,32,3))</f>
        <v/>
      </c>
      <c r="C184" s="45" t="str">
        <f>IF(info_parties!G184="","",info_parties!G184)</f>
        <v/>
      </c>
      <c r="D184" s="45" t="str">
        <f>IF(info_parties!K184="","",info_parties!K184)</f>
        <v/>
      </c>
      <c r="E184" s="45" t="str">
        <f>IF(info_parties!H184="","",info_parties!H184)</f>
        <v/>
      </c>
      <c r="F184" s="265" t="str">
        <f t="shared" si="8"/>
        <v/>
      </c>
      <c r="G184" s="266" t="str">
        <f t="shared" si="9"/>
        <v/>
      </c>
      <c r="H184" s="267" t="str">
        <f t="shared" si="10"/>
        <v/>
      </c>
      <c r="I184" s="268" t="str">
        <f t="shared" si="11"/>
        <v/>
      </c>
      <c r="J184" s="269" t="str">
        <f>IF(ISERROR(VLOOKUP($A184,parlvotes_lh!$A$11:$ZZ$210,6,FALSE))=TRUE,"",IF(VLOOKUP($A184,parlvotes_lh!$A$11:$ZZ$210,6,FALSE)=0,"",VLOOKUP($A184,parlvotes_lh!$A$11:$ZZ$210,6,FALSE)))</f>
        <v/>
      </c>
      <c r="K184" s="269" t="str">
        <f>IF(ISERROR(VLOOKUP($A184,parlvotes_lh!$A$11:$ZZ$210,26,FALSE))=TRUE,"",IF(VLOOKUP($A184,parlvotes_lh!$A$11:$ZZ$210,26,FALSE)=0,"",VLOOKUP($A184,parlvotes_lh!$A$11:$ZZ$210,26,FALSE)))</f>
        <v/>
      </c>
      <c r="L184" s="269" t="str">
        <f>IF(ISERROR(VLOOKUP($A184,parlvotes_lh!$A$11:$ZZ$210,46,FALSE))=TRUE,"",IF(VLOOKUP($A184,parlvotes_lh!$A$11:$ZZ$210,46,FALSE)=0,"",VLOOKUP($A184,parlvotes_lh!$A$11:$ZZ$210,46,FALSE)))</f>
        <v/>
      </c>
      <c r="M184" s="269" t="str">
        <f>IF(ISERROR(VLOOKUP($A184,parlvotes_lh!$A$11:$ZZ$210,66,FALSE))=TRUE,"",IF(VLOOKUP($A184,parlvotes_lh!$A$11:$ZZ$210,66,FALSE)=0,"",VLOOKUP($A184,parlvotes_lh!$A$11:$ZZ$210,66,FALSE)))</f>
        <v/>
      </c>
      <c r="N184" s="269" t="str">
        <f>IF(ISERROR(VLOOKUP($A184,parlvotes_lh!$A$11:$ZZ$210,86,FALSE))=TRUE,"",IF(VLOOKUP($A184,parlvotes_lh!$A$11:$ZZ$210,86,FALSE)=0,"",VLOOKUP($A184,parlvotes_lh!$A$11:$ZZ$210,86,FALSE)))</f>
        <v/>
      </c>
      <c r="O184" s="269" t="str">
        <f>IF(ISERROR(VLOOKUP($A184,parlvotes_lh!$A$11:$ZZ$210,106,FALSE))=TRUE,"",IF(VLOOKUP($A184,parlvotes_lh!$A$11:$ZZ$210,106,FALSE)=0,"",VLOOKUP($A184,parlvotes_lh!$A$11:$ZZ$210,106,FALSE)))</f>
        <v/>
      </c>
      <c r="P184" s="269" t="str">
        <f>IF(ISERROR(VLOOKUP($A184,parlvotes_lh!$A$11:$ZZ$210,126,FALSE))=TRUE,"",IF(VLOOKUP($A184,parlvotes_lh!$A$11:$ZZ$210,126,FALSE)=0,"",VLOOKUP($A184,parlvotes_lh!$A$11:$ZZ$210,126,FALSE)))</f>
        <v/>
      </c>
      <c r="Q184" s="270" t="str">
        <f>IF(ISERROR(VLOOKUP($A184,parlvotes_lh!$A$11:$ZZ$210,146,FALSE))=TRUE,"",IF(VLOOKUP($A184,parlvotes_lh!$A$11:$ZZ$210,146,FALSE)=0,"",VLOOKUP($A184,parlvotes_lh!$A$11:$ZZ$210,146,FALSE)))</f>
        <v/>
      </c>
      <c r="R184" s="270" t="str">
        <f>IF(ISERROR(VLOOKUP($A184,parlvotes_lh!$A$11:$ZZ$210,166,FALSE))=TRUE,"",IF(VLOOKUP($A184,parlvotes_lh!$A$11:$ZZ$210,166,FALSE)=0,"",VLOOKUP($A184,parlvotes_lh!$A$11:$ZZ$210,166,FALSE)))</f>
        <v/>
      </c>
      <c r="S184" s="270" t="str">
        <f>IF(ISERROR(VLOOKUP($A184,parlvotes_lh!$A$11:$ZZ$210,186,FALSE))=TRUE,"",IF(VLOOKUP($A184,parlvotes_lh!$A$11:$ZZ$210,186,FALSE)=0,"",VLOOKUP($A184,parlvotes_lh!$A$11:$ZZ$210,186,FALSE)))</f>
        <v/>
      </c>
      <c r="T184" s="270" t="str">
        <f>IF(ISERROR(VLOOKUP($A184,parlvotes_lh!$A$11:$ZZ$210,206,FALSE))=TRUE,"",IF(VLOOKUP($A184,parlvotes_lh!$A$11:$ZZ$210,206,FALSE)=0,"",VLOOKUP($A184,parlvotes_lh!$A$11:$ZZ$210,206,FALSE)))</f>
        <v/>
      </c>
      <c r="U184" s="270" t="str">
        <f>IF(ISERROR(VLOOKUP($A184,parlvotes_lh!$A$11:$ZZ$210,226,FALSE))=TRUE,"",IF(VLOOKUP($A184,parlvotes_lh!$A$11:$ZZ$210,226,FALSE)=0,"",VLOOKUP($A184,parlvotes_lh!$A$11:$ZZ$210,226,FALSE)))</f>
        <v/>
      </c>
      <c r="V184" s="270" t="str">
        <f>IF(ISERROR(VLOOKUP($A184,parlvotes_lh!$A$11:$ZZ$210,246,FALSE))=TRUE,"",IF(VLOOKUP($A184,parlvotes_lh!$A$11:$ZZ$210,246,FALSE)=0,"",VLOOKUP($A184,parlvotes_lh!$A$11:$ZZ$210,246,FALSE)))</f>
        <v/>
      </c>
      <c r="W184" s="270" t="str">
        <f>IF(ISERROR(VLOOKUP($A184,parlvotes_lh!$A$11:$ZZ$210,266,FALSE))=TRUE,"",IF(VLOOKUP($A184,parlvotes_lh!$A$11:$ZZ$210,266,FALSE)=0,"",VLOOKUP($A184,parlvotes_lh!$A$11:$ZZ$210,266,FALSE)))</f>
        <v/>
      </c>
      <c r="X184" s="270" t="str">
        <f>IF(ISERROR(VLOOKUP($A184,parlvotes_lh!$A$11:$ZZ$210,286,FALSE))=TRUE,"",IF(VLOOKUP($A184,parlvotes_lh!$A$11:$ZZ$210,286,FALSE)=0,"",VLOOKUP($A184,parlvotes_lh!$A$11:$ZZ$210,286,FALSE)))</f>
        <v/>
      </c>
      <c r="Y184" s="270" t="str">
        <f>IF(ISERROR(VLOOKUP($A184,parlvotes_lh!$A$11:$ZZ$210,306,FALSE))=TRUE,"",IF(VLOOKUP($A184,parlvotes_lh!$A$11:$ZZ$210,306,FALSE)=0,"",VLOOKUP($A184,parlvotes_lh!$A$11:$ZZ$210,306,FALSE)))</f>
        <v/>
      </c>
      <c r="Z184" s="270" t="str">
        <f>IF(ISERROR(VLOOKUP($A184,parlvotes_lh!$A$11:$ZZ$210,326,FALSE))=TRUE,"",IF(VLOOKUP($A184,parlvotes_lh!$A$11:$ZZ$210,326,FALSE)=0,"",VLOOKUP($A184,parlvotes_lh!$A$11:$ZZ$210,326,FALSE)))</f>
        <v/>
      </c>
      <c r="AA184" s="270" t="str">
        <f>IF(ISERROR(VLOOKUP($A184,parlvotes_lh!$A$11:$ZZ$210,346,FALSE))=TRUE,"",IF(VLOOKUP($A184,parlvotes_lh!$A$11:$ZZ$210,346,FALSE)=0,"",VLOOKUP($A184,parlvotes_lh!$A$11:$ZZ$210,346,FALSE)))</f>
        <v/>
      </c>
      <c r="AB184" s="270" t="str">
        <f>IF(ISERROR(VLOOKUP($A184,parlvotes_lh!$A$11:$ZZ$210,366,FALSE))=TRUE,"",IF(VLOOKUP($A184,parlvotes_lh!$A$11:$ZZ$210,366,FALSE)=0,"",VLOOKUP($A184,parlvotes_lh!$A$11:$ZZ$210,366,FALSE)))</f>
        <v/>
      </c>
      <c r="AC184" s="270" t="str">
        <f>IF(ISERROR(VLOOKUP($A184,parlvotes_lh!$A$11:$ZZ$210,386,FALSE))=TRUE,"",IF(VLOOKUP($A184,parlvotes_lh!$A$11:$ZZ$210,386,FALSE)=0,"",VLOOKUP($A184,parlvotes_lh!$A$11:$ZZ$210,386,FALSE)))</f>
        <v/>
      </c>
    </row>
    <row r="185" spans="1:29" ht="13.5" customHeight="1">
      <c r="A185" s="264"/>
      <c r="B185" s="45" t="str">
        <f>IF(A185="","",MID(info_weblinks!$C$3,32,3))</f>
        <v/>
      </c>
      <c r="C185" s="45" t="str">
        <f>IF(info_parties!G185="","",info_parties!G185)</f>
        <v/>
      </c>
      <c r="D185" s="45" t="str">
        <f>IF(info_parties!K185="","",info_parties!K185)</f>
        <v/>
      </c>
      <c r="E185" s="45" t="str">
        <f>IF(info_parties!H185="","",info_parties!H185)</f>
        <v/>
      </c>
      <c r="F185" s="265" t="str">
        <f t="shared" si="8"/>
        <v/>
      </c>
      <c r="G185" s="266" t="str">
        <f t="shared" si="9"/>
        <v/>
      </c>
      <c r="H185" s="267" t="str">
        <f t="shared" si="10"/>
        <v/>
      </c>
      <c r="I185" s="268" t="str">
        <f t="shared" si="11"/>
        <v/>
      </c>
      <c r="J185" s="269" t="str">
        <f>IF(ISERROR(VLOOKUP($A185,parlvotes_lh!$A$11:$ZZ$210,6,FALSE))=TRUE,"",IF(VLOOKUP($A185,parlvotes_lh!$A$11:$ZZ$210,6,FALSE)=0,"",VLOOKUP($A185,parlvotes_lh!$A$11:$ZZ$210,6,FALSE)))</f>
        <v/>
      </c>
      <c r="K185" s="269" t="str">
        <f>IF(ISERROR(VLOOKUP($A185,parlvotes_lh!$A$11:$ZZ$210,26,FALSE))=TRUE,"",IF(VLOOKUP($A185,parlvotes_lh!$A$11:$ZZ$210,26,FALSE)=0,"",VLOOKUP($A185,parlvotes_lh!$A$11:$ZZ$210,26,FALSE)))</f>
        <v/>
      </c>
      <c r="L185" s="269" t="str">
        <f>IF(ISERROR(VLOOKUP($A185,parlvotes_lh!$A$11:$ZZ$210,46,FALSE))=TRUE,"",IF(VLOOKUP($A185,parlvotes_lh!$A$11:$ZZ$210,46,FALSE)=0,"",VLOOKUP($A185,parlvotes_lh!$A$11:$ZZ$210,46,FALSE)))</f>
        <v/>
      </c>
      <c r="M185" s="269" t="str">
        <f>IF(ISERROR(VLOOKUP($A185,parlvotes_lh!$A$11:$ZZ$210,66,FALSE))=TRUE,"",IF(VLOOKUP($A185,parlvotes_lh!$A$11:$ZZ$210,66,FALSE)=0,"",VLOOKUP($A185,parlvotes_lh!$A$11:$ZZ$210,66,FALSE)))</f>
        <v/>
      </c>
      <c r="N185" s="269" t="str">
        <f>IF(ISERROR(VLOOKUP($A185,parlvotes_lh!$A$11:$ZZ$210,86,FALSE))=TRUE,"",IF(VLOOKUP($A185,parlvotes_lh!$A$11:$ZZ$210,86,FALSE)=0,"",VLOOKUP($A185,parlvotes_lh!$A$11:$ZZ$210,86,FALSE)))</f>
        <v/>
      </c>
      <c r="O185" s="269" t="str">
        <f>IF(ISERROR(VLOOKUP($A185,parlvotes_lh!$A$11:$ZZ$210,106,FALSE))=TRUE,"",IF(VLOOKUP($A185,parlvotes_lh!$A$11:$ZZ$210,106,FALSE)=0,"",VLOOKUP($A185,parlvotes_lh!$A$11:$ZZ$210,106,FALSE)))</f>
        <v/>
      </c>
      <c r="P185" s="269" t="str">
        <f>IF(ISERROR(VLOOKUP($A185,parlvotes_lh!$A$11:$ZZ$210,126,FALSE))=TRUE,"",IF(VLOOKUP($A185,parlvotes_lh!$A$11:$ZZ$210,126,FALSE)=0,"",VLOOKUP($A185,parlvotes_lh!$A$11:$ZZ$210,126,FALSE)))</f>
        <v/>
      </c>
      <c r="Q185" s="270" t="str">
        <f>IF(ISERROR(VLOOKUP($A185,parlvotes_lh!$A$11:$ZZ$210,146,FALSE))=TRUE,"",IF(VLOOKUP($A185,parlvotes_lh!$A$11:$ZZ$210,146,FALSE)=0,"",VLOOKUP($A185,parlvotes_lh!$A$11:$ZZ$210,146,FALSE)))</f>
        <v/>
      </c>
      <c r="R185" s="270" t="str">
        <f>IF(ISERROR(VLOOKUP($A185,parlvotes_lh!$A$11:$ZZ$210,166,FALSE))=TRUE,"",IF(VLOOKUP($A185,parlvotes_lh!$A$11:$ZZ$210,166,FALSE)=0,"",VLOOKUP($A185,parlvotes_lh!$A$11:$ZZ$210,166,FALSE)))</f>
        <v/>
      </c>
      <c r="S185" s="270" t="str">
        <f>IF(ISERROR(VLOOKUP($A185,parlvotes_lh!$A$11:$ZZ$210,186,FALSE))=TRUE,"",IF(VLOOKUP($A185,parlvotes_lh!$A$11:$ZZ$210,186,FALSE)=0,"",VLOOKUP($A185,parlvotes_lh!$A$11:$ZZ$210,186,FALSE)))</f>
        <v/>
      </c>
      <c r="T185" s="270" t="str">
        <f>IF(ISERROR(VLOOKUP($A185,parlvotes_lh!$A$11:$ZZ$210,206,FALSE))=TRUE,"",IF(VLOOKUP($A185,parlvotes_lh!$A$11:$ZZ$210,206,FALSE)=0,"",VLOOKUP($A185,parlvotes_lh!$A$11:$ZZ$210,206,FALSE)))</f>
        <v/>
      </c>
      <c r="U185" s="270" t="str">
        <f>IF(ISERROR(VLOOKUP($A185,parlvotes_lh!$A$11:$ZZ$210,226,FALSE))=TRUE,"",IF(VLOOKUP($A185,parlvotes_lh!$A$11:$ZZ$210,226,FALSE)=0,"",VLOOKUP($A185,parlvotes_lh!$A$11:$ZZ$210,226,FALSE)))</f>
        <v/>
      </c>
      <c r="V185" s="270" t="str">
        <f>IF(ISERROR(VLOOKUP($A185,parlvotes_lh!$A$11:$ZZ$210,246,FALSE))=TRUE,"",IF(VLOOKUP($A185,parlvotes_lh!$A$11:$ZZ$210,246,FALSE)=0,"",VLOOKUP($A185,parlvotes_lh!$A$11:$ZZ$210,246,FALSE)))</f>
        <v/>
      </c>
      <c r="W185" s="270" t="str">
        <f>IF(ISERROR(VLOOKUP($A185,parlvotes_lh!$A$11:$ZZ$210,266,FALSE))=TRUE,"",IF(VLOOKUP($A185,parlvotes_lh!$A$11:$ZZ$210,266,FALSE)=0,"",VLOOKUP($A185,parlvotes_lh!$A$11:$ZZ$210,266,FALSE)))</f>
        <v/>
      </c>
      <c r="X185" s="270" t="str">
        <f>IF(ISERROR(VLOOKUP($A185,parlvotes_lh!$A$11:$ZZ$210,286,FALSE))=TRUE,"",IF(VLOOKUP($A185,parlvotes_lh!$A$11:$ZZ$210,286,FALSE)=0,"",VLOOKUP($A185,parlvotes_lh!$A$11:$ZZ$210,286,FALSE)))</f>
        <v/>
      </c>
      <c r="Y185" s="270" t="str">
        <f>IF(ISERROR(VLOOKUP($A185,parlvotes_lh!$A$11:$ZZ$210,306,FALSE))=TRUE,"",IF(VLOOKUP($A185,parlvotes_lh!$A$11:$ZZ$210,306,FALSE)=0,"",VLOOKUP($A185,parlvotes_lh!$A$11:$ZZ$210,306,FALSE)))</f>
        <v/>
      </c>
      <c r="Z185" s="270" t="str">
        <f>IF(ISERROR(VLOOKUP($A185,parlvotes_lh!$A$11:$ZZ$210,326,FALSE))=TRUE,"",IF(VLOOKUP($A185,parlvotes_lh!$A$11:$ZZ$210,326,FALSE)=0,"",VLOOKUP($A185,parlvotes_lh!$A$11:$ZZ$210,326,FALSE)))</f>
        <v/>
      </c>
      <c r="AA185" s="270" t="str">
        <f>IF(ISERROR(VLOOKUP($A185,parlvotes_lh!$A$11:$ZZ$210,346,FALSE))=TRUE,"",IF(VLOOKUP($A185,parlvotes_lh!$A$11:$ZZ$210,346,FALSE)=0,"",VLOOKUP($A185,parlvotes_lh!$A$11:$ZZ$210,346,FALSE)))</f>
        <v/>
      </c>
      <c r="AB185" s="270" t="str">
        <f>IF(ISERROR(VLOOKUP($A185,parlvotes_lh!$A$11:$ZZ$210,366,FALSE))=TRUE,"",IF(VLOOKUP($A185,parlvotes_lh!$A$11:$ZZ$210,366,FALSE)=0,"",VLOOKUP($A185,parlvotes_lh!$A$11:$ZZ$210,366,FALSE)))</f>
        <v/>
      </c>
      <c r="AC185" s="270" t="str">
        <f>IF(ISERROR(VLOOKUP($A185,parlvotes_lh!$A$11:$ZZ$210,386,FALSE))=TRUE,"",IF(VLOOKUP($A185,parlvotes_lh!$A$11:$ZZ$210,386,FALSE)=0,"",VLOOKUP($A185,parlvotes_lh!$A$11:$ZZ$210,386,FALSE)))</f>
        <v/>
      </c>
    </row>
    <row r="186" spans="1:29" ht="13.5" customHeight="1">
      <c r="A186" s="264"/>
      <c r="B186" s="45" t="str">
        <f>IF(A186="","",MID(info_weblinks!$C$3,32,3))</f>
        <v/>
      </c>
      <c r="C186" s="45" t="str">
        <f>IF(info_parties!G186="","",info_parties!G186)</f>
        <v/>
      </c>
      <c r="D186" s="45" t="str">
        <f>IF(info_parties!K186="","",info_parties!K186)</f>
        <v/>
      </c>
      <c r="E186" s="45" t="str">
        <f>IF(info_parties!H186="","",info_parties!H186)</f>
        <v/>
      </c>
      <c r="F186" s="265" t="str">
        <f t="shared" si="8"/>
        <v/>
      </c>
      <c r="G186" s="266" t="str">
        <f t="shared" si="9"/>
        <v/>
      </c>
      <c r="H186" s="267" t="str">
        <f t="shared" si="10"/>
        <v/>
      </c>
      <c r="I186" s="268" t="str">
        <f t="shared" si="11"/>
        <v/>
      </c>
      <c r="J186" s="269" t="str">
        <f>IF(ISERROR(VLOOKUP($A186,parlvotes_lh!$A$11:$ZZ$210,6,FALSE))=TRUE,"",IF(VLOOKUP($A186,parlvotes_lh!$A$11:$ZZ$210,6,FALSE)=0,"",VLOOKUP($A186,parlvotes_lh!$A$11:$ZZ$210,6,FALSE)))</f>
        <v/>
      </c>
      <c r="K186" s="269" t="str">
        <f>IF(ISERROR(VLOOKUP($A186,parlvotes_lh!$A$11:$ZZ$210,26,FALSE))=TRUE,"",IF(VLOOKUP($A186,parlvotes_lh!$A$11:$ZZ$210,26,FALSE)=0,"",VLOOKUP($A186,parlvotes_lh!$A$11:$ZZ$210,26,FALSE)))</f>
        <v/>
      </c>
      <c r="L186" s="269" t="str">
        <f>IF(ISERROR(VLOOKUP($A186,parlvotes_lh!$A$11:$ZZ$210,46,FALSE))=TRUE,"",IF(VLOOKUP($A186,parlvotes_lh!$A$11:$ZZ$210,46,FALSE)=0,"",VLOOKUP($A186,parlvotes_lh!$A$11:$ZZ$210,46,FALSE)))</f>
        <v/>
      </c>
      <c r="M186" s="269" t="str">
        <f>IF(ISERROR(VLOOKUP($A186,parlvotes_lh!$A$11:$ZZ$210,66,FALSE))=TRUE,"",IF(VLOOKUP($A186,parlvotes_lh!$A$11:$ZZ$210,66,FALSE)=0,"",VLOOKUP($A186,parlvotes_lh!$A$11:$ZZ$210,66,FALSE)))</f>
        <v/>
      </c>
      <c r="N186" s="269" t="str">
        <f>IF(ISERROR(VLOOKUP($A186,parlvotes_lh!$A$11:$ZZ$210,86,FALSE))=TRUE,"",IF(VLOOKUP($A186,parlvotes_lh!$A$11:$ZZ$210,86,FALSE)=0,"",VLOOKUP($A186,parlvotes_lh!$A$11:$ZZ$210,86,FALSE)))</f>
        <v/>
      </c>
      <c r="O186" s="269" t="str">
        <f>IF(ISERROR(VLOOKUP($A186,parlvotes_lh!$A$11:$ZZ$210,106,FALSE))=TRUE,"",IF(VLOOKUP($A186,parlvotes_lh!$A$11:$ZZ$210,106,FALSE)=0,"",VLOOKUP($A186,parlvotes_lh!$A$11:$ZZ$210,106,FALSE)))</f>
        <v/>
      </c>
      <c r="P186" s="269" t="str">
        <f>IF(ISERROR(VLOOKUP($A186,parlvotes_lh!$A$11:$ZZ$210,126,FALSE))=TRUE,"",IF(VLOOKUP($A186,parlvotes_lh!$A$11:$ZZ$210,126,FALSE)=0,"",VLOOKUP($A186,parlvotes_lh!$A$11:$ZZ$210,126,FALSE)))</f>
        <v/>
      </c>
      <c r="Q186" s="270" t="str">
        <f>IF(ISERROR(VLOOKUP($A186,parlvotes_lh!$A$11:$ZZ$210,146,FALSE))=TRUE,"",IF(VLOOKUP($A186,parlvotes_lh!$A$11:$ZZ$210,146,FALSE)=0,"",VLOOKUP($A186,parlvotes_lh!$A$11:$ZZ$210,146,FALSE)))</f>
        <v/>
      </c>
      <c r="R186" s="270" t="str">
        <f>IF(ISERROR(VLOOKUP($A186,parlvotes_lh!$A$11:$ZZ$210,166,FALSE))=TRUE,"",IF(VLOOKUP($A186,parlvotes_lh!$A$11:$ZZ$210,166,FALSE)=0,"",VLOOKUP($A186,parlvotes_lh!$A$11:$ZZ$210,166,FALSE)))</f>
        <v/>
      </c>
      <c r="S186" s="270" t="str">
        <f>IF(ISERROR(VLOOKUP($A186,parlvotes_lh!$A$11:$ZZ$210,186,FALSE))=TRUE,"",IF(VLOOKUP($A186,parlvotes_lh!$A$11:$ZZ$210,186,FALSE)=0,"",VLOOKUP($A186,parlvotes_lh!$A$11:$ZZ$210,186,FALSE)))</f>
        <v/>
      </c>
      <c r="T186" s="270" t="str">
        <f>IF(ISERROR(VLOOKUP($A186,parlvotes_lh!$A$11:$ZZ$210,206,FALSE))=TRUE,"",IF(VLOOKUP($A186,parlvotes_lh!$A$11:$ZZ$210,206,FALSE)=0,"",VLOOKUP($A186,parlvotes_lh!$A$11:$ZZ$210,206,FALSE)))</f>
        <v/>
      </c>
      <c r="U186" s="270" t="str">
        <f>IF(ISERROR(VLOOKUP($A186,parlvotes_lh!$A$11:$ZZ$210,226,FALSE))=TRUE,"",IF(VLOOKUP($A186,parlvotes_lh!$A$11:$ZZ$210,226,FALSE)=0,"",VLOOKUP($A186,parlvotes_lh!$A$11:$ZZ$210,226,FALSE)))</f>
        <v/>
      </c>
      <c r="V186" s="270" t="str">
        <f>IF(ISERROR(VLOOKUP($A186,parlvotes_lh!$A$11:$ZZ$210,246,FALSE))=TRUE,"",IF(VLOOKUP($A186,parlvotes_lh!$A$11:$ZZ$210,246,FALSE)=0,"",VLOOKUP($A186,parlvotes_lh!$A$11:$ZZ$210,246,FALSE)))</f>
        <v/>
      </c>
      <c r="W186" s="270" t="str">
        <f>IF(ISERROR(VLOOKUP($A186,parlvotes_lh!$A$11:$ZZ$210,266,FALSE))=TRUE,"",IF(VLOOKUP($A186,parlvotes_lh!$A$11:$ZZ$210,266,FALSE)=0,"",VLOOKUP($A186,parlvotes_lh!$A$11:$ZZ$210,266,FALSE)))</f>
        <v/>
      </c>
      <c r="X186" s="270" t="str">
        <f>IF(ISERROR(VLOOKUP($A186,parlvotes_lh!$A$11:$ZZ$210,286,FALSE))=TRUE,"",IF(VLOOKUP($A186,parlvotes_lh!$A$11:$ZZ$210,286,FALSE)=0,"",VLOOKUP($A186,parlvotes_lh!$A$11:$ZZ$210,286,FALSE)))</f>
        <v/>
      </c>
      <c r="Y186" s="270" t="str">
        <f>IF(ISERROR(VLOOKUP($A186,parlvotes_lh!$A$11:$ZZ$210,306,FALSE))=TRUE,"",IF(VLOOKUP($A186,parlvotes_lh!$A$11:$ZZ$210,306,FALSE)=0,"",VLOOKUP($A186,parlvotes_lh!$A$11:$ZZ$210,306,FALSE)))</f>
        <v/>
      </c>
      <c r="Z186" s="270" t="str">
        <f>IF(ISERROR(VLOOKUP($A186,parlvotes_lh!$A$11:$ZZ$210,326,FALSE))=TRUE,"",IF(VLOOKUP($A186,parlvotes_lh!$A$11:$ZZ$210,326,FALSE)=0,"",VLOOKUP($A186,parlvotes_lh!$A$11:$ZZ$210,326,FALSE)))</f>
        <v/>
      </c>
      <c r="AA186" s="270" t="str">
        <f>IF(ISERROR(VLOOKUP($A186,parlvotes_lh!$A$11:$ZZ$210,346,FALSE))=TRUE,"",IF(VLOOKUP($A186,parlvotes_lh!$A$11:$ZZ$210,346,FALSE)=0,"",VLOOKUP($A186,parlvotes_lh!$A$11:$ZZ$210,346,FALSE)))</f>
        <v/>
      </c>
      <c r="AB186" s="270" t="str">
        <f>IF(ISERROR(VLOOKUP($A186,parlvotes_lh!$A$11:$ZZ$210,366,FALSE))=TRUE,"",IF(VLOOKUP($A186,parlvotes_lh!$A$11:$ZZ$210,366,FALSE)=0,"",VLOOKUP($A186,parlvotes_lh!$A$11:$ZZ$210,366,FALSE)))</f>
        <v/>
      </c>
      <c r="AC186" s="270" t="str">
        <f>IF(ISERROR(VLOOKUP($A186,parlvotes_lh!$A$11:$ZZ$210,386,FALSE))=TRUE,"",IF(VLOOKUP($A186,parlvotes_lh!$A$11:$ZZ$210,386,FALSE)=0,"",VLOOKUP($A186,parlvotes_lh!$A$11:$ZZ$210,386,FALSE)))</f>
        <v/>
      </c>
    </row>
    <row r="187" spans="1:29" ht="13.5" customHeight="1">
      <c r="A187" s="264"/>
      <c r="B187" s="45" t="str">
        <f>IF(A187="","",MID(info_weblinks!$C$3,32,3))</f>
        <v/>
      </c>
      <c r="C187" s="45" t="str">
        <f>IF(info_parties!G187="","",info_parties!G187)</f>
        <v/>
      </c>
      <c r="D187" s="45" t="str">
        <f>IF(info_parties!K187="","",info_parties!K187)</f>
        <v/>
      </c>
      <c r="E187" s="45" t="str">
        <f>IF(info_parties!H187="","",info_parties!H187)</f>
        <v/>
      </c>
      <c r="F187" s="265" t="str">
        <f t="shared" si="8"/>
        <v/>
      </c>
      <c r="G187" s="266" t="str">
        <f t="shared" si="9"/>
        <v/>
      </c>
      <c r="H187" s="267" t="str">
        <f t="shared" si="10"/>
        <v/>
      </c>
      <c r="I187" s="268" t="str">
        <f t="shared" si="11"/>
        <v/>
      </c>
      <c r="J187" s="269" t="str">
        <f>IF(ISERROR(VLOOKUP($A187,parlvotes_lh!$A$11:$ZZ$210,6,FALSE))=TRUE,"",IF(VLOOKUP($A187,parlvotes_lh!$A$11:$ZZ$210,6,FALSE)=0,"",VLOOKUP($A187,parlvotes_lh!$A$11:$ZZ$210,6,FALSE)))</f>
        <v/>
      </c>
      <c r="K187" s="269" t="str">
        <f>IF(ISERROR(VLOOKUP($A187,parlvotes_lh!$A$11:$ZZ$210,26,FALSE))=TRUE,"",IF(VLOOKUP($A187,parlvotes_lh!$A$11:$ZZ$210,26,FALSE)=0,"",VLOOKUP($A187,parlvotes_lh!$A$11:$ZZ$210,26,FALSE)))</f>
        <v/>
      </c>
      <c r="L187" s="269" t="str">
        <f>IF(ISERROR(VLOOKUP($A187,parlvotes_lh!$A$11:$ZZ$210,46,FALSE))=TRUE,"",IF(VLOOKUP($A187,parlvotes_lh!$A$11:$ZZ$210,46,FALSE)=0,"",VLOOKUP($A187,parlvotes_lh!$A$11:$ZZ$210,46,FALSE)))</f>
        <v/>
      </c>
      <c r="M187" s="269" t="str">
        <f>IF(ISERROR(VLOOKUP($A187,parlvotes_lh!$A$11:$ZZ$210,66,FALSE))=TRUE,"",IF(VLOOKUP($A187,parlvotes_lh!$A$11:$ZZ$210,66,FALSE)=0,"",VLOOKUP($A187,parlvotes_lh!$A$11:$ZZ$210,66,FALSE)))</f>
        <v/>
      </c>
      <c r="N187" s="269" t="str">
        <f>IF(ISERROR(VLOOKUP($A187,parlvotes_lh!$A$11:$ZZ$210,86,FALSE))=TRUE,"",IF(VLOOKUP($A187,parlvotes_lh!$A$11:$ZZ$210,86,FALSE)=0,"",VLOOKUP($A187,parlvotes_lh!$A$11:$ZZ$210,86,FALSE)))</f>
        <v/>
      </c>
      <c r="O187" s="269" t="str">
        <f>IF(ISERROR(VLOOKUP($A187,parlvotes_lh!$A$11:$ZZ$210,106,FALSE))=TRUE,"",IF(VLOOKUP($A187,parlvotes_lh!$A$11:$ZZ$210,106,FALSE)=0,"",VLOOKUP($A187,parlvotes_lh!$A$11:$ZZ$210,106,FALSE)))</f>
        <v/>
      </c>
      <c r="P187" s="269" t="str">
        <f>IF(ISERROR(VLOOKUP($A187,parlvotes_lh!$A$11:$ZZ$210,126,FALSE))=TRUE,"",IF(VLOOKUP($A187,parlvotes_lh!$A$11:$ZZ$210,126,FALSE)=0,"",VLOOKUP($A187,parlvotes_lh!$A$11:$ZZ$210,126,FALSE)))</f>
        <v/>
      </c>
      <c r="Q187" s="270" t="str">
        <f>IF(ISERROR(VLOOKUP($A187,parlvotes_lh!$A$11:$ZZ$210,146,FALSE))=TRUE,"",IF(VLOOKUP($A187,parlvotes_lh!$A$11:$ZZ$210,146,FALSE)=0,"",VLOOKUP($A187,parlvotes_lh!$A$11:$ZZ$210,146,FALSE)))</f>
        <v/>
      </c>
      <c r="R187" s="270" t="str">
        <f>IF(ISERROR(VLOOKUP($A187,parlvotes_lh!$A$11:$ZZ$210,166,FALSE))=TRUE,"",IF(VLOOKUP($A187,parlvotes_lh!$A$11:$ZZ$210,166,FALSE)=0,"",VLOOKUP($A187,parlvotes_lh!$A$11:$ZZ$210,166,FALSE)))</f>
        <v/>
      </c>
      <c r="S187" s="270" t="str">
        <f>IF(ISERROR(VLOOKUP($A187,parlvotes_lh!$A$11:$ZZ$210,186,FALSE))=TRUE,"",IF(VLOOKUP($A187,parlvotes_lh!$A$11:$ZZ$210,186,FALSE)=0,"",VLOOKUP($A187,parlvotes_lh!$A$11:$ZZ$210,186,FALSE)))</f>
        <v/>
      </c>
      <c r="T187" s="270" t="str">
        <f>IF(ISERROR(VLOOKUP($A187,parlvotes_lh!$A$11:$ZZ$210,206,FALSE))=TRUE,"",IF(VLOOKUP($A187,parlvotes_lh!$A$11:$ZZ$210,206,FALSE)=0,"",VLOOKUP($A187,parlvotes_lh!$A$11:$ZZ$210,206,FALSE)))</f>
        <v/>
      </c>
      <c r="U187" s="270" t="str">
        <f>IF(ISERROR(VLOOKUP($A187,parlvotes_lh!$A$11:$ZZ$210,226,FALSE))=TRUE,"",IF(VLOOKUP($A187,parlvotes_lh!$A$11:$ZZ$210,226,FALSE)=0,"",VLOOKUP($A187,parlvotes_lh!$A$11:$ZZ$210,226,FALSE)))</f>
        <v/>
      </c>
      <c r="V187" s="270" t="str">
        <f>IF(ISERROR(VLOOKUP($A187,parlvotes_lh!$A$11:$ZZ$210,246,FALSE))=TRUE,"",IF(VLOOKUP($A187,parlvotes_lh!$A$11:$ZZ$210,246,FALSE)=0,"",VLOOKUP($A187,parlvotes_lh!$A$11:$ZZ$210,246,FALSE)))</f>
        <v/>
      </c>
      <c r="W187" s="270" t="str">
        <f>IF(ISERROR(VLOOKUP($A187,parlvotes_lh!$A$11:$ZZ$210,266,FALSE))=TRUE,"",IF(VLOOKUP($A187,parlvotes_lh!$A$11:$ZZ$210,266,FALSE)=0,"",VLOOKUP($A187,parlvotes_lh!$A$11:$ZZ$210,266,FALSE)))</f>
        <v/>
      </c>
      <c r="X187" s="270" t="str">
        <f>IF(ISERROR(VLOOKUP($A187,parlvotes_lh!$A$11:$ZZ$210,286,FALSE))=TRUE,"",IF(VLOOKUP($A187,parlvotes_lh!$A$11:$ZZ$210,286,FALSE)=0,"",VLOOKUP($A187,parlvotes_lh!$A$11:$ZZ$210,286,FALSE)))</f>
        <v/>
      </c>
      <c r="Y187" s="270" t="str">
        <f>IF(ISERROR(VLOOKUP($A187,parlvotes_lh!$A$11:$ZZ$210,306,FALSE))=TRUE,"",IF(VLOOKUP($A187,parlvotes_lh!$A$11:$ZZ$210,306,FALSE)=0,"",VLOOKUP($A187,parlvotes_lh!$A$11:$ZZ$210,306,FALSE)))</f>
        <v/>
      </c>
      <c r="Z187" s="270" t="str">
        <f>IF(ISERROR(VLOOKUP($A187,parlvotes_lh!$A$11:$ZZ$210,326,FALSE))=TRUE,"",IF(VLOOKUP($A187,parlvotes_lh!$A$11:$ZZ$210,326,FALSE)=0,"",VLOOKUP($A187,parlvotes_lh!$A$11:$ZZ$210,326,FALSE)))</f>
        <v/>
      </c>
      <c r="AA187" s="270" t="str">
        <f>IF(ISERROR(VLOOKUP($A187,parlvotes_lh!$A$11:$ZZ$210,346,FALSE))=TRUE,"",IF(VLOOKUP($A187,parlvotes_lh!$A$11:$ZZ$210,346,FALSE)=0,"",VLOOKUP($A187,parlvotes_lh!$A$11:$ZZ$210,346,FALSE)))</f>
        <v/>
      </c>
      <c r="AB187" s="270" t="str">
        <f>IF(ISERROR(VLOOKUP($A187,parlvotes_lh!$A$11:$ZZ$210,366,FALSE))=TRUE,"",IF(VLOOKUP($A187,parlvotes_lh!$A$11:$ZZ$210,366,FALSE)=0,"",VLOOKUP($A187,parlvotes_lh!$A$11:$ZZ$210,366,FALSE)))</f>
        <v/>
      </c>
      <c r="AC187" s="270" t="str">
        <f>IF(ISERROR(VLOOKUP($A187,parlvotes_lh!$A$11:$ZZ$210,386,FALSE))=TRUE,"",IF(VLOOKUP($A187,parlvotes_lh!$A$11:$ZZ$210,386,FALSE)=0,"",VLOOKUP($A187,parlvotes_lh!$A$11:$ZZ$210,386,FALSE)))</f>
        <v/>
      </c>
    </row>
    <row r="188" spans="1:29" ht="13.5" customHeight="1">
      <c r="A188" s="264"/>
      <c r="B188" s="45" t="str">
        <f>IF(A188="","",MID(info_weblinks!$C$3,32,3))</f>
        <v/>
      </c>
      <c r="C188" s="45" t="str">
        <f>IF(info_parties!G188="","",info_parties!G188)</f>
        <v/>
      </c>
      <c r="D188" s="45" t="str">
        <f>IF(info_parties!K188="","",info_parties!K188)</f>
        <v/>
      </c>
      <c r="E188" s="45" t="str">
        <f>IF(info_parties!H188="","",info_parties!H188)</f>
        <v/>
      </c>
      <c r="F188" s="265" t="str">
        <f t="shared" si="8"/>
        <v/>
      </c>
      <c r="G188" s="266" t="str">
        <f t="shared" si="9"/>
        <v/>
      </c>
      <c r="H188" s="267" t="str">
        <f t="shared" si="10"/>
        <v/>
      </c>
      <c r="I188" s="268" t="str">
        <f t="shared" si="11"/>
        <v/>
      </c>
      <c r="J188" s="269" t="str">
        <f>IF(ISERROR(VLOOKUP($A188,parlvotes_lh!$A$11:$ZZ$210,6,FALSE))=TRUE,"",IF(VLOOKUP($A188,parlvotes_lh!$A$11:$ZZ$210,6,FALSE)=0,"",VLOOKUP($A188,parlvotes_lh!$A$11:$ZZ$210,6,FALSE)))</f>
        <v/>
      </c>
      <c r="K188" s="269" t="str">
        <f>IF(ISERROR(VLOOKUP($A188,parlvotes_lh!$A$11:$ZZ$210,26,FALSE))=TRUE,"",IF(VLOOKUP($A188,parlvotes_lh!$A$11:$ZZ$210,26,FALSE)=0,"",VLOOKUP($A188,parlvotes_lh!$A$11:$ZZ$210,26,FALSE)))</f>
        <v/>
      </c>
      <c r="L188" s="269" t="str">
        <f>IF(ISERROR(VLOOKUP($A188,parlvotes_lh!$A$11:$ZZ$210,46,FALSE))=TRUE,"",IF(VLOOKUP($A188,parlvotes_lh!$A$11:$ZZ$210,46,FALSE)=0,"",VLOOKUP($A188,parlvotes_lh!$A$11:$ZZ$210,46,FALSE)))</f>
        <v/>
      </c>
      <c r="M188" s="269" t="str">
        <f>IF(ISERROR(VLOOKUP($A188,parlvotes_lh!$A$11:$ZZ$210,66,FALSE))=TRUE,"",IF(VLOOKUP($A188,parlvotes_lh!$A$11:$ZZ$210,66,FALSE)=0,"",VLOOKUP($A188,parlvotes_lh!$A$11:$ZZ$210,66,FALSE)))</f>
        <v/>
      </c>
      <c r="N188" s="269" t="str">
        <f>IF(ISERROR(VLOOKUP($A188,parlvotes_lh!$A$11:$ZZ$210,86,FALSE))=TRUE,"",IF(VLOOKUP($A188,parlvotes_lh!$A$11:$ZZ$210,86,FALSE)=0,"",VLOOKUP($A188,parlvotes_lh!$A$11:$ZZ$210,86,FALSE)))</f>
        <v/>
      </c>
      <c r="O188" s="269" t="str">
        <f>IF(ISERROR(VLOOKUP($A188,parlvotes_lh!$A$11:$ZZ$210,106,FALSE))=TRUE,"",IF(VLOOKUP($A188,parlvotes_lh!$A$11:$ZZ$210,106,FALSE)=0,"",VLOOKUP($A188,parlvotes_lh!$A$11:$ZZ$210,106,FALSE)))</f>
        <v/>
      </c>
      <c r="P188" s="269" t="str">
        <f>IF(ISERROR(VLOOKUP($A188,parlvotes_lh!$A$11:$ZZ$210,126,FALSE))=TRUE,"",IF(VLOOKUP($A188,parlvotes_lh!$A$11:$ZZ$210,126,FALSE)=0,"",VLOOKUP($A188,parlvotes_lh!$A$11:$ZZ$210,126,FALSE)))</f>
        <v/>
      </c>
      <c r="Q188" s="270" t="str">
        <f>IF(ISERROR(VLOOKUP($A188,parlvotes_lh!$A$11:$ZZ$210,146,FALSE))=TRUE,"",IF(VLOOKUP($A188,parlvotes_lh!$A$11:$ZZ$210,146,FALSE)=0,"",VLOOKUP($A188,parlvotes_lh!$A$11:$ZZ$210,146,FALSE)))</f>
        <v/>
      </c>
      <c r="R188" s="270" t="str">
        <f>IF(ISERROR(VLOOKUP($A188,parlvotes_lh!$A$11:$ZZ$210,166,FALSE))=TRUE,"",IF(VLOOKUP($A188,parlvotes_lh!$A$11:$ZZ$210,166,FALSE)=0,"",VLOOKUP($A188,parlvotes_lh!$A$11:$ZZ$210,166,FALSE)))</f>
        <v/>
      </c>
      <c r="S188" s="270" t="str">
        <f>IF(ISERROR(VLOOKUP($A188,parlvotes_lh!$A$11:$ZZ$210,186,FALSE))=TRUE,"",IF(VLOOKUP($A188,parlvotes_lh!$A$11:$ZZ$210,186,FALSE)=0,"",VLOOKUP($A188,parlvotes_lh!$A$11:$ZZ$210,186,FALSE)))</f>
        <v/>
      </c>
      <c r="T188" s="270" t="str">
        <f>IF(ISERROR(VLOOKUP($A188,parlvotes_lh!$A$11:$ZZ$210,206,FALSE))=TRUE,"",IF(VLOOKUP($A188,parlvotes_lh!$A$11:$ZZ$210,206,FALSE)=0,"",VLOOKUP($A188,parlvotes_lh!$A$11:$ZZ$210,206,FALSE)))</f>
        <v/>
      </c>
      <c r="U188" s="270" t="str">
        <f>IF(ISERROR(VLOOKUP($A188,parlvotes_lh!$A$11:$ZZ$210,226,FALSE))=TRUE,"",IF(VLOOKUP($A188,parlvotes_lh!$A$11:$ZZ$210,226,FALSE)=0,"",VLOOKUP($A188,parlvotes_lh!$A$11:$ZZ$210,226,FALSE)))</f>
        <v/>
      </c>
      <c r="V188" s="270" t="str">
        <f>IF(ISERROR(VLOOKUP($A188,parlvotes_lh!$A$11:$ZZ$210,246,FALSE))=TRUE,"",IF(VLOOKUP($A188,parlvotes_lh!$A$11:$ZZ$210,246,FALSE)=0,"",VLOOKUP($A188,parlvotes_lh!$A$11:$ZZ$210,246,FALSE)))</f>
        <v/>
      </c>
      <c r="W188" s="270" t="str">
        <f>IF(ISERROR(VLOOKUP($A188,parlvotes_lh!$A$11:$ZZ$210,266,FALSE))=TRUE,"",IF(VLOOKUP($A188,parlvotes_lh!$A$11:$ZZ$210,266,FALSE)=0,"",VLOOKUP($A188,parlvotes_lh!$A$11:$ZZ$210,266,FALSE)))</f>
        <v/>
      </c>
      <c r="X188" s="270" t="str">
        <f>IF(ISERROR(VLOOKUP($A188,parlvotes_lh!$A$11:$ZZ$210,286,FALSE))=TRUE,"",IF(VLOOKUP($A188,parlvotes_lh!$A$11:$ZZ$210,286,FALSE)=0,"",VLOOKUP($A188,parlvotes_lh!$A$11:$ZZ$210,286,FALSE)))</f>
        <v/>
      </c>
      <c r="Y188" s="270" t="str">
        <f>IF(ISERROR(VLOOKUP($A188,parlvotes_lh!$A$11:$ZZ$210,306,FALSE))=TRUE,"",IF(VLOOKUP($A188,parlvotes_lh!$A$11:$ZZ$210,306,FALSE)=0,"",VLOOKUP($A188,parlvotes_lh!$A$11:$ZZ$210,306,FALSE)))</f>
        <v/>
      </c>
      <c r="Z188" s="270" t="str">
        <f>IF(ISERROR(VLOOKUP($A188,parlvotes_lh!$A$11:$ZZ$210,326,FALSE))=TRUE,"",IF(VLOOKUP($A188,parlvotes_lh!$A$11:$ZZ$210,326,FALSE)=0,"",VLOOKUP($A188,parlvotes_lh!$A$11:$ZZ$210,326,FALSE)))</f>
        <v/>
      </c>
      <c r="AA188" s="270" t="str">
        <f>IF(ISERROR(VLOOKUP($A188,parlvotes_lh!$A$11:$ZZ$210,346,FALSE))=TRUE,"",IF(VLOOKUP($A188,parlvotes_lh!$A$11:$ZZ$210,346,FALSE)=0,"",VLOOKUP($A188,parlvotes_lh!$A$11:$ZZ$210,346,FALSE)))</f>
        <v/>
      </c>
      <c r="AB188" s="270" t="str">
        <f>IF(ISERROR(VLOOKUP($A188,parlvotes_lh!$A$11:$ZZ$210,366,FALSE))=TRUE,"",IF(VLOOKUP($A188,parlvotes_lh!$A$11:$ZZ$210,366,FALSE)=0,"",VLOOKUP($A188,parlvotes_lh!$A$11:$ZZ$210,366,FALSE)))</f>
        <v/>
      </c>
      <c r="AC188" s="270" t="str">
        <f>IF(ISERROR(VLOOKUP($A188,parlvotes_lh!$A$11:$ZZ$210,386,FALSE))=TRUE,"",IF(VLOOKUP($A188,parlvotes_lh!$A$11:$ZZ$210,386,FALSE)=0,"",VLOOKUP($A188,parlvotes_lh!$A$11:$ZZ$210,386,FALSE)))</f>
        <v/>
      </c>
    </row>
    <row r="189" spans="1:29" ht="13.5" customHeight="1">
      <c r="A189" s="264"/>
      <c r="B189" s="45" t="str">
        <f>IF(A189="","",MID(info_weblinks!$C$3,32,3))</f>
        <v/>
      </c>
      <c r="C189" s="45" t="str">
        <f>IF(info_parties!G189="","",info_parties!G189)</f>
        <v/>
      </c>
      <c r="D189" s="45" t="str">
        <f>IF(info_parties!K189="","",info_parties!K189)</f>
        <v/>
      </c>
      <c r="E189" s="45" t="str">
        <f>IF(info_parties!H189="","",info_parties!H189)</f>
        <v/>
      </c>
      <c r="F189" s="265" t="str">
        <f t="shared" si="8"/>
        <v/>
      </c>
      <c r="G189" s="266" t="str">
        <f t="shared" si="9"/>
        <v/>
      </c>
      <c r="H189" s="267" t="str">
        <f t="shared" si="10"/>
        <v/>
      </c>
      <c r="I189" s="268" t="str">
        <f t="shared" si="11"/>
        <v/>
      </c>
      <c r="J189" s="269" t="str">
        <f>IF(ISERROR(VLOOKUP($A189,parlvotes_lh!$A$11:$ZZ$210,6,FALSE))=TRUE,"",IF(VLOOKUP($A189,parlvotes_lh!$A$11:$ZZ$210,6,FALSE)=0,"",VLOOKUP($A189,parlvotes_lh!$A$11:$ZZ$210,6,FALSE)))</f>
        <v/>
      </c>
      <c r="K189" s="269" t="str">
        <f>IF(ISERROR(VLOOKUP($A189,parlvotes_lh!$A$11:$ZZ$210,26,FALSE))=TRUE,"",IF(VLOOKUP($A189,parlvotes_lh!$A$11:$ZZ$210,26,FALSE)=0,"",VLOOKUP($A189,parlvotes_lh!$A$11:$ZZ$210,26,FALSE)))</f>
        <v/>
      </c>
      <c r="L189" s="269" t="str">
        <f>IF(ISERROR(VLOOKUP($A189,parlvotes_lh!$A$11:$ZZ$210,46,FALSE))=TRUE,"",IF(VLOOKUP($A189,parlvotes_lh!$A$11:$ZZ$210,46,FALSE)=0,"",VLOOKUP($A189,parlvotes_lh!$A$11:$ZZ$210,46,FALSE)))</f>
        <v/>
      </c>
      <c r="M189" s="269" t="str">
        <f>IF(ISERROR(VLOOKUP($A189,parlvotes_lh!$A$11:$ZZ$210,66,FALSE))=TRUE,"",IF(VLOOKUP($A189,parlvotes_lh!$A$11:$ZZ$210,66,FALSE)=0,"",VLOOKUP($A189,parlvotes_lh!$A$11:$ZZ$210,66,FALSE)))</f>
        <v/>
      </c>
      <c r="N189" s="269" t="str">
        <f>IF(ISERROR(VLOOKUP($A189,parlvotes_lh!$A$11:$ZZ$210,86,FALSE))=TRUE,"",IF(VLOOKUP($A189,parlvotes_lh!$A$11:$ZZ$210,86,FALSE)=0,"",VLOOKUP($A189,parlvotes_lh!$A$11:$ZZ$210,86,FALSE)))</f>
        <v/>
      </c>
      <c r="O189" s="269" t="str">
        <f>IF(ISERROR(VLOOKUP($A189,parlvotes_lh!$A$11:$ZZ$210,106,FALSE))=TRUE,"",IF(VLOOKUP($A189,parlvotes_lh!$A$11:$ZZ$210,106,FALSE)=0,"",VLOOKUP($A189,parlvotes_lh!$A$11:$ZZ$210,106,FALSE)))</f>
        <v/>
      </c>
      <c r="P189" s="269" t="str">
        <f>IF(ISERROR(VLOOKUP($A189,parlvotes_lh!$A$11:$ZZ$210,126,FALSE))=TRUE,"",IF(VLOOKUP($A189,parlvotes_lh!$A$11:$ZZ$210,126,FALSE)=0,"",VLOOKUP($A189,parlvotes_lh!$A$11:$ZZ$210,126,FALSE)))</f>
        <v/>
      </c>
      <c r="Q189" s="270" t="str">
        <f>IF(ISERROR(VLOOKUP($A189,parlvotes_lh!$A$11:$ZZ$210,146,FALSE))=TRUE,"",IF(VLOOKUP($A189,parlvotes_lh!$A$11:$ZZ$210,146,FALSE)=0,"",VLOOKUP($A189,parlvotes_lh!$A$11:$ZZ$210,146,FALSE)))</f>
        <v/>
      </c>
      <c r="R189" s="270" t="str">
        <f>IF(ISERROR(VLOOKUP($A189,parlvotes_lh!$A$11:$ZZ$210,166,FALSE))=TRUE,"",IF(VLOOKUP($A189,parlvotes_lh!$A$11:$ZZ$210,166,FALSE)=0,"",VLOOKUP($A189,parlvotes_lh!$A$11:$ZZ$210,166,FALSE)))</f>
        <v/>
      </c>
      <c r="S189" s="270" t="str">
        <f>IF(ISERROR(VLOOKUP($A189,parlvotes_lh!$A$11:$ZZ$210,186,FALSE))=TRUE,"",IF(VLOOKUP($A189,parlvotes_lh!$A$11:$ZZ$210,186,FALSE)=0,"",VLOOKUP($A189,parlvotes_lh!$A$11:$ZZ$210,186,FALSE)))</f>
        <v/>
      </c>
      <c r="T189" s="270" t="str">
        <f>IF(ISERROR(VLOOKUP($A189,parlvotes_lh!$A$11:$ZZ$210,206,FALSE))=TRUE,"",IF(VLOOKUP($A189,parlvotes_lh!$A$11:$ZZ$210,206,FALSE)=0,"",VLOOKUP($A189,parlvotes_lh!$A$11:$ZZ$210,206,FALSE)))</f>
        <v/>
      </c>
      <c r="U189" s="270" t="str">
        <f>IF(ISERROR(VLOOKUP($A189,parlvotes_lh!$A$11:$ZZ$210,226,FALSE))=TRUE,"",IF(VLOOKUP($A189,parlvotes_lh!$A$11:$ZZ$210,226,FALSE)=0,"",VLOOKUP($A189,parlvotes_lh!$A$11:$ZZ$210,226,FALSE)))</f>
        <v/>
      </c>
      <c r="V189" s="270" t="str">
        <f>IF(ISERROR(VLOOKUP($A189,parlvotes_lh!$A$11:$ZZ$210,246,FALSE))=TRUE,"",IF(VLOOKUP($A189,parlvotes_lh!$A$11:$ZZ$210,246,FALSE)=0,"",VLOOKUP($A189,parlvotes_lh!$A$11:$ZZ$210,246,FALSE)))</f>
        <v/>
      </c>
      <c r="W189" s="270" t="str">
        <f>IF(ISERROR(VLOOKUP($A189,parlvotes_lh!$A$11:$ZZ$210,266,FALSE))=TRUE,"",IF(VLOOKUP($A189,parlvotes_lh!$A$11:$ZZ$210,266,FALSE)=0,"",VLOOKUP($A189,parlvotes_lh!$A$11:$ZZ$210,266,FALSE)))</f>
        <v/>
      </c>
      <c r="X189" s="270" t="str">
        <f>IF(ISERROR(VLOOKUP($A189,parlvotes_lh!$A$11:$ZZ$210,286,FALSE))=TRUE,"",IF(VLOOKUP($A189,parlvotes_lh!$A$11:$ZZ$210,286,FALSE)=0,"",VLOOKUP($A189,parlvotes_lh!$A$11:$ZZ$210,286,FALSE)))</f>
        <v/>
      </c>
      <c r="Y189" s="270" t="str">
        <f>IF(ISERROR(VLOOKUP($A189,parlvotes_lh!$A$11:$ZZ$210,306,FALSE))=TRUE,"",IF(VLOOKUP($A189,parlvotes_lh!$A$11:$ZZ$210,306,FALSE)=0,"",VLOOKUP($A189,parlvotes_lh!$A$11:$ZZ$210,306,FALSE)))</f>
        <v/>
      </c>
      <c r="Z189" s="270" t="str">
        <f>IF(ISERROR(VLOOKUP($A189,parlvotes_lh!$A$11:$ZZ$210,326,FALSE))=TRUE,"",IF(VLOOKUP($A189,parlvotes_lh!$A$11:$ZZ$210,326,FALSE)=0,"",VLOOKUP($A189,parlvotes_lh!$A$11:$ZZ$210,326,FALSE)))</f>
        <v/>
      </c>
      <c r="AA189" s="270" t="str">
        <f>IF(ISERROR(VLOOKUP($A189,parlvotes_lh!$A$11:$ZZ$210,346,FALSE))=TRUE,"",IF(VLOOKUP($A189,parlvotes_lh!$A$11:$ZZ$210,346,FALSE)=0,"",VLOOKUP($A189,parlvotes_lh!$A$11:$ZZ$210,346,FALSE)))</f>
        <v/>
      </c>
      <c r="AB189" s="270" t="str">
        <f>IF(ISERROR(VLOOKUP($A189,parlvotes_lh!$A$11:$ZZ$210,366,FALSE))=TRUE,"",IF(VLOOKUP($A189,parlvotes_lh!$A$11:$ZZ$210,366,FALSE)=0,"",VLOOKUP($A189,parlvotes_lh!$A$11:$ZZ$210,366,FALSE)))</f>
        <v/>
      </c>
      <c r="AC189" s="270" t="str">
        <f>IF(ISERROR(VLOOKUP($A189,parlvotes_lh!$A$11:$ZZ$210,386,FALSE))=TRUE,"",IF(VLOOKUP($A189,parlvotes_lh!$A$11:$ZZ$210,386,FALSE)=0,"",VLOOKUP($A189,parlvotes_lh!$A$11:$ZZ$210,386,FALSE)))</f>
        <v/>
      </c>
    </row>
    <row r="190" spans="1:29" ht="13.5" customHeight="1">
      <c r="A190" s="264"/>
      <c r="B190" s="45" t="str">
        <f>IF(A190="","",MID(info_weblinks!$C$3,32,3))</f>
        <v/>
      </c>
      <c r="C190" s="45" t="str">
        <f>IF(info_parties!G190="","",info_parties!G190)</f>
        <v/>
      </c>
      <c r="D190" s="45" t="str">
        <f>IF(info_parties!K190="","",info_parties!K190)</f>
        <v/>
      </c>
      <c r="E190" s="45" t="str">
        <f>IF(info_parties!H190="","",info_parties!H190)</f>
        <v/>
      </c>
      <c r="F190" s="265" t="str">
        <f t="shared" si="8"/>
        <v/>
      </c>
      <c r="G190" s="266" t="str">
        <f t="shared" si="9"/>
        <v/>
      </c>
      <c r="H190" s="267" t="str">
        <f t="shared" si="10"/>
        <v/>
      </c>
      <c r="I190" s="268" t="str">
        <f t="shared" si="11"/>
        <v/>
      </c>
      <c r="J190" s="269" t="str">
        <f>IF(ISERROR(VLOOKUP($A190,parlvotes_lh!$A$11:$ZZ$210,6,FALSE))=TRUE,"",IF(VLOOKUP($A190,parlvotes_lh!$A$11:$ZZ$210,6,FALSE)=0,"",VLOOKUP($A190,parlvotes_lh!$A$11:$ZZ$210,6,FALSE)))</f>
        <v/>
      </c>
      <c r="K190" s="269" t="str">
        <f>IF(ISERROR(VLOOKUP($A190,parlvotes_lh!$A$11:$ZZ$210,26,FALSE))=TRUE,"",IF(VLOOKUP($A190,parlvotes_lh!$A$11:$ZZ$210,26,FALSE)=0,"",VLOOKUP($A190,parlvotes_lh!$A$11:$ZZ$210,26,FALSE)))</f>
        <v/>
      </c>
      <c r="L190" s="269" t="str">
        <f>IF(ISERROR(VLOOKUP($A190,parlvotes_lh!$A$11:$ZZ$210,46,FALSE))=TRUE,"",IF(VLOOKUP($A190,parlvotes_lh!$A$11:$ZZ$210,46,FALSE)=0,"",VLOOKUP($A190,parlvotes_lh!$A$11:$ZZ$210,46,FALSE)))</f>
        <v/>
      </c>
      <c r="M190" s="269" t="str">
        <f>IF(ISERROR(VLOOKUP($A190,parlvotes_lh!$A$11:$ZZ$210,66,FALSE))=TRUE,"",IF(VLOOKUP($A190,parlvotes_lh!$A$11:$ZZ$210,66,FALSE)=0,"",VLOOKUP($A190,parlvotes_lh!$A$11:$ZZ$210,66,FALSE)))</f>
        <v/>
      </c>
      <c r="N190" s="269" t="str">
        <f>IF(ISERROR(VLOOKUP($A190,parlvotes_lh!$A$11:$ZZ$210,86,FALSE))=TRUE,"",IF(VLOOKUP($A190,parlvotes_lh!$A$11:$ZZ$210,86,FALSE)=0,"",VLOOKUP($A190,parlvotes_lh!$A$11:$ZZ$210,86,FALSE)))</f>
        <v/>
      </c>
      <c r="O190" s="269" t="str">
        <f>IF(ISERROR(VLOOKUP($A190,parlvotes_lh!$A$11:$ZZ$210,106,FALSE))=TRUE,"",IF(VLOOKUP($A190,parlvotes_lh!$A$11:$ZZ$210,106,FALSE)=0,"",VLOOKUP($A190,parlvotes_lh!$A$11:$ZZ$210,106,FALSE)))</f>
        <v/>
      </c>
      <c r="P190" s="269" t="str">
        <f>IF(ISERROR(VLOOKUP($A190,parlvotes_lh!$A$11:$ZZ$210,126,FALSE))=TRUE,"",IF(VLOOKUP($A190,parlvotes_lh!$A$11:$ZZ$210,126,FALSE)=0,"",VLOOKUP($A190,parlvotes_lh!$A$11:$ZZ$210,126,FALSE)))</f>
        <v/>
      </c>
      <c r="Q190" s="270" t="str">
        <f>IF(ISERROR(VLOOKUP($A190,parlvotes_lh!$A$11:$ZZ$210,146,FALSE))=TRUE,"",IF(VLOOKUP($A190,parlvotes_lh!$A$11:$ZZ$210,146,FALSE)=0,"",VLOOKUP($A190,parlvotes_lh!$A$11:$ZZ$210,146,FALSE)))</f>
        <v/>
      </c>
      <c r="R190" s="270" t="str">
        <f>IF(ISERROR(VLOOKUP($A190,parlvotes_lh!$A$11:$ZZ$210,166,FALSE))=TRUE,"",IF(VLOOKUP($A190,parlvotes_lh!$A$11:$ZZ$210,166,FALSE)=0,"",VLOOKUP($A190,parlvotes_lh!$A$11:$ZZ$210,166,FALSE)))</f>
        <v/>
      </c>
      <c r="S190" s="270" t="str">
        <f>IF(ISERROR(VLOOKUP($A190,parlvotes_lh!$A$11:$ZZ$210,186,FALSE))=TRUE,"",IF(VLOOKUP($A190,parlvotes_lh!$A$11:$ZZ$210,186,FALSE)=0,"",VLOOKUP($A190,parlvotes_lh!$A$11:$ZZ$210,186,FALSE)))</f>
        <v/>
      </c>
      <c r="T190" s="270" t="str">
        <f>IF(ISERROR(VLOOKUP($A190,parlvotes_lh!$A$11:$ZZ$210,206,FALSE))=TRUE,"",IF(VLOOKUP($A190,parlvotes_lh!$A$11:$ZZ$210,206,FALSE)=0,"",VLOOKUP($A190,parlvotes_lh!$A$11:$ZZ$210,206,FALSE)))</f>
        <v/>
      </c>
      <c r="U190" s="270" t="str">
        <f>IF(ISERROR(VLOOKUP($A190,parlvotes_lh!$A$11:$ZZ$210,226,FALSE))=TRUE,"",IF(VLOOKUP($A190,parlvotes_lh!$A$11:$ZZ$210,226,FALSE)=0,"",VLOOKUP($A190,parlvotes_lh!$A$11:$ZZ$210,226,FALSE)))</f>
        <v/>
      </c>
      <c r="V190" s="270" t="str">
        <f>IF(ISERROR(VLOOKUP($A190,parlvotes_lh!$A$11:$ZZ$210,246,FALSE))=TRUE,"",IF(VLOOKUP($A190,parlvotes_lh!$A$11:$ZZ$210,246,FALSE)=0,"",VLOOKUP($A190,parlvotes_lh!$A$11:$ZZ$210,246,FALSE)))</f>
        <v/>
      </c>
      <c r="W190" s="270" t="str">
        <f>IF(ISERROR(VLOOKUP($A190,parlvotes_lh!$A$11:$ZZ$210,266,FALSE))=TRUE,"",IF(VLOOKUP($A190,parlvotes_lh!$A$11:$ZZ$210,266,FALSE)=0,"",VLOOKUP($A190,parlvotes_lh!$A$11:$ZZ$210,266,FALSE)))</f>
        <v/>
      </c>
      <c r="X190" s="270" t="str">
        <f>IF(ISERROR(VLOOKUP($A190,parlvotes_lh!$A$11:$ZZ$210,286,FALSE))=TRUE,"",IF(VLOOKUP($A190,parlvotes_lh!$A$11:$ZZ$210,286,FALSE)=0,"",VLOOKUP($A190,parlvotes_lh!$A$11:$ZZ$210,286,FALSE)))</f>
        <v/>
      </c>
      <c r="Y190" s="270" t="str">
        <f>IF(ISERROR(VLOOKUP($A190,parlvotes_lh!$A$11:$ZZ$210,306,FALSE))=TRUE,"",IF(VLOOKUP($A190,parlvotes_lh!$A$11:$ZZ$210,306,FALSE)=0,"",VLOOKUP($A190,parlvotes_lh!$A$11:$ZZ$210,306,FALSE)))</f>
        <v/>
      </c>
      <c r="Z190" s="270" t="str">
        <f>IF(ISERROR(VLOOKUP($A190,parlvotes_lh!$A$11:$ZZ$210,326,FALSE))=TRUE,"",IF(VLOOKUP($A190,parlvotes_lh!$A$11:$ZZ$210,326,FALSE)=0,"",VLOOKUP($A190,parlvotes_lh!$A$11:$ZZ$210,326,FALSE)))</f>
        <v/>
      </c>
      <c r="AA190" s="270" t="str">
        <f>IF(ISERROR(VLOOKUP($A190,parlvotes_lh!$A$11:$ZZ$210,346,FALSE))=TRUE,"",IF(VLOOKUP($A190,parlvotes_lh!$A$11:$ZZ$210,346,FALSE)=0,"",VLOOKUP($A190,parlvotes_lh!$A$11:$ZZ$210,346,FALSE)))</f>
        <v/>
      </c>
      <c r="AB190" s="270" t="str">
        <f>IF(ISERROR(VLOOKUP($A190,parlvotes_lh!$A$11:$ZZ$210,366,FALSE))=TRUE,"",IF(VLOOKUP($A190,parlvotes_lh!$A$11:$ZZ$210,366,FALSE)=0,"",VLOOKUP($A190,parlvotes_lh!$A$11:$ZZ$210,366,FALSE)))</f>
        <v/>
      </c>
      <c r="AC190" s="270" t="str">
        <f>IF(ISERROR(VLOOKUP($A190,parlvotes_lh!$A$11:$ZZ$210,386,FALSE))=TRUE,"",IF(VLOOKUP($A190,parlvotes_lh!$A$11:$ZZ$210,386,FALSE)=0,"",VLOOKUP($A190,parlvotes_lh!$A$11:$ZZ$210,386,FALSE)))</f>
        <v/>
      </c>
    </row>
    <row r="191" spans="1:29" ht="13.5" customHeight="1">
      <c r="A191" s="264"/>
      <c r="B191" s="45" t="str">
        <f>IF(A191="","",MID(info_weblinks!$C$3,32,3))</f>
        <v/>
      </c>
      <c r="C191" s="45" t="str">
        <f>IF(info_parties!G191="","",info_parties!G191)</f>
        <v/>
      </c>
      <c r="D191" s="45" t="str">
        <f>IF(info_parties!K191="","",info_parties!K191)</f>
        <v/>
      </c>
      <c r="E191" s="45" t="str">
        <f>IF(info_parties!H191="","",info_parties!H191)</f>
        <v/>
      </c>
      <c r="F191" s="265" t="str">
        <f t="shared" si="8"/>
        <v/>
      </c>
      <c r="G191" s="266" t="str">
        <f t="shared" si="9"/>
        <v/>
      </c>
      <c r="H191" s="267" t="str">
        <f t="shared" si="10"/>
        <v/>
      </c>
      <c r="I191" s="268" t="str">
        <f t="shared" si="11"/>
        <v/>
      </c>
      <c r="J191" s="269" t="str">
        <f>IF(ISERROR(VLOOKUP($A191,parlvotes_lh!$A$11:$ZZ$210,6,FALSE))=TRUE,"",IF(VLOOKUP($A191,parlvotes_lh!$A$11:$ZZ$210,6,FALSE)=0,"",VLOOKUP($A191,parlvotes_lh!$A$11:$ZZ$210,6,FALSE)))</f>
        <v/>
      </c>
      <c r="K191" s="269" t="str">
        <f>IF(ISERROR(VLOOKUP($A191,parlvotes_lh!$A$11:$ZZ$210,26,FALSE))=TRUE,"",IF(VLOOKUP($A191,parlvotes_lh!$A$11:$ZZ$210,26,FALSE)=0,"",VLOOKUP($A191,parlvotes_lh!$A$11:$ZZ$210,26,FALSE)))</f>
        <v/>
      </c>
      <c r="L191" s="269" t="str">
        <f>IF(ISERROR(VLOOKUP($A191,parlvotes_lh!$A$11:$ZZ$210,46,FALSE))=TRUE,"",IF(VLOOKUP($A191,parlvotes_lh!$A$11:$ZZ$210,46,FALSE)=0,"",VLOOKUP($A191,parlvotes_lh!$A$11:$ZZ$210,46,FALSE)))</f>
        <v/>
      </c>
      <c r="M191" s="269" t="str">
        <f>IF(ISERROR(VLOOKUP($A191,parlvotes_lh!$A$11:$ZZ$210,66,FALSE))=TRUE,"",IF(VLOOKUP($A191,parlvotes_lh!$A$11:$ZZ$210,66,FALSE)=0,"",VLOOKUP($A191,parlvotes_lh!$A$11:$ZZ$210,66,FALSE)))</f>
        <v/>
      </c>
      <c r="N191" s="269" t="str">
        <f>IF(ISERROR(VLOOKUP($A191,parlvotes_lh!$A$11:$ZZ$210,86,FALSE))=TRUE,"",IF(VLOOKUP($A191,parlvotes_lh!$A$11:$ZZ$210,86,FALSE)=0,"",VLOOKUP($A191,parlvotes_lh!$A$11:$ZZ$210,86,FALSE)))</f>
        <v/>
      </c>
      <c r="O191" s="269" t="str">
        <f>IF(ISERROR(VLOOKUP($A191,parlvotes_lh!$A$11:$ZZ$210,106,FALSE))=TRUE,"",IF(VLOOKUP($A191,parlvotes_lh!$A$11:$ZZ$210,106,FALSE)=0,"",VLOOKUP($A191,parlvotes_lh!$A$11:$ZZ$210,106,FALSE)))</f>
        <v/>
      </c>
      <c r="P191" s="269" t="str">
        <f>IF(ISERROR(VLOOKUP($A191,parlvotes_lh!$A$11:$ZZ$210,126,FALSE))=TRUE,"",IF(VLOOKUP($A191,parlvotes_lh!$A$11:$ZZ$210,126,FALSE)=0,"",VLOOKUP($A191,parlvotes_lh!$A$11:$ZZ$210,126,FALSE)))</f>
        <v/>
      </c>
      <c r="Q191" s="270" t="str">
        <f>IF(ISERROR(VLOOKUP($A191,parlvotes_lh!$A$11:$ZZ$210,146,FALSE))=TRUE,"",IF(VLOOKUP($A191,parlvotes_lh!$A$11:$ZZ$210,146,FALSE)=0,"",VLOOKUP($A191,parlvotes_lh!$A$11:$ZZ$210,146,FALSE)))</f>
        <v/>
      </c>
      <c r="R191" s="270" t="str">
        <f>IF(ISERROR(VLOOKUP($A191,parlvotes_lh!$A$11:$ZZ$210,166,FALSE))=TRUE,"",IF(VLOOKUP($A191,parlvotes_lh!$A$11:$ZZ$210,166,FALSE)=0,"",VLOOKUP($A191,parlvotes_lh!$A$11:$ZZ$210,166,FALSE)))</f>
        <v/>
      </c>
      <c r="S191" s="270" t="str">
        <f>IF(ISERROR(VLOOKUP($A191,parlvotes_lh!$A$11:$ZZ$210,186,FALSE))=TRUE,"",IF(VLOOKUP($A191,parlvotes_lh!$A$11:$ZZ$210,186,FALSE)=0,"",VLOOKUP($A191,parlvotes_lh!$A$11:$ZZ$210,186,FALSE)))</f>
        <v/>
      </c>
      <c r="T191" s="270" t="str">
        <f>IF(ISERROR(VLOOKUP($A191,parlvotes_lh!$A$11:$ZZ$210,206,FALSE))=TRUE,"",IF(VLOOKUP($A191,parlvotes_lh!$A$11:$ZZ$210,206,FALSE)=0,"",VLOOKUP($A191,parlvotes_lh!$A$11:$ZZ$210,206,FALSE)))</f>
        <v/>
      </c>
      <c r="U191" s="270" t="str">
        <f>IF(ISERROR(VLOOKUP($A191,parlvotes_lh!$A$11:$ZZ$210,226,FALSE))=TRUE,"",IF(VLOOKUP($A191,parlvotes_lh!$A$11:$ZZ$210,226,FALSE)=0,"",VLOOKUP($A191,parlvotes_lh!$A$11:$ZZ$210,226,FALSE)))</f>
        <v/>
      </c>
      <c r="V191" s="270" t="str">
        <f>IF(ISERROR(VLOOKUP($A191,parlvotes_lh!$A$11:$ZZ$210,246,FALSE))=TRUE,"",IF(VLOOKUP($A191,parlvotes_lh!$A$11:$ZZ$210,246,FALSE)=0,"",VLOOKUP($A191,parlvotes_lh!$A$11:$ZZ$210,246,FALSE)))</f>
        <v/>
      </c>
      <c r="W191" s="270" t="str">
        <f>IF(ISERROR(VLOOKUP($A191,parlvotes_lh!$A$11:$ZZ$210,266,FALSE))=TRUE,"",IF(VLOOKUP($A191,parlvotes_lh!$A$11:$ZZ$210,266,FALSE)=0,"",VLOOKUP($A191,parlvotes_lh!$A$11:$ZZ$210,266,FALSE)))</f>
        <v/>
      </c>
      <c r="X191" s="270" t="str">
        <f>IF(ISERROR(VLOOKUP($A191,parlvotes_lh!$A$11:$ZZ$210,286,FALSE))=TRUE,"",IF(VLOOKUP($A191,parlvotes_lh!$A$11:$ZZ$210,286,FALSE)=0,"",VLOOKUP($A191,parlvotes_lh!$A$11:$ZZ$210,286,FALSE)))</f>
        <v/>
      </c>
      <c r="Y191" s="270" t="str">
        <f>IF(ISERROR(VLOOKUP($A191,parlvotes_lh!$A$11:$ZZ$210,306,FALSE))=TRUE,"",IF(VLOOKUP($A191,parlvotes_lh!$A$11:$ZZ$210,306,FALSE)=0,"",VLOOKUP($A191,parlvotes_lh!$A$11:$ZZ$210,306,FALSE)))</f>
        <v/>
      </c>
      <c r="Z191" s="270" t="str">
        <f>IF(ISERROR(VLOOKUP($A191,parlvotes_lh!$A$11:$ZZ$210,326,FALSE))=TRUE,"",IF(VLOOKUP($A191,parlvotes_lh!$A$11:$ZZ$210,326,FALSE)=0,"",VLOOKUP($A191,parlvotes_lh!$A$11:$ZZ$210,326,FALSE)))</f>
        <v/>
      </c>
      <c r="AA191" s="270" t="str">
        <f>IF(ISERROR(VLOOKUP($A191,parlvotes_lh!$A$11:$ZZ$210,346,FALSE))=TRUE,"",IF(VLOOKUP($A191,parlvotes_lh!$A$11:$ZZ$210,346,FALSE)=0,"",VLOOKUP($A191,parlvotes_lh!$A$11:$ZZ$210,346,FALSE)))</f>
        <v/>
      </c>
      <c r="AB191" s="270" t="str">
        <f>IF(ISERROR(VLOOKUP($A191,parlvotes_lh!$A$11:$ZZ$210,366,FALSE))=TRUE,"",IF(VLOOKUP($A191,parlvotes_lh!$A$11:$ZZ$210,366,FALSE)=0,"",VLOOKUP($A191,parlvotes_lh!$A$11:$ZZ$210,366,FALSE)))</f>
        <v/>
      </c>
      <c r="AC191" s="270" t="str">
        <f>IF(ISERROR(VLOOKUP($A191,parlvotes_lh!$A$11:$ZZ$210,386,FALSE))=TRUE,"",IF(VLOOKUP($A191,parlvotes_lh!$A$11:$ZZ$210,386,FALSE)=0,"",VLOOKUP($A191,parlvotes_lh!$A$11:$ZZ$210,386,FALSE)))</f>
        <v/>
      </c>
    </row>
    <row r="192" spans="1:29" ht="13.5" customHeight="1">
      <c r="A192" s="264"/>
      <c r="B192" s="45" t="str">
        <f>IF(A192="","",MID(info_weblinks!$C$3,32,3))</f>
        <v/>
      </c>
      <c r="C192" s="45" t="str">
        <f>IF(info_parties!G192="","",info_parties!G192)</f>
        <v/>
      </c>
      <c r="D192" s="45" t="str">
        <f>IF(info_parties!K192="","",info_parties!K192)</f>
        <v/>
      </c>
      <c r="E192" s="45" t="str">
        <f>IF(info_parties!H192="","",info_parties!H192)</f>
        <v/>
      </c>
      <c r="F192" s="265" t="str">
        <f t="shared" si="8"/>
        <v/>
      </c>
      <c r="G192" s="266" t="str">
        <f t="shared" si="9"/>
        <v/>
      </c>
      <c r="H192" s="267" t="str">
        <f t="shared" si="10"/>
        <v/>
      </c>
      <c r="I192" s="268" t="str">
        <f t="shared" si="11"/>
        <v/>
      </c>
      <c r="J192" s="269" t="str">
        <f>IF(ISERROR(VLOOKUP($A192,parlvotes_lh!$A$11:$ZZ$210,6,FALSE))=TRUE,"",IF(VLOOKUP($A192,parlvotes_lh!$A$11:$ZZ$210,6,FALSE)=0,"",VLOOKUP($A192,parlvotes_lh!$A$11:$ZZ$210,6,FALSE)))</f>
        <v/>
      </c>
      <c r="K192" s="269" t="str">
        <f>IF(ISERROR(VLOOKUP($A192,parlvotes_lh!$A$11:$ZZ$210,26,FALSE))=TRUE,"",IF(VLOOKUP($A192,parlvotes_lh!$A$11:$ZZ$210,26,FALSE)=0,"",VLOOKUP($A192,parlvotes_lh!$A$11:$ZZ$210,26,FALSE)))</f>
        <v/>
      </c>
      <c r="L192" s="269" t="str">
        <f>IF(ISERROR(VLOOKUP($A192,parlvotes_lh!$A$11:$ZZ$210,46,FALSE))=TRUE,"",IF(VLOOKUP($A192,parlvotes_lh!$A$11:$ZZ$210,46,FALSE)=0,"",VLOOKUP($A192,parlvotes_lh!$A$11:$ZZ$210,46,FALSE)))</f>
        <v/>
      </c>
      <c r="M192" s="269" t="str">
        <f>IF(ISERROR(VLOOKUP($A192,parlvotes_lh!$A$11:$ZZ$210,66,FALSE))=TRUE,"",IF(VLOOKUP($A192,parlvotes_lh!$A$11:$ZZ$210,66,FALSE)=0,"",VLOOKUP($A192,parlvotes_lh!$A$11:$ZZ$210,66,FALSE)))</f>
        <v/>
      </c>
      <c r="N192" s="269" t="str">
        <f>IF(ISERROR(VLOOKUP($A192,parlvotes_lh!$A$11:$ZZ$210,86,FALSE))=TRUE,"",IF(VLOOKUP($A192,parlvotes_lh!$A$11:$ZZ$210,86,FALSE)=0,"",VLOOKUP($A192,parlvotes_lh!$A$11:$ZZ$210,86,FALSE)))</f>
        <v/>
      </c>
      <c r="O192" s="269" t="str">
        <f>IF(ISERROR(VLOOKUP($A192,parlvotes_lh!$A$11:$ZZ$210,106,FALSE))=TRUE,"",IF(VLOOKUP($A192,parlvotes_lh!$A$11:$ZZ$210,106,FALSE)=0,"",VLOOKUP($A192,parlvotes_lh!$A$11:$ZZ$210,106,FALSE)))</f>
        <v/>
      </c>
      <c r="P192" s="269" t="str">
        <f>IF(ISERROR(VLOOKUP($A192,parlvotes_lh!$A$11:$ZZ$210,126,FALSE))=TRUE,"",IF(VLOOKUP($A192,parlvotes_lh!$A$11:$ZZ$210,126,FALSE)=0,"",VLOOKUP($A192,parlvotes_lh!$A$11:$ZZ$210,126,FALSE)))</f>
        <v/>
      </c>
      <c r="Q192" s="270" t="str">
        <f>IF(ISERROR(VLOOKUP($A192,parlvotes_lh!$A$11:$ZZ$210,146,FALSE))=TRUE,"",IF(VLOOKUP($A192,parlvotes_lh!$A$11:$ZZ$210,146,FALSE)=0,"",VLOOKUP($A192,parlvotes_lh!$A$11:$ZZ$210,146,FALSE)))</f>
        <v/>
      </c>
      <c r="R192" s="270" t="str">
        <f>IF(ISERROR(VLOOKUP($A192,parlvotes_lh!$A$11:$ZZ$210,166,FALSE))=TRUE,"",IF(VLOOKUP($A192,parlvotes_lh!$A$11:$ZZ$210,166,FALSE)=0,"",VLOOKUP($A192,parlvotes_lh!$A$11:$ZZ$210,166,FALSE)))</f>
        <v/>
      </c>
      <c r="S192" s="270" t="str">
        <f>IF(ISERROR(VLOOKUP($A192,parlvotes_lh!$A$11:$ZZ$210,186,FALSE))=TRUE,"",IF(VLOOKUP($A192,parlvotes_lh!$A$11:$ZZ$210,186,FALSE)=0,"",VLOOKUP($A192,parlvotes_lh!$A$11:$ZZ$210,186,FALSE)))</f>
        <v/>
      </c>
      <c r="T192" s="270" t="str">
        <f>IF(ISERROR(VLOOKUP($A192,parlvotes_lh!$A$11:$ZZ$210,206,FALSE))=TRUE,"",IF(VLOOKUP($A192,parlvotes_lh!$A$11:$ZZ$210,206,FALSE)=0,"",VLOOKUP($A192,parlvotes_lh!$A$11:$ZZ$210,206,FALSE)))</f>
        <v/>
      </c>
      <c r="U192" s="270" t="str">
        <f>IF(ISERROR(VLOOKUP($A192,parlvotes_lh!$A$11:$ZZ$210,226,FALSE))=TRUE,"",IF(VLOOKUP($A192,parlvotes_lh!$A$11:$ZZ$210,226,FALSE)=0,"",VLOOKUP($A192,parlvotes_lh!$A$11:$ZZ$210,226,FALSE)))</f>
        <v/>
      </c>
      <c r="V192" s="270" t="str">
        <f>IF(ISERROR(VLOOKUP($A192,parlvotes_lh!$A$11:$ZZ$210,246,FALSE))=TRUE,"",IF(VLOOKUP($A192,parlvotes_lh!$A$11:$ZZ$210,246,FALSE)=0,"",VLOOKUP($A192,parlvotes_lh!$A$11:$ZZ$210,246,FALSE)))</f>
        <v/>
      </c>
      <c r="W192" s="270" t="str">
        <f>IF(ISERROR(VLOOKUP($A192,parlvotes_lh!$A$11:$ZZ$210,266,FALSE))=TRUE,"",IF(VLOOKUP($A192,parlvotes_lh!$A$11:$ZZ$210,266,FALSE)=0,"",VLOOKUP($A192,parlvotes_lh!$A$11:$ZZ$210,266,FALSE)))</f>
        <v/>
      </c>
      <c r="X192" s="270" t="str">
        <f>IF(ISERROR(VLOOKUP($A192,parlvotes_lh!$A$11:$ZZ$210,286,FALSE))=TRUE,"",IF(VLOOKUP($A192,parlvotes_lh!$A$11:$ZZ$210,286,FALSE)=0,"",VLOOKUP($A192,parlvotes_lh!$A$11:$ZZ$210,286,FALSE)))</f>
        <v/>
      </c>
      <c r="Y192" s="270" t="str">
        <f>IF(ISERROR(VLOOKUP($A192,parlvotes_lh!$A$11:$ZZ$210,306,FALSE))=TRUE,"",IF(VLOOKUP($A192,parlvotes_lh!$A$11:$ZZ$210,306,FALSE)=0,"",VLOOKUP($A192,parlvotes_lh!$A$11:$ZZ$210,306,FALSE)))</f>
        <v/>
      </c>
      <c r="Z192" s="270" t="str">
        <f>IF(ISERROR(VLOOKUP($A192,parlvotes_lh!$A$11:$ZZ$210,326,FALSE))=TRUE,"",IF(VLOOKUP($A192,parlvotes_lh!$A$11:$ZZ$210,326,FALSE)=0,"",VLOOKUP($A192,parlvotes_lh!$A$11:$ZZ$210,326,FALSE)))</f>
        <v/>
      </c>
      <c r="AA192" s="270" t="str">
        <f>IF(ISERROR(VLOOKUP($A192,parlvotes_lh!$A$11:$ZZ$210,346,FALSE))=TRUE,"",IF(VLOOKUP($A192,parlvotes_lh!$A$11:$ZZ$210,346,FALSE)=0,"",VLOOKUP($A192,parlvotes_lh!$A$11:$ZZ$210,346,FALSE)))</f>
        <v/>
      </c>
      <c r="AB192" s="270" t="str">
        <f>IF(ISERROR(VLOOKUP($A192,parlvotes_lh!$A$11:$ZZ$210,366,FALSE))=TRUE,"",IF(VLOOKUP($A192,parlvotes_lh!$A$11:$ZZ$210,366,FALSE)=0,"",VLOOKUP($A192,parlvotes_lh!$A$11:$ZZ$210,366,FALSE)))</f>
        <v/>
      </c>
      <c r="AC192" s="270" t="str">
        <f>IF(ISERROR(VLOOKUP($A192,parlvotes_lh!$A$11:$ZZ$210,386,FALSE))=TRUE,"",IF(VLOOKUP($A192,parlvotes_lh!$A$11:$ZZ$210,386,FALSE)=0,"",VLOOKUP($A192,parlvotes_lh!$A$11:$ZZ$210,386,FALSE)))</f>
        <v/>
      </c>
    </row>
    <row r="193" spans="1:29" ht="13.5" customHeight="1">
      <c r="A193" s="264"/>
      <c r="B193" s="45" t="str">
        <f>IF(A193="","",MID(info_weblinks!$C$3,32,3))</f>
        <v/>
      </c>
      <c r="C193" s="45" t="str">
        <f>IF(info_parties!G193="","",info_parties!G193)</f>
        <v/>
      </c>
      <c r="D193" s="45" t="str">
        <f>IF(info_parties!K193="","",info_parties!K193)</f>
        <v/>
      </c>
      <c r="E193" s="45" t="str">
        <f>IF(info_parties!H193="","",info_parties!H193)</f>
        <v/>
      </c>
      <c r="F193" s="265" t="str">
        <f t="shared" si="8"/>
        <v/>
      </c>
      <c r="G193" s="266" t="str">
        <f t="shared" si="9"/>
        <v/>
      </c>
      <c r="H193" s="267" t="str">
        <f t="shared" si="10"/>
        <v/>
      </c>
      <c r="I193" s="268" t="str">
        <f t="shared" si="11"/>
        <v/>
      </c>
      <c r="J193" s="269" t="str">
        <f>IF(ISERROR(VLOOKUP($A193,parlvotes_lh!$A$11:$ZZ$210,6,FALSE))=TRUE,"",IF(VLOOKUP($A193,parlvotes_lh!$A$11:$ZZ$210,6,FALSE)=0,"",VLOOKUP($A193,parlvotes_lh!$A$11:$ZZ$210,6,FALSE)))</f>
        <v/>
      </c>
      <c r="K193" s="269" t="str">
        <f>IF(ISERROR(VLOOKUP($A193,parlvotes_lh!$A$11:$ZZ$210,26,FALSE))=TRUE,"",IF(VLOOKUP($A193,parlvotes_lh!$A$11:$ZZ$210,26,FALSE)=0,"",VLOOKUP($A193,parlvotes_lh!$A$11:$ZZ$210,26,FALSE)))</f>
        <v/>
      </c>
      <c r="L193" s="269" t="str">
        <f>IF(ISERROR(VLOOKUP($A193,parlvotes_lh!$A$11:$ZZ$210,46,FALSE))=TRUE,"",IF(VLOOKUP($A193,parlvotes_lh!$A$11:$ZZ$210,46,FALSE)=0,"",VLOOKUP($A193,parlvotes_lh!$A$11:$ZZ$210,46,FALSE)))</f>
        <v/>
      </c>
      <c r="M193" s="269" t="str">
        <f>IF(ISERROR(VLOOKUP($A193,parlvotes_lh!$A$11:$ZZ$210,66,FALSE))=TRUE,"",IF(VLOOKUP($A193,parlvotes_lh!$A$11:$ZZ$210,66,FALSE)=0,"",VLOOKUP($A193,parlvotes_lh!$A$11:$ZZ$210,66,FALSE)))</f>
        <v/>
      </c>
      <c r="N193" s="269" t="str">
        <f>IF(ISERROR(VLOOKUP($A193,parlvotes_lh!$A$11:$ZZ$210,86,FALSE))=TRUE,"",IF(VLOOKUP($A193,parlvotes_lh!$A$11:$ZZ$210,86,FALSE)=0,"",VLOOKUP($A193,parlvotes_lh!$A$11:$ZZ$210,86,FALSE)))</f>
        <v/>
      </c>
      <c r="O193" s="269" t="str">
        <f>IF(ISERROR(VLOOKUP($A193,parlvotes_lh!$A$11:$ZZ$210,106,FALSE))=TRUE,"",IF(VLOOKUP($A193,parlvotes_lh!$A$11:$ZZ$210,106,FALSE)=0,"",VLOOKUP($A193,parlvotes_lh!$A$11:$ZZ$210,106,FALSE)))</f>
        <v/>
      </c>
      <c r="P193" s="269" t="str">
        <f>IF(ISERROR(VLOOKUP($A193,parlvotes_lh!$A$11:$ZZ$210,126,FALSE))=TRUE,"",IF(VLOOKUP($A193,parlvotes_lh!$A$11:$ZZ$210,126,FALSE)=0,"",VLOOKUP($A193,parlvotes_lh!$A$11:$ZZ$210,126,FALSE)))</f>
        <v/>
      </c>
      <c r="Q193" s="270" t="str">
        <f>IF(ISERROR(VLOOKUP($A193,parlvotes_lh!$A$11:$ZZ$210,146,FALSE))=TRUE,"",IF(VLOOKUP($A193,parlvotes_lh!$A$11:$ZZ$210,146,FALSE)=0,"",VLOOKUP($A193,parlvotes_lh!$A$11:$ZZ$210,146,FALSE)))</f>
        <v/>
      </c>
      <c r="R193" s="270" t="str">
        <f>IF(ISERROR(VLOOKUP($A193,parlvotes_lh!$A$11:$ZZ$210,166,FALSE))=TRUE,"",IF(VLOOKUP($A193,parlvotes_lh!$A$11:$ZZ$210,166,FALSE)=0,"",VLOOKUP($A193,parlvotes_lh!$A$11:$ZZ$210,166,FALSE)))</f>
        <v/>
      </c>
      <c r="S193" s="270" t="str">
        <f>IF(ISERROR(VLOOKUP($A193,parlvotes_lh!$A$11:$ZZ$210,186,FALSE))=TRUE,"",IF(VLOOKUP($A193,parlvotes_lh!$A$11:$ZZ$210,186,FALSE)=0,"",VLOOKUP($A193,parlvotes_lh!$A$11:$ZZ$210,186,FALSE)))</f>
        <v/>
      </c>
      <c r="T193" s="270" t="str">
        <f>IF(ISERROR(VLOOKUP($A193,parlvotes_lh!$A$11:$ZZ$210,206,FALSE))=TRUE,"",IF(VLOOKUP($A193,parlvotes_lh!$A$11:$ZZ$210,206,FALSE)=0,"",VLOOKUP($A193,parlvotes_lh!$A$11:$ZZ$210,206,FALSE)))</f>
        <v/>
      </c>
      <c r="U193" s="270" t="str">
        <f>IF(ISERROR(VLOOKUP($A193,parlvotes_lh!$A$11:$ZZ$210,226,FALSE))=TRUE,"",IF(VLOOKUP($A193,parlvotes_lh!$A$11:$ZZ$210,226,FALSE)=0,"",VLOOKUP($A193,parlvotes_lh!$A$11:$ZZ$210,226,FALSE)))</f>
        <v/>
      </c>
      <c r="V193" s="270" t="str">
        <f>IF(ISERROR(VLOOKUP($A193,parlvotes_lh!$A$11:$ZZ$210,246,FALSE))=TRUE,"",IF(VLOOKUP($A193,parlvotes_lh!$A$11:$ZZ$210,246,FALSE)=0,"",VLOOKUP($A193,parlvotes_lh!$A$11:$ZZ$210,246,FALSE)))</f>
        <v/>
      </c>
      <c r="W193" s="270" t="str">
        <f>IF(ISERROR(VLOOKUP($A193,parlvotes_lh!$A$11:$ZZ$210,266,FALSE))=TRUE,"",IF(VLOOKUP($A193,parlvotes_lh!$A$11:$ZZ$210,266,FALSE)=0,"",VLOOKUP($A193,parlvotes_lh!$A$11:$ZZ$210,266,FALSE)))</f>
        <v/>
      </c>
      <c r="X193" s="270" t="str">
        <f>IF(ISERROR(VLOOKUP($A193,parlvotes_lh!$A$11:$ZZ$210,286,FALSE))=TRUE,"",IF(VLOOKUP($A193,parlvotes_lh!$A$11:$ZZ$210,286,FALSE)=0,"",VLOOKUP($A193,parlvotes_lh!$A$11:$ZZ$210,286,FALSE)))</f>
        <v/>
      </c>
      <c r="Y193" s="270" t="str">
        <f>IF(ISERROR(VLOOKUP($A193,parlvotes_lh!$A$11:$ZZ$210,306,FALSE))=TRUE,"",IF(VLOOKUP($A193,parlvotes_lh!$A$11:$ZZ$210,306,FALSE)=0,"",VLOOKUP($A193,parlvotes_lh!$A$11:$ZZ$210,306,FALSE)))</f>
        <v/>
      </c>
      <c r="Z193" s="270" t="str">
        <f>IF(ISERROR(VLOOKUP($A193,parlvotes_lh!$A$11:$ZZ$210,326,FALSE))=TRUE,"",IF(VLOOKUP($A193,parlvotes_lh!$A$11:$ZZ$210,326,FALSE)=0,"",VLOOKUP($A193,parlvotes_lh!$A$11:$ZZ$210,326,FALSE)))</f>
        <v/>
      </c>
      <c r="AA193" s="270" t="str">
        <f>IF(ISERROR(VLOOKUP($A193,parlvotes_lh!$A$11:$ZZ$210,346,FALSE))=TRUE,"",IF(VLOOKUP($A193,parlvotes_lh!$A$11:$ZZ$210,346,FALSE)=0,"",VLOOKUP($A193,parlvotes_lh!$A$11:$ZZ$210,346,FALSE)))</f>
        <v/>
      </c>
      <c r="AB193" s="270" t="str">
        <f>IF(ISERROR(VLOOKUP($A193,parlvotes_lh!$A$11:$ZZ$210,366,FALSE))=TRUE,"",IF(VLOOKUP($A193,parlvotes_lh!$A$11:$ZZ$210,366,FALSE)=0,"",VLOOKUP($A193,parlvotes_lh!$A$11:$ZZ$210,366,FALSE)))</f>
        <v/>
      </c>
      <c r="AC193" s="270" t="str">
        <f>IF(ISERROR(VLOOKUP($A193,parlvotes_lh!$A$11:$ZZ$210,386,FALSE))=TRUE,"",IF(VLOOKUP($A193,parlvotes_lh!$A$11:$ZZ$210,386,FALSE)=0,"",VLOOKUP($A193,parlvotes_lh!$A$11:$ZZ$210,386,FALSE)))</f>
        <v/>
      </c>
    </row>
    <row r="194" spans="1:29" ht="13.5" customHeight="1">
      <c r="A194" s="264"/>
      <c r="B194" s="45" t="str">
        <f>IF(A194="","",MID(info_weblinks!$C$3,32,3))</f>
        <v/>
      </c>
      <c r="C194" s="45" t="str">
        <f>IF(info_parties!G194="","",info_parties!G194)</f>
        <v/>
      </c>
      <c r="D194" s="45" t="str">
        <f>IF(info_parties!K194="","",info_parties!K194)</f>
        <v/>
      </c>
      <c r="E194" s="45" t="str">
        <f>IF(info_parties!H194="","",info_parties!H194)</f>
        <v/>
      </c>
      <c r="F194" s="265" t="str">
        <f t="shared" ref="F194:F200" si="12">IF(MAX(J194:AC194)=0,"",INDEX(J$1:AC$1,MATCH(TRUE,INDEX((J194:AC194&lt;&gt;""),0),0)))</f>
        <v/>
      </c>
      <c r="G194" s="266" t="str">
        <f t="shared" ref="G194:G200" si="13">IF(MAX(J194:AC194)=0,"",INDEX(J$1:AC$1,1,MATCH(LOOKUP(9.99+307,J194:AC194),J194:AC194,0)))</f>
        <v/>
      </c>
      <c r="H194" s="267" t="str">
        <f t="shared" ref="H194:H200" si="14">IF(MAX(J194:AC194)=0,"",MAX(J194:AC194))</f>
        <v/>
      </c>
      <c r="I194" s="268" t="str">
        <f t="shared" ref="I194:I200" si="15">IF(H194="","",INDEX(J$1:AC$1,1,MATCH(H194,J194:AC194,0)))</f>
        <v/>
      </c>
      <c r="J194" s="269" t="str">
        <f>IF(ISERROR(VLOOKUP($A194,parlvotes_lh!$A$11:$ZZ$210,6,FALSE))=TRUE,"",IF(VLOOKUP($A194,parlvotes_lh!$A$11:$ZZ$210,6,FALSE)=0,"",VLOOKUP($A194,parlvotes_lh!$A$11:$ZZ$210,6,FALSE)))</f>
        <v/>
      </c>
      <c r="K194" s="269" t="str">
        <f>IF(ISERROR(VLOOKUP($A194,parlvotes_lh!$A$11:$ZZ$210,26,FALSE))=TRUE,"",IF(VLOOKUP($A194,parlvotes_lh!$A$11:$ZZ$210,26,FALSE)=0,"",VLOOKUP($A194,parlvotes_lh!$A$11:$ZZ$210,26,FALSE)))</f>
        <v/>
      </c>
      <c r="L194" s="269" t="str">
        <f>IF(ISERROR(VLOOKUP($A194,parlvotes_lh!$A$11:$ZZ$210,46,FALSE))=TRUE,"",IF(VLOOKUP($A194,parlvotes_lh!$A$11:$ZZ$210,46,FALSE)=0,"",VLOOKUP($A194,parlvotes_lh!$A$11:$ZZ$210,46,FALSE)))</f>
        <v/>
      </c>
      <c r="M194" s="269" t="str">
        <f>IF(ISERROR(VLOOKUP($A194,parlvotes_lh!$A$11:$ZZ$210,66,FALSE))=TRUE,"",IF(VLOOKUP($A194,parlvotes_lh!$A$11:$ZZ$210,66,FALSE)=0,"",VLOOKUP($A194,parlvotes_lh!$A$11:$ZZ$210,66,FALSE)))</f>
        <v/>
      </c>
      <c r="N194" s="269" t="str">
        <f>IF(ISERROR(VLOOKUP($A194,parlvotes_lh!$A$11:$ZZ$210,86,FALSE))=TRUE,"",IF(VLOOKUP($A194,parlvotes_lh!$A$11:$ZZ$210,86,FALSE)=0,"",VLOOKUP($A194,parlvotes_lh!$A$11:$ZZ$210,86,FALSE)))</f>
        <v/>
      </c>
      <c r="O194" s="269" t="str">
        <f>IF(ISERROR(VLOOKUP($A194,parlvotes_lh!$A$11:$ZZ$210,106,FALSE))=TRUE,"",IF(VLOOKUP($A194,parlvotes_lh!$A$11:$ZZ$210,106,FALSE)=0,"",VLOOKUP($A194,parlvotes_lh!$A$11:$ZZ$210,106,FALSE)))</f>
        <v/>
      </c>
      <c r="P194" s="269" t="str">
        <f>IF(ISERROR(VLOOKUP($A194,parlvotes_lh!$A$11:$ZZ$210,126,FALSE))=TRUE,"",IF(VLOOKUP($A194,parlvotes_lh!$A$11:$ZZ$210,126,FALSE)=0,"",VLOOKUP($A194,parlvotes_lh!$A$11:$ZZ$210,126,FALSE)))</f>
        <v/>
      </c>
      <c r="Q194" s="270" t="str">
        <f>IF(ISERROR(VLOOKUP($A194,parlvotes_lh!$A$11:$ZZ$210,146,FALSE))=TRUE,"",IF(VLOOKUP($A194,parlvotes_lh!$A$11:$ZZ$210,146,FALSE)=0,"",VLOOKUP($A194,parlvotes_lh!$A$11:$ZZ$210,146,FALSE)))</f>
        <v/>
      </c>
      <c r="R194" s="270" t="str">
        <f>IF(ISERROR(VLOOKUP($A194,parlvotes_lh!$A$11:$ZZ$210,166,FALSE))=TRUE,"",IF(VLOOKUP($A194,parlvotes_lh!$A$11:$ZZ$210,166,FALSE)=0,"",VLOOKUP($A194,parlvotes_lh!$A$11:$ZZ$210,166,FALSE)))</f>
        <v/>
      </c>
      <c r="S194" s="270" t="str">
        <f>IF(ISERROR(VLOOKUP($A194,parlvotes_lh!$A$11:$ZZ$210,186,FALSE))=TRUE,"",IF(VLOOKUP($A194,parlvotes_lh!$A$11:$ZZ$210,186,FALSE)=0,"",VLOOKUP($A194,parlvotes_lh!$A$11:$ZZ$210,186,FALSE)))</f>
        <v/>
      </c>
      <c r="T194" s="270" t="str">
        <f>IF(ISERROR(VLOOKUP($A194,parlvotes_lh!$A$11:$ZZ$210,206,FALSE))=TRUE,"",IF(VLOOKUP($A194,parlvotes_lh!$A$11:$ZZ$210,206,FALSE)=0,"",VLOOKUP($A194,parlvotes_lh!$A$11:$ZZ$210,206,FALSE)))</f>
        <v/>
      </c>
      <c r="U194" s="270" t="str">
        <f>IF(ISERROR(VLOOKUP($A194,parlvotes_lh!$A$11:$ZZ$210,226,FALSE))=TRUE,"",IF(VLOOKUP($A194,parlvotes_lh!$A$11:$ZZ$210,226,FALSE)=0,"",VLOOKUP($A194,parlvotes_lh!$A$11:$ZZ$210,226,FALSE)))</f>
        <v/>
      </c>
      <c r="V194" s="270" t="str">
        <f>IF(ISERROR(VLOOKUP($A194,parlvotes_lh!$A$11:$ZZ$210,246,FALSE))=TRUE,"",IF(VLOOKUP($A194,parlvotes_lh!$A$11:$ZZ$210,246,FALSE)=0,"",VLOOKUP($A194,parlvotes_lh!$A$11:$ZZ$210,246,FALSE)))</f>
        <v/>
      </c>
      <c r="W194" s="270" t="str">
        <f>IF(ISERROR(VLOOKUP($A194,parlvotes_lh!$A$11:$ZZ$210,266,FALSE))=TRUE,"",IF(VLOOKUP($A194,parlvotes_lh!$A$11:$ZZ$210,266,FALSE)=0,"",VLOOKUP($A194,parlvotes_lh!$A$11:$ZZ$210,266,FALSE)))</f>
        <v/>
      </c>
      <c r="X194" s="270" t="str">
        <f>IF(ISERROR(VLOOKUP($A194,parlvotes_lh!$A$11:$ZZ$210,286,FALSE))=TRUE,"",IF(VLOOKUP($A194,parlvotes_lh!$A$11:$ZZ$210,286,FALSE)=0,"",VLOOKUP($A194,parlvotes_lh!$A$11:$ZZ$210,286,FALSE)))</f>
        <v/>
      </c>
      <c r="Y194" s="270" t="str">
        <f>IF(ISERROR(VLOOKUP($A194,parlvotes_lh!$A$11:$ZZ$210,306,FALSE))=TRUE,"",IF(VLOOKUP($A194,parlvotes_lh!$A$11:$ZZ$210,306,FALSE)=0,"",VLOOKUP($A194,parlvotes_lh!$A$11:$ZZ$210,306,FALSE)))</f>
        <v/>
      </c>
      <c r="Z194" s="270" t="str">
        <f>IF(ISERROR(VLOOKUP($A194,parlvotes_lh!$A$11:$ZZ$210,326,FALSE))=TRUE,"",IF(VLOOKUP($A194,parlvotes_lh!$A$11:$ZZ$210,326,FALSE)=0,"",VLOOKUP($A194,parlvotes_lh!$A$11:$ZZ$210,326,FALSE)))</f>
        <v/>
      </c>
      <c r="AA194" s="270" t="str">
        <f>IF(ISERROR(VLOOKUP($A194,parlvotes_lh!$A$11:$ZZ$210,346,FALSE))=TRUE,"",IF(VLOOKUP($A194,parlvotes_lh!$A$11:$ZZ$210,346,FALSE)=0,"",VLOOKUP($A194,parlvotes_lh!$A$11:$ZZ$210,346,FALSE)))</f>
        <v/>
      </c>
      <c r="AB194" s="270" t="str">
        <f>IF(ISERROR(VLOOKUP($A194,parlvotes_lh!$A$11:$ZZ$210,366,FALSE))=TRUE,"",IF(VLOOKUP($A194,parlvotes_lh!$A$11:$ZZ$210,366,FALSE)=0,"",VLOOKUP($A194,parlvotes_lh!$A$11:$ZZ$210,366,FALSE)))</f>
        <v/>
      </c>
      <c r="AC194" s="270" t="str">
        <f>IF(ISERROR(VLOOKUP($A194,parlvotes_lh!$A$11:$ZZ$210,386,FALSE))=TRUE,"",IF(VLOOKUP($A194,parlvotes_lh!$A$11:$ZZ$210,386,FALSE)=0,"",VLOOKUP($A194,parlvotes_lh!$A$11:$ZZ$210,386,FALSE)))</f>
        <v/>
      </c>
    </row>
    <row r="195" spans="1:29" ht="13.5" customHeight="1">
      <c r="A195" s="264"/>
      <c r="B195" s="45" t="str">
        <f>IF(A195="","",MID(info_weblinks!$C$3,32,3))</f>
        <v/>
      </c>
      <c r="C195" s="45" t="str">
        <f>IF(info_parties!G195="","",info_parties!G195)</f>
        <v/>
      </c>
      <c r="D195" s="45" t="str">
        <f>IF(info_parties!K195="","",info_parties!K195)</f>
        <v/>
      </c>
      <c r="E195" s="45" t="str">
        <f>IF(info_parties!H195="","",info_parties!H195)</f>
        <v/>
      </c>
      <c r="F195" s="265" t="str">
        <f t="shared" si="12"/>
        <v/>
      </c>
      <c r="G195" s="266" t="str">
        <f t="shared" si="13"/>
        <v/>
      </c>
      <c r="H195" s="267" t="str">
        <f t="shared" si="14"/>
        <v/>
      </c>
      <c r="I195" s="268" t="str">
        <f t="shared" si="15"/>
        <v/>
      </c>
      <c r="J195" s="269" t="str">
        <f>IF(ISERROR(VLOOKUP($A195,parlvotes_lh!$A$11:$ZZ$210,6,FALSE))=TRUE,"",IF(VLOOKUP($A195,parlvotes_lh!$A$11:$ZZ$210,6,FALSE)=0,"",VLOOKUP($A195,parlvotes_lh!$A$11:$ZZ$210,6,FALSE)))</f>
        <v/>
      </c>
      <c r="K195" s="269" t="str">
        <f>IF(ISERROR(VLOOKUP($A195,parlvotes_lh!$A$11:$ZZ$210,26,FALSE))=TRUE,"",IF(VLOOKUP($A195,parlvotes_lh!$A$11:$ZZ$210,26,FALSE)=0,"",VLOOKUP($A195,parlvotes_lh!$A$11:$ZZ$210,26,FALSE)))</f>
        <v/>
      </c>
      <c r="L195" s="269" t="str">
        <f>IF(ISERROR(VLOOKUP($A195,parlvotes_lh!$A$11:$ZZ$210,46,FALSE))=TRUE,"",IF(VLOOKUP($A195,parlvotes_lh!$A$11:$ZZ$210,46,FALSE)=0,"",VLOOKUP($A195,parlvotes_lh!$A$11:$ZZ$210,46,FALSE)))</f>
        <v/>
      </c>
      <c r="M195" s="269" t="str">
        <f>IF(ISERROR(VLOOKUP($A195,parlvotes_lh!$A$11:$ZZ$210,66,FALSE))=TRUE,"",IF(VLOOKUP($A195,parlvotes_lh!$A$11:$ZZ$210,66,FALSE)=0,"",VLOOKUP($A195,parlvotes_lh!$A$11:$ZZ$210,66,FALSE)))</f>
        <v/>
      </c>
      <c r="N195" s="269" t="str">
        <f>IF(ISERROR(VLOOKUP($A195,parlvotes_lh!$A$11:$ZZ$210,86,FALSE))=TRUE,"",IF(VLOOKUP($A195,parlvotes_lh!$A$11:$ZZ$210,86,FALSE)=0,"",VLOOKUP($A195,parlvotes_lh!$A$11:$ZZ$210,86,FALSE)))</f>
        <v/>
      </c>
      <c r="O195" s="269" t="str">
        <f>IF(ISERROR(VLOOKUP($A195,parlvotes_lh!$A$11:$ZZ$210,106,FALSE))=TRUE,"",IF(VLOOKUP($A195,parlvotes_lh!$A$11:$ZZ$210,106,FALSE)=0,"",VLOOKUP($A195,parlvotes_lh!$A$11:$ZZ$210,106,FALSE)))</f>
        <v/>
      </c>
      <c r="P195" s="269" t="str">
        <f>IF(ISERROR(VLOOKUP($A195,parlvotes_lh!$A$11:$ZZ$210,126,FALSE))=TRUE,"",IF(VLOOKUP($A195,parlvotes_lh!$A$11:$ZZ$210,126,FALSE)=0,"",VLOOKUP($A195,parlvotes_lh!$A$11:$ZZ$210,126,FALSE)))</f>
        <v/>
      </c>
      <c r="Q195" s="270" t="str">
        <f>IF(ISERROR(VLOOKUP($A195,parlvotes_lh!$A$11:$ZZ$210,146,FALSE))=TRUE,"",IF(VLOOKUP($A195,parlvotes_lh!$A$11:$ZZ$210,146,FALSE)=0,"",VLOOKUP($A195,parlvotes_lh!$A$11:$ZZ$210,146,FALSE)))</f>
        <v/>
      </c>
      <c r="R195" s="270" t="str">
        <f>IF(ISERROR(VLOOKUP($A195,parlvotes_lh!$A$11:$ZZ$210,166,FALSE))=TRUE,"",IF(VLOOKUP($A195,parlvotes_lh!$A$11:$ZZ$210,166,FALSE)=0,"",VLOOKUP($A195,parlvotes_lh!$A$11:$ZZ$210,166,FALSE)))</f>
        <v/>
      </c>
      <c r="S195" s="270" t="str">
        <f>IF(ISERROR(VLOOKUP($A195,parlvotes_lh!$A$11:$ZZ$210,186,FALSE))=TRUE,"",IF(VLOOKUP($A195,parlvotes_lh!$A$11:$ZZ$210,186,FALSE)=0,"",VLOOKUP($A195,parlvotes_lh!$A$11:$ZZ$210,186,FALSE)))</f>
        <v/>
      </c>
      <c r="T195" s="270" t="str">
        <f>IF(ISERROR(VLOOKUP($A195,parlvotes_lh!$A$11:$ZZ$210,206,FALSE))=TRUE,"",IF(VLOOKUP($A195,parlvotes_lh!$A$11:$ZZ$210,206,FALSE)=0,"",VLOOKUP($A195,parlvotes_lh!$A$11:$ZZ$210,206,FALSE)))</f>
        <v/>
      </c>
      <c r="U195" s="270" t="str">
        <f>IF(ISERROR(VLOOKUP($A195,parlvotes_lh!$A$11:$ZZ$210,226,FALSE))=TRUE,"",IF(VLOOKUP($A195,parlvotes_lh!$A$11:$ZZ$210,226,FALSE)=0,"",VLOOKUP($A195,parlvotes_lh!$A$11:$ZZ$210,226,FALSE)))</f>
        <v/>
      </c>
      <c r="V195" s="270" t="str">
        <f>IF(ISERROR(VLOOKUP($A195,parlvotes_lh!$A$11:$ZZ$210,246,FALSE))=TRUE,"",IF(VLOOKUP($A195,parlvotes_lh!$A$11:$ZZ$210,246,FALSE)=0,"",VLOOKUP($A195,parlvotes_lh!$A$11:$ZZ$210,246,FALSE)))</f>
        <v/>
      </c>
      <c r="W195" s="270" t="str">
        <f>IF(ISERROR(VLOOKUP($A195,parlvotes_lh!$A$11:$ZZ$210,266,FALSE))=TRUE,"",IF(VLOOKUP($A195,parlvotes_lh!$A$11:$ZZ$210,266,FALSE)=0,"",VLOOKUP($A195,parlvotes_lh!$A$11:$ZZ$210,266,FALSE)))</f>
        <v/>
      </c>
      <c r="X195" s="270" t="str">
        <f>IF(ISERROR(VLOOKUP($A195,parlvotes_lh!$A$11:$ZZ$210,286,FALSE))=TRUE,"",IF(VLOOKUP($A195,parlvotes_lh!$A$11:$ZZ$210,286,FALSE)=0,"",VLOOKUP($A195,parlvotes_lh!$A$11:$ZZ$210,286,FALSE)))</f>
        <v/>
      </c>
      <c r="Y195" s="270" t="str">
        <f>IF(ISERROR(VLOOKUP($A195,parlvotes_lh!$A$11:$ZZ$210,306,FALSE))=TRUE,"",IF(VLOOKUP($A195,parlvotes_lh!$A$11:$ZZ$210,306,FALSE)=0,"",VLOOKUP($A195,parlvotes_lh!$A$11:$ZZ$210,306,FALSE)))</f>
        <v/>
      </c>
      <c r="Z195" s="270" t="str">
        <f>IF(ISERROR(VLOOKUP($A195,parlvotes_lh!$A$11:$ZZ$210,326,FALSE))=TRUE,"",IF(VLOOKUP($A195,parlvotes_lh!$A$11:$ZZ$210,326,FALSE)=0,"",VLOOKUP($A195,parlvotes_lh!$A$11:$ZZ$210,326,FALSE)))</f>
        <v/>
      </c>
      <c r="AA195" s="270" t="str">
        <f>IF(ISERROR(VLOOKUP($A195,parlvotes_lh!$A$11:$ZZ$210,346,FALSE))=TRUE,"",IF(VLOOKUP($A195,parlvotes_lh!$A$11:$ZZ$210,346,FALSE)=0,"",VLOOKUP($A195,parlvotes_lh!$A$11:$ZZ$210,346,FALSE)))</f>
        <v/>
      </c>
      <c r="AB195" s="270" t="str">
        <f>IF(ISERROR(VLOOKUP($A195,parlvotes_lh!$A$11:$ZZ$210,366,FALSE))=TRUE,"",IF(VLOOKUP($A195,parlvotes_lh!$A$11:$ZZ$210,366,FALSE)=0,"",VLOOKUP($A195,parlvotes_lh!$A$11:$ZZ$210,366,FALSE)))</f>
        <v/>
      </c>
      <c r="AC195" s="270" t="str">
        <f>IF(ISERROR(VLOOKUP($A195,parlvotes_lh!$A$11:$ZZ$210,386,FALSE))=TRUE,"",IF(VLOOKUP($A195,parlvotes_lh!$A$11:$ZZ$210,386,FALSE)=0,"",VLOOKUP($A195,parlvotes_lh!$A$11:$ZZ$210,386,FALSE)))</f>
        <v/>
      </c>
    </row>
    <row r="196" spans="1:29" ht="13.5" customHeight="1">
      <c r="A196" s="264"/>
      <c r="B196" s="45" t="str">
        <f>IF(A196="","",MID(info_weblinks!$C$3,32,3))</f>
        <v/>
      </c>
      <c r="C196" s="45" t="str">
        <f>IF(info_parties!G196="","",info_parties!G196)</f>
        <v/>
      </c>
      <c r="D196" s="45" t="str">
        <f>IF(info_parties!K196="","",info_parties!K196)</f>
        <v/>
      </c>
      <c r="E196" s="45" t="str">
        <f>IF(info_parties!H196="","",info_parties!H196)</f>
        <v/>
      </c>
      <c r="F196" s="265" t="str">
        <f t="shared" si="12"/>
        <v/>
      </c>
      <c r="G196" s="266" t="str">
        <f t="shared" si="13"/>
        <v/>
      </c>
      <c r="H196" s="267" t="str">
        <f t="shared" si="14"/>
        <v/>
      </c>
      <c r="I196" s="268" t="str">
        <f t="shared" si="15"/>
        <v/>
      </c>
      <c r="J196" s="269" t="str">
        <f>IF(ISERROR(VLOOKUP($A196,parlvotes_lh!$A$11:$ZZ$210,6,FALSE))=TRUE,"",IF(VLOOKUP($A196,parlvotes_lh!$A$11:$ZZ$210,6,FALSE)=0,"",VLOOKUP($A196,parlvotes_lh!$A$11:$ZZ$210,6,FALSE)))</f>
        <v/>
      </c>
      <c r="K196" s="269" t="str">
        <f>IF(ISERROR(VLOOKUP($A196,parlvotes_lh!$A$11:$ZZ$210,26,FALSE))=TRUE,"",IF(VLOOKUP($A196,parlvotes_lh!$A$11:$ZZ$210,26,FALSE)=0,"",VLOOKUP($A196,parlvotes_lh!$A$11:$ZZ$210,26,FALSE)))</f>
        <v/>
      </c>
      <c r="L196" s="269" t="str">
        <f>IF(ISERROR(VLOOKUP($A196,parlvotes_lh!$A$11:$ZZ$210,46,FALSE))=TRUE,"",IF(VLOOKUP($A196,parlvotes_lh!$A$11:$ZZ$210,46,FALSE)=0,"",VLOOKUP($A196,parlvotes_lh!$A$11:$ZZ$210,46,FALSE)))</f>
        <v/>
      </c>
      <c r="M196" s="269" t="str">
        <f>IF(ISERROR(VLOOKUP($A196,parlvotes_lh!$A$11:$ZZ$210,66,FALSE))=TRUE,"",IF(VLOOKUP($A196,parlvotes_lh!$A$11:$ZZ$210,66,FALSE)=0,"",VLOOKUP($A196,parlvotes_lh!$A$11:$ZZ$210,66,FALSE)))</f>
        <v/>
      </c>
      <c r="N196" s="269" t="str">
        <f>IF(ISERROR(VLOOKUP($A196,parlvotes_lh!$A$11:$ZZ$210,86,FALSE))=TRUE,"",IF(VLOOKUP($A196,parlvotes_lh!$A$11:$ZZ$210,86,FALSE)=0,"",VLOOKUP($A196,parlvotes_lh!$A$11:$ZZ$210,86,FALSE)))</f>
        <v/>
      </c>
      <c r="O196" s="269" t="str">
        <f>IF(ISERROR(VLOOKUP($A196,parlvotes_lh!$A$11:$ZZ$210,106,FALSE))=TRUE,"",IF(VLOOKUP($A196,parlvotes_lh!$A$11:$ZZ$210,106,FALSE)=0,"",VLOOKUP($A196,parlvotes_lh!$A$11:$ZZ$210,106,FALSE)))</f>
        <v/>
      </c>
      <c r="P196" s="269" t="str">
        <f>IF(ISERROR(VLOOKUP($A196,parlvotes_lh!$A$11:$ZZ$210,126,FALSE))=TRUE,"",IF(VLOOKUP($A196,parlvotes_lh!$A$11:$ZZ$210,126,FALSE)=0,"",VLOOKUP($A196,parlvotes_lh!$A$11:$ZZ$210,126,FALSE)))</f>
        <v/>
      </c>
      <c r="Q196" s="270" t="str">
        <f>IF(ISERROR(VLOOKUP($A196,parlvotes_lh!$A$11:$ZZ$210,146,FALSE))=TRUE,"",IF(VLOOKUP($A196,parlvotes_lh!$A$11:$ZZ$210,146,FALSE)=0,"",VLOOKUP($A196,parlvotes_lh!$A$11:$ZZ$210,146,FALSE)))</f>
        <v/>
      </c>
      <c r="R196" s="270" t="str">
        <f>IF(ISERROR(VLOOKUP($A196,parlvotes_lh!$A$11:$ZZ$210,166,FALSE))=TRUE,"",IF(VLOOKUP($A196,parlvotes_lh!$A$11:$ZZ$210,166,FALSE)=0,"",VLOOKUP($A196,parlvotes_lh!$A$11:$ZZ$210,166,FALSE)))</f>
        <v/>
      </c>
      <c r="S196" s="270" t="str">
        <f>IF(ISERROR(VLOOKUP($A196,parlvotes_lh!$A$11:$ZZ$210,186,FALSE))=TRUE,"",IF(VLOOKUP($A196,parlvotes_lh!$A$11:$ZZ$210,186,FALSE)=0,"",VLOOKUP($A196,parlvotes_lh!$A$11:$ZZ$210,186,FALSE)))</f>
        <v/>
      </c>
      <c r="T196" s="270" t="str">
        <f>IF(ISERROR(VLOOKUP($A196,parlvotes_lh!$A$11:$ZZ$210,206,FALSE))=TRUE,"",IF(VLOOKUP($A196,parlvotes_lh!$A$11:$ZZ$210,206,FALSE)=0,"",VLOOKUP($A196,parlvotes_lh!$A$11:$ZZ$210,206,FALSE)))</f>
        <v/>
      </c>
      <c r="U196" s="270" t="str">
        <f>IF(ISERROR(VLOOKUP($A196,parlvotes_lh!$A$11:$ZZ$210,226,FALSE))=TRUE,"",IF(VLOOKUP($A196,parlvotes_lh!$A$11:$ZZ$210,226,FALSE)=0,"",VLOOKUP($A196,parlvotes_lh!$A$11:$ZZ$210,226,FALSE)))</f>
        <v/>
      </c>
      <c r="V196" s="270" t="str">
        <f>IF(ISERROR(VLOOKUP($A196,parlvotes_lh!$A$11:$ZZ$210,246,FALSE))=TRUE,"",IF(VLOOKUP($A196,parlvotes_lh!$A$11:$ZZ$210,246,FALSE)=0,"",VLOOKUP($A196,parlvotes_lh!$A$11:$ZZ$210,246,FALSE)))</f>
        <v/>
      </c>
      <c r="W196" s="270" t="str">
        <f>IF(ISERROR(VLOOKUP($A196,parlvotes_lh!$A$11:$ZZ$210,266,FALSE))=TRUE,"",IF(VLOOKUP($A196,parlvotes_lh!$A$11:$ZZ$210,266,FALSE)=0,"",VLOOKUP($A196,parlvotes_lh!$A$11:$ZZ$210,266,FALSE)))</f>
        <v/>
      </c>
      <c r="X196" s="270" t="str">
        <f>IF(ISERROR(VLOOKUP($A196,parlvotes_lh!$A$11:$ZZ$210,286,FALSE))=TRUE,"",IF(VLOOKUP($A196,parlvotes_lh!$A$11:$ZZ$210,286,FALSE)=0,"",VLOOKUP($A196,parlvotes_lh!$A$11:$ZZ$210,286,FALSE)))</f>
        <v/>
      </c>
      <c r="Y196" s="270" t="str">
        <f>IF(ISERROR(VLOOKUP($A196,parlvotes_lh!$A$11:$ZZ$210,306,FALSE))=TRUE,"",IF(VLOOKUP($A196,parlvotes_lh!$A$11:$ZZ$210,306,FALSE)=0,"",VLOOKUP($A196,parlvotes_lh!$A$11:$ZZ$210,306,FALSE)))</f>
        <v/>
      </c>
      <c r="Z196" s="270" t="str">
        <f>IF(ISERROR(VLOOKUP($A196,parlvotes_lh!$A$11:$ZZ$210,326,FALSE))=TRUE,"",IF(VLOOKUP($A196,parlvotes_lh!$A$11:$ZZ$210,326,FALSE)=0,"",VLOOKUP($A196,parlvotes_lh!$A$11:$ZZ$210,326,FALSE)))</f>
        <v/>
      </c>
      <c r="AA196" s="270" t="str">
        <f>IF(ISERROR(VLOOKUP($A196,parlvotes_lh!$A$11:$ZZ$210,346,FALSE))=TRUE,"",IF(VLOOKUP($A196,parlvotes_lh!$A$11:$ZZ$210,346,FALSE)=0,"",VLOOKUP($A196,parlvotes_lh!$A$11:$ZZ$210,346,FALSE)))</f>
        <v/>
      </c>
      <c r="AB196" s="270" t="str">
        <f>IF(ISERROR(VLOOKUP($A196,parlvotes_lh!$A$11:$ZZ$210,366,FALSE))=TRUE,"",IF(VLOOKUP($A196,parlvotes_lh!$A$11:$ZZ$210,366,FALSE)=0,"",VLOOKUP($A196,parlvotes_lh!$A$11:$ZZ$210,366,FALSE)))</f>
        <v/>
      </c>
      <c r="AC196" s="270" t="str">
        <f>IF(ISERROR(VLOOKUP($A196,parlvotes_lh!$A$11:$ZZ$210,386,FALSE))=TRUE,"",IF(VLOOKUP($A196,parlvotes_lh!$A$11:$ZZ$210,386,FALSE)=0,"",VLOOKUP($A196,parlvotes_lh!$A$11:$ZZ$210,386,FALSE)))</f>
        <v/>
      </c>
    </row>
    <row r="197" spans="1:29" ht="13.5" customHeight="1">
      <c r="A197" s="264"/>
      <c r="B197" s="45" t="str">
        <f>IF(A197="","",MID(info_weblinks!$C$3,32,3))</f>
        <v/>
      </c>
      <c r="C197" s="45" t="str">
        <f>IF(info_parties!G197="","",info_parties!G197)</f>
        <v/>
      </c>
      <c r="D197" s="45" t="str">
        <f>IF(info_parties!K197="","",info_parties!K197)</f>
        <v/>
      </c>
      <c r="E197" s="45" t="str">
        <f>IF(info_parties!H197="","",info_parties!H197)</f>
        <v/>
      </c>
      <c r="F197" s="265" t="str">
        <f t="shared" si="12"/>
        <v/>
      </c>
      <c r="G197" s="266" t="str">
        <f t="shared" si="13"/>
        <v/>
      </c>
      <c r="H197" s="267" t="str">
        <f t="shared" si="14"/>
        <v/>
      </c>
      <c r="I197" s="268" t="str">
        <f t="shared" si="15"/>
        <v/>
      </c>
      <c r="J197" s="269" t="str">
        <f>IF(ISERROR(VLOOKUP($A197,parlvotes_lh!$A$11:$ZZ$210,6,FALSE))=TRUE,"",IF(VLOOKUP($A197,parlvotes_lh!$A$11:$ZZ$210,6,FALSE)=0,"",VLOOKUP($A197,parlvotes_lh!$A$11:$ZZ$210,6,FALSE)))</f>
        <v/>
      </c>
      <c r="K197" s="269" t="str">
        <f>IF(ISERROR(VLOOKUP($A197,parlvotes_lh!$A$11:$ZZ$210,26,FALSE))=TRUE,"",IF(VLOOKUP($A197,parlvotes_lh!$A$11:$ZZ$210,26,FALSE)=0,"",VLOOKUP($A197,parlvotes_lh!$A$11:$ZZ$210,26,FALSE)))</f>
        <v/>
      </c>
      <c r="L197" s="269" t="str">
        <f>IF(ISERROR(VLOOKUP($A197,parlvotes_lh!$A$11:$ZZ$210,46,FALSE))=TRUE,"",IF(VLOOKUP($A197,parlvotes_lh!$A$11:$ZZ$210,46,FALSE)=0,"",VLOOKUP($A197,parlvotes_lh!$A$11:$ZZ$210,46,FALSE)))</f>
        <v/>
      </c>
      <c r="M197" s="269" t="str">
        <f>IF(ISERROR(VLOOKUP($A197,parlvotes_lh!$A$11:$ZZ$210,66,FALSE))=TRUE,"",IF(VLOOKUP($A197,parlvotes_lh!$A$11:$ZZ$210,66,FALSE)=0,"",VLOOKUP($A197,parlvotes_lh!$A$11:$ZZ$210,66,FALSE)))</f>
        <v/>
      </c>
      <c r="N197" s="269" t="str">
        <f>IF(ISERROR(VLOOKUP($A197,parlvotes_lh!$A$11:$ZZ$210,86,FALSE))=TRUE,"",IF(VLOOKUP($A197,parlvotes_lh!$A$11:$ZZ$210,86,FALSE)=0,"",VLOOKUP($A197,parlvotes_lh!$A$11:$ZZ$210,86,FALSE)))</f>
        <v/>
      </c>
      <c r="O197" s="269" t="str">
        <f>IF(ISERROR(VLOOKUP($A197,parlvotes_lh!$A$11:$ZZ$210,106,FALSE))=TRUE,"",IF(VLOOKUP($A197,parlvotes_lh!$A$11:$ZZ$210,106,FALSE)=0,"",VLOOKUP($A197,parlvotes_lh!$A$11:$ZZ$210,106,FALSE)))</f>
        <v/>
      </c>
      <c r="P197" s="269" t="str">
        <f>IF(ISERROR(VLOOKUP($A197,parlvotes_lh!$A$11:$ZZ$210,126,FALSE))=TRUE,"",IF(VLOOKUP($A197,parlvotes_lh!$A$11:$ZZ$210,126,FALSE)=0,"",VLOOKUP($A197,parlvotes_lh!$A$11:$ZZ$210,126,FALSE)))</f>
        <v/>
      </c>
      <c r="Q197" s="270" t="str">
        <f>IF(ISERROR(VLOOKUP($A197,parlvotes_lh!$A$11:$ZZ$210,146,FALSE))=TRUE,"",IF(VLOOKUP($A197,parlvotes_lh!$A$11:$ZZ$210,146,FALSE)=0,"",VLOOKUP($A197,parlvotes_lh!$A$11:$ZZ$210,146,FALSE)))</f>
        <v/>
      </c>
      <c r="R197" s="270" t="str">
        <f>IF(ISERROR(VLOOKUP($A197,parlvotes_lh!$A$11:$ZZ$210,166,FALSE))=TRUE,"",IF(VLOOKUP($A197,parlvotes_lh!$A$11:$ZZ$210,166,FALSE)=0,"",VLOOKUP($A197,parlvotes_lh!$A$11:$ZZ$210,166,FALSE)))</f>
        <v/>
      </c>
      <c r="S197" s="270" t="str">
        <f>IF(ISERROR(VLOOKUP($A197,parlvotes_lh!$A$11:$ZZ$210,186,FALSE))=TRUE,"",IF(VLOOKUP($A197,parlvotes_lh!$A$11:$ZZ$210,186,FALSE)=0,"",VLOOKUP($A197,parlvotes_lh!$A$11:$ZZ$210,186,FALSE)))</f>
        <v/>
      </c>
      <c r="T197" s="270" t="str">
        <f>IF(ISERROR(VLOOKUP($A197,parlvotes_lh!$A$11:$ZZ$210,206,FALSE))=TRUE,"",IF(VLOOKUP($A197,parlvotes_lh!$A$11:$ZZ$210,206,FALSE)=0,"",VLOOKUP($A197,parlvotes_lh!$A$11:$ZZ$210,206,FALSE)))</f>
        <v/>
      </c>
      <c r="U197" s="270" t="str">
        <f>IF(ISERROR(VLOOKUP($A197,parlvotes_lh!$A$11:$ZZ$210,226,FALSE))=TRUE,"",IF(VLOOKUP($A197,parlvotes_lh!$A$11:$ZZ$210,226,FALSE)=0,"",VLOOKUP($A197,parlvotes_lh!$A$11:$ZZ$210,226,FALSE)))</f>
        <v/>
      </c>
      <c r="V197" s="270" t="str">
        <f>IF(ISERROR(VLOOKUP($A197,parlvotes_lh!$A$11:$ZZ$210,246,FALSE))=TRUE,"",IF(VLOOKUP($A197,parlvotes_lh!$A$11:$ZZ$210,246,FALSE)=0,"",VLOOKUP($A197,parlvotes_lh!$A$11:$ZZ$210,246,FALSE)))</f>
        <v/>
      </c>
      <c r="W197" s="270" t="str">
        <f>IF(ISERROR(VLOOKUP($A197,parlvotes_lh!$A$11:$ZZ$210,266,FALSE))=TRUE,"",IF(VLOOKUP($A197,parlvotes_lh!$A$11:$ZZ$210,266,FALSE)=0,"",VLOOKUP($A197,parlvotes_lh!$A$11:$ZZ$210,266,FALSE)))</f>
        <v/>
      </c>
      <c r="X197" s="270" t="str">
        <f>IF(ISERROR(VLOOKUP($A197,parlvotes_lh!$A$11:$ZZ$210,286,FALSE))=TRUE,"",IF(VLOOKUP($A197,parlvotes_lh!$A$11:$ZZ$210,286,FALSE)=0,"",VLOOKUP($A197,parlvotes_lh!$A$11:$ZZ$210,286,FALSE)))</f>
        <v/>
      </c>
      <c r="Y197" s="270" t="str">
        <f>IF(ISERROR(VLOOKUP($A197,parlvotes_lh!$A$11:$ZZ$210,306,FALSE))=TRUE,"",IF(VLOOKUP($A197,parlvotes_lh!$A$11:$ZZ$210,306,FALSE)=0,"",VLOOKUP($A197,parlvotes_lh!$A$11:$ZZ$210,306,FALSE)))</f>
        <v/>
      </c>
      <c r="Z197" s="270" t="str">
        <f>IF(ISERROR(VLOOKUP($A197,parlvotes_lh!$A$11:$ZZ$210,326,FALSE))=TRUE,"",IF(VLOOKUP($A197,parlvotes_lh!$A$11:$ZZ$210,326,FALSE)=0,"",VLOOKUP($A197,parlvotes_lh!$A$11:$ZZ$210,326,FALSE)))</f>
        <v/>
      </c>
      <c r="AA197" s="270" t="str">
        <f>IF(ISERROR(VLOOKUP($A197,parlvotes_lh!$A$11:$ZZ$210,346,FALSE))=TRUE,"",IF(VLOOKUP($A197,parlvotes_lh!$A$11:$ZZ$210,346,FALSE)=0,"",VLOOKUP($A197,parlvotes_lh!$A$11:$ZZ$210,346,FALSE)))</f>
        <v/>
      </c>
      <c r="AB197" s="270" t="str">
        <f>IF(ISERROR(VLOOKUP($A197,parlvotes_lh!$A$11:$ZZ$210,366,FALSE))=TRUE,"",IF(VLOOKUP($A197,parlvotes_lh!$A$11:$ZZ$210,366,FALSE)=0,"",VLOOKUP($A197,parlvotes_lh!$A$11:$ZZ$210,366,FALSE)))</f>
        <v/>
      </c>
      <c r="AC197" s="270" t="str">
        <f>IF(ISERROR(VLOOKUP($A197,parlvotes_lh!$A$11:$ZZ$210,386,FALSE))=TRUE,"",IF(VLOOKUP($A197,parlvotes_lh!$A$11:$ZZ$210,386,FALSE)=0,"",VLOOKUP($A197,parlvotes_lh!$A$11:$ZZ$210,386,FALSE)))</f>
        <v/>
      </c>
    </row>
    <row r="198" spans="1:29" ht="13.5" customHeight="1">
      <c r="A198" s="264"/>
      <c r="B198" s="45" t="str">
        <f>IF(A198="","",MID(info_weblinks!$C$3,32,3))</f>
        <v/>
      </c>
      <c r="C198" s="45" t="str">
        <f>IF(info_parties!G198="","",info_parties!G198)</f>
        <v/>
      </c>
      <c r="D198" s="45" t="str">
        <f>IF(info_parties!K198="","",info_parties!K198)</f>
        <v/>
      </c>
      <c r="E198" s="45" t="str">
        <f>IF(info_parties!H198="","",info_parties!H198)</f>
        <v/>
      </c>
      <c r="F198" s="265" t="str">
        <f t="shared" si="12"/>
        <v/>
      </c>
      <c r="G198" s="266" t="str">
        <f t="shared" si="13"/>
        <v/>
      </c>
      <c r="H198" s="267" t="str">
        <f t="shared" si="14"/>
        <v/>
      </c>
      <c r="I198" s="268" t="str">
        <f t="shared" si="15"/>
        <v/>
      </c>
      <c r="J198" s="269" t="str">
        <f>IF(ISERROR(VLOOKUP($A198,parlvotes_lh!$A$11:$ZZ$210,6,FALSE))=TRUE,"",IF(VLOOKUP($A198,parlvotes_lh!$A$11:$ZZ$210,6,FALSE)=0,"",VLOOKUP($A198,parlvotes_lh!$A$11:$ZZ$210,6,FALSE)))</f>
        <v/>
      </c>
      <c r="K198" s="269" t="str">
        <f>IF(ISERROR(VLOOKUP($A198,parlvotes_lh!$A$11:$ZZ$210,26,FALSE))=TRUE,"",IF(VLOOKUP($A198,parlvotes_lh!$A$11:$ZZ$210,26,FALSE)=0,"",VLOOKUP($A198,parlvotes_lh!$A$11:$ZZ$210,26,FALSE)))</f>
        <v/>
      </c>
      <c r="L198" s="269" t="str">
        <f>IF(ISERROR(VLOOKUP($A198,parlvotes_lh!$A$11:$ZZ$210,46,FALSE))=TRUE,"",IF(VLOOKUP($A198,parlvotes_lh!$A$11:$ZZ$210,46,FALSE)=0,"",VLOOKUP($A198,parlvotes_lh!$A$11:$ZZ$210,46,FALSE)))</f>
        <v/>
      </c>
      <c r="M198" s="269" t="str">
        <f>IF(ISERROR(VLOOKUP($A198,parlvotes_lh!$A$11:$ZZ$210,66,FALSE))=TRUE,"",IF(VLOOKUP($A198,parlvotes_lh!$A$11:$ZZ$210,66,FALSE)=0,"",VLOOKUP($A198,parlvotes_lh!$A$11:$ZZ$210,66,FALSE)))</f>
        <v/>
      </c>
      <c r="N198" s="269" t="str">
        <f>IF(ISERROR(VLOOKUP($A198,parlvotes_lh!$A$11:$ZZ$210,86,FALSE))=TRUE,"",IF(VLOOKUP($A198,parlvotes_lh!$A$11:$ZZ$210,86,FALSE)=0,"",VLOOKUP($A198,parlvotes_lh!$A$11:$ZZ$210,86,FALSE)))</f>
        <v/>
      </c>
      <c r="O198" s="269" t="str">
        <f>IF(ISERROR(VLOOKUP($A198,parlvotes_lh!$A$11:$ZZ$210,106,FALSE))=TRUE,"",IF(VLOOKUP($A198,parlvotes_lh!$A$11:$ZZ$210,106,FALSE)=0,"",VLOOKUP($A198,parlvotes_lh!$A$11:$ZZ$210,106,FALSE)))</f>
        <v/>
      </c>
      <c r="P198" s="269" t="str">
        <f>IF(ISERROR(VLOOKUP($A198,parlvotes_lh!$A$11:$ZZ$210,126,FALSE))=TRUE,"",IF(VLOOKUP($A198,parlvotes_lh!$A$11:$ZZ$210,126,FALSE)=0,"",VLOOKUP($A198,parlvotes_lh!$A$11:$ZZ$210,126,FALSE)))</f>
        <v/>
      </c>
      <c r="Q198" s="270" t="str">
        <f>IF(ISERROR(VLOOKUP($A198,parlvotes_lh!$A$11:$ZZ$210,146,FALSE))=TRUE,"",IF(VLOOKUP($A198,parlvotes_lh!$A$11:$ZZ$210,146,FALSE)=0,"",VLOOKUP($A198,parlvotes_lh!$A$11:$ZZ$210,146,FALSE)))</f>
        <v/>
      </c>
      <c r="R198" s="270" t="str">
        <f>IF(ISERROR(VLOOKUP($A198,parlvotes_lh!$A$11:$ZZ$210,166,FALSE))=TRUE,"",IF(VLOOKUP($A198,parlvotes_lh!$A$11:$ZZ$210,166,FALSE)=0,"",VLOOKUP($A198,parlvotes_lh!$A$11:$ZZ$210,166,FALSE)))</f>
        <v/>
      </c>
      <c r="S198" s="270" t="str">
        <f>IF(ISERROR(VLOOKUP($A198,parlvotes_lh!$A$11:$ZZ$210,186,FALSE))=TRUE,"",IF(VLOOKUP($A198,parlvotes_lh!$A$11:$ZZ$210,186,FALSE)=0,"",VLOOKUP($A198,parlvotes_lh!$A$11:$ZZ$210,186,FALSE)))</f>
        <v/>
      </c>
      <c r="T198" s="270" t="str">
        <f>IF(ISERROR(VLOOKUP($A198,parlvotes_lh!$A$11:$ZZ$210,206,FALSE))=TRUE,"",IF(VLOOKUP($A198,parlvotes_lh!$A$11:$ZZ$210,206,FALSE)=0,"",VLOOKUP($A198,parlvotes_lh!$A$11:$ZZ$210,206,FALSE)))</f>
        <v/>
      </c>
      <c r="U198" s="270" t="str">
        <f>IF(ISERROR(VLOOKUP($A198,parlvotes_lh!$A$11:$ZZ$210,226,FALSE))=TRUE,"",IF(VLOOKUP($A198,parlvotes_lh!$A$11:$ZZ$210,226,FALSE)=0,"",VLOOKUP($A198,parlvotes_lh!$A$11:$ZZ$210,226,FALSE)))</f>
        <v/>
      </c>
      <c r="V198" s="270" t="str">
        <f>IF(ISERROR(VLOOKUP($A198,parlvotes_lh!$A$11:$ZZ$210,246,FALSE))=TRUE,"",IF(VLOOKUP($A198,parlvotes_lh!$A$11:$ZZ$210,246,FALSE)=0,"",VLOOKUP($A198,parlvotes_lh!$A$11:$ZZ$210,246,FALSE)))</f>
        <v/>
      </c>
      <c r="W198" s="270" t="str">
        <f>IF(ISERROR(VLOOKUP($A198,parlvotes_lh!$A$11:$ZZ$210,266,FALSE))=TRUE,"",IF(VLOOKUP($A198,parlvotes_lh!$A$11:$ZZ$210,266,FALSE)=0,"",VLOOKUP($A198,parlvotes_lh!$A$11:$ZZ$210,266,FALSE)))</f>
        <v/>
      </c>
      <c r="X198" s="270" t="str">
        <f>IF(ISERROR(VLOOKUP($A198,parlvotes_lh!$A$11:$ZZ$210,286,FALSE))=TRUE,"",IF(VLOOKUP($A198,parlvotes_lh!$A$11:$ZZ$210,286,FALSE)=0,"",VLOOKUP($A198,parlvotes_lh!$A$11:$ZZ$210,286,FALSE)))</f>
        <v/>
      </c>
      <c r="Y198" s="270" t="str">
        <f>IF(ISERROR(VLOOKUP($A198,parlvotes_lh!$A$11:$ZZ$210,306,FALSE))=TRUE,"",IF(VLOOKUP($A198,parlvotes_lh!$A$11:$ZZ$210,306,FALSE)=0,"",VLOOKUP($A198,parlvotes_lh!$A$11:$ZZ$210,306,FALSE)))</f>
        <v/>
      </c>
      <c r="Z198" s="270" t="str">
        <f>IF(ISERROR(VLOOKUP($A198,parlvotes_lh!$A$11:$ZZ$210,326,FALSE))=TRUE,"",IF(VLOOKUP($A198,parlvotes_lh!$A$11:$ZZ$210,326,FALSE)=0,"",VLOOKUP($A198,parlvotes_lh!$A$11:$ZZ$210,326,FALSE)))</f>
        <v/>
      </c>
      <c r="AA198" s="270" t="str">
        <f>IF(ISERROR(VLOOKUP($A198,parlvotes_lh!$A$11:$ZZ$210,346,FALSE))=TRUE,"",IF(VLOOKUP($A198,parlvotes_lh!$A$11:$ZZ$210,346,FALSE)=0,"",VLOOKUP($A198,parlvotes_lh!$A$11:$ZZ$210,346,FALSE)))</f>
        <v/>
      </c>
      <c r="AB198" s="270" t="str">
        <f>IF(ISERROR(VLOOKUP($A198,parlvotes_lh!$A$11:$ZZ$210,366,FALSE))=TRUE,"",IF(VLOOKUP($A198,parlvotes_lh!$A$11:$ZZ$210,366,FALSE)=0,"",VLOOKUP($A198,parlvotes_lh!$A$11:$ZZ$210,366,FALSE)))</f>
        <v/>
      </c>
      <c r="AC198" s="270" t="str">
        <f>IF(ISERROR(VLOOKUP($A198,parlvotes_lh!$A$11:$ZZ$210,386,FALSE))=TRUE,"",IF(VLOOKUP($A198,parlvotes_lh!$A$11:$ZZ$210,386,FALSE)=0,"",VLOOKUP($A198,parlvotes_lh!$A$11:$ZZ$210,386,FALSE)))</f>
        <v/>
      </c>
    </row>
    <row r="199" spans="1:29" ht="13.5" customHeight="1">
      <c r="A199" s="264"/>
      <c r="B199" s="45" t="str">
        <f>IF(A199="","",MID(info_weblinks!$C$3,32,3))</f>
        <v/>
      </c>
      <c r="C199" s="45" t="str">
        <f>IF(info_parties!G199="","",info_parties!G199)</f>
        <v/>
      </c>
      <c r="D199" s="45" t="str">
        <f>IF(info_parties!K199="","",info_parties!K199)</f>
        <v/>
      </c>
      <c r="E199" s="45" t="str">
        <f>IF(info_parties!H199="","",info_parties!H199)</f>
        <v/>
      </c>
      <c r="F199" s="265" t="str">
        <f t="shared" si="12"/>
        <v/>
      </c>
      <c r="G199" s="266" t="str">
        <f t="shared" si="13"/>
        <v/>
      </c>
      <c r="H199" s="267" t="str">
        <f t="shared" si="14"/>
        <v/>
      </c>
      <c r="I199" s="268" t="str">
        <f t="shared" si="15"/>
        <v/>
      </c>
      <c r="J199" s="269" t="str">
        <f>IF(ISERROR(VLOOKUP($A199,parlvotes_lh!$A$11:$ZZ$210,6,FALSE))=TRUE,"",IF(VLOOKUP($A199,parlvotes_lh!$A$11:$ZZ$210,6,FALSE)=0,"",VLOOKUP($A199,parlvotes_lh!$A$11:$ZZ$210,6,FALSE)))</f>
        <v/>
      </c>
      <c r="K199" s="269" t="str">
        <f>IF(ISERROR(VLOOKUP($A199,parlvotes_lh!$A$11:$ZZ$210,26,FALSE))=TRUE,"",IF(VLOOKUP($A199,parlvotes_lh!$A$11:$ZZ$210,26,FALSE)=0,"",VLOOKUP($A199,parlvotes_lh!$A$11:$ZZ$210,26,FALSE)))</f>
        <v/>
      </c>
      <c r="L199" s="269" t="str">
        <f>IF(ISERROR(VLOOKUP($A199,parlvotes_lh!$A$11:$ZZ$210,46,FALSE))=TRUE,"",IF(VLOOKUP($A199,parlvotes_lh!$A$11:$ZZ$210,46,FALSE)=0,"",VLOOKUP($A199,parlvotes_lh!$A$11:$ZZ$210,46,FALSE)))</f>
        <v/>
      </c>
      <c r="M199" s="269" t="str">
        <f>IF(ISERROR(VLOOKUP($A199,parlvotes_lh!$A$11:$ZZ$210,66,FALSE))=TRUE,"",IF(VLOOKUP($A199,parlvotes_lh!$A$11:$ZZ$210,66,FALSE)=0,"",VLOOKUP($A199,parlvotes_lh!$A$11:$ZZ$210,66,FALSE)))</f>
        <v/>
      </c>
      <c r="N199" s="269" t="str">
        <f>IF(ISERROR(VLOOKUP($A199,parlvotes_lh!$A$11:$ZZ$210,86,FALSE))=TRUE,"",IF(VLOOKUP($A199,parlvotes_lh!$A$11:$ZZ$210,86,FALSE)=0,"",VLOOKUP($A199,parlvotes_lh!$A$11:$ZZ$210,86,FALSE)))</f>
        <v/>
      </c>
      <c r="O199" s="269" t="str">
        <f>IF(ISERROR(VLOOKUP($A199,parlvotes_lh!$A$11:$ZZ$210,106,FALSE))=TRUE,"",IF(VLOOKUP($A199,parlvotes_lh!$A$11:$ZZ$210,106,FALSE)=0,"",VLOOKUP($A199,parlvotes_lh!$A$11:$ZZ$210,106,FALSE)))</f>
        <v/>
      </c>
      <c r="P199" s="269" t="str">
        <f>IF(ISERROR(VLOOKUP($A199,parlvotes_lh!$A$11:$ZZ$210,126,FALSE))=TRUE,"",IF(VLOOKUP($A199,parlvotes_lh!$A$11:$ZZ$210,126,FALSE)=0,"",VLOOKUP($A199,parlvotes_lh!$A$11:$ZZ$210,126,FALSE)))</f>
        <v/>
      </c>
      <c r="Q199" s="270" t="str">
        <f>IF(ISERROR(VLOOKUP($A199,parlvotes_lh!$A$11:$ZZ$210,146,FALSE))=TRUE,"",IF(VLOOKUP($A199,parlvotes_lh!$A$11:$ZZ$210,146,FALSE)=0,"",VLOOKUP($A199,parlvotes_lh!$A$11:$ZZ$210,146,FALSE)))</f>
        <v/>
      </c>
      <c r="R199" s="270" t="str">
        <f>IF(ISERROR(VLOOKUP($A199,parlvotes_lh!$A$11:$ZZ$210,166,FALSE))=TRUE,"",IF(VLOOKUP($A199,parlvotes_lh!$A$11:$ZZ$210,166,FALSE)=0,"",VLOOKUP($A199,parlvotes_lh!$A$11:$ZZ$210,166,FALSE)))</f>
        <v/>
      </c>
      <c r="S199" s="270" t="str">
        <f>IF(ISERROR(VLOOKUP($A199,parlvotes_lh!$A$11:$ZZ$210,186,FALSE))=TRUE,"",IF(VLOOKUP($A199,parlvotes_lh!$A$11:$ZZ$210,186,FALSE)=0,"",VLOOKUP($A199,parlvotes_lh!$A$11:$ZZ$210,186,FALSE)))</f>
        <v/>
      </c>
      <c r="T199" s="270" t="str">
        <f>IF(ISERROR(VLOOKUP($A199,parlvotes_lh!$A$11:$ZZ$210,206,FALSE))=TRUE,"",IF(VLOOKUP($A199,parlvotes_lh!$A$11:$ZZ$210,206,FALSE)=0,"",VLOOKUP($A199,parlvotes_lh!$A$11:$ZZ$210,206,FALSE)))</f>
        <v/>
      </c>
      <c r="U199" s="270" t="str">
        <f>IF(ISERROR(VLOOKUP($A199,parlvotes_lh!$A$11:$ZZ$210,226,FALSE))=TRUE,"",IF(VLOOKUP($A199,parlvotes_lh!$A$11:$ZZ$210,226,FALSE)=0,"",VLOOKUP($A199,parlvotes_lh!$A$11:$ZZ$210,226,FALSE)))</f>
        <v/>
      </c>
      <c r="V199" s="270" t="str">
        <f>IF(ISERROR(VLOOKUP($A199,parlvotes_lh!$A$11:$ZZ$210,246,FALSE))=TRUE,"",IF(VLOOKUP($A199,parlvotes_lh!$A$11:$ZZ$210,246,FALSE)=0,"",VLOOKUP($A199,parlvotes_lh!$A$11:$ZZ$210,246,FALSE)))</f>
        <v/>
      </c>
      <c r="W199" s="270" t="str">
        <f>IF(ISERROR(VLOOKUP($A199,parlvotes_lh!$A$11:$ZZ$210,266,FALSE))=TRUE,"",IF(VLOOKUP($A199,parlvotes_lh!$A$11:$ZZ$210,266,FALSE)=0,"",VLOOKUP($A199,parlvotes_lh!$A$11:$ZZ$210,266,FALSE)))</f>
        <v/>
      </c>
      <c r="X199" s="270" t="str">
        <f>IF(ISERROR(VLOOKUP($A199,parlvotes_lh!$A$11:$ZZ$210,286,FALSE))=TRUE,"",IF(VLOOKUP($A199,parlvotes_lh!$A$11:$ZZ$210,286,FALSE)=0,"",VLOOKUP($A199,parlvotes_lh!$A$11:$ZZ$210,286,FALSE)))</f>
        <v/>
      </c>
      <c r="Y199" s="270" t="str">
        <f>IF(ISERROR(VLOOKUP($A199,parlvotes_lh!$A$11:$ZZ$210,306,FALSE))=TRUE,"",IF(VLOOKUP($A199,parlvotes_lh!$A$11:$ZZ$210,306,FALSE)=0,"",VLOOKUP($A199,parlvotes_lh!$A$11:$ZZ$210,306,FALSE)))</f>
        <v/>
      </c>
      <c r="Z199" s="270" t="str">
        <f>IF(ISERROR(VLOOKUP($A199,parlvotes_lh!$A$11:$ZZ$210,326,FALSE))=TRUE,"",IF(VLOOKUP($A199,parlvotes_lh!$A$11:$ZZ$210,326,FALSE)=0,"",VLOOKUP($A199,parlvotes_lh!$A$11:$ZZ$210,326,FALSE)))</f>
        <v/>
      </c>
      <c r="AA199" s="270" t="str">
        <f>IF(ISERROR(VLOOKUP($A199,parlvotes_lh!$A$11:$ZZ$210,346,FALSE))=TRUE,"",IF(VLOOKUP($A199,parlvotes_lh!$A$11:$ZZ$210,346,FALSE)=0,"",VLOOKUP($A199,parlvotes_lh!$A$11:$ZZ$210,346,FALSE)))</f>
        <v/>
      </c>
      <c r="AB199" s="270" t="str">
        <f>IF(ISERROR(VLOOKUP($A199,parlvotes_lh!$A$11:$ZZ$210,366,FALSE))=TRUE,"",IF(VLOOKUP($A199,parlvotes_lh!$A$11:$ZZ$210,366,FALSE)=0,"",VLOOKUP($A199,parlvotes_lh!$A$11:$ZZ$210,366,FALSE)))</f>
        <v/>
      </c>
      <c r="AC199" s="270" t="str">
        <f>IF(ISERROR(VLOOKUP($A199,parlvotes_lh!$A$11:$ZZ$210,386,FALSE))=TRUE,"",IF(VLOOKUP($A199,parlvotes_lh!$A$11:$ZZ$210,386,FALSE)=0,"",VLOOKUP($A199,parlvotes_lh!$A$11:$ZZ$210,386,FALSE)))</f>
        <v/>
      </c>
    </row>
    <row r="200" spans="1:29" ht="13.5" customHeight="1">
      <c r="A200" s="264"/>
      <c r="B200" s="45" t="str">
        <f>IF(A200="","",MID(info_weblinks!$C$3,32,3))</f>
        <v/>
      </c>
      <c r="C200" s="45" t="str">
        <f>IF(info_parties!G200="","",info_parties!G200)</f>
        <v/>
      </c>
      <c r="D200" s="45" t="str">
        <f>IF(info_parties!K200="","",info_parties!K200)</f>
        <v/>
      </c>
      <c r="E200" s="45" t="str">
        <f>IF(info_parties!H200="","",info_parties!H200)</f>
        <v/>
      </c>
      <c r="F200" s="265" t="str">
        <f t="shared" si="12"/>
        <v/>
      </c>
      <c r="G200" s="266" t="str">
        <f t="shared" si="13"/>
        <v/>
      </c>
      <c r="H200" s="267" t="str">
        <f t="shared" si="14"/>
        <v/>
      </c>
      <c r="I200" s="268" t="str">
        <f t="shared" si="15"/>
        <v/>
      </c>
      <c r="J200" s="269" t="str">
        <f>IF(ISERROR(VLOOKUP($A200,parlvotes_lh!$A$11:$ZZ$210,6,FALSE))=TRUE,"",IF(VLOOKUP($A200,parlvotes_lh!$A$11:$ZZ$210,6,FALSE)=0,"",VLOOKUP($A200,parlvotes_lh!$A$11:$ZZ$210,6,FALSE)))</f>
        <v/>
      </c>
      <c r="K200" s="269" t="str">
        <f>IF(ISERROR(VLOOKUP($A200,parlvotes_lh!$A$11:$ZZ$210,26,FALSE))=TRUE,"",IF(VLOOKUP($A200,parlvotes_lh!$A$11:$ZZ$210,26,FALSE)=0,"",VLOOKUP($A200,parlvotes_lh!$A$11:$ZZ$210,26,FALSE)))</f>
        <v/>
      </c>
      <c r="L200" s="269" t="str">
        <f>IF(ISERROR(VLOOKUP($A200,parlvotes_lh!$A$11:$ZZ$210,46,FALSE))=TRUE,"",IF(VLOOKUP($A200,parlvotes_lh!$A$11:$ZZ$210,46,FALSE)=0,"",VLOOKUP($A200,parlvotes_lh!$A$11:$ZZ$210,46,FALSE)))</f>
        <v/>
      </c>
      <c r="M200" s="269" t="str">
        <f>IF(ISERROR(VLOOKUP($A200,parlvotes_lh!$A$11:$ZZ$210,66,FALSE))=TRUE,"",IF(VLOOKUP($A200,parlvotes_lh!$A$11:$ZZ$210,66,FALSE)=0,"",VLOOKUP($A200,parlvotes_lh!$A$11:$ZZ$210,66,FALSE)))</f>
        <v/>
      </c>
      <c r="N200" s="269" t="str">
        <f>IF(ISERROR(VLOOKUP($A200,parlvotes_lh!$A$11:$ZZ$210,86,FALSE))=TRUE,"",IF(VLOOKUP($A200,parlvotes_lh!$A$11:$ZZ$210,86,FALSE)=0,"",VLOOKUP($A200,parlvotes_lh!$A$11:$ZZ$210,86,FALSE)))</f>
        <v/>
      </c>
      <c r="O200" s="269" t="str">
        <f>IF(ISERROR(VLOOKUP($A200,parlvotes_lh!$A$11:$ZZ$210,106,FALSE))=TRUE,"",IF(VLOOKUP($A200,parlvotes_lh!$A$11:$ZZ$210,106,FALSE)=0,"",VLOOKUP($A200,parlvotes_lh!$A$11:$ZZ$210,106,FALSE)))</f>
        <v/>
      </c>
      <c r="P200" s="269" t="str">
        <f>IF(ISERROR(VLOOKUP($A200,parlvotes_lh!$A$11:$ZZ$210,126,FALSE))=TRUE,"",IF(VLOOKUP($A200,parlvotes_lh!$A$11:$ZZ$210,126,FALSE)=0,"",VLOOKUP($A200,parlvotes_lh!$A$11:$ZZ$210,126,FALSE)))</f>
        <v/>
      </c>
      <c r="Q200" s="270" t="str">
        <f>IF(ISERROR(VLOOKUP($A200,parlvotes_lh!$A$11:$ZZ$210,146,FALSE))=TRUE,"",IF(VLOOKUP($A200,parlvotes_lh!$A$11:$ZZ$210,146,FALSE)=0,"",VLOOKUP($A200,parlvotes_lh!$A$11:$ZZ$210,146,FALSE)))</f>
        <v/>
      </c>
      <c r="R200" s="270" t="str">
        <f>IF(ISERROR(VLOOKUP($A200,parlvotes_lh!$A$11:$ZZ$210,166,FALSE))=TRUE,"",IF(VLOOKUP($A200,parlvotes_lh!$A$11:$ZZ$210,166,FALSE)=0,"",VLOOKUP($A200,parlvotes_lh!$A$11:$ZZ$210,166,FALSE)))</f>
        <v/>
      </c>
      <c r="S200" s="270" t="str">
        <f>IF(ISERROR(VLOOKUP($A200,parlvotes_lh!$A$11:$ZZ$210,186,FALSE))=TRUE,"",IF(VLOOKUP($A200,parlvotes_lh!$A$11:$ZZ$210,186,FALSE)=0,"",VLOOKUP($A200,parlvotes_lh!$A$11:$ZZ$210,186,FALSE)))</f>
        <v/>
      </c>
      <c r="T200" s="270" t="str">
        <f>IF(ISERROR(VLOOKUP($A200,parlvotes_lh!$A$11:$ZZ$210,206,FALSE))=TRUE,"",IF(VLOOKUP($A200,parlvotes_lh!$A$11:$ZZ$210,206,FALSE)=0,"",VLOOKUP($A200,parlvotes_lh!$A$11:$ZZ$210,206,FALSE)))</f>
        <v/>
      </c>
      <c r="U200" s="270" t="str">
        <f>IF(ISERROR(VLOOKUP($A200,parlvotes_lh!$A$11:$ZZ$210,226,FALSE))=TRUE,"",IF(VLOOKUP($A200,parlvotes_lh!$A$11:$ZZ$210,226,FALSE)=0,"",VLOOKUP($A200,parlvotes_lh!$A$11:$ZZ$210,226,FALSE)))</f>
        <v/>
      </c>
      <c r="V200" s="270" t="str">
        <f>IF(ISERROR(VLOOKUP($A200,parlvotes_lh!$A$11:$ZZ$210,246,FALSE))=TRUE,"",IF(VLOOKUP($A200,parlvotes_lh!$A$11:$ZZ$210,246,FALSE)=0,"",VLOOKUP($A200,parlvotes_lh!$A$11:$ZZ$210,246,FALSE)))</f>
        <v/>
      </c>
      <c r="W200" s="270" t="str">
        <f>IF(ISERROR(VLOOKUP($A200,parlvotes_lh!$A$11:$ZZ$210,266,FALSE))=TRUE,"",IF(VLOOKUP($A200,parlvotes_lh!$A$11:$ZZ$210,266,FALSE)=0,"",VLOOKUP($A200,parlvotes_lh!$A$11:$ZZ$210,266,FALSE)))</f>
        <v/>
      </c>
      <c r="X200" s="270" t="str">
        <f>IF(ISERROR(VLOOKUP($A200,parlvotes_lh!$A$11:$ZZ$210,286,FALSE))=TRUE,"",IF(VLOOKUP($A200,parlvotes_lh!$A$11:$ZZ$210,286,FALSE)=0,"",VLOOKUP($A200,parlvotes_lh!$A$11:$ZZ$210,286,FALSE)))</f>
        <v/>
      </c>
      <c r="Y200" s="270" t="str">
        <f>IF(ISERROR(VLOOKUP($A200,parlvotes_lh!$A$11:$ZZ$210,306,FALSE))=TRUE,"",IF(VLOOKUP($A200,parlvotes_lh!$A$11:$ZZ$210,306,FALSE)=0,"",VLOOKUP($A200,parlvotes_lh!$A$11:$ZZ$210,306,FALSE)))</f>
        <v/>
      </c>
      <c r="Z200" s="270" t="str">
        <f>IF(ISERROR(VLOOKUP($A200,parlvotes_lh!$A$11:$ZZ$210,326,FALSE))=TRUE,"",IF(VLOOKUP($A200,parlvotes_lh!$A$11:$ZZ$210,326,FALSE)=0,"",VLOOKUP($A200,parlvotes_lh!$A$11:$ZZ$210,326,FALSE)))</f>
        <v/>
      </c>
      <c r="AA200" s="270" t="str">
        <f>IF(ISERROR(VLOOKUP($A200,parlvotes_lh!$A$11:$ZZ$210,346,FALSE))=TRUE,"",IF(VLOOKUP($A200,parlvotes_lh!$A$11:$ZZ$210,346,FALSE)=0,"",VLOOKUP($A200,parlvotes_lh!$A$11:$ZZ$210,346,FALSE)))</f>
        <v/>
      </c>
      <c r="AB200" s="270" t="str">
        <f>IF(ISERROR(VLOOKUP($A200,parlvotes_lh!$A$11:$ZZ$210,366,FALSE))=TRUE,"",IF(VLOOKUP($A200,parlvotes_lh!$A$11:$ZZ$210,366,FALSE)=0,"",VLOOKUP($A200,parlvotes_lh!$A$11:$ZZ$210,366,FALSE)))</f>
        <v/>
      </c>
      <c r="AC200" s="270" t="str">
        <f>IF(ISERROR(VLOOKUP($A200,parlvotes_lh!$A$11:$ZZ$210,386,FALSE))=TRUE,"",IF(VLOOKUP($A200,parlvotes_lh!$A$11:$ZZ$210,386,FALSE)=0,"",VLOOKUP($A200,parlvotes_lh!$A$11:$ZZ$210,386,FALSE)))</f>
        <v/>
      </c>
    </row>
    <row r="201" spans="1:29" ht="13.5" customHeight="1">
      <c r="J201" s="272"/>
      <c r="K201" s="272"/>
      <c r="L201" s="272"/>
      <c r="M201" s="272"/>
      <c r="N201" s="272"/>
      <c r="O201" s="272"/>
      <c r="P201" s="272"/>
      <c r="Q201" s="272"/>
      <c r="R201" s="272"/>
      <c r="S201" s="272"/>
      <c r="T201" s="272"/>
      <c r="U201" s="272"/>
      <c r="V201" s="272"/>
      <c r="W201" s="272"/>
      <c r="X201" s="272"/>
      <c r="Y201" s="272"/>
      <c r="Z201" s="272"/>
      <c r="AA201" s="272"/>
      <c r="AB201" s="272">
        <f>IF(ISERROR(VLOOKUP("Election Start Date:",parlvotes_lh!$A$1:$ZZ$1,23,FALSE))=TRUE,0,IF(VLOOKUP("Election Start Date:",parlvotes_lh!$A$1:$ZZ$1,23,FALSE)=0,0,VLOOKUP("Election Start Date:",parlvotes_lh!$A$1:$ZZ$1,23,FALSE)))</f>
        <v>35358</v>
      </c>
      <c r="AC201" s="272">
        <f>IF(ISERROR(VLOOKUP("Election Start Date:",parlvotes_lh!$A$1:$ZZ$1,23,FALSE))=TRUE,0,IF(VLOOKUP("Election Start Date:",parlvotes_lh!$A$1:$ZZ$1,23,FALSE)=0,0,VLOOKUP("Election Start Date:",parlvotes_lh!$A$1:$ZZ$1,23,FALSE)))</f>
        <v>35358</v>
      </c>
    </row>
  </sheetData>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A6E5A"/>
  </sheetPr>
  <dimension ref="A1:H3"/>
  <sheetViews>
    <sheetView zoomScaleNormal="100" workbookViewId="0"/>
  </sheetViews>
  <sheetFormatPr defaultRowHeight="13.5" customHeight="1"/>
  <sheetData>
    <row r="1" spans="1:8" ht="13.5" customHeight="1">
      <c r="A1" s="84" t="s">
        <v>224</v>
      </c>
      <c r="B1" s="1"/>
      <c r="C1" s="1"/>
      <c r="D1" s="1"/>
      <c r="E1" s="1"/>
      <c r="F1" s="1"/>
      <c r="G1" s="1"/>
      <c r="H1" s="1"/>
    </row>
    <row r="2" spans="1:8" ht="13.5" customHeight="1">
      <c r="A2" s="1"/>
      <c r="B2" s="1"/>
      <c r="C2" s="1"/>
      <c r="D2" s="1"/>
      <c r="E2" s="1"/>
      <c r="F2" s="1"/>
      <c r="G2" s="1"/>
      <c r="H2" s="1"/>
    </row>
    <row r="3" spans="1:8" ht="13.5" customHeight="1">
      <c r="A3" s="1"/>
      <c r="B3" s="1"/>
      <c r="C3" s="1"/>
      <c r="D3" s="1"/>
      <c r="E3" s="1"/>
      <c r="F3" s="1"/>
      <c r="G3" s="1"/>
      <c r="H3" s="1"/>
    </row>
  </sheetData>
  <customSheetViews>
    <customSheetView guid="{58E98FBC-18A6-4DF7-8BE5-466B393E75B5}">
      <selection activeCell="A9" sqref="A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DCDCF0"/>
  </sheetPr>
  <dimension ref="A1:AV108"/>
  <sheetViews>
    <sheetView zoomScaleNormal="100" workbookViewId="0">
      <pane xSplit="1" ySplit="1" topLeftCell="B48" activePane="bottomRight" state="frozen"/>
      <selection activeCell="A9" sqref="A9"/>
      <selection pane="topRight" activeCell="A9" sqref="A9"/>
      <selection pane="bottomLeft" activeCell="A9" sqref="A9"/>
      <selection pane="bottomRight" activeCell="E21" sqref="E21"/>
    </sheetView>
  </sheetViews>
  <sheetFormatPr defaultColWidth="9.109375" defaultRowHeight="13.5" customHeight="1"/>
  <cols>
    <col min="1" max="1" width="21.44140625" style="2" customWidth="1"/>
    <col min="2" max="2" width="12.21875" style="2" customWidth="1"/>
    <col min="3" max="3" width="11" style="2" customWidth="1"/>
    <col min="4" max="4" width="0.6640625" style="2" customWidth="1"/>
    <col min="5" max="5" width="26.6640625" style="2" customWidth="1"/>
    <col min="6" max="6" width="16.77734375" style="2" customWidth="1"/>
    <col min="7" max="7" width="23.44140625" style="2" customWidth="1"/>
    <col min="8" max="8" width="10.6640625" style="2" customWidth="1"/>
    <col min="9" max="9" width="0.5546875" style="2" customWidth="1"/>
    <col min="10" max="10" width="0.6640625" style="2" customWidth="1"/>
    <col min="11" max="11" width="25" style="2" customWidth="1"/>
    <col min="12" max="16384" width="9.109375" style="2"/>
  </cols>
  <sheetData>
    <row r="1" spans="1:48" ht="30.6">
      <c r="A1" s="32" t="s">
        <v>127</v>
      </c>
      <c r="B1" s="27" t="s">
        <v>115</v>
      </c>
      <c r="C1" s="27" t="s">
        <v>116</v>
      </c>
      <c r="D1" s="64" t="s">
        <v>117</v>
      </c>
      <c r="E1" s="63" t="s">
        <v>169</v>
      </c>
      <c r="F1" s="63" t="s">
        <v>170</v>
      </c>
      <c r="G1" s="27" t="s">
        <v>171</v>
      </c>
      <c r="H1" s="41" t="s">
        <v>172</v>
      </c>
      <c r="I1" s="64" t="s">
        <v>171</v>
      </c>
      <c r="J1" s="64" t="s">
        <v>171</v>
      </c>
      <c r="K1" s="40" t="s">
        <v>173</v>
      </c>
      <c r="L1" s="40" t="s">
        <v>174</v>
      </c>
      <c r="M1" s="65" t="s">
        <v>175</v>
      </c>
      <c r="N1" s="65" t="s">
        <v>176</v>
      </c>
      <c r="O1" s="65" t="s">
        <v>177</v>
      </c>
      <c r="P1" s="65" t="s">
        <v>178</v>
      </c>
      <c r="Q1" s="65" t="s">
        <v>179</v>
      </c>
      <c r="R1" s="65" t="s">
        <v>180</v>
      </c>
      <c r="S1" s="27" t="s">
        <v>181</v>
      </c>
      <c r="T1" s="27" t="s">
        <v>182</v>
      </c>
      <c r="U1" s="27" t="s">
        <v>183</v>
      </c>
      <c r="V1" s="27" t="s">
        <v>184</v>
      </c>
      <c r="W1" s="27" t="s">
        <v>185</v>
      </c>
      <c r="X1" s="27" t="s">
        <v>186</v>
      </c>
      <c r="Y1" s="65" t="s">
        <v>187</v>
      </c>
      <c r="Z1" s="65" t="s">
        <v>188</v>
      </c>
      <c r="AA1" s="65" t="s">
        <v>189</v>
      </c>
      <c r="AB1" s="65" t="s">
        <v>190</v>
      </c>
      <c r="AC1" s="65" t="s">
        <v>191</v>
      </c>
      <c r="AD1" s="65" t="s">
        <v>192</v>
      </c>
      <c r="AE1" s="27" t="s">
        <v>193</v>
      </c>
      <c r="AF1" s="27" t="s">
        <v>194</v>
      </c>
      <c r="AG1" s="27" t="s">
        <v>195</v>
      </c>
      <c r="AH1" s="27" t="s">
        <v>196</v>
      </c>
      <c r="AI1" s="27" t="s">
        <v>197</v>
      </c>
      <c r="AJ1" s="27" t="s">
        <v>198</v>
      </c>
      <c r="AK1" s="65" t="s">
        <v>199</v>
      </c>
      <c r="AL1" s="65" t="s">
        <v>200</v>
      </c>
      <c r="AM1" s="65" t="s">
        <v>201</v>
      </c>
      <c r="AN1" s="65" t="s">
        <v>202</v>
      </c>
      <c r="AO1" s="65" t="s">
        <v>203</v>
      </c>
      <c r="AP1" s="65" t="s">
        <v>204</v>
      </c>
      <c r="AQ1" s="27" t="s">
        <v>205</v>
      </c>
      <c r="AR1" s="27" t="s">
        <v>206</v>
      </c>
      <c r="AS1" s="27" t="s">
        <v>207</v>
      </c>
      <c r="AT1" s="27" t="s">
        <v>208</v>
      </c>
      <c r="AU1" s="27" t="s">
        <v>209</v>
      </c>
      <c r="AV1" s="27" t="s">
        <v>210</v>
      </c>
    </row>
    <row r="2" spans="1:48" ht="13.5" customHeight="1">
      <c r="A2" s="66" t="s">
        <v>1338</v>
      </c>
      <c r="B2" s="33" t="s">
        <v>1359</v>
      </c>
      <c r="C2" s="33"/>
      <c r="D2" s="67"/>
      <c r="E2" s="44" t="str">
        <f t="shared" ref="E2:E26" si="0">G2&amp;" "&amp;F2</f>
        <v>Clean Government Party (Komei-to) (Komeitō, CGP)</v>
      </c>
      <c r="F2" s="63" t="str">
        <f t="shared" ref="F2:F26" si="1">"("&amp;K2&amp;", "&amp;H2&amp;")"&amp;IF(M2="","",", known until "&amp;R2&amp;" as "&amp;M2&amp;" ("&amp;N2&amp;", "&amp;O2&amp;IF(P2="","","/ "&amp;P2)&amp;")"&amp;IF(S2="","",", known from "&amp;R2&amp;" until "&amp;X2&amp;" as "&amp;S2&amp;" ("&amp;T2&amp;", "&amp;U2&amp;IF(V2="","","/ "&amp;V2)&amp;")"))&amp;IF(AD2="","",", known from "&amp;X2&amp;" until "&amp;AD2&amp;" as "&amp;Y2&amp;" ("&amp;Z2&amp;", "&amp;AA2&amp;")"&amp;IF(AB2="","","/ "&amp;AB2)&amp;")")&amp;IF(AE2="","",", known from "&amp;AD2&amp;" until "&amp;AJ2&amp;" as "&amp;AE2&amp;" ("&amp;AF2&amp;", "&amp;AG2&amp;IF(AH2="","","/ "&amp;AH2)&amp;")")&amp;IF(AK2="","",", known from "&amp;AJ2&amp;" until "&amp;AP2&amp;" as "&amp;AK2&amp;" ("&amp;AL2&amp;", "&amp;AM2&amp;IF(AN2="","","/ "&amp;AN2)&amp;")")&amp;IF(AQ2="","",", known from "&amp;AP2&amp;" until "&amp;AV2&amp;" as "&amp;AQ2&amp;" ("&amp;AR2&amp;", "&amp;AS2&amp;IF(AT2="","","/ "&amp;AT2)&amp;")")</f>
        <v>(Komeitō, CGP)</v>
      </c>
      <c r="G2" s="2" t="s">
        <v>381</v>
      </c>
      <c r="H2" s="2" t="s">
        <v>463</v>
      </c>
      <c r="I2" s="67"/>
      <c r="J2" s="67"/>
      <c r="K2" s="2" t="s">
        <v>464</v>
      </c>
      <c r="L2" s="2" t="s">
        <v>465</v>
      </c>
      <c r="M2" s="68"/>
      <c r="O2" s="69"/>
      <c r="P2" s="68"/>
    </row>
    <row r="3" spans="1:48" ht="13.5" customHeight="1">
      <c r="A3" s="66" t="s">
        <v>1365</v>
      </c>
      <c r="B3" s="33" t="s">
        <v>1358</v>
      </c>
      <c r="C3" s="33"/>
      <c r="D3" s="67"/>
      <c r="E3" s="44" t="str">
        <f t="shared" si="0"/>
        <v>Conservative Party  (Hoshutō, CP)</v>
      </c>
      <c r="F3" s="63" t="str">
        <f t="shared" si="1"/>
        <v>(Hoshutō, CP)</v>
      </c>
      <c r="G3" s="2" t="s">
        <v>1318</v>
      </c>
      <c r="H3" s="2" t="s">
        <v>466</v>
      </c>
      <c r="I3" s="67"/>
      <c r="J3" s="67"/>
      <c r="K3" s="2" t="s">
        <v>467</v>
      </c>
      <c r="L3" s="2" t="s">
        <v>468</v>
      </c>
      <c r="M3" s="68"/>
      <c r="O3" s="68"/>
      <c r="P3" s="68"/>
    </row>
    <row r="4" spans="1:48" ht="13.5" customHeight="1">
      <c r="A4" s="66" t="s">
        <v>1336</v>
      </c>
      <c r="B4" s="33" t="s">
        <v>1357</v>
      </c>
      <c r="C4" s="33"/>
      <c r="D4" s="67"/>
      <c r="E4" s="44" t="str">
        <f t="shared" si="0"/>
        <v>Democratic Party of Japan (Minshutō, DPJ)</v>
      </c>
      <c r="F4" s="63" t="str">
        <f t="shared" si="1"/>
        <v>(Minshutō, DPJ)</v>
      </c>
      <c r="G4" s="2" t="s">
        <v>469</v>
      </c>
      <c r="H4" s="2" t="s">
        <v>470</v>
      </c>
      <c r="I4" s="67"/>
      <c r="J4" s="67"/>
      <c r="K4" s="2" t="s">
        <v>471</v>
      </c>
      <c r="L4" s="2" t="s">
        <v>472</v>
      </c>
      <c r="M4" s="68"/>
      <c r="O4" s="68"/>
      <c r="P4" s="68"/>
    </row>
    <row r="5" spans="1:48" ht="13.5" customHeight="1">
      <c r="A5" s="66" t="s">
        <v>1339</v>
      </c>
      <c r="B5" s="33"/>
      <c r="C5" s="33"/>
      <c r="D5" s="67"/>
      <c r="E5" s="44" t="str">
        <f>G5&amp;" "&amp;F5</f>
        <v>Democratic Socialist Party (Minshu Shakaitō, DSP)</v>
      </c>
      <c r="F5" s="63" t="str">
        <f>"("&amp;K5&amp;", "&amp;H5&amp;")"&amp;IF(M5="","",", known until "&amp;R5&amp;" as "&amp;M5&amp;" ("&amp;N5&amp;", "&amp;O5&amp;IF(P5="","","/ "&amp;P5)&amp;")"&amp;IF(S5="","",", known from "&amp;R5&amp;" until "&amp;X5&amp;" as "&amp;S5&amp;" ("&amp;T5&amp;", "&amp;U5&amp;IF(V5="","","/ "&amp;V5)&amp;")"))&amp;IF(AD5="","",", known from "&amp;X5&amp;" until "&amp;AD5&amp;" as "&amp;Y5&amp;" ("&amp;Z5&amp;", "&amp;AA5&amp;")"&amp;IF(AB5="","","/ "&amp;AB5)&amp;")")&amp;IF(AE5="","",", known from "&amp;AD5&amp;" until "&amp;AJ5&amp;" as "&amp;AE5&amp;" ("&amp;AF5&amp;", "&amp;AG5&amp;IF(AH5="","","/ "&amp;AH5)&amp;")")&amp;IF(AK5="","",", known from "&amp;AJ5&amp;" until "&amp;AP5&amp;" as "&amp;AK5&amp;" ("&amp;AL5&amp;", "&amp;AM5&amp;IF(AN5="","","/ "&amp;AN5)&amp;")")&amp;IF(AQ5="","",", known from "&amp;AP5&amp;" until "&amp;AV5&amp;" as "&amp;AQ5&amp;" ("&amp;AR5&amp;", "&amp;AS5&amp;IF(AT5="","","/ "&amp;AT5)&amp;")")</f>
        <v>(Minshu Shakaitō, DSP)</v>
      </c>
      <c r="G5" s="2" t="s">
        <v>1319</v>
      </c>
      <c r="H5" s="2" t="s">
        <v>390</v>
      </c>
      <c r="I5" s="67"/>
      <c r="J5" s="67"/>
      <c r="K5" s="2" t="s">
        <v>1286</v>
      </c>
      <c r="L5" s="2" t="s">
        <v>473</v>
      </c>
      <c r="M5" s="68"/>
      <c r="O5" s="68"/>
      <c r="P5" s="68"/>
    </row>
    <row r="6" spans="1:48" ht="13.5" customHeight="1">
      <c r="A6" s="66" t="s">
        <v>1380</v>
      </c>
      <c r="B6" s="33" t="s">
        <v>1363</v>
      </c>
      <c r="C6" s="33"/>
      <c r="D6" s="67"/>
      <c r="E6" s="44" t="str">
        <f t="shared" si="0"/>
        <v>Green Wind (Midori no Kaze, GW)</v>
      </c>
      <c r="F6" s="63" t="str">
        <f t="shared" si="1"/>
        <v>(Midori no Kaze, GW)</v>
      </c>
      <c r="G6" s="2" t="s">
        <v>444</v>
      </c>
      <c r="H6" s="2" t="s">
        <v>474</v>
      </c>
      <c r="I6" s="67"/>
      <c r="J6" s="67"/>
      <c r="K6" s="2" t="s">
        <v>475</v>
      </c>
      <c r="L6" s="2" t="s">
        <v>1300</v>
      </c>
      <c r="M6" s="68"/>
      <c r="O6" s="70"/>
      <c r="P6" s="68"/>
    </row>
    <row r="7" spans="1:48" ht="13.5" customHeight="1">
      <c r="A7" s="66" t="s">
        <v>1396</v>
      </c>
      <c r="B7" s="33"/>
      <c r="C7" s="33"/>
      <c r="D7" s="67"/>
      <c r="E7" s="44" t="str">
        <f t="shared" si="0"/>
        <v>House of Councillors Club (Niin-kurabu, HCC)</v>
      </c>
      <c r="F7" s="63" t="str">
        <f t="shared" si="1"/>
        <v>(Niin-kurabu, HCC)</v>
      </c>
      <c r="G7" s="2" t="s">
        <v>476</v>
      </c>
      <c r="H7" s="2" t="s">
        <v>477</v>
      </c>
      <c r="I7" s="67"/>
      <c r="J7" s="67"/>
      <c r="K7" s="2" t="s">
        <v>478</v>
      </c>
      <c r="L7" s="2" t="s">
        <v>1301</v>
      </c>
      <c r="M7" s="68"/>
      <c r="O7" s="68"/>
      <c r="P7" s="68"/>
    </row>
    <row r="8" spans="1:48" ht="13.5" customHeight="1">
      <c r="A8" s="66" t="s">
        <v>1376</v>
      </c>
      <c r="B8" s="33"/>
      <c r="C8" s="33"/>
      <c r="D8" s="67"/>
      <c r="E8" s="44" t="str">
        <f t="shared" si="0"/>
        <v>Independents Club (Mushozoku-no-kai, IC)</v>
      </c>
      <c r="F8" s="63" t="str">
        <f t="shared" si="1"/>
        <v>(Mushozoku-no-kai, IC)</v>
      </c>
      <c r="G8" s="33" t="s">
        <v>479</v>
      </c>
      <c r="H8" s="2" t="s">
        <v>480</v>
      </c>
      <c r="I8" s="67"/>
      <c r="J8" s="67"/>
      <c r="K8" s="33" t="s">
        <v>481</v>
      </c>
      <c r="L8" s="2" t="s">
        <v>1302</v>
      </c>
      <c r="M8" s="68"/>
      <c r="O8" s="68"/>
      <c r="P8" s="68"/>
    </row>
    <row r="9" spans="1:48" ht="13.5" customHeight="1">
      <c r="A9" s="66" t="s">
        <v>1340</v>
      </c>
      <c r="B9" s="33" t="s">
        <v>1361</v>
      </c>
      <c r="C9" s="33"/>
      <c r="D9" s="67"/>
      <c r="E9" s="44" t="str">
        <f t="shared" si="0"/>
        <v>Japan/Japanese Communist Party (Nihon Kyōsantō, JCP)</v>
      </c>
      <c r="F9" s="63" t="str">
        <f t="shared" si="1"/>
        <v>(Nihon Kyōsantō, JCP)</v>
      </c>
      <c r="G9" s="2" t="s">
        <v>482</v>
      </c>
      <c r="H9" s="2" t="s">
        <v>483</v>
      </c>
      <c r="I9" s="67"/>
      <c r="J9" s="67"/>
      <c r="K9" s="2" t="s">
        <v>1287</v>
      </c>
      <c r="L9" s="2" t="s">
        <v>484</v>
      </c>
      <c r="M9" s="68"/>
      <c r="O9" s="68"/>
      <c r="P9" s="68"/>
    </row>
    <row r="10" spans="1:48" ht="13.5" customHeight="1">
      <c r="A10" s="66" t="s">
        <v>1366</v>
      </c>
      <c r="B10" s="33"/>
      <c r="C10" s="33"/>
      <c r="D10" s="67"/>
      <c r="E10" s="44" t="str">
        <f t="shared" si="0"/>
        <v>Japan New Party (Nihon Shintō, JNP)</v>
      </c>
      <c r="F10" s="63" t="str">
        <f t="shared" si="1"/>
        <v>(Nihon Shintō, JNP)</v>
      </c>
      <c r="G10" s="2" t="s">
        <v>485</v>
      </c>
      <c r="H10" s="2" t="s">
        <v>486</v>
      </c>
      <c r="I10" s="67"/>
      <c r="J10" s="67"/>
      <c r="K10" s="2" t="s">
        <v>487</v>
      </c>
      <c r="L10" s="2" t="s">
        <v>488</v>
      </c>
      <c r="M10" s="68"/>
      <c r="O10" s="68"/>
      <c r="P10" s="68"/>
    </row>
    <row r="11" spans="1:48" ht="13.5" customHeight="1">
      <c r="A11" s="66" t="s">
        <v>1337</v>
      </c>
      <c r="B11" s="33"/>
      <c r="C11" s="33"/>
      <c r="D11" s="67"/>
      <c r="E11" s="44" t="str">
        <f t="shared" si="0"/>
        <v>Japan Renewal Party (Shinseitō, JRP)</v>
      </c>
      <c r="F11" s="63" t="str">
        <f t="shared" si="1"/>
        <v>(Shinseitō, JRP)</v>
      </c>
      <c r="G11" s="2" t="s">
        <v>489</v>
      </c>
      <c r="H11" s="2" t="s">
        <v>378</v>
      </c>
      <c r="I11" s="67"/>
      <c r="J11" s="67"/>
      <c r="K11" s="2" t="s">
        <v>490</v>
      </c>
      <c r="L11" s="2" t="s">
        <v>491</v>
      </c>
      <c r="M11" s="68"/>
      <c r="O11" s="68"/>
      <c r="P11" s="68"/>
    </row>
    <row r="12" spans="1:48" ht="13.5" customHeight="1">
      <c r="A12" s="66" t="s">
        <v>1370</v>
      </c>
      <c r="B12" s="33" t="s">
        <v>1360</v>
      </c>
      <c r="C12" s="33"/>
      <c r="D12" s="67"/>
      <c r="E12" s="44" t="str">
        <f t="shared" si="0"/>
        <v>Japan Restoration Party (Nippon Ishin no Kai, JRP)</v>
      </c>
      <c r="F12" s="63" t="str">
        <f t="shared" si="1"/>
        <v>(Nippon Ishin no Kai, JRP)</v>
      </c>
      <c r="G12" s="2" t="s">
        <v>492</v>
      </c>
      <c r="H12" s="2" t="s">
        <v>378</v>
      </c>
      <c r="I12" s="67"/>
      <c r="J12" s="67"/>
      <c r="K12" s="2" t="s">
        <v>493</v>
      </c>
      <c r="L12" s="2" t="s">
        <v>494</v>
      </c>
      <c r="M12" s="68"/>
      <c r="O12" s="68"/>
      <c r="P12" s="68"/>
    </row>
    <row r="13" spans="1:48" ht="13.5" customHeight="1">
      <c r="A13" s="66" t="s">
        <v>1379</v>
      </c>
      <c r="B13" s="33"/>
      <c r="C13" s="33"/>
      <c r="D13" s="67"/>
      <c r="E13" s="44" t="str">
        <f t="shared" si="0"/>
        <v>Japan Socialist Party (Nihon Shakaitō, JSP)</v>
      </c>
      <c r="F13" s="63" t="str">
        <f t="shared" si="1"/>
        <v>(Nihon Shakaitō, JSP)</v>
      </c>
      <c r="G13" s="33" t="s">
        <v>495</v>
      </c>
      <c r="H13" s="2" t="s">
        <v>496</v>
      </c>
      <c r="I13" s="67"/>
      <c r="J13" s="67"/>
      <c r="K13" s="33" t="s">
        <v>1288</v>
      </c>
      <c r="L13" s="2" t="s">
        <v>497</v>
      </c>
      <c r="M13" s="68"/>
      <c r="O13" s="68"/>
      <c r="P13" s="68"/>
    </row>
    <row r="14" spans="1:48" ht="13.5" customHeight="1">
      <c r="A14" s="66" t="s">
        <v>1393</v>
      </c>
      <c r="B14" s="33"/>
      <c r="C14" s="33"/>
      <c r="D14" s="67"/>
      <c r="E14" s="44" t="str">
        <f t="shared" si="0"/>
        <v>Kizuna Party (Shintō Kizuna, KP)</v>
      </c>
      <c r="F14" s="63" t="str">
        <f t="shared" si="1"/>
        <v>(Shintō Kizuna, KP)</v>
      </c>
      <c r="G14" s="2" t="s">
        <v>438</v>
      </c>
      <c r="H14" s="2" t="s">
        <v>498</v>
      </c>
      <c r="I14" s="67"/>
      <c r="J14" s="67"/>
      <c r="K14" s="2" t="s">
        <v>499</v>
      </c>
      <c r="L14" s="2" t="s">
        <v>500</v>
      </c>
      <c r="M14" s="68"/>
      <c r="O14" s="68"/>
      <c r="P14" s="68"/>
    </row>
    <row r="15" spans="1:48" ht="13.5" customHeight="1">
      <c r="A15" s="66" t="s">
        <v>1335</v>
      </c>
      <c r="B15" s="33" t="s">
        <v>1358</v>
      </c>
      <c r="C15" s="33"/>
      <c r="D15" s="67"/>
      <c r="E15" s="44" t="str">
        <f t="shared" si="0"/>
        <v>Liberal Democratic Party  (Jiyū Minshutō, LDP)</v>
      </c>
      <c r="F15" s="63" t="str">
        <f t="shared" si="1"/>
        <v>(Jiyū Minshutō, LDP)</v>
      </c>
      <c r="G15" s="2" t="s">
        <v>501</v>
      </c>
      <c r="H15" s="2" t="s">
        <v>502</v>
      </c>
      <c r="I15" s="67"/>
      <c r="J15" s="67"/>
      <c r="K15" s="2" t="s">
        <v>1289</v>
      </c>
      <c r="L15" s="2" t="s">
        <v>503</v>
      </c>
      <c r="M15" s="68"/>
      <c r="O15" s="68"/>
      <c r="P15" s="68"/>
    </row>
    <row r="16" spans="1:48" ht="13.5" customHeight="1">
      <c r="A16" s="66" t="s">
        <v>1341</v>
      </c>
      <c r="B16" s="33"/>
      <c r="C16" s="33"/>
      <c r="D16" s="67"/>
      <c r="E16" s="44" t="str">
        <f t="shared" si="0"/>
        <v>Liberal Party (Jiyūtō, LP)</v>
      </c>
      <c r="F16" s="63" t="str">
        <f t="shared" si="1"/>
        <v>(Jiyūtō, LP)</v>
      </c>
      <c r="G16" s="2" t="s">
        <v>504</v>
      </c>
      <c r="H16" s="2" t="s">
        <v>505</v>
      </c>
      <c r="I16" s="67"/>
      <c r="J16" s="67"/>
      <c r="K16" s="2" t="s">
        <v>1290</v>
      </c>
      <c r="L16" s="2" t="s">
        <v>506</v>
      </c>
    </row>
    <row r="17" spans="1:20" ht="13.5" customHeight="1">
      <c r="A17" s="66" t="s">
        <v>1351</v>
      </c>
      <c r="B17" s="33"/>
      <c r="C17" s="33"/>
      <c r="D17" s="67"/>
      <c r="E17" s="44" t="str">
        <f t="shared" si="0"/>
        <v>New Conservative Party (Hoshushintō, NCP)</v>
      </c>
      <c r="F17" s="63" t="str">
        <f t="shared" si="1"/>
        <v>(Hoshushintō, NCP)</v>
      </c>
      <c r="G17" s="2" t="s">
        <v>437</v>
      </c>
      <c r="H17" s="2" t="s">
        <v>510</v>
      </c>
      <c r="I17" s="67"/>
      <c r="J17" s="67"/>
      <c r="K17" s="2" t="s">
        <v>511</v>
      </c>
      <c r="L17" s="2" t="s">
        <v>468</v>
      </c>
      <c r="M17" s="68"/>
      <c r="O17" s="68"/>
      <c r="P17" s="68"/>
    </row>
    <row r="18" spans="1:20" ht="13.5" customHeight="1">
      <c r="A18" s="66" t="s">
        <v>1367</v>
      </c>
      <c r="B18" s="33"/>
      <c r="C18" s="33"/>
      <c r="D18" s="67"/>
      <c r="E18" s="44" t="str">
        <f t="shared" si="0"/>
        <v>New Frontier Party (Shinshintō, NFP)</v>
      </c>
      <c r="F18" s="63" t="str">
        <f t="shared" si="1"/>
        <v>(Shinshintō, NFP)</v>
      </c>
      <c r="G18" s="33" t="s">
        <v>512</v>
      </c>
      <c r="H18" s="2" t="s">
        <v>513</v>
      </c>
      <c r="I18" s="67"/>
      <c r="J18" s="67"/>
      <c r="K18" s="33" t="s">
        <v>514</v>
      </c>
      <c r="L18" s="2" t="s">
        <v>515</v>
      </c>
    </row>
    <row r="19" spans="1:20" ht="13.5" customHeight="1">
      <c r="A19" s="66" t="s">
        <v>1371</v>
      </c>
      <c r="B19" s="33"/>
      <c r="C19" s="33"/>
      <c r="D19" s="67"/>
      <c r="E19" s="44" t="str">
        <f t="shared" si="0"/>
        <v>New Party Daichi (Shintō Daichi, NPD)</v>
      </c>
      <c r="F19" s="63" t="str">
        <f t="shared" si="1"/>
        <v>(Shintō Daichi, NPD)</v>
      </c>
      <c r="G19" s="2" t="s">
        <v>384</v>
      </c>
      <c r="H19" s="2" t="s">
        <v>516</v>
      </c>
      <c r="I19" s="67"/>
      <c r="J19" s="67"/>
      <c r="K19" s="2" t="s">
        <v>517</v>
      </c>
      <c r="L19" s="2" t="s">
        <v>518</v>
      </c>
      <c r="P19" s="68"/>
    </row>
    <row r="20" spans="1:20" ht="13.5" customHeight="1">
      <c r="A20" s="66" t="s">
        <v>1373</v>
      </c>
      <c r="B20" s="33"/>
      <c r="C20" s="33"/>
      <c r="D20" s="67"/>
      <c r="E20" s="44" t="str">
        <f t="shared" si="0"/>
        <v>New Party Nippon (Shintō Nippon, NPN)</v>
      </c>
      <c r="F20" s="63" t="str">
        <f t="shared" si="1"/>
        <v>(Shintō Nippon, NPN)</v>
      </c>
      <c r="G20" s="2" t="s">
        <v>383</v>
      </c>
      <c r="H20" s="2" t="s">
        <v>519</v>
      </c>
      <c r="I20" s="67"/>
      <c r="J20" s="67"/>
      <c r="K20" s="2" t="s">
        <v>520</v>
      </c>
      <c r="L20" s="2" t="s">
        <v>521</v>
      </c>
      <c r="M20" s="68"/>
      <c r="S20" s="68"/>
      <c r="T20" s="70"/>
    </row>
    <row r="21" spans="1:20" ht="13.5" customHeight="1">
      <c r="A21" s="66" t="s">
        <v>1377</v>
      </c>
      <c r="B21" s="33"/>
      <c r="C21" s="33"/>
      <c r="D21" s="67"/>
      <c r="E21" s="44" t="str">
        <f t="shared" si="0"/>
        <v>New Socialist Party (Shin Shakaitō, NSP)</v>
      </c>
      <c r="F21" s="63" t="str">
        <f t="shared" si="1"/>
        <v>(Shin Shakaitō, NSP)</v>
      </c>
      <c r="G21" s="33" t="s">
        <v>522</v>
      </c>
      <c r="H21" s="2" t="s">
        <v>523</v>
      </c>
      <c r="I21" s="67"/>
      <c r="J21" s="67"/>
      <c r="K21" s="33" t="s">
        <v>1291</v>
      </c>
      <c r="L21" s="2" t="s">
        <v>524</v>
      </c>
    </row>
    <row r="22" spans="1:20" ht="13.5" customHeight="1">
      <c r="A22" s="66" t="s">
        <v>1382</v>
      </c>
      <c r="B22" s="33" t="s">
        <v>1362</v>
      </c>
      <c r="C22" s="33"/>
      <c r="D22" s="67"/>
      <c r="E22" s="44" t="str">
        <f t="shared" si="0"/>
        <v>People’s Life First (Kokumin no Seikatsu ga Daiichi, PLF)</v>
      </c>
      <c r="F22" s="63" t="str">
        <f t="shared" si="1"/>
        <v>(Kokumin no Seikatsu ga Daiichi, PLF)</v>
      </c>
      <c r="G22" s="2" t="s">
        <v>525</v>
      </c>
      <c r="H22" s="2" t="s">
        <v>526</v>
      </c>
      <c r="I22" s="67"/>
      <c r="J22" s="67"/>
      <c r="K22" s="33" t="s">
        <v>527</v>
      </c>
      <c r="L22" s="2" t="s">
        <v>1303</v>
      </c>
    </row>
    <row r="23" spans="1:20" ht="13.5" customHeight="1">
      <c r="A23" s="66" t="s">
        <v>1350</v>
      </c>
      <c r="B23" s="33"/>
      <c r="C23" s="33"/>
      <c r="D23" s="67"/>
      <c r="E23" s="44" t="str">
        <f t="shared" si="0"/>
        <v>People's New Party (Kokumin Shintō, PNP)</v>
      </c>
      <c r="F23" s="63" t="str">
        <f t="shared" si="1"/>
        <v>(Kokumin Shintō, PNP)</v>
      </c>
      <c r="G23" s="2" t="s">
        <v>528</v>
      </c>
      <c r="H23" s="2" t="s">
        <v>529</v>
      </c>
      <c r="I23" s="67"/>
      <c r="J23" s="67"/>
      <c r="K23" s="2" t="s">
        <v>530</v>
      </c>
      <c r="L23" s="2" t="s">
        <v>531</v>
      </c>
    </row>
    <row r="24" spans="1:20" ht="13.5" customHeight="1">
      <c r="A24" s="66" t="s">
        <v>1372</v>
      </c>
      <c r="B24" s="33"/>
      <c r="C24" s="33"/>
      <c r="D24" s="67"/>
      <c r="E24" s="44" t="str">
        <f t="shared" si="0"/>
        <v>Reform Club (Kaikaku-kurabu, RC)</v>
      </c>
      <c r="F24" s="63" t="str">
        <f t="shared" si="1"/>
        <v>(Kaikaku-kurabu, RC)</v>
      </c>
      <c r="G24" s="2" t="s">
        <v>532</v>
      </c>
      <c r="H24" s="2" t="s">
        <v>533</v>
      </c>
      <c r="I24" s="67"/>
      <c r="J24" s="67"/>
      <c r="K24" s="2" t="s">
        <v>534</v>
      </c>
      <c r="L24" s="2" t="s">
        <v>535</v>
      </c>
    </row>
    <row r="25" spans="1:20" ht="13.5" customHeight="1">
      <c r="A25" s="66" t="s">
        <v>1353</v>
      </c>
      <c r="B25" s="33" t="s">
        <v>1356</v>
      </c>
      <c r="C25" s="33"/>
      <c r="D25" s="67"/>
      <c r="E25" s="44" t="str">
        <f t="shared" si="0"/>
        <v>New Party Sakigake (Shintō Sakigake, NPS)</v>
      </c>
      <c r="F25" s="63" t="str">
        <f t="shared" si="1"/>
        <v>(Shintō Sakigake, NPS)</v>
      </c>
      <c r="G25" s="2" t="s">
        <v>536</v>
      </c>
      <c r="H25" s="2" t="s">
        <v>537</v>
      </c>
      <c r="I25" s="67"/>
      <c r="J25" s="67"/>
      <c r="K25" s="2" t="s">
        <v>538</v>
      </c>
      <c r="L25" s="2" t="s">
        <v>539</v>
      </c>
    </row>
    <row r="26" spans="1:20" ht="13.5" customHeight="1">
      <c r="A26" s="66" t="s">
        <v>1453</v>
      </c>
      <c r="B26" s="33"/>
      <c r="C26" s="33"/>
      <c r="D26" s="67"/>
      <c r="E26" s="44" t="str">
        <f t="shared" si="0"/>
        <v>New Wind (Shin-ryokufu-kai, NW)</v>
      </c>
      <c r="F26" s="63" t="str">
        <f t="shared" si="1"/>
        <v>(Shin-ryokufu-kai, NW)</v>
      </c>
      <c r="G26" s="2" t="s">
        <v>540</v>
      </c>
      <c r="H26" s="2" t="s">
        <v>541</v>
      </c>
      <c r="I26" s="67"/>
      <c r="J26" s="67"/>
      <c r="K26" s="2" t="s">
        <v>379</v>
      </c>
      <c r="L26" s="2" t="s">
        <v>1304</v>
      </c>
    </row>
    <row r="27" spans="1:20" ht="13.5" customHeight="1">
      <c r="A27" s="66" t="s">
        <v>1364</v>
      </c>
      <c r="B27" s="33" t="s">
        <v>1355</v>
      </c>
      <c r="C27" s="33"/>
      <c r="D27" s="67"/>
      <c r="E27" s="44" t="str">
        <f>G27&amp;" "&amp;F27</f>
        <v>Social Democratic Party of Japan (Shakai Minshutō, SDP)</v>
      </c>
      <c r="F27" s="63" t="str">
        <f>"("&amp;K27&amp;", "&amp;H27&amp;")"&amp;IF(M27="","",", known until "&amp;R27&amp;" as "&amp;M27&amp;" ("&amp;N27&amp;", "&amp;O27&amp;IF(P27="","","/ "&amp;P27)&amp;")"&amp;IF(S27="","",", known from "&amp;R27&amp;" until "&amp;X27&amp;" as "&amp;S27&amp;" ("&amp;T27&amp;", "&amp;U27&amp;IF(V27="","","/ "&amp;V27)&amp;")"))&amp;IF(AD27="","",", known from "&amp;X27&amp;" until "&amp;AD27&amp;" as "&amp;Y27&amp;" ("&amp;Z27&amp;", "&amp;AA27&amp;")"&amp;IF(AB27="","","/ "&amp;AB27)&amp;")")&amp;IF(AE27="","",", known from "&amp;AD27&amp;" until "&amp;AJ27&amp;" as "&amp;AE27&amp;" ("&amp;AF27&amp;", "&amp;AG27&amp;IF(AH27="","","/ "&amp;AH27)&amp;")")&amp;IF(AK27="","",", known from "&amp;AJ27&amp;" until "&amp;AP27&amp;" as "&amp;AK27&amp;" ("&amp;AL27&amp;", "&amp;AM27&amp;IF(AN27="","","/ "&amp;AN27)&amp;")")&amp;IF(AQ27="","",", known from "&amp;AP27&amp;" until "&amp;AV27&amp;" as "&amp;AQ27&amp;" ("&amp;AR27&amp;", "&amp;AS27&amp;IF(AT27="","","/ "&amp;AT27)&amp;")")</f>
        <v>(Shakai Minshutō, SDP)</v>
      </c>
      <c r="G27" s="2" t="s">
        <v>1320</v>
      </c>
      <c r="H27" s="2" t="s">
        <v>542</v>
      </c>
      <c r="I27" s="67"/>
      <c r="J27" s="67"/>
      <c r="K27" s="2" t="s">
        <v>1292</v>
      </c>
      <c r="L27" s="2" t="s">
        <v>543</v>
      </c>
    </row>
    <row r="28" spans="1:20" ht="13.5" customHeight="1">
      <c r="A28" s="66" t="s">
        <v>1394</v>
      </c>
      <c r="B28" s="33"/>
      <c r="C28" s="33"/>
      <c r="D28" s="67"/>
      <c r="E28" s="44" t="str">
        <f t="shared" ref="E28:E36" si="2">G28&amp;" "&amp;F28</f>
        <v>Sun Party (Taiyotō, SP)</v>
      </c>
      <c r="F28" s="63" t="str">
        <f t="shared" ref="F28:F36" si="3">"("&amp;K28&amp;", "&amp;H28&amp;")"&amp;IF(M28="","",", known until "&amp;R28&amp;" as "&amp;M28&amp;" ("&amp;N28&amp;", "&amp;O28&amp;IF(P28="","","/ "&amp;P28)&amp;")"&amp;IF(S28="","",", known from "&amp;R28&amp;" until "&amp;X28&amp;" as "&amp;S28&amp;" ("&amp;T28&amp;", "&amp;U28&amp;IF(V28="","","/ "&amp;V28)&amp;")"))&amp;IF(AD28="","",", known from "&amp;X28&amp;" until "&amp;AD28&amp;" as "&amp;Y28&amp;" ("&amp;Z28&amp;", "&amp;AA28&amp;")"&amp;IF(AB28="","","/ "&amp;AB28)&amp;")")&amp;IF(AE28="","",", known from "&amp;AD28&amp;" until "&amp;AJ28&amp;" as "&amp;AE28&amp;" ("&amp;AF28&amp;", "&amp;AG28&amp;IF(AH28="","","/ "&amp;AH28)&amp;")")&amp;IF(AK28="","",", known from "&amp;AJ28&amp;" until "&amp;AP28&amp;" as "&amp;AK28&amp;" ("&amp;AL28&amp;", "&amp;AM28&amp;IF(AN28="","","/ "&amp;AN28)&amp;")")&amp;IF(AQ28="","",", known from "&amp;AP28&amp;" until "&amp;AV28&amp;" as "&amp;AQ28&amp;" ("&amp;AR28&amp;", "&amp;AS28&amp;IF(AT28="","","/ "&amp;AT28)&amp;")")</f>
        <v>(Taiyotō, SP)</v>
      </c>
      <c r="G28" s="2" t="s">
        <v>544</v>
      </c>
      <c r="H28" s="85" t="s">
        <v>78</v>
      </c>
      <c r="I28" s="67"/>
      <c r="J28" s="71"/>
      <c r="K28" s="95" t="s">
        <v>1333</v>
      </c>
      <c r="L28" s="94" t="s">
        <v>1334</v>
      </c>
    </row>
    <row r="29" spans="1:20" ht="13.5" customHeight="1">
      <c r="A29" s="66" t="s">
        <v>1384</v>
      </c>
      <c r="B29" s="33"/>
      <c r="C29" s="33"/>
      <c r="D29" s="67"/>
      <c r="E29" s="44" t="str">
        <f t="shared" si="2"/>
        <v>Sunrise Party of Japan (Tachiagare Nippon, SPJ)</v>
      </c>
      <c r="F29" s="63" t="str">
        <f t="shared" si="3"/>
        <v>(Tachiagare Nippon, SPJ)</v>
      </c>
      <c r="G29" s="2" t="s">
        <v>395</v>
      </c>
      <c r="H29" s="88" t="s">
        <v>545</v>
      </c>
      <c r="I29" s="67"/>
      <c r="J29" s="71"/>
      <c r="K29" s="2" t="s">
        <v>546</v>
      </c>
      <c r="L29" s="2" t="s">
        <v>547</v>
      </c>
    </row>
    <row r="30" spans="1:20" ht="13.5" customHeight="1">
      <c r="A30" s="66" t="s">
        <v>1381</v>
      </c>
      <c r="B30" s="33"/>
      <c r="C30" s="33"/>
      <c r="D30" s="67"/>
      <c r="E30" s="44" t="str">
        <f t="shared" si="2"/>
        <v>Tax Cuts Japan (Genzei Nippon, TCJ)</v>
      </c>
      <c r="F30" s="63" t="str">
        <f t="shared" si="3"/>
        <v>(Genzei Nippon, TCJ)</v>
      </c>
      <c r="G30" s="2" t="s">
        <v>548</v>
      </c>
      <c r="H30" s="14" t="s">
        <v>549</v>
      </c>
      <c r="I30" s="67"/>
      <c r="J30" s="67"/>
      <c r="K30" s="2" t="s">
        <v>550</v>
      </c>
      <c r="L30" s="2" t="s">
        <v>551</v>
      </c>
    </row>
    <row r="31" spans="1:20" ht="13.5" customHeight="1">
      <c r="A31" s="66" t="s">
        <v>1369</v>
      </c>
      <c r="B31" s="33"/>
      <c r="C31" s="33"/>
      <c r="D31" s="67"/>
      <c r="E31" s="44" t="str">
        <f t="shared" si="2"/>
        <v>Tomorrow Party of Japan (Nippon Mirai no Tō, TPJ)</v>
      </c>
      <c r="F31" s="63" t="str">
        <f t="shared" si="3"/>
        <v>(Nippon Mirai no Tō, TPJ)</v>
      </c>
      <c r="G31" s="2" t="s">
        <v>552</v>
      </c>
      <c r="H31" s="2" t="s">
        <v>553</v>
      </c>
      <c r="I31" s="67"/>
      <c r="J31" s="67"/>
      <c r="K31" s="33" t="s">
        <v>554</v>
      </c>
      <c r="L31" s="2" t="s">
        <v>555</v>
      </c>
    </row>
    <row r="32" spans="1:20" ht="13.5" customHeight="1">
      <c r="A32" s="66" t="s">
        <v>1387</v>
      </c>
      <c r="B32" s="33"/>
      <c r="C32" s="33"/>
      <c r="D32" s="71"/>
      <c r="E32" s="44" t="str">
        <f t="shared" si="2"/>
        <v>Voice of People (Kokumin no Koe, VP)</v>
      </c>
      <c r="F32" s="63" t="str">
        <f t="shared" si="3"/>
        <v>(Kokumin no Koe, VP)</v>
      </c>
      <c r="G32" s="2" t="s">
        <v>559</v>
      </c>
      <c r="H32" s="85" t="s">
        <v>560</v>
      </c>
      <c r="I32" s="71"/>
      <c r="J32" s="67"/>
      <c r="K32" s="2" t="s">
        <v>561</v>
      </c>
      <c r="L32" s="2" t="s">
        <v>1305</v>
      </c>
    </row>
    <row r="33" spans="1:20" ht="13.5" customHeight="1">
      <c r="A33" s="66" t="s">
        <v>1374</v>
      </c>
      <c r="B33" s="33"/>
      <c r="C33" s="33"/>
      <c r="D33" s="67"/>
      <c r="E33" s="44" t="str">
        <f t="shared" si="2"/>
        <v>Your Party (Minna no Tō, YP)</v>
      </c>
      <c r="F33" s="63" t="str">
        <f t="shared" si="3"/>
        <v>(Minna no Tō, YP)</v>
      </c>
      <c r="G33" s="33" t="s">
        <v>385</v>
      </c>
      <c r="H33" s="2" t="s">
        <v>562</v>
      </c>
      <c r="I33" s="67"/>
      <c r="J33" s="67"/>
      <c r="K33" s="33" t="s">
        <v>563</v>
      </c>
      <c r="L33" s="2" t="s">
        <v>564</v>
      </c>
    </row>
    <row r="34" spans="1:20" ht="13.5" customHeight="1">
      <c r="A34" s="66" t="s">
        <v>1454</v>
      </c>
      <c r="B34" s="33"/>
      <c r="C34" s="33"/>
      <c r="D34" s="67"/>
      <c r="E34" s="44" t="str">
        <f t="shared" si="2"/>
        <v>New Fraterntiy Party (Shintō Yūai, NFP)</v>
      </c>
      <c r="F34" s="63" t="str">
        <f t="shared" si="3"/>
        <v>(Shintō Yūai, NFP)</v>
      </c>
      <c r="G34" s="2" t="s">
        <v>578</v>
      </c>
      <c r="H34" s="2" t="s">
        <v>513</v>
      </c>
      <c r="I34" s="67"/>
      <c r="J34" s="67"/>
      <c r="K34" s="2" t="s">
        <v>579</v>
      </c>
      <c r="L34" s="2" t="s">
        <v>580</v>
      </c>
    </row>
    <row r="35" spans="1:20" ht="13.5" customHeight="1">
      <c r="A35" s="66" t="s">
        <v>1368</v>
      </c>
      <c r="B35" s="33"/>
      <c r="C35" s="33"/>
      <c r="D35" s="67"/>
      <c r="E35" s="44" t="str">
        <f t="shared" si="2"/>
        <v>Democratic Reform Party (Minshu-Kaikaku-Rengo, DRP)</v>
      </c>
      <c r="F35" s="63" t="str">
        <f t="shared" si="3"/>
        <v>(Minshu-Kaikaku-Rengo, DRP)</v>
      </c>
      <c r="G35" s="2" t="s">
        <v>1323</v>
      </c>
      <c r="H35" s="2" t="s">
        <v>1277</v>
      </c>
      <c r="I35" s="67"/>
      <c r="J35" s="67"/>
      <c r="K35" s="2" t="s">
        <v>565</v>
      </c>
      <c r="L35" s="2" t="s">
        <v>566</v>
      </c>
    </row>
    <row r="36" spans="1:20" ht="13.5" customHeight="1">
      <c r="A36" s="66" t="s">
        <v>1375</v>
      </c>
      <c r="B36" s="33"/>
      <c r="C36" s="33"/>
      <c r="D36" s="67"/>
      <c r="E36" s="44" t="str">
        <f t="shared" si="2"/>
        <v>Liberal League (Jiyu Rengo, LL)</v>
      </c>
      <c r="F36" s="63" t="str">
        <f t="shared" si="3"/>
        <v>(Jiyu Rengo, LL)</v>
      </c>
      <c r="G36" s="2" t="s">
        <v>1324</v>
      </c>
      <c r="H36" s="2" t="s">
        <v>1278</v>
      </c>
      <c r="I36" s="67"/>
      <c r="J36" s="67"/>
      <c r="K36" s="2" t="s">
        <v>567</v>
      </c>
      <c r="L36" s="2" t="s">
        <v>568</v>
      </c>
    </row>
    <row r="37" spans="1:20" ht="13.5" customHeight="1">
      <c r="A37" s="66" t="s">
        <v>1455</v>
      </c>
      <c r="B37" s="33"/>
      <c r="C37" s="33"/>
      <c r="D37" s="67"/>
      <c r="E37" s="44" t="str">
        <f t="shared" ref="E37:E51" si="4">G37&amp;" "&amp;F37</f>
        <v>Liberal National Congress (Jiyū kokumin kaigi, LNC)</v>
      </c>
      <c r="F37" s="63" t="str">
        <f t="shared" ref="F37:F51" si="5">"("&amp;K37&amp;", "&amp;H37&amp;")"&amp;IF(M37="","",", known until "&amp;R37&amp;" as "&amp;M37&amp;" ("&amp;N37&amp;", "&amp;O37&amp;IF(P37="","","/ "&amp;P37)&amp;")"&amp;IF(S37="","",", known from "&amp;R37&amp;" until "&amp;X37&amp;" as "&amp;S37&amp;" ("&amp;T37&amp;", "&amp;U37&amp;IF(V37="","","/ "&amp;V37)&amp;")"))&amp;IF(AD37="","",", known from "&amp;X37&amp;" until "&amp;AD37&amp;" as "&amp;Y37&amp;" ("&amp;Z37&amp;", "&amp;AA37&amp;")"&amp;IF(AB37="","","/ "&amp;AB37)&amp;")")&amp;IF(AE37="","",", known from "&amp;AD37&amp;" until "&amp;AJ37&amp;" as "&amp;AE37&amp;" ("&amp;AF37&amp;", "&amp;AG37&amp;IF(AH37="","","/ "&amp;AH37)&amp;")")&amp;IF(AK37="","",", known from "&amp;AJ37&amp;" until "&amp;AP37&amp;" as "&amp;AK37&amp;" ("&amp;AL37&amp;", "&amp;AM37&amp;IF(AN37="","","/ "&amp;AN37)&amp;")")&amp;IF(AQ37="","",", known from "&amp;AP37&amp;" until "&amp;AV37&amp;" as "&amp;AQ37&amp;" ("&amp;AR37&amp;", "&amp;AS37&amp;IF(AT37="","","/ "&amp;AT37)&amp;")")</f>
        <v>(Jiyū kokumin kaigi, LNC)</v>
      </c>
      <c r="G37" s="2" t="s">
        <v>1325</v>
      </c>
      <c r="H37" s="2" t="s">
        <v>1279</v>
      </c>
      <c r="I37" s="67"/>
      <c r="J37" s="67"/>
      <c r="K37" s="2" t="s">
        <v>1293</v>
      </c>
      <c r="L37" s="2" t="s">
        <v>1306</v>
      </c>
      <c r="N37" s="15"/>
      <c r="O37" s="72"/>
      <c r="T37" s="15"/>
    </row>
    <row r="38" spans="1:20" ht="13.5" customHeight="1">
      <c r="A38" s="66" t="s">
        <v>1354</v>
      </c>
      <c r="B38" s="33"/>
      <c r="C38" s="33"/>
      <c r="D38" s="67"/>
      <c r="E38" s="44" t="str">
        <f t="shared" si="4"/>
        <v>Socialist Democratic Federation (Shakai-minshu-rengō, SDF)</v>
      </c>
      <c r="F38" s="63" t="str">
        <f t="shared" si="5"/>
        <v>(Shakai-minshu-rengō, SDF)</v>
      </c>
      <c r="G38" s="2" t="s">
        <v>1326</v>
      </c>
      <c r="H38" s="2" t="s">
        <v>1280</v>
      </c>
      <c r="I38" s="67"/>
      <c r="J38" s="67"/>
      <c r="K38" s="2" t="s">
        <v>594</v>
      </c>
      <c r="L38" s="2" t="s">
        <v>595</v>
      </c>
    </row>
    <row r="39" spans="1:20" ht="13.5" customHeight="1">
      <c r="A39" s="66" t="s">
        <v>1456</v>
      </c>
      <c r="B39" s="33"/>
      <c r="C39" s="33"/>
      <c r="D39" s="67"/>
      <c r="E39" s="44" t="str">
        <f t="shared" si="4"/>
        <v>Political Group of Okinawa Revolution (Seitō Sōzō, SOZO)</v>
      </c>
      <c r="F39" s="63" t="str">
        <f t="shared" si="5"/>
        <v>(Seitō Sōzō, SOZO)</v>
      </c>
      <c r="G39" s="2" t="s">
        <v>507</v>
      </c>
      <c r="H39" s="2" t="s">
        <v>1281</v>
      </c>
      <c r="I39" s="67"/>
      <c r="J39" s="67"/>
      <c r="K39" s="2" t="s">
        <v>508</v>
      </c>
      <c r="L39" s="2" t="s">
        <v>509</v>
      </c>
    </row>
    <row r="40" spans="1:20" ht="13.5" customHeight="1">
      <c r="A40" s="66" t="s">
        <v>1397</v>
      </c>
      <c r="B40" s="33"/>
      <c r="C40" s="33"/>
      <c r="D40" s="67"/>
      <c r="E40" s="44" t="str">
        <f t="shared" si="4"/>
        <v>Japanese Trade Union Confederation (Nihon Rōdōkumiai Sōrengōkai, JTUC)</v>
      </c>
      <c r="F40" s="63" t="str">
        <f t="shared" si="5"/>
        <v>(Nihon Rōdōkumiai Sōrengōkai, JTUC)</v>
      </c>
      <c r="G40" s="2" t="s">
        <v>556</v>
      </c>
      <c r="H40" s="2" t="s">
        <v>1282</v>
      </c>
      <c r="I40" s="67"/>
      <c r="J40" s="67"/>
      <c r="K40" s="2" t="s">
        <v>557</v>
      </c>
      <c r="L40" s="2" t="s">
        <v>558</v>
      </c>
    </row>
    <row r="41" spans="1:20" ht="13.5" customHeight="1">
      <c r="A41" s="66" t="s">
        <v>1400</v>
      </c>
      <c r="B41" s="33"/>
      <c r="C41" s="33"/>
      <c r="D41" s="67"/>
      <c r="E41" s="44" t="str">
        <f t="shared" si="4"/>
        <v>House of Councillors Forum  (Sangiin Fōramu, HCF)</v>
      </c>
      <c r="F41" s="63" t="str">
        <f t="shared" si="5"/>
        <v>(Sangiin Fōramu, HCF)</v>
      </c>
      <c r="G41" s="2" t="s">
        <v>586</v>
      </c>
      <c r="H41" s="2" t="s">
        <v>587</v>
      </c>
      <c r="I41" s="67"/>
      <c r="J41" s="67"/>
      <c r="K41" s="2" t="s">
        <v>1294</v>
      </c>
      <c r="L41" s="2" t="s">
        <v>1307</v>
      </c>
    </row>
    <row r="42" spans="1:20" ht="13.5" customHeight="1">
      <c r="A42" s="66" t="s">
        <v>1392</v>
      </c>
      <c r="B42" s="33"/>
      <c r="C42" s="33"/>
      <c r="D42" s="67"/>
      <c r="E42" s="44" t="str">
        <f t="shared" si="4"/>
        <v>Hiranuma Group (Kokueki to Kokumin no Seikatsu wo Mamoru kai, HG)</v>
      </c>
      <c r="F42" s="63" t="str">
        <f t="shared" si="5"/>
        <v>(Kokueki to Kokumin no Seikatsu wo Mamoru kai, HG)</v>
      </c>
      <c r="G42" s="2" t="s">
        <v>439</v>
      </c>
      <c r="H42" s="2" t="s">
        <v>575</v>
      </c>
      <c r="I42" s="67"/>
      <c r="J42" s="67"/>
      <c r="K42" s="2" t="s">
        <v>1295</v>
      </c>
      <c r="L42" s="2" t="s">
        <v>1308</v>
      </c>
    </row>
    <row r="43" spans="1:20" ht="13.5" customHeight="1">
      <c r="A43" s="66" t="s">
        <v>1398</v>
      </c>
      <c r="B43" s="33"/>
      <c r="C43" s="33"/>
      <c r="D43" s="67"/>
      <c r="E43" s="44" t="str">
        <f t="shared" si="4"/>
        <v>Association for Diet Reform (Kokkai Kaikaku Renrakukai, ADR)</v>
      </c>
      <c r="F43" s="63" t="str">
        <f t="shared" si="5"/>
        <v>(Kokkai Kaikaku Renrakukai, ADR)</v>
      </c>
      <c r="G43" s="2" t="s">
        <v>382</v>
      </c>
      <c r="H43" s="9" t="s">
        <v>577</v>
      </c>
      <c r="I43" s="67"/>
      <c r="J43" s="67"/>
      <c r="K43" s="2" t="s">
        <v>1296</v>
      </c>
      <c r="L43" s="2" t="s">
        <v>1309</v>
      </c>
    </row>
    <row r="44" spans="1:20" ht="13.5" customHeight="1">
      <c r="A44" s="66" t="s">
        <v>1457</v>
      </c>
      <c r="B44" s="33"/>
      <c r="C44" s="33"/>
      <c r="D44" s="67"/>
      <c r="E44" s="44" t="str">
        <f t="shared" si="4"/>
        <v>Citizens' Association (Shimin rengo, CA)</v>
      </c>
      <c r="F44" s="63" t="str">
        <f t="shared" si="5"/>
        <v>(Shimin rengo, CA)</v>
      </c>
      <c r="G44" s="2" t="s">
        <v>569</v>
      </c>
      <c r="H44" s="2" t="s">
        <v>570</v>
      </c>
      <c r="I44" s="67"/>
      <c r="J44" s="67"/>
      <c r="K44" s="2" t="s">
        <v>571</v>
      </c>
      <c r="L44" s="2" t="s">
        <v>1310</v>
      </c>
    </row>
    <row r="45" spans="1:20" ht="13.5" customHeight="1">
      <c r="A45" s="66" t="s">
        <v>1458</v>
      </c>
      <c r="B45" s="33"/>
      <c r="C45" s="33"/>
      <c r="D45" s="67"/>
      <c r="E45" s="44" t="str">
        <f t="shared" si="4"/>
        <v>Association for the Constitution (Goken rengo, AC)</v>
      </c>
      <c r="F45" s="63" t="str">
        <f t="shared" si="5"/>
        <v>(Goken rengo, AC)</v>
      </c>
      <c r="G45" s="2" t="s">
        <v>572</v>
      </c>
      <c r="H45" s="2" t="s">
        <v>573</v>
      </c>
      <c r="I45" s="67"/>
      <c r="J45" s="67"/>
      <c r="K45" s="2" t="s">
        <v>574</v>
      </c>
      <c r="L45" s="2" t="s">
        <v>1311</v>
      </c>
    </row>
    <row r="46" spans="1:20" ht="13.5" customHeight="1">
      <c r="A46" s="66" t="s">
        <v>1388</v>
      </c>
      <c r="B46" s="33"/>
      <c r="C46" s="33"/>
      <c r="D46" s="67"/>
      <c r="E46" s="44" t="str">
        <f t="shared" si="4"/>
        <v>Friendship Group (Yuai, FG)</v>
      </c>
      <c r="F46" s="63" t="str">
        <f t="shared" si="5"/>
        <v>(Yuai, FG)</v>
      </c>
      <c r="G46" s="2" t="s">
        <v>581</v>
      </c>
      <c r="H46" s="2" t="s">
        <v>582</v>
      </c>
      <c r="I46" s="67"/>
      <c r="J46" s="67"/>
      <c r="K46" s="2" t="s">
        <v>583</v>
      </c>
      <c r="L46" s="2" t="s">
        <v>1312</v>
      </c>
    </row>
    <row r="47" spans="1:20" ht="13.5" customHeight="1">
      <c r="A47" s="66" t="s">
        <v>1399</v>
      </c>
      <c r="B47" s="33"/>
      <c r="C47" s="33"/>
      <c r="D47" s="67"/>
      <c r="E47" s="44" t="str">
        <f t="shared" si="4"/>
        <v>Party Independents (Sangiin-no-kai, PI)</v>
      </c>
      <c r="F47" s="63" t="str">
        <f t="shared" si="5"/>
        <v>(Sangiin-no-kai, PI)</v>
      </c>
      <c r="G47" s="2" t="s">
        <v>588</v>
      </c>
      <c r="H47" s="2" t="s">
        <v>589</v>
      </c>
      <c r="I47" s="67"/>
      <c r="J47" s="67"/>
      <c r="K47" s="2" t="s">
        <v>590</v>
      </c>
      <c r="L47" s="2" t="s">
        <v>1313</v>
      </c>
    </row>
    <row r="48" spans="1:20" ht="13.5" customHeight="1">
      <c r="A48" s="66" t="s">
        <v>1385</v>
      </c>
      <c r="B48" s="33"/>
      <c r="C48" s="33"/>
      <c r="D48" s="67"/>
      <c r="E48" s="44" t="str">
        <f t="shared" si="4"/>
        <v>Peace and Reform (Heiwa-Kaikaku, PR)</v>
      </c>
      <c r="F48" s="63" t="str">
        <f t="shared" si="5"/>
        <v>(Heiwa-Kaikaku, PR)</v>
      </c>
      <c r="G48" s="2" t="s">
        <v>591</v>
      </c>
      <c r="H48" s="2" t="s">
        <v>592</v>
      </c>
      <c r="I48" s="67"/>
      <c r="J48" s="67"/>
      <c r="K48" s="2" t="s">
        <v>593</v>
      </c>
      <c r="L48" s="2" t="s">
        <v>1314</v>
      </c>
    </row>
    <row r="49" spans="1:12" ht="13.5" customHeight="1">
      <c r="A49" s="66" t="s">
        <v>1378</v>
      </c>
      <c r="B49" s="33"/>
      <c r="C49" s="33"/>
      <c r="D49" s="67"/>
      <c r="E49" s="44" t="str">
        <f t="shared" si="4"/>
        <v>Liberal Association (Jiyu no kai, LA)</v>
      </c>
      <c r="F49" s="63" t="str">
        <f t="shared" si="5"/>
        <v>(Jiyu no kai, LA)</v>
      </c>
      <c r="G49" s="2" t="s">
        <v>1321</v>
      </c>
      <c r="H49" s="2" t="s">
        <v>1284</v>
      </c>
      <c r="I49" s="67"/>
      <c r="J49" s="67"/>
      <c r="K49" s="2" t="s">
        <v>1297</v>
      </c>
      <c r="L49" s="2" t="s">
        <v>1315</v>
      </c>
    </row>
    <row r="50" spans="1:12" ht="13.5" customHeight="1">
      <c r="A50" s="66" t="s">
        <v>1383</v>
      </c>
      <c r="B50" s="33"/>
      <c r="C50" s="33"/>
      <c r="D50" s="67"/>
      <c r="E50" s="44" t="str">
        <f t="shared" si="4"/>
        <v>New Party Reform (Shinto Kaikaku, NPR)</v>
      </c>
      <c r="F50" s="63" t="str">
        <f t="shared" si="5"/>
        <v>(Shinto Kaikaku, NPR)</v>
      </c>
      <c r="G50" s="15" t="s">
        <v>394</v>
      </c>
      <c r="H50" s="15" t="s">
        <v>596</v>
      </c>
      <c r="I50" s="67"/>
      <c r="J50" s="67"/>
      <c r="K50" s="15" t="s">
        <v>1298</v>
      </c>
      <c r="L50" s="2" t="s">
        <v>1316</v>
      </c>
    </row>
    <row r="51" spans="1:12" ht="13.5" customHeight="1">
      <c r="A51" s="66" t="s">
        <v>1389</v>
      </c>
      <c r="B51" s="33"/>
      <c r="C51" s="33"/>
      <c r="D51" s="67"/>
      <c r="E51" s="44" t="str">
        <f t="shared" si="4"/>
        <v>21 Century Club (Niju Isseiki Kurabu, TC)</v>
      </c>
      <c r="F51" s="63" t="str">
        <f t="shared" si="5"/>
        <v>(Niju Isseiki Kurabu, TC)</v>
      </c>
      <c r="G51" s="2" t="s">
        <v>1322</v>
      </c>
      <c r="H51" s="2" t="s">
        <v>576</v>
      </c>
      <c r="I51" s="67"/>
      <c r="J51" s="67"/>
      <c r="K51" s="2" t="s">
        <v>1299</v>
      </c>
      <c r="L51" s="2" t="s">
        <v>1317</v>
      </c>
    </row>
    <row r="52" spans="1:12" ht="13.5" customHeight="1">
      <c r="A52" s="66" t="s">
        <v>1386</v>
      </c>
      <c r="B52" s="33"/>
      <c r="C52" s="33"/>
      <c r="D52" s="67"/>
      <c r="E52" s="44" t="str">
        <f t="shared" ref="E52:E54" si="6">G52&amp;" "&amp;F52</f>
        <v>From Five (Furomu Faibu, FF)</v>
      </c>
      <c r="F52" s="63" t="str">
        <f t="shared" ref="F52:F54" si="7">"("&amp;K52&amp;", "&amp;H52&amp;")"&amp;IF(M52="","",", known until "&amp;R52&amp;" as "&amp;M52&amp;" ("&amp;N52&amp;", "&amp;O52&amp;IF(P52="","","/ "&amp;P52)&amp;")"&amp;IF(S52="","",", known from "&amp;R52&amp;" until "&amp;X52&amp;" as "&amp;S52&amp;" ("&amp;T52&amp;", "&amp;U52&amp;IF(V52="","","/ "&amp;V52)&amp;")"))&amp;IF(AD52="","",", known from "&amp;X52&amp;" until "&amp;AD52&amp;" as "&amp;Y52&amp;" ("&amp;Z52&amp;", "&amp;AA52&amp;")"&amp;IF(AB52="","","/ "&amp;AB52)&amp;")")&amp;IF(AE52="","",", known from "&amp;AD52&amp;" until "&amp;AJ52&amp;" as "&amp;AE52&amp;" ("&amp;AF52&amp;", "&amp;AG52&amp;IF(AH52="","","/ "&amp;AH52)&amp;")")&amp;IF(AK52="","",", known from "&amp;AJ52&amp;" until "&amp;AP52&amp;" as "&amp;AK52&amp;" ("&amp;AL52&amp;", "&amp;AM52&amp;IF(AN52="","","/ "&amp;AN52)&amp;")")&amp;IF(AQ52="","",", known from "&amp;AP52&amp;" until "&amp;AV52&amp;" as "&amp;AQ52&amp;" ("&amp;AR52&amp;", "&amp;AS52&amp;IF(AT52="","","/ "&amp;AT52)&amp;")")</f>
        <v>(Furomu Faibu, FF)</v>
      </c>
      <c r="G52" s="2" t="s">
        <v>380</v>
      </c>
      <c r="H52" s="2" t="s">
        <v>584</v>
      </c>
      <c r="I52" s="67"/>
      <c r="J52" s="67"/>
      <c r="K52" s="2" t="s">
        <v>1329</v>
      </c>
      <c r="L52" s="2" t="s">
        <v>585</v>
      </c>
    </row>
    <row r="53" spans="1:12" ht="13.5" customHeight="1">
      <c r="A53" s="66" t="s">
        <v>1395</v>
      </c>
      <c r="B53" s="33"/>
      <c r="C53" s="33"/>
      <c r="D53" s="67"/>
      <c r="E53" s="44" t="str">
        <f t="shared" si="6"/>
        <v>Minyuren (incl. VP, NFP, DPJ, SP, FF &amp; DRP) (Minshu Yuai Taiyo Kokumin Rengo, Minyuren)</v>
      </c>
      <c r="F53" s="63" t="str">
        <f t="shared" si="7"/>
        <v>(Minshu Yuai Taiyo Kokumin Rengo, Minyuren)</v>
      </c>
      <c r="G53" s="2" t="s">
        <v>1328</v>
      </c>
      <c r="H53" s="2" t="s">
        <v>1285</v>
      </c>
      <c r="I53" s="67"/>
      <c r="J53" s="67"/>
      <c r="K53" s="2" t="s">
        <v>1330</v>
      </c>
      <c r="L53" s="2" t="s">
        <v>1331</v>
      </c>
    </row>
    <row r="54" spans="1:12" ht="13.5" customHeight="1">
      <c r="A54" s="66" t="s">
        <v>1352</v>
      </c>
      <c r="B54" s="33"/>
      <c r="C54" s="33"/>
      <c r="D54" s="67"/>
      <c r="E54" s="44" t="str">
        <f t="shared" si="6"/>
        <v>Kaishin (incl. JRP, JNP, DSP, LP &amp; Kaikaku no kai) (Kaishin, Kaishin)</v>
      </c>
      <c r="F54" s="63" t="str">
        <f t="shared" si="7"/>
        <v>(Kaishin, Kaishin)</v>
      </c>
      <c r="G54" s="2" t="s">
        <v>1327</v>
      </c>
      <c r="H54" s="2" t="s">
        <v>1283</v>
      </c>
      <c r="I54" s="67"/>
      <c r="J54" s="67"/>
      <c r="K54" s="2" t="s">
        <v>1283</v>
      </c>
      <c r="L54" s="2" t="s">
        <v>1332</v>
      </c>
    </row>
    <row r="55" spans="1:12" ht="13.5" customHeight="1">
      <c r="A55" s="66" t="s">
        <v>1347</v>
      </c>
      <c r="B55" s="33"/>
      <c r="C55" s="33"/>
      <c r="D55" s="67"/>
      <c r="E55" s="44" t="str">
        <f t="shared" ref="E55:E56" si="8">G55&amp;" "&amp;F55</f>
        <v>Non-diet member (none, none)</v>
      </c>
      <c r="F55" s="63" t="str">
        <f t="shared" ref="F55:F56" si="9">"("&amp;K55&amp;", "&amp;H55&amp;")"&amp;IF(M55="","",", known until "&amp;R55&amp;" as "&amp;M55&amp;" ("&amp;N55&amp;", "&amp;O55&amp;IF(P55="","","/ "&amp;P55)&amp;")"&amp;IF(S55="","",", known from "&amp;R55&amp;" until "&amp;X55&amp;" as "&amp;S55&amp;" ("&amp;T55&amp;", "&amp;U55&amp;IF(V55="","","/ "&amp;V55)&amp;")"))&amp;IF(AD55="","",", known from "&amp;X55&amp;" until "&amp;AD55&amp;" as "&amp;Y55&amp;" ("&amp;Z55&amp;", "&amp;AA55&amp;")"&amp;IF(AB55="","","/ "&amp;AB55)&amp;")")&amp;IF(AE55="","",", known from "&amp;AD55&amp;" until "&amp;AJ55&amp;" as "&amp;AE55&amp;" ("&amp;AF55&amp;", "&amp;AG55&amp;IF(AH55="","","/ "&amp;AH55)&amp;")")&amp;IF(AK55="","",", known from "&amp;AJ55&amp;" until "&amp;AP55&amp;" as "&amp;AK55&amp;" ("&amp;AL55&amp;", "&amp;AM55&amp;IF(AN55="","","/ "&amp;AN55)&amp;")")&amp;IF(AQ55="","",", known from "&amp;AP55&amp;" until "&amp;AV55&amp;" as "&amp;AQ55&amp;" ("&amp;AR55&amp;", "&amp;AS55&amp;IF(AT55="","","/ "&amp;AT55)&amp;")")</f>
        <v>(none, none)</v>
      </c>
      <c r="G55" s="2" t="s">
        <v>1342</v>
      </c>
      <c r="H55" s="2" t="s">
        <v>1343</v>
      </c>
      <c r="I55" s="67"/>
      <c r="J55" s="67"/>
      <c r="K55" s="2" t="s">
        <v>1343</v>
      </c>
      <c r="L55" s="2" t="s">
        <v>1343</v>
      </c>
    </row>
    <row r="56" spans="1:12" ht="13.5" customHeight="1">
      <c r="A56" s="66" t="s">
        <v>1348</v>
      </c>
      <c r="B56" s="33" t="s">
        <v>1794</v>
      </c>
      <c r="C56" s="33"/>
      <c r="D56" s="67"/>
      <c r="E56" s="44" t="str">
        <f t="shared" si="8"/>
        <v>Independent (none, independent)</v>
      </c>
      <c r="F56" s="63" t="str">
        <f t="shared" si="9"/>
        <v>(none, independent)</v>
      </c>
      <c r="G56" s="2" t="s">
        <v>386</v>
      </c>
      <c r="H56" s="2" t="s">
        <v>1346</v>
      </c>
      <c r="I56" s="67"/>
      <c r="J56" s="67"/>
      <c r="K56" s="2" t="s">
        <v>1343</v>
      </c>
      <c r="L56" s="2" t="s">
        <v>1343</v>
      </c>
    </row>
    <row r="57" spans="1:12" ht="13.5" customHeight="1">
      <c r="A57" s="66" t="s">
        <v>1349</v>
      </c>
      <c r="B57" s="33"/>
      <c r="C57" s="33"/>
      <c r="D57" s="67"/>
      <c r="E57" s="44" t="str">
        <f t="shared" ref="E57" si="10">G57&amp;" "&amp;F57</f>
        <v>Other (none, other)</v>
      </c>
      <c r="F57" s="63" t="str">
        <f t="shared" ref="F57" si="11">"("&amp;K57&amp;", "&amp;H57&amp;")"&amp;IF(M57="","",", known until "&amp;R57&amp;" as "&amp;M57&amp;" ("&amp;N57&amp;", "&amp;O57&amp;IF(P57="","","/ "&amp;P57)&amp;")"&amp;IF(S57="","",", known from "&amp;R57&amp;" until "&amp;X57&amp;" as "&amp;S57&amp;" ("&amp;T57&amp;", "&amp;U57&amp;IF(V57="","","/ "&amp;V57)&amp;")"))&amp;IF(AD57="","",", known from "&amp;X57&amp;" until "&amp;AD57&amp;" as "&amp;Y57&amp;" ("&amp;Z57&amp;", "&amp;AA57&amp;")"&amp;IF(AB57="","","/ "&amp;AB57)&amp;")")&amp;IF(AE57="","",", known from "&amp;AD57&amp;" until "&amp;AJ57&amp;" as "&amp;AE57&amp;" ("&amp;AF57&amp;", "&amp;AG57&amp;IF(AH57="","","/ "&amp;AH57)&amp;")")&amp;IF(AK57="","",", known from "&amp;AJ57&amp;" until "&amp;AP57&amp;" as "&amp;AK57&amp;" ("&amp;AL57&amp;", "&amp;AM57&amp;IF(AN57="","","/ "&amp;AN57)&amp;")")&amp;IF(AQ57="","",", known from "&amp;AP57&amp;" until "&amp;AV57&amp;" as "&amp;AQ57&amp;" ("&amp;AR57&amp;", "&amp;AS57&amp;IF(AT57="","","/ "&amp;AT57)&amp;")")</f>
        <v>(none, other)</v>
      </c>
      <c r="G57" s="2" t="s">
        <v>1344</v>
      </c>
      <c r="H57" s="2" t="s">
        <v>1345</v>
      </c>
      <c r="I57" s="67"/>
      <c r="J57" s="67"/>
      <c r="K57" s="2" t="s">
        <v>1343</v>
      </c>
      <c r="L57" s="2" t="s">
        <v>1343</v>
      </c>
    </row>
    <row r="58" spans="1:12" ht="13.5" customHeight="1">
      <c r="A58" s="66" t="s">
        <v>1390</v>
      </c>
      <c r="B58" s="33"/>
      <c r="C58" s="33"/>
      <c r="D58" s="67"/>
      <c r="E58" s="44" t="str">
        <f t="shared" ref="E58:E76" si="12">G58&amp;" "&amp;F58</f>
        <v>Vacant (none, vacant)</v>
      </c>
      <c r="F58" s="63" t="str">
        <f t="shared" ref="F58:F76" si="13">"("&amp;K58&amp;", "&amp;H58&amp;")"&amp;IF(M58="","",", known until "&amp;R58&amp;" as "&amp;M58&amp;" ("&amp;N58&amp;", "&amp;O58&amp;IF(P58="","","/ "&amp;P58)&amp;")"&amp;IF(S58="","",", known from "&amp;R58&amp;" until "&amp;X58&amp;" as "&amp;S58&amp;" ("&amp;T58&amp;", "&amp;U58&amp;IF(V58="","","/ "&amp;V58)&amp;")"))&amp;IF(AD58="","",", known from "&amp;X58&amp;" until "&amp;AD58&amp;" as "&amp;Y58&amp;" ("&amp;Z58&amp;", "&amp;AA58&amp;")"&amp;IF(AB58="","","/ "&amp;AB58)&amp;")")&amp;IF(AE58="","",", known from "&amp;AD58&amp;" until "&amp;AJ58&amp;" as "&amp;AE58&amp;" ("&amp;AF58&amp;", "&amp;AG58&amp;IF(AH58="","","/ "&amp;AH58)&amp;")")&amp;IF(AK58="","",", known from "&amp;AJ58&amp;" until "&amp;AP58&amp;" as "&amp;AK58&amp;" ("&amp;AL58&amp;", "&amp;AM58&amp;IF(AN58="","","/ "&amp;AN58)&amp;")")&amp;IF(AQ58="","",", known from "&amp;AP58&amp;" until "&amp;AV58&amp;" as "&amp;AQ58&amp;" ("&amp;AR58&amp;", "&amp;AS58&amp;IF(AT58="","","/ "&amp;AT58)&amp;")")</f>
        <v>(none, vacant)</v>
      </c>
      <c r="G58" s="2" t="s">
        <v>387</v>
      </c>
      <c r="H58" s="2" t="s">
        <v>1391</v>
      </c>
      <c r="I58" s="67"/>
      <c r="J58" s="67"/>
      <c r="K58" s="96" t="s">
        <v>1343</v>
      </c>
      <c r="L58" s="2" t="s">
        <v>1343</v>
      </c>
    </row>
    <row r="59" spans="1:12" ht="13.5" customHeight="1">
      <c r="A59" s="66" t="s">
        <v>1401</v>
      </c>
      <c r="B59" s="33"/>
      <c r="C59" s="33"/>
      <c r="D59" s="67"/>
      <c r="E59" s="44" t="str">
        <f t="shared" si="12"/>
        <v>Democratic Party of Japan and Independents Club (combination, DPJ and IC)</v>
      </c>
      <c r="F59" s="63" t="str">
        <f t="shared" si="13"/>
        <v>(combination, DPJ and IC)</v>
      </c>
      <c r="G59" s="2" t="s">
        <v>1402</v>
      </c>
      <c r="H59" s="2" t="s">
        <v>1403</v>
      </c>
      <c r="I59" s="67"/>
      <c r="J59" s="67"/>
      <c r="K59" s="2" t="s">
        <v>1459</v>
      </c>
      <c r="L59" s="2" t="s">
        <v>1460</v>
      </c>
    </row>
    <row r="60" spans="1:12" ht="13.5" customHeight="1">
      <c r="A60" s="66" t="s">
        <v>1404</v>
      </c>
      <c r="B60" s="33"/>
      <c r="C60" s="33"/>
      <c r="D60" s="67"/>
      <c r="E60" s="44" t="str">
        <f t="shared" si="12"/>
        <v>Democratic Party of Japan and New Wind and People's New Party and New Party Nippon (combination, DPJ and NW)</v>
      </c>
      <c r="F60" s="63" t="str">
        <f t="shared" si="13"/>
        <v>(combination, DPJ and NW)</v>
      </c>
      <c r="G60" s="2" t="s">
        <v>1405</v>
      </c>
      <c r="H60" s="2" t="s">
        <v>1406</v>
      </c>
      <c r="I60" s="67"/>
      <c r="J60" s="67"/>
      <c r="K60" s="2" t="s">
        <v>1459</v>
      </c>
      <c r="L60" s="2" t="s">
        <v>1460</v>
      </c>
    </row>
    <row r="61" spans="1:12" ht="13.5" customHeight="1">
      <c r="A61" s="66" t="s">
        <v>1407</v>
      </c>
      <c r="B61" s="33"/>
      <c r="C61" s="33"/>
      <c r="D61" s="67"/>
      <c r="E61" s="44" t="str">
        <f t="shared" si="12"/>
        <v>Democratic Party of Japan and New Wind and People's New Party and New Party Nippon (combination, DPJ and NW and PNP and NPN)</v>
      </c>
      <c r="F61" s="63" t="str">
        <f t="shared" si="13"/>
        <v>(combination, DPJ and NW and PNP and NPN)</v>
      </c>
      <c r="G61" s="2" t="s">
        <v>1405</v>
      </c>
      <c r="H61" s="2" t="s">
        <v>1408</v>
      </c>
      <c r="I61" s="67"/>
      <c r="J61" s="67"/>
      <c r="K61" s="2" t="s">
        <v>1459</v>
      </c>
      <c r="L61" s="2" t="s">
        <v>1460</v>
      </c>
    </row>
    <row r="62" spans="1:12" ht="13.5" customHeight="1">
      <c r="A62" s="66" t="s">
        <v>1467</v>
      </c>
      <c r="B62" s="33"/>
      <c r="C62" s="33"/>
      <c r="D62" s="67"/>
      <c r="E62" s="44" t="str">
        <f t="shared" si="12"/>
        <v>Liberal Democratic Party and Liberal National Congress (combination, LDP and LNC)</v>
      </c>
      <c r="F62" s="63" t="str">
        <f t="shared" si="13"/>
        <v>(combination, LDP and LNC)</v>
      </c>
      <c r="G62" s="2" t="s">
        <v>1410</v>
      </c>
      <c r="H62" s="2" t="s">
        <v>1411</v>
      </c>
      <c r="I62" s="67"/>
      <c r="J62" s="67"/>
      <c r="K62" s="2" t="s">
        <v>1459</v>
      </c>
      <c r="L62" s="2" t="s">
        <v>1460</v>
      </c>
    </row>
    <row r="63" spans="1:12" ht="13.5" customHeight="1">
      <c r="A63" s="66" t="s">
        <v>1412</v>
      </c>
      <c r="B63" s="33"/>
      <c r="C63" s="33"/>
      <c r="D63" s="67"/>
      <c r="E63" s="44" t="str">
        <f t="shared" si="12"/>
        <v>Democratic Socialist Party and Socialist Democratic Federation (combination, DSP and SDF)</v>
      </c>
      <c r="F63" s="63" t="str">
        <f t="shared" si="13"/>
        <v>(combination, DSP and SDF)</v>
      </c>
      <c r="G63" s="2" t="s">
        <v>1413</v>
      </c>
      <c r="H63" s="2" t="s">
        <v>1414</v>
      </c>
      <c r="I63" s="67"/>
      <c r="J63" s="67"/>
      <c r="K63" s="2" t="s">
        <v>1459</v>
      </c>
      <c r="L63" s="2" t="s">
        <v>1460</v>
      </c>
    </row>
    <row r="64" spans="1:12" ht="13.5" customHeight="1">
      <c r="A64" s="66" t="s">
        <v>1415</v>
      </c>
      <c r="B64" s="33"/>
      <c r="C64" s="33"/>
      <c r="D64" s="67"/>
      <c r="E64" s="44" t="str">
        <f t="shared" si="12"/>
        <v>Social Democratic Party and Socialist Democratic Federation (combination, SDP and SDF)</v>
      </c>
      <c r="F64" s="63" t="str">
        <f t="shared" si="13"/>
        <v>(combination, SDP and SDF)</v>
      </c>
      <c r="G64" s="2" t="s">
        <v>1416</v>
      </c>
      <c r="H64" s="2" t="s">
        <v>1417</v>
      </c>
      <c r="I64" s="67"/>
      <c r="J64" s="67"/>
      <c r="K64" s="2" t="s">
        <v>1459</v>
      </c>
      <c r="L64" s="2" t="s">
        <v>1460</v>
      </c>
    </row>
    <row r="65" spans="1:12" ht="13.5" customHeight="1">
      <c r="A65" s="32" t="s">
        <v>1418</v>
      </c>
      <c r="B65" s="33"/>
      <c r="C65" s="33"/>
      <c r="D65" s="67"/>
      <c r="E65" s="44" t="str">
        <f t="shared" si="12"/>
        <v>Clean Government Party and Reform Club (combination, CGP and RC)</v>
      </c>
      <c r="F65" s="63" t="str">
        <f t="shared" si="13"/>
        <v>(combination, CGP and RC)</v>
      </c>
      <c r="G65" s="2" t="s">
        <v>1419</v>
      </c>
      <c r="H65" s="2" t="s">
        <v>1420</v>
      </c>
      <c r="I65" s="67"/>
      <c r="J65" s="67"/>
      <c r="K65" s="2" t="s">
        <v>1459</v>
      </c>
      <c r="L65" s="2" t="s">
        <v>1460</v>
      </c>
    </row>
    <row r="66" spans="1:12" ht="13.5" customHeight="1">
      <c r="A66" s="32" t="s">
        <v>1409</v>
      </c>
      <c r="B66" s="33"/>
      <c r="C66" s="33"/>
      <c r="D66" s="67"/>
      <c r="E66" s="44" t="str">
        <f t="shared" si="12"/>
        <v>Liberal Democratic Party and New Conservative Party (combination, LDP and NCP)</v>
      </c>
      <c r="F66" s="63" t="str">
        <f t="shared" si="13"/>
        <v>(combination, LDP and NCP)</v>
      </c>
      <c r="G66" s="2" t="s">
        <v>1421</v>
      </c>
      <c r="H66" s="2" t="s">
        <v>1422</v>
      </c>
      <c r="I66" s="67"/>
      <c r="J66" s="67"/>
      <c r="K66" s="2" t="s">
        <v>1459</v>
      </c>
      <c r="L66" s="2" t="s">
        <v>1460</v>
      </c>
    </row>
    <row r="67" spans="1:12" ht="13.5" customHeight="1">
      <c r="A67" s="32" t="s">
        <v>1423</v>
      </c>
      <c r="B67" s="33"/>
      <c r="C67" s="33"/>
      <c r="D67" s="67"/>
      <c r="E67" s="44" t="str">
        <f t="shared" si="12"/>
        <v>Liberal Democratic Party and Conservative Party (combination, LDP and CP)</v>
      </c>
      <c r="F67" s="63" t="str">
        <f t="shared" si="13"/>
        <v>(combination, LDP and CP)</v>
      </c>
      <c r="G67" s="2" t="s">
        <v>1424</v>
      </c>
      <c r="H67" s="2" t="s">
        <v>1425</v>
      </c>
      <c r="I67" s="67"/>
      <c r="J67" s="67"/>
      <c r="K67" s="2" t="s">
        <v>1459</v>
      </c>
      <c r="L67" s="2" t="s">
        <v>1460</v>
      </c>
    </row>
    <row r="68" spans="1:12" ht="13.5" customHeight="1">
      <c r="A68" s="32" t="s">
        <v>1426</v>
      </c>
      <c r="B68" s="33"/>
      <c r="C68" s="33"/>
      <c r="D68" s="67"/>
      <c r="E68" s="44" t="str">
        <f t="shared" si="12"/>
        <v>Liberal Democratic Party and Independents Club (combination, LDP and IC)</v>
      </c>
      <c r="F68" s="63" t="str">
        <f t="shared" si="13"/>
        <v>(combination, LDP and IC)</v>
      </c>
      <c r="G68" s="2" t="s">
        <v>1427</v>
      </c>
      <c r="H68" s="2" t="s">
        <v>1428</v>
      </c>
      <c r="I68" s="67"/>
      <c r="J68" s="67"/>
      <c r="K68" s="2" t="s">
        <v>1459</v>
      </c>
      <c r="L68" s="2" t="s">
        <v>1460</v>
      </c>
    </row>
    <row r="69" spans="1:12" ht="13.5" customHeight="1">
      <c r="A69" s="32" t="s">
        <v>1429</v>
      </c>
      <c r="B69" s="33"/>
      <c r="C69" s="33"/>
      <c r="D69" s="67"/>
      <c r="E69" s="44" t="str">
        <f t="shared" si="12"/>
        <v>House of Councillors Club and Liberal Association (combination, HCC and LA)</v>
      </c>
      <c r="F69" s="63" t="str">
        <f t="shared" si="13"/>
        <v>(combination, HCC and LA)</v>
      </c>
      <c r="G69" s="2" t="s">
        <v>1430</v>
      </c>
      <c r="H69" s="2" t="s">
        <v>1431</v>
      </c>
      <c r="I69" s="67"/>
      <c r="J69" s="67"/>
      <c r="K69" s="2" t="s">
        <v>1459</v>
      </c>
      <c r="L69" s="2" t="s">
        <v>1460</v>
      </c>
    </row>
    <row r="70" spans="1:12" ht="13.5" customHeight="1">
      <c r="A70" s="32" t="s">
        <v>1432</v>
      </c>
      <c r="B70" s="33"/>
      <c r="C70" s="33"/>
      <c r="D70" s="67"/>
      <c r="E70" s="44" t="str">
        <f t="shared" si="12"/>
        <v>New Party Sakigake and Japan New Party (combination, NPS and JNP)</v>
      </c>
      <c r="F70" s="63" t="str">
        <f t="shared" si="13"/>
        <v>(combination, NPS and JNP)</v>
      </c>
      <c r="G70" s="2" t="s">
        <v>1433</v>
      </c>
      <c r="H70" s="2" t="s">
        <v>1434</v>
      </c>
      <c r="I70" s="67"/>
      <c r="J70" s="67"/>
      <c r="K70" s="2" t="s">
        <v>1459</v>
      </c>
      <c r="L70" s="2" t="s">
        <v>1460</v>
      </c>
    </row>
    <row r="71" spans="1:12" ht="13.5" customHeight="1">
      <c r="A71" s="32" t="s">
        <v>1435</v>
      </c>
      <c r="B71" s="33"/>
      <c r="C71" s="33"/>
      <c r="D71" s="67"/>
      <c r="E71" s="44" t="str">
        <f t="shared" si="12"/>
        <v>Social Democratic Party and Citizens' Association (combination, SDP and CA)</v>
      </c>
      <c r="F71" s="63" t="str">
        <f t="shared" si="13"/>
        <v>(combination, SDP and CA)</v>
      </c>
      <c r="G71" s="2" t="s">
        <v>1436</v>
      </c>
      <c r="H71" s="2" t="s">
        <v>1437</v>
      </c>
      <c r="I71" s="67"/>
      <c r="J71" s="67"/>
      <c r="K71" s="2" t="s">
        <v>1459</v>
      </c>
      <c r="L71" s="2" t="s">
        <v>1460</v>
      </c>
    </row>
    <row r="72" spans="1:12" ht="13.5" customHeight="1">
      <c r="A72" s="32" t="s">
        <v>1438</v>
      </c>
      <c r="B72" s="33"/>
      <c r="C72" s="33"/>
      <c r="D72" s="67"/>
      <c r="E72" s="44" t="str">
        <f t="shared" si="12"/>
        <v>Social Democratic Party and Citizens' Association and Association for the Constitution (combination, SDP and CA and AC)</v>
      </c>
      <c r="F72" s="63" t="str">
        <f t="shared" si="13"/>
        <v>(combination, SDP and CA and AC)</v>
      </c>
      <c r="G72" s="2" t="s">
        <v>1439</v>
      </c>
      <c r="H72" s="2" t="s">
        <v>1440</v>
      </c>
      <c r="I72" s="67"/>
      <c r="J72" s="67"/>
      <c r="K72" s="2" t="s">
        <v>1459</v>
      </c>
      <c r="L72" s="2" t="s">
        <v>1460</v>
      </c>
    </row>
    <row r="73" spans="1:12" ht="13.5" customHeight="1">
      <c r="A73" s="32" t="s">
        <v>1441</v>
      </c>
      <c r="B73" s="33"/>
      <c r="C73" s="33"/>
      <c r="D73" s="67"/>
      <c r="E73" s="44" t="str">
        <f t="shared" si="12"/>
        <v>Social Democratic Party and Association for the Constitution (combination, SDP and AC)</v>
      </c>
      <c r="F73" s="63" t="str">
        <f t="shared" si="13"/>
        <v>(combination, SDP and AC)</v>
      </c>
      <c r="G73" s="2" t="s">
        <v>1442</v>
      </c>
      <c r="H73" s="2" t="s">
        <v>1443</v>
      </c>
      <c r="I73" s="67"/>
      <c r="J73" s="67"/>
      <c r="K73" s="2" t="s">
        <v>1459</v>
      </c>
      <c r="L73" s="2" t="s">
        <v>1460</v>
      </c>
    </row>
    <row r="74" spans="1:12" ht="13.5" customHeight="1">
      <c r="A74" s="32" t="s">
        <v>1466</v>
      </c>
      <c r="B74" s="33"/>
      <c r="C74" s="33"/>
      <c r="D74" s="67"/>
      <c r="E74" s="44" t="str">
        <f t="shared" si="12"/>
        <v>People's New Party and New Party Daichi and Independents Club (combination, PNP and NPD and IC)</v>
      </c>
      <c r="F74" s="63" t="str">
        <f t="shared" si="13"/>
        <v>(combination, PNP and NPD and IC)</v>
      </c>
      <c r="G74" s="2" t="s">
        <v>1445</v>
      </c>
      <c r="H74" s="2" t="s">
        <v>1446</v>
      </c>
      <c r="I74" s="67"/>
      <c r="J74" s="67"/>
      <c r="K74" s="2" t="s">
        <v>1459</v>
      </c>
      <c r="L74" s="2" t="s">
        <v>1460</v>
      </c>
    </row>
    <row r="75" spans="1:12" ht="13.5" customHeight="1">
      <c r="A75" s="32" t="s">
        <v>1465</v>
      </c>
      <c r="B75" s="33"/>
      <c r="C75" s="33"/>
      <c r="D75" s="67"/>
      <c r="E75" s="44" t="str">
        <f t="shared" si="12"/>
        <v>People's New Party and New Party Nippon and Independents Club (combination, PNP and NPN and IC)</v>
      </c>
      <c r="F75" s="63" t="str">
        <f t="shared" si="13"/>
        <v>(combination, PNP and NPN and IC)</v>
      </c>
      <c r="G75" s="2" t="s">
        <v>1448</v>
      </c>
      <c r="H75" s="2" t="s">
        <v>1449</v>
      </c>
      <c r="I75" s="67"/>
      <c r="J75" s="67"/>
      <c r="K75" s="2" t="s">
        <v>1459</v>
      </c>
      <c r="L75" s="2" t="s">
        <v>1460</v>
      </c>
    </row>
    <row r="76" spans="1:12" ht="13.5" customHeight="1">
      <c r="A76" s="32" t="s">
        <v>1464</v>
      </c>
      <c r="B76" s="33"/>
      <c r="C76" s="33"/>
      <c r="D76" s="67"/>
      <c r="E76" s="44" t="str">
        <f t="shared" si="12"/>
        <v>People's New Party and Political Group of Okinawa Revolution and Independents Club (combination, PNP and SOZO and IC)</v>
      </c>
      <c r="F76" s="63" t="str">
        <f t="shared" si="13"/>
        <v>(combination, PNP and SOZO and IC)</v>
      </c>
      <c r="G76" s="2" t="s">
        <v>1451</v>
      </c>
      <c r="H76" s="2" t="s">
        <v>1452</v>
      </c>
      <c r="I76" s="67"/>
      <c r="J76" s="67"/>
      <c r="K76" s="2" t="s">
        <v>1459</v>
      </c>
      <c r="L76" s="2" t="s">
        <v>1460</v>
      </c>
    </row>
    <row r="77" spans="1:12" ht="13.5" customHeight="1">
      <c r="A77" s="32" t="s">
        <v>1461</v>
      </c>
      <c r="B77" s="33"/>
      <c r="C77" s="33"/>
      <c r="D77" s="67"/>
      <c r="E77" s="44" t="str">
        <f t="shared" ref="E77" si="14">G77&amp;" "&amp;F77</f>
        <v>Japan New Party and New Party Sakigake (combination, JNP and NPS)</v>
      </c>
      <c r="F77" s="63" t="str">
        <f t="shared" ref="F77" si="15">"("&amp;K77&amp;", "&amp;H77&amp;")"&amp;IF(M77="","",", known until "&amp;R77&amp;" as "&amp;M77&amp;" ("&amp;N77&amp;", "&amp;O77&amp;IF(P77="","","/ "&amp;P77)&amp;")"&amp;IF(S77="","",", known from "&amp;R77&amp;" until "&amp;X77&amp;" as "&amp;S77&amp;" ("&amp;T77&amp;", "&amp;U77&amp;IF(V77="","","/ "&amp;V77)&amp;")"))&amp;IF(AD77="","",", known from "&amp;X77&amp;" until "&amp;AD77&amp;" as "&amp;Y77&amp;" ("&amp;Z77&amp;", "&amp;AA77&amp;")"&amp;IF(AB77="","","/ "&amp;AB77)&amp;")")&amp;IF(AE77="","",", known from "&amp;AD77&amp;" until "&amp;AJ77&amp;" as "&amp;AE77&amp;" ("&amp;AF77&amp;", "&amp;AG77&amp;IF(AH77="","","/ "&amp;AH77)&amp;")")&amp;IF(AK77="","",", known from "&amp;AJ77&amp;" until "&amp;AP77&amp;" as "&amp;AK77&amp;" ("&amp;AL77&amp;", "&amp;AM77&amp;IF(AN77="","","/ "&amp;AN77)&amp;")")&amp;IF(AQ77="","",", known from "&amp;AP77&amp;" until "&amp;AV77&amp;" as "&amp;AQ77&amp;" ("&amp;AR77&amp;", "&amp;AS77&amp;IF(AT77="","","/ "&amp;AT77)&amp;")")</f>
        <v>(combination, JNP and NPS)</v>
      </c>
      <c r="G77" s="2" t="s">
        <v>1462</v>
      </c>
      <c r="H77" s="2" t="s">
        <v>1463</v>
      </c>
      <c r="I77" s="67"/>
      <c r="J77" s="67"/>
      <c r="K77" s="2" t="s">
        <v>1459</v>
      </c>
      <c r="L77" s="2" t="s">
        <v>1460</v>
      </c>
    </row>
    <row r="78" spans="1:12" ht="13.5" customHeight="1">
      <c r="A78" s="32" t="s">
        <v>1902</v>
      </c>
      <c r="B78" s="33"/>
      <c r="C78" s="33"/>
      <c r="D78" s="67"/>
      <c r="E78" s="44" t="str">
        <f t="shared" ref="E78" si="16">G78&amp;" "&amp;F78</f>
        <v>Initiatives from Osaka (Osaka Ishin no Kai, IFO)</v>
      </c>
      <c r="F78" s="63" t="str">
        <f t="shared" ref="F78" si="17">"("&amp;K78&amp;", "&amp;H78&amp;")"&amp;IF(M78="","",", known until "&amp;R78&amp;" as "&amp;M78&amp;" ("&amp;N78&amp;", "&amp;O78&amp;IF(P78="","","/ "&amp;P78)&amp;")"&amp;IF(S78="","",", known from "&amp;R78&amp;" until "&amp;X78&amp;" as "&amp;S78&amp;" ("&amp;T78&amp;", "&amp;U78&amp;IF(V78="","","/ "&amp;V78)&amp;")"))&amp;IF(AD78="","",", known from "&amp;X78&amp;" until "&amp;AD78&amp;" as "&amp;Y78&amp;" ("&amp;Z78&amp;", "&amp;AA78&amp;")"&amp;IF(AB78="","","/ "&amp;AB78)&amp;")")&amp;IF(AE78="","",", known from "&amp;AD78&amp;" until "&amp;AJ78&amp;" as "&amp;AE78&amp;" ("&amp;AF78&amp;", "&amp;AG78&amp;IF(AH78="","","/ "&amp;AH78)&amp;")")&amp;IF(AK78="","",", known from "&amp;AJ78&amp;" until "&amp;AP78&amp;" as "&amp;AK78&amp;" ("&amp;AL78&amp;", "&amp;AM78&amp;IF(AN78="","","/ "&amp;AN78)&amp;")")&amp;IF(AQ78="","",", known from "&amp;AP78&amp;" until "&amp;AV78&amp;" as "&amp;AQ78&amp;" ("&amp;AR78&amp;", "&amp;AS78&amp;IF(AT78="","","/ "&amp;AT78)&amp;")")</f>
        <v>(Osaka Ishin no Kai, IFO)</v>
      </c>
      <c r="G78" s="2" t="s">
        <v>1900</v>
      </c>
      <c r="H78" s="2" t="s">
        <v>1901</v>
      </c>
      <c r="I78" s="67"/>
      <c r="J78" s="67"/>
      <c r="K78" s="2" t="s">
        <v>1903</v>
      </c>
      <c r="L78" s="2" t="s">
        <v>1343</v>
      </c>
    </row>
    <row r="79" spans="1:12" ht="13.5" customHeight="1">
      <c r="A79" s="32" t="s">
        <v>1908</v>
      </c>
      <c r="B79" s="33"/>
      <c r="C79" s="33"/>
      <c r="D79" s="67"/>
      <c r="E79" s="44" t="str">
        <f t="shared" ref="E79:E83" si="18">G79&amp;" "&amp;F79</f>
        <v>Happiness Realization Party (Kofuku Jitsugento, HRP)</v>
      </c>
      <c r="F79" s="63" t="str">
        <f t="shared" ref="F79:F83" si="19">"("&amp;K79&amp;", "&amp;H79&amp;")"&amp;IF(M79="","",", known until "&amp;R79&amp;" as "&amp;M79&amp;" ("&amp;N79&amp;", "&amp;O79&amp;IF(P79="","","/ "&amp;P79)&amp;")"&amp;IF(S79="","",", known from "&amp;R79&amp;" until "&amp;X79&amp;" as "&amp;S79&amp;" ("&amp;T79&amp;", "&amp;U79&amp;IF(V79="","","/ "&amp;V79)&amp;")"))&amp;IF(AD79="","",", known from "&amp;X79&amp;" until "&amp;AD79&amp;" as "&amp;Y79&amp;" ("&amp;Z79&amp;", "&amp;AA79&amp;")"&amp;IF(AB79="","","/ "&amp;AB79)&amp;")")&amp;IF(AE79="","",", known from "&amp;AD79&amp;" until "&amp;AJ79&amp;" as "&amp;AE79&amp;" ("&amp;AF79&amp;", "&amp;AG79&amp;IF(AH79="","","/ "&amp;AH79)&amp;")")&amp;IF(AK79="","",", known from "&amp;AJ79&amp;" until "&amp;AP79&amp;" as "&amp;AK79&amp;" ("&amp;AL79&amp;", "&amp;AM79&amp;IF(AN79="","","/ "&amp;AN79)&amp;")")&amp;IF(AQ79="","",", known from "&amp;AP79&amp;" until "&amp;AV79&amp;" as "&amp;AQ79&amp;" ("&amp;AR79&amp;", "&amp;AS79&amp;IF(AT79="","","/ "&amp;AT79)&amp;")")</f>
        <v>(Kofuku Jitsugento, HRP)</v>
      </c>
      <c r="G79" s="2" t="s">
        <v>1905</v>
      </c>
      <c r="H79" s="2" t="s">
        <v>1906</v>
      </c>
      <c r="I79" s="67"/>
      <c r="J79" s="67"/>
      <c r="K79" s="2" t="s">
        <v>1907</v>
      </c>
      <c r="L79" s="2" t="s">
        <v>1343</v>
      </c>
    </row>
    <row r="80" spans="1:12" ht="13.5" customHeight="1">
      <c r="A80" s="32" t="s">
        <v>1912</v>
      </c>
      <c r="B80" s="33"/>
      <c r="C80" s="33"/>
      <c r="D80" s="67"/>
      <c r="E80" s="44" t="str">
        <f t="shared" si="18"/>
        <v>The People's Life Party &amp; Taro Yamamoto and Friends (Seikatsu no To to Yamamoto Taro to Nakama-tachi, PLP)</v>
      </c>
      <c r="F80" s="63" t="str">
        <f t="shared" si="19"/>
        <v>(Seikatsu no To to Yamamoto Taro to Nakama-tachi, PLP)</v>
      </c>
      <c r="G80" s="2" t="s">
        <v>1909</v>
      </c>
      <c r="H80" s="2" t="s">
        <v>1910</v>
      </c>
      <c r="I80" s="67"/>
      <c r="J80" s="67"/>
      <c r="K80" s="2" t="s">
        <v>1911</v>
      </c>
      <c r="L80" s="2" t="s">
        <v>1343</v>
      </c>
    </row>
    <row r="81" spans="1:12" ht="13.5" customHeight="1">
      <c r="A81" s="32" t="s">
        <v>1916</v>
      </c>
      <c r="B81" s="33"/>
      <c r="C81" s="33"/>
      <c r="D81" s="67"/>
      <c r="E81" s="44" t="str">
        <f t="shared" si="18"/>
        <v>The Party for Japanese Kokoro (Nippon no Kokoro wo Taisetsu ni Suru To, PJK)</v>
      </c>
      <c r="F81" s="63" t="str">
        <f t="shared" si="19"/>
        <v>(Nippon no Kokoro wo Taisetsu ni Suru To, PJK)</v>
      </c>
      <c r="G81" s="2" t="s">
        <v>1913</v>
      </c>
      <c r="H81" s="2" t="s">
        <v>1914</v>
      </c>
      <c r="I81" s="67"/>
      <c r="J81" s="67"/>
      <c r="K81" s="2" t="s">
        <v>1915</v>
      </c>
      <c r="L81" s="2" t="s">
        <v>1343</v>
      </c>
    </row>
    <row r="82" spans="1:12" ht="13.5" customHeight="1">
      <c r="A82" s="32" t="s">
        <v>1920</v>
      </c>
      <c r="B82" s="33"/>
      <c r="C82" s="33"/>
      <c r="D82" s="67"/>
      <c r="E82" s="44" t="str">
        <f t="shared" si="18"/>
        <v>New Renaissance Party (Shinto Kaikaku, NRP)</v>
      </c>
      <c r="F82" s="63" t="str">
        <f t="shared" si="19"/>
        <v>(Shinto Kaikaku, NRP)</v>
      </c>
      <c r="G82" s="2" t="s">
        <v>1918</v>
      </c>
      <c r="H82" s="2" t="s">
        <v>1919</v>
      </c>
      <c r="I82" s="67"/>
      <c r="J82" s="67"/>
      <c r="K82" s="2" t="s">
        <v>1298</v>
      </c>
      <c r="L82" s="2" t="s">
        <v>1343</v>
      </c>
    </row>
    <row r="83" spans="1:12" ht="13.5" customHeight="1">
      <c r="A83" s="32" t="s">
        <v>2093</v>
      </c>
      <c r="B83" s="33"/>
      <c r="C83" s="33"/>
      <c r="D83" s="67"/>
      <c r="E83" s="44" t="str">
        <f t="shared" si="18"/>
        <v>No Party to Support (Shiji Seito Nashi, NPS)</v>
      </c>
      <c r="F83" s="63" t="str">
        <f t="shared" si="19"/>
        <v>(Shiji Seito Nashi, NPS)</v>
      </c>
      <c r="G83" s="2" t="s">
        <v>1922</v>
      </c>
      <c r="H83" s="2" t="s">
        <v>537</v>
      </c>
      <c r="I83" s="67"/>
      <c r="J83" s="67"/>
      <c r="K83" s="2" t="s">
        <v>1923</v>
      </c>
      <c r="L83" s="2" t="s">
        <v>1343</v>
      </c>
    </row>
    <row r="84" spans="1:12" ht="13.5" customHeight="1">
      <c r="A84" s="32" t="s">
        <v>1928</v>
      </c>
      <c r="B84" s="33"/>
      <c r="C84" s="33"/>
      <c r="D84" s="67"/>
      <c r="E84" s="44" t="str">
        <f t="shared" ref="E84" si="20">G84&amp;" "&amp;F84</f>
        <v>Greens Japan (Midori no To, GJ)</v>
      </c>
      <c r="F84" s="63" t="str">
        <f t="shared" ref="F84" si="21">"("&amp;K84&amp;", "&amp;H84&amp;")"&amp;IF(M84="","",", known until "&amp;R84&amp;" as "&amp;M84&amp;" ("&amp;N84&amp;", "&amp;O84&amp;IF(P84="","","/ "&amp;P84)&amp;")"&amp;IF(S84="","",", known from "&amp;R84&amp;" until "&amp;X84&amp;" as "&amp;S84&amp;" ("&amp;T84&amp;", "&amp;U84&amp;IF(V84="","","/ "&amp;V84)&amp;")"))&amp;IF(AD84="","",", known from "&amp;X84&amp;" until "&amp;AD84&amp;" as "&amp;Y84&amp;" ("&amp;Z84&amp;", "&amp;AA84&amp;")"&amp;IF(AB84="","","/ "&amp;AB84)&amp;")")&amp;IF(AE84="","",", known from "&amp;AD84&amp;" until "&amp;AJ84&amp;" as "&amp;AE84&amp;" ("&amp;AF84&amp;", "&amp;AG84&amp;IF(AH84="","","/ "&amp;AH84)&amp;")")&amp;IF(AK84="","",", known from "&amp;AJ84&amp;" until "&amp;AP84&amp;" as "&amp;AK84&amp;" ("&amp;AL84&amp;", "&amp;AM84&amp;IF(AN84="","","/ "&amp;AN84)&amp;")")&amp;IF(AQ84="","",", known from "&amp;AP84&amp;" until "&amp;AV84&amp;" as "&amp;AQ84&amp;" ("&amp;AR84&amp;", "&amp;AS84&amp;IF(AT84="","","/ "&amp;AT84)&amp;")")</f>
        <v>(Midori no To, GJ)</v>
      </c>
      <c r="G84" s="2" t="s">
        <v>1925</v>
      </c>
      <c r="H84" s="2" t="s">
        <v>1926</v>
      </c>
      <c r="I84" s="67"/>
      <c r="J84" s="67"/>
      <c r="K84" s="2" t="s">
        <v>1927</v>
      </c>
      <c r="L84" s="2" t="s">
        <v>1343</v>
      </c>
    </row>
    <row r="85" spans="1:12" ht="13.5" customHeight="1">
      <c r="A85" s="32" t="s">
        <v>1933</v>
      </c>
      <c r="B85" s="33"/>
      <c r="C85" s="33"/>
      <c r="D85" s="67"/>
      <c r="E85" s="44" t="str">
        <f t="shared" ref="E85:E92" si="22">G85&amp;" "&amp;F85</f>
        <v>Constitutional Democratic Party of Japan (Rikken Minshutō, CDP)</v>
      </c>
      <c r="F85" s="63" t="str">
        <f t="shared" ref="F85" si="23">"("&amp;K85&amp;", "&amp;H85&amp;")"&amp;IF(M85="","",", known until "&amp;R85&amp;" as "&amp;M85&amp;" ("&amp;N85&amp;", "&amp;O85&amp;IF(P85="","","/ "&amp;P85)&amp;")"&amp;IF(S85="","",", known from "&amp;R85&amp;" until "&amp;X85&amp;" as "&amp;S85&amp;" ("&amp;T85&amp;", "&amp;U85&amp;IF(V85="","","/ "&amp;V85)&amp;")"))&amp;IF(AD85="","",", known from "&amp;X85&amp;" until "&amp;AD85&amp;" as "&amp;Y85&amp;" ("&amp;Z85&amp;", "&amp;AA85&amp;")"&amp;IF(AB85="","","/ "&amp;AB85)&amp;")")&amp;IF(AE85="","",", known from "&amp;AD85&amp;" until "&amp;AJ85&amp;" as "&amp;AE85&amp;" ("&amp;AF85&amp;", "&amp;AG85&amp;IF(AH85="","","/ "&amp;AH85)&amp;")")&amp;IF(AK85="","",", known from "&amp;AJ85&amp;" until "&amp;AP85&amp;" as "&amp;AK85&amp;" ("&amp;AL85&amp;", "&amp;AM85&amp;IF(AN85="","","/ "&amp;AN85)&amp;")")&amp;IF(AQ85="","",", known from "&amp;AP85&amp;" until "&amp;AV85&amp;" as "&amp;AQ85&amp;" ("&amp;AR85&amp;", "&amp;AS85&amp;IF(AT85="","","/ "&amp;AT85)&amp;")")</f>
        <v>(Rikken Minshutō, CDP)</v>
      </c>
      <c r="G85" s="2" t="s">
        <v>1930</v>
      </c>
      <c r="H85" s="2" t="s">
        <v>1931</v>
      </c>
      <c r="I85" s="67"/>
      <c r="J85" s="67"/>
      <c r="K85" s="2" t="s">
        <v>1932</v>
      </c>
      <c r="L85" s="2" t="s">
        <v>1343</v>
      </c>
    </row>
    <row r="86" spans="1:12" ht="13.5" customHeight="1">
      <c r="A86" s="32" t="s">
        <v>1937</v>
      </c>
      <c r="B86" s="33"/>
      <c r="C86" s="33"/>
      <c r="D86" s="67"/>
      <c r="E86" s="44" t="str">
        <f t="shared" si="22"/>
        <v>Party of Hope (Kibou no Tō, TPH)</v>
      </c>
      <c r="F86" s="63" t="str">
        <f t="shared" ref="F86" si="24">"("&amp;K86&amp;", "&amp;H86&amp;")"&amp;IF(M86="","",", known until "&amp;R86&amp;" as "&amp;M86&amp;" ("&amp;N86&amp;", "&amp;O86&amp;IF(P86="","","/ "&amp;P86)&amp;")"&amp;IF(S86="","",", known from "&amp;R86&amp;" until "&amp;X86&amp;" as "&amp;S86&amp;" ("&amp;T86&amp;", "&amp;U86&amp;IF(V86="","","/ "&amp;V86)&amp;")"))&amp;IF(AD86="","",", known from "&amp;X86&amp;" until "&amp;AD86&amp;" as "&amp;Y86&amp;" ("&amp;Z86&amp;", "&amp;AA86&amp;")"&amp;IF(AB86="","","/ "&amp;AB86)&amp;")")&amp;IF(AE86="","",", known from "&amp;AD86&amp;" until "&amp;AJ86&amp;" as "&amp;AE86&amp;" ("&amp;AF86&amp;", "&amp;AG86&amp;IF(AH86="","","/ "&amp;AH86)&amp;")")&amp;IF(AK86="","",", known from "&amp;AJ86&amp;" until "&amp;AP86&amp;" as "&amp;AK86&amp;" ("&amp;AL86&amp;", "&amp;AM86&amp;IF(AN86="","","/ "&amp;AN86)&amp;")")&amp;IF(AQ86="","",", known from "&amp;AP86&amp;" until "&amp;AV86&amp;" as "&amp;AQ86&amp;" ("&amp;AR86&amp;", "&amp;AS86&amp;IF(AT86="","","/ "&amp;AT86)&amp;")")</f>
        <v>(Kibou no Tō, TPH)</v>
      </c>
      <c r="G86" s="2" t="s">
        <v>1934</v>
      </c>
      <c r="H86" s="2" t="s">
        <v>1935</v>
      </c>
      <c r="I86" s="67"/>
      <c r="J86" s="67"/>
      <c r="K86" s="2" t="s">
        <v>1936</v>
      </c>
      <c r="L86" s="2" t="s">
        <v>1343</v>
      </c>
    </row>
    <row r="87" spans="1:12" ht="13.5" customHeight="1">
      <c r="A87" s="32" t="s">
        <v>1940</v>
      </c>
      <c r="B87" s="33"/>
      <c r="C87" s="33"/>
      <c r="D87" s="67"/>
      <c r="E87" s="44" t="str">
        <f t="shared" si="22"/>
        <v>Japan Innovation Party (Nippon Ishin no Kai, JIP)</v>
      </c>
      <c r="F87" s="63" t="str">
        <f t="shared" ref="F87" si="25">"("&amp;K87&amp;", "&amp;H87&amp;")"&amp;IF(M87="","",", known until "&amp;R87&amp;" as "&amp;M87&amp;" ("&amp;N87&amp;", "&amp;O87&amp;IF(P87="","","/ "&amp;P87)&amp;")"&amp;IF(S87="","",", known from "&amp;R87&amp;" until "&amp;X87&amp;" as "&amp;S87&amp;" ("&amp;T87&amp;", "&amp;U87&amp;IF(V87="","","/ "&amp;V87)&amp;")"))&amp;IF(AD87="","",", known from "&amp;X87&amp;" until "&amp;AD87&amp;" as "&amp;Y87&amp;" ("&amp;Z87&amp;", "&amp;AA87&amp;")"&amp;IF(AB87="","","/ "&amp;AB87)&amp;")")&amp;IF(AE87="","",", known from "&amp;AD87&amp;" until "&amp;AJ87&amp;" as "&amp;AE87&amp;" ("&amp;AF87&amp;", "&amp;AG87&amp;IF(AH87="","","/ "&amp;AH87)&amp;")")&amp;IF(AK87="","",", known from "&amp;AJ87&amp;" until "&amp;AP87&amp;" as "&amp;AK87&amp;" ("&amp;AL87&amp;", "&amp;AM87&amp;IF(AN87="","","/ "&amp;AN87)&amp;")")&amp;IF(AQ87="","",", known from "&amp;AP87&amp;" until "&amp;AV87&amp;" as "&amp;AQ87&amp;" ("&amp;AR87&amp;", "&amp;AS87&amp;IF(AT87="","","/ "&amp;AT87)&amp;")")</f>
        <v>(Nippon Ishin no Kai, JIP)</v>
      </c>
      <c r="G87" s="2" t="s">
        <v>1938</v>
      </c>
      <c r="H87" s="2" t="s">
        <v>1939</v>
      </c>
      <c r="I87" s="67"/>
      <c r="J87" s="67"/>
      <c r="K87" s="2" t="s">
        <v>493</v>
      </c>
      <c r="L87" s="2" t="s">
        <v>1343</v>
      </c>
    </row>
    <row r="88" spans="1:12" ht="13.5" customHeight="1">
      <c r="A88" s="32" t="s">
        <v>1999</v>
      </c>
      <c r="B88" s="33"/>
      <c r="C88" s="33"/>
      <c r="D88" s="67"/>
      <c r="E88" s="44" t="str">
        <f t="shared" si="22"/>
        <v>Party for Future Generations (Jisedai No To, PFG)</v>
      </c>
      <c r="F88" s="63" t="str">
        <f t="shared" ref="F88" si="26">"("&amp;K88&amp;", "&amp;H88&amp;")"&amp;IF(M88="","",", known until "&amp;R88&amp;" as "&amp;M88&amp;" ("&amp;N88&amp;", "&amp;O88&amp;IF(P88="","","/ "&amp;P88)&amp;")"&amp;IF(S88="","",", known from "&amp;R88&amp;" until "&amp;X88&amp;" as "&amp;S88&amp;" ("&amp;T88&amp;", "&amp;U88&amp;IF(V88="","","/ "&amp;V88)&amp;")"))&amp;IF(AD88="","",", known from "&amp;X88&amp;" until "&amp;AD88&amp;" as "&amp;Y88&amp;" ("&amp;Z88&amp;", "&amp;AA88&amp;")"&amp;IF(AB88="","","/ "&amp;AB88)&amp;")")&amp;IF(AE88="","",", known from "&amp;AD88&amp;" until "&amp;AJ88&amp;" as "&amp;AE88&amp;" ("&amp;AF88&amp;", "&amp;AG88&amp;IF(AH88="","","/ "&amp;AH88)&amp;")")&amp;IF(AK88="","",", known from "&amp;AJ88&amp;" until "&amp;AP88&amp;" as "&amp;AK88&amp;" ("&amp;AL88&amp;", "&amp;AM88&amp;IF(AN88="","","/ "&amp;AN88)&amp;")")&amp;IF(AQ88="","",", known from "&amp;AP88&amp;" until "&amp;AV88&amp;" as "&amp;AQ88&amp;" ("&amp;AR88&amp;", "&amp;AS88&amp;IF(AT88="","","/ "&amp;AT88)&amp;")")</f>
        <v>(Jisedai No To, PFG)</v>
      </c>
      <c r="G88" s="2" t="s">
        <v>2000</v>
      </c>
      <c r="H88" s="2" t="s">
        <v>2001</v>
      </c>
      <c r="I88" s="67"/>
      <c r="J88" s="67"/>
      <c r="K88" s="2" t="s">
        <v>2002</v>
      </c>
    </row>
    <row r="89" spans="1:12" ht="13.5" customHeight="1">
      <c r="A89" s="32" t="s">
        <v>2051</v>
      </c>
      <c r="B89" s="33"/>
      <c r="C89" s="33"/>
      <c r="D89" s="67"/>
      <c r="E89" s="44" t="str">
        <f t="shared" si="22"/>
        <v>Democratic People's Party (Kokumin Minshuto, DPP)</v>
      </c>
      <c r="F89" s="63" t="str">
        <f t="shared" ref="F89:F90" si="27">"("&amp;K89&amp;", "&amp;H89&amp;")"&amp;IF(M89="","",", known until "&amp;R89&amp;" as "&amp;M89&amp;" ("&amp;N89&amp;", "&amp;O89&amp;IF(P89="","","/ "&amp;P89)&amp;")"&amp;IF(S89="","",", known from "&amp;R89&amp;" until "&amp;X89&amp;" as "&amp;S89&amp;" ("&amp;T89&amp;", "&amp;U89&amp;IF(V89="","","/ "&amp;V89)&amp;")"))&amp;IF(AD89="","",", known from "&amp;X89&amp;" until "&amp;AD89&amp;" as "&amp;Y89&amp;" ("&amp;Z89&amp;", "&amp;AA89&amp;")"&amp;IF(AB89="","","/ "&amp;AB89)&amp;")")&amp;IF(AE89="","",", known from "&amp;AD89&amp;" until "&amp;AJ89&amp;" as "&amp;AE89&amp;" ("&amp;AF89&amp;", "&amp;AG89&amp;IF(AH89="","","/ "&amp;AH89)&amp;")")&amp;IF(AK89="","",", known from "&amp;AJ89&amp;" until "&amp;AP89&amp;" as "&amp;AK89&amp;" ("&amp;AL89&amp;", "&amp;AM89&amp;IF(AN89="","","/ "&amp;AN89)&amp;")")&amp;IF(AQ89="","",", known from "&amp;AP89&amp;" until "&amp;AV89&amp;" as "&amp;AQ89&amp;" ("&amp;AR89&amp;", "&amp;AS89&amp;IF(AT89="","","/ "&amp;AT89)&amp;")")</f>
        <v>(Kokumin Minshuto, DPP)</v>
      </c>
      <c r="G89" s="2" t="s">
        <v>2053</v>
      </c>
      <c r="H89" s="2" t="s">
        <v>2052</v>
      </c>
      <c r="I89" s="67"/>
      <c r="J89" s="67"/>
      <c r="K89" s="2" t="s">
        <v>2050</v>
      </c>
    </row>
    <row r="90" spans="1:12" ht="13.5" customHeight="1">
      <c r="A90" s="32" t="s">
        <v>2056</v>
      </c>
      <c r="B90" s="33"/>
      <c r="C90" s="33"/>
      <c r="D90" s="67"/>
      <c r="E90" s="44" t="str">
        <f t="shared" si="22"/>
        <v>Reiwa Shinsengumi (Reiwa Shinsengumi, RS)</v>
      </c>
      <c r="F90" s="63" t="str">
        <f t="shared" si="27"/>
        <v>(Reiwa Shinsengumi, RS)</v>
      </c>
      <c r="G90" s="2" t="s">
        <v>2054</v>
      </c>
      <c r="H90" s="2" t="s">
        <v>2055</v>
      </c>
      <c r="I90" s="67"/>
      <c r="J90" s="67"/>
      <c r="K90" s="2" t="s">
        <v>2054</v>
      </c>
    </row>
    <row r="91" spans="1:12" ht="13.5" customHeight="1">
      <c r="A91" s="32" t="s">
        <v>2059</v>
      </c>
      <c r="B91" s="33"/>
      <c r="C91" s="33"/>
      <c r="D91" s="67"/>
      <c r="E91" s="44" t="str">
        <f t="shared" si="22"/>
        <v>Party to Protect the People from NHK (NHK Kara Kokumin wo Mamoru To, NK)</v>
      </c>
      <c r="F91" s="63" t="str">
        <f t="shared" ref="F91" si="28">"("&amp;K91&amp;", "&amp;H91&amp;")"&amp;IF(M91="","",", known until "&amp;R91&amp;" as "&amp;M91&amp;" ("&amp;N91&amp;", "&amp;O91&amp;IF(P91="","","/ "&amp;P91)&amp;")"&amp;IF(S91="","",", known from "&amp;R91&amp;" until "&amp;X91&amp;" as "&amp;S91&amp;" ("&amp;T91&amp;", "&amp;U91&amp;IF(V91="","","/ "&amp;V91)&amp;")"))&amp;IF(AD91="","",", known from "&amp;X91&amp;" until "&amp;AD91&amp;" as "&amp;Y91&amp;" ("&amp;Z91&amp;", "&amp;AA91&amp;")"&amp;IF(AB91="","","/ "&amp;AB91)&amp;")")&amp;IF(AE91="","",", known from "&amp;AD91&amp;" until "&amp;AJ91&amp;" as "&amp;AE91&amp;" ("&amp;AF91&amp;", "&amp;AG91&amp;IF(AH91="","","/ "&amp;AH91)&amp;")")&amp;IF(AK91="","",", known from "&amp;AJ91&amp;" until "&amp;AP91&amp;" as "&amp;AK91&amp;" ("&amp;AL91&amp;", "&amp;AM91&amp;IF(AN91="","","/ "&amp;AN91)&amp;")")&amp;IF(AQ91="","",", known from "&amp;AP91&amp;" until "&amp;AV91&amp;" as "&amp;AQ91&amp;" ("&amp;AR91&amp;", "&amp;AS91&amp;IF(AT91="","","/ "&amp;AT91)&amp;")")</f>
        <v>(NHK Kara Kokumin wo Mamoru To, NK)</v>
      </c>
      <c r="G91" s="2" t="s">
        <v>2057</v>
      </c>
      <c r="H91" s="2" t="s">
        <v>2058</v>
      </c>
      <c r="I91" s="67"/>
      <c r="J91" s="67"/>
      <c r="K91" s="2" t="s">
        <v>2060</v>
      </c>
    </row>
    <row r="92" spans="1:12" ht="13.5" customHeight="1">
      <c r="A92" s="32" t="s">
        <v>2063</v>
      </c>
      <c r="B92" s="33"/>
      <c r="C92" s="33"/>
      <c r="D92" s="67"/>
      <c r="E92" s="44" t="str">
        <f t="shared" si="22"/>
        <v>Olive Party (Olive no Ki, OP)</v>
      </c>
      <c r="F92" s="63" t="str">
        <f t="shared" ref="F92" si="29">"("&amp;K92&amp;", "&amp;H92&amp;")"&amp;IF(M92="","",", known until "&amp;R92&amp;" as "&amp;M92&amp;" ("&amp;N92&amp;", "&amp;O92&amp;IF(P92="","","/ "&amp;P92)&amp;")"&amp;IF(S92="","",", known from "&amp;R92&amp;" until "&amp;X92&amp;" as "&amp;S92&amp;" ("&amp;T92&amp;", "&amp;U92&amp;IF(V92="","","/ "&amp;V92)&amp;")"))&amp;IF(AD92="","",", known from "&amp;X92&amp;" until "&amp;AD92&amp;" as "&amp;Y92&amp;" ("&amp;Z92&amp;", "&amp;AA92&amp;")"&amp;IF(AB92="","","/ "&amp;AB92)&amp;")")&amp;IF(AE92="","",", known from "&amp;AD92&amp;" until "&amp;AJ92&amp;" as "&amp;AE92&amp;" ("&amp;AF92&amp;", "&amp;AG92&amp;IF(AH92="","","/ "&amp;AH92)&amp;")")&amp;IF(AK92="","",", known from "&amp;AJ92&amp;" until "&amp;AP92&amp;" as "&amp;AK92&amp;" ("&amp;AL92&amp;", "&amp;AM92&amp;IF(AN92="","","/ "&amp;AN92)&amp;")")&amp;IF(AQ92="","",", known from "&amp;AP92&amp;" until "&amp;AV92&amp;" as "&amp;AQ92&amp;" ("&amp;AR92&amp;", "&amp;AS92&amp;IF(AT92="","","/ "&amp;AT92)&amp;")")</f>
        <v>(Olive no Ki, OP)</v>
      </c>
      <c r="G92" s="2" t="s">
        <v>2061</v>
      </c>
      <c r="H92" s="2" t="s">
        <v>2062</v>
      </c>
      <c r="I92" s="67"/>
      <c r="J92" s="67"/>
      <c r="K92" s="2" t="s">
        <v>2064</v>
      </c>
    </row>
    <row r="93" spans="1:12" ht="13.5" customHeight="1">
      <c r="A93" s="32"/>
      <c r="B93" s="33"/>
      <c r="C93" s="33"/>
      <c r="D93" s="67"/>
      <c r="E93" s="44"/>
      <c r="F93" s="63"/>
      <c r="I93" s="67"/>
      <c r="J93" s="67"/>
    </row>
    <row r="94" spans="1:12" ht="13.5" customHeight="1">
      <c r="E94" s="3"/>
      <c r="F94" s="3"/>
      <c r="G94" s="3"/>
    </row>
    <row r="95" spans="1:12" ht="13.5" customHeight="1">
      <c r="E95" s="3"/>
      <c r="F95" s="3"/>
      <c r="G95" s="3"/>
    </row>
    <row r="96" spans="1:12" ht="13.5" customHeight="1">
      <c r="E96" s="3"/>
      <c r="F96" s="3"/>
      <c r="G96" s="3"/>
    </row>
    <row r="97" spans="5:7" ht="13.5" customHeight="1">
      <c r="E97" s="3"/>
      <c r="F97" s="3"/>
      <c r="G97" s="3"/>
    </row>
    <row r="98" spans="5:7" ht="13.5" customHeight="1">
      <c r="E98" s="3"/>
      <c r="F98" s="3"/>
      <c r="G98" s="3"/>
    </row>
    <row r="99" spans="5:7" ht="13.5" customHeight="1">
      <c r="E99" s="3"/>
      <c r="F99" s="3"/>
      <c r="G99" s="3"/>
    </row>
    <row r="100" spans="5:7" ht="13.5" customHeight="1">
      <c r="E100" s="3"/>
      <c r="F100" s="3"/>
      <c r="G100" s="3"/>
    </row>
    <row r="101" spans="5:7" ht="13.5" customHeight="1">
      <c r="E101" s="3"/>
      <c r="F101" s="3"/>
      <c r="G101" s="3"/>
    </row>
    <row r="102" spans="5:7" ht="13.5" customHeight="1">
      <c r="E102" s="3"/>
      <c r="F102" s="3"/>
      <c r="G102" s="3"/>
    </row>
    <row r="103" spans="5:7" ht="13.5" customHeight="1">
      <c r="E103" s="3"/>
      <c r="F103" s="3"/>
      <c r="G103" s="3"/>
    </row>
    <row r="104" spans="5:7" ht="13.5" customHeight="1">
      <c r="E104" s="3"/>
      <c r="F104" s="3"/>
      <c r="G104" s="3"/>
    </row>
    <row r="105" spans="5:7" ht="13.5" customHeight="1">
      <c r="E105" s="3"/>
      <c r="F105" s="3"/>
      <c r="G105" s="3"/>
    </row>
    <row r="106" spans="5:7" ht="13.5" customHeight="1">
      <c r="E106" s="3"/>
      <c r="F106" s="3"/>
      <c r="G106" s="3"/>
    </row>
    <row r="107" spans="5:7" ht="13.5" customHeight="1">
      <c r="E107" s="3"/>
      <c r="F107" s="3"/>
      <c r="G107" s="3"/>
    </row>
    <row r="108" spans="5:7" ht="13.5" customHeight="1">
      <c r="E108" s="3"/>
      <c r="F108" s="3"/>
      <c r="G108" s="3"/>
    </row>
  </sheetData>
  <sortState ref="A2:XFD36">
    <sortCondition ref="A2:A36"/>
  </sortState>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phoneticPr fontId="0" type="noConversion"/>
  <pageMargins left="0.75" right="0.75" top="1" bottom="1" header="0.5" footer="0.5"/>
  <pageSetup orientation="portrait" horizontalDpi="0" verticalDpi="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info_colors!$A$1:$A$102</xm:f>
          </x14:formula1>
          <xm:sqref>B2:C96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BED2BE"/>
  </sheetPr>
  <dimension ref="A1:HX98"/>
  <sheetViews>
    <sheetView zoomScaleNormal="100" workbookViewId="0">
      <pane xSplit="2" ySplit="10" topLeftCell="FK11" activePane="bottomRight" state="frozen"/>
      <selection activeCell="A25" sqref="A25"/>
      <selection pane="topRight" activeCell="A25" sqref="A25"/>
      <selection pane="bottomLeft" activeCell="A25" sqref="A25"/>
      <selection pane="bottomRight"/>
    </sheetView>
  </sheetViews>
  <sheetFormatPr defaultColWidth="9.109375" defaultRowHeight="13.5" customHeight="1"/>
  <cols>
    <col min="1" max="1" width="11.44140625" style="2" customWidth="1"/>
    <col min="2" max="2" width="22.77734375" style="33" customWidth="1"/>
    <col min="3" max="3" width="8.77734375" style="39" customWidth="1"/>
    <col min="4" max="4" width="10.6640625" style="2" customWidth="1"/>
    <col min="5" max="16384" width="9.109375" style="2"/>
  </cols>
  <sheetData>
    <row r="1" spans="1:232" ht="13.5" customHeight="1">
      <c r="A1" s="18" t="s">
        <v>3</v>
      </c>
      <c r="B1" s="19"/>
      <c r="C1" s="89" t="s">
        <v>296</v>
      </c>
      <c r="D1" s="46"/>
      <c r="E1" s="46"/>
      <c r="F1" s="46"/>
      <c r="G1" s="47"/>
      <c r="H1" s="89" t="s">
        <v>297</v>
      </c>
      <c r="I1" s="46"/>
      <c r="J1" s="46"/>
      <c r="K1" s="46"/>
      <c r="L1" s="47"/>
      <c r="M1" s="16" t="s">
        <v>361</v>
      </c>
      <c r="N1" s="46"/>
      <c r="O1" s="46"/>
      <c r="P1" s="46"/>
      <c r="Q1" s="47"/>
      <c r="R1" s="16" t="s">
        <v>713</v>
      </c>
      <c r="S1" s="46"/>
      <c r="T1" s="46"/>
      <c r="U1" s="46"/>
      <c r="V1" s="47"/>
      <c r="W1" s="16" t="s">
        <v>713</v>
      </c>
      <c r="X1" s="46"/>
      <c r="Y1" s="46"/>
      <c r="Z1" s="46"/>
      <c r="AA1" s="47"/>
      <c r="AB1" s="16" t="s">
        <v>602</v>
      </c>
      <c r="AC1" s="46"/>
      <c r="AD1" s="46"/>
      <c r="AE1" s="46"/>
      <c r="AF1" s="47"/>
      <c r="AG1" s="16" t="s">
        <v>607</v>
      </c>
      <c r="AH1" s="46"/>
      <c r="AI1" s="46"/>
      <c r="AJ1" s="46"/>
      <c r="AK1" s="47"/>
      <c r="AL1" s="16" t="s">
        <v>607</v>
      </c>
      <c r="AM1" s="46"/>
      <c r="AN1" s="46"/>
      <c r="AO1" s="46"/>
      <c r="AP1" s="47"/>
      <c r="AQ1" s="16" t="s">
        <v>362</v>
      </c>
      <c r="AR1" s="46"/>
      <c r="AS1" s="46"/>
      <c r="AT1" s="46"/>
      <c r="AU1" s="47"/>
      <c r="AV1" s="16" t="s">
        <v>363</v>
      </c>
      <c r="AW1" s="46"/>
      <c r="AX1" s="46"/>
      <c r="AY1" s="46"/>
      <c r="AZ1" s="47"/>
      <c r="BA1" s="16" t="s">
        <v>363</v>
      </c>
      <c r="BB1" s="46"/>
      <c r="BC1" s="46"/>
      <c r="BD1" s="46"/>
      <c r="BE1" s="47"/>
      <c r="BF1" s="16" t="s">
        <v>363</v>
      </c>
      <c r="BG1" s="46"/>
      <c r="BH1" s="46"/>
      <c r="BI1" s="46"/>
      <c r="BJ1" s="47"/>
      <c r="BK1" s="16" t="s">
        <v>364</v>
      </c>
      <c r="BL1" s="46"/>
      <c r="BM1" s="46"/>
      <c r="BN1" s="46"/>
      <c r="BO1" s="47"/>
      <c r="BP1" s="16" t="s">
        <v>364</v>
      </c>
      <c r="BQ1" s="46"/>
      <c r="BR1" s="46"/>
      <c r="BS1" s="46"/>
      <c r="BT1" s="47"/>
      <c r="BU1" s="16" t="s">
        <v>364</v>
      </c>
      <c r="BV1" s="46"/>
      <c r="BW1" s="46"/>
      <c r="BX1" s="46"/>
      <c r="BY1" s="47"/>
      <c r="BZ1" s="16" t="s">
        <v>364</v>
      </c>
      <c r="CA1" s="46"/>
      <c r="CB1" s="46"/>
      <c r="CC1" s="46"/>
      <c r="CD1" s="47"/>
      <c r="CE1" s="16" t="s">
        <v>366</v>
      </c>
      <c r="CF1" s="46"/>
      <c r="CG1" s="46"/>
      <c r="CH1" s="46"/>
      <c r="CI1" s="47"/>
      <c r="CJ1" s="16" t="s">
        <v>366</v>
      </c>
      <c r="CK1" s="46"/>
      <c r="CL1" s="46"/>
      <c r="CM1" s="46"/>
      <c r="CN1" s="47"/>
      <c r="CO1" s="16" t="s">
        <v>367</v>
      </c>
      <c r="CP1" s="46"/>
      <c r="CQ1" s="46"/>
      <c r="CR1" s="46"/>
      <c r="CS1" s="47"/>
      <c r="CT1" s="16" t="s">
        <v>367</v>
      </c>
      <c r="CU1" s="46"/>
      <c r="CV1" s="46"/>
      <c r="CW1" s="46"/>
      <c r="CX1" s="47"/>
      <c r="CY1" s="16" t="s">
        <v>368</v>
      </c>
      <c r="CZ1" s="46"/>
      <c r="DA1" s="46"/>
      <c r="DB1" s="46"/>
      <c r="DC1" s="47"/>
      <c r="DD1" s="16" t="s">
        <v>369</v>
      </c>
      <c r="DE1" s="46"/>
      <c r="DF1" s="46"/>
      <c r="DG1" s="46"/>
      <c r="DH1" s="47"/>
      <c r="DI1" s="16" t="s">
        <v>370</v>
      </c>
      <c r="DJ1" s="46"/>
      <c r="DK1" s="46"/>
      <c r="DL1" s="46"/>
      <c r="DM1" s="47"/>
      <c r="DN1" s="16" t="s">
        <v>370</v>
      </c>
      <c r="DO1" s="46"/>
      <c r="DP1" s="46"/>
      <c r="DQ1" s="46"/>
      <c r="DR1" s="47"/>
      <c r="DS1" s="16" t="s">
        <v>372</v>
      </c>
      <c r="DT1" s="46"/>
      <c r="DU1" s="46"/>
      <c r="DV1" s="46"/>
      <c r="DW1" s="47"/>
      <c r="DX1" s="16" t="s">
        <v>373</v>
      </c>
      <c r="DY1" s="46"/>
      <c r="DZ1" s="46"/>
      <c r="EA1" s="46"/>
      <c r="EB1" s="47"/>
      <c r="EC1" s="16" t="s">
        <v>374</v>
      </c>
      <c r="ED1" s="46"/>
      <c r="EE1" s="46"/>
      <c r="EF1" s="46"/>
      <c r="EG1" s="47"/>
      <c r="EH1" s="16" t="s">
        <v>375</v>
      </c>
      <c r="EI1" s="46"/>
      <c r="EJ1" s="46"/>
      <c r="EK1" s="46"/>
      <c r="EL1" s="47"/>
      <c r="EM1" s="16" t="s">
        <v>460</v>
      </c>
      <c r="EN1" s="46"/>
      <c r="EO1" s="46"/>
      <c r="EP1" s="46"/>
      <c r="EQ1" s="47"/>
      <c r="ER1" s="16" t="s">
        <v>1471</v>
      </c>
      <c r="ES1" s="46"/>
      <c r="ET1" s="46"/>
      <c r="EU1" s="46"/>
      <c r="EV1" s="47"/>
      <c r="EW1" s="16" t="s">
        <v>1471</v>
      </c>
      <c r="EX1" s="46"/>
      <c r="EY1" s="46"/>
      <c r="EZ1" s="46"/>
      <c r="FA1" s="47"/>
      <c r="FB1" s="16" t="s">
        <v>461</v>
      </c>
      <c r="FC1" s="46"/>
      <c r="FD1" s="46"/>
      <c r="FE1" s="46"/>
      <c r="FF1" s="47"/>
      <c r="FG1" s="16" t="s">
        <v>1472</v>
      </c>
      <c r="FH1" s="46"/>
      <c r="FI1" s="46"/>
      <c r="FJ1" s="46"/>
      <c r="FK1" s="47"/>
      <c r="FL1" s="16" t="s">
        <v>1472</v>
      </c>
      <c r="FM1" s="46"/>
      <c r="FN1" s="46"/>
      <c r="FO1" s="46"/>
      <c r="FP1" s="47"/>
      <c r="FQ1" s="16" t="s">
        <v>1472</v>
      </c>
      <c r="FR1" s="46"/>
      <c r="FS1" s="46"/>
      <c r="FT1" s="46"/>
      <c r="FU1" s="47"/>
      <c r="FV1" s="16" t="s">
        <v>462</v>
      </c>
      <c r="FW1" s="46"/>
      <c r="FX1" s="46"/>
      <c r="FY1" s="46"/>
      <c r="FZ1" s="47"/>
      <c r="GA1" s="16"/>
      <c r="GB1" s="46"/>
      <c r="GC1" s="46"/>
      <c r="GD1" s="46"/>
      <c r="GE1" s="47"/>
      <c r="GF1" s="16"/>
      <c r="GG1" s="46"/>
      <c r="GH1" s="46"/>
      <c r="GI1" s="46"/>
      <c r="GJ1" s="47"/>
      <c r="GK1" s="16"/>
      <c r="GL1" s="46"/>
      <c r="GM1" s="46"/>
      <c r="GN1" s="46"/>
      <c r="GO1" s="47"/>
      <c r="GP1" s="16"/>
      <c r="GQ1" s="46"/>
      <c r="GR1" s="46"/>
      <c r="GS1" s="46"/>
      <c r="GT1" s="47"/>
      <c r="GU1" s="16"/>
      <c r="GV1" s="46"/>
      <c r="GW1" s="46"/>
      <c r="GX1" s="46"/>
      <c r="GY1" s="47"/>
      <c r="GZ1" s="16"/>
      <c r="HA1" s="46"/>
      <c r="HB1" s="46"/>
      <c r="HC1" s="46"/>
      <c r="HD1" s="47"/>
      <c r="HE1" s="16"/>
      <c r="HF1" s="46"/>
      <c r="HG1" s="46"/>
      <c r="HH1" s="46"/>
      <c r="HI1" s="47"/>
      <c r="HJ1" s="16"/>
      <c r="HK1" s="46"/>
      <c r="HL1" s="46"/>
      <c r="HM1" s="46"/>
      <c r="HN1" s="47"/>
      <c r="HO1" s="16"/>
      <c r="HP1" s="46"/>
      <c r="HQ1" s="46"/>
      <c r="HR1" s="46"/>
      <c r="HS1" s="47"/>
      <c r="HT1" s="16"/>
      <c r="HU1" s="46"/>
      <c r="HV1" s="46"/>
      <c r="HW1" s="46"/>
      <c r="HX1" s="47"/>
    </row>
    <row r="2" spans="1:232" ht="13.5" customHeight="1">
      <c r="A2" s="18" t="s">
        <v>4</v>
      </c>
      <c r="B2" s="19"/>
      <c r="C2" s="48">
        <v>32932</v>
      </c>
      <c r="D2" s="46"/>
      <c r="E2" s="46"/>
      <c r="F2" s="46"/>
      <c r="G2" s="47"/>
      <c r="H2" s="48">
        <v>33547</v>
      </c>
      <c r="I2" s="46"/>
      <c r="J2" s="46"/>
      <c r="K2" s="46"/>
      <c r="L2" s="47"/>
      <c r="M2" s="48">
        <v>33950</v>
      </c>
      <c r="N2" s="46"/>
      <c r="O2" s="46"/>
      <c r="P2" s="46"/>
      <c r="Q2" s="47"/>
      <c r="R2" s="48">
        <v>34190</v>
      </c>
      <c r="S2" s="46"/>
      <c r="T2" s="46"/>
      <c r="U2" s="46"/>
      <c r="V2" s="47"/>
      <c r="W2" s="48">
        <v>34190</v>
      </c>
      <c r="X2" s="46"/>
      <c r="Y2" s="46"/>
      <c r="Z2" s="46"/>
      <c r="AA2" s="47"/>
      <c r="AB2" s="48">
        <v>34452</v>
      </c>
      <c r="AC2" s="46"/>
      <c r="AD2" s="46"/>
      <c r="AE2" s="46"/>
      <c r="AF2" s="47"/>
      <c r="AG2" s="48">
        <v>34515</v>
      </c>
      <c r="AH2" s="46"/>
      <c r="AI2" s="46"/>
      <c r="AJ2" s="46"/>
      <c r="AK2" s="47"/>
      <c r="AL2" s="48">
        <v>34515</v>
      </c>
      <c r="AM2" s="46"/>
      <c r="AN2" s="46"/>
      <c r="AO2" s="46"/>
      <c r="AP2" s="47"/>
      <c r="AQ2" s="48">
        <v>35075</v>
      </c>
      <c r="AR2" s="46"/>
      <c r="AS2" s="46"/>
      <c r="AT2" s="46"/>
      <c r="AU2" s="47"/>
      <c r="AV2" s="48">
        <v>35376</v>
      </c>
      <c r="AW2" s="46"/>
      <c r="AX2" s="46"/>
      <c r="AY2" s="46"/>
      <c r="AZ2" s="47"/>
      <c r="BA2" s="48">
        <v>35376</v>
      </c>
      <c r="BB2" s="46"/>
      <c r="BC2" s="46"/>
      <c r="BD2" s="46"/>
      <c r="BE2" s="47"/>
      <c r="BF2" s="48">
        <v>35376</v>
      </c>
      <c r="BG2" s="46"/>
      <c r="BH2" s="46"/>
      <c r="BI2" s="46"/>
      <c r="BJ2" s="47"/>
      <c r="BK2" s="48">
        <v>36006</v>
      </c>
      <c r="BL2" s="46"/>
      <c r="BM2" s="46"/>
      <c r="BN2" s="46"/>
      <c r="BO2" s="47"/>
      <c r="BP2" s="48">
        <v>36174</v>
      </c>
      <c r="BQ2" s="46"/>
      <c r="BR2" s="46"/>
      <c r="BS2" s="46"/>
      <c r="BT2" s="47"/>
      <c r="BU2" s="48">
        <v>36174</v>
      </c>
      <c r="BV2" s="46"/>
      <c r="BW2" s="46"/>
      <c r="BX2" s="46"/>
      <c r="BY2" s="47"/>
      <c r="BZ2" s="48">
        <v>36174</v>
      </c>
      <c r="CA2" s="46"/>
      <c r="CB2" s="46"/>
      <c r="CC2" s="46"/>
      <c r="CD2" s="47"/>
      <c r="CE2" s="48">
        <v>36711</v>
      </c>
      <c r="CF2" s="46"/>
      <c r="CG2" s="46"/>
      <c r="CH2" s="46"/>
      <c r="CI2" s="47"/>
      <c r="CJ2" s="48">
        <v>36711</v>
      </c>
      <c r="CK2" s="46"/>
      <c r="CL2" s="46"/>
      <c r="CM2" s="46"/>
      <c r="CN2" s="47"/>
      <c r="CO2" s="48">
        <v>37007</v>
      </c>
      <c r="CP2" s="46"/>
      <c r="CQ2" s="46"/>
      <c r="CR2" s="46"/>
      <c r="CS2" s="47"/>
      <c r="CT2" s="48">
        <v>37886</v>
      </c>
      <c r="CU2" s="46"/>
      <c r="CV2" s="46"/>
      <c r="CW2" s="46"/>
      <c r="CX2" s="47"/>
      <c r="CY2" s="48">
        <v>37944</v>
      </c>
      <c r="CZ2" s="46"/>
      <c r="DA2" s="46"/>
      <c r="DB2" s="46"/>
      <c r="DC2" s="47"/>
      <c r="DD2" s="48">
        <v>38616</v>
      </c>
      <c r="DE2" s="46"/>
      <c r="DF2" s="46"/>
      <c r="DG2" s="46"/>
      <c r="DH2" s="47"/>
      <c r="DI2" s="48">
        <v>38986</v>
      </c>
      <c r="DJ2" s="46"/>
      <c r="DK2" s="46"/>
      <c r="DL2" s="46"/>
      <c r="DM2" s="47"/>
      <c r="DN2" s="48">
        <v>38986</v>
      </c>
      <c r="DO2" s="46"/>
      <c r="DP2" s="46"/>
      <c r="DQ2" s="46"/>
      <c r="DR2" s="47"/>
      <c r="DS2" s="48">
        <v>39351</v>
      </c>
      <c r="DT2" s="46"/>
      <c r="DU2" s="46"/>
      <c r="DV2" s="46"/>
      <c r="DW2" s="47"/>
      <c r="DX2" s="48">
        <v>39662</v>
      </c>
      <c r="DY2" s="46"/>
      <c r="DZ2" s="46"/>
      <c r="EA2" s="46"/>
      <c r="EB2" s="47"/>
      <c r="EC2" s="48">
        <v>39715</v>
      </c>
      <c r="ED2" s="46"/>
      <c r="EE2" s="46"/>
      <c r="EF2" s="46"/>
      <c r="EG2" s="47"/>
      <c r="EH2" s="48">
        <v>40072</v>
      </c>
      <c r="EI2" s="46"/>
      <c r="EJ2" s="46"/>
      <c r="EK2" s="46"/>
      <c r="EL2" s="47"/>
      <c r="EM2" s="48">
        <v>40337</v>
      </c>
      <c r="EN2" s="46"/>
      <c r="EO2" s="46"/>
      <c r="EP2" s="46"/>
      <c r="EQ2" s="47"/>
      <c r="ER2" s="48">
        <v>40337</v>
      </c>
      <c r="ES2" s="46"/>
      <c r="ET2" s="46"/>
      <c r="EU2" s="46"/>
      <c r="EV2" s="47"/>
      <c r="EW2" s="48">
        <v>40337</v>
      </c>
      <c r="EX2" s="46"/>
      <c r="EY2" s="46"/>
      <c r="EZ2" s="46"/>
      <c r="FA2" s="47"/>
      <c r="FB2" s="48">
        <v>40788</v>
      </c>
      <c r="FC2" s="46"/>
      <c r="FD2" s="46"/>
      <c r="FE2" s="46"/>
      <c r="FF2" s="47"/>
      <c r="FG2" s="48">
        <v>40788</v>
      </c>
      <c r="FH2" s="46"/>
      <c r="FI2" s="46"/>
      <c r="FJ2" s="46"/>
      <c r="FK2" s="47"/>
      <c r="FL2" s="48">
        <v>40788</v>
      </c>
      <c r="FM2" s="46"/>
      <c r="FN2" s="46"/>
      <c r="FO2" s="46"/>
      <c r="FP2" s="47"/>
      <c r="FQ2" s="48">
        <v>40788</v>
      </c>
      <c r="FR2" s="46"/>
      <c r="FS2" s="46"/>
      <c r="FT2" s="46"/>
      <c r="FU2" s="47"/>
      <c r="FV2" s="48">
        <v>41269</v>
      </c>
      <c r="FW2" s="46"/>
      <c r="FX2" s="46"/>
      <c r="FY2" s="46"/>
      <c r="FZ2" s="47"/>
      <c r="GA2" s="48"/>
      <c r="GB2" s="46"/>
      <c r="GC2" s="46"/>
      <c r="GD2" s="46"/>
      <c r="GE2" s="47"/>
      <c r="GF2" s="48"/>
      <c r="GG2" s="46"/>
      <c r="GH2" s="46"/>
      <c r="GI2" s="46"/>
      <c r="GJ2" s="47"/>
      <c r="GK2" s="48"/>
      <c r="GL2" s="46"/>
      <c r="GM2" s="46"/>
      <c r="GN2" s="46"/>
      <c r="GO2" s="47"/>
      <c r="GP2" s="48"/>
      <c r="GQ2" s="46"/>
      <c r="GR2" s="46"/>
      <c r="GS2" s="46"/>
      <c r="GT2" s="47"/>
      <c r="GU2" s="48"/>
      <c r="GV2" s="46"/>
      <c r="GW2" s="46"/>
      <c r="GX2" s="46"/>
      <c r="GY2" s="47"/>
      <c r="GZ2" s="48"/>
      <c r="HA2" s="46"/>
      <c r="HB2" s="46"/>
      <c r="HC2" s="46"/>
      <c r="HD2" s="47"/>
      <c r="HE2" s="48"/>
      <c r="HF2" s="46"/>
      <c r="HG2" s="46"/>
      <c r="HH2" s="46"/>
      <c r="HI2" s="47"/>
      <c r="HJ2" s="48"/>
      <c r="HK2" s="46"/>
      <c r="HL2" s="46"/>
      <c r="HM2" s="46"/>
      <c r="HN2" s="47"/>
      <c r="HO2" s="48"/>
      <c r="HP2" s="46"/>
      <c r="HQ2" s="46"/>
      <c r="HR2" s="46"/>
      <c r="HS2" s="47"/>
      <c r="HT2" s="48"/>
      <c r="HU2" s="46"/>
      <c r="HV2" s="46"/>
      <c r="HW2" s="46"/>
      <c r="HX2" s="47"/>
    </row>
    <row r="3" spans="1:232" ht="13.5" customHeight="1">
      <c r="A3" s="18" t="s">
        <v>5</v>
      </c>
      <c r="B3" s="19"/>
      <c r="C3" s="48">
        <v>33239</v>
      </c>
      <c r="D3" s="46"/>
      <c r="E3" s="46"/>
      <c r="F3" s="46"/>
      <c r="G3" s="47"/>
      <c r="H3" s="48">
        <v>33604</v>
      </c>
      <c r="I3" s="46"/>
      <c r="J3" s="46"/>
      <c r="K3" s="46"/>
      <c r="L3" s="47"/>
      <c r="M3" s="48">
        <v>33970</v>
      </c>
      <c r="N3" s="46"/>
      <c r="O3" s="46"/>
      <c r="P3" s="46"/>
      <c r="Q3" s="47"/>
      <c r="R3" s="48">
        <v>34334</v>
      </c>
      <c r="S3" s="46"/>
      <c r="T3" s="46"/>
      <c r="U3" s="46"/>
      <c r="V3" s="47"/>
      <c r="W3" s="48">
        <v>34335</v>
      </c>
      <c r="X3" s="46"/>
      <c r="Y3" s="46"/>
      <c r="Z3" s="46"/>
      <c r="AA3" s="47"/>
      <c r="AB3" s="48">
        <v>1994</v>
      </c>
      <c r="AC3" s="46"/>
      <c r="AD3" s="46"/>
      <c r="AE3" s="46"/>
      <c r="AF3" s="47"/>
      <c r="AG3" s="48">
        <v>34699</v>
      </c>
      <c r="AH3" s="46"/>
      <c r="AI3" s="46"/>
      <c r="AJ3" s="46"/>
      <c r="AK3" s="47"/>
      <c r="AL3" s="48">
        <v>35065</v>
      </c>
      <c r="AM3" s="46"/>
      <c r="AN3" s="46"/>
      <c r="AO3" s="46"/>
      <c r="AP3" s="47"/>
      <c r="AQ3" s="48">
        <v>35075</v>
      </c>
      <c r="AR3" s="46"/>
      <c r="AS3" s="46"/>
      <c r="AT3" s="46"/>
      <c r="AU3" s="47"/>
      <c r="AV3" s="48">
        <v>35376</v>
      </c>
      <c r="AW3" s="46"/>
      <c r="AX3" s="46"/>
      <c r="AY3" s="46"/>
      <c r="AZ3" s="47"/>
      <c r="BA3" s="48">
        <v>35431</v>
      </c>
      <c r="BB3" s="46"/>
      <c r="BC3" s="46"/>
      <c r="BD3" s="46"/>
      <c r="BE3" s="47"/>
      <c r="BF3" s="48">
        <v>35796</v>
      </c>
      <c r="BG3" s="46"/>
      <c r="BH3" s="46"/>
      <c r="BI3" s="46"/>
      <c r="BJ3" s="47"/>
      <c r="BK3" s="7">
        <v>36006</v>
      </c>
      <c r="BL3" s="46"/>
      <c r="BM3" s="46"/>
      <c r="BN3" s="46"/>
      <c r="BO3" s="47"/>
      <c r="BP3" s="48">
        <v>36161</v>
      </c>
      <c r="BQ3" s="46"/>
      <c r="BR3" s="46"/>
      <c r="BS3" s="46"/>
      <c r="BT3" s="47"/>
      <c r="BU3" s="48">
        <v>36174</v>
      </c>
      <c r="BV3" s="46"/>
      <c r="BW3" s="46"/>
      <c r="BX3" s="46"/>
      <c r="BY3" s="47"/>
      <c r="BZ3" s="48">
        <v>36438</v>
      </c>
      <c r="CA3" s="46"/>
      <c r="CB3" s="46"/>
      <c r="CC3" s="46"/>
      <c r="CD3" s="47"/>
      <c r="CE3" s="48">
        <v>36711</v>
      </c>
      <c r="CF3" s="46"/>
      <c r="CG3" s="46"/>
      <c r="CH3" s="46"/>
      <c r="CI3" s="47"/>
      <c r="CJ3" s="169">
        <v>36865</v>
      </c>
      <c r="CK3" s="46"/>
      <c r="CL3" s="46"/>
      <c r="CM3" s="46"/>
      <c r="CN3" s="47"/>
      <c r="CO3" s="48">
        <v>37007</v>
      </c>
      <c r="CP3" s="46"/>
      <c r="CQ3" s="46"/>
      <c r="CR3" s="46"/>
      <c r="CS3" s="47"/>
      <c r="CT3" s="48">
        <v>37886</v>
      </c>
      <c r="CU3" s="46"/>
      <c r="CV3" s="46"/>
      <c r="CW3" s="46"/>
      <c r="CX3" s="47"/>
      <c r="CY3" s="48">
        <v>38257</v>
      </c>
      <c r="CZ3" s="46"/>
      <c r="DA3" s="46"/>
      <c r="DB3" s="46"/>
      <c r="DC3" s="47"/>
      <c r="DD3" s="48">
        <v>38656</v>
      </c>
      <c r="DE3" s="46"/>
      <c r="DF3" s="46"/>
      <c r="DG3" s="46"/>
      <c r="DH3" s="47"/>
      <c r="DI3" s="48">
        <v>38986</v>
      </c>
      <c r="DJ3" s="46"/>
      <c r="DK3" s="46"/>
      <c r="DL3" s="46"/>
      <c r="DM3" s="47"/>
      <c r="DN3" s="48">
        <v>39321</v>
      </c>
      <c r="DO3" s="46"/>
      <c r="DP3" s="46"/>
      <c r="DQ3" s="46"/>
      <c r="DR3" s="47"/>
      <c r="DS3" s="48">
        <v>39351</v>
      </c>
      <c r="DT3" s="46"/>
      <c r="DU3" s="46"/>
      <c r="DV3" s="46"/>
      <c r="DW3" s="47"/>
      <c r="DX3" s="48">
        <v>39662</v>
      </c>
      <c r="DY3" s="46"/>
      <c r="DZ3" s="46"/>
      <c r="EA3" s="46"/>
      <c r="EB3" s="47"/>
      <c r="EC3" s="5">
        <v>2008</v>
      </c>
      <c r="ED3" s="46"/>
      <c r="EE3" s="46"/>
      <c r="EF3" s="46"/>
      <c r="EG3" s="47"/>
      <c r="EH3" s="48">
        <v>40072</v>
      </c>
      <c r="EI3" s="46"/>
      <c r="EJ3" s="46"/>
      <c r="EK3" s="46" t="s">
        <v>118</v>
      </c>
      <c r="EL3" s="47"/>
      <c r="EM3" s="48">
        <v>40337</v>
      </c>
      <c r="EN3" s="46"/>
      <c r="EO3" s="46"/>
      <c r="EP3" s="46"/>
      <c r="EQ3" s="47"/>
      <c r="ER3" s="48">
        <v>40438</v>
      </c>
      <c r="ES3" s="46"/>
      <c r="ET3" s="46"/>
      <c r="EU3" s="46"/>
      <c r="EV3" s="47"/>
      <c r="EW3" s="48">
        <v>40557</v>
      </c>
      <c r="EX3" s="46"/>
      <c r="EY3" s="46"/>
      <c r="EZ3" s="46"/>
      <c r="FA3" s="47"/>
      <c r="FB3" s="48">
        <v>40788</v>
      </c>
      <c r="FC3" s="46"/>
      <c r="FD3" s="46"/>
      <c r="FE3" s="46"/>
      <c r="FF3" s="47"/>
      <c r="FG3" s="48">
        <v>40921</v>
      </c>
      <c r="FH3" s="46"/>
      <c r="FI3" s="46"/>
      <c r="FJ3" s="46"/>
      <c r="FK3" s="47"/>
      <c r="FL3" s="48">
        <v>41064</v>
      </c>
      <c r="FM3" s="46"/>
      <c r="FN3" s="46"/>
      <c r="FO3" s="46"/>
      <c r="FP3" s="47"/>
      <c r="FQ3" s="48">
        <v>41183</v>
      </c>
      <c r="FR3" s="46"/>
      <c r="FS3" s="46"/>
      <c r="FT3" s="46"/>
      <c r="FU3" s="47"/>
      <c r="FV3" s="48">
        <v>41269</v>
      </c>
      <c r="FW3" s="46"/>
      <c r="FX3" s="46"/>
      <c r="FY3" s="46"/>
      <c r="FZ3" s="47"/>
      <c r="GA3" s="5"/>
      <c r="GB3" s="46"/>
      <c r="GC3" s="46"/>
      <c r="GD3" s="46"/>
      <c r="GE3" s="47"/>
      <c r="GF3" s="5"/>
      <c r="GG3" s="46"/>
      <c r="GH3" s="46"/>
      <c r="GI3" s="46"/>
      <c r="GJ3" s="47"/>
      <c r="GK3" s="5"/>
      <c r="GL3" s="46"/>
      <c r="GM3" s="46"/>
      <c r="GN3" s="46"/>
      <c r="GO3" s="47"/>
      <c r="GP3" s="5"/>
      <c r="GQ3" s="46"/>
      <c r="GR3" s="46"/>
      <c r="GS3" s="46"/>
      <c r="GT3" s="47"/>
      <c r="GU3" s="5"/>
      <c r="GV3" s="46"/>
      <c r="GW3" s="46"/>
      <c r="GX3" s="46"/>
      <c r="GY3" s="47"/>
      <c r="GZ3" s="5"/>
      <c r="HA3" s="46"/>
      <c r="HB3" s="46"/>
      <c r="HC3" s="46"/>
      <c r="HD3" s="47"/>
      <c r="HE3" s="5"/>
      <c r="HF3" s="46"/>
      <c r="HG3" s="46"/>
      <c r="HH3" s="46"/>
      <c r="HI3" s="47"/>
      <c r="HJ3" s="5"/>
      <c r="HK3" s="46"/>
      <c r="HL3" s="46"/>
      <c r="HM3" s="46"/>
      <c r="HN3" s="47"/>
      <c r="HO3" s="5"/>
      <c r="HP3" s="46"/>
      <c r="HQ3" s="46"/>
      <c r="HR3" s="46"/>
      <c r="HS3" s="47"/>
      <c r="HT3" s="5"/>
      <c r="HU3" s="46"/>
      <c r="HV3" s="46"/>
      <c r="HW3" s="46"/>
      <c r="HX3" s="47"/>
    </row>
    <row r="4" spans="1:232" ht="4.5" customHeight="1">
      <c r="A4" s="18"/>
      <c r="B4" s="19"/>
      <c r="C4" s="49"/>
      <c r="D4" s="46"/>
      <c r="E4" s="46"/>
      <c r="F4" s="46"/>
      <c r="G4" s="47"/>
      <c r="H4" s="49"/>
      <c r="I4" s="46"/>
      <c r="J4" s="46"/>
      <c r="K4" s="46"/>
      <c r="L4" s="47"/>
      <c r="M4" s="49"/>
      <c r="N4" s="46"/>
      <c r="O4" s="46"/>
      <c r="P4" s="46"/>
      <c r="Q4" s="47"/>
      <c r="R4" s="49"/>
      <c r="S4" s="46"/>
      <c r="T4" s="46"/>
      <c r="U4" s="46"/>
      <c r="V4" s="47"/>
      <c r="W4" s="49"/>
      <c r="X4" s="46"/>
      <c r="Y4" s="46"/>
      <c r="Z4" s="46"/>
      <c r="AA4" s="47"/>
      <c r="AB4" s="49"/>
      <c r="AC4" s="46"/>
      <c r="AD4" s="46"/>
      <c r="AE4" s="46"/>
      <c r="AF4" s="47"/>
      <c r="AG4" s="49"/>
      <c r="AH4" s="46"/>
      <c r="AI4" s="46"/>
      <c r="AJ4" s="46"/>
      <c r="AK4" s="47"/>
      <c r="AL4" s="49"/>
      <c r="AM4" s="46"/>
      <c r="AN4" s="46"/>
      <c r="AO4" s="46"/>
      <c r="AP4" s="47"/>
      <c r="AQ4" s="49"/>
      <c r="AR4" s="46"/>
      <c r="AS4" s="46"/>
      <c r="AT4" s="46"/>
      <c r="AU4" s="47"/>
      <c r="AV4" s="49"/>
      <c r="AW4" s="46"/>
      <c r="AX4" s="46"/>
      <c r="AY4" s="46"/>
      <c r="AZ4" s="47"/>
      <c r="BA4" s="49"/>
      <c r="BB4" s="46"/>
      <c r="BC4" s="46"/>
      <c r="BD4" s="46"/>
      <c r="BE4" s="47"/>
      <c r="BF4" s="49"/>
      <c r="BG4" s="46"/>
      <c r="BH4" s="46"/>
      <c r="BI4" s="46"/>
      <c r="BJ4" s="47"/>
      <c r="BK4" s="49"/>
      <c r="BL4" s="46"/>
      <c r="BM4" s="46"/>
      <c r="BN4" s="46"/>
      <c r="BO4" s="47"/>
      <c r="BP4" s="49"/>
      <c r="BQ4" s="46"/>
      <c r="BR4" s="46"/>
      <c r="BS4" s="46"/>
      <c r="BT4" s="47"/>
      <c r="BU4" s="49"/>
      <c r="BV4" s="46"/>
      <c r="BW4" s="46"/>
      <c r="BX4" s="46"/>
      <c r="BY4" s="47"/>
      <c r="BZ4" s="49"/>
      <c r="CA4" s="46"/>
      <c r="CB4" s="46"/>
      <c r="CC4" s="46"/>
      <c r="CD4" s="47"/>
      <c r="CE4" s="49"/>
      <c r="CF4" s="46"/>
      <c r="CG4" s="46"/>
      <c r="CH4" s="46"/>
      <c r="CI4" s="47"/>
      <c r="CJ4" s="49"/>
      <c r="CK4" s="46"/>
      <c r="CL4" s="46"/>
      <c r="CM4" s="46"/>
      <c r="CN4" s="47"/>
      <c r="CO4" s="49"/>
      <c r="CP4" s="46"/>
      <c r="CQ4" s="46"/>
      <c r="CR4" s="46"/>
      <c r="CS4" s="47"/>
      <c r="CT4" s="49"/>
      <c r="CU4" s="46"/>
      <c r="CV4" s="46"/>
      <c r="CW4" s="46"/>
      <c r="CX4" s="47"/>
      <c r="CY4" s="49"/>
      <c r="CZ4" s="46"/>
      <c r="DA4" s="46"/>
      <c r="DB4" s="46"/>
      <c r="DC4" s="47"/>
      <c r="DD4" s="49"/>
      <c r="DE4" s="46"/>
      <c r="DF4" s="46"/>
      <c r="DG4" s="46"/>
      <c r="DH4" s="47"/>
      <c r="DI4" s="49"/>
      <c r="DJ4" s="46"/>
      <c r="DK4" s="46"/>
      <c r="DL4" s="46"/>
      <c r="DM4" s="47"/>
      <c r="DN4" s="49"/>
      <c r="DO4" s="46"/>
      <c r="DP4" s="46"/>
      <c r="DQ4" s="46"/>
      <c r="DR4" s="47"/>
      <c r="DS4" s="49"/>
      <c r="DT4" s="46"/>
      <c r="DU4" s="46"/>
      <c r="DV4" s="46"/>
      <c r="DW4" s="47"/>
      <c r="DX4" s="49"/>
      <c r="DY4" s="46"/>
      <c r="DZ4" s="46"/>
      <c r="EA4" s="46"/>
      <c r="EB4" s="47"/>
      <c r="EC4" s="49"/>
      <c r="ED4" s="46"/>
      <c r="EE4" s="46"/>
      <c r="EF4" s="46"/>
      <c r="EG4" s="47"/>
      <c r="EH4" s="49"/>
      <c r="EI4" s="46"/>
      <c r="EJ4" s="46"/>
      <c r="EK4" s="46"/>
      <c r="EL4" s="47"/>
      <c r="EM4" s="49"/>
      <c r="EN4" s="46"/>
      <c r="EO4" s="46"/>
      <c r="EP4" s="46"/>
      <c r="EQ4" s="47"/>
      <c r="ER4" s="49"/>
      <c r="ES4" s="46"/>
      <c r="ET4" s="46"/>
      <c r="EU4" s="46"/>
      <c r="EV4" s="47"/>
      <c r="EW4" s="49"/>
      <c r="EX4" s="46"/>
      <c r="EY4" s="46"/>
      <c r="EZ4" s="46"/>
      <c r="FA4" s="47"/>
      <c r="FB4" s="49"/>
      <c r="FC4" s="46"/>
      <c r="FD4" s="46"/>
      <c r="FE4" s="46"/>
      <c r="FF4" s="47"/>
      <c r="FG4" s="49"/>
      <c r="FH4" s="46"/>
      <c r="FI4" s="46"/>
      <c r="FJ4" s="46"/>
      <c r="FK4" s="47"/>
      <c r="FL4" s="49"/>
      <c r="FM4" s="46"/>
      <c r="FN4" s="46"/>
      <c r="FO4" s="46"/>
      <c r="FP4" s="47"/>
      <c r="FQ4" s="49"/>
      <c r="FR4" s="46"/>
      <c r="FS4" s="46"/>
      <c r="FT4" s="46"/>
      <c r="FU4" s="47"/>
      <c r="FV4" s="49"/>
      <c r="FW4" s="46"/>
      <c r="FX4" s="46"/>
      <c r="FY4" s="46"/>
      <c r="FZ4" s="47"/>
      <c r="GA4" s="49"/>
      <c r="GB4" s="46"/>
      <c r="GC4" s="46"/>
      <c r="GD4" s="46"/>
      <c r="GE4" s="47"/>
      <c r="GF4" s="49"/>
      <c r="GG4" s="46"/>
      <c r="GH4" s="46"/>
      <c r="GI4" s="46"/>
      <c r="GJ4" s="47"/>
      <c r="GK4" s="49"/>
      <c r="GL4" s="46"/>
      <c r="GM4" s="46"/>
      <c r="GN4" s="46"/>
      <c r="GO4" s="47"/>
      <c r="GP4" s="49"/>
      <c r="GQ4" s="46"/>
      <c r="GR4" s="46"/>
      <c r="GS4" s="46"/>
      <c r="GT4" s="47"/>
      <c r="GU4" s="49"/>
      <c r="GV4" s="46"/>
      <c r="GW4" s="46"/>
      <c r="GX4" s="46"/>
      <c r="GY4" s="47"/>
      <c r="GZ4" s="49"/>
      <c r="HA4" s="46"/>
      <c r="HB4" s="46"/>
      <c r="HC4" s="46"/>
      <c r="HD4" s="47"/>
      <c r="HE4" s="49"/>
      <c r="HF4" s="46"/>
      <c r="HG4" s="46"/>
      <c r="HH4" s="46"/>
      <c r="HI4" s="47"/>
      <c r="HJ4" s="49"/>
      <c r="HK4" s="46"/>
      <c r="HL4" s="46"/>
      <c r="HM4" s="46"/>
      <c r="HN4" s="47"/>
      <c r="HO4" s="49"/>
      <c r="HP4" s="46"/>
      <c r="HQ4" s="46"/>
      <c r="HR4" s="46"/>
      <c r="HS4" s="47"/>
      <c r="HT4" s="49"/>
      <c r="HU4" s="46"/>
      <c r="HV4" s="46"/>
      <c r="HW4" s="46"/>
      <c r="HX4" s="47"/>
    </row>
    <row r="5" spans="1:232" ht="4.5" customHeight="1">
      <c r="A5" s="18"/>
      <c r="B5" s="19"/>
      <c r="C5" s="25"/>
      <c r="D5" s="46"/>
      <c r="E5" s="46"/>
      <c r="F5" s="46"/>
      <c r="G5" s="47"/>
      <c r="H5" s="25"/>
      <c r="I5" s="46"/>
      <c r="J5" s="46"/>
      <c r="K5" s="46"/>
      <c r="L5" s="47"/>
      <c r="M5" s="25"/>
      <c r="N5" s="46"/>
      <c r="O5" s="46"/>
      <c r="P5" s="46"/>
      <c r="Q5" s="47"/>
      <c r="R5" s="25"/>
      <c r="S5" s="46"/>
      <c r="T5" s="46"/>
      <c r="U5" s="46"/>
      <c r="V5" s="47"/>
      <c r="W5" s="25"/>
      <c r="X5" s="46"/>
      <c r="Y5" s="46"/>
      <c r="Z5" s="46"/>
      <c r="AA5" s="47"/>
      <c r="AB5" s="25"/>
      <c r="AC5" s="46"/>
      <c r="AD5" s="46"/>
      <c r="AE5" s="46"/>
      <c r="AF5" s="47"/>
      <c r="AG5" s="25"/>
      <c r="AH5" s="46"/>
      <c r="AI5" s="46"/>
      <c r="AJ5" s="46"/>
      <c r="AK5" s="47"/>
      <c r="AL5" s="25"/>
      <c r="AM5" s="46"/>
      <c r="AN5" s="46"/>
      <c r="AO5" s="46"/>
      <c r="AP5" s="47"/>
      <c r="AQ5" s="25"/>
      <c r="AR5" s="46"/>
      <c r="AS5" s="46"/>
      <c r="AT5" s="46"/>
      <c r="AU5" s="47"/>
      <c r="AV5" s="25"/>
      <c r="AW5" s="46"/>
      <c r="AX5" s="46"/>
      <c r="AY5" s="46"/>
      <c r="AZ5" s="47"/>
      <c r="BA5" s="25"/>
      <c r="BB5" s="46"/>
      <c r="BC5" s="46"/>
      <c r="BD5" s="46"/>
      <c r="BE5" s="47"/>
      <c r="BF5" s="25"/>
      <c r="BG5" s="46"/>
      <c r="BH5" s="46"/>
      <c r="BI5" s="46"/>
      <c r="BJ5" s="47"/>
      <c r="BK5" s="25"/>
      <c r="BL5" s="46"/>
      <c r="BM5" s="46"/>
      <c r="BN5" s="46"/>
      <c r="BO5" s="47"/>
      <c r="BP5" s="25"/>
      <c r="BQ5" s="46"/>
      <c r="BR5" s="46"/>
      <c r="BS5" s="46"/>
      <c r="BT5" s="47"/>
      <c r="BU5" s="25"/>
      <c r="BV5" s="46"/>
      <c r="BW5" s="46"/>
      <c r="BX5" s="46"/>
      <c r="BY5" s="47"/>
      <c r="BZ5" s="25"/>
      <c r="CA5" s="46"/>
      <c r="CB5" s="46"/>
      <c r="CC5" s="46"/>
      <c r="CD5" s="47"/>
      <c r="CE5" s="25"/>
      <c r="CF5" s="46"/>
      <c r="CG5" s="46"/>
      <c r="CH5" s="46"/>
      <c r="CI5" s="47"/>
      <c r="CJ5" s="25"/>
      <c r="CK5" s="46"/>
      <c r="CL5" s="46"/>
      <c r="CM5" s="46"/>
      <c r="CN5" s="47"/>
      <c r="CO5" s="25"/>
      <c r="CP5" s="46"/>
      <c r="CQ5" s="46"/>
      <c r="CR5" s="46"/>
      <c r="CS5" s="47"/>
      <c r="CT5" s="25"/>
      <c r="CU5" s="46"/>
      <c r="CV5" s="46"/>
      <c r="CW5" s="46"/>
      <c r="CX5" s="47"/>
      <c r="CY5" s="25"/>
      <c r="CZ5" s="46"/>
      <c r="DA5" s="46"/>
      <c r="DB5" s="46"/>
      <c r="DC5" s="47"/>
      <c r="DD5" s="25"/>
      <c r="DE5" s="46"/>
      <c r="DF5" s="46"/>
      <c r="DG5" s="46"/>
      <c r="DH5" s="47"/>
      <c r="DI5" s="25"/>
      <c r="DJ5" s="46"/>
      <c r="DK5" s="46"/>
      <c r="DL5" s="46"/>
      <c r="DM5" s="47"/>
      <c r="DN5" s="25"/>
      <c r="DO5" s="46"/>
      <c r="DP5" s="46"/>
      <c r="DQ5" s="46"/>
      <c r="DR5" s="47"/>
      <c r="DS5" s="25"/>
      <c r="DT5" s="46"/>
      <c r="DU5" s="46"/>
      <c r="DV5" s="46"/>
      <c r="DW5" s="47"/>
      <c r="DX5" s="25"/>
      <c r="DY5" s="46"/>
      <c r="DZ5" s="46"/>
      <c r="EA5" s="46"/>
      <c r="EB5" s="47"/>
      <c r="EC5" s="25"/>
      <c r="ED5" s="46"/>
      <c r="EE5" s="46"/>
      <c r="EF5" s="46"/>
      <c r="EG5" s="47"/>
      <c r="EH5" s="25"/>
      <c r="EI5" s="46"/>
      <c r="EJ5" s="46"/>
      <c r="EK5" s="46"/>
      <c r="EL5" s="47"/>
      <c r="EM5" s="25"/>
      <c r="EN5" s="46"/>
      <c r="EO5" s="46"/>
      <c r="EP5" s="46"/>
      <c r="EQ5" s="47"/>
      <c r="ER5" s="25"/>
      <c r="ES5" s="46"/>
      <c r="ET5" s="46"/>
      <c r="EU5" s="46"/>
      <c r="EV5" s="47"/>
      <c r="EW5" s="25"/>
      <c r="EX5" s="46"/>
      <c r="EY5" s="46"/>
      <c r="EZ5" s="46"/>
      <c r="FA5" s="47"/>
      <c r="FB5" s="25"/>
      <c r="FC5" s="46"/>
      <c r="FD5" s="46"/>
      <c r="FE5" s="46"/>
      <c r="FF5" s="47"/>
      <c r="FG5" s="25"/>
      <c r="FH5" s="46"/>
      <c r="FI5" s="46"/>
      <c r="FJ5" s="46"/>
      <c r="FK5" s="47"/>
      <c r="FL5" s="25"/>
      <c r="FM5" s="46"/>
      <c r="FN5" s="46"/>
      <c r="FO5" s="46"/>
      <c r="FP5" s="47"/>
      <c r="FQ5" s="25"/>
      <c r="FR5" s="46"/>
      <c r="FS5" s="46"/>
      <c r="FT5" s="46"/>
      <c r="FU5" s="47"/>
      <c r="FV5" s="25"/>
      <c r="FW5" s="46"/>
      <c r="FX5" s="46"/>
      <c r="FY5" s="46"/>
      <c r="FZ5" s="47"/>
      <c r="GA5" s="25"/>
      <c r="GB5" s="46"/>
      <c r="GC5" s="46"/>
      <c r="GD5" s="46"/>
      <c r="GE5" s="47"/>
      <c r="GF5" s="25"/>
      <c r="GG5" s="46"/>
      <c r="GH5" s="46"/>
      <c r="GI5" s="46"/>
      <c r="GJ5" s="47"/>
      <c r="GK5" s="25"/>
      <c r="GL5" s="46"/>
      <c r="GM5" s="46"/>
      <c r="GN5" s="46"/>
      <c r="GO5" s="47"/>
      <c r="GP5" s="25"/>
      <c r="GQ5" s="46"/>
      <c r="GR5" s="46"/>
      <c r="GS5" s="46"/>
      <c r="GT5" s="47"/>
      <c r="GU5" s="25"/>
      <c r="GV5" s="46"/>
      <c r="GW5" s="46"/>
      <c r="GX5" s="46"/>
      <c r="GY5" s="47"/>
      <c r="GZ5" s="25"/>
      <c r="HA5" s="46"/>
      <c r="HB5" s="46"/>
      <c r="HC5" s="46"/>
      <c r="HD5" s="47"/>
      <c r="HE5" s="25"/>
      <c r="HF5" s="46"/>
      <c r="HG5" s="46"/>
      <c r="HH5" s="46"/>
      <c r="HI5" s="47"/>
      <c r="HJ5" s="25"/>
      <c r="HK5" s="46"/>
      <c r="HL5" s="46"/>
      <c r="HM5" s="46"/>
      <c r="HN5" s="47"/>
      <c r="HO5" s="25"/>
      <c r="HP5" s="46"/>
      <c r="HQ5" s="46"/>
      <c r="HR5" s="46"/>
      <c r="HS5" s="47"/>
      <c r="HT5" s="25"/>
      <c r="HU5" s="46"/>
      <c r="HV5" s="46"/>
      <c r="HW5" s="46"/>
      <c r="HX5" s="47"/>
    </row>
    <row r="6" spans="1:232" ht="4.5" customHeight="1">
      <c r="A6" s="18"/>
      <c r="B6" s="19"/>
      <c r="C6" s="25"/>
      <c r="D6" s="46"/>
      <c r="E6" s="46"/>
      <c r="F6" s="46"/>
      <c r="G6" s="47"/>
      <c r="H6" s="25"/>
      <c r="I6" s="46"/>
      <c r="J6" s="46"/>
      <c r="K6" s="46"/>
      <c r="L6" s="47"/>
      <c r="M6" s="25"/>
      <c r="N6" s="46"/>
      <c r="O6" s="46"/>
      <c r="P6" s="46"/>
      <c r="Q6" s="47"/>
      <c r="R6" s="25"/>
      <c r="S6" s="46"/>
      <c r="T6" s="46"/>
      <c r="U6" s="46"/>
      <c r="V6" s="47"/>
      <c r="W6" s="25"/>
      <c r="X6" s="46"/>
      <c r="Y6" s="46"/>
      <c r="Z6" s="46"/>
      <c r="AA6" s="47"/>
      <c r="AB6" s="25"/>
      <c r="AC6" s="46"/>
      <c r="AD6" s="46"/>
      <c r="AE6" s="46"/>
      <c r="AF6" s="47"/>
      <c r="AG6" s="25"/>
      <c r="AH6" s="46"/>
      <c r="AI6" s="46"/>
      <c r="AJ6" s="46"/>
      <c r="AK6" s="47"/>
      <c r="AL6" s="25"/>
      <c r="AM6" s="46"/>
      <c r="AN6" s="46"/>
      <c r="AO6" s="46"/>
      <c r="AP6" s="47"/>
      <c r="AQ6" s="25"/>
      <c r="AR6" s="46"/>
      <c r="AS6" s="46"/>
      <c r="AT6" s="46"/>
      <c r="AU6" s="47"/>
      <c r="AV6" s="25"/>
      <c r="AW6" s="46"/>
      <c r="AX6" s="46"/>
      <c r="AY6" s="46"/>
      <c r="AZ6" s="47"/>
      <c r="BA6" s="25"/>
      <c r="BB6" s="46"/>
      <c r="BC6" s="46"/>
      <c r="BD6" s="46"/>
      <c r="BE6" s="47"/>
      <c r="BF6" s="25"/>
      <c r="BG6" s="46"/>
      <c r="BH6" s="46"/>
      <c r="BI6" s="46"/>
      <c r="BJ6" s="47"/>
      <c r="BK6" s="25"/>
      <c r="BL6" s="46"/>
      <c r="BM6" s="46"/>
      <c r="BN6" s="46"/>
      <c r="BO6" s="47"/>
      <c r="BP6" s="25"/>
      <c r="BQ6" s="46"/>
      <c r="BR6" s="46"/>
      <c r="BS6" s="46"/>
      <c r="BT6" s="47"/>
      <c r="BU6" s="25"/>
      <c r="BV6" s="46"/>
      <c r="BW6" s="46"/>
      <c r="BX6" s="46"/>
      <c r="BY6" s="47"/>
      <c r="BZ6" s="25"/>
      <c r="CA6" s="46"/>
      <c r="CB6" s="46"/>
      <c r="CC6" s="46"/>
      <c r="CD6" s="47"/>
      <c r="CE6" s="25"/>
      <c r="CF6" s="46"/>
      <c r="CG6" s="46"/>
      <c r="CH6" s="46"/>
      <c r="CI6" s="47"/>
      <c r="CJ6" s="25"/>
      <c r="CK6" s="46"/>
      <c r="CL6" s="46"/>
      <c r="CM6" s="46"/>
      <c r="CN6" s="47"/>
      <c r="CO6" s="25"/>
      <c r="CP6" s="46"/>
      <c r="CQ6" s="46"/>
      <c r="CR6" s="46"/>
      <c r="CS6" s="47"/>
      <c r="CT6" s="25"/>
      <c r="CU6" s="46"/>
      <c r="CV6" s="46"/>
      <c r="CW6" s="46"/>
      <c r="CX6" s="47"/>
      <c r="CY6" s="25"/>
      <c r="CZ6" s="46"/>
      <c r="DA6" s="46"/>
      <c r="DB6" s="46"/>
      <c r="DC6" s="47"/>
      <c r="DD6" s="25"/>
      <c r="DE6" s="46"/>
      <c r="DF6" s="46"/>
      <c r="DG6" s="46"/>
      <c r="DH6" s="47"/>
      <c r="DI6" s="25"/>
      <c r="DJ6" s="46"/>
      <c r="DK6" s="46"/>
      <c r="DL6" s="46"/>
      <c r="DM6" s="47"/>
      <c r="DN6" s="25"/>
      <c r="DO6" s="46"/>
      <c r="DP6" s="46"/>
      <c r="DQ6" s="46"/>
      <c r="DR6" s="47"/>
      <c r="DS6" s="25"/>
      <c r="DT6" s="46"/>
      <c r="DU6" s="46"/>
      <c r="DV6" s="46"/>
      <c r="DW6" s="47"/>
      <c r="DX6" s="25"/>
      <c r="DY6" s="46"/>
      <c r="DZ6" s="46"/>
      <c r="EA6" s="46"/>
      <c r="EB6" s="47"/>
      <c r="EC6" s="25"/>
      <c r="ED6" s="46"/>
      <c r="EE6" s="46"/>
      <c r="EF6" s="46"/>
      <c r="EG6" s="47"/>
      <c r="EH6" s="25"/>
      <c r="EI6" s="46"/>
      <c r="EJ6" s="46"/>
      <c r="EK6" s="46"/>
      <c r="EL6" s="47"/>
      <c r="EM6" s="25"/>
      <c r="EN6" s="46"/>
      <c r="EO6" s="46"/>
      <c r="EP6" s="46"/>
      <c r="EQ6" s="47"/>
      <c r="ER6" s="25"/>
      <c r="ES6" s="46"/>
      <c r="ET6" s="46"/>
      <c r="EU6" s="46"/>
      <c r="EV6" s="47"/>
      <c r="EW6" s="25"/>
      <c r="EX6" s="46"/>
      <c r="EY6" s="46"/>
      <c r="EZ6" s="46"/>
      <c r="FA6" s="47"/>
      <c r="FB6" s="25"/>
      <c r="FC6" s="46"/>
      <c r="FD6" s="46"/>
      <c r="FE6" s="46"/>
      <c r="FF6" s="47"/>
      <c r="FG6" s="25"/>
      <c r="FH6" s="46"/>
      <c r="FI6" s="46"/>
      <c r="FJ6" s="46"/>
      <c r="FK6" s="47"/>
      <c r="FL6" s="25"/>
      <c r="FM6" s="46"/>
      <c r="FN6" s="46"/>
      <c r="FO6" s="46"/>
      <c r="FP6" s="47"/>
      <c r="FQ6" s="25"/>
      <c r="FR6" s="46"/>
      <c r="FS6" s="46"/>
      <c r="FT6" s="46"/>
      <c r="FU6" s="47"/>
      <c r="FV6" s="25"/>
      <c r="FW6" s="46"/>
      <c r="FX6" s="46"/>
      <c r="FY6" s="46"/>
      <c r="FZ6" s="47"/>
      <c r="GA6" s="25"/>
      <c r="GB6" s="46"/>
      <c r="GC6" s="46"/>
      <c r="GD6" s="46"/>
      <c r="GE6" s="47"/>
      <c r="GF6" s="25"/>
      <c r="GG6" s="46"/>
      <c r="GH6" s="46"/>
      <c r="GI6" s="46"/>
      <c r="GJ6" s="47"/>
      <c r="GK6" s="25"/>
      <c r="GL6" s="46"/>
      <c r="GM6" s="46"/>
      <c r="GN6" s="46"/>
      <c r="GO6" s="47"/>
      <c r="GP6" s="25"/>
      <c r="GQ6" s="46"/>
      <c r="GR6" s="46"/>
      <c r="GS6" s="46"/>
      <c r="GT6" s="47"/>
      <c r="GU6" s="25"/>
      <c r="GV6" s="46"/>
      <c r="GW6" s="46"/>
      <c r="GX6" s="46"/>
      <c r="GY6" s="47"/>
      <c r="GZ6" s="25"/>
      <c r="HA6" s="46"/>
      <c r="HB6" s="46"/>
      <c r="HC6" s="46"/>
      <c r="HD6" s="47"/>
      <c r="HE6" s="25"/>
      <c r="HF6" s="46"/>
      <c r="HG6" s="46"/>
      <c r="HH6" s="46"/>
      <c r="HI6" s="47"/>
      <c r="HJ6" s="25"/>
      <c r="HK6" s="46"/>
      <c r="HL6" s="46"/>
      <c r="HM6" s="46"/>
      <c r="HN6" s="47"/>
      <c r="HO6" s="25"/>
      <c r="HP6" s="46"/>
      <c r="HQ6" s="46"/>
      <c r="HR6" s="46"/>
      <c r="HS6" s="47"/>
      <c r="HT6" s="25"/>
      <c r="HU6" s="46"/>
      <c r="HV6" s="46"/>
      <c r="HW6" s="46"/>
      <c r="HX6" s="47"/>
    </row>
    <row r="7" spans="1:232" ht="4.5" customHeight="1">
      <c r="A7" s="18"/>
      <c r="B7" s="19"/>
      <c r="C7" s="25"/>
      <c r="D7" s="46"/>
      <c r="E7" s="46"/>
      <c r="F7" s="46"/>
      <c r="G7" s="47"/>
      <c r="H7" s="25"/>
      <c r="I7" s="46"/>
      <c r="J7" s="46"/>
      <c r="K7" s="46"/>
      <c r="L7" s="47"/>
      <c r="M7" s="25"/>
      <c r="N7" s="46"/>
      <c r="O7" s="46"/>
      <c r="P7" s="46"/>
      <c r="Q7" s="47"/>
      <c r="R7" s="25"/>
      <c r="S7" s="46"/>
      <c r="T7" s="46"/>
      <c r="U7" s="46"/>
      <c r="V7" s="47"/>
      <c r="W7" s="25"/>
      <c r="X7" s="46"/>
      <c r="Y7" s="46"/>
      <c r="Z7" s="46"/>
      <c r="AA7" s="47"/>
      <c r="AB7" s="25"/>
      <c r="AC7" s="46"/>
      <c r="AD7" s="46"/>
      <c r="AE7" s="46"/>
      <c r="AF7" s="47"/>
      <c r="AG7" s="25"/>
      <c r="AH7" s="46"/>
      <c r="AI7" s="46"/>
      <c r="AJ7" s="46"/>
      <c r="AK7" s="47"/>
      <c r="AL7" s="25"/>
      <c r="AM7" s="46"/>
      <c r="AN7" s="46"/>
      <c r="AO7" s="46"/>
      <c r="AP7" s="47"/>
      <c r="AQ7" s="25"/>
      <c r="AR7" s="46"/>
      <c r="AS7" s="46"/>
      <c r="AT7" s="46"/>
      <c r="AU7" s="47"/>
      <c r="AV7" s="25"/>
      <c r="AW7" s="46"/>
      <c r="AX7" s="46"/>
      <c r="AY7" s="46"/>
      <c r="AZ7" s="47"/>
      <c r="BA7" s="25"/>
      <c r="BB7" s="46"/>
      <c r="BC7" s="46"/>
      <c r="BD7" s="46"/>
      <c r="BE7" s="47"/>
      <c r="BF7" s="25"/>
      <c r="BG7" s="46"/>
      <c r="BH7" s="46"/>
      <c r="BI7" s="46"/>
      <c r="BJ7" s="47"/>
      <c r="BK7" s="25"/>
      <c r="BL7" s="46"/>
      <c r="BM7" s="46"/>
      <c r="BN7" s="46"/>
      <c r="BO7" s="47"/>
      <c r="BP7" s="25"/>
      <c r="BQ7" s="46"/>
      <c r="BR7" s="46"/>
      <c r="BS7" s="46"/>
      <c r="BT7" s="47"/>
      <c r="BU7" s="25"/>
      <c r="BV7" s="46"/>
      <c r="BW7" s="46"/>
      <c r="BX7" s="46"/>
      <c r="BY7" s="47"/>
      <c r="BZ7" s="25"/>
      <c r="CA7" s="46"/>
      <c r="CB7" s="46"/>
      <c r="CC7" s="46"/>
      <c r="CD7" s="47"/>
      <c r="CE7" s="25"/>
      <c r="CF7" s="46"/>
      <c r="CG7" s="46"/>
      <c r="CH7" s="46"/>
      <c r="CI7" s="47"/>
      <c r="CJ7" s="25"/>
      <c r="CK7" s="46"/>
      <c r="CL7" s="46"/>
      <c r="CM7" s="46"/>
      <c r="CN7" s="47"/>
      <c r="CO7" s="25"/>
      <c r="CP7" s="46"/>
      <c r="CQ7" s="46"/>
      <c r="CR7" s="46"/>
      <c r="CS7" s="47"/>
      <c r="CT7" s="25"/>
      <c r="CU7" s="46"/>
      <c r="CV7" s="46"/>
      <c r="CW7" s="46"/>
      <c r="CX7" s="47"/>
      <c r="CY7" s="25"/>
      <c r="CZ7" s="46"/>
      <c r="DA7" s="46"/>
      <c r="DB7" s="46"/>
      <c r="DC7" s="47"/>
      <c r="DD7" s="25"/>
      <c r="DE7" s="46"/>
      <c r="DF7" s="46"/>
      <c r="DG7" s="46"/>
      <c r="DH7" s="47"/>
      <c r="DI7" s="25"/>
      <c r="DJ7" s="46"/>
      <c r="DK7" s="46"/>
      <c r="DL7" s="46"/>
      <c r="DM7" s="47"/>
      <c r="DN7" s="25"/>
      <c r="DO7" s="46"/>
      <c r="DP7" s="46"/>
      <c r="DQ7" s="46"/>
      <c r="DR7" s="47"/>
      <c r="DS7" s="25"/>
      <c r="DT7" s="46"/>
      <c r="DU7" s="46"/>
      <c r="DV7" s="46"/>
      <c r="DW7" s="47"/>
      <c r="DX7" s="25"/>
      <c r="DY7" s="46"/>
      <c r="DZ7" s="46"/>
      <c r="EA7" s="46"/>
      <c r="EB7" s="47"/>
      <c r="EC7" s="25"/>
      <c r="ED7" s="46"/>
      <c r="EE7" s="46"/>
      <c r="EF7" s="46"/>
      <c r="EG7" s="47"/>
      <c r="EH7" s="25"/>
      <c r="EI7" s="46"/>
      <c r="EJ7" s="46"/>
      <c r="EK7" s="46"/>
      <c r="EL7" s="47"/>
      <c r="EM7" s="25"/>
      <c r="EN7" s="46"/>
      <c r="EO7" s="46"/>
      <c r="EP7" s="46"/>
      <c r="EQ7" s="47"/>
      <c r="ER7" s="25"/>
      <c r="ES7" s="46"/>
      <c r="ET7" s="46"/>
      <c r="EU7" s="46"/>
      <c r="EV7" s="47"/>
      <c r="EW7" s="25"/>
      <c r="EX7" s="46"/>
      <c r="EY7" s="46"/>
      <c r="EZ7" s="46"/>
      <c r="FA7" s="47"/>
      <c r="FB7" s="25"/>
      <c r="FC7" s="46"/>
      <c r="FD7" s="46"/>
      <c r="FE7" s="46"/>
      <c r="FF7" s="47"/>
      <c r="FG7" s="25"/>
      <c r="FH7" s="46"/>
      <c r="FI7" s="46"/>
      <c r="FJ7" s="46"/>
      <c r="FK7" s="47"/>
      <c r="FL7" s="25"/>
      <c r="FM7" s="46"/>
      <c r="FN7" s="46"/>
      <c r="FO7" s="46"/>
      <c r="FP7" s="47"/>
      <c r="FQ7" s="25"/>
      <c r="FR7" s="46"/>
      <c r="FS7" s="46"/>
      <c r="FT7" s="46"/>
      <c r="FU7" s="47"/>
      <c r="FV7" s="25"/>
      <c r="FW7" s="46"/>
      <c r="FX7" s="46"/>
      <c r="FY7" s="46"/>
      <c r="FZ7" s="47"/>
      <c r="GA7" s="25"/>
      <c r="GB7" s="46"/>
      <c r="GC7" s="46"/>
      <c r="GD7" s="46"/>
      <c r="GE7" s="47"/>
      <c r="GF7" s="25"/>
      <c r="GG7" s="46"/>
      <c r="GH7" s="46"/>
      <c r="GI7" s="46"/>
      <c r="GJ7" s="47"/>
      <c r="GK7" s="25"/>
      <c r="GL7" s="46"/>
      <c r="GM7" s="46"/>
      <c r="GN7" s="46"/>
      <c r="GO7" s="47"/>
      <c r="GP7" s="25"/>
      <c r="GQ7" s="46"/>
      <c r="GR7" s="46"/>
      <c r="GS7" s="46"/>
      <c r="GT7" s="47"/>
      <c r="GU7" s="25"/>
      <c r="GV7" s="46"/>
      <c r="GW7" s="46"/>
      <c r="GX7" s="46"/>
      <c r="GY7" s="47"/>
      <c r="GZ7" s="25"/>
      <c r="HA7" s="46"/>
      <c r="HB7" s="46"/>
      <c r="HC7" s="46"/>
      <c r="HD7" s="47"/>
      <c r="HE7" s="25"/>
      <c r="HF7" s="46"/>
      <c r="HG7" s="46"/>
      <c r="HH7" s="46"/>
      <c r="HI7" s="47"/>
      <c r="HJ7" s="25"/>
      <c r="HK7" s="46"/>
      <c r="HL7" s="46"/>
      <c r="HM7" s="46"/>
      <c r="HN7" s="47"/>
      <c r="HO7" s="25"/>
      <c r="HP7" s="46"/>
      <c r="HQ7" s="46"/>
      <c r="HR7" s="46"/>
      <c r="HS7" s="47"/>
      <c r="HT7" s="25"/>
      <c r="HU7" s="46"/>
      <c r="HV7" s="46"/>
      <c r="HW7" s="46"/>
      <c r="HX7" s="47"/>
    </row>
    <row r="8" spans="1:232" ht="4.5" customHeight="1">
      <c r="A8" s="18"/>
      <c r="B8" s="19"/>
      <c r="C8" s="25"/>
      <c r="D8" s="46"/>
      <c r="E8" s="46"/>
      <c r="F8" s="46"/>
      <c r="G8" s="47"/>
      <c r="H8" s="25"/>
      <c r="I8" s="46"/>
      <c r="J8" s="46"/>
      <c r="K8" s="46"/>
      <c r="L8" s="47"/>
      <c r="M8" s="25"/>
      <c r="N8" s="46"/>
      <c r="O8" s="46"/>
      <c r="P8" s="46"/>
      <c r="Q8" s="47"/>
      <c r="R8" s="25"/>
      <c r="S8" s="46"/>
      <c r="T8" s="46"/>
      <c r="U8" s="46"/>
      <c r="V8" s="47"/>
      <c r="W8" s="25"/>
      <c r="X8" s="46"/>
      <c r="Y8" s="46"/>
      <c r="Z8" s="46"/>
      <c r="AA8" s="47"/>
      <c r="AB8" s="25"/>
      <c r="AC8" s="46"/>
      <c r="AD8" s="46"/>
      <c r="AE8" s="46"/>
      <c r="AF8" s="47"/>
      <c r="AG8" s="25"/>
      <c r="AH8" s="46"/>
      <c r="AI8" s="46"/>
      <c r="AJ8" s="46"/>
      <c r="AK8" s="47"/>
      <c r="AL8" s="25"/>
      <c r="AM8" s="46"/>
      <c r="AN8" s="46"/>
      <c r="AO8" s="46"/>
      <c r="AP8" s="47"/>
      <c r="AQ8" s="25"/>
      <c r="AR8" s="46"/>
      <c r="AS8" s="46"/>
      <c r="AT8" s="46"/>
      <c r="AU8" s="47"/>
      <c r="AV8" s="25"/>
      <c r="AW8" s="46"/>
      <c r="AX8" s="46"/>
      <c r="AY8" s="46"/>
      <c r="AZ8" s="47"/>
      <c r="BA8" s="25"/>
      <c r="BB8" s="46"/>
      <c r="BC8" s="46"/>
      <c r="BD8" s="46"/>
      <c r="BE8" s="47"/>
      <c r="BF8" s="25"/>
      <c r="BG8" s="46"/>
      <c r="BH8" s="46"/>
      <c r="BI8" s="46"/>
      <c r="BJ8" s="47"/>
      <c r="BK8" s="25"/>
      <c r="BL8" s="46"/>
      <c r="BM8" s="46"/>
      <c r="BN8" s="46"/>
      <c r="BO8" s="47"/>
      <c r="BP8" s="25"/>
      <c r="BQ8" s="46"/>
      <c r="BR8" s="46"/>
      <c r="BS8" s="46"/>
      <c r="BT8" s="47"/>
      <c r="BU8" s="25"/>
      <c r="BV8" s="46"/>
      <c r="BW8" s="46"/>
      <c r="BX8" s="46"/>
      <c r="BY8" s="47"/>
      <c r="BZ8" s="25"/>
      <c r="CA8" s="46"/>
      <c r="CB8" s="46"/>
      <c r="CC8" s="46"/>
      <c r="CD8" s="47"/>
      <c r="CE8" s="25"/>
      <c r="CF8" s="46"/>
      <c r="CG8" s="46"/>
      <c r="CH8" s="46"/>
      <c r="CI8" s="47"/>
      <c r="CJ8" s="25"/>
      <c r="CK8" s="46"/>
      <c r="CL8" s="46"/>
      <c r="CM8" s="46"/>
      <c r="CN8" s="47"/>
      <c r="CO8" s="25"/>
      <c r="CP8" s="46"/>
      <c r="CQ8" s="46"/>
      <c r="CR8" s="46"/>
      <c r="CS8" s="47"/>
      <c r="CT8" s="25"/>
      <c r="CU8" s="46"/>
      <c r="CV8" s="46"/>
      <c r="CW8" s="46"/>
      <c r="CX8" s="47"/>
      <c r="CY8" s="25"/>
      <c r="CZ8" s="46"/>
      <c r="DA8" s="46"/>
      <c r="DB8" s="46"/>
      <c r="DC8" s="47"/>
      <c r="DD8" s="25"/>
      <c r="DE8" s="46"/>
      <c r="DF8" s="46"/>
      <c r="DG8" s="46"/>
      <c r="DH8" s="47"/>
      <c r="DI8" s="25"/>
      <c r="DJ8" s="46"/>
      <c r="DK8" s="46"/>
      <c r="DL8" s="46"/>
      <c r="DM8" s="47"/>
      <c r="DN8" s="25"/>
      <c r="DO8" s="46"/>
      <c r="DP8" s="46"/>
      <c r="DQ8" s="46"/>
      <c r="DR8" s="47"/>
      <c r="DS8" s="25"/>
      <c r="DT8" s="46"/>
      <c r="DU8" s="46"/>
      <c r="DV8" s="46"/>
      <c r="DW8" s="47"/>
      <c r="DX8" s="25"/>
      <c r="DY8" s="46"/>
      <c r="DZ8" s="46"/>
      <c r="EA8" s="46"/>
      <c r="EB8" s="47"/>
      <c r="EC8" s="25"/>
      <c r="ED8" s="46"/>
      <c r="EE8" s="46"/>
      <c r="EF8" s="46"/>
      <c r="EG8" s="47"/>
      <c r="EH8" s="25"/>
      <c r="EI8" s="46"/>
      <c r="EJ8" s="46"/>
      <c r="EK8" s="46"/>
      <c r="EL8" s="47"/>
      <c r="EM8" s="25"/>
      <c r="EN8" s="46"/>
      <c r="EO8" s="46"/>
      <c r="EP8" s="46"/>
      <c r="EQ8" s="47"/>
      <c r="ER8" s="25"/>
      <c r="ES8" s="46"/>
      <c r="ET8" s="46"/>
      <c r="EU8" s="46"/>
      <c r="EV8" s="47"/>
      <c r="EW8" s="25"/>
      <c r="EX8" s="46"/>
      <c r="EY8" s="46"/>
      <c r="EZ8" s="46"/>
      <c r="FA8" s="47"/>
      <c r="FB8" s="25"/>
      <c r="FC8" s="46"/>
      <c r="FD8" s="46"/>
      <c r="FE8" s="46"/>
      <c r="FF8" s="47"/>
      <c r="FG8" s="25"/>
      <c r="FH8" s="46"/>
      <c r="FI8" s="46"/>
      <c r="FJ8" s="46"/>
      <c r="FK8" s="47"/>
      <c r="FL8" s="25"/>
      <c r="FM8" s="46"/>
      <c r="FN8" s="46"/>
      <c r="FO8" s="46"/>
      <c r="FP8" s="47"/>
      <c r="FQ8" s="25"/>
      <c r="FR8" s="46"/>
      <c r="FS8" s="46"/>
      <c r="FT8" s="46"/>
      <c r="FU8" s="47"/>
      <c r="FV8" s="25"/>
      <c r="FW8" s="46"/>
      <c r="FX8" s="46"/>
      <c r="FY8" s="46"/>
      <c r="FZ8" s="47"/>
      <c r="GA8" s="25"/>
      <c r="GB8" s="46"/>
      <c r="GC8" s="46"/>
      <c r="GD8" s="46"/>
      <c r="GE8" s="47"/>
      <c r="GF8" s="25"/>
      <c r="GG8" s="46"/>
      <c r="GH8" s="46"/>
      <c r="GI8" s="46"/>
      <c r="GJ8" s="47"/>
      <c r="GK8" s="25"/>
      <c r="GL8" s="46"/>
      <c r="GM8" s="46"/>
      <c r="GN8" s="46"/>
      <c r="GO8" s="47"/>
      <c r="GP8" s="25"/>
      <c r="GQ8" s="46"/>
      <c r="GR8" s="46"/>
      <c r="GS8" s="46"/>
      <c r="GT8" s="47"/>
      <c r="GU8" s="25"/>
      <c r="GV8" s="46"/>
      <c r="GW8" s="46"/>
      <c r="GX8" s="46"/>
      <c r="GY8" s="47"/>
      <c r="GZ8" s="25"/>
      <c r="HA8" s="46"/>
      <c r="HB8" s="46"/>
      <c r="HC8" s="46"/>
      <c r="HD8" s="47"/>
      <c r="HE8" s="25"/>
      <c r="HF8" s="46"/>
      <c r="HG8" s="46"/>
      <c r="HH8" s="46"/>
      <c r="HI8" s="47"/>
      <c r="HJ8" s="25"/>
      <c r="HK8" s="46"/>
      <c r="HL8" s="46"/>
      <c r="HM8" s="46"/>
      <c r="HN8" s="47"/>
      <c r="HO8" s="25"/>
      <c r="HP8" s="46"/>
      <c r="HQ8" s="46"/>
      <c r="HR8" s="46"/>
      <c r="HS8" s="47"/>
      <c r="HT8" s="25"/>
      <c r="HU8" s="46"/>
      <c r="HV8" s="46"/>
      <c r="HW8" s="46"/>
      <c r="HX8" s="47"/>
    </row>
    <row r="9" spans="1:232" ht="13.5" customHeight="1">
      <c r="A9" s="18" t="s">
        <v>6</v>
      </c>
      <c r="B9" s="19"/>
      <c r="C9" s="48"/>
      <c r="D9" s="46"/>
      <c r="E9" s="46"/>
      <c r="F9" s="46"/>
      <c r="G9" s="47"/>
      <c r="H9" s="48"/>
      <c r="I9" s="46"/>
      <c r="J9" s="46"/>
      <c r="K9" s="46"/>
      <c r="L9" s="47"/>
      <c r="M9" s="48"/>
      <c r="N9" s="46"/>
      <c r="O9" s="46"/>
      <c r="P9" s="46"/>
      <c r="Q9" s="47"/>
      <c r="R9" s="48"/>
      <c r="S9" s="46"/>
      <c r="T9" s="46"/>
      <c r="U9" s="46"/>
      <c r="V9" s="47"/>
      <c r="W9" s="48"/>
      <c r="X9" s="46"/>
      <c r="Y9" s="46"/>
      <c r="Z9" s="46"/>
      <c r="AA9" s="47"/>
      <c r="AB9" s="48"/>
      <c r="AC9" s="46"/>
      <c r="AD9" s="46"/>
      <c r="AE9" s="46"/>
      <c r="AF9" s="47"/>
      <c r="AG9" s="5"/>
      <c r="AH9" s="46"/>
      <c r="AI9" s="46"/>
      <c r="AJ9" s="46"/>
      <c r="AK9" s="47"/>
      <c r="AL9" s="5"/>
      <c r="AM9" s="46"/>
      <c r="AN9" s="46"/>
      <c r="AO9" s="46"/>
      <c r="AP9" s="47"/>
      <c r="AQ9" s="48"/>
      <c r="AR9" s="46"/>
      <c r="AS9" s="46"/>
      <c r="AT9" s="46"/>
      <c r="AU9" s="47"/>
      <c r="AV9" s="48"/>
      <c r="AW9" s="46"/>
      <c r="AX9" s="46"/>
      <c r="AY9" s="46"/>
      <c r="AZ9" s="47"/>
      <c r="BA9" s="48"/>
      <c r="BB9" s="46"/>
      <c r="BC9" s="46"/>
      <c r="BD9" s="46"/>
      <c r="BE9" s="47"/>
      <c r="BF9" s="48"/>
      <c r="BG9" s="46"/>
      <c r="BH9" s="46"/>
      <c r="BI9" s="46"/>
      <c r="BJ9" s="47"/>
      <c r="BK9" s="5"/>
      <c r="BL9" s="46"/>
      <c r="BM9" s="46"/>
      <c r="BN9" s="46"/>
      <c r="BO9" s="47"/>
      <c r="BP9" s="5"/>
      <c r="BQ9" s="46"/>
      <c r="BR9" s="46"/>
      <c r="BS9" s="46"/>
      <c r="BT9" s="47"/>
      <c r="BU9" s="5"/>
      <c r="BV9" s="46"/>
      <c r="BW9" s="46"/>
      <c r="BX9" s="46"/>
      <c r="BY9" s="47"/>
      <c r="BZ9" s="5"/>
      <c r="CA9" s="46"/>
      <c r="CB9" s="46"/>
      <c r="CC9" s="46"/>
      <c r="CD9" s="47"/>
      <c r="CE9" s="5"/>
      <c r="CF9" s="46"/>
      <c r="CG9" s="46"/>
      <c r="CH9" s="46"/>
      <c r="CI9" s="47"/>
      <c r="CJ9" s="5"/>
      <c r="CK9" s="46"/>
      <c r="CL9" s="46"/>
      <c r="CM9" s="46"/>
      <c r="CN9" s="47"/>
      <c r="CO9" s="5"/>
      <c r="CP9" s="46"/>
      <c r="CQ9" s="46"/>
      <c r="CR9" s="46"/>
      <c r="CS9" s="47"/>
      <c r="CT9" s="5"/>
      <c r="CU9" s="46"/>
      <c r="CV9" s="46"/>
      <c r="CW9" s="46"/>
      <c r="CX9" s="47"/>
      <c r="CY9" s="5"/>
      <c r="CZ9" s="46"/>
      <c r="DA9" s="46"/>
      <c r="DB9" s="46"/>
      <c r="DC9" s="47"/>
      <c r="DD9" s="5"/>
      <c r="DE9" s="46"/>
      <c r="DF9" s="46"/>
      <c r="DG9" s="46"/>
      <c r="DH9" s="47"/>
      <c r="DI9" s="5"/>
      <c r="DJ9" s="46"/>
      <c r="DK9" s="46"/>
      <c r="DL9" s="46"/>
      <c r="DM9" s="47"/>
      <c r="DN9" s="5"/>
      <c r="DO9" s="46"/>
      <c r="DP9" s="46"/>
      <c r="DQ9" s="46"/>
      <c r="DR9" s="47"/>
      <c r="DS9" s="5"/>
      <c r="DT9" s="46"/>
      <c r="DU9" s="46"/>
      <c r="DV9" s="46"/>
      <c r="DW9" s="47"/>
      <c r="DX9" s="5"/>
      <c r="DY9" s="46"/>
      <c r="DZ9" s="46"/>
      <c r="EA9" s="46"/>
      <c r="EB9" s="47"/>
      <c r="EC9" s="5"/>
      <c r="ED9" s="46"/>
      <c r="EE9" s="46"/>
      <c r="EF9" s="46"/>
      <c r="EG9" s="47"/>
      <c r="EH9" s="5"/>
      <c r="EI9" s="46"/>
      <c r="EJ9" s="46"/>
      <c r="EK9" s="46"/>
      <c r="EL9" s="47"/>
      <c r="EM9" s="5"/>
      <c r="EN9" s="46"/>
      <c r="EO9" s="46"/>
      <c r="EP9" s="46"/>
      <c r="EQ9" s="47"/>
      <c r="ER9" s="5"/>
      <c r="ES9" s="46"/>
      <c r="ET9" s="46"/>
      <c r="EU9" s="46"/>
      <c r="EV9" s="47"/>
      <c r="EW9" s="5"/>
      <c r="EX9" s="46"/>
      <c r="EY9" s="46"/>
      <c r="EZ9" s="46"/>
      <c r="FA9" s="47"/>
      <c r="FB9" s="5"/>
      <c r="FC9" s="46"/>
      <c r="FD9" s="46"/>
      <c r="FE9" s="46"/>
      <c r="FF9" s="47"/>
      <c r="FG9" s="5"/>
      <c r="FH9" s="46"/>
      <c r="FI9" s="46"/>
      <c r="FJ9" s="46"/>
      <c r="FK9" s="47"/>
      <c r="FL9" s="5"/>
      <c r="FM9" s="46"/>
      <c r="FN9" s="46"/>
      <c r="FO9" s="46"/>
      <c r="FP9" s="47"/>
      <c r="FQ9" s="5"/>
      <c r="FR9" s="46"/>
      <c r="FS9" s="46"/>
      <c r="FT9" s="46"/>
      <c r="FU9" s="47"/>
      <c r="FV9" s="5"/>
      <c r="FW9" s="46"/>
      <c r="FX9" s="46"/>
      <c r="FY9" s="46"/>
      <c r="FZ9" s="47"/>
      <c r="GA9" s="5"/>
      <c r="GB9" s="46"/>
      <c r="GC9" s="46"/>
      <c r="GD9" s="46"/>
      <c r="GE9" s="47"/>
      <c r="GF9" s="5"/>
      <c r="GG9" s="46"/>
      <c r="GH9" s="46"/>
      <c r="GI9" s="46"/>
      <c r="GJ9" s="47"/>
      <c r="GK9" s="5"/>
      <c r="GL9" s="46"/>
      <c r="GM9" s="46"/>
      <c r="GN9" s="46"/>
      <c r="GO9" s="47"/>
      <c r="GP9" s="5"/>
      <c r="GQ9" s="46"/>
      <c r="GR9" s="46"/>
      <c r="GS9" s="46"/>
      <c r="GT9" s="47"/>
      <c r="GU9" s="5"/>
      <c r="GV9" s="46"/>
      <c r="GW9" s="46"/>
      <c r="GX9" s="46"/>
      <c r="GY9" s="47"/>
      <c r="GZ9" s="5"/>
      <c r="HA9" s="46"/>
      <c r="HB9" s="46"/>
      <c r="HC9" s="46"/>
      <c r="HD9" s="47"/>
      <c r="HE9" s="5"/>
      <c r="HF9" s="46"/>
      <c r="HG9" s="46"/>
      <c r="HH9" s="46"/>
      <c r="HI9" s="47"/>
      <c r="HJ9" s="5"/>
      <c r="HK9" s="46"/>
      <c r="HL9" s="46"/>
      <c r="HM9" s="46"/>
      <c r="HN9" s="47"/>
      <c r="HO9" s="5"/>
      <c r="HP9" s="46"/>
      <c r="HQ9" s="46"/>
      <c r="HR9" s="46"/>
      <c r="HS9" s="47"/>
      <c r="HT9" s="5"/>
      <c r="HU9" s="46"/>
      <c r="HV9" s="46"/>
      <c r="HW9" s="46"/>
      <c r="HX9" s="47"/>
    </row>
    <row r="10" spans="1:232" ht="30.6">
      <c r="A10" s="18" t="s">
        <v>131</v>
      </c>
      <c r="B10" s="18" t="s">
        <v>7</v>
      </c>
      <c r="C10" s="12" t="s">
        <v>93</v>
      </c>
      <c r="D10" s="11" t="s">
        <v>94</v>
      </c>
      <c r="E10" s="11" t="s">
        <v>8</v>
      </c>
      <c r="F10" s="11" t="s">
        <v>95</v>
      </c>
      <c r="G10" s="11" t="s">
        <v>9</v>
      </c>
      <c r="H10" s="12" t="s">
        <v>93</v>
      </c>
      <c r="I10" s="11" t="s">
        <v>94</v>
      </c>
      <c r="J10" s="11" t="s">
        <v>8</v>
      </c>
      <c r="K10" s="11" t="s">
        <v>95</v>
      </c>
      <c r="L10" s="11" t="s">
        <v>9</v>
      </c>
      <c r="M10" s="12" t="s">
        <v>93</v>
      </c>
      <c r="N10" s="11" t="s">
        <v>94</v>
      </c>
      <c r="O10" s="11" t="s">
        <v>8</v>
      </c>
      <c r="P10" s="11" t="s">
        <v>95</v>
      </c>
      <c r="Q10" s="11" t="s">
        <v>9</v>
      </c>
      <c r="R10" s="12" t="s">
        <v>93</v>
      </c>
      <c r="S10" s="11" t="s">
        <v>94</v>
      </c>
      <c r="T10" s="11" t="s">
        <v>8</v>
      </c>
      <c r="U10" s="11" t="s">
        <v>95</v>
      </c>
      <c r="V10" s="11" t="s">
        <v>9</v>
      </c>
      <c r="W10" s="12" t="s">
        <v>93</v>
      </c>
      <c r="X10" s="11" t="s">
        <v>94</v>
      </c>
      <c r="Y10" s="11" t="s">
        <v>8</v>
      </c>
      <c r="Z10" s="11" t="s">
        <v>95</v>
      </c>
      <c r="AA10" s="11" t="s">
        <v>9</v>
      </c>
      <c r="AB10" s="12" t="s">
        <v>93</v>
      </c>
      <c r="AC10" s="11" t="s">
        <v>94</v>
      </c>
      <c r="AD10" s="11" t="s">
        <v>8</v>
      </c>
      <c r="AE10" s="11" t="s">
        <v>95</v>
      </c>
      <c r="AF10" s="11" t="s">
        <v>9</v>
      </c>
      <c r="AG10" s="12" t="s">
        <v>93</v>
      </c>
      <c r="AH10" s="11" t="s">
        <v>94</v>
      </c>
      <c r="AI10" s="11" t="s">
        <v>8</v>
      </c>
      <c r="AJ10" s="11" t="s">
        <v>95</v>
      </c>
      <c r="AK10" s="11" t="s">
        <v>9</v>
      </c>
      <c r="AL10" s="12" t="s">
        <v>93</v>
      </c>
      <c r="AM10" s="11" t="s">
        <v>94</v>
      </c>
      <c r="AN10" s="11" t="s">
        <v>8</v>
      </c>
      <c r="AO10" s="11" t="s">
        <v>95</v>
      </c>
      <c r="AP10" s="11" t="s">
        <v>9</v>
      </c>
      <c r="AQ10" s="12" t="s">
        <v>93</v>
      </c>
      <c r="AR10" s="11" t="s">
        <v>94</v>
      </c>
      <c r="AS10" s="11" t="s">
        <v>8</v>
      </c>
      <c r="AT10" s="11" t="s">
        <v>95</v>
      </c>
      <c r="AU10" s="11" t="s">
        <v>9</v>
      </c>
      <c r="AV10" s="12" t="s">
        <v>93</v>
      </c>
      <c r="AW10" s="11" t="s">
        <v>94</v>
      </c>
      <c r="AX10" s="11" t="s">
        <v>8</v>
      </c>
      <c r="AY10" s="11" t="s">
        <v>95</v>
      </c>
      <c r="AZ10" s="11" t="s">
        <v>9</v>
      </c>
      <c r="BA10" s="12" t="s">
        <v>93</v>
      </c>
      <c r="BB10" s="11" t="s">
        <v>94</v>
      </c>
      <c r="BC10" s="11" t="s">
        <v>8</v>
      </c>
      <c r="BD10" s="11" t="s">
        <v>95</v>
      </c>
      <c r="BE10" s="11" t="s">
        <v>9</v>
      </c>
      <c r="BF10" s="12" t="s">
        <v>93</v>
      </c>
      <c r="BG10" s="11" t="s">
        <v>94</v>
      </c>
      <c r="BH10" s="11" t="s">
        <v>8</v>
      </c>
      <c r="BI10" s="11" t="s">
        <v>95</v>
      </c>
      <c r="BJ10" s="11" t="s">
        <v>9</v>
      </c>
      <c r="BK10" s="12" t="s">
        <v>93</v>
      </c>
      <c r="BL10" s="11" t="s">
        <v>94</v>
      </c>
      <c r="BM10" s="11" t="s">
        <v>8</v>
      </c>
      <c r="BN10" s="11" t="s">
        <v>95</v>
      </c>
      <c r="BO10" s="11" t="s">
        <v>9</v>
      </c>
      <c r="BP10" s="12" t="s">
        <v>93</v>
      </c>
      <c r="BQ10" s="11" t="s">
        <v>94</v>
      </c>
      <c r="BR10" s="11" t="s">
        <v>8</v>
      </c>
      <c r="BS10" s="11" t="s">
        <v>95</v>
      </c>
      <c r="BT10" s="11" t="s">
        <v>9</v>
      </c>
      <c r="BU10" s="12" t="s">
        <v>93</v>
      </c>
      <c r="BV10" s="11" t="s">
        <v>94</v>
      </c>
      <c r="BW10" s="11" t="s">
        <v>8</v>
      </c>
      <c r="BX10" s="11" t="s">
        <v>95</v>
      </c>
      <c r="BY10" s="11" t="s">
        <v>9</v>
      </c>
      <c r="BZ10" s="12" t="s">
        <v>93</v>
      </c>
      <c r="CA10" s="11" t="s">
        <v>94</v>
      </c>
      <c r="CB10" s="11" t="s">
        <v>8</v>
      </c>
      <c r="CC10" s="11" t="s">
        <v>95</v>
      </c>
      <c r="CD10" s="11" t="s">
        <v>9</v>
      </c>
      <c r="CE10" s="12" t="s">
        <v>93</v>
      </c>
      <c r="CF10" s="11" t="s">
        <v>94</v>
      </c>
      <c r="CG10" s="11" t="s">
        <v>8</v>
      </c>
      <c r="CH10" s="11" t="s">
        <v>95</v>
      </c>
      <c r="CI10" s="11" t="s">
        <v>9</v>
      </c>
      <c r="CJ10" s="12" t="s">
        <v>93</v>
      </c>
      <c r="CK10" s="11" t="s">
        <v>94</v>
      </c>
      <c r="CL10" s="11" t="s">
        <v>8</v>
      </c>
      <c r="CM10" s="11" t="s">
        <v>95</v>
      </c>
      <c r="CN10" s="11" t="s">
        <v>9</v>
      </c>
      <c r="CO10" s="12" t="s">
        <v>93</v>
      </c>
      <c r="CP10" s="11" t="s">
        <v>94</v>
      </c>
      <c r="CQ10" s="11" t="s">
        <v>8</v>
      </c>
      <c r="CR10" s="11" t="s">
        <v>95</v>
      </c>
      <c r="CS10" s="11" t="s">
        <v>9</v>
      </c>
      <c r="CT10" s="12" t="s">
        <v>93</v>
      </c>
      <c r="CU10" s="11" t="s">
        <v>94</v>
      </c>
      <c r="CV10" s="11" t="s">
        <v>8</v>
      </c>
      <c r="CW10" s="11" t="s">
        <v>95</v>
      </c>
      <c r="CX10" s="11" t="s">
        <v>9</v>
      </c>
      <c r="CY10" s="12" t="s">
        <v>93</v>
      </c>
      <c r="CZ10" s="11" t="s">
        <v>94</v>
      </c>
      <c r="DA10" s="11" t="s">
        <v>8</v>
      </c>
      <c r="DB10" s="11" t="s">
        <v>95</v>
      </c>
      <c r="DC10" s="11" t="s">
        <v>9</v>
      </c>
      <c r="DD10" s="12" t="s">
        <v>93</v>
      </c>
      <c r="DE10" s="11" t="s">
        <v>94</v>
      </c>
      <c r="DF10" s="11" t="s">
        <v>8</v>
      </c>
      <c r="DG10" s="11" t="s">
        <v>95</v>
      </c>
      <c r="DH10" s="11" t="s">
        <v>9</v>
      </c>
      <c r="DI10" s="12" t="s">
        <v>93</v>
      </c>
      <c r="DJ10" s="11" t="s">
        <v>94</v>
      </c>
      <c r="DK10" s="11" t="s">
        <v>8</v>
      </c>
      <c r="DL10" s="11" t="s">
        <v>95</v>
      </c>
      <c r="DM10" s="11" t="s">
        <v>9</v>
      </c>
      <c r="DN10" s="12" t="s">
        <v>93</v>
      </c>
      <c r="DO10" s="11" t="s">
        <v>94</v>
      </c>
      <c r="DP10" s="11" t="s">
        <v>8</v>
      </c>
      <c r="DQ10" s="11" t="s">
        <v>95</v>
      </c>
      <c r="DR10" s="11" t="s">
        <v>9</v>
      </c>
      <c r="DS10" s="12" t="s">
        <v>93</v>
      </c>
      <c r="DT10" s="11" t="s">
        <v>94</v>
      </c>
      <c r="DU10" s="11" t="s">
        <v>8</v>
      </c>
      <c r="DV10" s="11" t="s">
        <v>95</v>
      </c>
      <c r="DW10" s="11" t="s">
        <v>9</v>
      </c>
      <c r="DX10" s="12" t="s">
        <v>93</v>
      </c>
      <c r="DY10" s="11" t="s">
        <v>94</v>
      </c>
      <c r="DZ10" s="11" t="s">
        <v>8</v>
      </c>
      <c r="EA10" s="11" t="s">
        <v>95</v>
      </c>
      <c r="EB10" s="11" t="s">
        <v>9</v>
      </c>
      <c r="EC10" s="12" t="s">
        <v>93</v>
      </c>
      <c r="ED10" s="11" t="s">
        <v>94</v>
      </c>
      <c r="EE10" s="11" t="s">
        <v>8</v>
      </c>
      <c r="EF10" s="11" t="s">
        <v>95</v>
      </c>
      <c r="EG10" s="11" t="s">
        <v>9</v>
      </c>
      <c r="EH10" s="12" t="s">
        <v>93</v>
      </c>
      <c r="EI10" s="11" t="s">
        <v>94</v>
      </c>
      <c r="EJ10" s="11" t="s">
        <v>8</v>
      </c>
      <c r="EK10" s="11" t="s">
        <v>95</v>
      </c>
      <c r="EL10" s="11" t="s">
        <v>9</v>
      </c>
      <c r="EM10" s="12" t="s">
        <v>93</v>
      </c>
      <c r="EN10" s="11" t="s">
        <v>94</v>
      </c>
      <c r="EO10" s="11" t="s">
        <v>8</v>
      </c>
      <c r="EP10" s="11" t="s">
        <v>95</v>
      </c>
      <c r="EQ10" s="11" t="s">
        <v>9</v>
      </c>
      <c r="ER10" s="12" t="s">
        <v>93</v>
      </c>
      <c r="ES10" s="11" t="s">
        <v>94</v>
      </c>
      <c r="ET10" s="11" t="s">
        <v>8</v>
      </c>
      <c r="EU10" s="11" t="s">
        <v>95</v>
      </c>
      <c r="EV10" s="11" t="s">
        <v>9</v>
      </c>
      <c r="EW10" s="12" t="s">
        <v>93</v>
      </c>
      <c r="EX10" s="11" t="s">
        <v>94</v>
      </c>
      <c r="EY10" s="11" t="s">
        <v>8</v>
      </c>
      <c r="EZ10" s="11" t="s">
        <v>95</v>
      </c>
      <c r="FA10" s="11" t="s">
        <v>9</v>
      </c>
      <c r="FB10" s="12" t="s">
        <v>93</v>
      </c>
      <c r="FC10" s="11" t="s">
        <v>94</v>
      </c>
      <c r="FD10" s="11" t="s">
        <v>8</v>
      </c>
      <c r="FE10" s="11" t="s">
        <v>95</v>
      </c>
      <c r="FF10" s="11" t="s">
        <v>9</v>
      </c>
      <c r="FG10" s="12" t="s">
        <v>93</v>
      </c>
      <c r="FH10" s="11" t="s">
        <v>94</v>
      </c>
      <c r="FI10" s="11" t="s">
        <v>8</v>
      </c>
      <c r="FJ10" s="11" t="s">
        <v>95</v>
      </c>
      <c r="FK10" s="11" t="s">
        <v>9</v>
      </c>
      <c r="FL10" s="12" t="s">
        <v>93</v>
      </c>
      <c r="FM10" s="11" t="s">
        <v>94</v>
      </c>
      <c r="FN10" s="11" t="s">
        <v>8</v>
      </c>
      <c r="FO10" s="11" t="s">
        <v>95</v>
      </c>
      <c r="FP10" s="11" t="s">
        <v>9</v>
      </c>
      <c r="FQ10" s="12" t="s">
        <v>93</v>
      </c>
      <c r="FR10" s="11" t="s">
        <v>94</v>
      </c>
      <c r="FS10" s="11" t="s">
        <v>8</v>
      </c>
      <c r="FT10" s="11" t="s">
        <v>95</v>
      </c>
      <c r="FU10" s="11" t="s">
        <v>9</v>
      </c>
      <c r="FV10" s="12" t="s">
        <v>93</v>
      </c>
      <c r="FW10" s="11" t="s">
        <v>94</v>
      </c>
      <c r="FX10" s="11" t="s">
        <v>8</v>
      </c>
      <c r="FY10" s="11" t="s">
        <v>95</v>
      </c>
      <c r="FZ10" s="11" t="s">
        <v>9</v>
      </c>
      <c r="GA10" s="12" t="s">
        <v>93</v>
      </c>
      <c r="GB10" s="11" t="s">
        <v>94</v>
      </c>
      <c r="GC10" s="11" t="s">
        <v>8</v>
      </c>
      <c r="GD10" s="11" t="s">
        <v>95</v>
      </c>
      <c r="GE10" s="11" t="s">
        <v>9</v>
      </c>
      <c r="GF10" s="12" t="s">
        <v>93</v>
      </c>
      <c r="GG10" s="11" t="s">
        <v>94</v>
      </c>
      <c r="GH10" s="11" t="s">
        <v>8</v>
      </c>
      <c r="GI10" s="11" t="s">
        <v>95</v>
      </c>
      <c r="GJ10" s="11" t="s">
        <v>9</v>
      </c>
      <c r="GK10" s="12" t="s">
        <v>93</v>
      </c>
      <c r="GL10" s="11" t="s">
        <v>94</v>
      </c>
      <c r="GM10" s="11" t="s">
        <v>8</v>
      </c>
      <c r="GN10" s="11" t="s">
        <v>95</v>
      </c>
      <c r="GO10" s="11" t="s">
        <v>9</v>
      </c>
      <c r="GP10" s="12" t="s">
        <v>93</v>
      </c>
      <c r="GQ10" s="11" t="s">
        <v>94</v>
      </c>
      <c r="GR10" s="11" t="s">
        <v>8</v>
      </c>
      <c r="GS10" s="11" t="s">
        <v>95</v>
      </c>
      <c r="GT10" s="11" t="s">
        <v>9</v>
      </c>
      <c r="GU10" s="12" t="s">
        <v>93</v>
      </c>
      <c r="GV10" s="11" t="s">
        <v>94</v>
      </c>
      <c r="GW10" s="11" t="s">
        <v>8</v>
      </c>
      <c r="GX10" s="11" t="s">
        <v>95</v>
      </c>
      <c r="GY10" s="11" t="s">
        <v>9</v>
      </c>
      <c r="GZ10" s="12" t="s">
        <v>93</v>
      </c>
      <c r="HA10" s="11" t="s">
        <v>94</v>
      </c>
      <c r="HB10" s="11" t="s">
        <v>8</v>
      </c>
      <c r="HC10" s="11" t="s">
        <v>95</v>
      </c>
      <c r="HD10" s="11" t="s">
        <v>9</v>
      </c>
      <c r="HE10" s="12" t="s">
        <v>93</v>
      </c>
      <c r="HF10" s="11" t="s">
        <v>94</v>
      </c>
      <c r="HG10" s="11" t="s">
        <v>8</v>
      </c>
      <c r="HH10" s="11" t="s">
        <v>95</v>
      </c>
      <c r="HI10" s="11" t="s">
        <v>9</v>
      </c>
      <c r="HJ10" s="12" t="s">
        <v>93</v>
      </c>
      <c r="HK10" s="11" t="s">
        <v>94</v>
      </c>
      <c r="HL10" s="11" t="s">
        <v>8</v>
      </c>
      <c r="HM10" s="11" t="s">
        <v>95</v>
      </c>
      <c r="HN10" s="11" t="s">
        <v>9</v>
      </c>
      <c r="HO10" s="12" t="s">
        <v>93</v>
      </c>
      <c r="HP10" s="11" t="s">
        <v>94</v>
      </c>
      <c r="HQ10" s="11" t="s">
        <v>8</v>
      </c>
      <c r="HR10" s="11" t="s">
        <v>95</v>
      </c>
      <c r="HS10" s="11" t="s">
        <v>9</v>
      </c>
      <c r="HT10" s="12" t="s">
        <v>93</v>
      </c>
      <c r="HU10" s="11" t="s">
        <v>94</v>
      </c>
      <c r="HV10" s="11" t="s">
        <v>8</v>
      </c>
      <c r="HW10" s="11" t="s">
        <v>95</v>
      </c>
      <c r="HX10" s="11" t="s">
        <v>9</v>
      </c>
    </row>
    <row r="11" spans="1:232" ht="13.5" customHeight="1">
      <c r="A11" s="50" t="s">
        <v>1335</v>
      </c>
      <c r="B11" s="14" t="str">
        <f>VLOOKUP(A11,info_parties!A$2:Z$200,5,FALSE)</f>
        <v>Liberal Democratic Party  (Jiyū Minshutō, LDP)</v>
      </c>
      <c r="C11" s="16"/>
      <c r="D11" s="14">
        <v>286</v>
      </c>
      <c r="E11" s="43">
        <v>0.56000000000000005</v>
      </c>
      <c r="F11" s="2">
        <v>22</v>
      </c>
      <c r="G11" s="51">
        <v>1</v>
      </c>
      <c r="H11" s="16"/>
      <c r="I11" s="14">
        <v>279</v>
      </c>
      <c r="J11" s="43">
        <v>0.54500000000000004</v>
      </c>
      <c r="K11" s="2">
        <v>21</v>
      </c>
      <c r="L11" s="51">
        <v>1</v>
      </c>
      <c r="M11" s="16"/>
      <c r="N11" s="14">
        <v>274</v>
      </c>
      <c r="O11" s="43">
        <v>0.55000000000000004</v>
      </c>
      <c r="P11" s="2">
        <v>21</v>
      </c>
      <c r="Q11" s="51">
        <v>1</v>
      </c>
      <c r="R11" s="16"/>
      <c r="S11" s="14"/>
      <c r="T11" s="43"/>
      <c r="V11" s="51"/>
      <c r="W11" s="16"/>
      <c r="X11" s="14"/>
      <c r="Y11" s="43"/>
      <c r="AA11" s="51"/>
      <c r="AB11" s="16"/>
      <c r="AC11" s="14"/>
      <c r="AD11" s="43"/>
      <c r="AF11" s="51"/>
      <c r="AG11" s="16"/>
      <c r="AH11" s="14">
        <v>206</v>
      </c>
      <c r="AI11" s="43">
        <v>0.40299999999999997</v>
      </c>
      <c r="AJ11" s="2">
        <v>13</v>
      </c>
      <c r="AK11" s="51">
        <v>0.61899999999999999</v>
      </c>
      <c r="AL11" s="16"/>
      <c r="AM11" s="14">
        <v>207</v>
      </c>
      <c r="AN11" s="43">
        <v>0.40500000000000003</v>
      </c>
      <c r="AO11" s="2">
        <v>13</v>
      </c>
      <c r="AP11" s="51">
        <v>0.61899999999999999</v>
      </c>
      <c r="AQ11" s="16"/>
      <c r="AR11" s="14">
        <v>207</v>
      </c>
      <c r="AS11" s="43">
        <v>0.40500000000000003</v>
      </c>
      <c r="AT11" s="2">
        <v>12</v>
      </c>
      <c r="AU11" s="51">
        <v>0.61899999999999999</v>
      </c>
      <c r="AV11" s="16"/>
      <c r="AW11" s="14">
        <v>238</v>
      </c>
      <c r="AX11" s="43">
        <v>0.47600000000000003</v>
      </c>
      <c r="AY11" s="2">
        <v>21</v>
      </c>
      <c r="AZ11" s="51">
        <v>1</v>
      </c>
      <c r="BA11" s="16"/>
      <c r="BB11" s="14">
        <v>240</v>
      </c>
      <c r="BC11" s="43">
        <v>0.48</v>
      </c>
      <c r="BD11" s="2">
        <v>21</v>
      </c>
      <c r="BE11" s="51">
        <v>1</v>
      </c>
      <c r="BF11" s="16"/>
      <c r="BG11" s="14">
        <v>259</v>
      </c>
      <c r="BH11" s="43">
        <v>0.51800000000000002</v>
      </c>
      <c r="BI11" s="2">
        <v>21</v>
      </c>
      <c r="BJ11" s="51">
        <v>1</v>
      </c>
      <c r="BK11" s="16"/>
      <c r="BL11" s="14">
        <v>263</v>
      </c>
      <c r="BM11" s="43">
        <v>0.52600000000000002</v>
      </c>
      <c r="BN11" s="2">
        <v>20</v>
      </c>
      <c r="BO11" s="51">
        <v>0.95200000000000007</v>
      </c>
      <c r="BP11" s="16"/>
      <c r="BQ11" s="14">
        <v>265</v>
      </c>
      <c r="BR11" s="43">
        <v>0.53</v>
      </c>
      <c r="BS11" s="2">
        <v>21</v>
      </c>
      <c r="BT11" s="51">
        <v>0.91300000000000003</v>
      </c>
      <c r="BU11" s="16"/>
      <c r="BV11" s="14">
        <v>265</v>
      </c>
      <c r="BW11" s="43">
        <v>0.53</v>
      </c>
      <c r="BX11" s="2">
        <v>19</v>
      </c>
      <c r="BY11" s="51">
        <v>0.82599999999999996</v>
      </c>
      <c r="BZ11" s="16"/>
      <c r="CA11" s="14">
        <v>265</v>
      </c>
      <c r="CB11" s="43">
        <v>0.53</v>
      </c>
      <c r="CC11" s="2">
        <v>19</v>
      </c>
      <c r="CD11" s="51">
        <v>0.82599999999999996</v>
      </c>
      <c r="CE11" s="16"/>
      <c r="CF11" s="14">
        <v>233</v>
      </c>
      <c r="CG11" s="43">
        <v>0.48499999999999999</v>
      </c>
      <c r="CH11" s="2">
        <v>19</v>
      </c>
      <c r="CI11" s="51">
        <v>0.82599999999999996</v>
      </c>
      <c r="CJ11" s="16"/>
      <c r="CK11" s="14">
        <v>232</v>
      </c>
      <c r="CL11" s="43">
        <v>0.48399999999999999</v>
      </c>
      <c r="CM11" s="2">
        <v>17</v>
      </c>
      <c r="CN11" s="51">
        <v>0.85</v>
      </c>
      <c r="CO11" s="16"/>
      <c r="CP11" s="14">
        <v>239</v>
      </c>
      <c r="CQ11" s="43">
        <v>0.498</v>
      </c>
      <c r="CR11" s="2">
        <v>13</v>
      </c>
      <c r="CS11" s="51">
        <v>0.72</v>
      </c>
      <c r="CT11" s="16"/>
      <c r="CU11" s="14">
        <v>244</v>
      </c>
      <c r="CV11" s="43">
        <v>0.50800000000000001</v>
      </c>
      <c r="CW11" s="2">
        <v>13</v>
      </c>
      <c r="CX11" s="43">
        <v>0.72200000000000009</v>
      </c>
      <c r="CY11" s="16"/>
      <c r="CZ11" s="14">
        <v>249</v>
      </c>
      <c r="DA11" s="43">
        <v>0.51800000000000002</v>
      </c>
      <c r="DB11" s="2">
        <v>17</v>
      </c>
      <c r="DC11" s="51">
        <v>0.94400000000000006</v>
      </c>
      <c r="DD11" s="16"/>
      <c r="DE11" s="14">
        <v>296</v>
      </c>
      <c r="DF11" s="43">
        <v>0.61699999999999999</v>
      </c>
      <c r="DG11" s="2">
        <v>17</v>
      </c>
      <c r="DH11" s="51">
        <v>0.94400000000000006</v>
      </c>
      <c r="DI11" s="16"/>
      <c r="DJ11" s="14">
        <v>292</v>
      </c>
      <c r="DK11" s="43">
        <v>0.60799999999999998</v>
      </c>
      <c r="DL11" s="2">
        <v>16</v>
      </c>
      <c r="DM11" s="51">
        <v>0.88900000000000012</v>
      </c>
      <c r="DN11" s="16"/>
      <c r="DO11" s="14">
        <v>306</v>
      </c>
      <c r="DP11" s="43">
        <v>0.63800000000000001</v>
      </c>
      <c r="DQ11" s="2">
        <v>15</v>
      </c>
      <c r="DR11" s="51">
        <v>0.83299999999999996</v>
      </c>
      <c r="DS11" s="16"/>
      <c r="DT11" s="14">
        <v>305</v>
      </c>
      <c r="DU11" s="43">
        <v>0.63500000000000001</v>
      </c>
      <c r="DV11" s="2">
        <v>15</v>
      </c>
      <c r="DW11" s="51">
        <v>0.83299999999999996</v>
      </c>
      <c r="DX11" s="16"/>
      <c r="DY11" s="14">
        <v>305</v>
      </c>
      <c r="DZ11" s="43">
        <v>0.63500000000000001</v>
      </c>
      <c r="EA11" s="2">
        <v>16</v>
      </c>
      <c r="EB11" s="51">
        <v>0.88900000000000012</v>
      </c>
      <c r="EC11" s="16"/>
      <c r="ED11" s="14">
        <v>304</v>
      </c>
      <c r="EE11" s="43">
        <v>0.63300000000000001</v>
      </c>
      <c r="EF11" s="2">
        <v>17</v>
      </c>
      <c r="EG11" s="51">
        <v>0.94400000000000006</v>
      </c>
      <c r="EH11" s="16"/>
      <c r="EI11" s="14"/>
      <c r="EJ11" s="43"/>
      <c r="EL11" s="51"/>
      <c r="EM11" s="16"/>
      <c r="EN11" s="14"/>
      <c r="EO11" s="43"/>
      <c r="EQ11" s="51"/>
      <c r="ER11" s="16"/>
      <c r="ES11" s="14"/>
      <c r="ET11" s="43"/>
      <c r="EV11" s="43"/>
      <c r="EW11" s="16"/>
      <c r="EX11" s="14"/>
      <c r="EY11" s="43"/>
      <c r="FA11" s="51"/>
      <c r="FB11" s="16"/>
      <c r="FC11" s="14"/>
      <c r="FD11" s="43"/>
      <c r="FF11" s="51"/>
      <c r="FG11" s="16"/>
      <c r="FH11" s="14"/>
      <c r="FI11" s="43"/>
      <c r="FK11" s="51"/>
      <c r="FL11" s="16"/>
      <c r="FM11" s="14"/>
      <c r="FN11" s="43"/>
      <c r="FP11" s="51"/>
      <c r="FQ11" s="16"/>
      <c r="FR11" s="14"/>
      <c r="FS11" s="43"/>
      <c r="FU11" s="51"/>
      <c r="FV11" s="16"/>
      <c r="FW11" s="14">
        <v>294</v>
      </c>
      <c r="FX11" s="43">
        <v>0.61299999999999999</v>
      </c>
      <c r="FY11" s="2">
        <v>18</v>
      </c>
      <c r="FZ11" s="43">
        <v>0.94700000000000006</v>
      </c>
      <c r="GA11" s="16"/>
      <c r="GB11" s="14"/>
      <c r="GC11" s="43"/>
      <c r="GE11" s="51"/>
      <c r="GF11" s="16"/>
      <c r="GG11" s="14"/>
      <c r="GH11" s="43"/>
      <c r="GJ11" s="51"/>
      <c r="GK11" s="16"/>
      <c r="GL11" s="14"/>
      <c r="GM11" s="43"/>
      <c r="GO11" s="51"/>
      <c r="GP11" s="16"/>
      <c r="GQ11" s="14"/>
      <c r="GR11" s="43"/>
      <c r="GT11" s="51"/>
      <c r="GU11" s="16"/>
      <c r="GV11" s="14"/>
      <c r="GW11" s="43"/>
      <c r="GY11" s="51"/>
      <c r="GZ11" s="16"/>
      <c r="HA11" s="14"/>
      <c r="HB11" s="43"/>
      <c r="HD11" s="43"/>
      <c r="HE11" s="16"/>
      <c r="HF11" s="14"/>
      <c r="HG11" s="43"/>
      <c r="HI11" s="51"/>
      <c r="HJ11" s="16"/>
      <c r="HK11" s="14"/>
      <c r="HL11" s="43"/>
      <c r="HN11" s="51"/>
      <c r="HO11" s="16"/>
      <c r="HP11" s="14"/>
      <c r="HQ11" s="43"/>
      <c r="HS11" s="51"/>
      <c r="HT11" s="16"/>
      <c r="HU11" s="14"/>
      <c r="HV11" s="43"/>
      <c r="HX11" s="51"/>
    </row>
    <row r="12" spans="1:232" ht="13.5" customHeight="1">
      <c r="A12" s="50" t="s">
        <v>1336</v>
      </c>
      <c r="B12" s="14" t="str">
        <f>VLOOKUP(A12,info_parties!A$2:Z$200,5,FALSE)</f>
        <v>Democratic Party of Japan (Minshutō, DPJ)</v>
      </c>
      <c r="C12" s="16"/>
      <c r="D12" s="14"/>
      <c r="E12" s="43"/>
      <c r="G12" s="51"/>
      <c r="H12" s="16"/>
      <c r="I12" s="14"/>
      <c r="J12" s="43"/>
      <c r="L12" s="51"/>
      <c r="M12" s="16"/>
      <c r="N12" s="14"/>
      <c r="O12" s="43"/>
      <c r="Q12" s="51"/>
      <c r="R12" s="16"/>
      <c r="S12" s="14"/>
      <c r="T12" s="43"/>
      <c r="V12" s="51"/>
      <c r="W12" s="16"/>
      <c r="X12" s="14"/>
      <c r="Y12" s="43"/>
      <c r="AA12" s="51"/>
      <c r="AB12" s="16"/>
      <c r="AC12" s="14"/>
      <c r="AD12" s="43"/>
      <c r="AF12" s="51"/>
      <c r="AG12" s="16"/>
      <c r="AH12" s="14"/>
      <c r="AI12" s="43"/>
      <c r="AK12" s="51"/>
      <c r="AL12" s="16"/>
      <c r="AM12" s="14"/>
      <c r="AN12" s="43"/>
      <c r="AP12" s="51"/>
      <c r="AQ12" s="16"/>
      <c r="AR12" s="14"/>
      <c r="AS12" s="43"/>
      <c r="AU12" s="51"/>
      <c r="AV12" s="16"/>
      <c r="AW12" s="14"/>
      <c r="AX12" s="43"/>
      <c r="AZ12" s="51"/>
      <c r="BA12" s="16"/>
      <c r="BB12" s="14"/>
      <c r="BC12" s="43"/>
      <c r="BE12" s="51"/>
      <c r="BF12" s="16"/>
      <c r="BG12" s="14"/>
      <c r="BH12" s="43"/>
      <c r="BJ12" s="51"/>
      <c r="BK12" s="16"/>
      <c r="BL12" s="14"/>
      <c r="BM12" s="51"/>
      <c r="BO12" s="51"/>
      <c r="BP12" s="16"/>
      <c r="BQ12" s="14"/>
      <c r="BR12" s="43"/>
      <c r="BT12" s="51"/>
      <c r="BU12" s="16"/>
      <c r="BV12" s="14"/>
      <c r="BW12" s="43"/>
      <c r="BY12" s="51"/>
      <c r="BZ12" s="16"/>
      <c r="CA12" s="14"/>
      <c r="CB12" s="43"/>
      <c r="CD12" s="51"/>
      <c r="CE12" s="16"/>
      <c r="CF12" s="14"/>
      <c r="CG12" s="43"/>
      <c r="CI12" s="51"/>
      <c r="CJ12" s="16"/>
      <c r="CK12" s="14"/>
      <c r="CL12" s="43"/>
      <c r="CN12" s="51"/>
      <c r="CO12" s="16"/>
      <c r="CP12" s="14"/>
      <c r="CQ12" s="43"/>
      <c r="CS12" s="51"/>
      <c r="CT12" s="16"/>
      <c r="CU12" s="14"/>
      <c r="CV12" s="43"/>
      <c r="CX12" s="51"/>
      <c r="CY12" s="16"/>
      <c r="CZ12" s="14"/>
      <c r="DA12" s="43"/>
      <c r="DC12" s="51"/>
      <c r="DD12" s="16"/>
      <c r="DE12" s="14"/>
      <c r="DF12" s="43"/>
      <c r="DH12" s="51"/>
      <c r="DI12" s="16"/>
      <c r="DJ12" s="14"/>
      <c r="DK12" s="43"/>
      <c r="DM12" s="51"/>
      <c r="DN12" s="16"/>
      <c r="DO12" s="14"/>
      <c r="DP12" s="43"/>
      <c r="DR12" s="51"/>
      <c r="DS12" s="16"/>
      <c r="DT12" s="14"/>
      <c r="DU12" s="43"/>
      <c r="DW12" s="51"/>
      <c r="DX12" s="16"/>
      <c r="DY12" s="14"/>
      <c r="DZ12" s="43"/>
      <c r="EB12" s="51"/>
      <c r="EC12" s="16"/>
      <c r="ED12" s="14"/>
      <c r="EE12" s="43"/>
      <c r="EG12" s="51"/>
      <c r="EH12" s="16"/>
      <c r="EI12" s="14">
        <v>312</v>
      </c>
      <c r="EJ12" s="43">
        <v>0.65</v>
      </c>
      <c r="EK12" s="2">
        <v>16</v>
      </c>
      <c r="EL12" s="51">
        <v>0.88900000000000012</v>
      </c>
      <c r="EM12" s="16"/>
      <c r="EN12" s="14">
        <v>311</v>
      </c>
      <c r="EO12" s="43">
        <v>0.64800000000000002</v>
      </c>
      <c r="EP12" s="2">
        <v>17</v>
      </c>
      <c r="EQ12" s="51">
        <v>0.94400000000000006</v>
      </c>
      <c r="ER12" s="16"/>
      <c r="ES12" s="14">
        <v>307</v>
      </c>
      <c r="ET12" s="43">
        <v>0.64</v>
      </c>
      <c r="EU12" s="2">
        <v>16</v>
      </c>
      <c r="EV12" s="51">
        <v>0.88900000000000001</v>
      </c>
      <c r="EW12" s="16"/>
      <c r="EX12" s="14">
        <v>307</v>
      </c>
      <c r="EY12" s="43">
        <v>0.64</v>
      </c>
      <c r="EZ12" s="2">
        <v>15</v>
      </c>
      <c r="FA12" s="51">
        <v>0.83299999999999996</v>
      </c>
      <c r="FB12" s="16"/>
      <c r="FC12" s="14">
        <v>302</v>
      </c>
      <c r="FD12" s="43">
        <v>0.629</v>
      </c>
      <c r="FE12" s="2">
        <v>17</v>
      </c>
      <c r="FF12" s="51">
        <v>0.94400000000000006</v>
      </c>
      <c r="FG12" s="16"/>
      <c r="FH12" s="14">
        <v>292</v>
      </c>
      <c r="FI12" s="43">
        <v>0.60799999999999998</v>
      </c>
      <c r="FJ12" s="2">
        <v>18</v>
      </c>
      <c r="FK12" s="51">
        <v>0.94700000000000006</v>
      </c>
      <c r="FL12" s="16"/>
      <c r="FM12" s="14">
        <v>292</v>
      </c>
      <c r="FN12" s="43">
        <v>0.60799999999999998</v>
      </c>
      <c r="FO12" s="2">
        <v>17</v>
      </c>
      <c r="FP12" s="51">
        <v>0.89500000000000002</v>
      </c>
      <c r="FQ12" s="16"/>
      <c r="FR12" s="14">
        <v>248</v>
      </c>
      <c r="FS12" s="43">
        <v>0.51700000000000002</v>
      </c>
      <c r="FT12" s="2">
        <v>18</v>
      </c>
      <c r="FU12" s="51">
        <v>0.94700000000000006</v>
      </c>
      <c r="FV12" s="16"/>
      <c r="FW12" s="14"/>
      <c r="FX12" s="43"/>
      <c r="FZ12" s="51"/>
      <c r="GA12" s="16"/>
      <c r="GB12" s="14"/>
      <c r="GC12" s="43"/>
      <c r="GE12" s="51"/>
      <c r="GF12" s="16"/>
      <c r="GG12" s="14"/>
      <c r="GH12" s="43"/>
      <c r="GJ12" s="51"/>
      <c r="GK12" s="16"/>
      <c r="GL12" s="14"/>
      <c r="GM12" s="43"/>
      <c r="GO12" s="51"/>
      <c r="GP12" s="16"/>
      <c r="GQ12" s="14"/>
      <c r="GR12" s="43"/>
      <c r="GT12" s="51"/>
      <c r="GU12" s="16"/>
      <c r="GV12" s="14"/>
      <c r="GW12" s="43"/>
      <c r="GY12" s="51"/>
      <c r="GZ12" s="16"/>
      <c r="HA12" s="14"/>
      <c r="HB12" s="43"/>
      <c r="HD12" s="51"/>
      <c r="HE12" s="16"/>
      <c r="HF12" s="14"/>
      <c r="HG12" s="43"/>
      <c r="HI12" s="51"/>
      <c r="HJ12" s="16"/>
      <c r="HK12" s="14"/>
      <c r="HL12" s="43"/>
      <c r="HN12" s="51"/>
      <c r="HO12" s="16"/>
      <c r="HP12" s="14"/>
      <c r="HQ12" s="43"/>
      <c r="HS12" s="51"/>
      <c r="HT12" s="16"/>
      <c r="HU12" s="14"/>
      <c r="HV12" s="43"/>
      <c r="HX12" s="51"/>
    </row>
    <row r="13" spans="1:232" ht="13.5" customHeight="1">
      <c r="A13" s="50" t="s">
        <v>1364</v>
      </c>
      <c r="B13" s="14" t="str">
        <f>VLOOKUP(A13,info_parties!A$2:Z$200,5,FALSE)</f>
        <v>Social Democratic Party of Japan (Shakai Minshutō, SDP)</v>
      </c>
      <c r="C13" s="16"/>
      <c r="D13" s="14"/>
      <c r="E13" s="43"/>
      <c r="G13" s="51"/>
      <c r="H13" s="16"/>
      <c r="I13" s="14"/>
      <c r="J13" s="43"/>
      <c r="L13" s="51"/>
      <c r="M13" s="16"/>
      <c r="N13" s="14"/>
      <c r="O13" s="43"/>
      <c r="Q13" s="51"/>
      <c r="R13" s="16"/>
      <c r="S13" s="14">
        <v>76</v>
      </c>
      <c r="T13" s="43">
        <v>0.14899999999999999</v>
      </c>
      <c r="U13" s="2">
        <v>6</v>
      </c>
      <c r="V13" s="51">
        <v>0.28600000000000003</v>
      </c>
      <c r="W13" s="16"/>
      <c r="X13" s="14">
        <v>76</v>
      </c>
      <c r="Y13" s="43">
        <v>0.14899999999999999</v>
      </c>
      <c r="Z13" s="2">
        <v>6</v>
      </c>
      <c r="AA13" s="51">
        <v>0.28600000000000003</v>
      </c>
      <c r="AB13" s="16"/>
      <c r="AC13" s="14"/>
      <c r="AD13" s="43"/>
      <c r="AF13" s="51"/>
      <c r="AG13" s="16"/>
      <c r="AH13" s="14">
        <v>74</v>
      </c>
      <c r="AI13" s="43">
        <v>0.14499999999999999</v>
      </c>
      <c r="AJ13" s="2">
        <v>6</v>
      </c>
      <c r="AK13" s="51">
        <v>0.28600000000000003</v>
      </c>
      <c r="AL13" s="16"/>
      <c r="AM13" s="14">
        <v>64</v>
      </c>
      <c r="AN13" s="43">
        <v>0.125</v>
      </c>
      <c r="AO13" s="2">
        <v>6</v>
      </c>
      <c r="AP13" s="51">
        <v>0.28600000000000003</v>
      </c>
      <c r="AQ13" s="16"/>
      <c r="AR13" s="14">
        <v>63</v>
      </c>
      <c r="AS13" s="43">
        <v>0.12300000000000001</v>
      </c>
      <c r="AT13" s="2">
        <v>7</v>
      </c>
      <c r="AU13" s="51">
        <v>0.28600000000000003</v>
      </c>
      <c r="AV13" s="16"/>
      <c r="AW13" s="14">
        <v>15</v>
      </c>
      <c r="AX13" s="43">
        <v>0.03</v>
      </c>
      <c r="AY13" s="2">
        <v>0</v>
      </c>
      <c r="AZ13" s="51">
        <v>0</v>
      </c>
      <c r="BA13" s="16"/>
      <c r="BB13" s="14">
        <v>15</v>
      </c>
      <c r="BC13" s="43">
        <v>0.03</v>
      </c>
      <c r="BD13" s="2">
        <v>0</v>
      </c>
      <c r="BE13" s="51">
        <v>0</v>
      </c>
      <c r="BF13" s="16"/>
      <c r="BG13" s="14">
        <v>15</v>
      </c>
      <c r="BH13" s="43">
        <v>0.03</v>
      </c>
      <c r="BI13" s="2">
        <v>0</v>
      </c>
      <c r="BJ13" s="51">
        <v>0</v>
      </c>
      <c r="BK13" s="16"/>
      <c r="BL13" s="14"/>
      <c r="BM13" s="43"/>
      <c r="BO13" s="51"/>
      <c r="BP13" s="16"/>
      <c r="BQ13" s="14"/>
      <c r="BR13" s="43"/>
      <c r="BT13" s="51"/>
      <c r="BU13" s="16"/>
      <c r="BV13" s="14"/>
      <c r="BW13" s="43"/>
      <c r="BY13" s="51"/>
      <c r="BZ13" s="16"/>
      <c r="CA13" s="14"/>
      <c r="CB13" s="43"/>
      <c r="CD13" s="51"/>
      <c r="CE13" s="16"/>
      <c r="CF13" s="14"/>
      <c r="CG13" s="43"/>
      <c r="CI13" s="51"/>
      <c r="CJ13" s="16"/>
      <c r="CK13" s="14"/>
      <c r="CL13" s="43"/>
      <c r="CN13" s="51"/>
      <c r="CO13" s="16"/>
      <c r="CP13" s="14"/>
      <c r="CQ13" s="43"/>
      <c r="CS13" s="51"/>
      <c r="CT13" s="16"/>
      <c r="CU13" s="14"/>
      <c r="CV13" s="43"/>
      <c r="CX13" s="51"/>
      <c r="CY13" s="16"/>
      <c r="CZ13" s="14"/>
      <c r="DA13" s="43"/>
      <c r="DC13" s="51"/>
      <c r="DD13" s="16"/>
      <c r="DE13" s="14"/>
      <c r="DF13" s="43"/>
      <c r="DH13" s="51"/>
      <c r="DI13" s="16"/>
      <c r="DJ13" s="14"/>
      <c r="DK13" s="43"/>
      <c r="DM13" s="51"/>
      <c r="DN13" s="16"/>
      <c r="DO13" s="14"/>
      <c r="DP13" s="43"/>
      <c r="DR13" s="51"/>
      <c r="DS13" s="16"/>
      <c r="DT13" s="14"/>
      <c r="DU13" s="43"/>
      <c r="DW13" s="51"/>
      <c r="DX13" s="16"/>
      <c r="DY13" s="14"/>
      <c r="DZ13" s="43"/>
      <c r="EB13" s="51"/>
      <c r="EC13" s="16"/>
      <c r="ED13" s="14"/>
      <c r="EE13" s="43"/>
      <c r="EG13" s="51"/>
      <c r="EH13" s="16"/>
      <c r="EI13" s="14">
        <v>7</v>
      </c>
      <c r="EJ13" s="43">
        <v>1.4999999999999999E-2</v>
      </c>
      <c r="EK13" s="2">
        <v>1</v>
      </c>
      <c r="EL13" s="51">
        <v>5.5999999999999994E-2</v>
      </c>
      <c r="EM13" s="16"/>
      <c r="EN13" s="14"/>
      <c r="EO13" s="43"/>
      <c r="EQ13" s="51"/>
      <c r="ER13" s="16"/>
      <c r="ES13" s="14"/>
      <c r="ET13" s="43"/>
      <c r="EV13" s="51"/>
      <c r="EW13" s="16"/>
      <c r="EX13" s="14"/>
      <c r="EY13" s="43"/>
      <c r="FA13" s="51"/>
      <c r="FB13" s="16"/>
      <c r="FC13" s="14"/>
      <c r="FD13" s="43"/>
      <c r="FF13" s="51"/>
      <c r="FG13" s="16"/>
      <c r="FH13" s="14"/>
      <c r="FI13" s="43"/>
      <c r="FK13" s="51"/>
      <c r="FL13" s="16"/>
      <c r="FM13" s="14"/>
      <c r="FN13" s="43"/>
      <c r="FP13" s="51"/>
      <c r="FQ13" s="16"/>
      <c r="FR13" s="14"/>
      <c r="FS13" s="43"/>
      <c r="FU13" s="51"/>
      <c r="FV13" s="16"/>
      <c r="FW13" s="14"/>
      <c r="FX13" s="43"/>
      <c r="FZ13" s="51"/>
      <c r="GA13" s="16"/>
      <c r="GB13" s="14"/>
      <c r="GC13" s="43"/>
      <c r="GE13" s="51"/>
      <c r="GF13" s="16"/>
      <c r="GG13" s="14"/>
      <c r="GH13" s="43"/>
      <c r="GJ13" s="51"/>
      <c r="GK13" s="16"/>
      <c r="GL13" s="14"/>
      <c r="GM13" s="43"/>
      <c r="GO13" s="51"/>
      <c r="GP13" s="16"/>
      <c r="GQ13" s="14"/>
      <c r="GR13" s="43"/>
      <c r="GT13" s="51"/>
      <c r="GU13" s="16"/>
      <c r="GV13" s="14"/>
      <c r="GW13" s="43"/>
      <c r="GY13" s="51"/>
      <c r="GZ13" s="16"/>
      <c r="HA13" s="14"/>
      <c r="HB13" s="43"/>
      <c r="HD13" s="51"/>
      <c r="HE13" s="16"/>
      <c r="HF13" s="14"/>
      <c r="HG13" s="43"/>
      <c r="HI13" s="51"/>
      <c r="HJ13" s="16"/>
      <c r="HK13" s="14"/>
      <c r="HL13" s="43"/>
      <c r="HN13" s="51"/>
      <c r="HO13" s="16"/>
      <c r="HP13" s="14"/>
      <c r="HQ13" s="43"/>
      <c r="HS13" s="51"/>
      <c r="HT13" s="16"/>
      <c r="HU13" s="14"/>
      <c r="HV13" s="43"/>
      <c r="HX13" s="51"/>
    </row>
    <row r="14" spans="1:232" ht="13.5" customHeight="1">
      <c r="A14" s="50" t="s">
        <v>1337</v>
      </c>
      <c r="B14" s="14" t="str">
        <f>VLOOKUP(A14,info_parties!A$2:Z$200,5,FALSE)</f>
        <v>Japan Renewal Party (Shinseitō, JRP)</v>
      </c>
      <c r="C14" s="16"/>
      <c r="D14" s="14"/>
      <c r="E14" s="43"/>
      <c r="G14" s="51"/>
      <c r="H14" s="16"/>
      <c r="I14" s="14"/>
      <c r="J14" s="43"/>
      <c r="L14" s="51"/>
      <c r="M14" s="16"/>
      <c r="N14" s="14"/>
      <c r="O14" s="43"/>
      <c r="Q14" s="51"/>
      <c r="R14" s="16"/>
      <c r="S14" s="14">
        <v>60</v>
      </c>
      <c r="T14" s="43">
        <v>0.11699999999999999</v>
      </c>
      <c r="U14" s="2">
        <v>5</v>
      </c>
      <c r="V14" s="51">
        <v>0.23800000000000002</v>
      </c>
      <c r="W14" s="16"/>
      <c r="X14" s="14">
        <v>60</v>
      </c>
      <c r="Y14" s="43">
        <v>0.11699999999999999</v>
      </c>
      <c r="Z14" s="2">
        <v>5</v>
      </c>
      <c r="AA14" s="51">
        <v>0.23800000000000002</v>
      </c>
      <c r="AB14" s="16"/>
      <c r="AC14" s="14">
        <v>0</v>
      </c>
      <c r="AD14" s="14">
        <v>0</v>
      </c>
      <c r="AE14" s="2">
        <v>9</v>
      </c>
      <c r="AF14" s="51">
        <v>0.42899999999999999</v>
      </c>
      <c r="AG14" s="16"/>
      <c r="AH14" s="14"/>
      <c r="AI14" s="43"/>
      <c r="AK14" s="51"/>
      <c r="AL14" s="16"/>
      <c r="AM14" s="14"/>
      <c r="AN14" s="43"/>
      <c r="AP14" s="51"/>
      <c r="AQ14" s="16"/>
      <c r="AR14" s="14"/>
      <c r="AS14" s="43"/>
      <c r="AU14" s="51"/>
      <c r="AV14" s="16"/>
      <c r="AW14" s="14"/>
      <c r="AX14" s="43"/>
      <c r="AZ14" s="51"/>
      <c r="BA14" s="16"/>
      <c r="BB14" s="14"/>
      <c r="BC14" s="43"/>
      <c r="BE14" s="51"/>
      <c r="BF14" s="16"/>
      <c r="BG14" s="14"/>
      <c r="BH14" s="43"/>
      <c r="BJ14" s="51"/>
      <c r="BK14" s="16"/>
      <c r="BL14" s="14"/>
      <c r="BM14" s="43"/>
      <c r="BO14" s="51"/>
      <c r="BP14" s="16"/>
      <c r="BQ14" s="14"/>
      <c r="BR14" s="43"/>
      <c r="BT14" s="51"/>
      <c r="BU14" s="16"/>
      <c r="BV14" s="14"/>
      <c r="BW14" s="43"/>
      <c r="BY14" s="51"/>
      <c r="BZ14" s="16"/>
      <c r="CA14" s="14"/>
      <c r="CB14" s="43"/>
      <c r="CD14" s="51"/>
      <c r="CE14" s="16"/>
      <c r="CF14" s="14"/>
      <c r="CG14" s="43"/>
      <c r="CI14" s="51"/>
      <c r="CJ14" s="16"/>
      <c r="CK14" s="14"/>
      <c r="CL14" s="43"/>
      <c r="CN14" s="51"/>
      <c r="CO14" s="16"/>
      <c r="CP14" s="14"/>
      <c r="CQ14" s="43"/>
      <c r="CS14" s="43"/>
      <c r="CT14" s="16"/>
      <c r="CU14" s="14"/>
      <c r="CV14" s="43"/>
      <c r="CX14" s="51"/>
      <c r="CY14" s="16"/>
      <c r="CZ14" s="14"/>
      <c r="DA14" s="43"/>
      <c r="DC14" s="51"/>
      <c r="DD14" s="16"/>
      <c r="DE14" s="14"/>
      <c r="DF14" s="43"/>
      <c r="DH14" s="51"/>
      <c r="DI14" s="16"/>
      <c r="DJ14" s="14"/>
      <c r="DK14" s="43"/>
      <c r="DM14" s="51"/>
      <c r="DN14" s="16"/>
      <c r="DO14" s="14"/>
      <c r="DP14" s="43"/>
      <c r="DR14" s="51"/>
      <c r="DS14" s="16"/>
      <c r="DT14" s="14"/>
      <c r="DU14" s="43"/>
      <c r="DW14" s="51"/>
      <c r="DX14" s="16"/>
      <c r="DY14" s="14"/>
      <c r="DZ14" s="43"/>
      <c r="EB14" s="51"/>
      <c r="EC14" s="16"/>
      <c r="ED14" s="14"/>
      <c r="EE14" s="43"/>
      <c r="EG14" s="51"/>
      <c r="EH14" s="16"/>
      <c r="EI14" s="14"/>
      <c r="EJ14" s="43"/>
      <c r="EL14" s="51"/>
      <c r="EM14" s="16"/>
      <c r="EN14" s="14"/>
      <c r="EO14" s="43"/>
      <c r="EQ14" s="43"/>
      <c r="ER14" s="16"/>
      <c r="ES14" s="14"/>
      <c r="ET14" s="43"/>
      <c r="EV14" s="51"/>
      <c r="EW14" s="16"/>
      <c r="EX14" s="14"/>
      <c r="EY14" s="43"/>
      <c r="FA14" s="51"/>
      <c r="FB14" s="16"/>
      <c r="FC14" s="14"/>
      <c r="FD14" s="43"/>
      <c r="FF14" s="51"/>
      <c r="FG14" s="16"/>
      <c r="FH14" s="14"/>
      <c r="FI14" s="43"/>
      <c r="FK14" s="51"/>
      <c r="FL14" s="16"/>
      <c r="FM14" s="14"/>
      <c r="FN14" s="43"/>
      <c r="FP14" s="51"/>
      <c r="FQ14" s="16"/>
      <c r="FR14" s="14"/>
      <c r="FS14" s="43"/>
      <c r="FU14" s="43"/>
      <c r="FV14" s="16"/>
      <c r="FW14" s="14"/>
      <c r="FX14" s="43"/>
      <c r="FZ14" s="51"/>
      <c r="GA14" s="16"/>
      <c r="GB14" s="14"/>
      <c r="GC14" s="43"/>
      <c r="GE14" s="51"/>
      <c r="GF14" s="16"/>
      <c r="GG14" s="14"/>
      <c r="GH14" s="43"/>
      <c r="GJ14" s="51"/>
      <c r="GK14" s="16"/>
      <c r="GL14" s="14"/>
      <c r="GM14" s="43"/>
      <c r="GO14" s="51"/>
      <c r="GP14" s="16"/>
      <c r="GQ14" s="14"/>
      <c r="GR14" s="43"/>
      <c r="GT14" s="51"/>
      <c r="GU14" s="16"/>
      <c r="GV14" s="14"/>
      <c r="GW14" s="43"/>
      <c r="GY14" s="43"/>
      <c r="GZ14" s="16"/>
      <c r="HA14" s="14"/>
      <c r="HB14" s="43"/>
      <c r="HD14" s="51"/>
      <c r="HE14" s="16"/>
      <c r="HF14" s="14"/>
      <c r="HG14" s="43"/>
      <c r="HI14" s="51"/>
      <c r="HJ14" s="16"/>
      <c r="HK14" s="14"/>
      <c r="HL14" s="43"/>
      <c r="HN14" s="51"/>
      <c r="HO14" s="16"/>
      <c r="HP14" s="14"/>
      <c r="HQ14" s="43"/>
      <c r="HS14" s="51"/>
      <c r="HT14" s="16"/>
      <c r="HU14" s="14"/>
      <c r="HV14" s="43"/>
      <c r="HX14" s="51"/>
    </row>
    <row r="15" spans="1:232" ht="13.5" customHeight="1">
      <c r="A15" s="50" t="s">
        <v>1338</v>
      </c>
      <c r="B15" s="14" t="str">
        <f>VLOOKUP(A15,info_parties!A$2:Z$200,5,FALSE)</f>
        <v>Clean Government Party (Komei-to) (Komeitō, CGP)</v>
      </c>
      <c r="C15" s="16"/>
      <c r="D15" s="14"/>
      <c r="E15" s="43"/>
      <c r="G15" s="51"/>
      <c r="H15" s="16"/>
      <c r="I15" s="14"/>
      <c r="J15" s="43"/>
      <c r="L15" s="51"/>
      <c r="M15" s="16"/>
      <c r="N15" s="14"/>
      <c r="O15" s="43"/>
      <c r="Q15" s="51"/>
      <c r="R15" s="16"/>
      <c r="S15" s="14">
        <v>52</v>
      </c>
      <c r="T15" s="43">
        <v>0.10199999999999999</v>
      </c>
      <c r="U15" s="2">
        <v>4</v>
      </c>
      <c r="V15" s="51">
        <v>0.19</v>
      </c>
      <c r="W15" s="16"/>
      <c r="X15" s="14">
        <v>52</v>
      </c>
      <c r="Y15" s="43">
        <v>0.10199999999999999</v>
      </c>
      <c r="Z15" s="2">
        <v>4</v>
      </c>
      <c r="AA15" s="51">
        <v>0.19</v>
      </c>
      <c r="AB15" s="16"/>
      <c r="AC15" s="14">
        <v>52</v>
      </c>
      <c r="AD15" s="43">
        <v>0.10199999999999999</v>
      </c>
      <c r="AE15" s="2">
        <v>6</v>
      </c>
      <c r="AF15" s="51">
        <v>0.28600000000000003</v>
      </c>
      <c r="AG15" s="16"/>
      <c r="AH15" s="14"/>
      <c r="AI15" s="43"/>
      <c r="AK15" s="51"/>
      <c r="AL15" s="16"/>
      <c r="AM15" s="14"/>
      <c r="AN15" s="43"/>
      <c r="AP15" s="51"/>
      <c r="AQ15" s="16"/>
      <c r="AR15" s="14"/>
      <c r="AS15" s="43"/>
      <c r="AU15" s="51"/>
      <c r="AV15" s="16"/>
      <c r="AW15" s="14"/>
      <c r="AX15" s="43"/>
      <c r="AZ15" s="51"/>
      <c r="BA15" s="16"/>
      <c r="BB15" s="14"/>
      <c r="BC15" s="43"/>
      <c r="BE15" s="51"/>
      <c r="BF15" s="16"/>
      <c r="BG15" s="14"/>
      <c r="BH15" s="43"/>
      <c r="BJ15" s="51"/>
      <c r="BK15" s="16"/>
      <c r="BL15" s="14"/>
      <c r="BM15" s="43"/>
      <c r="BO15" s="51"/>
      <c r="BP15" s="16"/>
      <c r="BQ15" s="14"/>
      <c r="BR15" s="43"/>
      <c r="BT15" s="51"/>
      <c r="BU15" s="16"/>
      <c r="BV15" s="14">
        <v>52</v>
      </c>
      <c r="BW15" s="43">
        <v>0.10400000000000001</v>
      </c>
      <c r="BX15" s="2">
        <v>1</v>
      </c>
      <c r="BY15" s="51">
        <v>4.2999999999999997E-2</v>
      </c>
      <c r="BZ15" s="16"/>
      <c r="CA15" s="14">
        <v>52</v>
      </c>
      <c r="CB15" s="43">
        <v>0.10400000000000001</v>
      </c>
      <c r="CC15" s="2">
        <v>1</v>
      </c>
      <c r="CD15" s="51">
        <v>4.2999999999999997E-2</v>
      </c>
      <c r="CE15" s="16"/>
      <c r="CF15" s="14">
        <v>31</v>
      </c>
      <c r="CG15" s="43">
        <v>6.4000000000000001E-2</v>
      </c>
      <c r="CH15" s="2">
        <v>1</v>
      </c>
      <c r="CI15" s="51">
        <v>4.2999999999999997E-2</v>
      </c>
      <c r="CJ15" s="16"/>
      <c r="CK15" s="14">
        <v>31</v>
      </c>
      <c r="CL15" s="43">
        <v>6.5000000000000002E-2</v>
      </c>
      <c r="CM15" s="2">
        <v>1</v>
      </c>
      <c r="CN15" s="51">
        <v>0.05</v>
      </c>
      <c r="CO15" s="16"/>
      <c r="CP15" s="14">
        <v>31</v>
      </c>
      <c r="CQ15" s="43">
        <v>6.5000000000000002E-2</v>
      </c>
      <c r="CR15" s="2">
        <v>1</v>
      </c>
      <c r="CS15" s="51">
        <v>0.06</v>
      </c>
      <c r="CT15" s="16"/>
      <c r="CU15" s="14">
        <v>31</v>
      </c>
      <c r="CV15" s="43">
        <v>6.5000000000000002E-2</v>
      </c>
      <c r="CW15" s="2">
        <v>1</v>
      </c>
      <c r="CX15" s="51">
        <v>5.5999999999999994E-2</v>
      </c>
      <c r="CY15" s="16"/>
      <c r="CZ15" s="14">
        <v>34</v>
      </c>
      <c r="DA15" s="43">
        <v>7.0000000000000007E-2</v>
      </c>
      <c r="DB15" s="2">
        <v>1</v>
      </c>
      <c r="DC15" s="51">
        <v>5.5999999999999994E-2</v>
      </c>
      <c r="DD15" s="16"/>
      <c r="DE15" s="14">
        <v>31</v>
      </c>
      <c r="DF15" s="43">
        <v>6.5000000000000002E-2</v>
      </c>
      <c r="DG15" s="2">
        <v>1</v>
      </c>
      <c r="DH15" s="51">
        <v>5.5E-2</v>
      </c>
      <c r="DI15" s="16"/>
      <c r="DJ15" s="14">
        <v>31</v>
      </c>
      <c r="DK15" s="43">
        <v>6.5000000000000002E-2</v>
      </c>
      <c r="DL15" s="2">
        <v>1</v>
      </c>
      <c r="DM15" s="51">
        <v>5.5999999999999994E-2</v>
      </c>
      <c r="DN15" s="16"/>
      <c r="DO15" s="14">
        <v>31</v>
      </c>
      <c r="DP15" s="43">
        <v>6.5000000000000002E-2</v>
      </c>
      <c r="DQ15" s="2">
        <v>1</v>
      </c>
      <c r="DR15" s="51">
        <v>5.5999999999999994E-2</v>
      </c>
      <c r="DS15" s="16"/>
      <c r="DT15" s="14">
        <v>31</v>
      </c>
      <c r="DU15" s="43">
        <v>6.5000000000000002E-2</v>
      </c>
      <c r="DV15" s="2">
        <v>1</v>
      </c>
      <c r="DW15" s="51">
        <v>5.5999999999999994E-2</v>
      </c>
      <c r="DX15" s="16"/>
      <c r="DY15" s="14">
        <v>31</v>
      </c>
      <c r="DZ15" s="43">
        <v>6.5000000000000002E-2</v>
      </c>
      <c r="EA15" s="2">
        <v>1</v>
      </c>
      <c r="EB15" s="51">
        <v>5.5999999999999994E-2</v>
      </c>
      <c r="EC15" s="16"/>
      <c r="ED15" s="14">
        <v>31</v>
      </c>
      <c r="EE15" s="43">
        <v>6.5000000000000002E-2</v>
      </c>
      <c r="EF15" s="2">
        <v>1</v>
      </c>
      <c r="EG15" s="51">
        <v>5.5999999999999994E-2</v>
      </c>
      <c r="EH15" s="16"/>
      <c r="EI15" s="14"/>
      <c r="EJ15" s="43"/>
      <c r="EL15" s="51"/>
      <c r="EM15" s="16"/>
      <c r="EN15" s="14"/>
      <c r="EO15" s="43"/>
      <c r="EQ15" s="51"/>
      <c r="ER15" s="16"/>
      <c r="ES15" s="14"/>
      <c r="ET15" s="43"/>
      <c r="EV15" s="51"/>
      <c r="EW15" s="16"/>
      <c r="EX15" s="14"/>
      <c r="EY15" s="43"/>
      <c r="FA15" s="51"/>
      <c r="FB15" s="16"/>
      <c r="FC15" s="14"/>
      <c r="FD15" s="43"/>
      <c r="FF15" s="51"/>
      <c r="FG15" s="16"/>
      <c r="FH15" s="14"/>
      <c r="FI15" s="43"/>
      <c r="FK15" s="51"/>
      <c r="FL15" s="16"/>
      <c r="FM15" s="14"/>
      <c r="FN15" s="43"/>
      <c r="FP15" s="51"/>
      <c r="FQ15" s="16"/>
      <c r="FR15" s="14"/>
      <c r="FS15" s="43"/>
      <c r="FU15" s="51"/>
      <c r="FV15" s="16"/>
      <c r="FW15" s="14">
        <v>31</v>
      </c>
      <c r="FX15" s="43">
        <v>6.5000000000000002E-2</v>
      </c>
      <c r="FY15" s="2">
        <v>1</v>
      </c>
      <c r="FZ15" s="51">
        <v>5.2999999999999999E-2</v>
      </c>
      <c r="GA15" s="16"/>
      <c r="GB15" s="14"/>
      <c r="GC15" s="43"/>
      <c r="GE15" s="51"/>
      <c r="GF15" s="16"/>
      <c r="GG15" s="14"/>
      <c r="GH15" s="43"/>
      <c r="GJ15" s="51"/>
      <c r="GK15" s="16"/>
      <c r="GL15" s="14"/>
      <c r="GM15" s="43"/>
      <c r="GO15" s="51"/>
      <c r="GP15" s="16"/>
      <c r="GQ15" s="14"/>
      <c r="GR15" s="43"/>
      <c r="GT15" s="51"/>
      <c r="GU15" s="16"/>
      <c r="GV15" s="14"/>
      <c r="GW15" s="43"/>
      <c r="GY15" s="51"/>
      <c r="GZ15" s="16"/>
      <c r="HA15" s="14"/>
      <c r="HB15" s="43"/>
      <c r="HD15" s="51"/>
      <c r="HE15" s="16"/>
      <c r="HF15" s="14"/>
      <c r="HG15" s="43"/>
      <c r="HI15" s="51"/>
      <c r="HJ15" s="16"/>
      <c r="HK15" s="14"/>
      <c r="HL15" s="43"/>
      <c r="HN15" s="51"/>
      <c r="HO15" s="16"/>
      <c r="HP15" s="14"/>
      <c r="HQ15" s="43"/>
      <c r="HS15" s="51"/>
      <c r="HT15" s="16"/>
      <c r="HU15" s="14"/>
      <c r="HV15" s="43"/>
      <c r="HX15" s="51"/>
    </row>
    <row r="16" spans="1:232" ht="13.5" customHeight="1">
      <c r="A16" s="32" t="s">
        <v>1366</v>
      </c>
      <c r="B16" s="14" t="str">
        <f>VLOOKUP(A16,info_parties!A$2:Z$200,5,FALSE)</f>
        <v>Japan New Party (Nihon Shintō, JNP)</v>
      </c>
      <c r="C16" s="16"/>
      <c r="D16" s="14"/>
      <c r="E16" s="43"/>
      <c r="G16" s="51"/>
      <c r="H16" s="16"/>
      <c r="I16" s="14"/>
      <c r="J16" s="43"/>
      <c r="L16" s="51"/>
      <c r="M16" s="16"/>
      <c r="N16" s="14"/>
      <c r="O16" s="43"/>
      <c r="Q16" s="51"/>
      <c r="R16" s="16"/>
      <c r="S16" s="14">
        <v>52</v>
      </c>
      <c r="T16" s="43">
        <v>0.10199999999999999</v>
      </c>
      <c r="U16" s="2">
        <v>1</v>
      </c>
      <c r="V16" s="51">
        <v>4.8000000000000001E-2</v>
      </c>
      <c r="W16" s="16"/>
      <c r="X16" s="14">
        <v>52</v>
      </c>
      <c r="Y16" s="43">
        <v>0.10199999999999999</v>
      </c>
      <c r="Z16" s="2">
        <v>1</v>
      </c>
      <c r="AA16" s="51">
        <v>4.8000000000000001E-2</v>
      </c>
      <c r="AB16" s="16"/>
      <c r="AC16" s="14">
        <v>0</v>
      </c>
      <c r="AD16" s="14">
        <v>0</v>
      </c>
      <c r="AE16" s="2">
        <v>1</v>
      </c>
      <c r="AF16" s="51">
        <v>4.8000000000000001E-2</v>
      </c>
      <c r="AG16" s="16"/>
      <c r="AH16" s="14"/>
      <c r="AI16" s="43"/>
      <c r="AK16" s="51"/>
      <c r="AL16" s="16"/>
      <c r="AM16" s="14"/>
      <c r="AN16" s="43"/>
      <c r="AP16" s="51"/>
      <c r="AQ16" s="16"/>
      <c r="AR16" s="14"/>
      <c r="AS16" s="43"/>
      <c r="AU16" s="51"/>
      <c r="AV16" s="16"/>
      <c r="AW16" s="14"/>
      <c r="AX16" s="43"/>
      <c r="AZ16" s="51"/>
      <c r="BA16" s="16"/>
      <c r="BB16" s="14"/>
      <c r="BC16" s="43"/>
      <c r="BE16" s="51"/>
      <c r="BF16" s="16"/>
      <c r="BG16" s="14"/>
      <c r="BH16" s="43"/>
      <c r="BJ16" s="51"/>
      <c r="BK16" s="16"/>
      <c r="BL16" s="14"/>
      <c r="BM16" s="43"/>
      <c r="BO16" s="51"/>
      <c r="BP16" s="16"/>
      <c r="BQ16" s="14"/>
      <c r="BR16" s="43"/>
      <c r="BT16" s="51"/>
      <c r="BU16" s="16"/>
      <c r="BV16" s="14"/>
      <c r="BW16" s="43"/>
      <c r="BY16" s="51"/>
      <c r="BZ16" s="16"/>
      <c r="CA16" s="14"/>
      <c r="CB16" s="43"/>
      <c r="CD16" s="51"/>
      <c r="CE16" s="16"/>
      <c r="CF16" s="14"/>
      <c r="CG16" s="43"/>
      <c r="CI16" s="51"/>
      <c r="CJ16" s="16"/>
      <c r="CK16" s="14"/>
      <c r="CL16" s="43"/>
      <c r="CN16" s="51"/>
      <c r="CO16" s="16"/>
      <c r="CP16" s="14"/>
      <c r="CQ16" s="43"/>
      <c r="CS16" s="43"/>
      <c r="CT16" s="16"/>
      <c r="CU16" s="14"/>
      <c r="CV16" s="43"/>
      <c r="CX16" s="43"/>
      <c r="CY16" s="16"/>
      <c r="CZ16" s="14"/>
      <c r="DA16" s="43"/>
      <c r="DC16" s="51"/>
      <c r="DD16" s="16"/>
      <c r="DE16" s="14"/>
      <c r="DF16" s="43"/>
      <c r="DH16" s="51"/>
      <c r="DI16" s="16"/>
      <c r="DJ16" s="14"/>
      <c r="DK16" s="43"/>
      <c r="DM16" s="51"/>
      <c r="DN16" s="16"/>
      <c r="DO16" s="14"/>
      <c r="DP16" s="43"/>
      <c r="DR16" s="51"/>
      <c r="DS16" s="16"/>
      <c r="DT16" s="14"/>
      <c r="DU16" s="43"/>
      <c r="DW16" s="51"/>
      <c r="DX16" s="16"/>
      <c r="DY16" s="14"/>
      <c r="DZ16" s="43"/>
      <c r="EB16" s="51"/>
      <c r="EC16" s="16"/>
      <c r="ED16" s="14"/>
      <c r="EE16" s="43"/>
      <c r="EG16" s="51"/>
      <c r="EH16" s="16"/>
      <c r="EI16" s="14"/>
      <c r="EJ16" s="43"/>
      <c r="EL16" s="51"/>
      <c r="EM16" s="16"/>
      <c r="EN16" s="14"/>
      <c r="EO16" s="43"/>
      <c r="EQ16" s="43"/>
      <c r="ER16" s="16"/>
      <c r="ES16" s="14"/>
      <c r="ET16" s="43"/>
      <c r="EV16" s="43"/>
      <c r="EW16" s="16"/>
      <c r="EX16" s="14"/>
      <c r="EY16" s="43"/>
      <c r="FA16" s="51"/>
      <c r="FB16" s="16"/>
      <c r="FC16" s="14"/>
      <c r="FD16" s="43"/>
      <c r="FF16" s="51"/>
      <c r="FG16" s="16"/>
      <c r="FH16" s="14"/>
      <c r="FI16" s="43"/>
      <c r="FK16" s="51"/>
      <c r="FL16" s="16"/>
      <c r="FM16" s="14"/>
      <c r="FN16" s="43"/>
      <c r="FP16" s="51"/>
      <c r="FQ16" s="16"/>
      <c r="FR16" s="14"/>
      <c r="FS16" s="43"/>
      <c r="FU16" s="43"/>
      <c r="FV16" s="16"/>
      <c r="FW16" s="14"/>
      <c r="FX16" s="43"/>
      <c r="FZ16" s="43"/>
      <c r="GA16" s="16"/>
      <c r="GB16" s="14"/>
      <c r="GC16" s="43"/>
      <c r="GE16" s="51"/>
      <c r="GF16" s="16"/>
      <c r="GG16" s="14"/>
      <c r="GH16" s="43"/>
      <c r="GJ16" s="51"/>
      <c r="GK16" s="16"/>
      <c r="GL16" s="14"/>
      <c r="GM16" s="43"/>
      <c r="GO16" s="51"/>
      <c r="GP16" s="16"/>
      <c r="GQ16" s="14"/>
      <c r="GR16" s="43"/>
      <c r="GT16" s="51"/>
      <c r="GU16" s="16"/>
      <c r="GV16" s="14"/>
      <c r="GW16" s="43"/>
      <c r="GY16" s="43"/>
      <c r="GZ16" s="16"/>
      <c r="HA16" s="14"/>
      <c r="HB16" s="43"/>
      <c r="HD16" s="43"/>
      <c r="HE16" s="16"/>
      <c r="HF16" s="14"/>
      <c r="HG16" s="43"/>
      <c r="HI16" s="51"/>
      <c r="HJ16" s="16"/>
      <c r="HK16" s="14"/>
      <c r="HL16" s="43"/>
      <c r="HN16" s="51"/>
      <c r="HO16" s="16"/>
      <c r="HP16" s="14"/>
      <c r="HQ16" s="43"/>
      <c r="HS16" s="51"/>
      <c r="HT16" s="16"/>
      <c r="HU16" s="14"/>
      <c r="HV16" s="43"/>
      <c r="HX16" s="51"/>
    </row>
    <row r="17" spans="1:232" ht="13.5" customHeight="1">
      <c r="A17" s="50" t="s">
        <v>1339</v>
      </c>
      <c r="B17" s="14" t="str">
        <f>VLOOKUP(A17,info_parties!A$2:Z$200,5,FALSE)</f>
        <v>Democratic Socialist Party (Minshu Shakaitō, DSP)</v>
      </c>
      <c r="C17" s="16"/>
      <c r="D17" s="14"/>
      <c r="E17" s="43"/>
      <c r="G17" s="51"/>
      <c r="H17" s="16"/>
      <c r="I17" s="14"/>
      <c r="J17" s="43"/>
      <c r="L17" s="51"/>
      <c r="M17" s="16"/>
      <c r="N17" s="14"/>
      <c r="O17" s="43"/>
      <c r="Q17" s="51"/>
      <c r="R17" s="16"/>
      <c r="S17" s="14">
        <v>19</v>
      </c>
      <c r="T17" s="43">
        <v>3.7000000000000005E-2</v>
      </c>
      <c r="U17" s="2">
        <v>1</v>
      </c>
      <c r="V17" s="51">
        <v>4.8000000000000001E-2</v>
      </c>
      <c r="W17" s="16"/>
      <c r="X17" s="14">
        <v>19</v>
      </c>
      <c r="Y17" s="43">
        <v>3.7000000000000005E-2</v>
      </c>
      <c r="Z17" s="2">
        <v>1</v>
      </c>
      <c r="AA17" s="51">
        <v>4.8000000000000001E-2</v>
      </c>
      <c r="AB17" s="16"/>
      <c r="AC17" s="14">
        <v>0</v>
      </c>
      <c r="AD17" s="14">
        <v>0</v>
      </c>
      <c r="AE17" s="2">
        <v>2</v>
      </c>
      <c r="AF17" s="51">
        <v>9.5000000000000001E-2</v>
      </c>
      <c r="AG17" s="16"/>
      <c r="AH17" s="14"/>
      <c r="AI17" s="43"/>
      <c r="AK17" s="51"/>
      <c r="AL17" s="16"/>
      <c r="AM17" s="14"/>
      <c r="AN17" s="43"/>
      <c r="AP17" s="51"/>
      <c r="AQ17" s="16"/>
      <c r="AR17" s="14"/>
      <c r="AS17" s="43"/>
      <c r="AU17" s="51"/>
      <c r="AV17" s="16"/>
      <c r="AW17" s="14"/>
      <c r="AX17" s="43"/>
      <c r="AZ17" s="51"/>
      <c r="BA17" s="16"/>
      <c r="BB17" s="14"/>
      <c r="BC17" s="43"/>
      <c r="BE17" s="51"/>
      <c r="BF17" s="16"/>
      <c r="BG17" s="14"/>
      <c r="BH17" s="43"/>
      <c r="BJ17" s="51"/>
      <c r="BK17" s="16"/>
      <c r="BL17" s="14"/>
      <c r="BM17" s="43"/>
      <c r="BO17" s="51"/>
      <c r="BP17" s="16"/>
      <c r="BQ17" s="14"/>
      <c r="BR17" s="43"/>
      <c r="BT17" s="51"/>
      <c r="BU17" s="16"/>
      <c r="BV17" s="14"/>
      <c r="BW17" s="43"/>
      <c r="BY17" s="51"/>
      <c r="BZ17" s="16"/>
      <c r="CA17" s="14"/>
      <c r="CB17" s="43"/>
      <c r="CD17" s="51"/>
      <c r="CE17" s="16"/>
      <c r="CF17" s="14"/>
      <c r="CG17" s="43"/>
      <c r="CI17" s="51"/>
      <c r="CJ17" s="16"/>
      <c r="CK17" s="14"/>
      <c r="CL17" s="43"/>
      <c r="CN17" s="51"/>
      <c r="CO17" s="16"/>
      <c r="CP17" s="14"/>
      <c r="CQ17" s="43"/>
      <c r="CS17" s="51"/>
      <c r="CT17" s="16"/>
      <c r="CU17" s="14"/>
      <c r="CV17" s="43"/>
      <c r="CX17" s="51"/>
      <c r="CY17" s="16"/>
      <c r="CZ17" s="14"/>
      <c r="DA17" s="43"/>
      <c r="DC17" s="51"/>
      <c r="DD17" s="16"/>
      <c r="DE17" s="14"/>
      <c r="DF17" s="43"/>
      <c r="DH17" s="51"/>
      <c r="DI17" s="16"/>
      <c r="DJ17" s="14"/>
      <c r="DK17" s="43"/>
      <c r="DM17" s="51"/>
      <c r="DN17" s="16"/>
      <c r="DO17" s="14"/>
      <c r="DP17" s="43"/>
      <c r="DR17" s="51"/>
      <c r="DS17" s="16"/>
      <c r="DT17" s="14"/>
      <c r="DU17" s="43"/>
      <c r="DW17" s="51"/>
      <c r="DX17" s="16"/>
      <c r="DY17" s="14"/>
      <c r="DZ17" s="43"/>
      <c r="EB17" s="51"/>
      <c r="EC17" s="16"/>
      <c r="ED17" s="14"/>
      <c r="EE17" s="43"/>
      <c r="EG17" s="51"/>
      <c r="EH17" s="16"/>
      <c r="EI17" s="14"/>
      <c r="EJ17" s="43"/>
      <c r="EL17" s="51"/>
      <c r="EM17" s="16"/>
      <c r="EN17" s="14"/>
      <c r="EO17" s="43"/>
      <c r="EQ17" s="51"/>
      <c r="ER17" s="16"/>
      <c r="ES17" s="14"/>
      <c r="ET17" s="43"/>
      <c r="EV17" s="51"/>
      <c r="EW17" s="16"/>
      <c r="EX17" s="14"/>
      <c r="EY17" s="43"/>
      <c r="FA17" s="51"/>
      <c r="FB17" s="16"/>
      <c r="FC17" s="14"/>
      <c r="FD17" s="43"/>
      <c r="FF17" s="51"/>
      <c r="FG17" s="16"/>
      <c r="FH17" s="14"/>
      <c r="FI17" s="43"/>
      <c r="FK17" s="51"/>
      <c r="FL17" s="16"/>
      <c r="FM17" s="14"/>
      <c r="FN17" s="43"/>
      <c r="FP17" s="51"/>
      <c r="FQ17" s="16"/>
      <c r="FR17" s="14"/>
      <c r="FS17" s="43"/>
      <c r="FU17" s="51"/>
      <c r="FV17" s="16"/>
      <c r="FW17" s="14"/>
      <c r="FX17" s="43"/>
      <c r="FZ17" s="51"/>
      <c r="GA17" s="16"/>
      <c r="GB17" s="14"/>
      <c r="GC17" s="43"/>
      <c r="GE17" s="51"/>
      <c r="GF17" s="16"/>
      <c r="GG17" s="14"/>
      <c r="GH17" s="43"/>
      <c r="GJ17" s="51"/>
      <c r="GK17" s="16"/>
      <c r="GL17" s="14"/>
      <c r="GM17" s="43"/>
      <c r="GO17" s="51"/>
      <c r="GP17" s="16"/>
      <c r="GQ17" s="14"/>
      <c r="GR17" s="43"/>
      <c r="GT17" s="51"/>
      <c r="GU17" s="16"/>
      <c r="GV17" s="14"/>
      <c r="GW17" s="43"/>
      <c r="GY17" s="51"/>
      <c r="GZ17" s="16"/>
      <c r="HA17" s="14"/>
      <c r="HB17" s="43"/>
      <c r="HD17" s="51"/>
      <c r="HE17" s="16"/>
      <c r="HF17" s="14"/>
      <c r="HG17" s="43"/>
      <c r="HI17" s="51"/>
      <c r="HJ17" s="16"/>
      <c r="HK17" s="14"/>
      <c r="HL17" s="43"/>
      <c r="HN17" s="51"/>
      <c r="HO17" s="16"/>
      <c r="HP17" s="14"/>
      <c r="HQ17" s="43"/>
      <c r="HS17" s="51"/>
      <c r="HT17" s="16"/>
      <c r="HU17" s="14"/>
      <c r="HV17" s="43"/>
      <c r="HX17" s="51"/>
    </row>
    <row r="18" spans="1:232" ht="13.5" customHeight="1">
      <c r="A18" s="50" t="s">
        <v>1453</v>
      </c>
      <c r="B18" s="14" t="str">
        <f>VLOOKUP(A18,info_parties!A$2:Z$200,5,FALSE)</f>
        <v>New Wind (Shin-ryokufu-kai, NW)</v>
      </c>
      <c r="C18" s="16"/>
      <c r="D18" s="14"/>
      <c r="E18" s="43"/>
      <c r="G18" s="51"/>
      <c r="H18" s="16"/>
      <c r="I18" s="14"/>
      <c r="J18" s="43"/>
      <c r="L18" s="51"/>
      <c r="M18" s="16"/>
      <c r="N18" s="14"/>
      <c r="O18" s="43"/>
      <c r="Q18" s="51"/>
      <c r="R18" s="16"/>
      <c r="V18" s="51"/>
      <c r="W18" s="16"/>
      <c r="X18" s="14"/>
      <c r="Y18" s="43"/>
      <c r="AA18" s="51"/>
      <c r="AB18" s="16"/>
      <c r="AC18" s="14">
        <v>0</v>
      </c>
      <c r="AD18" s="43">
        <v>0</v>
      </c>
      <c r="AE18" s="2">
        <v>0</v>
      </c>
      <c r="AF18" s="51">
        <v>0</v>
      </c>
      <c r="AG18" s="16"/>
      <c r="AH18" s="14"/>
      <c r="AI18" s="43"/>
      <c r="AK18" s="51"/>
      <c r="AL18" s="16"/>
      <c r="AM18" s="14"/>
      <c r="AN18" s="43"/>
      <c r="AP18" s="51"/>
      <c r="AQ18" s="16"/>
      <c r="AR18" s="14"/>
      <c r="AS18" s="43"/>
      <c r="AU18" s="51"/>
      <c r="AV18" s="16"/>
      <c r="AW18" s="14"/>
      <c r="AX18" s="43"/>
      <c r="AZ18" s="51"/>
      <c r="BA18" s="16"/>
      <c r="BB18" s="14"/>
      <c r="BC18" s="43"/>
      <c r="BE18" s="51"/>
      <c r="BF18" s="16"/>
      <c r="BG18" s="14"/>
      <c r="BH18" s="43"/>
      <c r="BJ18" s="51"/>
      <c r="BK18" s="16"/>
      <c r="BL18" s="14"/>
      <c r="BM18" s="43"/>
      <c r="BO18" s="51"/>
      <c r="BP18" s="16"/>
      <c r="BQ18" s="14"/>
      <c r="BR18" s="43"/>
      <c r="BT18" s="51"/>
      <c r="BU18" s="16"/>
      <c r="BV18" s="14"/>
      <c r="BW18" s="43"/>
      <c r="BY18" s="51"/>
      <c r="BZ18" s="16"/>
      <c r="CA18" s="14"/>
      <c r="CB18" s="43"/>
      <c r="CD18" s="51"/>
      <c r="CE18" s="16"/>
      <c r="CF18" s="14"/>
      <c r="CG18" s="43"/>
      <c r="CI18" s="51"/>
      <c r="CJ18" s="16"/>
      <c r="CK18" s="14"/>
      <c r="CL18" s="43"/>
      <c r="CN18" s="51"/>
      <c r="CO18" s="16"/>
      <c r="CP18" s="14"/>
      <c r="CQ18" s="43"/>
      <c r="CS18" s="51"/>
      <c r="CT18" s="16"/>
      <c r="CU18" s="14"/>
      <c r="CV18" s="43"/>
      <c r="CX18" s="51"/>
      <c r="CY18" s="16"/>
      <c r="CZ18" s="14"/>
      <c r="DA18" s="43"/>
      <c r="DC18" s="51"/>
      <c r="DD18" s="16"/>
      <c r="DE18" s="14"/>
      <c r="DF18" s="43"/>
      <c r="DH18" s="51"/>
      <c r="DI18" s="16"/>
      <c r="DJ18" s="14"/>
      <c r="DK18" s="43"/>
      <c r="DM18" s="51"/>
      <c r="DN18" s="16"/>
      <c r="DO18" s="14"/>
      <c r="DP18" s="43"/>
      <c r="DR18" s="51"/>
      <c r="DS18" s="16"/>
      <c r="DT18" s="14"/>
      <c r="DU18" s="43"/>
      <c r="DW18" s="51"/>
      <c r="DX18" s="16"/>
      <c r="DY18" s="14"/>
      <c r="DZ18" s="43"/>
      <c r="EB18" s="51"/>
      <c r="EC18" s="16"/>
      <c r="ED18" s="14"/>
      <c r="EE18" s="43"/>
      <c r="EG18" s="51"/>
      <c r="EH18" s="16"/>
      <c r="EI18" s="14"/>
      <c r="EJ18" s="43"/>
      <c r="EL18" s="51"/>
      <c r="EM18" s="16"/>
      <c r="EN18" s="14"/>
      <c r="EO18" s="43"/>
      <c r="EQ18" s="51"/>
      <c r="ER18" s="16"/>
      <c r="ES18" s="14"/>
      <c r="ET18" s="43"/>
      <c r="EV18" s="51"/>
      <c r="EW18" s="16"/>
      <c r="EX18" s="14"/>
      <c r="EY18" s="43"/>
      <c r="FA18" s="51"/>
      <c r="FB18" s="16"/>
      <c r="FC18" s="14"/>
      <c r="FD18" s="43"/>
      <c r="FF18" s="51"/>
      <c r="FG18" s="16"/>
      <c r="FH18" s="14"/>
      <c r="FI18" s="43"/>
      <c r="FK18" s="51"/>
      <c r="FL18" s="16"/>
      <c r="FM18" s="14"/>
      <c r="FN18" s="43"/>
      <c r="FP18" s="51"/>
      <c r="FQ18" s="16"/>
      <c r="FR18" s="14"/>
      <c r="FS18" s="43"/>
      <c r="FU18" s="51"/>
      <c r="FV18" s="16"/>
      <c r="FW18" s="14"/>
      <c r="FX18" s="43"/>
      <c r="FZ18" s="51"/>
      <c r="GA18" s="16"/>
      <c r="GB18" s="14"/>
      <c r="GC18" s="43"/>
      <c r="GE18" s="51"/>
      <c r="GF18" s="16"/>
      <c r="GG18" s="14"/>
      <c r="GH18" s="43"/>
      <c r="GJ18" s="51"/>
      <c r="GK18" s="16"/>
      <c r="GL18" s="14"/>
      <c r="GM18" s="43"/>
      <c r="GO18" s="51"/>
      <c r="GP18" s="16"/>
      <c r="GQ18" s="14"/>
      <c r="GR18" s="43"/>
      <c r="GT18" s="51"/>
      <c r="GU18" s="16"/>
      <c r="GV18" s="14"/>
      <c r="GW18" s="43"/>
      <c r="GY18" s="51"/>
      <c r="GZ18" s="16"/>
      <c r="HA18" s="14"/>
      <c r="HB18" s="43"/>
      <c r="HD18" s="51"/>
      <c r="HE18" s="16"/>
      <c r="HF18" s="14"/>
      <c r="HG18" s="43"/>
      <c r="HI18" s="51"/>
      <c r="HJ18" s="16"/>
      <c r="HK18" s="14"/>
      <c r="HL18" s="43"/>
      <c r="HN18" s="51"/>
      <c r="HO18" s="16"/>
      <c r="HP18" s="14"/>
      <c r="HQ18" s="43"/>
      <c r="HS18" s="51"/>
      <c r="HT18" s="16"/>
      <c r="HU18" s="14"/>
      <c r="HV18" s="43"/>
      <c r="HX18" s="51"/>
    </row>
    <row r="19" spans="1:232" ht="13.5" customHeight="1">
      <c r="A19" s="50" t="s">
        <v>1340</v>
      </c>
      <c r="B19" s="14" t="str">
        <f>VLOOKUP(A19,info_parties!A$2:Z$200,5,FALSE)</f>
        <v>Japan/Japanese Communist Party (Nihon Kyōsantō, JCP)</v>
      </c>
      <c r="C19" s="16"/>
      <c r="D19" s="14"/>
      <c r="E19" s="43"/>
      <c r="G19" s="51"/>
      <c r="H19" s="16"/>
      <c r="I19" s="14"/>
      <c r="J19" s="43"/>
      <c r="L19" s="51"/>
      <c r="M19" s="16"/>
      <c r="N19" s="14"/>
      <c r="O19" s="43"/>
      <c r="Q19" s="51"/>
      <c r="R19" s="16"/>
      <c r="S19" s="14"/>
      <c r="T19" s="43"/>
      <c r="V19" s="51"/>
      <c r="W19" s="16"/>
      <c r="X19" s="14"/>
      <c r="Y19" s="43"/>
      <c r="AA19" s="51"/>
      <c r="AB19" s="16"/>
      <c r="AC19" s="14"/>
      <c r="AD19" s="43"/>
      <c r="AF19" s="51"/>
      <c r="AG19" s="16"/>
      <c r="AH19" s="14"/>
      <c r="AI19" s="43"/>
      <c r="AK19" s="51"/>
      <c r="AL19" s="16"/>
      <c r="AM19" s="14"/>
      <c r="AN19" s="43"/>
      <c r="AP19" s="51"/>
      <c r="AQ19" s="16"/>
      <c r="AR19" s="14"/>
      <c r="AS19" s="43"/>
      <c r="AU19" s="51"/>
      <c r="AV19" s="16"/>
      <c r="AW19" s="14"/>
      <c r="AX19" s="43"/>
      <c r="AZ19" s="51"/>
      <c r="BA19" s="16"/>
      <c r="BB19" s="14"/>
      <c r="BC19" s="43"/>
      <c r="BE19" s="51"/>
      <c r="BF19" s="16"/>
      <c r="BG19" s="14"/>
      <c r="BH19" s="43"/>
      <c r="BJ19" s="51"/>
      <c r="BK19" s="16"/>
      <c r="BL19" s="14"/>
      <c r="BM19" s="43"/>
      <c r="BO19" s="51"/>
      <c r="BP19" s="16"/>
      <c r="BQ19" s="14"/>
      <c r="BR19" s="43"/>
      <c r="BT19" s="51"/>
      <c r="BU19" s="16"/>
      <c r="BV19" s="14"/>
      <c r="BW19" s="43"/>
      <c r="BY19" s="51"/>
      <c r="BZ19" s="16"/>
      <c r="CA19" s="14"/>
      <c r="CB19" s="43"/>
      <c r="CD19" s="51"/>
      <c r="CE19" s="16"/>
      <c r="CF19" s="14"/>
      <c r="CG19" s="43"/>
      <c r="CI19" s="51"/>
      <c r="CJ19" s="16"/>
      <c r="CK19" s="14"/>
      <c r="CL19" s="43"/>
      <c r="CN19" s="51"/>
      <c r="CO19" s="16"/>
      <c r="CP19" s="14"/>
      <c r="CQ19" s="43"/>
      <c r="CS19" s="51"/>
      <c r="CT19" s="16"/>
      <c r="CU19" s="14"/>
      <c r="CV19" s="43"/>
      <c r="CX19" s="51"/>
      <c r="CY19" s="16"/>
      <c r="CZ19" s="14"/>
      <c r="DA19" s="43"/>
      <c r="DC19" s="51"/>
      <c r="DD19" s="16"/>
      <c r="DE19" s="14"/>
      <c r="DF19" s="43"/>
      <c r="DH19" s="51"/>
      <c r="DI19" s="16"/>
      <c r="DJ19" s="14"/>
      <c r="DK19" s="43"/>
      <c r="DM19" s="51"/>
      <c r="DN19" s="16"/>
      <c r="DO19" s="14"/>
      <c r="DP19" s="43"/>
      <c r="DR19" s="51"/>
      <c r="DS19" s="16"/>
      <c r="DT19" s="14"/>
      <c r="DU19" s="43"/>
      <c r="DW19" s="51"/>
      <c r="DX19" s="16"/>
      <c r="DY19" s="14"/>
      <c r="DZ19" s="43"/>
      <c r="EB19" s="51"/>
      <c r="EC19" s="16"/>
      <c r="ED19" s="14"/>
      <c r="EE19" s="43"/>
      <c r="EG19" s="51"/>
      <c r="EH19" s="16"/>
      <c r="EI19" s="14"/>
      <c r="EJ19" s="43"/>
      <c r="EL19" s="51"/>
      <c r="EM19" s="16"/>
      <c r="EN19" s="14"/>
      <c r="EO19" s="43"/>
      <c r="EQ19" s="51"/>
      <c r="ER19" s="16"/>
      <c r="ES19" s="14"/>
      <c r="ET19" s="43"/>
      <c r="EV19" s="51"/>
      <c r="EW19" s="16"/>
      <c r="EX19" s="14"/>
      <c r="EY19" s="43"/>
      <c r="FA19" s="51"/>
      <c r="FB19" s="16"/>
      <c r="FC19" s="14"/>
      <c r="FD19" s="43"/>
      <c r="FF19" s="51"/>
      <c r="FG19" s="16"/>
      <c r="FH19" s="14"/>
      <c r="FI19" s="43"/>
      <c r="FK19" s="51"/>
      <c r="FL19" s="16"/>
      <c r="FM19" s="14"/>
      <c r="FN19" s="43"/>
      <c r="FP19" s="51"/>
      <c r="FQ19" s="16"/>
      <c r="FR19" s="14"/>
      <c r="FS19" s="43"/>
      <c r="FU19" s="51"/>
      <c r="FV19" s="16"/>
      <c r="FW19" s="14"/>
      <c r="FX19" s="43"/>
      <c r="FZ19" s="51"/>
      <c r="GA19" s="16"/>
      <c r="GB19" s="14"/>
      <c r="GC19" s="43"/>
      <c r="GE19" s="51"/>
      <c r="GF19" s="16"/>
      <c r="GG19" s="14"/>
      <c r="GH19" s="43"/>
      <c r="GJ19" s="51"/>
      <c r="GK19" s="16"/>
      <c r="GL19" s="14"/>
      <c r="GM19" s="43"/>
      <c r="GO19" s="51"/>
      <c r="GP19" s="16"/>
      <c r="GQ19" s="14"/>
      <c r="GR19" s="43"/>
      <c r="GT19" s="51"/>
      <c r="GU19" s="16"/>
      <c r="GV19" s="14"/>
      <c r="GW19" s="43"/>
      <c r="GY19" s="51"/>
      <c r="GZ19" s="16"/>
      <c r="HA19" s="14"/>
      <c r="HB19" s="43"/>
      <c r="HD19" s="51"/>
      <c r="HE19" s="16"/>
      <c r="HF19" s="14"/>
      <c r="HG19" s="43"/>
      <c r="HI19" s="51"/>
      <c r="HJ19" s="16"/>
      <c r="HK19" s="14"/>
      <c r="HL19" s="43"/>
      <c r="HN19" s="51"/>
      <c r="HO19" s="16"/>
      <c r="HP19" s="14"/>
      <c r="HQ19" s="43"/>
      <c r="HS19" s="51"/>
      <c r="HT19" s="16"/>
      <c r="HU19" s="14"/>
      <c r="HV19" s="43"/>
      <c r="HX19" s="51"/>
    </row>
    <row r="20" spans="1:232" ht="13.5" customHeight="1">
      <c r="A20" s="50" t="s">
        <v>1353</v>
      </c>
      <c r="B20" s="14" t="str">
        <f>VLOOKUP(A20,info_parties!A$2:Z$200,5,FALSE)</f>
        <v>New Party Sakigake (Shintō Sakigake, NPS)</v>
      </c>
      <c r="C20" s="16"/>
      <c r="D20" s="14"/>
      <c r="E20" s="43"/>
      <c r="G20" s="51"/>
      <c r="H20" s="16"/>
      <c r="I20" s="14"/>
      <c r="J20" s="43"/>
      <c r="L20" s="51"/>
      <c r="M20" s="16"/>
      <c r="N20" s="14"/>
      <c r="O20" s="43"/>
      <c r="Q20" s="51"/>
      <c r="R20" s="16"/>
      <c r="S20" s="14">
        <v>0</v>
      </c>
      <c r="T20" s="43">
        <v>0</v>
      </c>
      <c r="U20" s="2">
        <v>1</v>
      </c>
      <c r="V20" s="51">
        <v>4.8000000000000001E-2</v>
      </c>
      <c r="W20" s="16"/>
      <c r="X20" s="14">
        <v>0</v>
      </c>
      <c r="Y20" s="43">
        <v>0</v>
      </c>
      <c r="Z20" s="2">
        <v>1</v>
      </c>
      <c r="AA20" s="51">
        <v>4.8000000000000001E-2</v>
      </c>
      <c r="AB20" s="16"/>
      <c r="AC20" s="14">
        <v>15</v>
      </c>
      <c r="AD20" s="43">
        <v>2.8999999999999998E-2</v>
      </c>
      <c r="AE20" s="2">
        <v>0</v>
      </c>
      <c r="AF20" s="51">
        <v>0</v>
      </c>
      <c r="AG20" s="16"/>
      <c r="AH20" s="14">
        <v>22</v>
      </c>
      <c r="AI20" s="43">
        <v>4.2999999999999997E-2</v>
      </c>
      <c r="AJ20" s="2">
        <v>2</v>
      </c>
      <c r="AK20" s="51">
        <v>9.5000000000000001E-2</v>
      </c>
      <c r="AL20" s="16"/>
      <c r="AM20" s="14">
        <v>20</v>
      </c>
      <c r="AN20" s="43">
        <v>3.9E-2</v>
      </c>
      <c r="AO20" s="2">
        <v>1</v>
      </c>
      <c r="AP20" s="51">
        <v>4.8000000000000001E-2</v>
      </c>
      <c r="AQ20" s="16"/>
      <c r="AR20" s="14">
        <v>23</v>
      </c>
      <c r="AS20" s="43">
        <v>4.4999999999999998E-2</v>
      </c>
      <c r="AT20" s="2">
        <v>1</v>
      </c>
      <c r="AU20" s="51">
        <v>4.8000000000000001E-2</v>
      </c>
      <c r="AV20" s="16"/>
      <c r="AW20" s="14">
        <v>2</v>
      </c>
      <c r="AX20" s="43">
        <v>4.0000000000000001E-3</v>
      </c>
      <c r="AY20" s="2">
        <v>0</v>
      </c>
      <c r="AZ20" s="51">
        <v>0</v>
      </c>
      <c r="BA20" s="16"/>
      <c r="BB20" s="14">
        <v>2</v>
      </c>
      <c r="BC20" s="43">
        <v>4.0000000000000001E-3</v>
      </c>
      <c r="BD20" s="2">
        <v>0</v>
      </c>
      <c r="BE20" s="51">
        <v>0</v>
      </c>
      <c r="BF20" s="16"/>
      <c r="BG20" s="14">
        <v>2</v>
      </c>
      <c r="BH20" s="43">
        <v>4.0000000000000001E-3</v>
      </c>
      <c r="BI20" s="2">
        <v>0</v>
      </c>
      <c r="BJ20" s="51">
        <v>0</v>
      </c>
      <c r="BK20" s="16"/>
      <c r="BL20" s="14"/>
      <c r="BM20" s="43"/>
      <c r="BO20" s="51"/>
      <c r="BP20" s="16"/>
      <c r="BQ20" s="14"/>
      <c r="BR20" s="43"/>
      <c r="BT20" s="51"/>
      <c r="BU20" s="16"/>
      <c r="BV20" s="14"/>
      <c r="BW20" s="43"/>
      <c r="BY20" s="51"/>
      <c r="BZ20" s="16"/>
      <c r="CA20" s="14"/>
      <c r="CB20" s="43"/>
      <c r="CD20" s="51"/>
      <c r="CE20" s="16"/>
      <c r="CF20" s="14"/>
      <c r="CG20" s="43"/>
      <c r="CI20" s="51"/>
      <c r="CJ20" s="16"/>
      <c r="CK20" s="14"/>
      <c r="CL20" s="43"/>
      <c r="CN20" s="51"/>
      <c r="CO20" s="16"/>
      <c r="CP20" s="14"/>
      <c r="CQ20" s="43"/>
      <c r="CS20" s="51"/>
      <c r="CT20" s="16"/>
      <c r="CU20" s="14"/>
      <c r="CV20" s="43"/>
      <c r="CX20" s="51"/>
      <c r="CY20" s="16"/>
      <c r="CZ20" s="14"/>
      <c r="DA20" s="43"/>
      <c r="DC20" s="51"/>
      <c r="DD20" s="16"/>
      <c r="DE20" s="14"/>
      <c r="DF20" s="43"/>
      <c r="DH20" s="51"/>
      <c r="DI20" s="16"/>
      <c r="DJ20" s="14"/>
      <c r="DK20" s="43"/>
      <c r="DM20" s="51"/>
      <c r="DN20" s="16"/>
      <c r="DO20" s="14"/>
      <c r="DP20" s="43"/>
      <c r="DR20" s="51"/>
      <c r="DS20" s="16"/>
      <c r="DT20" s="14"/>
      <c r="DU20" s="43"/>
      <c r="DW20" s="51"/>
      <c r="DX20" s="16"/>
      <c r="DY20" s="14"/>
      <c r="DZ20" s="43"/>
      <c r="EB20" s="51"/>
      <c r="EC20" s="16"/>
      <c r="ED20" s="14"/>
      <c r="EE20" s="43"/>
      <c r="EG20" s="51"/>
      <c r="EH20" s="16"/>
      <c r="EI20" s="14"/>
      <c r="EJ20" s="43"/>
      <c r="EL20" s="51"/>
      <c r="EM20" s="16"/>
      <c r="EN20" s="14"/>
      <c r="EO20" s="43"/>
      <c r="EQ20" s="51"/>
      <c r="ER20" s="16"/>
      <c r="ES20" s="14"/>
      <c r="ET20" s="43"/>
      <c r="EV20" s="51"/>
      <c r="EW20" s="16"/>
      <c r="EX20" s="14"/>
      <c r="EY20" s="43"/>
      <c r="FA20" s="51"/>
      <c r="FB20" s="16"/>
      <c r="FC20" s="14"/>
      <c r="FD20" s="43"/>
      <c r="FF20" s="51"/>
      <c r="FG20" s="16"/>
      <c r="FH20" s="14"/>
      <c r="FI20" s="43"/>
      <c r="FK20" s="51"/>
      <c r="FL20" s="16"/>
      <c r="FM20" s="14"/>
      <c r="FN20" s="43"/>
      <c r="FP20" s="51"/>
      <c r="FQ20" s="16"/>
      <c r="FR20" s="14"/>
      <c r="FS20" s="43"/>
      <c r="FU20" s="51"/>
      <c r="FV20" s="16"/>
      <c r="FW20" s="14"/>
      <c r="FX20" s="43"/>
      <c r="FZ20" s="51"/>
      <c r="GA20" s="16"/>
      <c r="GB20" s="14"/>
      <c r="GC20" s="43"/>
      <c r="GE20" s="51"/>
      <c r="GF20" s="16"/>
      <c r="GG20" s="14"/>
      <c r="GH20" s="43"/>
      <c r="GJ20" s="51"/>
      <c r="GK20" s="16"/>
      <c r="GL20" s="14"/>
      <c r="GM20" s="43"/>
      <c r="GO20" s="51"/>
      <c r="GP20" s="16"/>
      <c r="GQ20" s="14"/>
      <c r="GR20" s="43"/>
      <c r="GT20" s="51"/>
      <c r="GU20" s="16"/>
      <c r="GV20" s="14"/>
      <c r="GW20" s="43"/>
      <c r="GY20" s="51"/>
      <c r="GZ20" s="16"/>
      <c r="HA20" s="14"/>
      <c r="HB20" s="43"/>
      <c r="HD20" s="51"/>
      <c r="HE20" s="16"/>
      <c r="HF20" s="14"/>
      <c r="HG20" s="43"/>
      <c r="HI20" s="51"/>
      <c r="HJ20" s="16"/>
      <c r="HK20" s="14"/>
      <c r="HL20" s="43"/>
      <c r="HN20" s="51"/>
      <c r="HO20" s="16"/>
      <c r="HP20" s="14"/>
      <c r="HQ20" s="43"/>
      <c r="HS20" s="51"/>
      <c r="HT20" s="16"/>
      <c r="HU20" s="14"/>
      <c r="HV20" s="43"/>
      <c r="HX20" s="51"/>
    </row>
    <row r="21" spans="1:232" ht="13.5" customHeight="1">
      <c r="A21" s="50" t="s">
        <v>1354</v>
      </c>
      <c r="B21" s="14" t="str">
        <f>VLOOKUP(A21,info_parties!A$2:Z$200,5,FALSE)</f>
        <v>Socialist Democratic Federation (Shakai-minshu-rengō, SDF)</v>
      </c>
      <c r="C21" s="16"/>
      <c r="D21" s="14"/>
      <c r="E21" s="43"/>
      <c r="G21" s="51"/>
      <c r="H21" s="16"/>
      <c r="I21" s="14"/>
      <c r="J21" s="43"/>
      <c r="L21" s="51"/>
      <c r="M21" s="16"/>
      <c r="N21" s="14"/>
      <c r="O21" s="43"/>
      <c r="Q21" s="51"/>
      <c r="R21" s="16"/>
      <c r="S21" s="14">
        <v>0</v>
      </c>
      <c r="T21" s="43">
        <v>0</v>
      </c>
      <c r="U21" s="2">
        <v>1</v>
      </c>
      <c r="V21" s="51">
        <v>4.8000000000000001E-2</v>
      </c>
      <c r="W21" s="16"/>
      <c r="X21" s="14">
        <v>0</v>
      </c>
      <c r="Y21" s="43">
        <v>0</v>
      </c>
      <c r="Z21" s="2">
        <v>1</v>
      </c>
      <c r="AA21" s="51">
        <v>4.8000000000000001E-2</v>
      </c>
      <c r="AB21" s="16"/>
      <c r="AC21" s="14"/>
      <c r="AD21" s="43"/>
      <c r="AF21" s="51"/>
      <c r="AG21" s="16"/>
      <c r="AH21" s="14"/>
      <c r="AI21" s="43"/>
      <c r="AK21" s="51"/>
      <c r="AL21" s="16"/>
      <c r="AM21" s="14"/>
      <c r="AN21" s="43"/>
      <c r="AP21" s="51"/>
      <c r="AQ21" s="16"/>
      <c r="AR21" s="14"/>
      <c r="AS21" s="43"/>
      <c r="AU21" s="51"/>
      <c r="AV21" s="16"/>
      <c r="AW21" s="14"/>
      <c r="AX21" s="43"/>
      <c r="AZ21" s="51"/>
      <c r="BA21" s="16"/>
      <c r="BB21" s="14"/>
      <c r="BC21" s="43"/>
      <c r="BE21" s="51"/>
      <c r="BF21" s="16"/>
      <c r="BG21" s="14"/>
      <c r="BH21" s="43"/>
      <c r="BJ21" s="51"/>
      <c r="BK21" s="16"/>
      <c r="BL21" s="14"/>
      <c r="BM21" s="43"/>
      <c r="BO21" s="51"/>
      <c r="BP21" s="16"/>
      <c r="BQ21" s="14"/>
      <c r="BR21" s="43"/>
      <c r="BT21" s="51"/>
      <c r="BU21" s="16"/>
      <c r="BV21" s="14"/>
      <c r="BW21" s="43"/>
      <c r="BY21" s="51"/>
      <c r="BZ21" s="16"/>
      <c r="CA21" s="14"/>
      <c r="CB21" s="43"/>
      <c r="CD21" s="51"/>
      <c r="CE21" s="16"/>
      <c r="CF21" s="14"/>
      <c r="CG21" s="43"/>
      <c r="CI21" s="51"/>
      <c r="CJ21" s="16"/>
      <c r="CK21" s="14"/>
      <c r="CL21" s="43"/>
      <c r="CN21" s="51"/>
      <c r="CO21" s="16"/>
      <c r="CP21" s="14"/>
      <c r="CQ21" s="43"/>
      <c r="CS21" s="51"/>
      <c r="CT21" s="16"/>
      <c r="CU21" s="14"/>
      <c r="CV21" s="43"/>
      <c r="CX21" s="51"/>
      <c r="CY21" s="16"/>
      <c r="CZ21" s="14"/>
      <c r="DA21" s="43"/>
      <c r="DC21" s="51"/>
      <c r="DD21" s="16"/>
      <c r="DE21" s="14"/>
      <c r="DF21" s="43"/>
      <c r="DH21" s="51"/>
      <c r="DI21" s="16"/>
      <c r="DJ21" s="14"/>
      <c r="DK21" s="43"/>
      <c r="DM21" s="51"/>
      <c r="DN21" s="16"/>
      <c r="DO21" s="14"/>
      <c r="DP21" s="43"/>
      <c r="DR21" s="51"/>
      <c r="DS21" s="16"/>
      <c r="DT21" s="14"/>
      <c r="DU21" s="43"/>
      <c r="DW21" s="51"/>
      <c r="DX21" s="16"/>
      <c r="DY21" s="14"/>
      <c r="DZ21" s="43"/>
      <c r="EB21" s="51"/>
      <c r="EC21" s="16"/>
      <c r="ED21" s="14"/>
      <c r="EE21" s="43"/>
      <c r="EG21" s="51"/>
      <c r="EH21" s="16"/>
      <c r="EI21" s="14"/>
      <c r="EJ21" s="43"/>
      <c r="EL21" s="51"/>
      <c r="EM21" s="16"/>
      <c r="EN21" s="14"/>
      <c r="EO21" s="43"/>
      <c r="EQ21" s="51"/>
      <c r="ER21" s="16"/>
      <c r="ES21" s="14"/>
      <c r="ET21" s="43"/>
      <c r="EV21" s="51"/>
      <c r="EW21" s="16"/>
      <c r="EX21" s="14"/>
      <c r="EY21" s="43"/>
      <c r="FA21" s="51"/>
      <c r="FB21" s="16"/>
      <c r="FC21" s="14"/>
      <c r="FD21" s="43"/>
      <c r="FF21" s="51"/>
      <c r="FG21" s="16"/>
      <c r="FH21" s="14"/>
      <c r="FI21" s="43"/>
      <c r="FK21" s="51"/>
      <c r="FL21" s="16"/>
      <c r="FM21" s="14"/>
      <c r="FN21" s="43"/>
      <c r="FP21" s="51"/>
      <c r="FQ21" s="16"/>
      <c r="FR21" s="14"/>
      <c r="FS21" s="43"/>
      <c r="FU21" s="51"/>
      <c r="FV21" s="16"/>
      <c r="FW21" s="14"/>
      <c r="FX21" s="43"/>
      <c r="FZ21" s="51"/>
      <c r="GA21" s="16"/>
      <c r="GB21" s="14"/>
      <c r="GC21" s="43"/>
      <c r="GE21" s="51"/>
      <c r="GF21" s="16"/>
      <c r="GG21" s="14"/>
      <c r="GH21" s="43"/>
      <c r="GJ21" s="51"/>
      <c r="GK21" s="16"/>
      <c r="GL21" s="14"/>
      <c r="GM21" s="43"/>
      <c r="GO21" s="51"/>
      <c r="GP21" s="16"/>
      <c r="GQ21" s="14"/>
      <c r="GR21" s="43"/>
      <c r="GT21" s="51"/>
      <c r="GU21" s="16"/>
      <c r="GV21" s="14"/>
      <c r="GW21" s="43"/>
      <c r="GY21" s="51"/>
      <c r="GZ21" s="16"/>
      <c r="HA21" s="14"/>
      <c r="HB21" s="43"/>
      <c r="HD21" s="51"/>
      <c r="HE21" s="16"/>
      <c r="HF21" s="14"/>
      <c r="HG21" s="43"/>
      <c r="HI21" s="51"/>
      <c r="HJ21" s="16"/>
      <c r="HK21" s="14"/>
      <c r="HL21" s="43"/>
      <c r="HN21" s="51"/>
      <c r="HO21" s="16"/>
      <c r="HP21" s="14"/>
      <c r="HQ21" s="43"/>
      <c r="HS21" s="51"/>
      <c r="HT21" s="16"/>
      <c r="HU21" s="14"/>
      <c r="HV21" s="43"/>
      <c r="HX21" s="51"/>
    </row>
    <row r="22" spans="1:232" ht="13.5" customHeight="1">
      <c r="A22" s="50" t="s">
        <v>1352</v>
      </c>
      <c r="B22" s="14" t="str">
        <f>VLOOKUP(A22,info_parties!A$2:Z$200,5,FALSE)</f>
        <v>Kaishin (incl. JRP, JNP, DSP, LP &amp; Kaikaku no kai) (Kaishin, Kaishin)</v>
      </c>
      <c r="C22" s="16"/>
      <c r="D22" s="14"/>
      <c r="E22" s="43"/>
      <c r="G22" s="51"/>
      <c r="H22" s="16"/>
      <c r="I22" s="14"/>
      <c r="J22" s="43"/>
      <c r="L22" s="51"/>
      <c r="M22" s="16"/>
      <c r="N22" s="14"/>
      <c r="O22" s="43"/>
      <c r="Q22" s="51"/>
      <c r="R22" s="16"/>
      <c r="S22" s="14"/>
      <c r="T22" s="14"/>
      <c r="V22" s="51"/>
      <c r="W22" s="16"/>
      <c r="X22" s="14"/>
      <c r="Y22" s="14"/>
      <c r="AA22" s="51"/>
      <c r="AB22" s="16"/>
      <c r="AC22" s="14">
        <v>130</v>
      </c>
      <c r="AD22" s="43">
        <v>0.254</v>
      </c>
      <c r="AE22" s="2">
        <v>0</v>
      </c>
      <c r="AF22" s="51">
        <v>0</v>
      </c>
      <c r="AG22" s="16"/>
      <c r="AH22" s="14"/>
      <c r="AI22" s="43"/>
      <c r="AK22" s="51"/>
      <c r="AL22" s="16"/>
      <c r="AM22" s="14"/>
      <c r="AN22" s="43"/>
      <c r="AP22" s="51"/>
      <c r="AQ22" s="16"/>
      <c r="AR22" s="14"/>
      <c r="AS22" s="43"/>
      <c r="AU22" s="51"/>
      <c r="AV22" s="16"/>
      <c r="AW22" s="14"/>
      <c r="AX22" s="43"/>
      <c r="AZ22" s="51"/>
      <c r="BA22" s="16"/>
      <c r="BB22" s="14"/>
      <c r="BC22" s="43"/>
      <c r="BE22" s="51"/>
      <c r="BF22" s="16"/>
      <c r="BG22" s="14"/>
      <c r="BH22" s="43"/>
      <c r="BJ22" s="51"/>
      <c r="BK22" s="16"/>
      <c r="BL22" s="14"/>
      <c r="BM22" s="43"/>
      <c r="BO22" s="51"/>
      <c r="BP22" s="16"/>
      <c r="BQ22" s="14"/>
      <c r="BR22" s="43"/>
      <c r="BT22" s="51"/>
      <c r="BU22" s="16"/>
      <c r="BV22" s="14"/>
      <c r="BW22" s="43"/>
      <c r="BY22" s="51"/>
      <c r="BZ22" s="16"/>
      <c r="CA22" s="14"/>
      <c r="CB22" s="43"/>
      <c r="CD22" s="51"/>
      <c r="CE22" s="16"/>
      <c r="CF22" s="14"/>
      <c r="CG22" s="43"/>
      <c r="CI22" s="51"/>
      <c r="CJ22" s="16"/>
      <c r="CK22" s="14"/>
      <c r="CL22" s="43"/>
      <c r="CN22" s="51"/>
      <c r="CO22" s="16"/>
      <c r="CP22" s="14"/>
      <c r="CQ22" s="43"/>
      <c r="CS22" s="51"/>
      <c r="CT22" s="16"/>
      <c r="CU22" s="14"/>
      <c r="CV22" s="43"/>
      <c r="CX22" s="51"/>
      <c r="CY22" s="16"/>
      <c r="CZ22" s="14"/>
      <c r="DA22" s="43"/>
      <c r="DC22" s="51"/>
      <c r="DD22" s="16"/>
      <c r="DE22" s="14"/>
      <c r="DF22" s="43"/>
      <c r="DH22" s="51"/>
      <c r="DI22" s="16"/>
      <c r="DJ22" s="14"/>
      <c r="DK22" s="43"/>
      <c r="DM22" s="51"/>
      <c r="DN22" s="16"/>
      <c r="DO22" s="14"/>
      <c r="DP22" s="43"/>
      <c r="DR22" s="51"/>
      <c r="DS22" s="16"/>
      <c r="DT22" s="14"/>
      <c r="DU22" s="43"/>
      <c r="DW22" s="51"/>
      <c r="DX22" s="16"/>
      <c r="DY22" s="14"/>
      <c r="DZ22" s="43"/>
      <c r="EB22" s="51"/>
      <c r="EC22" s="16"/>
      <c r="ED22" s="14"/>
      <c r="EE22" s="43"/>
      <c r="EG22" s="51"/>
      <c r="EH22" s="16"/>
      <c r="EI22" s="14"/>
      <c r="EJ22" s="43"/>
      <c r="EL22" s="51"/>
      <c r="EM22" s="16"/>
      <c r="EN22" s="14"/>
      <c r="EO22" s="43"/>
      <c r="EQ22" s="51"/>
      <c r="ER22" s="16"/>
      <c r="ES22" s="14"/>
      <c r="ET22" s="43"/>
      <c r="EV22" s="51"/>
      <c r="EW22" s="16"/>
      <c r="EX22" s="14"/>
      <c r="EY22" s="43"/>
      <c r="FA22" s="51"/>
      <c r="FB22" s="16"/>
      <c r="FC22" s="14"/>
      <c r="FD22" s="43"/>
      <c r="FF22" s="51"/>
      <c r="FG22" s="16"/>
      <c r="FH22" s="14"/>
      <c r="FI22" s="43"/>
      <c r="FK22" s="51"/>
      <c r="FL22" s="16"/>
      <c r="FM22" s="14"/>
      <c r="FN22" s="43"/>
      <c r="FP22" s="51"/>
      <c r="FQ22" s="16"/>
      <c r="FR22" s="14"/>
      <c r="FS22" s="43"/>
      <c r="FU22" s="51"/>
      <c r="FV22" s="16"/>
      <c r="FW22" s="14"/>
      <c r="FX22" s="43"/>
      <c r="FZ22" s="51"/>
      <c r="GA22" s="16"/>
      <c r="GB22" s="14"/>
      <c r="GC22" s="43"/>
      <c r="GE22" s="51"/>
      <c r="GF22" s="16"/>
      <c r="GG22" s="14"/>
      <c r="GH22" s="43"/>
      <c r="GJ22" s="51"/>
      <c r="GK22" s="16"/>
      <c r="GL22" s="14"/>
      <c r="GM22" s="43"/>
      <c r="GO22" s="51"/>
      <c r="GP22" s="16"/>
      <c r="GQ22" s="14"/>
      <c r="GR22" s="43"/>
      <c r="GT22" s="51"/>
      <c r="GU22" s="16"/>
      <c r="GV22" s="14"/>
      <c r="GW22" s="43"/>
      <c r="GY22" s="51"/>
      <c r="GZ22" s="16"/>
      <c r="HA22" s="14"/>
      <c r="HB22" s="43"/>
      <c r="HD22" s="51"/>
      <c r="HE22" s="16"/>
      <c r="HF22" s="14"/>
      <c r="HG22" s="43"/>
      <c r="HI22" s="51"/>
      <c r="HJ22" s="16"/>
      <c r="HK22" s="14"/>
      <c r="HL22" s="43"/>
      <c r="HN22" s="51"/>
      <c r="HO22" s="16"/>
      <c r="HP22" s="14"/>
      <c r="HQ22" s="43"/>
      <c r="HS22" s="51"/>
      <c r="HT22" s="16"/>
      <c r="HU22" s="14"/>
      <c r="HV22" s="43"/>
      <c r="HX22" s="51"/>
    </row>
    <row r="23" spans="1:232" ht="13.5" customHeight="1">
      <c r="A23" s="50" t="s">
        <v>1341</v>
      </c>
      <c r="B23" s="14" t="str">
        <f>VLOOKUP(A23,info_parties!A$2:Z$200,5,FALSE)</f>
        <v>Liberal Party (Jiyūtō, LP)</v>
      </c>
      <c r="C23" s="16"/>
      <c r="D23" s="14"/>
      <c r="E23" s="43"/>
      <c r="G23" s="51"/>
      <c r="H23" s="16"/>
      <c r="I23" s="14"/>
      <c r="J23" s="43"/>
      <c r="L23" s="51"/>
      <c r="M23" s="16"/>
      <c r="N23" s="14"/>
      <c r="O23" s="43"/>
      <c r="Q23" s="51"/>
      <c r="R23" s="16"/>
      <c r="S23" s="14"/>
      <c r="T23" s="14"/>
      <c r="V23" s="51"/>
      <c r="W23" s="16"/>
      <c r="X23" s="14"/>
      <c r="Y23" s="14"/>
      <c r="AA23" s="51"/>
      <c r="AB23" s="16"/>
      <c r="AC23" s="14"/>
      <c r="AD23" s="43"/>
      <c r="AF23" s="51"/>
      <c r="AG23" s="16"/>
      <c r="AH23" s="14"/>
      <c r="AI23" s="43"/>
      <c r="AK23" s="51"/>
      <c r="AL23" s="16"/>
      <c r="AM23" s="14"/>
      <c r="AN23" s="43"/>
      <c r="AP23" s="51"/>
      <c r="AQ23" s="16"/>
      <c r="AR23" s="14"/>
      <c r="AS23" s="43"/>
      <c r="AU23" s="51"/>
      <c r="AV23" s="16"/>
      <c r="AW23" s="14"/>
      <c r="AX23" s="43"/>
      <c r="AZ23" s="51"/>
      <c r="BA23" s="16"/>
      <c r="BB23" s="14"/>
      <c r="BC23" s="43"/>
      <c r="BE23" s="51"/>
      <c r="BF23" s="16"/>
      <c r="BG23" s="14"/>
      <c r="BH23" s="43"/>
      <c r="BJ23" s="51"/>
      <c r="BK23" s="16"/>
      <c r="BL23" s="14"/>
      <c r="BM23" s="43"/>
      <c r="BO23" s="51"/>
      <c r="BP23" s="16"/>
      <c r="BQ23" s="14">
        <v>38</v>
      </c>
      <c r="BR23" s="43">
        <v>7.5999999999999998E-2</v>
      </c>
      <c r="BS23" s="2">
        <v>1</v>
      </c>
      <c r="BT23" s="51">
        <v>4.2999999999999997E-2</v>
      </c>
      <c r="BU23" s="16"/>
      <c r="BV23" s="14">
        <v>39</v>
      </c>
      <c r="BW23" s="43">
        <v>7.8E-2</v>
      </c>
      <c r="BX23" s="2">
        <v>2</v>
      </c>
      <c r="BY23" s="51">
        <v>8.6999999999999994E-2</v>
      </c>
      <c r="BZ23" s="16"/>
      <c r="CA23" s="14"/>
      <c r="CB23" s="43"/>
      <c r="CD23" s="51"/>
      <c r="CE23" s="16"/>
      <c r="CF23" s="14"/>
      <c r="CG23" s="43"/>
      <c r="CI23" s="51"/>
      <c r="CJ23" s="16"/>
      <c r="CK23" s="14"/>
      <c r="CL23" s="43"/>
      <c r="CN23" s="51"/>
      <c r="CO23" s="16"/>
      <c r="CP23" s="14"/>
      <c r="CQ23" s="43"/>
      <c r="CS23" s="51"/>
      <c r="CT23" s="16"/>
      <c r="CU23" s="14"/>
      <c r="CV23" s="43"/>
      <c r="CX23" s="51"/>
      <c r="CY23" s="16"/>
      <c r="CZ23" s="14"/>
      <c r="DA23" s="43"/>
      <c r="DC23" s="51"/>
      <c r="DD23" s="16"/>
      <c r="DE23" s="14"/>
      <c r="DF23" s="43"/>
      <c r="DH23" s="51"/>
      <c r="DI23" s="16"/>
      <c r="DJ23" s="14"/>
      <c r="DK23" s="43"/>
      <c r="DM23" s="51"/>
      <c r="DN23" s="16"/>
      <c r="DO23" s="14"/>
      <c r="DP23" s="43"/>
      <c r="DR23" s="51"/>
      <c r="DS23" s="16"/>
      <c r="DT23" s="14"/>
      <c r="DU23" s="43"/>
      <c r="DW23" s="51"/>
      <c r="DX23" s="16"/>
      <c r="DY23" s="14"/>
      <c r="DZ23" s="43"/>
      <c r="EB23" s="51"/>
      <c r="EC23" s="16"/>
      <c r="ED23" s="14"/>
      <c r="EE23" s="43"/>
      <c r="EG23" s="51"/>
      <c r="EH23" s="16"/>
      <c r="EI23" s="14"/>
      <c r="EJ23" s="43"/>
      <c r="EL23" s="51"/>
      <c r="EM23" s="16"/>
      <c r="EN23" s="14"/>
      <c r="EO23" s="43"/>
      <c r="EQ23" s="51"/>
      <c r="ER23" s="16"/>
      <c r="ES23" s="14"/>
      <c r="ET23" s="43"/>
      <c r="EV23" s="51"/>
      <c r="EW23" s="16"/>
      <c r="EX23" s="14"/>
      <c r="EY23" s="43"/>
      <c r="FA23" s="51"/>
      <c r="FB23" s="16"/>
      <c r="FC23" s="14"/>
      <c r="FD23" s="43"/>
      <c r="FF23" s="51"/>
      <c r="FG23" s="16"/>
      <c r="FH23" s="14"/>
      <c r="FI23" s="43"/>
      <c r="FK23" s="51"/>
      <c r="FL23" s="16"/>
      <c r="FM23" s="14"/>
      <c r="FN23" s="43"/>
      <c r="FP23" s="51"/>
      <c r="FQ23" s="16"/>
      <c r="FR23" s="14"/>
      <c r="FS23" s="43"/>
      <c r="FU23" s="51"/>
      <c r="FV23" s="16"/>
      <c r="FW23" s="14"/>
      <c r="FX23" s="43"/>
      <c r="FZ23" s="51"/>
      <c r="GA23" s="16"/>
      <c r="GB23" s="14"/>
      <c r="GC23" s="43"/>
      <c r="GE23" s="51"/>
      <c r="GF23" s="16"/>
      <c r="GG23" s="14"/>
      <c r="GH23" s="43"/>
      <c r="GJ23" s="51"/>
      <c r="GK23" s="16"/>
      <c r="GL23" s="14"/>
      <c r="GM23" s="43"/>
      <c r="GO23" s="51"/>
      <c r="GP23" s="16"/>
      <c r="GQ23" s="14"/>
      <c r="GR23" s="43"/>
      <c r="GT23" s="51"/>
      <c r="GU23" s="16"/>
      <c r="GV23" s="14"/>
      <c r="GW23" s="43"/>
      <c r="GY23" s="51"/>
      <c r="GZ23" s="16"/>
      <c r="HA23" s="14"/>
      <c r="HB23" s="43"/>
      <c r="HD23" s="51"/>
      <c r="HE23" s="16"/>
      <c r="HF23" s="14"/>
      <c r="HG23" s="43"/>
      <c r="HI23" s="51"/>
      <c r="HJ23" s="16"/>
      <c r="HK23" s="14"/>
      <c r="HL23" s="43"/>
      <c r="HN23" s="51"/>
      <c r="HO23" s="16"/>
      <c r="HP23" s="14"/>
      <c r="HQ23" s="43"/>
      <c r="HS23" s="51"/>
      <c r="HT23" s="16"/>
      <c r="HU23" s="14"/>
      <c r="HV23" s="43"/>
      <c r="HX23" s="51"/>
    </row>
    <row r="24" spans="1:232" ht="13.5" customHeight="1">
      <c r="A24" s="50" t="s">
        <v>1351</v>
      </c>
      <c r="B24" s="14" t="str">
        <f>VLOOKUP(A24,info_parties!A$2:Z$200,5,FALSE)</f>
        <v>New Conservative Party (Hoshushintō, NCP)</v>
      </c>
      <c r="C24" s="16"/>
      <c r="D24" s="14"/>
      <c r="E24" s="43"/>
      <c r="G24" s="51"/>
      <c r="H24" s="16"/>
      <c r="I24" s="14"/>
      <c r="J24" s="43"/>
      <c r="L24" s="51"/>
      <c r="M24" s="16"/>
      <c r="N24" s="14"/>
      <c r="O24" s="43"/>
      <c r="Q24" s="51"/>
      <c r="R24" s="16"/>
      <c r="S24" s="14"/>
      <c r="T24" s="14"/>
      <c r="V24" s="51"/>
      <c r="W24" s="16"/>
      <c r="X24" s="14"/>
      <c r="Y24" s="14"/>
      <c r="AA24" s="51"/>
      <c r="AB24" s="16"/>
      <c r="AC24" s="14"/>
      <c r="AD24" s="43"/>
      <c r="AF24" s="51"/>
      <c r="AG24" s="16"/>
      <c r="AH24" s="14"/>
      <c r="AI24" s="43"/>
      <c r="AK24" s="51"/>
      <c r="AL24" s="16"/>
      <c r="AM24" s="14"/>
      <c r="AN24" s="43"/>
      <c r="AP24" s="51"/>
      <c r="AQ24" s="16"/>
      <c r="AR24" s="14"/>
      <c r="AS24" s="43"/>
      <c r="AU24" s="51"/>
      <c r="AV24" s="16"/>
      <c r="AW24" s="14"/>
      <c r="AX24" s="43"/>
      <c r="AZ24" s="51"/>
      <c r="BA24" s="16"/>
      <c r="BB24" s="14"/>
      <c r="BC24" s="43"/>
      <c r="BE24" s="51"/>
      <c r="BF24" s="16"/>
      <c r="BG24" s="14"/>
      <c r="BH24" s="43"/>
      <c r="BJ24" s="51"/>
      <c r="BK24" s="16"/>
      <c r="BL24" s="14"/>
      <c r="BM24" s="43"/>
      <c r="BO24" s="51"/>
      <c r="BP24" s="16"/>
      <c r="BQ24" s="14"/>
      <c r="BR24" s="43"/>
      <c r="BT24" s="51"/>
      <c r="BU24" s="16"/>
      <c r="BV24" s="14"/>
      <c r="BW24" s="43"/>
      <c r="BY24" s="51"/>
      <c r="BZ24" s="16"/>
      <c r="CA24" s="14">
        <v>39</v>
      </c>
      <c r="CB24" s="43">
        <v>7.8E-2</v>
      </c>
      <c r="CC24" s="2">
        <v>2</v>
      </c>
      <c r="CD24" s="51">
        <v>8.6999999999999994E-2</v>
      </c>
      <c r="CE24" s="16"/>
      <c r="CF24" s="14">
        <v>7</v>
      </c>
      <c r="CG24" s="43">
        <v>1.3999999999999999E-2</v>
      </c>
      <c r="CH24" s="2">
        <v>1</v>
      </c>
      <c r="CI24" s="51">
        <v>4.2999999999999997E-2</v>
      </c>
      <c r="CJ24" s="16"/>
      <c r="CK24" s="14">
        <v>7</v>
      </c>
      <c r="CL24" s="43">
        <v>1.4999999999999999E-2</v>
      </c>
      <c r="CM24" s="2">
        <v>1</v>
      </c>
      <c r="CN24" s="51">
        <v>0.05</v>
      </c>
      <c r="CO24" s="16"/>
      <c r="CP24" s="14">
        <v>7</v>
      </c>
      <c r="CQ24" s="43">
        <v>1.4999999999999999E-2</v>
      </c>
      <c r="CR24" s="2">
        <v>1</v>
      </c>
      <c r="CS24" s="51">
        <v>0.06</v>
      </c>
      <c r="CT24" s="16"/>
      <c r="CU24" s="14">
        <v>10</v>
      </c>
      <c r="CV24" s="43">
        <v>2.1000000000000001E-2</v>
      </c>
      <c r="CW24" s="2">
        <v>1</v>
      </c>
      <c r="CX24" s="51">
        <v>5.5999999999999994E-2</v>
      </c>
      <c r="CY24" s="16"/>
      <c r="CZ24" s="14"/>
      <c r="DA24" s="43"/>
      <c r="DC24" s="51"/>
      <c r="DD24" s="16"/>
      <c r="DE24" s="14"/>
      <c r="DF24" s="43"/>
      <c r="DH24" s="51"/>
      <c r="DI24" s="16"/>
      <c r="DJ24" s="14"/>
      <c r="DK24" s="43"/>
      <c r="DM24" s="51"/>
      <c r="DN24" s="16"/>
      <c r="DO24" s="14"/>
      <c r="DP24" s="43"/>
      <c r="DR24" s="51"/>
      <c r="DS24" s="16"/>
      <c r="DT24" s="14"/>
      <c r="DU24" s="43"/>
      <c r="DW24" s="51"/>
      <c r="DX24" s="16"/>
      <c r="DY24" s="14"/>
      <c r="DZ24" s="43"/>
      <c r="EB24" s="51"/>
      <c r="EC24" s="16"/>
      <c r="ED24" s="14"/>
      <c r="EE24" s="43"/>
      <c r="EG24" s="51"/>
      <c r="EH24" s="16"/>
      <c r="EI24" s="14"/>
      <c r="EJ24" s="43"/>
      <c r="EL24" s="51"/>
      <c r="EM24" s="16"/>
      <c r="EN24" s="14"/>
      <c r="EO24" s="43"/>
      <c r="EQ24" s="51"/>
      <c r="ER24" s="16"/>
      <c r="ES24" s="14"/>
      <c r="ET24" s="43"/>
      <c r="EV24" s="51"/>
      <c r="EW24" s="16"/>
      <c r="EX24" s="14"/>
      <c r="EY24" s="43"/>
      <c r="FA24" s="51"/>
      <c r="FB24" s="16"/>
      <c r="FC24" s="14"/>
      <c r="FD24" s="43"/>
      <c r="FF24" s="51"/>
      <c r="FG24" s="16"/>
      <c r="FH24" s="14"/>
      <c r="FI24" s="43"/>
      <c r="FK24" s="51"/>
      <c r="FL24" s="16"/>
      <c r="FM24" s="14"/>
      <c r="FN24" s="43"/>
      <c r="FP24" s="51"/>
      <c r="FQ24" s="16"/>
      <c r="FR24" s="14"/>
      <c r="FS24" s="43"/>
      <c r="FU24" s="51"/>
      <c r="FV24" s="16"/>
      <c r="FW24" s="14"/>
      <c r="FX24" s="43"/>
      <c r="FZ24" s="51"/>
      <c r="GA24" s="16"/>
      <c r="GB24" s="14"/>
      <c r="GC24" s="43"/>
      <c r="GE24" s="51"/>
      <c r="GF24" s="16"/>
      <c r="GG24" s="14"/>
      <c r="GH24" s="43"/>
      <c r="GJ24" s="51"/>
      <c r="GK24" s="16"/>
      <c r="GL24" s="14"/>
      <c r="GM24" s="43"/>
      <c r="GO24" s="51"/>
      <c r="GP24" s="16"/>
      <c r="GQ24" s="14"/>
      <c r="GR24" s="43"/>
      <c r="GT24" s="51"/>
      <c r="GU24" s="16"/>
      <c r="GV24" s="14"/>
      <c r="GW24" s="43"/>
      <c r="GY24" s="51"/>
      <c r="GZ24" s="16"/>
      <c r="HA24" s="14"/>
      <c r="HB24" s="43"/>
      <c r="HD24" s="51"/>
      <c r="HE24" s="16"/>
      <c r="HF24" s="14"/>
      <c r="HG24" s="43"/>
      <c r="HI24" s="51"/>
      <c r="HJ24" s="16"/>
      <c r="HK24" s="14"/>
      <c r="HL24" s="43"/>
      <c r="HN24" s="51"/>
      <c r="HO24" s="16"/>
      <c r="HP24" s="14"/>
      <c r="HQ24" s="43"/>
      <c r="HS24" s="51"/>
      <c r="HT24" s="16"/>
      <c r="HU24" s="14"/>
      <c r="HV24" s="43"/>
      <c r="HX24" s="51"/>
    </row>
    <row r="25" spans="1:232" ht="13.5" customHeight="1">
      <c r="A25" s="50" t="s">
        <v>1350</v>
      </c>
      <c r="B25" s="14" t="str">
        <f>VLOOKUP(A25,info_parties!A$2:Z$200,5,FALSE)</f>
        <v>People's New Party (Kokumin Shintō, PNP)</v>
      </c>
      <c r="C25" s="16"/>
      <c r="D25" s="14"/>
      <c r="E25" s="43"/>
      <c r="G25" s="51"/>
      <c r="H25" s="16"/>
      <c r="I25" s="14"/>
      <c r="J25" s="43"/>
      <c r="L25" s="51"/>
      <c r="M25" s="16"/>
      <c r="N25" s="14"/>
      <c r="O25" s="43"/>
      <c r="Q25" s="51"/>
      <c r="R25" s="16"/>
      <c r="S25" s="14"/>
      <c r="T25" s="14"/>
      <c r="V25" s="51"/>
      <c r="W25" s="16"/>
      <c r="X25" s="14"/>
      <c r="Y25" s="14"/>
      <c r="AA25" s="51"/>
      <c r="AB25" s="16"/>
      <c r="AC25" s="14"/>
      <c r="AD25" s="43"/>
      <c r="AF25" s="51"/>
      <c r="AG25" s="16"/>
      <c r="AH25" s="14"/>
      <c r="AI25" s="43"/>
      <c r="AK25" s="51"/>
      <c r="AL25" s="16"/>
      <c r="AM25" s="14"/>
      <c r="AN25" s="43"/>
      <c r="AP25" s="51"/>
      <c r="AQ25" s="16"/>
      <c r="AR25" s="14"/>
      <c r="AS25" s="43"/>
      <c r="AU25" s="51"/>
      <c r="AV25" s="16"/>
      <c r="AW25" s="14"/>
      <c r="AX25" s="43"/>
      <c r="AZ25" s="51"/>
      <c r="BA25" s="16"/>
      <c r="BB25" s="14"/>
      <c r="BC25" s="43"/>
      <c r="BE25" s="51"/>
      <c r="BF25" s="16"/>
      <c r="BG25" s="14"/>
      <c r="BH25" s="43"/>
      <c r="BJ25" s="51"/>
      <c r="BK25" s="16"/>
      <c r="BL25" s="14"/>
      <c r="BM25" s="43"/>
      <c r="BO25" s="51"/>
      <c r="BP25" s="16"/>
      <c r="BQ25" s="14"/>
      <c r="BR25" s="43"/>
      <c r="BT25" s="51"/>
      <c r="BU25" s="16"/>
      <c r="BV25" s="14"/>
      <c r="BW25" s="43"/>
      <c r="BY25" s="51"/>
      <c r="BZ25" s="16"/>
      <c r="CA25" s="14"/>
      <c r="CB25" s="43"/>
      <c r="CD25" s="51"/>
      <c r="CE25" s="16"/>
      <c r="CF25" s="14"/>
      <c r="CG25" s="43"/>
      <c r="CI25" s="51"/>
      <c r="CJ25" s="16"/>
      <c r="CK25" s="14"/>
      <c r="CL25" s="43"/>
      <c r="CN25" s="51"/>
      <c r="CO25" s="16"/>
      <c r="CP25" s="14"/>
      <c r="CQ25" s="43"/>
      <c r="CS25" s="51"/>
      <c r="CT25" s="16"/>
      <c r="CU25" s="14"/>
      <c r="CV25" s="43"/>
      <c r="CX25" s="51"/>
      <c r="CY25" s="16"/>
      <c r="CZ25" s="14"/>
      <c r="DA25" s="43"/>
      <c r="DC25" s="51"/>
      <c r="DD25" s="16"/>
      <c r="DE25" s="14"/>
      <c r="DF25" s="43"/>
      <c r="DH25" s="51"/>
      <c r="DI25" s="16"/>
      <c r="DJ25" s="14"/>
      <c r="DK25" s="43"/>
      <c r="DM25" s="51"/>
      <c r="DN25" s="16"/>
      <c r="DO25" s="14"/>
      <c r="DP25" s="43"/>
      <c r="DR25" s="51"/>
      <c r="DS25" s="16"/>
      <c r="DT25" s="14"/>
      <c r="DU25" s="43"/>
      <c r="DW25" s="51"/>
      <c r="DX25" s="16"/>
      <c r="DY25" s="14"/>
      <c r="DZ25" s="43"/>
      <c r="EB25" s="51"/>
      <c r="EC25" s="16"/>
      <c r="ED25" s="14"/>
      <c r="EE25" s="43"/>
      <c r="EG25" s="51"/>
      <c r="EH25" s="16"/>
      <c r="EI25" s="14">
        <v>3</v>
      </c>
      <c r="EJ25" s="43">
        <v>6.0000000000000001E-3</v>
      </c>
      <c r="EK25" s="2">
        <v>1</v>
      </c>
      <c r="EL25" s="51">
        <v>5.5999999999999994E-2</v>
      </c>
      <c r="EM25" s="16"/>
      <c r="EN25" s="14">
        <v>3</v>
      </c>
      <c r="EO25" s="43">
        <v>6.0000000000000001E-3</v>
      </c>
      <c r="EP25" s="2">
        <v>1</v>
      </c>
      <c r="EQ25" s="51">
        <v>5.5999999999999994E-2</v>
      </c>
      <c r="ER25" s="16"/>
      <c r="ES25" s="14">
        <v>4</v>
      </c>
      <c r="ET25" s="43">
        <v>8.0000000000000002E-3</v>
      </c>
      <c r="EU25" s="2">
        <v>1</v>
      </c>
      <c r="EV25" s="51">
        <v>5.6000000000000001E-2</v>
      </c>
      <c r="EW25" s="16"/>
      <c r="EX25" s="14">
        <v>4</v>
      </c>
      <c r="EY25" s="43">
        <v>8.0000000000000002E-3</v>
      </c>
      <c r="EZ25" s="2">
        <v>1</v>
      </c>
      <c r="FA25" s="51">
        <v>5.6000000000000001E-2</v>
      </c>
      <c r="FB25" s="16"/>
      <c r="FC25" s="14">
        <v>4</v>
      </c>
      <c r="FD25" s="43">
        <v>8.0000000000000002E-3</v>
      </c>
      <c r="FE25" s="2">
        <v>1</v>
      </c>
      <c r="FF25" s="51">
        <v>5.5999999999999994E-2</v>
      </c>
      <c r="FG25" s="16"/>
      <c r="FH25" s="14">
        <v>5</v>
      </c>
      <c r="FI25" s="43">
        <v>0.01</v>
      </c>
      <c r="FJ25" s="2">
        <v>1</v>
      </c>
      <c r="FK25" s="51">
        <v>5.2999999999999999E-2</v>
      </c>
      <c r="FL25" s="16"/>
      <c r="FM25" s="14">
        <v>5</v>
      </c>
      <c r="FN25" s="43">
        <v>0.01</v>
      </c>
      <c r="FO25" s="2">
        <v>1</v>
      </c>
      <c r="FP25" s="51">
        <v>5.2999999999999999E-2</v>
      </c>
      <c r="FQ25" s="16"/>
      <c r="FR25" s="14"/>
      <c r="FS25" s="43"/>
      <c r="FU25" s="51"/>
      <c r="FV25" s="16"/>
      <c r="FW25" s="14"/>
      <c r="FX25" s="43"/>
      <c r="FZ25" s="51"/>
      <c r="GA25" s="16"/>
      <c r="GB25" s="14"/>
      <c r="GC25" s="43"/>
      <c r="GE25" s="51"/>
      <c r="GF25" s="16"/>
      <c r="GG25" s="14"/>
      <c r="GH25" s="43"/>
      <c r="GJ25" s="51"/>
      <c r="GK25" s="16"/>
      <c r="GL25" s="14"/>
      <c r="GM25" s="43"/>
      <c r="GO25" s="51"/>
      <c r="GP25" s="16"/>
      <c r="GQ25" s="14"/>
      <c r="GR25" s="43"/>
      <c r="GT25" s="51"/>
      <c r="GU25" s="16"/>
      <c r="GV25" s="14"/>
      <c r="GW25" s="43"/>
      <c r="GY25" s="51"/>
      <c r="GZ25" s="16"/>
      <c r="HA25" s="14"/>
      <c r="HB25" s="43"/>
      <c r="HD25" s="51"/>
      <c r="HE25" s="16"/>
      <c r="HF25" s="14"/>
      <c r="HG25" s="43"/>
      <c r="HI25" s="51"/>
      <c r="HJ25" s="16"/>
      <c r="HK25" s="14"/>
      <c r="HL25" s="43"/>
      <c r="HN25" s="51"/>
      <c r="HO25" s="16"/>
      <c r="HP25" s="14"/>
      <c r="HQ25" s="43"/>
      <c r="HS25" s="51"/>
      <c r="HT25" s="16"/>
      <c r="HU25" s="14"/>
      <c r="HV25" s="43"/>
      <c r="HX25" s="51"/>
    </row>
    <row r="26" spans="1:232" ht="13.5" customHeight="1">
      <c r="A26" s="50" t="s">
        <v>1347</v>
      </c>
      <c r="B26" s="14" t="str">
        <f>VLOOKUP(A26,info_parties!A$2:Z$200,5,FALSE)</f>
        <v>Non-diet member (none, none)</v>
      </c>
      <c r="C26" s="2"/>
      <c r="AB26" s="16"/>
      <c r="AC26" s="14">
        <v>0</v>
      </c>
      <c r="AD26" s="43">
        <v>0</v>
      </c>
      <c r="AE26" s="2">
        <v>1</v>
      </c>
      <c r="AF26" s="51">
        <v>4.8000000000000001E-2</v>
      </c>
      <c r="AG26" s="16"/>
      <c r="AH26" s="14"/>
      <c r="AI26" s="43"/>
      <c r="AK26" s="51"/>
      <c r="AL26" s="16"/>
      <c r="AM26" s="14">
        <v>0</v>
      </c>
      <c r="AN26" s="43">
        <v>0</v>
      </c>
      <c r="AO26" s="2">
        <v>1</v>
      </c>
      <c r="AP26" s="51">
        <v>4.8000000000000001E-2</v>
      </c>
      <c r="AQ26" s="16"/>
      <c r="AR26" s="14">
        <v>0</v>
      </c>
      <c r="AS26" s="43">
        <v>0</v>
      </c>
      <c r="AT26" s="2">
        <v>1</v>
      </c>
      <c r="AU26" s="51">
        <v>4.8000000000000001E-2</v>
      </c>
      <c r="AV26" s="16"/>
      <c r="AW26" s="14"/>
      <c r="AX26" s="43"/>
      <c r="AZ26" s="51"/>
      <c r="BA26" s="16"/>
      <c r="BB26" s="14"/>
      <c r="BC26" s="43"/>
      <c r="BE26" s="51"/>
      <c r="BF26" s="16"/>
      <c r="BG26" s="14"/>
      <c r="BH26" s="43"/>
      <c r="BJ26" s="51"/>
      <c r="BK26" s="16"/>
      <c r="BL26" s="14">
        <v>0</v>
      </c>
      <c r="BM26" s="43">
        <v>0</v>
      </c>
      <c r="BN26" s="2">
        <v>1</v>
      </c>
      <c r="BO26" s="51">
        <v>4.8000000000000001E-2</v>
      </c>
      <c r="BP26" s="16"/>
      <c r="BQ26" s="14">
        <v>0</v>
      </c>
      <c r="BR26" s="43">
        <v>0</v>
      </c>
      <c r="BS26" s="2">
        <v>1</v>
      </c>
      <c r="BT26" s="51">
        <v>4.2999999999999997E-2</v>
      </c>
      <c r="BU26" s="16"/>
      <c r="BV26" s="14">
        <v>0</v>
      </c>
      <c r="BW26" s="43">
        <v>0</v>
      </c>
      <c r="BX26" s="2">
        <v>1</v>
      </c>
      <c r="BY26" s="51">
        <v>4.2999999999999997E-2</v>
      </c>
      <c r="BZ26" s="16"/>
      <c r="CA26" s="14">
        <v>0</v>
      </c>
      <c r="CB26" s="43">
        <v>0</v>
      </c>
      <c r="CC26" s="2">
        <v>1</v>
      </c>
      <c r="CD26" s="51">
        <v>4.2999999999999997E-2</v>
      </c>
      <c r="CE26" s="16"/>
      <c r="CF26" s="14">
        <v>0</v>
      </c>
      <c r="CG26" s="43">
        <v>0</v>
      </c>
      <c r="CH26" s="2">
        <v>2</v>
      </c>
      <c r="CI26" s="51">
        <v>8.5999999999999993E-2</v>
      </c>
      <c r="CJ26" s="16"/>
      <c r="CK26" s="14">
        <v>0</v>
      </c>
      <c r="CL26" s="43">
        <v>0</v>
      </c>
      <c r="CM26" s="2">
        <v>1</v>
      </c>
      <c r="CN26" s="51">
        <v>5.6000000000000001E-2</v>
      </c>
      <c r="CO26" s="16"/>
      <c r="CP26" s="14">
        <v>0</v>
      </c>
      <c r="CQ26" s="43">
        <v>0</v>
      </c>
      <c r="CR26" s="2">
        <v>3</v>
      </c>
      <c r="CS26" s="51">
        <v>0.16700000000000001</v>
      </c>
      <c r="CT26" s="16"/>
      <c r="CU26" s="14">
        <v>0</v>
      </c>
      <c r="CV26" s="43">
        <v>0</v>
      </c>
      <c r="CW26" s="2">
        <v>3</v>
      </c>
      <c r="CX26" s="51">
        <v>0.16700000000000001</v>
      </c>
      <c r="CY26" s="16"/>
      <c r="CZ26" s="14"/>
      <c r="DA26" s="43"/>
      <c r="DC26" s="51"/>
      <c r="DD26" s="16"/>
      <c r="DE26" s="14"/>
      <c r="DF26" s="43"/>
      <c r="DH26" s="51"/>
      <c r="DI26" s="16"/>
      <c r="DJ26" s="14">
        <v>0</v>
      </c>
      <c r="DK26" s="43">
        <v>0</v>
      </c>
      <c r="DL26" s="2">
        <v>1</v>
      </c>
      <c r="DM26" s="51">
        <v>5.5999999999999994E-2</v>
      </c>
      <c r="DN26" s="16"/>
      <c r="DO26" s="14">
        <v>0</v>
      </c>
      <c r="DP26" s="43">
        <v>0</v>
      </c>
      <c r="DQ26" s="2">
        <v>2</v>
      </c>
      <c r="DR26" s="51">
        <v>0.111</v>
      </c>
      <c r="DS26" s="16"/>
      <c r="DT26" s="14">
        <v>0</v>
      </c>
      <c r="DU26" s="43">
        <v>0</v>
      </c>
      <c r="DV26" s="2">
        <v>2</v>
      </c>
      <c r="DW26" s="51">
        <v>0.111</v>
      </c>
      <c r="DX26" s="16"/>
      <c r="DY26" s="14">
        <v>0</v>
      </c>
      <c r="DZ26" s="43">
        <v>0</v>
      </c>
      <c r="EA26" s="2">
        <v>1</v>
      </c>
      <c r="EB26" s="51">
        <v>5.5999999999999994E-2</v>
      </c>
      <c r="EC26" s="16"/>
      <c r="ED26" s="14"/>
      <c r="EE26" s="43"/>
      <c r="EG26" s="51"/>
      <c r="EH26" s="16"/>
      <c r="EI26" s="14"/>
      <c r="EJ26" s="43"/>
      <c r="EL26" s="51"/>
      <c r="EM26" s="16"/>
      <c r="EN26" s="14"/>
      <c r="EO26" s="43"/>
      <c r="EQ26" s="51"/>
      <c r="ER26" s="16"/>
      <c r="ES26" s="14">
        <v>0</v>
      </c>
      <c r="ET26" s="43">
        <v>0</v>
      </c>
      <c r="EU26" s="2">
        <v>1</v>
      </c>
      <c r="EV26" s="51">
        <v>5.6000000000000001E-2</v>
      </c>
      <c r="EW26" s="16"/>
      <c r="EX26" s="14">
        <v>0</v>
      </c>
      <c r="EY26" s="43">
        <v>0</v>
      </c>
      <c r="EZ26" s="2">
        <v>1</v>
      </c>
      <c r="FA26" s="51">
        <v>5.6000000000000001E-2</v>
      </c>
      <c r="FB26" s="16"/>
      <c r="FC26" s="14"/>
      <c r="FD26" s="43"/>
      <c r="FF26" s="51"/>
      <c r="FG26" s="16"/>
      <c r="FH26" s="14"/>
      <c r="FI26" s="43"/>
      <c r="FK26" s="51"/>
      <c r="FL26" s="16"/>
      <c r="FM26" s="14">
        <v>0</v>
      </c>
      <c r="FN26" s="43">
        <v>0</v>
      </c>
      <c r="FO26" s="2">
        <v>1</v>
      </c>
      <c r="FP26" s="51">
        <v>5.2999999999999999E-2</v>
      </c>
      <c r="FQ26" s="16"/>
      <c r="FR26" s="14">
        <v>0</v>
      </c>
      <c r="FS26" s="43">
        <v>0</v>
      </c>
      <c r="FT26" s="2">
        <v>1</v>
      </c>
      <c r="FU26" s="51">
        <v>5.2999999999999999E-2</v>
      </c>
      <c r="FV26" s="16"/>
      <c r="FW26" s="14"/>
      <c r="FX26" s="43"/>
      <c r="FZ26" s="51"/>
      <c r="GA26" s="16"/>
      <c r="GB26" s="14"/>
      <c r="GC26" s="43"/>
      <c r="GE26" s="51"/>
      <c r="GF26" s="16"/>
      <c r="GG26" s="14"/>
      <c r="GH26" s="43"/>
      <c r="GJ26" s="51"/>
      <c r="GK26" s="16"/>
      <c r="GL26" s="14"/>
      <c r="GM26" s="43"/>
      <c r="GO26" s="51"/>
      <c r="GP26" s="16"/>
      <c r="GQ26" s="14"/>
      <c r="GR26" s="43"/>
      <c r="GT26" s="51"/>
      <c r="GU26" s="16"/>
      <c r="GV26" s="14"/>
      <c r="GW26" s="43"/>
      <c r="GY26" s="51"/>
      <c r="GZ26" s="16"/>
      <c r="HA26" s="14"/>
      <c r="HB26" s="43"/>
      <c r="HD26" s="51"/>
      <c r="HE26" s="16"/>
      <c r="HF26" s="14"/>
      <c r="HG26" s="43"/>
      <c r="HI26" s="51"/>
      <c r="HJ26" s="16"/>
      <c r="HK26" s="14"/>
      <c r="HL26" s="43"/>
      <c r="HN26" s="51"/>
      <c r="HO26" s="16"/>
      <c r="HP26" s="14"/>
      <c r="HQ26" s="43"/>
      <c r="HS26" s="51"/>
      <c r="HT26" s="16"/>
      <c r="HU26" s="14"/>
      <c r="HV26" s="43"/>
      <c r="HX26" s="51"/>
    </row>
    <row r="27" spans="1:232" ht="13.5" customHeight="1">
      <c r="A27" s="50" t="s">
        <v>1348</v>
      </c>
      <c r="B27" s="14" t="str">
        <f>VLOOKUP(A27,info_parties!A$2:Z$200,5,FALSE)</f>
        <v>Independent (none, independent)</v>
      </c>
      <c r="C27" s="16"/>
      <c r="D27" s="14"/>
      <c r="E27" s="43"/>
      <c r="G27" s="51"/>
      <c r="H27" s="16"/>
      <c r="I27" s="14"/>
      <c r="J27" s="43"/>
      <c r="L27" s="51"/>
      <c r="M27" s="16"/>
      <c r="N27" s="14"/>
      <c r="O27" s="43"/>
      <c r="Q27" s="51"/>
      <c r="R27" s="16"/>
      <c r="S27" s="14">
        <v>0</v>
      </c>
      <c r="T27" s="43">
        <v>0</v>
      </c>
      <c r="U27" s="2">
        <v>2</v>
      </c>
      <c r="V27" s="51">
        <v>9.5000000000000001E-2</v>
      </c>
      <c r="W27" s="16"/>
      <c r="X27" s="14">
        <v>0</v>
      </c>
      <c r="Y27" s="43">
        <v>0</v>
      </c>
      <c r="Z27" s="2">
        <v>2</v>
      </c>
      <c r="AA27" s="51">
        <v>9.5000000000000001E-2</v>
      </c>
      <c r="AB27" s="16"/>
      <c r="AC27" s="14"/>
      <c r="AD27" s="43"/>
      <c r="AF27" s="51"/>
      <c r="AG27" s="16"/>
      <c r="AH27" s="14"/>
      <c r="AI27" s="43"/>
      <c r="AK27" s="51"/>
      <c r="AL27" s="16"/>
      <c r="AM27" s="14"/>
      <c r="AN27" s="43"/>
      <c r="AP27" s="51"/>
      <c r="AQ27" s="16"/>
      <c r="AR27" s="14"/>
      <c r="AS27" s="43"/>
      <c r="AU27" s="51"/>
      <c r="AV27" s="16"/>
      <c r="AW27" s="14"/>
      <c r="AX27" s="43"/>
      <c r="AZ27" s="51"/>
      <c r="BA27" s="16"/>
      <c r="BB27" s="14"/>
      <c r="BC27" s="43"/>
      <c r="BE27" s="51"/>
      <c r="BF27" s="16"/>
      <c r="BG27" s="14"/>
      <c r="BH27" s="43"/>
      <c r="BJ27" s="51"/>
      <c r="BK27" s="16"/>
      <c r="BL27" s="14"/>
      <c r="BM27" s="43"/>
      <c r="BO27" s="51"/>
      <c r="BP27" s="16"/>
      <c r="BQ27" s="14"/>
      <c r="BR27" s="43"/>
      <c r="BT27" s="51"/>
      <c r="BU27" s="16"/>
      <c r="BV27" s="14"/>
      <c r="BW27" s="43"/>
      <c r="BY27" s="51"/>
      <c r="BZ27" s="16"/>
      <c r="CA27" s="14"/>
      <c r="CB27" s="43"/>
      <c r="CD27" s="51"/>
      <c r="CE27" s="16"/>
      <c r="CF27" s="14"/>
      <c r="CG27" s="43"/>
      <c r="CI27" s="51"/>
      <c r="CJ27" s="16"/>
      <c r="CK27" s="14"/>
      <c r="CL27" s="43"/>
      <c r="CN27" s="51"/>
      <c r="CO27" s="16"/>
      <c r="CP27" s="14"/>
      <c r="CQ27" s="43"/>
      <c r="CS27" s="51"/>
      <c r="CT27" s="16"/>
      <c r="CU27" s="14"/>
      <c r="CV27" s="43"/>
      <c r="CX27" s="51"/>
      <c r="CY27" s="16"/>
      <c r="CZ27" s="14"/>
      <c r="DA27" s="43"/>
      <c r="DC27" s="51"/>
      <c r="DD27" s="16"/>
      <c r="DE27" s="14"/>
      <c r="DF27" s="43"/>
      <c r="DH27" s="51"/>
      <c r="DI27" s="16"/>
      <c r="DJ27" s="14"/>
      <c r="DK27" s="43"/>
      <c r="DM27" s="51"/>
      <c r="DN27" s="16"/>
      <c r="DO27" s="14"/>
      <c r="DP27" s="43"/>
      <c r="DR27" s="51"/>
      <c r="DS27" s="16"/>
      <c r="DT27" s="14"/>
      <c r="DU27" s="43"/>
      <c r="DW27" s="51"/>
      <c r="DX27" s="16"/>
      <c r="DY27" s="14"/>
      <c r="DZ27" s="43"/>
      <c r="EB27" s="51"/>
      <c r="EC27" s="16"/>
      <c r="ED27" s="14"/>
      <c r="EE27" s="43"/>
      <c r="EG27" s="51"/>
      <c r="EH27" s="16"/>
      <c r="EI27" s="14"/>
      <c r="EJ27" s="43"/>
      <c r="EL27" s="51"/>
      <c r="EM27" s="16"/>
      <c r="EN27" s="14"/>
      <c r="EO27" s="43"/>
      <c r="EQ27" s="51"/>
      <c r="ER27" s="16"/>
      <c r="ES27" s="14"/>
      <c r="ET27" s="43"/>
      <c r="EV27" s="51"/>
      <c r="EW27" s="16"/>
      <c r="EX27" s="14">
        <v>0</v>
      </c>
      <c r="EY27" s="43">
        <v>0</v>
      </c>
      <c r="EZ27" s="2">
        <v>1</v>
      </c>
      <c r="FA27" s="51">
        <v>5.6000000000000001E-2</v>
      </c>
      <c r="FB27" s="16"/>
      <c r="FC27" s="14"/>
      <c r="FD27" s="43"/>
      <c r="FF27" s="51"/>
      <c r="FG27" s="16"/>
      <c r="FH27" s="14"/>
      <c r="FI27" s="43"/>
      <c r="FK27" s="51"/>
      <c r="FL27" s="16"/>
      <c r="FM27" s="14"/>
      <c r="FN27" s="43"/>
      <c r="FP27" s="51"/>
      <c r="FQ27" s="16"/>
      <c r="FR27" s="14"/>
      <c r="FS27" s="43"/>
      <c r="FU27" s="51"/>
      <c r="FV27" s="16"/>
      <c r="FW27" s="14"/>
      <c r="FX27" s="43"/>
      <c r="FZ27" s="51"/>
      <c r="GA27" s="16"/>
      <c r="GB27" s="14"/>
      <c r="GC27" s="43"/>
      <c r="GE27" s="51"/>
      <c r="GF27" s="16"/>
      <c r="GG27" s="14"/>
      <c r="GH27" s="43"/>
      <c r="GJ27" s="51"/>
      <c r="GK27" s="16"/>
      <c r="GL27" s="14"/>
      <c r="GM27" s="43"/>
      <c r="GO27" s="51"/>
      <c r="GP27" s="16"/>
      <c r="GQ27" s="14"/>
      <c r="GR27" s="43"/>
      <c r="GT27" s="51"/>
      <c r="GU27" s="16"/>
      <c r="GV27" s="14"/>
      <c r="GW27" s="43"/>
      <c r="GY27" s="51"/>
      <c r="GZ27" s="16"/>
      <c r="HA27" s="14"/>
      <c r="HB27" s="43"/>
      <c r="HD27" s="51"/>
      <c r="HE27" s="16"/>
      <c r="HF27" s="14"/>
      <c r="HG27" s="43"/>
      <c r="HI27" s="51"/>
      <c r="HJ27" s="16"/>
      <c r="HK27" s="14"/>
      <c r="HL27" s="43"/>
      <c r="HN27" s="51"/>
      <c r="HO27" s="16"/>
      <c r="HP27" s="14"/>
      <c r="HQ27" s="43"/>
      <c r="HS27" s="51"/>
      <c r="HT27" s="16"/>
      <c r="HU27" s="14"/>
      <c r="HV27" s="43"/>
      <c r="HX27" s="51"/>
    </row>
    <row r="28" spans="1:232" ht="13.5" customHeight="1">
      <c r="A28" s="50" t="s">
        <v>1349</v>
      </c>
      <c r="B28" s="14" t="str">
        <f>VLOOKUP(A28,info_parties!A$2:Z$200,5,FALSE)</f>
        <v>Other (none, other)</v>
      </c>
      <c r="C28" s="16"/>
      <c r="D28" s="14"/>
      <c r="E28" s="43"/>
      <c r="G28" s="51"/>
      <c r="H28" s="16"/>
      <c r="I28" s="14"/>
      <c r="J28" s="43"/>
      <c r="L28" s="51"/>
      <c r="M28" s="16"/>
      <c r="N28" s="14"/>
      <c r="O28" s="43"/>
      <c r="Q28" s="51"/>
      <c r="R28" s="16"/>
      <c r="S28" s="14"/>
      <c r="T28" s="43"/>
      <c r="V28" s="51"/>
      <c r="W28" s="16"/>
      <c r="X28" s="14"/>
      <c r="Y28" s="43"/>
      <c r="AA28" s="51"/>
      <c r="AB28" s="16"/>
      <c r="AC28" s="14">
        <v>8</v>
      </c>
      <c r="AD28" s="43">
        <v>1.6E-2</v>
      </c>
      <c r="AE28" s="2">
        <v>2</v>
      </c>
      <c r="AF28" s="51">
        <v>9.5000000000000001E-2</v>
      </c>
      <c r="AG28" s="16"/>
      <c r="AH28" s="14"/>
      <c r="AI28" s="43"/>
      <c r="AK28" s="51"/>
      <c r="AL28" s="16"/>
      <c r="AM28" s="14"/>
      <c r="AN28" s="43"/>
      <c r="AP28" s="51"/>
      <c r="AQ28" s="16"/>
      <c r="AR28" s="14"/>
      <c r="AS28" s="43"/>
      <c r="AU28" s="51"/>
      <c r="AV28" s="16"/>
      <c r="AW28" s="14"/>
      <c r="AX28" s="43"/>
      <c r="AZ28" s="51"/>
      <c r="BA28" s="16"/>
      <c r="BB28" s="14"/>
      <c r="BC28" s="43"/>
      <c r="BE28" s="51"/>
      <c r="BF28" s="16"/>
      <c r="BG28" s="14"/>
      <c r="BH28" s="43"/>
      <c r="BJ28" s="51"/>
      <c r="BK28" s="16"/>
      <c r="BL28" s="14"/>
      <c r="BM28" s="43"/>
      <c r="BO28" s="51"/>
      <c r="BP28" s="16"/>
      <c r="BQ28" s="14"/>
      <c r="BR28" s="43"/>
      <c r="BT28" s="51"/>
      <c r="BU28" s="16"/>
      <c r="BV28" s="14"/>
      <c r="BW28" s="43"/>
      <c r="BY28" s="51"/>
      <c r="BZ28" s="16"/>
      <c r="CA28" s="14"/>
      <c r="CB28" s="43"/>
      <c r="CD28" s="51"/>
      <c r="CE28" s="16"/>
      <c r="CF28" s="14"/>
      <c r="CG28" s="43"/>
      <c r="CI28" s="51"/>
      <c r="CJ28" s="16"/>
      <c r="CK28" s="14"/>
      <c r="CL28" s="43"/>
      <c r="CN28" s="51"/>
      <c r="CO28" s="16"/>
      <c r="CP28" s="14"/>
      <c r="CQ28" s="43"/>
      <c r="CS28" s="51"/>
      <c r="CT28" s="16"/>
      <c r="CU28" s="14"/>
      <c r="CV28" s="43"/>
      <c r="CX28" s="51"/>
      <c r="CY28" s="16"/>
      <c r="CZ28" s="14"/>
      <c r="DA28" s="43"/>
      <c r="DC28" s="51"/>
      <c r="DD28" s="16"/>
      <c r="DE28" s="14"/>
      <c r="DF28" s="43"/>
      <c r="DH28" s="51"/>
      <c r="DI28" s="16"/>
      <c r="DJ28" s="14"/>
      <c r="DK28" s="43"/>
      <c r="DM28" s="51"/>
      <c r="DN28" s="16"/>
      <c r="DO28" s="14"/>
      <c r="DP28" s="43"/>
      <c r="DR28" s="51"/>
      <c r="DS28" s="16"/>
      <c r="DT28" s="14"/>
      <c r="DU28" s="43"/>
      <c r="DW28" s="51"/>
      <c r="DX28" s="16"/>
      <c r="DY28" s="14"/>
      <c r="DZ28" s="43"/>
      <c r="EB28" s="51"/>
      <c r="EC28" s="16"/>
      <c r="ED28" s="14"/>
      <c r="EE28" s="43"/>
      <c r="EG28" s="51"/>
      <c r="EH28" s="16"/>
      <c r="EI28" s="14"/>
      <c r="EJ28" s="43"/>
      <c r="EL28" s="51"/>
      <c r="EM28" s="16"/>
      <c r="EN28" s="14"/>
      <c r="EO28" s="43"/>
      <c r="EQ28" s="51"/>
      <c r="ER28" s="16"/>
      <c r="ES28" s="14"/>
      <c r="ET28" s="43"/>
      <c r="EV28" s="51"/>
      <c r="EW28" s="16"/>
      <c r="EX28" s="14"/>
      <c r="EY28" s="43"/>
      <c r="FA28" s="51"/>
      <c r="FB28" s="16"/>
      <c r="FC28" s="14"/>
      <c r="FD28" s="43"/>
      <c r="FF28" s="51"/>
      <c r="FG28" s="16"/>
      <c r="FH28" s="14"/>
      <c r="FI28" s="43"/>
      <c r="FK28" s="51"/>
      <c r="FL28" s="16"/>
      <c r="FM28" s="14"/>
      <c r="FN28" s="43"/>
      <c r="FP28" s="51"/>
      <c r="FQ28" s="16"/>
      <c r="FR28" s="14"/>
      <c r="FS28" s="43"/>
      <c r="FU28" s="51"/>
      <c r="FV28" s="16"/>
      <c r="FW28" s="14"/>
      <c r="FX28" s="43"/>
      <c r="FZ28" s="51"/>
      <c r="GA28" s="16"/>
      <c r="GB28" s="14"/>
      <c r="GC28" s="43"/>
      <c r="GE28" s="51"/>
      <c r="GF28" s="16"/>
      <c r="GG28" s="14"/>
      <c r="GH28" s="43"/>
      <c r="GJ28" s="51"/>
      <c r="GK28" s="16"/>
      <c r="GL28" s="14"/>
      <c r="GM28" s="43"/>
      <c r="GO28" s="51"/>
      <c r="GP28" s="16"/>
      <c r="GQ28" s="14"/>
      <c r="GR28" s="43"/>
      <c r="GT28" s="51"/>
      <c r="GU28" s="16"/>
      <c r="GV28" s="14"/>
      <c r="GW28" s="43"/>
      <c r="GY28" s="51"/>
      <c r="GZ28" s="16"/>
      <c r="HA28" s="14"/>
      <c r="HB28" s="43"/>
      <c r="HD28" s="51"/>
      <c r="HE28" s="16"/>
      <c r="HF28" s="14"/>
      <c r="HG28" s="43"/>
      <c r="HI28" s="51"/>
      <c r="HJ28" s="16"/>
      <c r="HK28" s="14"/>
      <c r="HL28" s="43"/>
      <c r="HN28" s="51"/>
      <c r="HO28" s="16"/>
      <c r="HP28" s="14"/>
      <c r="HQ28" s="43"/>
      <c r="HS28" s="51"/>
      <c r="HT28" s="16"/>
      <c r="HU28" s="14"/>
      <c r="HV28" s="43"/>
      <c r="HX28" s="51"/>
    </row>
    <row r="29" spans="1:232" ht="13.5" customHeight="1">
      <c r="A29" s="50"/>
      <c r="B29" s="14"/>
      <c r="C29" s="16"/>
      <c r="D29" s="14"/>
      <c r="E29" s="43"/>
      <c r="G29" s="51"/>
      <c r="H29" s="16"/>
      <c r="I29" s="14"/>
      <c r="J29" s="43"/>
      <c r="L29" s="51"/>
      <c r="M29" s="16"/>
      <c r="N29" s="14"/>
      <c r="O29" s="43"/>
      <c r="Q29" s="51"/>
      <c r="R29" s="16"/>
      <c r="S29" s="14"/>
      <c r="T29" s="43"/>
      <c r="V29" s="51"/>
      <c r="W29" s="16"/>
      <c r="X29" s="14"/>
      <c r="Y29" s="43"/>
      <c r="AA29" s="51"/>
      <c r="AB29" s="16"/>
      <c r="AC29" s="14"/>
      <c r="AD29" s="43"/>
      <c r="AF29" s="51"/>
      <c r="AG29" s="16"/>
      <c r="AH29" s="14"/>
      <c r="AI29" s="43"/>
      <c r="AK29" s="51"/>
      <c r="AL29" s="16"/>
      <c r="AM29" s="14"/>
      <c r="AN29" s="43"/>
      <c r="AP29" s="51"/>
      <c r="AQ29" s="16"/>
      <c r="AR29" s="14"/>
      <c r="AS29" s="43"/>
      <c r="AU29" s="51"/>
      <c r="AV29" s="16"/>
      <c r="AW29" s="14"/>
      <c r="AX29" s="43"/>
      <c r="AZ29" s="51"/>
      <c r="BA29" s="16"/>
      <c r="BB29" s="14"/>
      <c r="BC29" s="43"/>
      <c r="BE29" s="51"/>
      <c r="BF29" s="16"/>
      <c r="BG29" s="14"/>
      <c r="BH29" s="43"/>
      <c r="BJ29" s="51"/>
      <c r="BK29" s="16"/>
      <c r="BL29" s="14"/>
      <c r="BM29" s="43"/>
      <c r="BO29" s="51"/>
      <c r="BP29" s="16"/>
      <c r="BQ29" s="14"/>
      <c r="BR29" s="43"/>
      <c r="BT29" s="51"/>
      <c r="BU29" s="16"/>
      <c r="BV29" s="14"/>
      <c r="BW29" s="43"/>
      <c r="BY29" s="51"/>
      <c r="BZ29" s="16"/>
      <c r="CA29" s="14"/>
      <c r="CB29" s="43"/>
      <c r="CD29" s="51"/>
      <c r="CE29" s="16"/>
      <c r="CF29" s="14"/>
      <c r="CG29" s="43"/>
      <c r="CI29" s="51"/>
      <c r="CJ29" s="16"/>
      <c r="CK29" s="14"/>
      <c r="CL29" s="43"/>
      <c r="CN29" s="51"/>
      <c r="CO29" s="16"/>
      <c r="CP29" s="14"/>
      <c r="CQ29" s="43"/>
      <c r="CS29" s="51"/>
      <c r="CT29" s="16"/>
      <c r="CU29" s="14"/>
      <c r="CV29" s="43"/>
      <c r="CX29" s="51"/>
      <c r="CY29" s="16"/>
      <c r="CZ29" s="14"/>
      <c r="DA29" s="43"/>
      <c r="DC29" s="51"/>
      <c r="DD29" s="16"/>
      <c r="DE29" s="14"/>
      <c r="DF29" s="43"/>
      <c r="DH29" s="51"/>
      <c r="DI29" s="16"/>
      <c r="DJ29" s="14"/>
      <c r="DK29" s="43"/>
      <c r="DM29" s="51"/>
      <c r="DN29" s="16"/>
      <c r="DO29" s="14"/>
      <c r="DP29" s="43"/>
      <c r="DR29" s="51"/>
      <c r="DS29" s="16"/>
      <c r="DT29" s="14"/>
      <c r="DU29" s="43"/>
      <c r="DW29" s="51"/>
      <c r="DX29" s="16"/>
      <c r="DY29" s="14"/>
      <c r="DZ29" s="43"/>
      <c r="EB29" s="51"/>
      <c r="EC29" s="16"/>
      <c r="ED29" s="14"/>
      <c r="EE29" s="43"/>
      <c r="EG29" s="51"/>
      <c r="EH29" s="16"/>
      <c r="EI29" s="14"/>
      <c r="EJ29" s="43"/>
      <c r="EL29" s="51"/>
      <c r="EM29" s="16"/>
      <c r="EN29" s="14"/>
      <c r="EO29" s="43"/>
      <c r="EQ29" s="51"/>
      <c r="ER29" s="16"/>
      <c r="ES29" s="14"/>
      <c r="ET29" s="43"/>
      <c r="EV29" s="51"/>
      <c r="EW29" s="16"/>
      <c r="EX29" s="14"/>
      <c r="EY29" s="43"/>
      <c r="FA29" s="51"/>
      <c r="FB29" s="16"/>
      <c r="FC29" s="14"/>
      <c r="FD29" s="43"/>
      <c r="FF29" s="51"/>
      <c r="FG29" s="16"/>
      <c r="FH29" s="14"/>
      <c r="FI29" s="43"/>
      <c r="FK29" s="51"/>
      <c r="FL29" s="16"/>
      <c r="FM29" s="14"/>
      <c r="FN29" s="43"/>
      <c r="FP29" s="51"/>
      <c r="FQ29" s="16"/>
      <c r="FR29" s="14"/>
      <c r="FS29" s="43"/>
      <c r="FU29" s="51"/>
      <c r="FV29" s="16"/>
      <c r="FW29" s="14"/>
      <c r="FX29" s="43"/>
      <c r="FZ29" s="51"/>
      <c r="GA29" s="16"/>
      <c r="GB29" s="14"/>
      <c r="GC29" s="43"/>
      <c r="GE29" s="51"/>
      <c r="GF29" s="16"/>
      <c r="GG29" s="14"/>
      <c r="GH29" s="43"/>
      <c r="GJ29" s="51"/>
      <c r="GK29" s="16"/>
      <c r="GL29" s="14"/>
      <c r="GM29" s="43"/>
      <c r="GO29" s="51"/>
      <c r="GP29" s="16"/>
      <c r="GQ29" s="14"/>
      <c r="GR29" s="43"/>
      <c r="GT29" s="51"/>
      <c r="GU29" s="16"/>
      <c r="GV29" s="14"/>
      <c r="GW29" s="43"/>
      <c r="GY29" s="51"/>
      <c r="GZ29" s="16"/>
      <c r="HA29" s="14"/>
      <c r="HB29" s="43"/>
      <c r="HD29" s="51"/>
      <c r="HE29" s="16"/>
      <c r="HF29" s="14"/>
      <c r="HG29" s="43"/>
      <c r="HI29" s="51"/>
      <c r="HJ29" s="16"/>
      <c r="HK29" s="14"/>
      <c r="HL29" s="43"/>
      <c r="HN29" s="51"/>
      <c r="HO29" s="16"/>
      <c r="HP29" s="14"/>
      <c r="HQ29" s="43"/>
      <c r="HS29" s="51"/>
      <c r="HT29" s="16"/>
      <c r="HU29" s="14"/>
      <c r="HV29" s="43"/>
      <c r="HX29" s="51"/>
    </row>
    <row r="30" spans="1:232" ht="13.5" customHeight="1">
      <c r="A30" s="50"/>
      <c r="B30" s="14"/>
      <c r="C30" s="16"/>
      <c r="D30" s="14"/>
      <c r="E30" s="43"/>
      <c r="G30" s="51"/>
      <c r="H30" s="16"/>
      <c r="I30" s="14"/>
      <c r="J30" s="43"/>
      <c r="L30" s="51"/>
      <c r="M30" s="16"/>
      <c r="N30" s="14"/>
      <c r="O30" s="43"/>
      <c r="Q30" s="51"/>
      <c r="R30" s="16"/>
      <c r="S30" s="14"/>
      <c r="T30" s="43"/>
      <c r="V30" s="51"/>
      <c r="W30" s="16"/>
      <c r="X30" s="14"/>
      <c r="Y30" s="43"/>
      <c r="AA30" s="51"/>
      <c r="AB30" s="16"/>
      <c r="AC30" s="14"/>
      <c r="AD30" s="43"/>
      <c r="AF30" s="51"/>
      <c r="AG30" s="16"/>
      <c r="AH30" s="14"/>
      <c r="AI30" s="43"/>
      <c r="AK30" s="51"/>
      <c r="AL30" s="16"/>
      <c r="AM30" s="14"/>
      <c r="AN30" s="43"/>
      <c r="AP30" s="51"/>
      <c r="AQ30" s="16"/>
      <c r="AR30" s="14"/>
      <c r="AS30" s="43"/>
      <c r="AU30" s="51"/>
      <c r="AV30" s="16"/>
      <c r="AW30" s="14"/>
      <c r="AX30" s="43"/>
      <c r="AZ30" s="51"/>
      <c r="BA30" s="16"/>
      <c r="BB30" s="14"/>
      <c r="BC30" s="43"/>
      <c r="BE30" s="51"/>
      <c r="BF30" s="16"/>
      <c r="BG30" s="14"/>
      <c r="BH30" s="43"/>
      <c r="BJ30" s="51"/>
      <c r="BK30" s="16"/>
      <c r="BL30" s="14"/>
      <c r="BM30" s="43"/>
      <c r="BO30" s="51"/>
      <c r="BP30" s="16"/>
      <c r="BQ30" s="14"/>
      <c r="BR30" s="43"/>
      <c r="BT30" s="51"/>
      <c r="BU30" s="16"/>
      <c r="BV30" s="14"/>
      <c r="BW30" s="43"/>
      <c r="BY30" s="51"/>
      <c r="BZ30" s="16"/>
      <c r="CA30" s="14"/>
      <c r="CB30" s="43"/>
      <c r="CD30" s="51"/>
      <c r="CE30" s="16"/>
      <c r="CF30" s="14"/>
      <c r="CG30" s="43"/>
      <c r="CI30" s="51"/>
      <c r="CJ30" s="16"/>
      <c r="CK30" s="14"/>
      <c r="CL30" s="43"/>
      <c r="CN30" s="51"/>
      <c r="CO30" s="16"/>
      <c r="CP30" s="14"/>
      <c r="CQ30" s="43"/>
      <c r="CS30" s="51"/>
      <c r="CT30" s="16"/>
      <c r="CU30" s="14"/>
      <c r="CV30" s="43"/>
      <c r="CX30" s="51"/>
      <c r="CY30" s="16"/>
      <c r="CZ30" s="14"/>
      <c r="DA30" s="43"/>
      <c r="DC30" s="51"/>
      <c r="DD30" s="16"/>
      <c r="DE30" s="14"/>
      <c r="DF30" s="43"/>
      <c r="DH30" s="51"/>
      <c r="DI30" s="16"/>
      <c r="DJ30" s="14"/>
      <c r="DK30" s="43"/>
      <c r="DM30" s="51"/>
      <c r="DN30" s="16"/>
      <c r="DO30" s="14"/>
      <c r="DP30" s="43"/>
      <c r="DR30" s="51"/>
      <c r="DS30" s="16"/>
      <c r="DT30" s="14"/>
      <c r="DU30" s="43"/>
      <c r="DW30" s="51"/>
      <c r="DX30" s="16"/>
      <c r="DY30" s="14"/>
      <c r="DZ30" s="43"/>
      <c r="EB30" s="51"/>
      <c r="EC30" s="16"/>
      <c r="ED30" s="14"/>
      <c r="EE30" s="43"/>
      <c r="EG30" s="51"/>
      <c r="EH30" s="16"/>
      <c r="EI30" s="14"/>
      <c r="EJ30" s="43"/>
      <c r="EL30" s="51"/>
      <c r="EM30" s="16"/>
      <c r="EN30" s="14"/>
      <c r="EO30" s="43"/>
      <c r="EQ30" s="51"/>
      <c r="ER30" s="16"/>
      <c r="ES30" s="14"/>
      <c r="ET30" s="43"/>
      <c r="EV30" s="51"/>
      <c r="EW30" s="16"/>
      <c r="EX30" s="14"/>
      <c r="EY30" s="43"/>
      <c r="FA30" s="51"/>
      <c r="FB30" s="16"/>
      <c r="FC30" s="14"/>
      <c r="FD30" s="43"/>
      <c r="FF30" s="51"/>
      <c r="FG30" s="16"/>
      <c r="FH30" s="14"/>
      <c r="FI30" s="43"/>
      <c r="FK30" s="51"/>
      <c r="FL30" s="16"/>
      <c r="FM30" s="14"/>
      <c r="FN30" s="43"/>
      <c r="FP30" s="51"/>
      <c r="FQ30" s="16"/>
      <c r="FR30" s="14"/>
      <c r="FS30" s="43"/>
      <c r="FU30" s="51"/>
      <c r="FV30" s="16"/>
      <c r="FW30" s="14"/>
      <c r="FX30" s="43"/>
      <c r="FZ30" s="51"/>
      <c r="GA30" s="16"/>
      <c r="GB30" s="14"/>
      <c r="GC30" s="43"/>
      <c r="GE30" s="51"/>
      <c r="GF30" s="16"/>
      <c r="GG30" s="14"/>
      <c r="GH30" s="43"/>
      <c r="GJ30" s="51"/>
      <c r="GK30" s="16"/>
      <c r="GL30" s="14"/>
      <c r="GM30" s="43"/>
      <c r="GO30" s="51"/>
      <c r="GP30" s="16"/>
      <c r="GQ30" s="14"/>
      <c r="GR30" s="43"/>
      <c r="GT30" s="51"/>
      <c r="GU30" s="16"/>
      <c r="GV30" s="14"/>
      <c r="GW30" s="43"/>
      <c r="GY30" s="51"/>
      <c r="GZ30" s="16"/>
      <c r="HA30" s="14"/>
      <c r="HB30" s="43"/>
      <c r="HD30" s="51"/>
      <c r="HE30" s="16"/>
      <c r="HF30" s="14"/>
      <c r="HG30" s="43"/>
      <c r="HI30" s="51"/>
      <c r="HJ30" s="16"/>
      <c r="HK30" s="14"/>
      <c r="HL30" s="43"/>
      <c r="HN30" s="51"/>
      <c r="HO30" s="16"/>
      <c r="HP30" s="14"/>
      <c r="HQ30" s="43"/>
      <c r="HS30" s="51"/>
      <c r="HT30" s="16"/>
      <c r="HU30" s="14"/>
      <c r="HV30" s="43"/>
      <c r="HX30" s="51"/>
    </row>
    <row r="31" spans="1:232" ht="13.5" customHeight="1">
      <c r="A31" s="50"/>
      <c r="B31" s="14"/>
      <c r="C31" s="16"/>
      <c r="D31" s="14"/>
      <c r="E31" s="43"/>
      <c r="G31" s="51"/>
      <c r="H31" s="16"/>
      <c r="I31" s="14"/>
      <c r="J31" s="43"/>
      <c r="L31" s="51"/>
      <c r="M31" s="16"/>
      <c r="N31" s="14"/>
      <c r="O31" s="43"/>
      <c r="Q31" s="51"/>
      <c r="R31" s="16"/>
      <c r="S31" s="14"/>
      <c r="T31" s="43"/>
      <c r="V31" s="51"/>
      <c r="W31" s="16"/>
      <c r="X31" s="14"/>
      <c r="Y31" s="43"/>
      <c r="AA31" s="51"/>
      <c r="AB31" s="16"/>
      <c r="AC31" s="14"/>
      <c r="AD31" s="43"/>
      <c r="AF31" s="51"/>
      <c r="AG31" s="16"/>
      <c r="AH31" s="14"/>
      <c r="AI31" s="43"/>
      <c r="AK31" s="51"/>
      <c r="AL31" s="16"/>
      <c r="AM31" s="14"/>
      <c r="AN31" s="43"/>
      <c r="AP31" s="51"/>
      <c r="AQ31" s="16"/>
      <c r="AR31" s="14"/>
      <c r="AS31" s="43"/>
      <c r="AU31" s="51"/>
      <c r="AV31" s="16"/>
      <c r="AW31" s="14"/>
      <c r="AX31" s="43"/>
      <c r="AZ31" s="51"/>
      <c r="BA31" s="16"/>
      <c r="BB31" s="14"/>
      <c r="BC31" s="43"/>
      <c r="BE31" s="51"/>
      <c r="BF31" s="16"/>
      <c r="BG31" s="14"/>
      <c r="BH31" s="43"/>
      <c r="BJ31" s="51"/>
      <c r="BK31" s="16"/>
      <c r="BL31" s="14"/>
      <c r="BM31" s="43"/>
      <c r="BO31" s="51"/>
      <c r="BP31" s="16"/>
      <c r="BQ31" s="14"/>
      <c r="BR31" s="43"/>
      <c r="BT31" s="51"/>
      <c r="BU31" s="16"/>
      <c r="BV31" s="14"/>
      <c r="BW31" s="43"/>
      <c r="BY31" s="51"/>
      <c r="BZ31" s="16"/>
      <c r="CA31" s="14"/>
      <c r="CB31" s="43"/>
      <c r="CD31" s="51"/>
      <c r="CE31" s="16"/>
      <c r="CF31" s="14"/>
      <c r="CG31" s="43"/>
      <c r="CI31" s="51"/>
      <c r="CJ31" s="16"/>
      <c r="CK31" s="14"/>
      <c r="CL31" s="43"/>
      <c r="CN31" s="51"/>
      <c r="CO31" s="16"/>
      <c r="CP31" s="14"/>
      <c r="CQ31" s="43"/>
      <c r="CS31" s="51"/>
      <c r="CT31" s="16"/>
      <c r="CU31" s="14"/>
      <c r="CV31" s="43"/>
      <c r="CX31" s="51"/>
      <c r="CY31" s="16"/>
      <c r="CZ31" s="14"/>
      <c r="DA31" s="43"/>
      <c r="DC31" s="51"/>
      <c r="DD31" s="16"/>
      <c r="DE31" s="14"/>
      <c r="DF31" s="43"/>
      <c r="DH31" s="51"/>
      <c r="DI31" s="16"/>
      <c r="DJ31" s="14"/>
      <c r="DK31" s="43"/>
      <c r="DM31" s="51"/>
      <c r="DN31" s="16"/>
      <c r="DO31" s="14"/>
      <c r="DP31" s="43"/>
      <c r="DR31" s="51"/>
      <c r="DS31" s="16"/>
      <c r="DT31" s="14"/>
      <c r="DU31" s="43"/>
      <c r="DW31" s="51"/>
      <c r="DX31" s="16"/>
      <c r="DY31" s="14"/>
      <c r="DZ31" s="43"/>
      <c r="EB31" s="51"/>
      <c r="EC31" s="16"/>
      <c r="ED31" s="14"/>
      <c r="EE31" s="43"/>
      <c r="EG31" s="51"/>
      <c r="EH31" s="16"/>
      <c r="EI31" s="14"/>
      <c r="EJ31" s="43"/>
      <c r="EL31" s="51"/>
      <c r="EM31" s="16"/>
      <c r="EN31" s="14"/>
      <c r="EO31" s="43"/>
      <c r="EQ31" s="51"/>
      <c r="ER31" s="16"/>
      <c r="ES31" s="14"/>
      <c r="ET31" s="43"/>
      <c r="EV31" s="51"/>
      <c r="EW31" s="16"/>
      <c r="EX31" s="14"/>
      <c r="EY31" s="43"/>
      <c r="FA31" s="51"/>
      <c r="FB31" s="16"/>
      <c r="FC31" s="14"/>
      <c r="FD31" s="43"/>
      <c r="FF31" s="51"/>
      <c r="FG31" s="16"/>
      <c r="FH31" s="14"/>
      <c r="FI31" s="43"/>
      <c r="FK31" s="51"/>
      <c r="FL31" s="16"/>
      <c r="FM31" s="14"/>
      <c r="FN31" s="43"/>
      <c r="FP31" s="51"/>
      <c r="FQ31" s="16"/>
      <c r="FR31" s="14"/>
      <c r="FS31" s="43"/>
      <c r="FU31" s="51"/>
      <c r="FV31" s="16"/>
      <c r="FW31" s="14"/>
      <c r="FX31" s="43"/>
      <c r="FZ31" s="51"/>
      <c r="GA31" s="16"/>
      <c r="GB31" s="14"/>
      <c r="GC31" s="43"/>
      <c r="GE31" s="51"/>
      <c r="GF31" s="16"/>
      <c r="GG31" s="14"/>
      <c r="GH31" s="43"/>
      <c r="GJ31" s="51"/>
      <c r="GK31" s="16"/>
      <c r="GL31" s="14"/>
      <c r="GM31" s="43"/>
      <c r="GO31" s="51"/>
      <c r="GP31" s="16"/>
      <c r="GQ31" s="14"/>
      <c r="GR31" s="43"/>
      <c r="GT31" s="51"/>
      <c r="GU31" s="16"/>
      <c r="GV31" s="14"/>
      <c r="GW31" s="43"/>
      <c r="GY31" s="51"/>
      <c r="GZ31" s="16"/>
      <c r="HA31" s="14"/>
      <c r="HB31" s="43"/>
      <c r="HD31" s="51"/>
      <c r="HE31" s="16"/>
      <c r="HF31" s="14"/>
      <c r="HG31" s="43"/>
      <c r="HI31" s="51"/>
      <c r="HJ31" s="16"/>
      <c r="HK31" s="14"/>
      <c r="HL31" s="43"/>
      <c r="HN31" s="51"/>
      <c r="HO31" s="16"/>
      <c r="HP31" s="14"/>
      <c r="HQ31" s="43"/>
      <c r="HS31" s="51"/>
      <c r="HT31" s="16"/>
      <c r="HU31" s="14"/>
      <c r="HV31" s="43"/>
      <c r="HX31" s="51"/>
    </row>
    <row r="32" spans="1:232" ht="13.5" customHeight="1">
      <c r="A32" s="50"/>
      <c r="B32" s="14"/>
      <c r="C32" s="16"/>
      <c r="D32" s="14"/>
      <c r="E32" s="43"/>
      <c r="G32" s="51"/>
      <c r="H32" s="16"/>
      <c r="I32" s="14"/>
      <c r="J32" s="43"/>
      <c r="L32" s="51"/>
      <c r="M32" s="16"/>
      <c r="N32" s="14"/>
      <c r="O32" s="43"/>
      <c r="Q32" s="51"/>
      <c r="R32" s="16"/>
      <c r="S32" s="14"/>
      <c r="T32" s="43"/>
      <c r="V32" s="51"/>
      <c r="W32" s="16"/>
      <c r="X32" s="14"/>
      <c r="Y32" s="43"/>
      <c r="AA32" s="51"/>
      <c r="AB32" s="16"/>
      <c r="AC32" s="14"/>
      <c r="AD32" s="43"/>
      <c r="AF32" s="51"/>
      <c r="AG32" s="16"/>
      <c r="AH32" s="14"/>
      <c r="AI32" s="43"/>
      <c r="AK32" s="51"/>
      <c r="AL32" s="16"/>
      <c r="AM32" s="14"/>
      <c r="AN32" s="43"/>
      <c r="AP32" s="51"/>
      <c r="AQ32" s="16"/>
      <c r="AR32" s="14"/>
      <c r="AS32" s="43"/>
      <c r="AU32" s="51"/>
      <c r="AV32" s="16"/>
      <c r="AW32" s="14"/>
      <c r="AX32" s="43"/>
      <c r="AZ32" s="51"/>
      <c r="BA32" s="16"/>
      <c r="BB32" s="14"/>
      <c r="BC32" s="43"/>
      <c r="BE32" s="51"/>
      <c r="BF32" s="16"/>
      <c r="BG32" s="14"/>
      <c r="BH32" s="43"/>
      <c r="BJ32" s="51"/>
      <c r="BK32" s="16"/>
      <c r="BL32" s="14"/>
      <c r="BM32" s="43"/>
      <c r="BO32" s="51"/>
      <c r="BP32" s="16"/>
      <c r="BQ32" s="14"/>
      <c r="BR32" s="43"/>
      <c r="BT32" s="51"/>
      <c r="BU32" s="16"/>
      <c r="BV32" s="14"/>
      <c r="BW32" s="43"/>
      <c r="BY32" s="51"/>
      <c r="BZ32" s="16"/>
      <c r="CA32" s="14"/>
      <c r="CB32" s="43"/>
      <c r="CD32" s="51"/>
      <c r="CE32" s="16"/>
      <c r="CF32" s="14"/>
      <c r="CG32" s="43"/>
      <c r="CI32" s="51"/>
      <c r="CJ32" s="16"/>
      <c r="CK32" s="14"/>
      <c r="CL32" s="43"/>
      <c r="CN32" s="51"/>
      <c r="CO32" s="16"/>
      <c r="CP32" s="14"/>
      <c r="CQ32" s="43"/>
      <c r="CS32" s="51"/>
      <c r="CT32" s="16"/>
      <c r="CU32" s="14"/>
      <c r="CV32" s="43"/>
      <c r="CX32" s="51"/>
      <c r="CY32" s="16"/>
      <c r="CZ32" s="14"/>
      <c r="DA32" s="43"/>
      <c r="DC32" s="51"/>
      <c r="DD32" s="16"/>
      <c r="DE32" s="14"/>
      <c r="DF32" s="43"/>
      <c r="DH32" s="51"/>
      <c r="DI32" s="16"/>
      <c r="DJ32" s="14"/>
      <c r="DK32" s="43"/>
      <c r="DM32" s="51"/>
      <c r="DN32" s="16"/>
      <c r="DO32" s="14"/>
      <c r="DP32" s="43"/>
      <c r="DR32" s="51"/>
      <c r="DS32" s="16"/>
      <c r="DT32" s="14"/>
      <c r="DU32" s="43"/>
      <c r="DW32" s="51"/>
      <c r="DX32" s="16"/>
      <c r="DY32" s="14"/>
      <c r="DZ32" s="43"/>
      <c r="EB32" s="51"/>
      <c r="EC32" s="16"/>
      <c r="ED32" s="14"/>
      <c r="EE32" s="43"/>
      <c r="EG32" s="51"/>
      <c r="EH32" s="16"/>
      <c r="EI32" s="14"/>
      <c r="EJ32" s="43"/>
      <c r="EL32" s="51"/>
      <c r="EM32" s="16"/>
      <c r="EN32" s="14"/>
      <c r="EO32" s="43"/>
      <c r="EQ32" s="51"/>
      <c r="ER32" s="16"/>
      <c r="ES32" s="14"/>
      <c r="ET32" s="43"/>
      <c r="EV32" s="51"/>
      <c r="EW32" s="16"/>
      <c r="EX32" s="14"/>
      <c r="EY32" s="43"/>
      <c r="FA32" s="51"/>
      <c r="FB32" s="16"/>
      <c r="FC32" s="14"/>
      <c r="FD32" s="43"/>
      <c r="FF32" s="51"/>
      <c r="FG32" s="16"/>
      <c r="FH32" s="14"/>
      <c r="FI32" s="43"/>
      <c r="FK32" s="51"/>
      <c r="FL32" s="16"/>
      <c r="FM32" s="14"/>
      <c r="FN32" s="43"/>
      <c r="FP32" s="51"/>
      <c r="FQ32" s="16"/>
      <c r="FR32" s="14"/>
      <c r="FS32" s="43"/>
      <c r="FU32" s="51"/>
      <c r="FV32" s="16"/>
      <c r="FW32" s="14"/>
      <c r="FX32" s="43"/>
      <c r="FZ32" s="51"/>
      <c r="GA32" s="16"/>
      <c r="GB32" s="14"/>
      <c r="GC32" s="43"/>
      <c r="GE32" s="51"/>
      <c r="GF32" s="16"/>
      <c r="GG32" s="14"/>
      <c r="GH32" s="43"/>
      <c r="GJ32" s="51"/>
      <c r="GK32" s="16"/>
      <c r="GL32" s="14"/>
      <c r="GM32" s="43"/>
      <c r="GO32" s="51"/>
      <c r="GP32" s="16"/>
      <c r="GQ32" s="14"/>
      <c r="GR32" s="43"/>
      <c r="GT32" s="51"/>
      <c r="GU32" s="16"/>
      <c r="GV32" s="14"/>
      <c r="GW32" s="43"/>
      <c r="GY32" s="51"/>
      <c r="GZ32" s="16"/>
      <c r="HA32" s="14"/>
      <c r="HB32" s="43"/>
      <c r="HD32" s="51"/>
      <c r="HE32" s="16"/>
      <c r="HF32" s="14"/>
      <c r="HG32" s="43"/>
      <c r="HI32" s="51"/>
      <c r="HJ32" s="16"/>
      <c r="HK32" s="14"/>
      <c r="HL32" s="43"/>
      <c r="HN32" s="51"/>
      <c r="HO32" s="16"/>
      <c r="HP32" s="14"/>
      <c r="HQ32" s="43"/>
      <c r="HS32" s="51"/>
      <c r="HT32" s="16"/>
      <c r="HU32" s="14"/>
      <c r="HV32" s="43"/>
      <c r="HX32" s="51"/>
    </row>
    <row r="33" spans="1:232" ht="13.5" customHeight="1">
      <c r="A33" s="50"/>
      <c r="B33" s="14"/>
      <c r="C33" s="16"/>
      <c r="D33" s="14"/>
      <c r="E33" s="43"/>
      <c r="G33" s="51"/>
      <c r="H33" s="16"/>
      <c r="I33" s="14"/>
      <c r="J33" s="43"/>
      <c r="L33" s="51"/>
      <c r="M33" s="16"/>
      <c r="N33" s="14"/>
      <c r="O33" s="43"/>
      <c r="Q33" s="51"/>
      <c r="R33" s="16"/>
      <c r="S33" s="14"/>
      <c r="T33" s="43"/>
      <c r="V33" s="51"/>
      <c r="W33" s="16"/>
      <c r="X33" s="14"/>
      <c r="Y33" s="43"/>
      <c r="AA33" s="51"/>
      <c r="AB33" s="16"/>
      <c r="AC33" s="14"/>
      <c r="AD33" s="43"/>
      <c r="AF33" s="51"/>
      <c r="AG33" s="16"/>
      <c r="AH33" s="14"/>
      <c r="AI33" s="43"/>
      <c r="AK33" s="51"/>
      <c r="AL33" s="16"/>
      <c r="AM33" s="14"/>
      <c r="AN33" s="43"/>
      <c r="AP33" s="51"/>
      <c r="AQ33" s="16"/>
      <c r="AR33" s="14"/>
      <c r="AS33" s="43"/>
      <c r="AU33" s="51"/>
      <c r="AV33" s="16"/>
      <c r="AW33" s="14"/>
      <c r="AX33" s="43"/>
      <c r="AZ33" s="51"/>
      <c r="BA33" s="16"/>
      <c r="BB33" s="14"/>
      <c r="BC33" s="43"/>
      <c r="BE33" s="51"/>
      <c r="BF33" s="16"/>
      <c r="BG33" s="14"/>
      <c r="BH33" s="43"/>
      <c r="BJ33" s="51"/>
      <c r="BK33" s="16"/>
      <c r="BL33" s="14"/>
      <c r="BM33" s="43"/>
      <c r="BO33" s="51"/>
      <c r="BP33" s="16"/>
      <c r="BQ33" s="14"/>
      <c r="BR33" s="43"/>
      <c r="BT33" s="51"/>
      <c r="BU33" s="16"/>
      <c r="BV33" s="14"/>
      <c r="BW33" s="43"/>
      <c r="BY33" s="51"/>
      <c r="BZ33" s="16"/>
      <c r="CA33" s="14"/>
      <c r="CB33" s="43"/>
      <c r="CD33" s="51"/>
      <c r="CE33" s="16"/>
      <c r="CF33" s="14"/>
      <c r="CG33" s="43"/>
      <c r="CI33" s="51"/>
      <c r="CJ33" s="16"/>
      <c r="CK33" s="14"/>
      <c r="CL33" s="43"/>
      <c r="CN33" s="51"/>
      <c r="CO33" s="16"/>
      <c r="CP33" s="14"/>
      <c r="CQ33" s="43"/>
      <c r="CS33" s="51"/>
      <c r="CT33" s="16"/>
      <c r="CU33" s="14"/>
      <c r="CV33" s="43"/>
      <c r="CX33" s="51"/>
      <c r="CY33" s="16"/>
      <c r="CZ33" s="14"/>
      <c r="DA33" s="43"/>
      <c r="DC33" s="51"/>
      <c r="DD33" s="16"/>
      <c r="DE33" s="14"/>
      <c r="DF33" s="43"/>
      <c r="DH33" s="51"/>
      <c r="DI33" s="16"/>
      <c r="DJ33" s="14"/>
      <c r="DK33" s="43"/>
      <c r="DM33" s="51"/>
      <c r="DN33" s="16"/>
      <c r="DO33" s="14"/>
      <c r="DP33" s="43"/>
      <c r="DR33" s="51"/>
      <c r="DS33" s="16"/>
      <c r="DT33" s="14"/>
      <c r="DU33" s="43"/>
      <c r="DW33" s="51"/>
      <c r="DX33" s="16"/>
      <c r="DY33" s="14"/>
      <c r="DZ33" s="43"/>
      <c r="EB33" s="51"/>
      <c r="EC33" s="16"/>
      <c r="ED33" s="14"/>
      <c r="EE33" s="43"/>
      <c r="EG33" s="51"/>
      <c r="EH33" s="16"/>
      <c r="EI33" s="14"/>
      <c r="EJ33" s="43"/>
      <c r="EL33" s="51"/>
      <c r="EM33" s="16"/>
      <c r="EN33" s="14"/>
      <c r="EO33" s="43"/>
      <c r="EQ33" s="51"/>
      <c r="ER33" s="16"/>
      <c r="ES33" s="14"/>
      <c r="ET33" s="43"/>
      <c r="EV33" s="51"/>
      <c r="EW33" s="16"/>
      <c r="EX33" s="14"/>
      <c r="EY33" s="43"/>
      <c r="FA33" s="51"/>
      <c r="FB33" s="16"/>
      <c r="FC33" s="14"/>
      <c r="FD33" s="43"/>
      <c r="FF33" s="51"/>
      <c r="FG33" s="16"/>
      <c r="FH33" s="14"/>
      <c r="FI33" s="43"/>
      <c r="FK33" s="51"/>
      <c r="FL33" s="16"/>
      <c r="FM33" s="14"/>
      <c r="FN33" s="43"/>
      <c r="FP33" s="51"/>
      <c r="FQ33" s="16"/>
      <c r="FR33" s="14"/>
      <c r="FS33" s="43"/>
      <c r="FU33" s="51"/>
      <c r="FV33" s="16"/>
      <c r="FW33" s="14"/>
      <c r="FX33" s="43"/>
      <c r="FZ33" s="51"/>
      <c r="GA33" s="16"/>
      <c r="GB33" s="14"/>
      <c r="GC33" s="43"/>
      <c r="GE33" s="51"/>
      <c r="GF33" s="16"/>
      <c r="GG33" s="14"/>
      <c r="GH33" s="43"/>
      <c r="GJ33" s="51"/>
      <c r="GK33" s="16"/>
      <c r="GL33" s="14"/>
      <c r="GM33" s="43"/>
      <c r="GO33" s="51"/>
      <c r="GP33" s="16"/>
      <c r="GQ33" s="14"/>
      <c r="GR33" s="43"/>
      <c r="GT33" s="51"/>
      <c r="GU33" s="16"/>
      <c r="GV33" s="14"/>
      <c r="GW33" s="43"/>
      <c r="GY33" s="51"/>
      <c r="GZ33" s="16"/>
      <c r="HA33" s="14"/>
      <c r="HB33" s="43"/>
      <c r="HD33" s="51"/>
      <c r="HE33" s="16"/>
      <c r="HF33" s="14"/>
      <c r="HG33" s="43"/>
      <c r="HI33" s="51"/>
      <c r="HJ33" s="16"/>
      <c r="HK33" s="14"/>
      <c r="HL33" s="43"/>
      <c r="HN33" s="51"/>
      <c r="HO33" s="16"/>
      <c r="HP33" s="14"/>
      <c r="HQ33" s="43"/>
      <c r="HS33" s="51"/>
      <c r="HT33" s="16"/>
      <c r="HU33" s="14"/>
      <c r="HV33" s="43"/>
      <c r="HX33" s="51"/>
    </row>
    <row r="34" spans="1:232" ht="13.5" customHeight="1">
      <c r="A34" s="50"/>
      <c r="B34" s="14"/>
      <c r="C34" s="16"/>
      <c r="D34" s="14"/>
      <c r="E34" s="43"/>
      <c r="G34" s="51"/>
      <c r="H34" s="16"/>
      <c r="I34" s="14"/>
      <c r="J34" s="43"/>
      <c r="L34" s="51"/>
      <c r="M34" s="16"/>
      <c r="N34" s="14"/>
      <c r="O34" s="43"/>
      <c r="Q34" s="51"/>
      <c r="R34" s="16"/>
      <c r="S34" s="14"/>
      <c r="T34" s="43"/>
      <c r="V34" s="51"/>
      <c r="W34" s="16"/>
      <c r="X34" s="14"/>
      <c r="Y34" s="43"/>
      <c r="AA34" s="51"/>
      <c r="AB34" s="16"/>
      <c r="AC34" s="14"/>
      <c r="AD34" s="43"/>
      <c r="AF34" s="51"/>
      <c r="AG34" s="16"/>
      <c r="AH34" s="14"/>
      <c r="AI34" s="43"/>
      <c r="AK34" s="51"/>
      <c r="AL34" s="16"/>
      <c r="AM34" s="14"/>
      <c r="AN34" s="43"/>
      <c r="AP34" s="51"/>
      <c r="AQ34" s="16"/>
      <c r="AR34" s="14"/>
      <c r="AS34" s="43"/>
      <c r="AU34" s="51"/>
      <c r="AV34" s="16"/>
      <c r="AW34" s="14"/>
      <c r="AX34" s="43"/>
      <c r="AZ34" s="51"/>
      <c r="BA34" s="16"/>
      <c r="BB34" s="14"/>
      <c r="BC34" s="43"/>
      <c r="BE34" s="51"/>
      <c r="BF34" s="16"/>
      <c r="BG34" s="14"/>
      <c r="BH34" s="43"/>
      <c r="BJ34" s="51"/>
      <c r="BK34" s="16"/>
      <c r="BL34" s="14"/>
      <c r="BM34" s="43"/>
      <c r="BO34" s="51"/>
      <c r="BP34" s="16"/>
      <c r="BQ34" s="14"/>
      <c r="BR34" s="43"/>
      <c r="BT34" s="51"/>
      <c r="BU34" s="16"/>
      <c r="BV34" s="14"/>
      <c r="BW34" s="43"/>
      <c r="BY34" s="51"/>
      <c r="BZ34" s="16"/>
      <c r="CA34" s="14"/>
      <c r="CB34" s="43"/>
      <c r="CD34" s="51"/>
      <c r="CE34" s="16"/>
      <c r="CF34" s="14"/>
      <c r="CG34" s="43"/>
      <c r="CI34" s="51"/>
      <c r="CJ34" s="16"/>
      <c r="CK34" s="14"/>
      <c r="CL34" s="43"/>
      <c r="CN34" s="51"/>
      <c r="CO34" s="16"/>
      <c r="CP34" s="14"/>
      <c r="CQ34" s="43"/>
      <c r="CS34" s="51"/>
      <c r="CT34" s="16"/>
      <c r="CU34" s="14"/>
      <c r="CV34" s="43"/>
      <c r="CX34" s="51"/>
      <c r="CY34" s="16"/>
      <c r="CZ34" s="14"/>
      <c r="DA34" s="43"/>
      <c r="DC34" s="51"/>
      <c r="DD34" s="16"/>
      <c r="DE34" s="14"/>
      <c r="DF34" s="43"/>
      <c r="DH34" s="51"/>
      <c r="DI34" s="16"/>
      <c r="DJ34" s="14"/>
      <c r="DK34" s="43"/>
      <c r="DM34" s="51"/>
      <c r="DN34" s="16"/>
      <c r="DO34" s="14"/>
      <c r="DP34" s="43"/>
      <c r="DR34" s="51"/>
      <c r="DS34" s="16"/>
      <c r="DT34" s="14"/>
      <c r="DU34" s="43"/>
      <c r="DW34" s="51"/>
      <c r="DX34" s="16"/>
      <c r="DY34" s="14"/>
      <c r="DZ34" s="43"/>
      <c r="EB34" s="51"/>
      <c r="EC34" s="16"/>
      <c r="ED34" s="14"/>
      <c r="EE34" s="43"/>
      <c r="EG34" s="51"/>
      <c r="EH34" s="16"/>
      <c r="EI34" s="14"/>
      <c r="EJ34" s="43"/>
      <c r="EL34" s="51"/>
      <c r="EM34" s="16"/>
      <c r="EN34" s="14"/>
      <c r="EO34" s="43"/>
      <c r="EQ34" s="51"/>
      <c r="ER34" s="16"/>
      <c r="ES34" s="14"/>
      <c r="ET34" s="43"/>
      <c r="EV34" s="51"/>
      <c r="EW34" s="16"/>
      <c r="EX34" s="14"/>
      <c r="EY34" s="43"/>
      <c r="FA34" s="51"/>
      <c r="FB34" s="16"/>
      <c r="FC34" s="14"/>
      <c r="FD34" s="43"/>
      <c r="FF34" s="51"/>
      <c r="FG34" s="16"/>
      <c r="FH34" s="14"/>
      <c r="FI34" s="43"/>
      <c r="FK34" s="51"/>
      <c r="FL34" s="16"/>
      <c r="FM34" s="14"/>
      <c r="FN34" s="43"/>
      <c r="FP34" s="51"/>
      <c r="FQ34" s="16"/>
      <c r="FR34" s="14"/>
      <c r="FS34" s="43"/>
      <c r="FU34" s="51"/>
      <c r="FV34" s="16"/>
      <c r="FW34" s="14"/>
      <c r="FX34" s="43"/>
      <c r="FZ34" s="51"/>
      <c r="GA34" s="16"/>
      <c r="GB34" s="14"/>
      <c r="GC34" s="43"/>
      <c r="GE34" s="51"/>
      <c r="GF34" s="16"/>
      <c r="GG34" s="14"/>
      <c r="GH34" s="43"/>
      <c r="GJ34" s="51"/>
      <c r="GK34" s="16"/>
      <c r="GL34" s="14"/>
      <c r="GM34" s="43"/>
      <c r="GO34" s="51"/>
      <c r="GP34" s="16"/>
      <c r="GQ34" s="14"/>
      <c r="GR34" s="43"/>
      <c r="GT34" s="51"/>
      <c r="GU34" s="16"/>
      <c r="GV34" s="14"/>
      <c r="GW34" s="43"/>
      <c r="GY34" s="51"/>
      <c r="GZ34" s="16"/>
      <c r="HA34" s="14"/>
      <c r="HB34" s="43"/>
      <c r="HD34" s="51"/>
      <c r="HE34" s="16"/>
      <c r="HF34" s="14"/>
      <c r="HG34" s="43"/>
      <c r="HI34" s="51"/>
      <c r="HJ34" s="16"/>
      <c r="HK34" s="14"/>
      <c r="HL34" s="43"/>
      <c r="HN34" s="51"/>
      <c r="HO34" s="16"/>
      <c r="HP34" s="14"/>
      <c r="HQ34" s="43"/>
      <c r="HS34" s="51"/>
      <c r="HT34" s="16"/>
      <c r="HU34" s="14"/>
      <c r="HV34" s="43"/>
      <c r="HX34" s="51"/>
    </row>
    <row r="35" spans="1:232" ht="13.5" customHeight="1">
      <c r="A35" s="50"/>
      <c r="B35" s="14"/>
      <c r="C35" s="16"/>
      <c r="D35" s="14"/>
      <c r="E35" s="43"/>
      <c r="G35" s="51"/>
      <c r="H35" s="16"/>
      <c r="I35" s="14"/>
      <c r="J35" s="43"/>
      <c r="L35" s="51"/>
      <c r="M35" s="16"/>
      <c r="N35" s="14"/>
      <c r="O35" s="43"/>
      <c r="Q35" s="51"/>
      <c r="R35" s="16"/>
      <c r="S35" s="14"/>
      <c r="T35" s="43"/>
      <c r="V35" s="51"/>
      <c r="W35" s="16"/>
      <c r="X35" s="14"/>
      <c r="Y35" s="43"/>
      <c r="AA35" s="51"/>
      <c r="AB35" s="16"/>
      <c r="AC35" s="14"/>
      <c r="AD35" s="43"/>
      <c r="AF35" s="51"/>
      <c r="AG35" s="16"/>
      <c r="AH35" s="14"/>
      <c r="AI35" s="43"/>
      <c r="AK35" s="51"/>
      <c r="AL35" s="16"/>
      <c r="AM35" s="14"/>
      <c r="AN35" s="43"/>
      <c r="AP35" s="51"/>
      <c r="AQ35" s="16"/>
      <c r="AR35" s="14"/>
      <c r="AS35" s="43"/>
      <c r="AU35" s="51"/>
      <c r="AV35" s="16"/>
      <c r="AW35" s="14"/>
      <c r="AX35" s="43"/>
      <c r="AZ35" s="51"/>
      <c r="BA35" s="16"/>
      <c r="BB35" s="14"/>
      <c r="BC35" s="43"/>
      <c r="BE35" s="51"/>
      <c r="BF35" s="16"/>
      <c r="BG35" s="14"/>
      <c r="BH35" s="43"/>
      <c r="BJ35" s="51"/>
      <c r="BK35" s="16"/>
      <c r="BL35" s="14"/>
      <c r="BM35" s="43"/>
      <c r="BO35" s="51"/>
      <c r="BP35" s="16"/>
      <c r="BQ35" s="14"/>
      <c r="BR35" s="43"/>
      <c r="BT35" s="51"/>
      <c r="BU35" s="16"/>
      <c r="BV35" s="14"/>
      <c r="BW35" s="43"/>
      <c r="BY35" s="51"/>
      <c r="BZ35" s="16"/>
      <c r="CA35" s="14"/>
      <c r="CB35" s="43"/>
      <c r="CD35" s="51"/>
      <c r="CE35" s="16"/>
      <c r="CF35" s="14"/>
      <c r="CG35" s="43"/>
      <c r="CI35" s="51"/>
      <c r="CJ35" s="16"/>
      <c r="CK35" s="14"/>
      <c r="CL35" s="43"/>
      <c r="CN35" s="51"/>
      <c r="CO35" s="16"/>
      <c r="CP35" s="14"/>
      <c r="CQ35" s="43"/>
      <c r="CS35" s="51"/>
      <c r="CT35" s="16"/>
      <c r="CU35" s="14"/>
      <c r="CV35" s="43"/>
      <c r="CX35" s="51"/>
      <c r="CY35" s="16"/>
      <c r="CZ35" s="14"/>
      <c r="DA35" s="43"/>
      <c r="DC35" s="51"/>
      <c r="DD35" s="16"/>
      <c r="DE35" s="14"/>
      <c r="DF35" s="43"/>
      <c r="DH35" s="51"/>
      <c r="DI35" s="16"/>
      <c r="DJ35" s="14"/>
      <c r="DK35" s="43"/>
      <c r="DM35" s="51"/>
      <c r="DN35" s="16"/>
      <c r="DO35" s="14"/>
      <c r="DP35" s="43"/>
      <c r="DR35" s="51"/>
      <c r="DS35" s="16"/>
      <c r="DT35" s="14"/>
      <c r="DU35" s="43"/>
      <c r="DW35" s="51"/>
      <c r="DX35" s="16"/>
      <c r="DY35" s="14"/>
      <c r="DZ35" s="43"/>
      <c r="EB35" s="51"/>
      <c r="EC35" s="16"/>
      <c r="ED35" s="14"/>
      <c r="EE35" s="43"/>
      <c r="EG35" s="51"/>
      <c r="EH35" s="16"/>
      <c r="EI35" s="14"/>
      <c r="EJ35" s="43"/>
      <c r="EL35" s="51"/>
      <c r="EM35" s="16"/>
      <c r="EN35" s="14"/>
      <c r="EO35" s="43"/>
      <c r="EQ35" s="51"/>
      <c r="ER35" s="16"/>
      <c r="ES35" s="14"/>
      <c r="ET35" s="43"/>
      <c r="EV35" s="51"/>
      <c r="EW35" s="16"/>
      <c r="EX35" s="14"/>
      <c r="EY35" s="43"/>
      <c r="FA35" s="51"/>
      <c r="FB35" s="16"/>
      <c r="FC35" s="14"/>
      <c r="FD35" s="43"/>
      <c r="FF35" s="51"/>
      <c r="FG35" s="16"/>
      <c r="FH35" s="14"/>
      <c r="FI35" s="43"/>
      <c r="FK35" s="51"/>
      <c r="FL35" s="16"/>
      <c r="FM35" s="14"/>
      <c r="FN35" s="43"/>
      <c r="FP35" s="51"/>
      <c r="FQ35" s="16"/>
      <c r="FR35" s="14"/>
      <c r="FS35" s="43"/>
      <c r="FU35" s="51"/>
      <c r="FV35" s="16"/>
      <c r="FW35" s="14"/>
      <c r="FX35" s="43"/>
      <c r="FZ35" s="51"/>
      <c r="GA35" s="16"/>
      <c r="GB35" s="14"/>
      <c r="GC35" s="43"/>
      <c r="GE35" s="51"/>
      <c r="GF35" s="16"/>
      <c r="GG35" s="14"/>
      <c r="GH35" s="43"/>
      <c r="GJ35" s="51"/>
      <c r="GK35" s="16"/>
      <c r="GL35" s="14"/>
      <c r="GM35" s="43"/>
      <c r="GO35" s="51"/>
      <c r="GP35" s="16"/>
      <c r="GQ35" s="14"/>
      <c r="GR35" s="43"/>
      <c r="GT35" s="51"/>
      <c r="GU35" s="16"/>
      <c r="GV35" s="14"/>
      <c r="GW35" s="43"/>
      <c r="GY35" s="51"/>
      <c r="GZ35" s="16"/>
      <c r="HA35" s="14"/>
      <c r="HB35" s="43"/>
      <c r="HD35" s="51"/>
      <c r="HE35" s="16"/>
      <c r="HF35" s="14"/>
      <c r="HG35" s="43"/>
      <c r="HI35" s="51"/>
      <c r="HJ35" s="16"/>
      <c r="HK35" s="14"/>
      <c r="HL35" s="43"/>
      <c r="HN35" s="51"/>
      <c r="HO35" s="16"/>
      <c r="HP35" s="14"/>
      <c r="HQ35" s="43"/>
      <c r="HS35" s="51"/>
      <c r="HT35" s="16"/>
      <c r="HU35" s="14"/>
      <c r="HV35" s="43"/>
      <c r="HX35" s="51"/>
    </row>
    <row r="36" spans="1:232" ht="13.5" customHeight="1">
      <c r="A36" s="50"/>
      <c r="B36" s="14"/>
      <c r="C36" s="16"/>
      <c r="D36" s="14"/>
      <c r="E36" s="43"/>
      <c r="G36" s="51"/>
      <c r="H36" s="16"/>
      <c r="I36" s="14"/>
      <c r="J36" s="43"/>
      <c r="L36" s="51"/>
      <c r="M36" s="16"/>
      <c r="N36" s="14"/>
      <c r="O36" s="43"/>
      <c r="Q36" s="51"/>
      <c r="R36" s="16"/>
      <c r="S36" s="14"/>
      <c r="T36" s="43"/>
      <c r="V36" s="51"/>
      <c r="W36" s="16"/>
      <c r="X36" s="14"/>
      <c r="Y36" s="43"/>
      <c r="AA36" s="51"/>
      <c r="AB36" s="16"/>
      <c r="AC36" s="14"/>
      <c r="AD36" s="43"/>
      <c r="AF36" s="51"/>
      <c r="AG36" s="16"/>
      <c r="AH36" s="14"/>
      <c r="AI36" s="43"/>
      <c r="AK36" s="51"/>
      <c r="AL36" s="16"/>
      <c r="AM36" s="14"/>
      <c r="AN36" s="43"/>
      <c r="AP36" s="51"/>
      <c r="AQ36" s="16"/>
      <c r="AR36" s="14"/>
      <c r="AS36" s="43"/>
      <c r="AU36" s="51"/>
      <c r="AV36" s="16"/>
      <c r="AW36" s="14"/>
      <c r="AX36" s="43"/>
      <c r="AZ36" s="51"/>
      <c r="BA36" s="16"/>
      <c r="BB36" s="14"/>
      <c r="BC36" s="43"/>
      <c r="BE36" s="51"/>
      <c r="BF36" s="16"/>
      <c r="BG36" s="14"/>
      <c r="BH36" s="43"/>
      <c r="BJ36" s="51"/>
      <c r="BK36" s="16"/>
      <c r="BL36" s="14"/>
      <c r="BM36" s="43"/>
      <c r="BO36" s="51"/>
      <c r="BP36" s="16"/>
      <c r="BQ36" s="14"/>
      <c r="BR36" s="43"/>
      <c r="BT36" s="51"/>
      <c r="BU36" s="16"/>
      <c r="BV36" s="14"/>
      <c r="BW36" s="43"/>
      <c r="BY36" s="51"/>
      <c r="BZ36" s="16"/>
      <c r="CA36" s="14"/>
      <c r="CB36" s="43"/>
      <c r="CD36" s="51"/>
      <c r="CE36" s="16"/>
      <c r="CF36" s="14"/>
      <c r="CG36" s="43"/>
      <c r="CI36" s="51"/>
      <c r="CJ36" s="16"/>
      <c r="CK36" s="14"/>
      <c r="CL36" s="43"/>
      <c r="CN36" s="51"/>
      <c r="CO36" s="16"/>
      <c r="CP36" s="14"/>
      <c r="CQ36" s="43"/>
      <c r="CS36" s="51"/>
      <c r="CT36" s="16"/>
      <c r="CU36" s="14"/>
      <c r="CV36" s="43"/>
      <c r="CX36" s="51"/>
      <c r="CY36" s="16"/>
      <c r="CZ36" s="14"/>
      <c r="DA36" s="43"/>
      <c r="DC36" s="51"/>
      <c r="DD36" s="16"/>
      <c r="DE36" s="14"/>
      <c r="DF36" s="43"/>
      <c r="DH36" s="51"/>
      <c r="DI36" s="16"/>
      <c r="DJ36" s="14"/>
      <c r="DK36" s="43"/>
      <c r="DM36" s="51"/>
      <c r="DN36" s="16"/>
      <c r="DO36" s="14"/>
      <c r="DP36" s="43"/>
      <c r="DR36" s="51"/>
      <c r="DS36" s="16"/>
      <c r="DT36" s="14"/>
      <c r="DU36" s="43"/>
      <c r="DW36" s="51"/>
      <c r="DX36" s="16"/>
      <c r="DY36" s="14"/>
      <c r="DZ36" s="43"/>
      <c r="EB36" s="51"/>
      <c r="EC36" s="16"/>
      <c r="ED36" s="14"/>
      <c r="EE36" s="43"/>
      <c r="EG36" s="51"/>
      <c r="EH36" s="16"/>
      <c r="EI36" s="14"/>
      <c r="EJ36" s="43"/>
      <c r="EL36" s="51"/>
      <c r="EM36" s="16"/>
      <c r="EN36" s="14"/>
      <c r="EO36" s="43"/>
      <c r="EQ36" s="51"/>
      <c r="ER36" s="16"/>
      <c r="ES36" s="14"/>
      <c r="ET36" s="43"/>
      <c r="EV36" s="51"/>
      <c r="EW36" s="16"/>
      <c r="EX36" s="14"/>
      <c r="EY36" s="43"/>
      <c r="FA36" s="51"/>
      <c r="FB36" s="16"/>
      <c r="FC36" s="14"/>
      <c r="FD36" s="43"/>
      <c r="FF36" s="51"/>
      <c r="FG36" s="16"/>
      <c r="FH36" s="14"/>
      <c r="FI36" s="43"/>
      <c r="FK36" s="51"/>
      <c r="FL36" s="16"/>
      <c r="FM36" s="14"/>
      <c r="FN36" s="43"/>
      <c r="FP36" s="51"/>
      <c r="FQ36" s="16"/>
      <c r="FR36" s="14"/>
      <c r="FS36" s="43"/>
      <c r="FU36" s="51"/>
      <c r="FV36" s="16"/>
      <c r="FW36" s="14"/>
      <c r="FX36" s="43"/>
      <c r="FZ36" s="51"/>
      <c r="GA36" s="16"/>
      <c r="GB36" s="14"/>
      <c r="GC36" s="43"/>
      <c r="GE36" s="51"/>
      <c r="GF36" s="16"/>
      <c r="GG36" s="14"/>
      <c r="GH36" s="43"/>
      <c r="GJ36" s="51"/>
      <c r="GK36" s="16"/>
      <c r="GL36" s="14"/>
      <c r="GM36" s="43"/>
      <c r="GO36" s="51"/>
      <c r="GP36" s="16"/>
      <c r="GQ36" s="14"/>
      <c r="GR36" s="43"/>
      <c r="GT36" s="51"/>
      <c r="GU36" s="16"/>
      <c r="GV36" s="14"/>
      <c r="GW36" s="43"/>
      <c r="GY36" s="51"/>
      <c r="GZ36" s="16"/>
      <c r="HA36" s="14"/>
      <c r="HB36" s="43"/>
      <c r="HD36" s="51"/>
      <c r="HE36" s="16"/>
      <c r="HF36" s="14"/>
      <c r="HG36" s="43"/>
      <c r="HI36" s="51"/>
      <c r="HJ36" s="16"/>
      <c r="HK36" s="14"/>
      <c r="HL36" s="43"/>
      <c r="HN36" s="51"/>
      <c r="HO36" s="16"/>
      <c r="HP36" s="14"/>
      <c r="HQ36" s="43"/>
      <c r="HS36" s="51"/>
      <c r="HT36" s="16"/>
      <c r="HU36" s="14"/>
      <c r="HV36" s="43"/>
      <c r="HX36" s="51"/>
    </row>
    <row r="37" spans="1:232" ht="13.5" customHeight="1">
      <c r="A37" s="50"/>
      <c r="B37" s="14"/>
      <c r="C37" s="16"/>
      <c r="D37" s="14"/>
      <c r="E37" s="43"/>
      <c r="G37" s="51"/>
      <c r="H37" s="16"/>
      <c r="I37" s="14"/>
      <c r="J37" s="43"/>
      <c r="L37" s="51"/>
      <c r="M37" s="16"/>
      <c r="N37" s="14"/>
      <c r="O37" s="43"/>
      <c r="Q37" s="51"/>
      <c r="R37" s="16"/>
      <c r="S37" s="14"/>
      <c r="T37" s="43"/>
      <c r="V37" s="51"/>
      <c r="W37" s="16"/>
      <c r="X37" s="14"/>
      <c r="Y37" s="43"/>
      <c r="AA37" s="51"/>
      <c r="AB37" s="16"/>
      <c r="AC37" s="14"/>
      <c r="AD37" s="43"/>
      <c r="AF37" s="51"/>
      <c r="AG37" s="16"/>
      <c r="AH37" s="14"/>
      <c r="AI37" s="43"/>
      <c r="AK37" s="51"/>
      <c r="AL37" s="16"/>
      <c r="AM37" s="14"/>
      <c r="AN37" s="43"/>
      <c r="AP37" s="51"/>
      <c r="AQ37" s="16"/>
      <c r="AR37" s="14"/>
      <c r="AS37" s="43"/>
      <c r="AU37" s="51"/>
      <c r="AV37" s="16"/>
      <c r="AW37" s="14"/>
      <c r="AX37" s="43"/>
      <c r="AZ37" s="51"/>
      <c r="BA37" s="16"/>
      <c r="BB37" s="14"/>
      <c r="BC37" s="43"/>
      <c r="BE37" s="51"/>
      <c r="BF37" s="16"/>
      <c r="BG37" s="14"/>
      <c r="BH37" s="43"/>
      <c r="BJ37" s="51"/>
      <c r="BK37" s="16"/>
      <c r="BL37" s="14"/>
      <c r="BM37" s="43"/>
      <c r="BO37" s="51"/>
      <c r="BP37" s="16"/>
      <c r="BQ37" s="14"/>
      <c r="BR37" s="43"/>
      <c r="BT37" s="51"/>
      <c r="BU37" s="16"/>
      <c r="BV37" s="14"/>
      <c r="BW37" s="43"/>
      <c r="BY37" s="51"/>
      <c r="BZ37" s="16"/>
      <c r="CA37" s="14"/>
      <c r="CB37" s="43"/>
      <c r="CD37" s="51"/>
      <c r="CE37" s="16"/>
      <c r="CF37" s="14"/>
      <c r="CG37" s="43"/>
      <c r="CI37" s="51"/>
      <c r="CJ37" s="16"/>
      <c r="CK37" s="14"/>
      <c r="CL37" s="43"/>
      <c r="CN37" s="51"/>
      <c r="CO37" s="16"/>
      <c r="CP37" s="14"/>
      <c r="CQ37" s="43"/>
      <c r="CS37" s="51"/>
      <c r="CT37" s="16"/>
      <c r="CU37" s="14"/>
      <c r="CV37" s="43"/>
      <c r="CX37" s="51"/>
      <c r="CY37" s="16"/>
      <c r="CZ37" s="14"/>
      <c r="DA37" s="43"/>
      <c r="DC37" s="51"/>
      <c r="DD37" s="16"/>
      <c r="DE37" s="14"/>
      <c r="DF37" s="43"/>
      <c r="DH37" s="51"/>
      <c r="DI37" s="16"/>
      <c r="DJ37" s="14"/>
      <c r="DK37" s="43"/>
      <c r="DM37" s="51"/>
      <c r="DN37" s="16"/>
      <c r="DO37" s="14"/>
      <c r="DP37" s="43"/>
      <c r="DR37" s="51"/>
      <c r="DS37" s="16"/>
      <c r="DT37" s="14"/>
      <c r="DU37" s="43"/>
      <c r="DW37" s="51"/>
      <c r="DX37" s="16"/>
      <c r="DY37" s="14"/>
      <c r="DZ37" s="43"/>
      <c r="EB37" s="51"/>
      <c r="EC37" s="16"/>
      <c r="ED37" s="14"/>
      <c r="EE37" s="43"/>
      <c r="EG37" s="51"/>
      <c r="EH37" s="16"/>
      <c r="EI37" s="14"/>
      <c r="EJ37" s="43"/>
      <c r="EL37" s="51"/>
      <c r="EM37" s="16"/>
      <c r="EN37" s="14"/>
      <c r="EO37" s="43"/>
      <c r="EQ37" s="51"/>
      <c r="ER37" s="16"/>
      <c r="ES37" s="14"/>
      <c r="ET37" s="43"/>
      <c r="EV37" s="51"/>
      <c r="EW37" s="16"/>
      <c r="EX37" s="14"/>
      <c r="EY37" s="43"/>
      <c r="FA37" s="51"/>
      <c r="FB37" s="16"/>
      <c r="FC37" s="14"/>
      <c r="FD37" s="43"/>
      <c r="FF37" s="51"/>
      <c r="FG37" s="16"/>
      <c r="FH37" s="14"/>
      <c r="FI37" s="43"/>
      <c r="FK37" s="51"/>
      <c r="FL37" s="16"/>
      <c r="FM37" s="14"/>
      <c r="FN37" s="43"/>
      <c r="FP37" s="51"/>
      <c r="FQ37" s="16"/>
      <c r="FR37" s="14"/>
      <c r="FS37" s="43"/>
      <c r="FU37" s="51"/>
      <c r="FV37" s="16"/>
      <c r="FW37" s="14"/>
      <c r="FX37" s="43"/>
      <c r="FZ37" s="51"/>
      <c r="GA37" s="16"/>
      <c r="GB37" s="14"/>
      <c r="GC37" s="43"/>
      <c r="GE37" s="51"/>
      <c r="GF37" s="16"/>
      <c r="GG37" s="14"/>
      <c r="GH37" s="43"/>
      <c r="GJ37" s="51"/>
      <c r="GK37" s="16"/>
      <c r="GL37" s="14"/>
      <c r="GM37" s="43"/>
      <c r="GO37" s="51"/>
      <c r="GP37" s="16"/>
      <c r="GQ37" s="14"/>
      <c r="GR37" s="43"/>
      <c r="GT37" s="51"/>
      <c r="GU37" s="16"/>
      <c r="GV37" s="14"/>
      <c r="GW37" s="43"/>
      <c r="GY37" s="51"/>
      <c r="GZ37" s="16"/>
      <c r="HA37" s="14"/>
      <c r="HB37" s="43"/>
      <c r="HD37" s="51"/>
      <c r="HE37" s="16"/>
      <c r="HF37" s="14"/>
      <c r="HG37" s="43"/>
      <c r="HI37" s="51"/>
      <c r="HJ37" s="16"/>
      <c r="HK37" s="14"/>
      <c r="HL37" s="43"/>
      <c r="HN37" s="51"/>
      <c r="HO37" s="16"/>
      <c r="HP37" s="14"/>
      <c r="HQ37" s="43"/>
      <c r="HS37" s="51"/>
      <c r="HT37" s="16"/>
      <c r="HU37" s="14"/>
      <c r="HV37" s="43"/>
      <c r="HX37" s="51"/>
    </row>
    <row r="38" spans="1:232" ht="13.5" customHeight="1">
      <c r="A38" s="50"/>
      <c r="B38" s="14"/>
      <c r="C38" s="16"/>
      <c r="D38" s="14"/>
      <c r="E38" s="43"/>
      <c r="G38" s="51"/>
      <c r="H38" s="16"/>
      <c r="I38" s="14"/>
      <c r="J38" s="43"/>
      <c r="L38" s="51"/>
      <c r="M38" s="16"/>
      <c r="N38" s="14"/>
      <c r="O38" s="43"/>
      <c r="Q38" s="51"/>
      <c r="R38" s="16"/>
      <c r="S38" s="14"/>
      <c r="T38" s="43"/>
      <c r="V38" s="51"/>
      <c r="W38" s="16"/>
      <c r="X38" s="14"/>
      <c r="Y38" s="43"/>
      <c r="AA38" s="51"/>
      <c r="AB38" s="16"/>
      <c r="AC38" s="14"/>
      <c r="AD38" s="43"/>
      <c r="AF38" s="51"/>
      <c r="AG38" s="16"/>
      <c r="AH38" s="14"/>
      <c r="AI38" s="43"/>
      <c r="AK38" s="51"/>
      <c r="AL38" s="16"/>
      <c r="AM38" s="14"/>
      <c r="AN38" s="43"/>
      <c r="AP38" s="51"/>
      <c r="AQ38" s="16"/>
      <c r="AR38" s="14"/>
      <c r="AS38" s="43"/>
      <c r="AU38" s="51"/>
      <c r="AV38" s="16"/>
      <c r="AW38" s="14"/>
      <c r="AX38" s="43"/>
      <c r="AZ38" s="51"/>
      <c r="BA38" s="16"/>
      <c r="BB38" s="14"/>
      <c r="BC38" s="43"/>
      <c r="BE38" s="51"/>
      <c r="BF38" s="16"/>
      <c r="BG38" s="14"/>
      <c r="BH38" s="43"/>
      <c r="BJ38" s="51"/>
      <c r="BK38" s="16"/>
      <c r="BL38" s="14"/>
      <c r="BM38" s="43"/>
      <c r="BO38" s="51"/>
      <c r="BP38" s="16"/>
      <c r="BQ38" s="14"/>
      <c r="BR38" s="43"/>
      <c r="BT38" s="51"/>
      <c r="BU38" s="16"/>
      <c r="BV38" s="14"/>
      <c r="BW38" s="43"/>
      <c r="BY38" s="51"/>
      <c r="BZ38" s="16"/>
      <c r="CA38" s="14"/>
      <c r="CB38" s="43"/>
      <c r="CD38" s="51"/>
      <c r="CE38" s="16"/>
      <c r="CF38" s="14"/>
      <c r="CG38" s="43"/>
      <c r="CI38" s="51"/>
      <c r="CJ38" s="16"/>
      <c r="CK38" s="14"/>
      <c r="CL38" s="43"/>
      <c r="CN38" s="51"/>
      <c r="CO38" s="16"/>
      <c r="CP38" s="14"/>
      <c r="CQ38" s="43"/>
      <c r="CS38" s="51"/>
      <c r="CT38" s="16"/>
      <c r="CU38" s="14"/>
      <c r="CV38" s="43"/>
      <c r="CX38" s="51"/>
      <c r="CY38" s="16"/>
      <c r="CZ38" s="14"/>
      <c r="DA38" s="43"/>
      <c r="DC38" s="51"/>
      <c r="DD38" s="16"/>
      <c r="DE38" s="14"/>
      <c r="DF38" s="43"/>
      <c r="DH38" s="51"/>
      <c r="DI38" s="16"/>
      <c r="DJ38" s="14"/>
      <c r="DK38" s="43"/>
      <c r="DM38" s="51"/>
      <c r="DN38" s="16"/>
      <c r="DO38" s="14"/>
      <c r="DP38" s="43"/>
      <c r="DR38" s="51"/>
      <c r="DS38" s="16"/>
      <c r="DT38" s="14"/>
      <c r="DU38" s="43"/>
      <c r="DW38" s="51"/>
      <c r="DX38" s="16"/>
      <c r="DY38" s="14"/>
      <c r="DZ38" s="43"/>
      <c r="EB38" s="51"/>
      <c r="EC38" s="16"/>
      <c r="ED38" s="14"/>
      <c r="EE38" s="43"/>
      <c r="EG38" s="51"/>
      <c r="EH38" s="16"/>
      <c r="EI38" s="14"/>
      <c r="EJ38" s="43"/>
      <c r="EL38" s="51"/>
      <c r="EM38" s="16"/>
      <c r="EN38" s="14"/>
      <c r="EO38" s="43"/>
      <c r="EQ38" s="51"/>
      <c r="ER38" s="16"/>
      <c r="ES38" s="14"/>
      <c r="ET38" s="43"/>
      <c r="EV38" s="51"/>
      <c r="EW38" s="16"/>
      <c r="EX38" s="14"/>
      <c r="EY38" s="43"/>
      <c r="FA38" s="51"/>
      <c r="FB38" s="16"/>
      <c r="FC38" s="14"/>
      <c r="FD38" s="43"/>
      <c r="FF38" s="51"/>
      <c r="FG38" s="16"/>
      <c r="FH38" s="14"/>
      <c r="FI38" s="43"/>
      <c r="FK38" s="51"/>
      <c r="FL38" s="16"/>
      <c r="FM38" s="14"/>
      <c r="FN38" s="43"/>
      <c r="FP38" s="51"/>
      <c r="FQ38" s="16"/>
      <c r="FR38" s="14"/>
      <c r="FS38" s="43"/>
      <c r="FU38" s="51"/>
      <c r="FV38" s="16"/>
      <c r="FW38" s="14"/>
      <c r="FX38" s="43"/>
      <c r="FZ38" s="51"/>
      <c r="GA38" s="16"/>
      <c r="GB38" s="14"/>
      <c r="GC38" s="43"/>
      <c r="GE38" s="51"/>
      <c r="GF38" s="16"/>
      <c r="GG38" s="14"/>
      <c r="GH38" s="43"/>
      <c r="GJ38" s="51"/>
      <c r="GK38" s="16"/>
      <c r="GL38" s="14"/>
      <c r="GM38" s="43"/>
      <c r="GO38" s="51"/>
      <c r="GP38" s="16"/>
      <c r="GQ38" s="14"/>
      <c r="GR38" s="43"/>
      <c r="GT38" s="51"/>
      <c r="GU38" s="16"/>
      <c r="GV38" s="14"/>
      <c r="GW38" s="43"/>
      <c r="GY38" s="51"/>
      <c r="GZ38" s="16"/>
      <c r="HA38" s="14"/>
      <c r="HB38" s="43"/>
      <c r="HD38" s="51"/>
      <c r="HE38" s="16"/>
      <c r="HF38" s="14"/>
      <c r="HG38" s="43"/>
      <c r="HI38" s="51"/>
      <c r="HJ38" s="16"/>
      <c r="HK38" s="14"/>
      <c r="HL38" s="43"/>
      <c r="HN38" s="51"/>
      <c r="HO38" s="16"/>
      <c r="HP38" s="14"/>
      <c r="HQ38" s="43"/>
      <c r="HS38" s="51"/>
      <c r="HT38" s="16"/>
      <c r="HU38" s="14"/>
      <c r="HV38" s="43"/>
      <c r="HX38" s="51"/>
    </row>
    <row r="39" spans="1:232" ht="13.5" customHeight="1">
      <c r="A39" s="50"/>
      <c r="B39" s="14"/>
      <c r="C39" s="16"/>
      <c r="D39" s="14"/>
      <c r="E39" s="43"/>
      <c r="G39" s="51"/>
      <c r="H39" s="16"/>
      <c r="I39" s="14"/>
      <c r="J39" s="43"/>
      <c r="L39" s="51"/>
      <c r="M39" s="16"/>
      <c r="N39" s="14"/>
      <c r="O39" s="43"/>
      <c r="Q39" s="51"/>
      <c r="R39" s="16"/>
      <c r="S39" s="14"/>
      <c r="T39" s="43"/>
      <c r="V39" s="51"/>
      <c r="W39" s="16"/>
      <c r="X39" s="14"/>
      <c r="Y39" s="43"/>
      <c r="AA39" s="51"/>
      <c r="AB39" s="16"/>
      <c r="AC39" s="14"/>
      <c r="AD39" s="43"/>
      <c r="AF39" s="51"/>
      <c r="AG39" s="16"/>
      <c r="AH39" s="14"/>
      <c r="AI39" s="43"/>
      <c r="AK39" s="51"/>
      <c r="AL39" s="16"/>
      <c r="AM39" s="14"/>
      <c r="AN39" s="43"/>
      <c r="AP39" s="51"/>
      <c r="AQ39" s="16"/>
      <c r="AR39" s="14"/>
      <c r="AS39" s="43"/>
      <c r="AU39" s="51"/>
      <c r="AV39" s="16"/>
      <c r="AW39" s="14"/>
      <c r="AX39" s="43"/>
      <c r="AZ39" s="51"/>
      <c r="BA39" s="16"/>
      <c r="BB39" s="14"/>
      <c r="BC39" s="43"/>
      <c r="BE39" s="51"/>
      <c r="BF39" s="16"/>
      <c r="BG39" s="14"/>
      <c r="BH39" s="43"/>
      <c r="BJ39" s="51"/>
      <c r="BK39" s="16"/>
      <c r="BL39" s="14"/>
      <c r="BM39" s="43"/>
      <c r="BO39" s="51"/>
      <c r="BP39" s="16"/>
      <c r="BQ39" s="14"/>
      <c r="BR39" s="43"/>
      <c r="BT39" s="51"/>
      <c r="BU39" s="16"/>
      <c r="BV39" s="14"/>
      <c r="BW39" s="43"/>
      <c r="BY39" s="51"/>
      <c r="BZ39" s="16"/>
      <c r="CA39" s="14"/>
      <c r="CB39" s="43"/>
      <c r="CD39" s="51"/>
      <c r="CE39" s="16"/>
      <c r="CF39" s="14"/>
      <c r="CG39" s="43"/>
      <c r="CI39" s="51"/>
      <c r="CJ39" s="16"/>
      <c r="CK39" s="14"/>
      <c r="CL39" s="43"/>
      <c r="CN39" s="51"/>
      <c r="CO39" s="16"/>
      <c r="CP39" s="14"/>
      <c r="CQ39" s="43"/>
      <c r="CS39" s="51"/>
      <c r="CT39" s="16"/>
      <c r="CU39" s="14"/>
      <c r="CV39" s="43"/>
      <c r="CX39" s="51"/>
      <c r="CY39" s="16"/>
      <c r="CZ39" s="14"/>
      <c r="DA39" s="43"/>
      <c r="DC39" s="51"/>
      <c r="DD39" s="16"/>
      <c r="DE39" s="14"/>
      <c r="DF39" s="43"/>
      <c r="DH39" s="51"/>
      <c r="DI39" s="16"/>
      <c r="DJ39" s="14"/>
      <c r="DK39" s="43"/>
      <c r="DM39" s="51"/>
      <c r="DN39" s="16"/>
      <c r="DO39" s="14"/>
      <c r="DP39" s="43"/>
      <c r="DR39" s="51"/>
      <c r="DS39" s="16"/>
      <c r="DT39" s="14"/>
      <c r="DU39" s="43"/>
      <c r="DW39" s="51"/>
      <c r="DX39" s="16"/>
      <c r="DY39" s="14"/>
      <c r="DZ39" s="43"/>
      <c r="EB39" s="51"/>
      <c r="EC39" s="16"/>
      <c r="ED39" s="14"/>
      <c r="EE39" s="43"/>
      <c r="EG39" s="51"/>
      <c r="EH39" s="16"/>
      <c r="EI39" s="14"/>
      <c r="EJ39" s="43"/>
      <c r="EL39" s="51"/>
      <c r="EM39" s="16"/>
      <c r="EN39" s="14"/>
      <c r="EO39" s="43"/>
      <c r="EQ39" s="51"/>
      <c r="ER39" s="16"/>
      <c r="ES39" s="14"/>
      <c r="ET39" s="43"/>
      <c r="EV39" s="51"/>
      <c r="EW39" s="16"/>
      <c r="EX39" s="14"/>
      <c r="EY39" s="43"/>
      <c r="FA39" s="51"/>
      <c r="FB39" s="16"/>
      <c r="FC39" s="14"/>
      <c r="FD39" s="43"/>
      <c r="FF39" s="51"/>
      <c r="FG39" s="16"/>
      <c r="FH39" s="14"/>
      <c r="FI39" s="43"/>
      <c r="FK39" s="51"/>
      <c r="FL39" s="16"/>
      <c r="FM39" s="14"/>
      <c r="FN39" s="43"/>
      <c r="FP39" s="51"/>
      <c r="FQ39" s="16"/>
      <c r="FR39" s="14"/>
      <c r="FS39" s="43"/>
      <c r="FU39" s="51"/>
      <c r="FV39" s="16"/>
      <c r="FW39" s="14"/>
      <c r="FX39" s="43"/>
      <c r="FZ39" s="51"/>
      <c r="GA39" s="16"/>
      <c r="GB39" s="14"/>
      <c r="GC39" s="43"/>
      <c r="GE39" s="51"/>
      <c r="GF39" s="16"/>
      <c r="GG39" s="14"/>
      <c r="GH39" s="43"/>
      <c r="GJ39" s="51"/>
      <c r="GK39" s="16"/>
      <c r="GL39" s="14"/>
      <c r="GM39" s="43"/>
      <c r="GO39" s="51"/>
      <c r="GP39" s="16"/>
      <c r="GQ39" s="14"/>
      <c r="GR39" s="43"/>
      <c r="GT39" s="51"/>
      <c r="GU39" s="16"/>
      <c r="GV39" s="14"/>
      <c r="GW39" s="43"/>
      <c r="GY39" s="51"/>
      <c r="GZ39" s="16"/>
      <c r="HA39" s="14"/>
      <c r="HB39" s="43"/>
      <c r="HD39" s="51"/>
      <c r="HE39" s="16"/>
      <c r="HF39" s="14"/>
      <c r="HG39" s="43"/>
      <c r="HI39" s="51"/>
      <c r="HJ39" s="16"/>
      <c r="HK39" s="14"/>
      <c r="HL39" s="43"/>
      <c r="HN39" s="51"/>
      <c r="HO39" s="16"/>
      <c r="HP39" s="14"/>
      <c r="HQ39" s="43"/>
      <c r="HS39" s="51"/>
      <c r="HT39" s="16"/>
      <c r="HU39" s="14"/>
      <c r="HV39" s="43"/>
      <c r="HX39" s="51"/>
    </row>
    <row r="40" spans="1:232" ht="13.5" customHeight="1">
      <c r="A40" s="50"/>
      <c r="B40" s="14"/>
      <c r="C40" s="16"/>
      <c r="D40" s="14"/>
      <c r="E40" s="43"/>
      <c r="G40" s="51"/>
      <c r="H40" s="16"/>
      <c r="I40" s="14"/>
      <c r="J40" s="43"/>
      <c r="L40" s="51"/>
      <c r="M40" s="16"/>
      <c r="N40" s="14"/>
      <c r="O40" s="43"/>
      <c r="Q40" s="51"/>
      <c r="R40" s="16"/>
      <c r="S40" s="14"/>
      <c r="T40" s="43"/>
      <c r="V40" s="51"/>
      <c r="W40" s="16"/>
      <c r="X40" s="14"/>
      <c r="Y40" s="43"/>
      <c r="AA40" s="51"/>
      <c r="AB40" s="16"/>
      <c r="AC40" s="14"/>
      <c r="AD40" s="43"/>
      <c r="AF40" s="51"/>
      <c r="AG40" s="16"/>
      <c r="AH40" s="14"/>
      <c r="AI40" s="43"/>
      <c r="AK40" s="51"/>
      <c r="AL40" s="16"/>
      <c r="AM40" s="14"/>
      <c r="AN40" s="43"/>
      <c r="AP40" s="51"/>
      <c r="AQ40" s="16"/>
      <c r="AR40" s="14"/>
      <c r="AS40" s="43"/>
      <c r="AU40" s="51"/>
      <c r="AV40" s="16"/>
      <c r="AW40" s="14"/>
      <c r="AX40" s="43"/>
      <c r="AZ40" s="51"/>
      <c r="BA40" s="16"/>
      <c r="BB40" s="14"/>
      <c r="BC40" s="43"/>
      <c r="BE40" s="51"/>
      <c r="BF40" s="16"/>
      <c r="BG40" s="14"/>
      <c r="BH40" s="43"/>
      <c r="BJ40" s="51"/>
      <c r="BK40" s="16"/>
      <c r="BL40" s="14"/>
      <c r="BM40" s="43"/>
      <c r="BO40" s="51"/>
      <c r="BP40" s="16"/>
      <c r="BQ40" s="14"/>
      <c r="BR40" s="43"/>
      <c r="BT40" s="51"/>
      <c r="BU40" s="16"/>
      <c r="BV40" s="14"/>
      <c r="BW40" s="43"/>
      <c r="BY40" s="51"/>
      <c r="BZ40" s="16"/>
      <c r="CA40" s="14"/>
      <c r="CB40" s="43"/>
      <c r="CD40" s="51"/>
      <c r="CE40" s="16"/>
      <c r="CF40" s="14"/>
      <c r="CG40" s="43"/>
      <c r="CI40" s="51"/>
      <c r="CJ40" s="16"/>
      <c r="CK40" s="14"/>
      <c r="CL40" s="43"/>
      <c r="CN40" s="51"/>
      <c r="CO40" s="16"/>
      <c r="CP40" s="14"/>
      <c r="CQ40" s="43"/>
      <c r="CS40" s="51"/>
      <c r="CT40" s="16"/>
      <c r="CU40" s="14"/>
      <c r="CV40" s="43"/>
      <c r="CX40" s="51"/>
      <c r="CY40" s="16"/>
      <c r="CZ40" s="14"/>
      <c r="DA40" s="43"/>
      <c r="DC40" s="51"/>
      <c r="DD40" s="16"/>
      <c r="DE40" s="14"/>
      <c r="DF40" s="43"/>
      <c r="DH40" s="51"/>
      <c r="DI40" s="16"/>
      <c r="DJ40" s="14"/>
      <c r="DK40" s="43"/>
      <c r="DM40" s="51"/>
      <c r="DN40" s="16"/>
      <c r="DO40" s="14"/>
      <c r="DP40" s="43"/>
      <c r="DR40" s="51"/>
      <c r="DS40" s="16"/>
      <c r="DT40" s="14"/>
      <c r="DU40" s="43"/>
      <c r="DW40" s="51"/>
      <c r="DX40" s="16"/>
      <c r="DY40" s="14"/>
      <c r="DZ40" s="43"/>
      <c r="EB40" s="51"/>
      <c r="EC40" s="16"/>
      <c r="ED40" s="14"/>
      <c r="EE40" s="43"/>
      <c r="EG40" s="51"/>
      <c r="EH40" s="16"/>
      <c r="EI40" s="14"/>
      <c r="EJ40" s="43"/>
      <c r="EL40" s="51"/>
      <c r="EM40" s="16"/>
      <c r="EN40" s="14"/>
      <c r="EO40" s="43"/>
      <c r="EQ40" s="51"/>
      <c r="ER40" s="16"/>
      <c r="ES40" s="14"/>
      <c r="ET40" s="43"/>
      <c r="EV40" s="51"/>
      <c r="EW40" s="16"/>
      <c r="EX40" s="14"/>
      <c r="EY40" s="43"/>
      <c r="FA40" s="51"/>
      <c r="FB40" s="16"/>
      <c r="FC40" s="14"/>
      <c r="FD40" s="43"/>
      <c r="FF40" s="51"/>
      <c r="FG40" s="16"/>
      <c r="FH40" s="14"/>
      <c r="FI40" s="43"/>
      <c r="FK40" s="51"/>
      <c r="FL40" s="16"/>
      <c r="FM40" s="14"/>
      <c r="FN40" s="43"/>
      <c r="FP40" s="51"/>
      <c r="FQ40" s="16"/>
      <c r="FR40" s="14"/>
      <c r="FS40" s="43"/>
      <c r="FU40" s="51"/>
      <c r="FV40" s="16"/>
      <c r="FW40" s="14"/>
      <c r="FX40" s="43"/>
      <c r="FZ40" s="51"/>
      <c r="GA40" s="16"/>
      <c r="GB40" s="14"/>
      <c r="GC40" s="43"/>
      <c r="GE40" s="51"/>
      <c r="GF40" s="16"/>
      <c r="GG40" s="14"/>
      <c r="GH40" s="43"/>
      <c r="GJ40" s="51"/>
      <c r="GK40" s="16"/>
      <c r="GL40" s="14"/>
      <c r="GM40" s="43"/>
      <c r="GO40" s="51"/>
      <c r="GP40" s="16"/>
      <c r="GQ40" s="14"/>
      <c r="GR40" s="43"/>
      <c r="GT40" s="51"/>
      <c r="GU40" s="16"/>
      <c r="GV40" s="14"/>
      <c r="GW40" s="43"/>
      <c r="GY40" s="51"/>
      <c r="GZ40" s="16"/>
      <c r="HA40" s="14"/>
      <c r="HB40" s="43"/>
      <c r="HD40" s="51"/>
      <c r="HE40" s="16"/>
      <c r="HF40" s="14"/>
      <c r="HG40" s="43"/>
      <c r="HI40" s="51"/>
      <c r="HJ40" s="16"/>
      <c r="HK40" s="14"/>
      <c r="HL40" s="43"/>
      <c r="HN40" s="51"/>
      <c r="HO40" s="16"/>
      <c r="HP40" s="14"/>
      <c r="HQ40" s="43"/>
      <c r="HS40" s="51"/>
      <c r="HT40" s="16"/>
      <c r="HU40" s="14"/>
      <c r="HV40" s="43"/>
      <c r="HX40" s="51"/>
    </row>
    <row r="41" spans="1:232" ht="13.5" customHeight="1">
      <c r="A41" s="50"/>
      <c r="B41" s="14"/>
      <c r="C41" s="16"/>
      <c r="D41" s="14"/>
      <c r="E41" s="43"/>
      <c r="G41" s="51"/>
      <c r="H41" s="16"/>
      <c r="I41" s="14"/>
      <c r="J41" s="43"/>
      <c r="L41" s="51"/>
      <c r="M41" s="16"/>
      <c r="N41" s="14"/>
      <c r="O41" s="43"/>
      <c r="Q41" s="51"/>
      <c r="R41" s="16"/>
      <c r="S41" s="14"/>
      <c r="T41" s="43"/>
      <c r="V41" s="51"/>
      <c r="W41" s="16"/>
      <c r="X41" s="14"/>
      <c r="Y41" s="43"/>
      <c r="AA41" s="51"/>
      <c r="AB41" s="16"/>
      <c r="AC41" s="14"/>
      <c r="AD41" s="43"/>
      <c r="AF41" s="51"/>
      <c r="AG41" s="16"/>
      <c r="AH41" s="14"/>
      <c r="AI41" s="43"/>
      <c r="AK41" s="51"/>
      <c r="AL41" s="16"/>
      <c r="AM41" s="14"/>
      <c r="AN41" s="43"/>
      <c r="AP41" s="51"/>
      <c r="AQ41" s="16"/>
      <c r="AR41" s="14"/>
      <c r="AS41" s="43"/>
      <c r="AU41" s="51"/>
      <c r="AV41" s="16"/>
      <c r="AW41" s="14"/>
      <c r="AX41" s="43"/>
      <c r="AZ41" s="51"/>
      <c r="BA41" s="16"/>
      <c r="BB41" s="14"/>
      <c r="BC41" s="43"/>
      <c r="BE41" s="51"/>
      <c r="BF41" s="16"/>
      <c r="BG41" s="14"/>
      <c r="BH41" s="43"/>
      <c r="BJ41" s="51"/>
      <c r="BK41" s="16"/>
      <c r="BL41" s="14"/>
      <c r="BM41" s="43"/>
      <c r="BO41" s="51"/>
      <c r="BP41" s="16"/>
      <c r="BQ41" s="14"/>
      <c r="BR41" s="43"/>
      <c r="BT41" s="51"/>
      <c r="BU41" s="16"/>
      <c r="BV41" s="14"/>
      <c r="BW41" s="43"/>
      <c r="BY41" s="51"/>
      <c r="BZ41" s="16"/>
      <c r="CA41" s="14"/>
      <c r="CB41" s="43"/>
      <c r="CD41" s="51"/>
      <c r="CE41" s="16"/>
      <c r="CF41" s="14"/>
      <c r="CG41" s="43"/>
      <c r="CI41" s="51"/>
      <c r="CJ41" s="16"/>
      <c r="CK41" s="14"/>
      <c r="CL41" s="43"/>
      <c r="CN41" s="51"/>
      <c r="CO41" s="16"/>
      <c r="CP41" s="14"/>
      <c r="CQ41" s="43"/>
      <c r="CS41" s="51"/>
      <c r="CT41" s="16"/>
      <c r="CU41" s="14"/>
      <c r="CV41" s="43"/>
      <c r="CX41" s="51"/>
      <c r="CY41" s="16"/>
      <c r="CZ41" s="14"/>
      <c r="DA41" s="43"/>
      <c r="DC41" s="51"/>
      <c r="DD41" s="16"/>
      <c r="DE41" s="14"/>
      <c r="DF41" s="43"/>
      <c r="DH41" s="51"/>
      <c r="DI41" s="16"/>
      <c r="DJ41" s="14"/>
      <c r="DK41" s="43"/>
      <c r="DM41" s="51"/>
      <c r="DN41" s="16"/>
      <c r="DO41" s="14"/>
      <c r="DP41" s="43"/>
      <c r="DR41" s="51"/>
      <c r="DS41" s="16"/>
      <c r="DT41" s="14"/>
      <c r="DU41" s="43"/>
      <c r="DW41" s="51"/>
      <c r="DX41" s="16"/>
      <c r="DY41" s="14"/>
      <c r="DZ41" s="43"/>
      <c r="EB41" s="51"/>
      <c r="EC41" s="16"/>
      <c r="ED41" s="14"/>
      <c r="EE41" s="43"/>
      <c r="EG41" s="51"/>
      <c r="EH41" s="16"/>
      <c r="EI41" s="14"/>
      <c r="EJ41" s="43"/>
      <c r="EL41" s="51"/>
      <c r="EM41" s="16"/>
      <c r="EN41" s="14"/>
      <c r="EO41" s="43"/>
      <c r="EQ41" s="51"/>
      <c r="ER41" s="16"/>
      <c r="ES41" s="14"/>
      <c r="ET41" s="43"/>
      <c r="EV41" s="51"/>
      <c r="EW41" s="16"/>
      <c r="EX41" s="14"/>
      <c r="EY41" s="43"/>
      <c r="FA41" s="51"/>
      <c r="FB41" s="16"/>
      <c r="FC41" s="14"/>
      <c r="FD41" s="43"/>
      <c r="FF41" s="51"/>
      <c r="FG41" s="16"/>
      <c r="FH41" s="14"/>
      <c r="FI41" s="43"/>
      <c r="FK41" s="51"/>
      <c r="FL41" s="16"/>
      <c r="FM41" s="14"/>
      <c r="FN41" s="43"/>
      <c r="FP41" s="51"/>
      <c r="FQ41" s="16"/>
      <c r="FR41" s="14"/>
      <c r="FS41" s="43"/>
      <c r="FU41" s="51"/>
      <c r="FV41" s="16"/>
      <c r="FW41" s="14"/>
      <c r="FX41" s="43"/>
      <c r="FZ41" s="51"/>
      <c r="GA41" s="16"/>
      <c r="GB41" s="14"/>
      <c r="GC41" s="43"/>
      <c r="GE41" s="51"/>
      <c r="GF41" s="16"/>
      <c r="GG41" s="14"/>
      <c r="GH41" s="43"/>
      <c r="GJ41" s="51"/>
      <c r="GK41" s="16"/>
      <c r="GL41" s="14"/>
      <c r="GM41" s="43"/>
      <c r="GO41" s="51"/>
      <c r="GP41" s="16"/>
      <c r="GQ41" s="14"/>
      <c r="GR41" s="43"/>
      <c r="GT41" s="51"/>
      <c r="GU41" s="16"/>
      <c r="GV41" s="14"/>
      <c r="GW41" s="43"/>
      <c r="GY41" s="51"/>
      <c r="GZ41" s="16"/>
      <c r="HA41" s="14"/>
      <c r="HB41" s="43"/>
      <c r="HD41" s="51"/>
      <c r="HE41" s="16"/>
      <c r="HF41" s="14"/>
      <c r="HG41" s="43"/>
      <c r="HI41" s="51"/>
      <c r="HJ41" s="16"/>
      <c r="HK41" s="14"/>
      <c r="HL41" s="43"/>
      <c r="HN41" s="51"/>
      <c r="HO41" s="16"/>
      <c r="HP41" s="14"/>
      <c r="HQ41" s="43"/>
      <c r="HS41" s="51"/>
      <c r="HT41" s="16"/>
      <c r="HU41" s="14"/>
      <c r="HV41" s="43"/>
      <c r="HX41" s="51"/>
    </row>
    <row r="42" spans="1:232" ht="13.5" customHeight="1">
      <c r="A42" s="50"/>
      <c r="B42" s="14"/>
      <c r="C42" s="16"/>
      <c r="D42" s="14"/>
      <c r="E42" s="43"/>
      <c r="G42" s="51"/>
      <c r="H42" s="16"/>
      <c r="I42" s="14"/>
      <c r="J42" s="43"/>
      <c r="L42" s="51"/>
      <c r="M42" s="16"/>
      <c r="N42" s="14"/>
      <c r="O42" s="43"/>
      <c r="Q42" s="51"/>
      <c r="R42" s="16"/>
      <c r="S42" s="14"/>
      <c r="T42" s="43"/>
      <c r="V42" s="51"/>
      <c r="W42" s="16"/>
      <c r="X42" s="14"/>
      <c r="Y42" s="43"/>
      <c r="AA42" s="51"/>
      <c r="AB42" s="16"/>
      <c r="AC42" s="14"/>
      <c r="AD42" s="43"/>
      <c r="AF42" s="51"/>
      <c r="AG42" s="16"/>
      <c r="AH42" s="14"/>
      <c r="AI42" s="43"/>
      <c r="AK42" s="51"/>
      <c r="AL42" s="16"/>
      <c r="AM42" s="14"/>
      <c r="AN42" s="43"/>
      <c r="AP42" s="51"/>
      <c r="AQ42" s="16"/>
      <c r="AR42" s="14"/>
      <c r="AS42" s="43"/>
      <c r="AU42" s="51"/>
      <c r="AV42" s="16"/>
      <c r="AW42" s="14"/>
      <c r="AX42" s="43"/>
      <c r="AZ42" s="51"/>
      <c r="BA42" s="16"/>
      <c r="BB42" s="14"/>
      <c r="BC42" s="43"/>
      <c r="BE42" s="51"/>
      <c r="BF42" s="16"/>
      <c r="BG42" s="14"/>
      <c r="BH42" s="43"/>
      <c r="BJ42" s="51"/>
      <c r="BK42" s="16"/>
      <c r="BL42" s="14"/>
      <c r="BM42" s="43"/>
      <c r="BO42" s="51"/>
      <c r="BP42" s="16"/>
      <c r="BQ42" s="14"/>
      <c r="BR42" s="43"/>
      <c r="BT42" s="51"/>
      <c r="BU42" s="16"/>
      <c r="BV42" s="14"/>
      <c r="BW42" s="43"/>
      <c r="BY42" s="51"/>
      <c r="BZ42" s="16"/>
      <c r="CA42" s="14"/>
      <c r="CB42" s="43"/>
      <c r="CD42" s="51"/>
      <c r="CE42" s="16"/>
      <c r="CF42" s="14"/>
      <c r="CG42" s="43"/>
      <c r="CI42" s="51"/>
      <c r="CJ42" s="16"/>
      <c r="CK42" s="14"/>
      <c r="CL42" s="43"/>
      <c r="CN42" s="51"/>
      <c r="CO42" s="16"/>
      <c r="CP42" s="14"/>
      <c r="CQ42" s="43"/>
      <c r="CS42" s="51"/>
      <c r="CT42" s="16"/>
      <c r="CU42" s="14"/>
      <c r="CV42" s="43"/>
      <c r="CX42" s="51"/>
      <c r="CY42" s="16"/>
      <c r="CZ42" s="14"/>
      <c r="DA42" s="43"/>
      <c r="DC42" s="51"/>
      <c r="DD42" s="16"/>
      <c r="DE42" s="14"/>
      <c r="DF42" s="43"/>
      <c r="DH42" s="51"/>
      <c r="DI42" s="16"/>
      <c r="DJ42" s="14"/>
      <c r="DK42" s="43"/>
      <c r="DM42" s="51"/>
      <c r="DN42" s="16"/>
      <c r="DO42" s="14"/>
      <c r="DP42" s="43"/>
      <c r="DR42" s="51"/>
      <c r="DS42" s="16"/>
      <c r="DT42" s="14"/>
      <c r="DU42" s="43"/>
      <c r="DW42" s="51"/>
      <c r="DX42" s="16"/>
      <c r="DY42" s="14"/>
      <c r="DZ42" s="43"/>
      <c r="EB42" s="51"/>
      <c r="EC42" s="16"/>
      <c r="ED42" s="14"/>
      <c r="EE42" s="43"/>
      <c r="EG42" s="51"/>
      <c r="EH42" s="16"/>
      <c r="EI42" s="14"/>
      <c r="EJ42" s="43"/>
      <c r="EL42" s="51"/>
      <c r="EM42" s="16"/>
      <c r="EN42" s="14"/>
      <c r="EO42" s="43"/>
      <c r="EQ42" s="51"/>
      <c r="ER42" s="16"/>
      <c r="ES42" s="14"/>
      <c r="ET42" s="43"/>
      <c r="EV42" s="51"/>
      <c r="EW42" s="16"/>
      <c r="EX42" s="14"/>
      <c r="EY42" s="43"/>
      <c r="FA42" s="51"/>
      <c r="FB42" s="16"/>
      <c r="FC42" s="14"/>
      <c r="FD42" s="43"/>
      <c r="FF42" s="51"/>
      <c r="FG42" s="16"/>
      <c r="FH42" s="14"/>
      <c r="FI42" s="43"/>
      <c r="FK42" s="51"/>
      <c r="FL42" s="16"/>
      <c r="FM42" s="14"/>
      <c r="FN42" s="43"/>
      <c r="FP42" s="51"/>
      <c r="FQ42" s="16"/>
      <c r="FR42" s="14"/>
      <c r="FS42" s="43"/>
      <c r="FU42" s="51"/>
      <c r="FV42" s="16"/>
      <c r="FW42" s="14"/>
      <c r="FX42" s="43"/>
      <c r="FZ42" s="51"/>
      <c r="GA42" s="16"/>
      <c r="GB42" s="14"/>
      <c r="GC42" s="43"/>
      <c r="GE42" s="51"/>
      <c r="GF42" s="16"/>
      <c r="GG42" s="14"/>
      <c r="GH42" s="43"/>
      <c r="GJ42" s="51"/>
      <c r="GK42" s="16"/>
      <c r="GL42" s="14"/>
      <c r="GM42" s="43"/>
      <c r="GO42" s="51"/>
      <c r="GP42" s="16"/>
      <c r="GQ42" s="14"/>
      <c r="GR42" s="43"/>
      <c r="GT42" s="51"/>
      <c r="GU42" s="16"/>
      <c r="GV42" s="14"/>
      <c r="GW42" s="43"/>
      <c r="GY42" s="51"/>
      <c r="GZ42" s="16"/>
      <c r="HA42" s="14"/>
      <c r="HB42" s="43"/>
      <c r="HD42" s="51"/>
      <c r="HE42" s="16"/>
      <c r="HF42" s="14"/>
      <c r="HG42" s="43"/>
      <c r="HI42" s="51"/>
      <c r="HJ42" s="16"/>
      <c r="HK42" s="14"/>
      <c r="HL42" s="43"/>
      <c r="HN42" s="51"/>
      <c r="HO42" s="16"/>
      <c r="HP42" s="14"/>
      <c r="HQ42" s="43"/>
      <c r="HS42" s="51"/>
      <c r="HT42" s="16"/>
      <c r="HU42" s="14"/>
      <c r="HV42" s="43"/>
      <c r="HX42" s="51"/>
    </row>
    <row r="43" spans="1:232" ht="13.5" customHeight="1">
      <c r="A43" s="50"/>
      <c r="B43" s="14"/>
      <c r="C43" s="16"/>
      <c r="D43" s="14"/>
      <c r="E43" s="43"/>
      <c r="G43" s="51"/>
      <c r="H43" s="16"/>
      <c r="I43" s="14"/>
      <c r="J43" s="43"/>
      <c r="L43" s="51"/>
      <c r="M43" s="16"/>
      <c r="N43" s="14"/>
      <c r="O43" s="43"/>
      <c r="Q43" s="51"/>
      <c r="R43" s="16"/>
      <c r="S43" s="14"/>
      <c r="T43" s="43"/>
      <c r="V43" s="51"/>
      <c r="W43" s="16"/>
      <c r="X43" s="14"/>
      <c r="Y43" s="43"/>
      <c r="AA43" s="51"/>
      <c r="AB43" s="16"/>
      <c r="AC43" s="14"/>
      <c r="AD43" s="43"/>
      <c r="AF43" s="51"/>
      <c r="AG43" s="16"/>
      <c r="AH43" s="14"/>
      <c r="AI43" s="43"/>
      <c r="AK43" s="51"/>
      <c r="AL43" s="16"/>
      <c r="AM43" s="14"/>
      <c r="AN43" s="43"/>
      <c r="AP43" s="51"/>
      <c r="AQ43" s="16"/>
      <c r="AR43" s="14"/>
      <c r="AS43" s="43"/>
      <c r="AU43" s="51"/>
      <c r="AV43" s="16"/>
      <c r="AW43" s="14"/>
      <c r="AX43" s="43"/>
      <c r="AZ43" s="51"/>
      <c r="BA43" s="16"/>
      <c r="BB43" s="14"/>
      <c r="BC43" s="43"/>
      <c r="BE43" s="51"/>
      <c r="BF43" s="16"/>
      <c r="BG43" s="14"/>
      <c r="BH43" s="43"/>
      <c r="BJ43" s="51"/>
      <c r="BK43" s="16"/>
      <c r="BL43" s="14"/>
      <c r="BM43" s="43"/>
      <c r="BO43" s="51"/>
      <c r="BP43" s="16"/>
      <c r="BQ43" s="14"/>
      <c r="BR43" s="43"/>
      <c r="BT43" s="51"/>
      <c r="BU43" s="16"/>
      <c r="BV43" s="14"/>
      <c r="BW43" s="43"/>
      <c r="BY43" s="51"/>
      <c r="BZ43" s="16"/>
      <c r="CA43" s="14"/>
      <c r="CB43" s="43"/>
      <c r="CD43" s="51"/>
      <c r="CE43" s="16"/>
      <c r="CF43" s="14"/>
      <c r="CG43" s="43"/>
      <c r="CI43" s="51"/>
      <c r="CJ43" s="16"/>
      <c r="CK43" s="14"/>
      <c r="CL43" s="43"/>
      <c r="CN43" s="51"/>
      <c r="CO43" s="16"/>
      <c r="CP43" s="14"/>
      <c r="CQ43" s="43"/>
      <c r="CS43" s="51"/>
      <c r="CT43" s="16"/>
      <c r="CU43" s="14"/>
      <c r="CV43" s="43"/>
      <c r="CX43" s="51"/>
      <c r="CY43" s="16"/>
      <c r="CZ43" s="14"/>
      <c r="DA43" s="43"/>
      <c r="DC43" s="51"/>
      <c r="DD43" s="16"/>
      <c r="DE43" s="14"/>
      <c r="DF43" s="43"/>
      <c r="DH43" s="51"/>
      <c r="DI43" s="16"/>
      <c r="DJ43" s="14"/>
      <c r="DK43" s="43"/>
      <c r="DM43" s="51"/>
      <c r="DN43" s="16"/>
      <c r="DO43" s="14"/>
      <c r="DP43" s="43"/>
      <c r="DR43" s="51"/>
      <c r="DS43" s="16"/>
      <c r="DT43" s="14"/>
      <c r="DU43" s="43"/>
      <c r="DW43" s="51"/>
      <c r="DX43" s="16"/>
      <c r="DY43" s="14"/>
      <c r="DZ43" s="43"/>
      <c r="EB43" s="51"/>
      <c r="EC43" s="16"/>
      <c r="ED43" s="14"/>
      <c r="EE43" s="43"/>
      <c r="EG43" s="51"/>
      <c r="EH43" s="16"/>
      <c r="EI43" s="14"/>
      <c r="EJ43" s="43"/>
      <c r="EL43" s="51"/>
      <c r="EM43" s="16"/>
      <c r="EN43" s="14"/>
      <c r="EO43" s="43"/>
      <c r="EQ43" s="51"/>
      <c r="ER43" s="16"/>
      <c r="ES43" s="14"/>
      <c r="ET43" s="43"/>
      <c r="EV43" s="51"/>
      <c r="EW43" s="16"/>
      <c r="EX43" s="14"/>
      <c r="EY43" s="43"/>
      <c r="FA43" s="51"/>
      <c r="FB43" s="16"/>
      <c r="FC43" s="14"/>
      <c r="FD43" s="43"/>
      <c r="FF43" s="51"/>
      <c r="FG43" s="16"/>
      <c r="FH43" s="14"/>
      <c r="FI43" s="43"/>
      <c r="FK43" s="51"/>
      <c r="FL43" s="16"/>
      <c r="FM43" s="14"/>
      <c r="FN43" s="43"/>
      <c r="FP43" s="51"/>
      <c r="FQ43" s="16"/>
      <c r="FR43" s="14"/>
      <c r="FS43" s="43"/>
      <c r="FU43" s="51"/>
      <c r="FV43" s="16"/>
      <c r="FW43" s="14"/>
      <c r="FX43" s="43"/>
      <c r="FZ43" s="51"/>
      <c r="GA43" s="16"/>
      <c r="GB43" s="14"/>
      <c r="GC43" s="43"/>
      <c r="GE43" s="51"/>
      <c r="GF43" s="16"/>
      <c r="GG43" s="14"/>
      <c r="GH43" s="43"/>
      <c r="GJ43" s="51"/>
      <c r="GK43" s="16"/>
      <c r="GL43" s="14"/>
      <c r="GM43" s="43"/>
      <c r="GO43" s="51"/>
      <c r="GP43" s="16"/>
      <c r="GQ43" s="14"/>
      <c r="GR43" s="43"/>
      <c r="GT43" s="51"/>
      <c r="GU43" s="16"/>
      <c r="GV43" s="14"/>
      <c r="GW43" s="43"/>
      <c r="GY43" s="51"/>
      <c r="GZ43" s="16"/>
      <c r="HA43" s="14"/>
      <c r="HB43" s="43"/>
      <c r="HD43" s="51"/>
      <c r="HE43" s="16"/>
      <c r="HF43" s="14"/>
      <c r="HG43" s="43"/>
      <c r="HI43" s="51"/>
      <c r="HJ43" s="16"/>
      <c r="HK43" s="14"/>
      <c r="HL43" s="43"/>
      <c r="HN43" s="51"/>
      <c r="HO43" s="16"/>
      <c r="HP43" s="14"/>
      <c r="HQ43" s="43"/>
      <c r="HS43" s="51"/>
      <c r="HT43" s="16"/>
      <c r="HU43" s="14"/>
      <c r="HV43" s="43"/>
      <c r="HX43" s="51"/>
    </row>
    <row r="44" spans="1:232" ht="13.5" customHeight="1">
      <c r="A44" s="50"/>
      <c r="B44" s="14"/>
      <c r="C44" s="16"/>
      <c r="D44" s="14"/>
      <c r="E44" s="43"/>
      <c r="G44" s="51"/>
      <c r="H44" s="16"/>
      <c r="I44" s="14"/>
      <c r="J44" s="43"/>
      <c r="L44" s="51"/>
      <c r="M44" s="16"/>
      <c r="N44" s="14"/>
      <c r="O44" s="43"/>
      <c r="Q44" s="51"/>
      <c r="R44" s="16"/>
      <c r="S44" s="14"/>
      <c r="T44" s="43"/>
      <c r="V44" s="51"/>
      <c r="W44" s="16"/>
      <c r="X44" s="14"/>
      <c r="Y44" s="43"/>
      <c r="AA44" s="51"/>
      <c r="AB44" s="16"/>
      <c r="AC44" s="14"/>
      <c r="AD44" s="43"/>
      <c r="AF44" s="51"/>
      <c r="AG44" s="16"/>
      <c r="AH44" s="14"/>
      <c r="AI44" s="43"/>
      <c r="AK44" s="51"/>
      <c r="AL44" s="16"/>
      <c r="AM44" s="14"/>
      <c r="AN44" s="43"/>
      <c r="AP44" s="51"/>
      <c r="AQ44" s="16"/>
      <c r="AR44" s="14"/>
      <c r="AS44" s="43"/>
      <c r="AU44" s="51"/>
      <c r="AV44" s="16"/>
      <c r="AW44" s="14"/>
      <c r="AX44" s="43"/>
      <c r="AZ44" s="51"/>
      <c r="BA44" s="16"/>
      <c r="BB44" s="14"/>
      <c r="BC44" s="43"/>
      <c r="BE44" s="51"/>
      <c r="BF44" s="16"/>
      <c r="BG44" s="14"/>
      <c r="BH44" s="43"/>
      <c r="BJ44" s="51"/>
      <c r="BK44" s="16"/>
      <c r="BL44" s="14"/>
      <c r="BM44" s="43"/>
      <c r="BO44" s="51"/>
      <c r="BP44" s="16"/>
      <c r="BQ44" s="14"/>
      <c r="BR44" s="43"/>
      <c r="BT44" s="51"/>
      <c r="BU44" s="16"/>
      <c r="BV44" s="14"/>
      <c r="BW44" s="43"/>
      <c r="BY44" s="51"/>
      <c r="BZ44" s="16"/>
      <c r="CA44" s="14"/>
      <c r="CB44" s="43"/>
      <c r="CD44" s="51"/>
      <c r="CE44" s="16"/>
      <c r="CF44" s="14"/>
      <c r="CG44" s="43"/>
      <c r="CI44" s="51"/>
      <c r="CJ44" s="16"/>
      <c r="CK44" s="14"/>
      <c r="CL44" s="43"/>
      <c r="CN44" s="51"/>
      <c r="CO44" s="16"/>
      <c r="CP44" s="14"/>
      <c r="CQ44" s="43"/>
      <c r="CS44" s="51"/>
      <c r="CT44" s="16"/>
      <c r="CU44" s="14"/>
      <c r="CV44" s="43"/>
      <c r="CX44" s="51"/>
      <c r="CY44" s="16"/>
      <c r="CZ44" s="14"/>
      <c r="DA44" s="43"/>
      <c r="DC44" s="51"/>
      <c r="DD44" s="16"/>
      <c r="DE44" s="14"/>
      <c r="DF44" s="43"/>
      <c r="DH44" s="51"/>
      <c r="DI44" s="16"/>
      <c r="DJ44" s="14"/>
      <c r="DK44" s="43"/>
      <c r="DM44" s="51"/>
      <c r="DN44" s="16"/>
      <c r="DO44" s="14"/>
      <c r="DP44" s="43"/>
      <c r="DR44" s="51"/>
      <c r="DS44" s="16"/>
      <c r="DT44" s="14"/>
      <c r="DU44" s="43"/>
      <c r="DW44" s="51"/>
      <c r="DX44" s="16"/>
      <c r="DY44" s="14"/>
      <c r="DZ44" s="43"/>
      <c r="EB44" s="51"/>
      <c r="EC44" s="16"/>
      <c r="ED44" s="14"/>
      <c r="EE44" s="43"/>
      <c r="EG44" s="51"/>
      <c r="EH44" s="16"/>
      <c r="EI44" s="14"/>
      <c r="EJ44" s="43"/>
      <c r="EL44" s="51"/>
      <c r="EM44" s="16"/>
      <c r="EN44" s="14"/>
      <c r="EO44" s="43"/>
      <c r="EQ44" s="51"/>
      <c r="ER44" s="16"/>
      <c r="ES44" s="14"/>
      <c r="ET44" s="43"/>
      <c r="EV44" s="51"/>
      <c r="EW44" s="16"/>
      <c r="EX44" s="14"/>
      <c r="EY44" s="43"/>
      <c r="FA44" s="51"/>
      <c r="FB44" s="16"/>
      <c r="FC44" s="14"/>
      <c r="FD44" s="43"/>
      <c r="FF44" s="51"/>
      <c r="FG44" s="16"/>
      <c r="FH44" s="14"/>
      <c r="FI44" s="43"/>
      <c r="FK44" s="51"/>
      <c r="FL44" s="16"/>
      <c r="FM44" s="14"/>
      <c r="FN44" s="43"/>
      <c r="FP44" s="51"/>
      <c r="FQ44" s="16"/>
      <c r="FR44" s="14"/>
      <c r="FS44" s="43"/>
      <c r="FU44" s="51"/>
      <c r="FV44" s="16"/>
      <c r="FW44" s="14"/>
      <c r="FX44" s="43"/>
      <c r="FZ44" s="51"/>
      <c r="GA44" s="16"/>
      <c r="GB44" s="14"/>
      <c r="GC44" s="43"/>
      <c r="GE44" s="51"/>
      <c r="GF44" s="16"/>
      <c r="GG44" s="14"/>
      <c r="GH44" s="43"/>
      <c r="GJ44" s="51"/>
      <c r="GK44" s="16"/>
      <c r="GL44" s="14"/>
      <c r="GM44" s="43"/>
      <c r="GO44" s="51"/>
      <c r="GP44" s="16"/>
      <c r="GQ44" s="14"/>
      <c r="GR44" s="43"/>
      <c r="GT44" s="51"/>
      <c r="GU44" s="16"/>
      <c r="GV44" s="14"/>
      <c r="GW44" s="43"/>
      <c r="GY44" s="51"/>
      <c r="GZ44" s="16"/>
      <c r="HA44" s="14"/>
      <c r="HB44" s="43"/>
      <c r="HD44" s="51"/>
      <c r="HE44" s="16"/>
      <c r="HF44" s="14"/>
      <c r="HG44" s="43"/>
      <c r="HI44" s="51"/>
      <c r="HJ44" s="16"/>
      <c r="HK44" s="14"/>
      <c r="HL44" s="43"/>
      <c r="HN44" s="51"/>
      <c r="HO44" s="16"/>
      <c r="HP44" s="14"/>
      <c r="HQ44" s="43"/>
      <c r="HS44" s="51"/>
      <c r="HT44" s="16"/>
      <c r="HU44" s="14"/>
      <c r="HV44" s="43"/>
      <c r="HX44" s="51"/>
    </row>
    <row r="45" spans="1:232" ht="13.5" customHeight="1">
      <c r="A45" s="50"/>
      <c r="B45" s="14"/>
      <c r="C45" s="16"/>
      <c r="D45" s="14"/>
      <c r="E45" s="43"/>
      <c r="G45" s="51"/>
      <c r="H45" s="16"/>
      <c r="I45" s="14"/>
      <c r="J45" s="43"/>
      <c r="L45" s="51"/>
      <c r="M45" s="16"/>
      <c r="N45" s="14"/>
      <c r="O45" s="43"/>
      <c r="Q45" s="51"/>
      <c r="R45" s="16"/>
      <c r="S45" s="14"/>
      <c r="T45" s="43"/>
      <c r="V45" s="51"/>
      <c r="W45" s="16"/>
      <c r="X45" s="14"/>
      <c r="Y45" s="43"/>
      <c r="AA45" s="51"/>
      <c r="AB45" s="16"/>
      <c r="AC45" s="14"/>
      <c r="AD45" s="43"/>
      <c r="AF45" s="51"/>
      <c r="AG45" s="16"/>
      <c r="AH45" s="14"/>
      <c r="AI45" s="43"/>
      <c r="AK45" s="51"/>
      <c r="AL45" s="16"/>
      <c r="AM45" s="14"/>
      <c r="AN45" s="43"/>
      <c r="AP45" s="51"/>
      <c r="AQ45" s="16"/>
      <c r="AR45" s="14"/>
      <c r="AS45" s="43"/>
      <c r="AU45" s="51"/>
      <c r="AV45" s="16"/>
      <c r="AW45" s="14"/>
      <c r="AX45" s="43"/>
      <c r="AZ45" s="51"/>
      <c r="BA45" s="16"/>
      <c r="BB45" s="14"/>
      <c r="BC45" s="43"/>
      <c r="BE45" s="51"/>
      <c r="BF45" s="16"/>
      <c r="BG45" s="14"/>
      <c r="BH45" s="43"/>
      <c r="BJ45" s="51"/>
      <c r="BK45" s="16"/>
      <c r="BL45" s="14"/>
      <c r="BM45" s="43"/>
      <c r="BO45" s="51"/>
      <c r="BP45" s="16"/>
      <c r="BQ45" s="14"/>
      <c r="BR45" s="43"/>
      <c r="BT45" s="51"/>
      <c r="BU45" s="16"/>
      <c r="BV45" s="14"/>
      <c r="BW45" s="43"/>
      <c r="BY45" s="51"/>
      <c r="BZ45" s="16"/>
      <c r="CA45" s="14"/>
      <c r="CB45" s="43"/>
      <c r="CD45" s="51"/>
      <c r="CE45" s="16"/>
      <c r="CF45" s="14"/>
      <c r="CG45" s="43"/>
      <c r="CI45" s="51"/>
      <c r="CJ45" s="16"/>
      <c r="CK45" s="14"/>
      <c r="CL45" s="43"/>
      <c r="CN45" s="51"/>
      <c r="CO45" s="16"/>
      <c r="CP45" s="14"/>
      <c r="CQ45" s="43"/>
      <c r="CS45" s="51"/>
      <c r="CT45" s="16"/>
      <c r="CU45" s="14"/>
      <c r="CV45" s="43"/>
      <c r="CX45" s="51"/>
      <c r="CY45" s="16"/>
      <c r="CZ45" s="14"/>
      <c r="DA45" s="43"/>
      <c r="DC45" s="51"/>
      <c r="DD45" s="16"/>
      <c r="DE45" s="14"/>
      <c r="DF45" s="43"/>
      <c r="DH45" s="51"/>
      <c r="DI45" s="16"/>
      <c r="DJ45" s="14"/>
      <c r="DK45" s="43"/>
      <c r="DM45" s="51"/>
      <c r="DN45" s="16"/>
      <c r="DO45" s="14"/>
      <c r="DP45" s="43"/>
      <c r="DR45" s="51"/>
      <c r="DS45" s="16"/>
      <c r="DT45" s="14"/>
      <c r="DU45" s="43"/>
      <c r="DW45" s="51"/>
      <c r="DX45" s="16"/>
      <c r="DY45" s="14"/>
      <c r="DZ45" s="43"/>
      <c r="EB45" s="51"/>
      <c r="EC45" s="16"/>
      <c r="ED45" s="14"/>
      <c r="EE45" s="43"/>
      <c r="EG45" s="51"/>
      <c r="EH45" s="16"/>
      <c r="EI45" s="14"/>
      <c r="EJ45" s="43"/>
      <c r="EL45" s="51"/>
      <c r="EM45" s="16"/>
      <c r="EN45" s="14"/>
      <c r="EO45" s="43"/>
      <c r="EQ45" s="51"/>
      <c r="ER45" s="16"/>
      <c r="ES45" s="14"/>
      <c r="ET45" s="43"/>
      <c r="EV45" s="51"/>
      <c r="EW45" s="16"/>
      <c r="EX45" s="14"/>
      <c r="EY45" s="43"/>
      <c r="FA45" s="51"/>
      <c r="FB45" s="16"/>
      <c r="FC45" s="14"/>
      <c r="FD45" s="43"/>
      <c r="FF45" s="51"/>
      <c r="FG45" s="16"/>
      <c r="FH45" s="14"/>
      <c r="FI45" s="43"/>
      <c r="FK45" s="51"/>
      <c r="FL45" s="16"/>
      <c r="FM45" s="14"/>
      <c r="FN45" s="43"/>
      <c r="FP45" s="51"/>
      <c r="FQ45" s="16"/>
      <c r="FR45" s="14"/>
      <c r="FS45" s="43"/>
      <c r="FU45" s="51"/>
      <c r="FV45" s="16"/>
      <c r="FW45" s="14"/>
      <c r="FX45" s="43"/>
      <c r="FZ45" s="51"/>
      <c r="GA45" s="16"/>
      <c r="GB45" s="14"/>
      <c r="GC45" s="43"/>
      <c r="GE45" s="51"/>
      <c r="GF45" s="16"/>
      <c r="GG45" s="14"/>
      <c r="GH45" s="43"/>
      <c r="GJ45" s="51"/>
      <c r="GK45" s="16"/>
      <c r="GL45" s="14"/>
      <c r="GM45" s="43"/>
      <c r="GO45" s="51"/>
      <c r="GP45" s="16"/>
      <c r="GQ45" s="14"/>
      <c r="GR45" s="43"/>
      <c r="GT45" s="51"/>
      <c r="GU45" s="16"/>
      <c r="GV45" s="14"/>
      <c r="GW45" s="43"/>
      <c r="GY45" s="51"/>
      <c r="GZ45" s="16"/>
      <c r="HA45" s="14"/>
      <c r="HB45" s="43"/>
      <c r="HD45" s="51"/>
      <c r="HE45" s="16"/>
      <c r="HF45" s="14"/>
      <c r="HG45" s="43"/>
      <c r="HI45" s="51"/>
      <c r="HJ45" s="16"/>
      <c r="HK45" s="14"/>
      <c r="HL45" s="43"/>
      <c r="HN45" s="51"/>
      <c r="HO45" s="16"/>
      <c r="HP45" s="14"/>
      <c r="HQ45" s="43"/>
      <c r="HS45" s="51"/>
      <c r="HT45" s="16"/>
      <c r="HU45" s="14"/>
      <c r="HV45" s="43"/>
      <c r="HX45" s="51"/>
    </row>
    <row r="46" spans="1:232" ht="13.5" customHeight="1">
      <c r="A46" s="50"/>
      <c r="B46" s="14"/>
      <c r="C46" s="16"/>
      <c r="D46" s="14"/>
      <c r="E46" s="43"/>
      <c r="G46" s="51"/>
      <c r="H46" s="16"/>
      <c r="I46" s="14"/>
      <c r="J46" s="43"/>
      <c r="L46" s="51"/>
      <c r="M46" s="16"/>
      <c r="N46" s="14"/>
      <c r="O46" s="43"/>
      <c r="Q46" s="51"/>
      <c r="R46" s="16"/>
      <c r="S46" s="14"/>
      <c r="T46" s="43"/>
      <c r="V46" s="51"/>
      <c r="W46" s="16"/>
      <c r="X46" s="14"/>
      <c r="Y46" s="43"/>
      <c r="AA46" s="51"/>
      <c r="AB46" s="16"/>
      <c r="AC46" s="14"/>
      <c r="AD46" s="43"/>
      <c r="AF46" s="51"/>
      <c r="AG46" s="16"/>
      <c r="AH46" s="14"/>
      <c r="AI46" s="43"/>
      <c r="AK46" s="51"/>
      <c r="AL46" s="16"/>
      <c r="AM46" s="14"/>
      <c r="AN46" s="43"/>
      <c r="AP46" s="51"/>
      <c r="AQ46" s="16"/>
      <c r="AR46" s="14"/>
      <c r="AS46" s="43"/>
      <c r="AU46" s="51"/>
      <c r="AV46" s="16"/>
      <c r="AW46" s="14"/>
      <c r="AX46" s="43"/>
      <c r="AZ46" s="51"/>
      <c r="BA46" s="16"/>
      <c r="BB46" s="14"/>
      <c r="BC46" s="43"/>
      <c r="BE46" s="51"/>
      <c r="BF46" s="16"/>
      <c r="BG46" s="14"/>
      <c r="BH46" s="43"/>
      <c r="BJ46" s="51"/>
      <c r="BK46" s="16"/>
      <c r="BL46" s="14"/>
      <c r="BM46" s="43"/>
      <c r="BO46" s="51"/>
      <c r="BP46" s="16"/>
      <c r="BQ46" s="14"/>
      <c r="BR46" s="43"/>
      <c r="BT46" s="51"/>
      <c r="BU46" s="16"/>
      <c r="BV46" s="14"/>
      <c r="BW46" s="43"/>
      <c r="BY46" s="51"/>
      <c r="BZ46" s="16"/>
      <c r="CA46" s="14"/>
      <c r="CB46" s="43"/>
      <c r="CD46" s="51"/>
      <c r="CE46" s="16"/>
      <c r="CF46" s="14"/>
      <c r="CG46" s="43"/>
      <c r="CI46" s="51"/>
      <c r="CJ46" s="16"/>
      <c r="CK46" s="14"/>
      <c r="CL46" s="43"/>
      <c r="CN46" s="51"/>
      <c r="CO46" s="16"/>
      <c r="CP46" s="14"/>
      <c r="CQ46" s="43"/>
      <c r="CS46" s="51"/>
      <c r="CT46" s="16"/>
      <c r="CU46" s="14"/>
      <c r="CV46" s="43"/>
      <c r="CX46" s="51"/>
      <c r="CY46" s="16"/>
      <c r="CZ46" s="14"/>
      <c r="DA46" s="43"/>
      <c r="DC46" s="51"/>
      <c r="DD46" s="16"/>
      <c r="DE46" s="14"/>
      <c r="DF46" s="43"/>
      <c r="DH46" s="51"/>
      <c r="DI46" s="16"/>
      <c r="DJ46" s="14"/>
      <c r="DK46" s="43"/>
      <c r="DM46" s="51"/>
      <c r="DN46" s="16"/>
      <c r="DO46" s="14"/>
      <c r="DP46" s="43"/>
      <c r="DR46" s="51"/>
      <c r="DS46" s="16"/>
      <c r="DT46" s="14"/>
      <c r="DU46" s="43"/>
      <c r="DW46" s="51"/>
      <c r="DX46" s="16"/>
      <c r="DY46" s="14"/>
      <c r="DZ46" s="43"/>
      <c r="EB46" s="51"/>
      <c r="EC46" s="16"/>
      <c r="ED46" s="14"/>
      <c r="EE46" s="43"/>
      <c r="EG46" s="51"/>
      <c r="EH46" s="16"/>
      <c r="EI46" s="14"/>
      <c r="EJ46" s="43"/>
      <c r="EL46" s="51"/>
      <c r="EM46" s="16"/>
      <c r="EN46" s="14"/>
      <c r="EO46" s="43"/>
      <c r="EQ46" s="51"/>
      <c r="ER46" s="16"/>
      <c r="ES46" s="14"/>
      <c r="ET46" s="43"/>
      <c r="EV46" s="51"/>
      <c r="EW46" s="16"/>
      <c r="EX46" s="14"/>
      <c r="EY46" s="43"/>
      <c r="FA46" s="51"/>
      <c r="FB46" s="16"/>
      <c r="FC46" s="14"/>
      <c r="FD46" s="43"/>
      <c r="FF46" s="51"/>
      <c r="FG46" s="16"/>
      <c r="FH46" s="14"/>
      <c r="FI46" s="43"/>
      <c r="FK46" s="51"/>
      <c r="FL46" s="16"/>
      <c r="FM46" s="14"/>
      <c r="FN46" s="43"/>
      <c r="FP46" s="51"/>
      <c r="FQ46" s="16"/>
      <c r="FR46" s="14"/>
      <c r="FS46" s="43"/>
      <c r="FU46" s="51"/>
      <c r="FV46" s="16"/>
      <c r="FW46" s="14"/>
      <c r="FX46" s="43"/>
      <c r="FZ46" s="51"/>
      <c r="GA46" s="16"/>
      <c r="GB46" s="14"/>
      <c r="GC46" s="43"/>
      <c r="GE46" s="51"/>
      <c r="GF46" s="16"/>
      <c r="GG46" s="14"/>
      <c r="GH46" s="43"/>
      <c r="GJ46" s="51"/>
      <c r="GK46" s="16"/>
      <c r="GL46" s="14"/>
      <c r="GM46" s="43"/>
      <c r="GO46" s="51"/>
      <c r="GP46" s="16"/>
      <c r="GQ46" s="14"/>
      <c r="GR46" s="43"/>
      <c r="GT46" s="51"/>
      <c r="GU46" s="16"/>
      <c r="GV46" s="14"/>
      <c r="GW46" s="43"/>
      <c r="GY46" s="51"/>
      <c r="GZ46" s="16"/>
      <c r="HA46" s="14"/>
      <c r="HB46" s="43"/>
      <c r="HD46" s="51"/>
      <c r="HE46" s="16"/>
      <c r="HF46" s="14"/>
      <c r="HG46" s="43"/>
      <c r="HI46" s="51"/>
      <c r="HJ46" s="16"/>
      <c r="HK46" s="14"/>
      <c r="HL46" s="43"/>
      <c r="HN46" s="51"/>
      <c r="HO46" s="16"/>
      <c r="HP46" s="14"/>
      <c r="HQ46" s="43"/>
      <c r="HS46" s="51"/>
      <c r="HT46" s="16"/>
      <c r="HU46" s="14"/>
      <c r="HV46" s="43"/>
      <c r="HX46" s="51"/>
    </row>
    <row r="47" spans="1:232" ht="13.5" customHeight="1">
      <c r="A47" s="50"/>
      <c r="B47" s="14"/>
      <c r="C47" s="16"/>
      <c r="D47" s="14"/>
      <c r="E47" s="43"/>
      <c r="G47" s="51"/>
      <c r="H47" s="16"/>
      <c r="I47" s="14"/>
      <c r="J47" s="43"/>
      <c r="L47" s="51"/>
      <c r="M47" s="16"/>
      <c r="N47" s="14"/>
      <c r="O47" s="43"/>
      <c r="Q47" s="51"/>
      <c r="R47" s="16"/>
      <c r="S47" s="14"/>
      <c r="T47" s="43"/>
      <c r="V47" s="51"/>
      <c r="W47" s="16"/>
      <c r="X47" s="14"/>
      <c r="Y47" s="43"/>
      <c r="AA47" s="51"/>
      <c r="AB47" s="16"/>
      <c r="AC47" s="14"/>
      <c r="AD47" s="43"/>
      <c r="AF47" s="51"/>
      <c r="AG47" s="16"/>
      <c r="AH47" s="14"/>
      <c r="AI47" s="43"/>
      <c r="AK47" s="51"/>
      <c r="AL47" s="16"/>
      <c r="AM47" s="14"/>
      <c r="AN47" s="43"/>
      <c r="AP47" s="51"/>
      <c r="AQ47" s="16"/>
      <c r="AR47" s="14"/>
      <c r="AS47" s="43"/>
      <c r="AU47" s="51"/>
      <c r="AV47" s="16"/>
      <c r="AW47" s="14"/>
      <c r="AX47" s="43"/>
      <c r="AZ47" s="51"/>
      <c r="BA47" s="16"/>
      <c r="BB47" s="14"/>
      <c r="BC47" s="43"/>
      <c r="BE47" s="51"/>
      <c r="BF47" s="16"/>
      <c r="BG47" s="14"/>
      <c r="BH47" s="43"/>
      <c r="BJ47" s="51"/>
      <c r="BK47" s="16"/>
      <c r="BL47" s="14"/>
      <c r="BM47" s="43"/>
      <c r="BO47" s="51"/>
      <c r="BP47" s="16"/>
      <c r="BQ47" s="14"/>
      <c r="BR47" s="43"/>
      <c r="BT47" s="51"/>
      <c r="BU47" s="16"/>
      <c r="BV47" s="14"/>
      <c r="BW47" s="43"/>
      <c r="BY47" s="51"/>
      <c r="BZ47" s="16"/>
      <c r="CA47" s="14"/>
      <c r="CB47" s="43"/>
      <c r="CD47" s="51"/>
      <c r="CE47" s="16"/>
      <c r="CF47" s="14"/>
      <c r="CG47" s="43"/>
      <c r="CI47" s="51"/>
      <c r="CJ47" s="16"/>
      <c r="CK47" s="14"/>
      <c r="CL47" s="43"/>
      <c r="CN47" s="51"/>
      <c r="CO47" s="16"/>
      <c r="CP47" s="14"/>
      <c r="CQ47" s="43"/>
      <c r="CS47" s="51"/>
      <c r="CT47" s="16"/>
      <c r="CU47" s="14"/>
      <c r="CV47" s="43"/>
      <c r="CX47" s="51"/>
      <c r="CY47" s="16"/>
      <c r="CZ47" s="14"/>
      <c r="DA47" s="43"/>
      <c r="DC47" s="51"/>
      <c r="DD47" s="16"/>
      <c r="DE47" s="14"/>
      <c r="DF47" s="43"/>
      <c r="DH47" s="51"/>
      <c r="DI47" s="16"/>
      <c r="DJ47" s="14"/>
      <c r="DK47" s="43"/>
      <c r="DM47" s="51"/>
      <c r="DN47" s="16"/>
      <c r="DO47" s="14"/>
      <c r="DP47" s="43"/>
      <c r="DR47" s="51"/>
      <c r="DS47" s="16"/>
      <c r="DT47" s="14"/>
      <c r="DU47" s="43"/>
      <c r="DW47" s="51"/>
      <c r="DX47" s="16"/>
      <c r="DY47" s="14"/>
      <c r="DZ47" s="43"/>
      <c r="EB47" s="51"/>
      <c r="EC47" s="16"/>
      <c r="ED47" s="14"/>
      <c r="EE47" s="43"/>
      <c r="EG47" s="51"/>
      <c r="EH47" s="16"/>
      <c r="EI47" s="14"/>
      <c r="EJ47" s="43"/>
      <c r="EL47" s="51"/>
      <c r="EM47" s="16"/>
      <c r="EN47" s="14"/>
      <c r="EO47" s="43"/>
      <c r="EQ47" s="51"/>
      <c r="ER47" s="16"/>
      <c r="ES47" s="14"/>
      <c r="ET47" s="43"/>
      <c r="EV47" s="51"/>
      <c r="EW47" s="16"/>
      <c r="EX47" s="14"/>
      <c r="EY47" s="43"/>
      <c r="FA47" s="51"/>
      <c r="FB47" s="16"/>
      <c r="FC47" s="14"/>
      <c r="FD47" s="43"/>
      <c r="FF47" s="51"/>
      <c r="FG47" s="16"/>
      <c r="FH47" s="14"/>
      <c r="FI47" s="43"/>
      <c r="FK47" s="51"/>
      <c r="FL47" s="16"/>
      <c r="FM47" s="14"/>
      <c r="FN47" s="43"/>
      <c r="FP47" s="51"/>
      <c r="FQ47" s="16"/>
      <c r="FR47" s="14"/>
      <c r="FS47" s="43"/>
      <c r="FU47" s="51"/>
      <c r="FV47" s="16"/>
      <c r="FW47" s="14"/>
      <c r="FX47" s="43"/>
      <c r="FZ47" s="51"/>
      <c r="GA47" s="16"/>
      <c r="GB47" s="14"/>
      <c r="GC47" s="43"/>
      <c r="GE47" s="51"/>
      <c r="GF47" s="16"/>
      <c r="GG47" s="14"/>
      <c r="GH47" s="43"/>
      <c r="GJ47" s="51"/>
      <c r="GK47" s="16"/>
      <c r="GL47" s="14"/>
      <c r="GM47" s="43"/>
      <c r="GO47" s="51"/>
      <c r="GP47" s="16"/>
      <c r="GQ47" s="14"/>
      <c r="GR47" s="43"/>
      <c r="GT47" s="51"/>
      <c r="GU47" s="16"/>
      <c r="GV47" s="14"/>
      <c r="GW47" s="43"/>
      <c r="GY47" s="51"/>
      <c r="GZ47" s="16"/>
      <c r="HA47" s="14"/>
      <c r="HB47" s="43"/>
      <c r="HD47" s="51"/>
      <c r="HE47" s="16"/>
      <c r="HF47" s="14"/>
      <c r="HG47" s="43"/>
      <c r="HI47" s="51"/>
      <c r="HJ47" s="16"/>
      <c r="HK47" s="14"/>
      <c r="HL47" s="43"/>
      <c r="HN47" s="51"/>
      <c r="HO47" s="16"/>
      <c r="HP47" s="14"/>
      <c r="HQ47" s="43"/>
      <c r="HS47" s="51"/>
      <c r="HT47" s="16"/>
      <c r="HU47" s="14"/>
      <c r="HV47" s="43"/>
      <c r="HX47" s="51"/>
    </row>
    <row r="48" spans="1:232" ht="13.5" customHeight="1">
      <c r="A48" s="50"/>
      <c r="B48" s="14"/>
      <c r="C48" s="16"/>
      <c r="D48" s="14"/>
      <c r="E48" s="43"/>
      <c r="G48" s="51"/>
      <c r="H48" s="16"/>
      <c r="I48" s="14"/>
      <c r="J48" s="43"/>
      <c r="L48" s="51"/>
      <c r="M48" s="16"/>
      <c r="N48" s="14"/>
      <c r="O48" s="43"/>
      <c r="Q48" s="51"/>
      <c r="R48" s="16"/>
      <c r="S48" s="14"/>
      <c r="T48" s="43"/>
      <c r="V48" s="51"/>
      <c r="W48" s="16"/>
      <c r="X48" s="14"/>
      <c r="Y48" s="43"/>
      <c r="AA48" s="51"/>
      <c r="AB48" s="16"/>
      <c r="AC48" s="14"/>
      <c r="AD48" s="43"/>
      <c r="AF48" s="51"/>
      <c r="AG48" s="16"/>
      <c r="AH48" s="14"/>
      <c r="AI48" s="43"/>
      <c r="AK48" s="51"/>
      <c r="AL48" s="16"/>
      <c r="AM48" s="14"/>
      <c r="AN48" s="43"/>
      <c r="AP48" s="51"/>
      <c r="AQ48" s="16"/>
      <c r="AR48" s="14"/>
      <c r="AS48" s="43"/>
      <c r="AU48" s="51"/>
      <c r="AV48" s="16"/>
      <c r="AW48" s="14"/>
      <c r="AX48" s="43"/>
      <c r="AZ48" s="51"/>
      <c r="BA48" s="16"/>
      <c r="BB48" s="14"/>
      <c r="BC48" s="43"/>
      <c r="BE48" s="51"/>
      <c r="BF48" s="16"/>
      <c r="BG48" s="14"/>
      <c r="BH48" s="43"/>
      <c r="BJ48" s="51"/>
      <c r="BK48" s="16"/>
      <c r="BL48" s="14"/>
      <c r="BM48" s="43"/>
      <c r="BO48" s="51"/>
      <c r="BP48" s="16"/>
      <c r="BQ48" s="14"/>
      <c r="BR48" s="43"/>
      <c r="BT48" s="51"/>
      <c r="BU48" s="16"/>
      <c r="BV48" s="14"/>
      <c r="BW48" s="43"/>
      <c r="BY48" s="51"/>
      <c r="BZ48" s="16"/>
      <c r="CA48" s="14"/>
      <c r="CB48" s="43"/>
      <c r="CD48" s="51"/>
      <c r="CE48" s="16"/>
      <c r="CF48" s="14"/>
      <c r="CG48" s="43"/>
      <c r="CI48" s="51"/>
      <c r="CJ48" s="16"/>
      <c r="CK48" s="14"/>
      <c r="CL48" s="43"/>
      <c r="CN48" s="51"/>
      <c r="CO48" s="16"/>
      <c r="CP48" s="14"/>
      <c r="CQ48" s="43"/>
      <c r="CS48" s="51"/>
      <c r="CT48" s="16"/>
      <c r="CU48" s="14"/>
      <c r="CV48" s="43"/>
      <c r="CX48" s="51"/>
      <c r="CY48" s="16"/>
      <c r="CZ48" s="14"/>
      <c r="DA48" s="43"/>
      <c r="DC48" s="51"/>
      <c r="DD48" s="16"/>
      <c r="DE48" s="14"/>
      <c r="DF48" s="43"/>
      <c r="DH48" s="51"/>
      <c r="DI48" s="16"/>
      <c r="DJ48" s="14"/>
      <c r="DK48" s="43"/>
      <c r="DM48" s="51"/>
      <c r="DN48" s="16"/>
      <c r="DO48" s="14"/>
      <c r="DP48" s="43"/>
      <c r="DR48" s="51"/>
      <c r="DS48" s="16"/>
      <c r="DT48" s="14"/>
      <c r="DU48" s="43"/>
      <c r="DW48" s="51"/>
      <c r="DX48" s="16"/>
      <c r="DY48" s="14"/>
      <c r="DZ48" s="43"/>
      <c r="EB48" s="51"/>
      <c r="EC48" s="16"/>
      <c r="ED48" s="14"/>
      <c r="EE48" s="43"/>
      <c r="EG48" s="51"/>
      <c r="EH48" s="16"/>
      <c r="EI48" s="14"/>
      <c r="EJ48" s="43"/>
      <c r="EL48" s="51"/>
      <c r="EM48" s="16"/>
      <c r="EN48" s="14"/>
      <c r="EO48" s="43"/>
      <c r="EQ48" s="51"/>
      <c r="ER48" s="16"/>
      <c r="ES48" s="14"/>
      <c r="ET48" s="43"/>
      <c r="EV48" s="51"/>
      <c r="EW48" s="16"/>
      <c r="EX48" s="14"/>
      <c r="EY48" s="43"/>
      <c r="FA48" s="51"/>
      <c r="FB48" s="16"/>
      <c r="FC48" s="14"/>
      <c r="FD48" s="43"/>
      <c r="FF48" s="51"/>
      <c r="FG48" s="16"/>
      <c r="FH48" s="14"/>
      <c r="FI48" s="43"/>
      <c r="FK48" s="51"/>
      <c r="FL48" s="16"/>
      <c r="FM48" s="14"/>
      <c r="FN48" s="43"/>
      <c r="FP48" s="51"/>
      <c r="FQ48" s="16"/>
      <c r="FR48" s="14"/>
      <c r="FS48" s="43"/>
      <c r="FU48" s="51"/>
      <c r="FV48" s="16"/>
      <c r="FW48" s="14"/>
      <c r="FX48" s="43"/>
      <c r="FZ48" s="51"/>
      <c r="GA48" s="16"/>
      <c r="GB48" s="14"/>
      <c r="GC48" s="43"/>
      <c r="GE48" s="51"/>
      <c r="GF48" s="16"/>
      <c r="GG48" s="14"/>
      <c r="GH48" s="43"/>
      <c r="GJ48" s="51"/>
      <c r="GK48" s="16"/>
      <c r="GL48" s="14"/>
      <c r="GM48" s="43"/>
      <c r="GO48" s="51"/>
      <c r="GP48" s="16"/>
      <c r="GQ48" s="14"/>
      <c r="GR48" s="43"/>
      <c r="GT48" s="51"/>
      <c r="GU48" s="16"/>
      <c r="GV48" s="14"/>
      <c r="GW48" s="43"/>
      <c r="GY48" s="51"/>
      <c r="GZ48" s="16"/>
      <c r="HA48" s="14"/>
      <c r="HB48" s="43"/>
      <c r="HD48" s="51"/>
      <c r="HE48" s="16"/>
      <c r="HF48" s="14"/>
      <c r="HG48" s="43"/>
      <c r="HI48" s="51"/>
      <c r="HJ48" s="16"/>
      <c r="HK48" s="14"/>
      <c r="HL48" s="43"/>
      <c r="HN48" s="51"/>
      <c r="HO48" s="16"/>
      <c r="HP48" s="14"/>
      <c r="HQ48" s="43"/>
      <c r="HS48" s="51"/>
      <c r="HT48" s="16"/>
      <c r="HU48" s="14"/>
      <c r="HV48" s="43"/>
      <c r="HX48" s="51"/>
    </row>
    <row r="49" spans="1:232" ht="13.5" customHeight="1">
      <c r="A49" s="50"/>
      <c r="B49" s="14"/>
      <c r="C49" s="16"/>
      <c r="D49" s="14"/>
      <c r="E49" s="43"/>
      <c r="G49" s="51"/>
      <c r="H49" s="16"/>
      <c r="I49" s="14"/>
      <c r="J49" s="43"/>
      <c r="L49" s="51"/>
      <c r="M49" s="16"/>
      <c r="N49" s="14"/>
      <c r="O49" s="43"/>
      <c r="Q49" s="51"/>
      <c r="R49" s="16"/>
      <c r="S49" s="14"/>
      <c r="T49" s="43"/>
      <c r="V49" s="51"/>
      <c r="W49" s="16"/>
      <c r="X49" s="14"/>
      <c r="Y49" s="43"/>
      <c r="AA49" s="51"/>
      <c r="AB49" s="16"/>
      <c r="AC49" s="14"/>
      <c r="AD49" s="43"/>
      <c r="AF49" s="51"/>
      <c r="AG49" s="16"/>
      <c r="AH49" s="14"/>
      <c r="AI49" s="43"/>
      <c r="AK49" s="51"/>
      <c r="AL49" s="16"/>
      <c r="AM49" s="14"/>
      <c r="AN49" s="43"/>
      <c r="AP49" s="51"/>
      <c r="AQ49" s="16"/>
      <c r="AR49" s="14"/>
      <c r="AS49" s="43"/>
      <c r="AU49" s="51"/>
      <c r="AV49" s="16"/>
      <c r="AW49" s="14"/>
      <c r="AX49" s="43"/>
      <c r="AZ49" s="51"/>
      <c r="BA49" s="16"/>
      <c r="BB49" s="14"/>
      <c r="BC49" s="43"/>
      <c r="BE49" s="51"/>
      <c r="BF49" s="16"/>
      <c r="BG49" s="14"/>
      <c r="BH49" s="43"/>
      <c r="BJ49" s="51"/>
      <c r="BK49" s="16"/>
      <c r="BL49" s="14"/>
      <c r="BM49" s="43"/>
      <c r="BO49" s="51"/>
      <c r="BP49" s="16"/>
      <c r="BQ49" s="14"/>
      <c r="BR49" s="43"/>
      <c r="BT49" s="51"/>
      <c r="BU49" s="16"/>
      <c r="BV49" s="14"/>
      <c r="BW49" s="43"/>
      <c r="BY49" s="51"/>
      <c r="BZ49" s="16"/>
      <c r="CA49" s="14"/>
      <c r="CB49" s="43"/>
      <c r="CD49" s="51"/>
      <c r="CE49" s="16"/>
      <c r="CF49" s="14"/>
      <c r="CG49" s="43"/>
      <c r="CI49" s="51"/>
      <c r="CJ49" s="16"/>
      <c r="CK49" s="14"/>
      <c r="CL49" s="43"/>
      <c r="CN49" s="51"/>
      <c r="CO49" s="16"/>
      <c r="CP49" s="14"/>
      <c r="CQ49" s="43"/>
      <c r="CS49" s="51"/>
      <c r="CT49" s="16"/>
      <c r="CU49" s="14"/>
      <c r="CV49" s="43"/>
      <c r="CX49" s="51"/>
      <c r="CY49" s="16"/>
      <c r="CZ49" s="14"/>
      <c r="DA49" s="43"/>
      <c r="DC49" s="51"/>
      <c r="DD49" s="16"/>
      <c r="DE49" s="14"/>
      <c r="DF49" s="43"/>
      <c r="DH49" s="51"/>
      <c r="DI49" s="16"/>
      <c r="DJ49" s="14"/>
      <c r="DK49" s="43"/>
      <c r="DM49" s="51"/>
      <c r="DN49" s="16"/>
      <c r="DO49" s="14"/>
      <c r="DP49" s="43"/>
      <c r="DR49" s="51"/>
      <c r="DS49" s="16"/>
      <c r="DT49" s="14"/>
      <c r="DU49" s="43"/>
      <c r="DW49" s="51"/>
      <c r="DX49" s="16"/>
      <c r="DY49" s="14"/>
      <c r="DZ49" s="43"/>
      <c r="EB49" s="51"/>
      <c r="EC49" s="16"/>
      <c r="ED49" s="14"/>
      <c r="EE49" s="43"/>
      <c r="EG49" s="51"/>
      <c r="EH49" s="16"/>
      <c r="EI49" s="14"/>
      <c r="EJ49" s="43"/>
      <c r="EL49" s="51"/>
      <c r="EM49" s="16"/>
      <c r="EN49" s="14"/>
      <c r="EO49" s="43"/>
      <c r="EQ49" s="51"/>
      <c r="ER49" s="16"/>
      <c r="ES49" s="14"/>
      <c r="ET49" s="43"/>
      <c r="EV49" s="51"/>
      <c r="EW49" s="16"/>
      <c r="EX49" s="14"/>
      <c r="EY49" s="43"/>
      <c r="FA49" s="51"/>
      <c r="FB49" s="16"/>
      <c r="FC49" s="14"/>
      <c r="FD49" s="43"/>
      <c r="FF49" s="51"/>
      <c r="FG49" s="16"/>
      <c r="FH49" s="14"/>
      <c r="FI49" s="43"/>
      <c r="FK49" s="51"/>
      <c r="FL49" s="16"/>
      <c r="FM49" s="14"/>
      <c r="FN49" s="43"/>
      <c r="FP49" s="51"/>
      <c r="FQ49" s="16"/>
      <c r="FR49" s="14"/>
      <c r="FS49" s="43"/>
      <c r="FU49" s="51"/>
      <c r="FV49" s="16"/>
      <c r="FW49" s="14"/>
      <c r="FX49" s="43"/>
      <c r="FZ49" s="51"/>
      <c r="GA49" s="16"/>
      <c r="GB49" s="14"/>
      <c r="GC49" s="43"/>
      <c r="GE49" s="51"/>
      <c r="GF49" s="16"/>
      <c r="GG49" s="14"/>
      <c r="GH49" s="43"/>
      <c r="GJ49" s="51"/>
      <c r="GK49" s="16"/>
      <c r="GL49" s="14"/>
      <c r="GM49" s="43"/>
      <c r="GO49" s="51"/>
      <c r="GP49" s="16"/>
      <c r="GQ49" s="14"/>
      <c r="GR49" s="43"/>
      <c r="GT49" s="51"/>
      <c r="GU49" s="16"/>
      <c r="GV49" s="14"/>
      <c r="GW49" s="43"/>
      <c r="GY49" s="51"/>
      <c r="GZ49" s="16"/>
      <c r="HA49" s="14"/>
      <c r="HB49" s="43"/>
      <c r="HD49" s="51"/>
      <c r="HE49" s="16"/>
      <c r="HF49" s="14"/>
      <c r="HG49" s="43"/>
      <c r="HI49" s="51"/>
      <c r="HJ49" s="16"/>
      <c r="HK49" s="14"/>
      <c r="HL49" s="43"/>
      <c r="HN49" s="51"/>
      <c r="HO49" s="16"/>
      <c r="HP49" s="14"/>
      <c r="HQ49" s="43"/>
      <c r="HS49" s="51"/>
      <c r="HT49" s="16"/>
      <c r="HU49" s="14"/>
      <c r="HV49" s="43"/>
      <c r="HX49" s="51"/>
    </row>
    <row r="50" spans="1:232" ht="13.5" customHeight="1">
      <c r="A50" s="50"/>
      <c r="B50" s="14"/>
      <c r="C50" s="16"/>
      <c r="D50" s="14"/>
      <c r="E50" s="43"/>
      <c r="G50" s="51"/>
      <c r="H50" s="16"/>
      <c r="I50" s="14"/>
      <c r="J50" s="43"/>
      <c r="L50" s="51"/>
      <c r="M50" s="16"/>
      <c r="N50" s="14"/>
      <c r="O50" s="43"/>
      <c r="Q50" s="51"/>
      <c r="R50" s="16"/>
      <c r="S50" s="14"/>
      <c r="T50" s="43"/>
      <c r="V50" s="51"/>
      <c r="W50" s="16"/>
      <c r="X50" s="14"/>
      <c r="Y50" s="43"/>
      <c r="AA50" s="51"/>
      <c r="AB50" s="16"/>
      <c r="AC50" s="14"/>
      <c r="AD50" s="43"/>
      <c r="AF50" s="51"/>
      <c r="AG50" s="16"/>
      <c r="AH50" s="14"/>
      <c r="AI50" s="43"/>
      <c r="AK50" s="51"/>
      <c r="AL50" s="16"/>
      <c r="AM50" s="14"/>
      <c r="AN50" s="43"/>
      <c r="AP50" s="51"/>
      <c r="AQ50" s="16"/>
      <c r="AR50" s="14"/>
      <c r="AS50" s="43"/>
      <c r="AU50" s="51"/>
      <c r="AV50" s="16"/>
      <c r="AW50" s="14"/>
      <c r="AX50" s="43"/>
      <c r="AZ50" s="51"/>
      <c r="BA50" s="16"/>
      <c r="BB50" s="14"/>
      <c r="BC50" s="43"/>
      <c r="BE50" s="51"/>
      <c r="BF50" s="16"/>
      <c r="BG50" s="14"/>
      <c r="BH50" s="43"/>
      <c r="BJ50" s="51"/>
      <c r="BK50" s="16"/>
      <c r="BL50" s="14"/>
      <c r="BM50" s="43"/>
      <c r="BO50" s="51"/>
      <c r="BP50" s="16"/>
      <c r="BQ50" s="14"/>
      <c r="BR50" s="43"/>
      <c r="BT50" s="51"/>
      <c r="BU50" s="16"/>
      <c r="BV50" s="14"/>
      <c r="BW50" s="43"/>
      <c r="BY50" s="51"/>
      <c r="BZ50" s="16"/>
      <c r="CA50" s="14"/>
      <c r="CB50" s="43"/>
      <c r="CD50" s="51"/>
      <c r="CE50" s="16"/>
      <c r="CF50" s="14"/>
      <c r="CG50" s="43"/>
      <c r="CI50" s="51"/>
      <c r="CJ50" s="16"/>
      <c r="CK50" s="14"/>
      <c r="CL50" s="43"/>
      <c r="CN50" s="51"/>
      <c r="CO50" s="16"/>
      <c r="CP50" s="14"/>
      <c r="CQ50" s="43"/>
      <c r="CS50" s="51"/>
      <c r="CT50" s="16"/>
      <c r="CU50" s="14"/>
      <c r="CV50" s="43"/>
      <c r="CX50" s="51"/>
      <c r="CY50" s="16"/>
      <c r="CZ50" s="14"/>
      <c r="DA50" s="43"/>
      <c r="DC50" s="51"/>
      <c r="DD50" s="16"/>
      <c r="DE50" s="14"/>
      <c r="DF50" s="43"/>
      <c r="DH50" s="51"/>
      <c r="DI50" s="16"/>
      <c r="DJ50" s="14"/>
      <c r="DK50" s="43"/>
      <c r="DM50" s="51"/>
      <c r="DN50" s="16"/>
      <c r="DO50" s="14"/>
      <c r="DP50" s="43"/>
      <c r="DR50" s="51"/>
      <c r="DS50" s="16"/>
      <c r="DT50" s="14"/>
      <c r="DU50" s="43"/>
      <c r="DW50" s="51"/>
      <c r="DX50" s="16"/>
      <c r="DY50" s="14"/>
      <c r="DZ50" s="43"/>
      <c r="EB50" s="51"/>
      <c r="EC50" s="16"/>
      <c r="ED50" s="14"/>
      <c r="EE50" s="43"/>
      <c r="EG50" s="51"/>
      <c r="EH50" s="16"/>
      <c r="EI50" s="14"/>
      <c r="EJ50" s="43"/>
      <c r="EL50" s="51"/>
      <c r="EM50" s="16"/>
      <c r="EN50" s="14"/>
      <c r="EO50" s="43"/>
      <c r="EQ50" s="51"/>
      <c r="ER50" s="16"/>
      <c r="ES50" s="14"/>
      <c r="ET50" s="43"/>
      <c r="EV50" s="51"/>
      <c r="EW50" s="16"/>
      <c r="EX50" s="14"/>
      <c r="EY50" s="43"/>
      <c r="FA50" s="51"/>
      <c r="FB50" s="16"/>
      <c r="FC50" s="14"/>
      <c r="FD50" s="43"/>
      <c r="FF50" s="51"/>
      <c r="FG50" s="16"/>
      <c r="FH50" s="14"/>
      <c r="FI50" s="43"/>
      <c r="FK50" s="51"/>
      <c r="FL50" s="16"/>
      <c r="FM50" s="14"/>
      <c r="FN50" s="43"/>
      <c r="FP50" s="51"/>
      <c r="FQ50" s="16"/>
      <c r="FR50" s="14"/>
      <c r="FS50" s="43"/>
      <c r="FU50" s="51"/>
      <c r="FV50" s="16"/>
      <c r="FW50" s="14"/>
      <c r="FX50" s="43"/>
      <c r="FZ50" s="51"/>
      <c r="GA50" s="16"/>
      <c r="GB50" s="14"/>
      <c r="GC50" s="43"/>
      <c r="GE50" s="51"/>
      <c r="GF50" s="16"/>
      <c r="GG50" s="14"/>
      <c r="GH50" s="43"/>
      <c r="GJ50" s="51"/>
      <c r="GK50" s="16"/>
      <c r="GL50" s="14"/>
      <c r="GM50" s="43"/>
      <c r="GO50" s="51"/>
      <c r="GP50" s="16"/>
      <c r="GQ50" s="14"/>
      <c r="GR50" s="43"/>
      <c r="GT50" s="51"/>
      <c r="GU50" s="16"/>
      <c r="GV50" s="14"/>
      <c r="GW50" s="43"/>
      <c r="GY50" s="51"/>
      <c r="GZ50" s="16"/>
      <c r="HA50" s="14"/>
      <c r="HB50" s="43"/>
      <c r="HD50" s="51"/>
      <c r="HE50" s="16"/>
      <c r="HF50" s="14"/>
      <c r="HG50" s="43"/>
      <c r="HI50" s="51"/>
      <c r="HJ50" s="16"/>
      <c r="HK50" s="14"/>
      <c r="HL50" s="43"/>
      <c r="HN50" s="51"/>
      <c r="HO50" s="16"/>
      <c r="HP50" s="14"/>
      <c r="HQ50" s="43"/>
      <c r="HS50" s="51"/>
      <c r="HT50" s="16"/>
      <c r="HU50" s="14"/>
      <c r="HV50" s="43"/>
      <c r="HX50" s="51"/>
    </row>
    <row r="51" spans="1:232" ht="13.5" customHeight="1">
      <c r="A51" s="50"/>
      <c r="B51" s="14"/>
      <c r="C51" s="16"/>
      <c r="D51" s="14"/>
      <c r="E51" s="43"/>
      <c r="G51" s="51"/>
      <c r="H51" s="16"/>
      <c r="I51" s="14"/>
      <c r="J51" s="43"/>
      <c r="L51" s="51"/>
      <c r="M51" s="16"/>
      <c r="N51" s="14"/>
      <c r="O51" s="43"/>
      <c r="Q51" s="51"/>
      <c r="R51" s="16"/>
      <c r="S51" s="14"/>
      <c r="T51" s="43"/>
      <c r="V51" s="51"/>
      <c r="W51" s="16"/>
      <c r="X51" s="14"/>
      <c r="Y51" s="43"/>
      <c r="AA51" s="51"/>
      <c r="AB51" s="16"/>
      <c r="AC51" s="14"/>
      <c r="AD51" s="43"/>
      <c r="AF51" s="51"/>
      <c r="AG51" s="16"/>
      <c r="AH51" s="14"/>
      <c r="AI51" s="43"/>
      <c r="AK51" s="51"/>
      <c r="AL51" s="16"/>
      <c r="AM51" s="14"/>
      <c r="AN51" s="43"/>
      <c r="AP51" s="51"/>
      <c r="AQ51" s="16"/>
      <c r="AR51" s="14"/>
      <c r="AS51" s="43"/>
      <c r="AU51" s="51"/>
      <c r="AV51" s="16"/>
      <c r="AW51" s="14"/>
      <c r="AX51" s="43"/>
      <c r="AZ51" s="51"/>
      <c r="BA51" s="16"/>
      <c r="BB51" s="14"/>
      <c r="BC51" s="43"/>
      <c r="BE51" s="51"/>
      <c r="BF51" s="16"/>
      <c r="BG51" s="14"/>
      <c r="BH51" s="43"/>
      <c r="BJ51" s="51"/>
      <c r="BK51" s="16"/>
      <c r="BL51" s="14"/>
      <c r="BM51" s="43"/>
      <c r="BO51" s="51"/>
      <c r="BP51" s="16"/>
      <c r="BQ51" s="14"/>
      <c r="BR51" s="43"/>
      <c r="BT51" s="51"/>
      <c r="BU51" s="16"/>
      <c r="BV51" s="14"/>
      <c r="BW51" s="43"/>
      <c r="BY51" s="51"/>
      <c r="BZ51" s="16"/>
      <c r="CA51" s="14"/>
      <c r="CB51" s="43"/>
      <c r="CD51" s="51"/>
      <c r="CE51" s="16"/>
      <c r="CF51" s="14"/>
      <c r="CG51" s="43"/>
      <c r="CI51" s="51"/>
      <c r="CJ51" s="16"/>
      <c r="CK51" s="14"/>
      <c r="CL51" s="43"/>
      <c r="CN51" s="51"/>
      <c r="CO51" s="16"/>
      <c r="CP51" s="14"/>
      <c r="CQ51" s="43"/>
      <c r="CS51" s="51"/>
      <c r="CT51" s="16"/>
      <c r="CU51" s="14"/>
      <c r="CV51" s="43"/>
      <c r="CX51" s="51"/>
      <c r="CY51" s="16"/>
      <c r="CZ51" s="14"/>
      <c r="DA51" s="43"/>
      <c r="DC51" s="51"/>
      <c r="DD51" s="16"/>
      <c r="DE51" s="14"/>
      <c r="DF51" s="43"/>
      <c r="DH51" s="51"/>
      <c r="DI51" s="16"/>
      <c r="DJ51" s="14"/>
      <c r="DK51" s="43"/>
      <c r="DM51" s="51"/>
      <c r="DN51" s="16"/>
      <c r="DO51" s="14"/>
      <c r="DP51" s="43"/>
      <c r="DR51" s="51"/>
      <c r="DS51" s="16"/>
      <c r="DT51" s="14"/>
      <c r="DU51" s="43"/>
      <c r="DW51" s="51"/>
      <c r="DX51" s="16"/>
      <c r="DY51" s="14"/>
      <c r="DZ51" s="43"/>
      <c r="EB51" s="51"/>
      <c r="EC51" s="16"/>
      <c r="ED51" s="14"/>
      <c r="EE51" s="43"/>
      <c r="EG51" s="51"/>
      <c r="EH51" s="16"/>
      <c r="EI51" s="14"/>
      <c r="EJ51" s="43"/>
      <c r="EL51" s="51"/>
      <c r="EM51" s="16"/>
      <c r="EN51" s="14"/>
      <c r="EO51" s="43"/>
      <c r="EQ51" s="51"/>
      <c r="ER51" s="16"/>
      <c r="ES51" s="14"/>
      <c r="ET51" s="43"/>
      <c r="EV51" s="51"/>
      <c r="EW51" s="16"/>
      <c r="EX51" s="14"/>
      <c r="EY51" s="43"/>
      <c r="FA51" s="51"/>
      <c r="FB51" s="16"/>
      <c r="FC51" s="14"/>
      <c r="FD51" s="43"/>
      <c r="FF51" s="51"/>
      <c r="FG51" s="16"/>
      <c r="FH51" s="14"/>
      <c r="FI51" s="43"/>
      <c r="FK51" s="51"/>
      <c r="FL51" s="16"/>
      <c r="FM51" s="14"/>
      <c r="FN51" s="43"/>
      <c r="FP51" s="51"/>
      <c r="FQ51" s="16"/>
      <c r="FR51" s="14"/>
      <c r="FS51" s="43"/>
      <c r="FU51" s="51"/>
      <c r="FV51" s="16"/>
      <c r="FW51" s="14"/>
      <c r="FX51" s="43"/>
      <c r="FZ51" s="51"/>
      <c r="GA51" s="16"/>
      <c r="GB51" s="14"/>
      <c r="GC51" s="43"/>
      <c r="GE51" s="51"/>
      <c r="GF51" s="16"/>
      <c r="GG51" s="14"/>
      <c r="GH51" s="43"/>
      <c r="GJ51" s="51"/>
      <c r="GK51" s="16"/>
      <c r="GL51" s="14"/>
      <c r="GM51" s="43"/>
      <c r="GO51" s="51"/>
      <c r="GP51" s="16"/>
      <c r="GQ51" s="14"/>
      <c r="GR51" s="43"/>
      <c r="GT51" s="51"/>
      <c r="GU51" s="16"/>
      <c r="GV51" s="14"/>
      <c r="GW51" s="43"/>
      <c r="GY51" s="51"/>
      <c r="GZ51" s="16"/>
      <c r="HA51" s="14"/>
      <c r="HB51" s="43"/>
      <c r="HD51" s="51"/>
      <c r="HE51" s="16"/>
      <c r="HF51" s="14"/>
      <c r="HG51" s="43"/>
      <c r="HI51" s="51"/>
      <c r="HJ51" s="16"/>
      <c r="HK51" s="14"/>
      <c r="HL51" s="43"/>
      <c r="HN51" s="51"/>
      <c r="HO51" s="16"/>
      <c r="HP51" s="14"/>
      <c r="HQ51" s="43"/>
      <c r="HS51" s="51"/>
      <c r="HT51" s="16"/>
      <c r="HU51" s="14"/>
      <c r="HV51" s="43"/>
      <c r="HX51" s="51"/>
    </row>
    <row r="52" spans="1:232" ht="13.5" customHeight="1">
      <c r="A52" s="50"/>
      <c r="B52" s="14"/>
      <c r="C52" s="16"/>
      <c r="D52" s="14"/>
      <c r="E52" s="43"/>
      <c r="G52" s="51"/>
      <c r="H52" s="16"/>
      <c r="I52" s="14"/>
      <c r="J52" s="43"/>
      <c r="L52" s="51"/>
      <c r="M52" s="16"/>
      <c r="N52" s="14"/>
      <c r="O52" s="43"/>
      <c r="Q52" s="51"/>
      <c r="R52" s="16"/>
      <c r="S52" s="14"/>
      <c r="T52" s="43"/>
      <c r="V52" s="51"/>
      <c r="W52" s="16"/>
      <c r="X52" s="14"/>
      <c r="Y52" s="43"/>
      <c r="AA52" s="51"/>
      <c r="AB52" s="16"/>
      <c r="AC52" s="14"/>
      <c r="AD52" s="43"/>
      <c r="AF52" s="51"/>
      <c r="AG52" s="16"/>
      <c r="AH52" s="14"/>
      <c r="AI52" s="43"/>
      <c r="AK52" s="51"/>
      <c r="AL52" s="16"/>
      <c r="AM52" s="14"/>
      <c r="AN52" s="43"/>
      <c r="AP52" s="51"/>
      <c r="AQ52" s="16"/>
      <c r="AR52" s="14"/>
      <c r="AS52" s="43"/>
      <c r="AU52" s="51"/>
      <c r="AV52" s="16"/>
      <c r="AW52" s="14"/>
      <c r="AX52" s="43"/>
      <c r="AZ52" s="51"/>
      <c r="BA52" s="16"/>
      <c r="BB52" s="14"/>
      <c r="BC52" s="43"/>
      <c r="BE52" s="51"/>
      <c r="BF52" s="16"/>
      <c r="BG52" s="14"/>
      <c r="BH52" s="43"/>
      <c r="BJ52" s="51"/>
      <c r="BK52" s="16"/>
      <c r="BL52" s="14"/>
      <c r="BM52" s="43"/>
      <c r="BO52" s="51"/>
      <c r="BP52" s="16"/>
      <c r="BQ52" s="14"/>
      <c r="BR52" s="43"/>
      <c r="BT52" s="51"/>
      <c r="BU52" s="16"/>
      <c r="BV52" s="14"/>
      <c r="BW52" s="43"/>
      <c r="BY52" s="51"/>
      <c r="BZ52" s="16"/>
      <c r="CA52" s="14"/>
      <c r="CB52" s="43"/>
      <c r="CD52" s="51"/>
      <c r="CE52" s="16"/>
      <c r="CF52" s="14"/>
      <c r="CG52" s="43"/>
      <c r="CI52" s="51"/>
      <c r="CJ52" s="16"/>
      <c r="CK52" s="14"/>
      <c r="CL52" s="43"/>
      <c r="CN52" s="51"/>
      <c r="CO52" s="16"/>
      <c r="CP52" s="14"/>
      <c r="CQ52" s="43"/>
      <c r="CS52" s="51"/>
      <c r="CT52" s="16"/>
      <c r="CU52" s="14"/>
      <c r="CV52" s="43"/>
      <c r="CX52" s="51"/>
      <c r="CY52" s="16"/>
      <c r="CZ52" s="14"/>
      <c r="DA52" s="43"/>
      <c r="DC52" s="51"/>
      <c r="DD52" s="16"/>
      <c r="DE52" s="14"/>
      <c r="DF52" s="43"/>
      <c r="DH52" s="51"/>
      <c r="DI52" s="16"/>
      <c r="DJ52" s="14"/>
      <c r="DK52" s="43"/>
      <c r="DM52" s="51"/>
      <c r="DN52" s="16"/>
      <c r="DO52" s="14"/>
      <c r="DP52" s="43"/>
      <c r="DR52" s="51"/>
      <c r="DS52" s="16"/>
      <c r="DT52" s="14"/>
      <c r="DU52" s="43"/>
      <c r="DW52" s="51"/>
      <c r="DX52" s="16"/>
      <c r="DY52" s="14"/>
      <c r="DZ52" s="43"/>
      <c r="EB52" s="51"/>
      <c r="EC52" s="16"/>
      <c r="ED52" s="14"/>
      <c r="EE52" s="43"/>
      <c r="EG52" s="51"/>
      <c r="EH52" s="16"/>
      <c r="EI52" s="14"/>
      <c r="EJ52" s="43"/>
      <c r="EL52" s="51"/>
      <c r="EM52" s="16"/>
      <c r="EN52" s="14"/>
      <c r="EO52" s="43"/>
      <c r="EQ52" s="51"/>
      <c r="ER52" s="16"/>
      <c r="ES52" s="14"/>
      <c r="ET52" s="43"/>
      <c r="EV52" s="51"/>
      <c r="EW52" s="16"/>
      <c r="EX52" s="14"/>
      <c r="EY52" s="43"/>
      <c r="FA52" s="51"/>
      <c r="FB52" s="16"/>
      <c r="FC52" s="14"/>
      <c r="FD52" s="43"/>
      <c r="FF52" s="51"/>
      <c r="FG52" s="16"/>
      <c r="FH52" s="14"/>
      <c r="FI52" s="43"/>
      <c r="FK52" s="51"/>
      <c r="FL52" s="16"/>
      <c r="FM52" s="14"/>
      <c r="FN52" s="43"/>
      <c r="FP52" s="51"/>
      <c r="FQ52" s="16"/>
      <c r="FR52" s="14"/>
      <c r="FS52" s="43"/>
      <c r="FU52" s="51"/>
      <c r="FV52" s="16"/>
      <c r="FW52" s="14"/>
      <c r="FX52" s="43"/>
      <c r="FZ52" s="51"/>
      <c r="GA52" s="16"/>
      <c r="GB52" s="14"/>
      <c r="GC52" s="43"/>
      <c r="GE52" s="51"/>
      <c r="GF52" s="16"/>
      <c r="GG52" s="14"/>
      <c r="GH52" s="43"/>
      <c r="GJ52" s="51"/>
      <c r="GK52" s="16"/>
      <c r="GL52" s="14"/>
      <c r="GM52" s="43"/>
      <c r="GO52" s="51"/>
      <c r="GP52" s="16"/>
      <c r="GQ52" s="14"/>
      <c r="GR52" s="43"/>
      <c r="GT52" s="51"/>
      <c r="GU52" s="16"/>
      <c r="GV52" s="14"/>
      <c r="GW52" s="43"/>
      <c r="GY52" s="51"/>
      <c r="GZ52" s="16"/>
      <c r="HA52" s="14"/>
      <c r="HB52" s="43"/>
      <c r="HD52" s="51"/>
      <c r="HE52" s="16"/>
      <c r="HF52" s="14"/>
      <c r="HG52" s="43"/>
      <c r="HI52" s="51"/>
      <c r="HJ52" s="16"/>
      <c r="HK52" s="14"/>
      <c r="HL52" s="43"/>
      <c r="HN52" s="51"/>
      <c r="HO52" s="16"/>
      <c r="HP52" s="14"/>
      <c r="HQ52" s="43"/>
      <c r="HS52" s="51"/>
      <c r="HT52" s="16"/>
      <c r="HU52" s="14"/>
      <c r="HV52" s="43"/>
      <c r="HX52" s="51"/>
    </row>
    <row r="53" spans="1:232" ht="13.5" customHeight="1">
      <c r="A53" s="50"/>
      <c r="B53" s="14"/>
      <c r="C53" s="16"/>
      <c r="D53" s="14"/>
      <c r="E53" s="43"/>
      <c r="G53" s="51"/>
      <c r="H53" s="16"/>
      <c r="I53" s="14"/>
      <c r="J53" s="43"/>
      <c r="L53" s="51"/>
      <c r="M53" s="16"/>
      <c r="N53" s="14"/>
      <c r="O53" s="43"/>
      <c r="Q53" s="51"/>
      <c r="R53" s="16"/>
      <c r="S53" s="14"/>
      <c r="T53" s="43"/>
      <c r="V53" s="51"/>
      <c r="W53" s="16"/>
      <c r="X53" s="14"/>
      <c r="Y53" s="43"/>
      <c r="AA53" s="51"/>
      <c r="AB53" s="16"/>
      <c r="AC53" s="14"/>
      <c r="AD53" s="43"/>
      <c r="AF53" s="51"/>
      <c r="AG53" s="16"/>
      <c r="AH53" s="14"/>
      <c r="AI53" s="43"/>
      <c r="AK53" s="51"/>
      <c r="AL53" s="16"/>
      <c r="AM53" s="14"/>
      <c r="AN53" s="43"/>
      <c r="AP53" s="51"/>
      <c r="AQ53" s="16"/>
      <c r="AR53" s="14"/>
      <c r="AS53" s="43"/>
      <c r="AU53" s="51"/>
      <c r="AV53" s="16"/>
      <c r="AW53" s="14"/>
      <c r="AX53" s="43"/>
      <c r="AZ53" s="51"/>
      <c r="BA53" s="16"/>
      <c r="BB53" s="14"/>
      <c r="BC53" s="43"/>
      <c r="BE53" s="51"/>
      <c r="BF53" s="16"/>
      <c r="BG53" s="14"/>
      <c r="BH53" s="43"/>
      <c r="BJ53" s="51"/>
      <c r="BK53" s="16"/>
      <c r="BL53" s="14"/>
      <c r="BM53" s="43"/>
      <c r="BO53" s="51"/>
      <c r="BP53" s="16"/>
      <c r="BQ53" s="14"/>
      <c r="BR53" s="43"/>
      <c r="BT53" s="51"/>
      <c r="BU53" s="16"/>
      <c r="BV53" s="14"/>
      <c r="BW53" s="43"/>
      <c r="BY53" s="51"/>
      <c r="BZ53" s="16"/>
      <c r="CA53" s="14"/>
      <c r="CB53" s="43"/>
      <c r="CD53" s="51"/>
      <c r="CE53" s="16"/>
      <c r="CF53" s="14"/>
      <c r="CG53" s="43"/>
      <c r="CI53" s="51"/>
      <c r="CJ53" s="16"/>
      <c r="CK53" s="14"/>
      <c r="CL53" s="43"/>
      <c r="CN53" s="51"/>
      <c r="CO53" s="16"/>
      <c r="CP53" s="14"/>
      <c r="CQ53" s="43"/>
      <c r="CS53" s="51"/>
      <c r="CT53" s="16"/>
      <c r="CU53" s="14"/>
      <c r="CV53" s="43"/>
      <c r="CX53" s="51"/>
      <c r="CY53" s="16"/>
      <c r="CZ53" s="14"/>
      <c r="DA53" s="43"/>
      <c r="DC53" s="51"/>
      <c r="DD53" s="16"/>
      <c r="DE53" s="14"/>
      <c r="DF53" s="43"/>
      <c r="DH53" s="51"/>
      <c r="DI53" s="16"/>
      <c r="DJ53" s="14"/>
      <c r="DK53" s="43"/>
      <c r="DM53" s="51"/>
      <c r="DN53" s="16"/>
      <c r="DO53" s="14"/>
      <c r="DP53" s="43"/>
      <c r="DR53" s="51"/>
      <c r="DS53" s="16"/>
      <c r="DT53" s="14"/>
      <c r="DU53" s="43"/>
      <c r="DW53" s="51"/>
      <c r="DX53" s="16"/>
      <c r="DY53" s="14"/>
      <c r="DZ53" s="43"/>
      <c r="EB53" s="51"/>
      <c r="EC53" s="16"/>
      <c r="ED53" s="14"/>
      <c r="EE53" s="43"/>
      <c r="EG53" s="51"/>
      <c r="EH53" s="16"/>
      <c r="EI53" s="14"/>
      <c r="EJ53" s="43"/>
      <c r="EL53" s="51"/>
      <c r="EM53" s="16"/>
      <c r="EN53" s="14"/>
      <c r="EO53" s="43"/>
      <c r="EQ53" s="51"/>
      <c r="ER53" s="16"/>
      <c r="ES53" s="14"/>
      <c r="ET53" s="43"/>
      <c r="EV53" s="51"/>
      <c r="EW53" s="16"/>
      <c r="EX53" s="14"/>
      <c r="EY53" s="43"/>
      <c r="FA53" s="51"/>
      <c r="FB53" s="16"/>
      <c r="FC53" s="14"/>
      <c r="FD53" s="43"/>
      <c r="FF53" s="51"/>
      <c r="FG53" s="16"/>
      <c r="FH53" s="14"/>
      <c r="FI53" s="43"/>
      <c r="FK53" s="51"/>
      <c r="FL53" s="16"/>
      <c r="FM53" s="14"/>
      <c r="FN53" s="43"/>
      <c r="FP53" s="51"/>
      <c r="FQ53" s="16"/>
      <c r="FR53" s="14"/>
      <c r="FS53" s="43"/>
      <c r="FU53" s="51"/>
      <c r="FV53" s="16"/>
      <c r="FW53" s="14"/>
      <c r="FX53" s="43"/>
      <c r="FZ53" s="51"/>
      <c r="GA53" s="16"/>
      <c r="GB53" s="14"/>
      <c r="GC53" s="43"/>
      <c r="GE53" s="51"/>
      <c r="GF53" s="16"/>
      <c r="GG53" s="14"/>
      <c r="GH53" s="43"/>
      <c r="GJ53" s="51"/>
      <c r="GK53" s="16"/>
      <c r="GL53" s="14"/>
      <c r="GM53" s="43"/>
      <c r="GO53" s="51"/>
      <c r="GP53" s="16"/>
      <c r="GQ53" s="14"/>
      <c r="GR53" s="43"/>
      <c r="GT53" s="51"/>
      <c r="GU53" s="16"/>
      <c r="GV53" s="14"/>
      <c r="GW53" s="43"/>
      <c r="GY53" s="51"/>
      <c r="GZ53" s="16"/>
      <c r="HA53" s="14"/>
      <c r="HB53" s="43"/>
      <c r="HD53" s="51"/>
      <c r="HE53" s="16"/>
      <c r="HF53" s="14"/>
      <c r="HG53" s="43"/>
      <c r="HI53" s="51"/>
      <c r="HJ53" s="16"/>
      <c r="HK53" s="14"/>
      <c r="HL53" s="43"/>
      <c r="HN53" s="51"/>
      <c r="HO53" s="16"/>
      <c r="HP53" s="14"/>
      <c r="HQ53" s="43"/>
      <c r="HS53" s="51"/>
      <c r="HT53" s="16"/>
      <c r="HU53" s="14"/>
      <c r="HV53" s="43"/>
      <c r="HX53" s="51"/>
    </row>
    <row r="54" spans="1:232" ht="13.5" customHeight="1">
      <c r="A54" s="50"/>
      <c r="B54" s="14"/>
      <c r="C54" s="16"/>
      <c r="D54" s="14"/>
      <c r="E54" s="43"/>
      <c r="G54" s="51"/>
      <c r="H54" s="16"/>
      <c r="I54" s="14"/>
      <c r="J54" s="43"/>
      <c r="L54" s="51"/>
      <c r="M54" s="16"/>
      <c r="N54" s="14"/>
      <c r="O54" s="43"/>
      <c r="Q54" s="51"/>
      <c r="R54" s="16"/>
      <c r="S54" s="14"/>
      <c r="T54" s="43"/>
      <c r="V54" s="51"/>
      <c r="W54" s="16"/>
      <c r="X54" s="14"/>
      <c r="Y54" s="43"/>
      <c r="AA54" s="51"/>
      <c r="AB54" s="16"/>
      <c r="AC54" s="14"/>
      <c r="AD54" s="43"/>
      <c r="AF54" s="51"/>
      <c r="AG54" s="16"/>
      <c r="AH54" s="14"/>
      <c r="AI54" s="43"/>
      <c r="AK54" s="51"/>
      <c r="AL54" s="16"/>
      <c r="AM54" s="14"/>
      <c r="AN54" s="43"/>
      <c r="AP54" s="51"/>
      <c r="AQ54" s="16"/>
      <c r="AR54" s="14"/>
      <c r="AS54" s="43"/>
      <c r="AU54" s="51"/>
      <c r="AV54" s="16"/>
      <c r="AW54" s="14"/>
      <c r="AX54" s="43"/>
      <c r="AZ54" s="51"/>
      <c r="BA54" s="16"/>
      <c r="BB54" s="14"/>
      <c r="BC54" s="43"/>
      <c r="BE54" s="51"/>
      <c r="BF54" s="16"/>
      <c r="BG54" s="14"/>
      <c r="BH54" s="43"/>
      <c r="BJ54" s="51"/>
      <c r="BK54" s="16"/>
      <c r="BL54" s="14"/>
      <c r="BM54" s="43"/>
      <c r="BO54" s="51"/>
      <c r="BP54" s="16"/>
      <c r="BQ54" s="14"/>
      <c r="BR54" s="43"/>
      <c r="BT54" s="51"/>
      <c r="BU54" s="16"/>
      <c r="BV54" s="14"/>
      <c r="BW54" s="43"/>
      <c r="BY54" s="51"/>
      <c r="BZ54" s="16"/>
      <c r="CA54" s="14"/>
      <c r="CB54" s="43"/>
      <c r="CD54" s="51"/>
      <c r="CE54" s="16"/>
      <c r="CF54" s="14"/>
      <c r="CG54" s="43"/>
      <c r="CI54" s="51"/>
      <c r="CJ54" s="16"/>
      <c r="CK54" s="14"/>
      <c r="CL54" s="43"/>
      <c r="CN54" s="51"/>
      <c r="CO54" s="16"/>
      <c r="CP54" s="14"/>
      <c r="CQ54" s="43"/>
      <c r="CS54" s="51"/>
      <c r="CT54" s="16"/>
      <c r="CU54" s="14"/>
      <c r="CV54" s="43"/>
      <c r="CX54" s="51"/>
      <c r="CY54" s="16"/>
      <c r="CZ54" s="14"/>
      <c r="DA54" s="43"/>
      <c r="DC54" s="51"/>
      <c r="DD54" s="16"/>
      <c r="DE54" s="14"/>
      <c r="DF54" s="43"/>
      <c r="DH54" s="51"/>
      <c r="DI54" s="16"/>
      <c r="DJ54" s="14"/>
      <c r="DK54" s="43"/>
      <c r="DM54" s="51"/>
      <c r="DN54" s="16"/>
      <c r="DO54" s="14"/>
      <c r="DP54" s="43"/>
      <c r="DR54" s="51"/>
      <c r="DS54" s="16"/>
      <c r="DT54" s="14"/>
      <c r="DU54" s="43"/>
      <c r="DW54" s="51"/>
      <c r="DX54" s="16"/>
      <c r="DY54" s="14"/>
      <c r="DZ54" s="43"/>
      <c r="EB54" s="51"/>
      <c r="EC54" s="16"/>
      <c r="ED54" s="14"/>
      <c r="EE54" s="43"/>
      <c r="EG54" s="51"/>
      <c r="EH54" s="16"/>
      <c r="EI54" s="14"/>
      <c r="EJ54" s="43"/>
      <c r="EL54" s="51"/>
      <c r="EM54" s="16"/>
      <c r="EN54" s="14"/>
      <c r="EO54" s="43"/>
      <c r="EQ54" s="51"/>
      <c r="ER54" s="16"/>
      <c r="ES54" s="14"/>
      <c r="ET54" s="43"/>
      <c r="EV54" s="51"/>
      <c r="EW54" s="16"/>
      <c r="EX54" s="14"/>
      <c r="EY54" s="43"/>
      <c r="FA54" s="51"/>
      <c r="FB54" s="16"/>
      <c r="FC54" s="14"/>
      <c r="FD54" s="43"/>
      <c r="FF54" s="51"/>
      <c r="FG54" s="16"/>
      <c r="FH54" s="14"/>
      <c r="FI54" s="43"/>
      <c r="FK54" s="51"/>
      <c r="FL54" s="16"/>
      <c r="FM54" s="14"/>
      <c r="FN54" s="43"/>
      <c r="FP54" s="51"/>
      <c r="FQ54" s="16"/>
      <c r="FR54" s="14"/>
      <c r="FS54" s="43"/>
      <c r="FU54" s="51"/>
      <c r="FV54" s="16"/>
      <c r="FW54" s="14"/>
      <c r="FX54" s="43"/>
      <c r="FZ54" s="51"/>
      <c r="GA54" s="16"/>
      <c r="GB54" s="14"/>
      <c r="GC54" s="43"/>
      <c r="GE54" s="51"/>
      <c r="GF54" s="16"/>
      <c r="GG54" s="14"/>
      <c r="GH54" s="43"/>
      <c r="GJ54" s="51"/>
      <c r="GK54" s="16"/>
      <c r="GL54" s="14"/>
      <c r="GM54" s="43"/>
      <c r="GO54" s="51"/>
      <c r="GP54" s="16"/>
      <c r="GQ54" s="14"/>
      <c r="GR54" s="43"/>
      <c r="GT54" s="51"/>
      <c r="GU54" s="16"/>
      <c r="GV54" s="14"/>
      <c r="GW54" s="43"/>
      <c r="GY54" s="51"/>
      <c r="GZ54" s="16"/>
      <c r="HA54" s="14"/>
      <c r="HB54" s="43"/>
      <c r="HD54" s="51"/>
      <c r="HE54" s="16"/>
      <c r="HF54" s="14"/>
      <c r="HG54" s="43"/>
      <c r="HI54" s="51"/>
      <c r="HJ54" s="16"/>
      <c r="HK54" s="14"/>
      <c r="HL54" s="43"/>
      <c r="HN54" s="51"/>
      <c r="HO54" s="16"/>
      <c r="HP54" s="14"/>
      <c r="HQ54" s="43"/>
      <c r="HS54" s="51"/>
      <c r="HT54" s="16"/>
      <c r="HU54" s="14"/>
      <c r="HV54" s="43"/>
      <c r="HX54" s="51"/>
    </row>
    <row r="55" spans="1:232" ht="13.5" customHeight="1">
      <c r="A55" s="50"/>
      <c r="B55" s="14"/>
      <c r="C55" s="16"/>
      <c r="D55" s="14"/>
      <c r="E55" s="43"/>
      <c r="G55" s="51"/>
      <c r="H55" s="16"/>
      <c r="I55" s="14"/>
      <c r="J55" s="43"/>
      <c r="L55" s="51"/>
      <c r="M55" s="16"/>
      <c r="N55" s="14"/>
      <c r="O55" s="43"/>
      <c r="Q55" s="51"/>
      <c r="R55" s="16"/>
      <c r="S55" s="14"/>
      <c r="T55" s="43"/>
      <c r="V55" s="51"/>
      <c r="W55" s="16"/>
      <c r="X55" s="14"/>
      <c r="Y55" s="43"/>
      <c r="AA55" s="51"/>
      <c r="AB55" s="16"/>
      <c r="AC55" s="14"/>
      <c r="AD55" s="43"/>
      <c r="AF55" s="51"/>
      <c r="AG55" s="16"/>
      <c r="AH55" s="14"/>
      <c r="AI55" s="43"/>
      <c r="AK55" s="51"/>
      <c r="AL55" s="16"/>
      <c r="AM55" s="14"/>
      <c r="AN55" s="43"/>
      <c r="AP55" s="51"/>
      <c r="AQ55" s="16"/>
      <c r="AR55" s="14"/>
      <c r="AS55" s="43"/>
      <c r="AU55" s="51"/>
      <c r="AV55" s="16"/>
      <c r="AW55" s="14"/>
      <c r="AX55" s="43"/>
      <c r="AZ55" s="51"/>
      <c r="BA55" s="16"/>
      <c r="BB55" s="14"/>
      <c r="BC55" s="43"/>
      <c r="BE55" s="51"/>
      <c r="BF55" s="16"/>
      <c r="BG55" s="14"/>
      <c r="BH55" s="43"/>
      <c r="BJ55" s="51"/>
      <c r="BK55" s="16"/>
      <c r="BL55" s="14"/>
      <c r="BM55" s="43"/>
      <c r="BO55" s="51"/>
      <c r="BP55" s="16"/>
      <c r="BQ55" s="14"/>
      <c r="BR55" s="43"/>
      <c r="BT55" s="51"/>
      <c r="BU55" s="16"/>
      <c r="BV55" s="14"/>
      <c r="BW55" s="43"/>
      <c r="BY55" s="51"/>
      <c r="BZ55" s="16"/>
      <c r="CA55" s="14"/>
      <c r="CB55" s="43"/>
      <c r="CD55" s="51"/>
      <c r="CE55" s="16"/>
      <c r="CF55" s="14"/>
      <c r="CG55" s="43"/>
      <c r="CI55" s="51"/>
      <c r="CJ55" s="16"/>
      <c r="CK55" s="14"/>
      <c r="CL55" s="43"/>
      <c r="CN55" s="51"/>
      <c r="CO55" s="16"/>
      <c r="CP55" s="14"/>
      <c r="CQ55" s="43"/>
      <c r="CS55" s="51"/>
      <c r="CT55" s="16"/>
      <c r="CU55" s="14"/>
      <c r="CV55" s="43"/>
      <c r="CX55" s="51"/>
      <c r="CY55" s="16"/>
      <c r="CZ55" s="14"/>
      <c r="DA55" s="43"/>
      <c r="DC55" s="51"/>
      <c r="DD55" s="16"/>
      <c r="DE55" s="14"/>
      <c r="DF55" s="43"/>
      <c r="DH55" s="51"/>
      <c r="DI55" s="16"/>
      <c r="DJ55" s="14"/>
      <c r="DK55" s="43"/>
      <c r="DM55" s="51"/>
      <c r="DN55" s="16"/>
      <c r="DO55" s="14"/>
      <c r="DP55" s="43"/>
      <c r="DR55" s="51"/>
      <c r="DS55" s="16"/>
      <c r="DT55" s="14"/>
      <c r="DU55" s="43"/>
      <c r="DW55" s="51"/>
      <c r="DX55" s="16"/>
      <c r="DY55" s="14"/>
      <c r="DZ55" s="43"/>
      <c r="EB55" s="51"/>
      <c r="EC55" s="16"/>
      <c r="ED55" s="14"/>
      <c r="EE55" s="43"/>
      <c r="EG55" s="51"/>
      <c r="EH55" s="16"/>
      <c r="EI55" s="14"/>
      <c r="EJ55" s="43"/>
      <c r="EL55" s="51"/>
      <c r="EM55" s="16"/>
      <c r="EN55" s="14"/>
      <c r="EO55" s="43"/>
      <c r="EQ55" s="51"/>
      <c r="ER55" s="16"/>
      <c r="ES55" s="14"/>
      <c r="ET55" s="43"/>
      <c r="EV55" s="51"/>
      <c r="EW55" s="16"/>
      <c r="EX55" s="14"/>
      <c r="EY55" s="43"/>
      <c r="FA55" s="51"/>
      <c r="FB55" s="16"/>
      <c r="FC55" s="14"/>
      <c r="FD55" s="43"/>
      <c r="FF55" s="51"/>
      <c r="FG55" s="16"/>
      <c r="FH55" s="14"/>
      <c r="FI55" s="43"/>
      <c r="FK55" s="51"/>
      <c r="FL55" s="16"/>
      <c r="FM55" s="14"/>
      <c r="FN55" s="43"/>
      <c r="FP55" s="51"/>
      <c r="FQ55" s="16"/>
      <c r="FR55" s="14"/>
      <c r="FS55" s="43"/>
      <c r="FU55" s="51"/>
      <c r="FV55" s="16"/>
      <c r="FW55" s="14"/>
      <c r="FX55" s="43"/>
      <c r="FZ55" s="51"/>
      <c r="GA55" s="16"/>
      <c r="GB55" s="14"/>
      <c r="GC55" s="43"/>
      <c r="GE55" s="51"/>
      <c r="GF55" s="16"/>
      <c r="GG55" s="14"/>
      <c r="GH55" s="43"/>
      <c r="GJ55" s="51"/>
      <c r="GK55" s="16"/>
      <c r="GL55" s="14"/>
      <c r="GM55" s="43"/>
      <c r="GO55" s="51"/>
      <c r="GP55" s="16"/>
      <c r="GQ55" s="14"/>
      <c r="GR55" s="43"/>
      <c r="GT55" s="51"/>
      <c r="GU55" s="16"/>
      <c r="GV55" s="14"/>
      <c r="GW55" s="43"/>
      <c r="GY55" s="51"/>
      <c r="GZ55" s="16"/>
      <c r="HA55" s="14"/>
      <c r="HB55" s="43"/>
      <c r="HD55" s="51"/>
      <c r="HE55" s="16"/>
      <c r="HF55" s="14"/>
      <c r="HG55" s="43"/>
      <c r="HI55" s="51"/>
      <c r="HJ55" s="16"/>
      <c r="HK55" s="14"/>
      <c r="HL55" s="43"/>
      <c r="HN55" s="51"/>
      <c r="HO55" s="16"/>
      <c r="HP55" s="14"/>
      <c r="HQ55" s="43"/>
      <c r="HS55" s="51"/>
      <c r="HT55" s="16"/>
      <c r="HU55" s="14"/>
      <c r="HV55" s="43"/>
      <c r="HX55" s="51"/>
    </row>
    <row r="56" spans="1:232" ht="13.5" customHeight="1">
      <c r="A56" s="50"/>
      <c r="B56" s="14"/>
      <c r="C56" s="16"/>
      <c r="D56" s="14"/>
      <c r="E56" s="43"/>
      <c r="G56" s="51"/>
      <c r="H56" s="16"/>
      <c r="I56" s="14"/>
      <c r="J56" s="43"/>
      <c r="L56" s="51"/>
      <c r="M56" s="16"/>
      <c r="N56" s="14"/>
      <c r="O56" s="43"/>
      <c r="Q56" s="51"/>
      <c r="R56" s="16"/>
      <c r="S56" s="14"/>
      <c r="T56" s="43"/>
      <c r="V56" s="51"/>
      <c r="W56" s="16"/>
      <c r="X56" s="14"/>
      <c r="Y56" s="43"/>
      <c r="AA56" s="51"/>
      <c r="AB56" s="16"/>
      <c r="AC56" s="14"/>
      <c r="AD56" s="43"/>
      <c r="AF56" s="51"/>
      <c r="AG56" s="16"/>
      <c r="AH56" s="14"/>
      <c r="AI56" s="43"/>
      <c r="AK56" s="51"/>
      <c r="AL56" s="16"/>
      <c r="AM56" s="14"/>
      <c r="AN56" s="43"/>
      <c r="AP56" s="51"/>
      <c r="AQ56" s="16"/>
      <c r="AR56" s="14"/>
      <c r="AS56" s="43"/>
      <c r="AU56" s="51"/>
      <c r="AV56" s="16"/>
      <c r="AW56" s="14"/>
      <c r="AX56" s="43"/>
      <c r="AZ56" s="51"/>
      <c r="BA56" s="16"/>
      <c r="BB56" s="14"/>
      <c r="BC56" s="43"/>
      <c r="BE56" s="51"/>
      <c r="BF56" s="16"/>
      <c r="BG56" s="14"/>
      <c r="BH56" s="43"/>
      <c r="BJ56" s="51"/>
      <c r="BK56" s="16"/>
      <c r="BL56" s="14"/>
      <c r="BM56" s="43"/>
      <c r="BO56" s="51"/>
      <c r="BP56" s="16"/>
      <c r="BQ56" s="14"/>
      <c r="BR56" s="43"/>
      <c r="BT56" s="51"/>
      <c r="BU56" s="16"/>
      <c r="BV56" s="14"/>
      <c r="BW56" s="43"/>
      <c r="BY56" s="51"/>
      <c r="BZ56" s="16"/>
      <c r="CA56" s="14"/>
      <c r="CB56" s="43"/>
      <c r="CD56" s="51"/>
      <c r="CE56" s="16"/>
      <c r="CF56" s="14"/>
      <c r="CG56" s="43"/>
      <c r="CI56" s="51"/>
      <c r="CJ56" s="16"/>
      <c r="CK56" s="14"/>
      <c r="CL56" s="43"/>
      <c r="CN56" s="51"/>
      <c r="CO56" s="16"/>
      <c r="CP56" s="14"/>
      <c r="CQ56" s="43"/>
      <c r="CS56" s="51"/>
      <c r="CT56" s="16"/>
      <c r="CU56" s="14"/>
      <c r="CV56" s="43"/>
      <c r="CX56" s="51"/>
      <c r="CY56" s="16"/>
      <c r="CZ56" s="14"/>
      <c r="DA56" s="43"/>
      <c r="DC56" s="51"/>
      <c r="DD56" s="16"/>
      <c r="DE56" s="14"/>
      <c r="DF56" s="43"/>
      <c r="DH56" s="51"/>
      <c r="DI56" s="16"/>
      <c r="DJ56" s="14"/>
      <c r="DK56" s="43"/>
      <c r="DM56" s="51"/>
      <c r="DN56" s="16"/>
      <c r="DO56" s="14"/>
      <c r="DP56" s="43"/>
      <c r="DR56" s="51"/>
      <c r="DS56" s="16"/>
      <c r="DT56" s="14"/>
      <c r="DU56" s="43"/>
      <c r="DW56" s="51"/>
      <c r="DX56" s="16"/>
      <c r="DY56" s="14"/>
      <c r="DZ56" s="43"/>
      <c r="EB56" s="51"/>
      <c r="EC56" s="16"/>
      <c r="ED56" s="14"/>
      <c r="EE56" s="43"/>
      <c r="EG56" s="51"/>
      <c r="EH56" s="16"/>
      <c r="EI56" s="14"/>
      <c r="EJ56" s="43"/>
      <c r="EL56" s="51"/>
      <c r="EM56" s="16"/>
      <c r="EN56" s="14"/>
      <c r="EO56" s="43"/>
      <c r="EQ56" s="51"/>
      <c r="ER56" s="16"/>
      <c r="ES56" s="14"/>
      <c r="ET56" s="43"/>
      <c r="EV56" s="51"/>
      <c r="EW56" s="16"/>
      <c r="EX56" s="14"/>
      <c r="EY56" s="43"/>
      <c r="FA56" s="51"/>
      <c r="FB56" s="16"/>
      <c r="FC56" s="14"/>
      <c r="FD56" s="43"/>
      <c r="FF56" s="51"/>
      <c r="FG56" s="16"/>
      <c r="FH56" s="14"/>
      <c r="FI56" s="43"/>
      <c r="FK56" s="51"/>
      <c r="FL56" s="16"/>
      <c r="FM56" s="14"/>
      <c r="FN56" s="43"/>
      <c r="FP56" s="51"/>
      <c r="FQ56" s="16"/>
      <c r="FR56" s="14"/>
      <c r="FS56" s="43"/>
      <c r="FU56" s="51"/>
      <c r="FV56" s="16"/>
      <c r="FW56" s="14"/>
      <c r="FX56" s="43"/>
      <c r="FZ56" s="51"/>
      <c r="GA56" s="16"/>
      <c r="GB56" s="14"/>
      <c r="GC56" s="43"/>
      <c r="GE56" s="51"/>
      <c r="GF56" s="16"/>
      <c r="GG56" s="14"/>
      <c r="GH56" s="43"/>
      <c r="GJ56" s="51"/>
      <c r="GK56" s="16"/>
      <c r="GL56" s="14"/>
      <c r="GM56" s="43"/>
      <c r="GO56" s="51"/>
      <c r="GP56" s="16"/>
      <c r="GQ56" s="14"/>
      <c r="GR56" s="43"/>
      <c r="GT56" s="51"/>
      <c r="GU56" s="16"/>
      <c r="GV56" s="14"/>
      <c r="GW56" s="43"/>
      <c r="GY56" s="51"/>
      <c r="GZ56" s="16"/>
      <c r="HA56" s="14"/>
      <c r="HB56" s="43"/>
      <c r="HD56" s="51"/>
      <c r="HE56" s="16"/>
      <c r="HF56" s="14"/>
      <c r="HG56" s="43"/>
      <c r="HI56" s="51"/>
      <c r="HJ56" s="16"/>
      <c r="HK56" s="14"/>
      <c r="HL56" s="43"/>
      <c r="HN56" s="51"/>
      <c r="HO56" s="16"/>
      <c r="HP56" s="14"/>
      <c r="HQ56" s="43"/>
      <c r="HS56" s="51"/>
      <c r="HT56" s="16"/>
      <c r="HU56" s="14"/>
      <c r="HV56" s="43"/>
      <c r="HX56" s="51"/>
    </row>
    <row r="57" spans="1:232" ht="13.5" customHeight="1">
      <c r="A57" s="50"/>
      <c r="B57" s="14"/>
      <c r="C57" s="16"/>
      <c r="D57" s="14"/>
      <c r="E57" s="43"/>
      <c r="G57" s="51"/>
      <c r="H57" s="16"/>
      <c r="I57" s="14"/>
      <c r="J57" s="43"/>
      <c r="L57" s="51"/>
      <c r="M57" s="16"/>
      <c r="N57" s="14"/>
      <c r="O57" s="43"/>
      <c r="Q57" s="51"/>
      <c r="R57" s="16"/>
      <c r="S57" s="14"/>
      <c r="T57" s="43"/>
      <c r="V57" s="51"/>
      <c r="W57" s="16"/>
      <c r="X57" s="14"/>
      <c r="Y57" s="43"/>
      <c r="AA57" s="51"/>
      <c r="AB57" s="16"/>
      <c r="AC57" s="14"/>
      <c r="AD57" s="43"/>
      <c r="AF57" s="51"/>
      <c r="AG57" s="16"/>
      <c r="AH57" s="14"/>
      <c r="AI57" s="43"/>
      <c r="AK57" s="51"/>
      <c r="AL57" s="16"/>
      <c r="AM57" s="14"/>
      <c r="AN57" s="43"/>
      <c r="AP57" s="51"/>
      <c r="AQ57" s="16"/>
      <c r="AR57" s="14"/>
      <c r="AS57" s="43"/>
      <c r="AU57" s="51"/>
      <c r="AV57" s="16"/>
      <c r="AW57" s="14"/>
      <c r="AX57" s="43"/>
      <c r="AZ57" s="51"/>
      <c r="BA57" s="16"/>
      <c r="BB57" s="14"/>
      <c r="BC57" s="43"/>
      <c r="BE57" s="51"/>
      <c r="BF57" s="16"/>
      <c r="BG57" s="14"/>
      <c r="BH57" s="43"/>
      <c r="BJ57" s="51"/>
      <c r="BK57" s="16"/>
      <c r="BL57" s="14"/>
      <c r="BM57" s="43"/>
      <c r="BO57" s="51"/>
      <c r="BP57" s="16"/>
      <c r="BQ57" s="14"/>
      <c r="BR57" s="43"/>
      <c r="BT57" s="51"/>
      <c r="BU57" s="16"/>
      <c r="BV57" s="14"/>
      <c r="BW57" s="43"/>
      <c r="BY57" s="51"/>
      <c r="BZ57" s="16"/>
      <c r="CA57" s="14"/>
      <c r="CB57" s="43"/>
      <c r="CD57" s="51"/>
      <c r="CE57" s="16"/>
      <c r="CF57" s="14"/>
      <c r="CG57" s="43"/>
      <c r="CI57" s="51"/>
      <c r="CJ57" s="16"/>
      <c r="CK57" s="14"/>
      <c r="CL57" s="43"/>
      <c r="CN57" s="51"/>
      <c r="CO57" s="16"/>
      <c r="CP57" s="14"/>
      <c r="CQ57" s="43"/>
      <c r="CS57" s="51"/>
      <c r="CT57" s="16"/>
      <c r="CU57" s="14"/>
      <c r="CV57" s="43"/>
      <c r="CX57" s="51"/>
      <c r="CY57" s="16"/>
      <c r="CZ57" s="14"/>
      <c r="DA57" s="43"/>
      <c r="DC57" s="51"/>
      <c r="DD57" s="16"/>
      <c r="DE57" s="14"/>
      <c r="DF57" s="43"/>
      <c r="DH57" s="51"/>
      <c r="DI57" s="16"/>
      <c r="DJ57" s="14"/>
      <c r="DK57" s="43"/>
      <c r="DM57" s="51"/>
      <c r="DN57" s="16"/>
      <c r="DO57" s="14"/>
      <c r="DP57" s="43"/>
      <c r="DR57" s="51"/>
      <c r="DS57" s="16"/>
      <c r="DT57" s="14"/>
      <c r="DU57" s="43"/>
      <c r="DW57" s="51"/>
      <c r="DX57" s="16"/>
      <c r="DY57" s="14"/>
      <c r="DZ57" s="43"/>
      <c r="EB57" s="51"/>
      <c r="EC57" s="16"/>
      <c r="ED57" s="14"/>
      <c r="EE57" s="43"/>
      <c r="EG57" s="51"/>
      <c r="EH57" s="16"/>
      <c r="EI57" s="14"/>
      <c r="EJ57" s="43"/>
      <c r="EL57" s="51"/>
      <c r="EM57" s="16"/>
      <c r="EN57" s="14"/>
      <c r="EO57" s="43"/>
      <c r="EQ57" s="51"/>
      <c r="ER57" s="16"/>
      <c r="ES57" s="14"/>
      <c r="ET57" s="43"/>
      <c r="EV57" s="51"/>
      <c r="EW57" s="16"/>
      <c r="EX57" s="14"/>
      <c r="EY57" s="43"/>
      <c r="FA57" s="51"/>
      <c r="FB57" s="16"/>
      <c r="FC57" s="14"/>
      <c r="FD57" s="43"/>
      <c r="FF57" s="51"/>
      <c r="FG57" s="16"/>
      <c r="FH57" s="14"/>
      <c r="FI57" s="43"/>
      <c r="FK57" s="51"/>
      <c r="FL57" s="16"/>
      <c r="FM57" s="14"/>
      <c r="FN57" s="43"/>
      <c r="FP57" s="51"/>
      <c r="FQ57" s="16"/>
      <c r="FR57" s="14"/>
      <c r="FS57" s="43"/>
      <c r="FU57" s="51"/>
      <c r="FV57" s="16"/>
      <c r="FW57" s="14"/>
      <c r="FX57" s="43"/>
      <c r="FZ57" s="51"/>
      <c r="GA57" s="16"/>
      <c r="GB57" s="14"/>
      <c r="GC57" s="43"/>
      <c r="GE57" s="51"/>
      <c r="GF57" s="16"/>
      <c r="GG57" s="14"/>
      <c r="GH57" s="43"/>
      <c r="GJ57" s="51"/>
      <c r="GK57" s="16"/>
      <c r="GL57" s="14"/>
      <c r="GM57" s="43"/>
      <c r="GO57" s="51"/>
      <c r="GP57" s="16"/>
      <c r="GQ57" s="14"/>
      <c r="GR57" s="43"/>
      <c r="GT57" s="51"/>
      <c r="GU57" s="16"/>
      <c r="GV57" s="14"/>
      <c r="GW57" s="43"/>
      <c r="GY57" s="51"/>
      <c r="GZ57" s="16"/>
      <c r="HA57" s="14"/>
      <c r="HB57" s="43"/>
      <c r="HD57" s="51"/>
      <c r="HE57" s="16"/>
      <c r="HF57" s="14"/>
      <c r="HG57" s="43"/>
      <c r="HI57" s="51"/>
      <c r="HJ57" s="16"/>
      <c r="HK57" s="14"/>
      <c r="HL57" s="43"/>
      <c r="HN57" s="51"/>
      <c r="HO57" s="16"/>
      <c r="HP57" s="14"/>
      <c r="HQ57" s="43"/>
      <c r="HS57" s="51"/>
      <c r="HT57" s="16"/>
      <c r="HU57" s="14"/>
      <c r="HV57" s="43"/>
      <c r="HX57" s="51"/>
    </row>
    <row r="58" spans="1:232" ht="13.5" customHeight="1">
      <c r="A58" s="50"/>
      <c r="B58" s="14"/>
      <c r="C58" s="16"/>
      <c r="D58" s="14"/>
      <c r="E58" s="43"/>
      <c r="G58" s="51"/>
      <c r="H58" s="16"/>
      <c r="I58" s="14"/>
      <c r="J58" s="43"/>
      <c r="L58" s="51"/>
      <c r="M58" s="16"/>
      <c r="N58" s="14"/>
      <c r="O58" s="43"/>
      <c r="Q58" s="51"/>
      <c r="R58" s="16"/>
      <c r="S58" s="14"/>
      <c r="T58" s="43"/>
      <c r="V58" s="51"/>
      <c r="W58" s="16"/>
      <c r="X58" s="14"/>
      <c r="Y58" s="43"/>
      <c r="AA58" s="51"/>
      <c r="AB58" s="16"/>
      <c r="AC58" s="14"/>
      <c r="AD58" s="43"/>
      <c r="AF58" s="51"/>
      <c r="AG58" s="16"/>
      <c r="AH58" s="14"/>
      <c r="AI58" s="43"/>
      <c r="AK58" s="51"/>
      <c r="AL58" s="16"/>
      <c r="AM58" s="14"/>
      <c r="AN58" s="43"/>
      <c r="AP58" s="51"/>
      <c r="AQ58" s="16"/>
      <c r="AR58" s="14"/>
      <c r="AS58" s="43"/>
      <c r="AU58" s="51"/>
      <c r="AV58" s="16"/>
      <c r="AW58" s="14"/>
      <c r="AX58" s="43"/>
      <c r="AZ58" s="51"/>
      <c r="BA58" s="16"/>
      <c r="BB58" s="14"/>
      <c r="BC58" s="43"/>
      <c r="BE58" s="51"/>
      <c r="BF58" s="16"/>
      <c r="BG58" s="14"/>
      <c r="BH58" s="43"/>
      <c r="BJ58" s="51"/>
      <c r="BK58" s="16"/>
      <c r="BL58" s="14"/>
      <c r="BM58" s="43"/>
      <c r="BO58" s="51"/>
      <c r="BP58" s="16"/>
      <c r="BQ58" s="14"/>
      <c r="BR58" s="43"/>
      <c r="BT58" s="51"/>
      <c r="BU58" s="16"/>
      <c r="BV58" s="14"/>
      <c r="BW58" s="43"/>
      <c r="BY58" s="51"/>
      <c r="BZ58" s="16"/>
      <c r="CA58" s="14"/>
      <c r="CB58" s="43"/>
      <c r="CD58" s="51"/>
      <c r="CE58" s="16"/>
      <c r="CF58" s="14"/>
      <c r="CG58" s="43"/>
      <c r="CI58" s="51"/>
      <c r="CJ58" s="16"/>
      <c r="CK58" s="14"/>
      <c r="CL58" s="43"/>
      <c r="CN58" s="51"/>
      <c r="CO58" s="16"/>
      <c r="CP58" s="14"/>
      <c r="CQ58" s="43"/>
      <c r="CS58" s="51"/>
      <c r="CT58" s="16"/>
      <c r="CU58" s="14"/>
      <c r="CV58" s="43"/>
      <c r="CX58" s="51"/>
      <c r="CY58" s="16"/>
      <c r="CZ58" s="14"/>
      <c r="DA58" s="43"/>
      <c r="DC58" s="51"/>
      <c r="DD58" s="16"/>
      <c r="DE58" s="14"/>
      <c r="DF58" s="43"/>
      <c r="DH58" s="51"/>
      <c r="DI58" s="16"/>
      <c r="DJ58" s="14"/>
      <c r="DK58" s="43"/>
      <c r="DM58" s="51"/>
      <c r="DN58" s="16"/>
      <c r="DO58" s="14"/>
      <c r="DP58" s="43"/>
      <c r="DR58" s="51"/>
      <c r="DS58" s="16"/>
      <c r="DT58" s="14"/>
      <c r="DU58" s="43"/>
      <c r="DW58" s="51"/>
      <c r="DX58" s="16"/>
      <c r="DY58" s="14"/>
      <c r="DZ58" s="43"/>
      <c r="EB58" s="51"/>
      <c r="EC58" s="16"/>
      <c r="ED58" s="14"/>
      <c r="EE58" s="43"/>
      <c r="EG58" s="51"/>
      <c r="EH58" s="16"/>
      <c r="EI58" s="14"/>
      <c r="EJ58" s="43"/>
      <c r="EL58" s="51"/>
      <c r="EM58" s="16"/>
      <c r="EN58" s="14"/>
      <c r="EO58" s="43"/>
      <c r="EQ58" s="51"/>
      <c r="ER58" s="16"/>
      <c r="ES58" s="14"/>
      <c r="ET58" s="43"/>
      <c r="EV58" s="51"/>
      <c r="EW58" s="16"/>
      <c r="EX58" s="14"/>
      <c r="EY58" s="43"/>
      <c r="FA58" s="51"/>
      <c r="FB58" s="16"/>
      <c r="FC58" s="14"/>
      <c r="FD58" s="43"/>
      <c r="FF58" s="51"/>
      <c r="FG58" s="16"/>
      <c r="FH58" s="14"/>
      <c r="FI58" s="43"/>
      <c r="FK58" s="51"/>
      <c r="FL58" s="16"/>
      <c r="FM58" s="14"/>
      <c r="FN58" s="43"/>
      <c r="FP58" s="51"/>
      <c r="FQ58" s="16"/>
      <c r="FR58" s="14"/>
      <c r="FS58" s="43"/>
      <c r="FU58" s="51"/>
      <c r="FV58" s="16"/>
      <c r="FW58" s="14"/>
      <c r="FX58" s="43"/>
      <c r="FZ58" s="51"/>
      <c r="GA58" s="16"/>
      <c r="GB58" s="14"/>
      <c r="GC58" s="43"/>
      <c r="GE58" s="51"/>
      <c r="GF58" s="16"/>
      <c r="GG58" s="14"/>
      <c r="GH58" s="43"/>
      <c r="GJ58" s="51"/>
      <c r="GK58" s="16"/>
      <c r="GL58" s="14"/>
      <c r="GM58" s="43"/>
      <c r="GO58" s="51"/>
      <c r="GP58" s="16"/>
      <c r="GQ58" s="14"/>
      <c r="GR58" s="43"/>
      <c r="GT58" s="51"/>
      <c r="GU58" s="16"/>
      <c r="GV58" s="14"/>
      <c r="GW58" s="43"/>
      <c r="GY58" s="51"/>
      <c r="GZ58" s="16"/>
      <c r="HA58" s="14"/>
      <c r="HB58" s="43"/>
      <c r="HD58" s="51"/>
      <c r="HE58" s="16"/>
      <c r="HF58" s="14"/>
      <c r="HG58" s="43"/>
      <c r="HI58" s="51"/>
      <c r="HJ58" s="16"/>
      <c r="HK58" s="14"/>
      <c r="HL58" s="43"/>
      <c r="HN58" s="51"/>
      <c r="HO58" s="16"/>
      <c r="HP58" s="14"/>
      <c r="HQ58" s="43"/>
      <c r="HS58" s="51"/>
      <c r="HT58" s="16"/>
      <c r="HU58" s="14"/>
      <c r="HV58" s="43"/>
      <c r="HX58" s="51"/>
    </row>
    <row r="59" spans="1:232" ht="13.5" customHeight="1">
      <c r="A59" s="50"/>
      <c r="B59" s="14"/>
      <c r="C59" s="16"/>
      <c r="D59" s="14"/>
      <c r="E59" s="43"/>
      <c r="G59" s="51"/>
      <c r="H59" s="16"/>
      <c r="I59" s="14"/>
      <c r="J59" s="43"/>
      <c r="L59" s="51"/>
      <c r="M59" s="16"/>
      <c r="N59" s="14"/>
      <c r="O59" s="43"/>
      <c r="Q59" s="51"/>
      <c r="R59" s="16"/>
      <c r="S59" s="14"/>
      <c r="T59" s="43"/>
      <c r="V59" s="51"/>
      <c r="W59" s="16"/>
      <c r="X59" s="14"/>
      <c r="Y59" s="43"/>
      <c r="AA59" s="51"/>
      <c r="AB59" s="16"/>
      <c r="AC59" s="14"/>
      <c r="AD59" s="43"/>
      <c r="AF59" s="51"/>
      <c r="AG59" s="16"/>
      <c r="AH59" s="14"/>
      <c r="AI59" s="43"/>
      <c r="AK59" s="51"/>
      <c r="AL59" s="16"/>
      <c r="AM59" s="14"/>
      <c r="AN59" s="43"/>
      <c r="AP59" s="51"/>
      <c r="AQ59" s="16"/>
      <c r="AR59" s="14"/>
      <c r="AS59" s="43"/>
      <c r="AU59" s="51"/>
      <c r="AV59" s="16"/>
      <c r="AW59" s="14"/>
      <c r="AX59" s="43"/>
      <c r="AZ59" s="51"/>
      <c r="BA59" s="16"/>
      <c r="BB59" s="14"/>
      <c r="BC59" s="43"/>
      <c r="BE59" s="51"/>
      <c r="BF59" s="16"/>
      <c r="BG59" s="14"/>
      <c r="BH59" s="43"/>
      <c r="BJ59" s="51"/>
      <c r="BK59" s="16"/>
      <c r="BL59" s="14"/>
      <c r="BM59" s="43"/>
      <c r="BO59" s="51"/>
      <c r="BP59" s="16"/>
      <c r="BQ59" s="14"/>
      <c r="BR59" s="43"/>
      <c r="BT59" s="51"/>
      <c r="BU59" s="16"/>
      <c r="BV59" s="14"/>
      <c r="BW59" s="43"/>
      <c r="BY59" s="51"/>
      <c r="BZ59" s="16"/>
      <c r="CA59" s="14"/>
      <c r="CB59" s="43"/>
      <c r="CD59" s="51"/>
      <c r="CE59" s="16"/>
      <c r="CF59" s="14"/>
      <c r="CG59" s="43"/>
      <c r="CI59" s="51"/>
      <c r="CJ59" s="16"/>
      <c r="CK59" s="14"/>
      <c r="CL59" s="43"/>
      <c r="CN59" s="51"/>
      <c r="CO59" s="16"/>
      <c r="CP59" s="14"/>
      <c r="CQ59" s="43"/>
      <c r="CS59" s="51"/>
      <c r="CT59" s="16"/>
      <c r="CU59" s="14"/>
      <c r="CV59" s="43"/>
      <c r="CX59" s="51"/>
      <c r="CY59" s="16"/>
      <c r="CZ59" s="14"/>
      <c r="DA59" s="43"/>
      <c r="DC59" s="51"/>
      <c r="DD59" s="16"/>
      <c r="DE59" s="14"/>
      <c r="DF59" s="43"/>
      <c r="DH59" s="51"/>
      <c r="DI59" s="16"/>
      <c r="DJ59" s="14"/>
      <c r="DK59" s="43"/>
      <c r="DM59" s="51"/>
      <c r="DN59" s="16"/>
      <c r="DO59" s="14"/>
      <c r="DP59" s="43"/>
      <c r="DR59" s="51"/>
      <c r="DS59" s="16"/>
      <c r="DT59" s="14"/>
      <c r="DU59" s="43"/>
      <c r="DW59" s="51"/>
      <c r="DX59" s="16"/>
      <c r="DY59" s="14"/>
      <c r="DZ59" s="43"/>
      <c r="EB59" s="51"/>
      <c r="EC59" s="16"/>
      <c r="ED59" s="14"/>
      <c r="EE59" s="43"/>
      <c r="EG59" s="51"/>
      <c r="EH59" s="16"/>
      <c r="EI59" s="14"/>
      <c r="EJ59" s="43"/>
      <c r="EL59" s="51"/>
      <c r="EM59" s="16"/>
      <c r="EN59" s="14"/>
      <c r="EO59" s="43"/>
      <c r="EQ59" s="51"/>
      <c r="ER59" s="16"/>
      <c r="ES59" s="14"/>
      <c r="ET59" s="43"/>
      <c r="EV59" s="51"/>
      <c r="EW59" s="16"/>
      <c r="EX59" s="14"/>
      <c r="EY59" s="43"/>
      <c r="FA59" s="51"/>
      <c r="FB59" s="16"/>
      <c r="FC59" s="14"/>
      <c r="FD59" s="43"/>
      <c r="FF59" s="51"/>
      <c r="FG59" s="16"/>
      <c r="FH59" s="14"/>
      <c r="FI59" s="43"/>
      <c r="FK59" s="51"/>
      <c r="FL59" s="16"/>
      <c r="FM59" s="14"/>
      <c r="FN59" s="43"/>
      <c r="FP59" s="51"/>
      <c r="FQ59" s="16"/>
      <c r="FR59" s="14"/>
      <c r="FS59" s="43"/>
      <c r="FU59" s="51"/>
      <c r="FV59" s="16"/>
      <c r="FW59" s="14"/>
      <c r="FX59" s="43"/>
      <c r="FZ59" s="51"/>
      <c r="GA59" s="16"/>
      <c r="GB59" s="14"/>
      <c r="GC59" s="43"/>
      <c r="GE59" s="51"/>
      <c r="GF59" s="16"/>
      <c r="GG59" s="14"/>
      <c r="GH59" s="43"/>
      <c r="GJ59" s="51"/>
      <c r="GK59" s="16"/>
      <c r="GL59" s="14"/>
      <c r="GM59" s="43"/>
      <c r="GO59" s="51"/>
      <c r="GP59" s="16"/>
      <c r="GQ59" s="14"/>
      <c r="GR59" s="43"/>
      <c r="GT59" s="51"/>
      <c r="GU59" s="16"/>
      <c r="GV59" s="14"/>
      <c r="GW59" s="43"/>
      <c r="GY59" s="51"/>
      <c r="GZ59" s="16"/>
      <c r="HA59" s="14"/>
      <c r="HB59" s="43"/>
      <c r="HD59" s="51"/>
      <c r="HE59" s="16"/>
      <c r="HF59" s="14"/>
      <c r="HG59" s="43"/>
      <c r="HI59" s="51"/>
      <c r="HJ59" s="16"/>
      <c r="HK59" s="14"/>
      <c r="HL59" s="43"/>
      <c r="HN59" s="51"/>
      <c r="HO59" s="16"/>
      <c r="HP59" s="14"/>
      <c r="HQ59" s="43"/>
      <c r="HS59" s="51"/>
      <c r="HT59" s="16"/>
      <c r="HU59" s="14"/>
      <c r="HV59" s="43"/>
      <c r="HX59" s="51"/>
    </row>
    <row r="60" spans="1:232" ht="13.5" customHeight="1">
      <c r="A60" s="50"/>
      <c r="B60" s="14"/>
      <c r="C60" s="16"/>
      <c r="D60" s="14"/>
      <c r="E60" s="43"/>
      <c r="G60" s="51"/>
      <c r="H60" s="16"/>
      <c r="I60" s="14"/>
      <c r="J60" s="43"/>
      <c r="L60" s="51"/>
      <c r="M60" s="16"/>
      <c r="N60" s="14"/>
      <c r="O60" s="43"/>
      <c r="Q60" s="51"/>
      <c r="R60" s="16"/>
      <c r="S60" s="14"/>
      <c r="T60" s="43"/>
      <c r="V60" s="51"/>
      <c r="W60" s="16"/>
      <c r="X60" s="14"/>
      <c r="Y60" s="43"/>
      <c r="AA60" s="51"/>
      <c r="AB60" s="16"/>
      <c r="AC60" s="14"/>
      <c r="AD60" s="43"/>
      <c r="AF60" s="51"/>
      <c r="AG60" s="16"/>
      <c r="AH60" s="14"/>
      <c r="AI60" s="43"/>
      <c r="AK60" s="51"/>
      <c r="AL60" s="16"/>
      <c r="AM60" s="14"/>
      <c r="AN60" s="43"/>
      <c r="AP60" s="51"/>
      <c r="AQ60" s="16"/>
      <c r="AR60" s="14"/>
      <c r="AS60" s="43"/>
      <c r="AU60" s="51"/>
      <c r="AV60" s="16"/>
      <c r="AW60" s="14"/>
      <c r="AX60" s="43"/>
      <c r="AZ60" s="51"/>
      <c r="BA60" s="16"/>
      <c r="BB60" s="14"/>
      <c r="BC60" s="43"/>
      <c r="BE60" s="51"/>
      <c r="BF60" s="16"/>
      <c r="BG60" s="14"/>
      <c r="BH60" s="43"/>
      <c r="BJ60" s="51"/>
      <c r="BK60" s="16"/>
      <c r="BL60" s="14"/>
      <c r="BM60" s="43"/>
      <c r="BO60" s="51"/>
      <c r="BP60" s="16"/>
      <c r="BQ60" s="14"/>
      <c r="BR60" s="43"/>
      <c r="BT60" s="51"/>
      <c r="BU60" s="16"/>
      <c r="BV60" s="14"/>
      <c r="BW60" s="43"/>
      <c r="BY60" s="51"/>
      <c r="BZ60" s="16"/>
      <c r="CA60" s="14"/>
      <c r="CB60" s="43"/>
      <c r="CD60" s="51"/>
      <c r="CE60" s="16"/>
      <c r="CF60" s="14"/>
      <c r="CG60" s="43"/>
      <c r="CI60" s="51"/>
      <c r="CJ60" s="16"/>
      <c r="CK60" s="14"/>
      <c r="CL60" s="43"/>
      <c r="CN60" s="51"/>
      <c r="CO60" s="16"/>
      <c r="CP60" s="14"/>
      <c r="CQ60" s="43"/>
      <c r="CS60" s="51"/>
      <c r="CT60" s="16"/>
      <c r="CU60" s="14"/>
      <c r="CV60" s="43"/>
      <c r="CX60" s="51"/>
      <c r="CY60" s="16"/>
      <c r="CZ60" s="14"/>
      <c r="DA60" s="43"/>
      <c r="DC60" s="51"/>
      <c r="DD60" s="16"/>
      <c r="DE60" s="14"/>
      <c r="DF60" s="43"/>
      <c r="DH60" s="51"/>
      <c r="DI60" s="16"/>
      <c r="DJ60" s="14"/>
      <c r="DK60" s="43"/>
      <c r="DM60" s="51"/>
      <c r="DN60" s="16"/>
      <c r="DO60" s="14"/>
      <c r="DP60" s="43"/>
      <c r="DR60" s="51"/>
      <c r="DS60" s="16"/>
      <c r="DT60" s="14"/>
      <c r="DU60" s="43"/>
      <c r="DW60" s="51"/>
      <c r="DX60" s="16"/>
      <c r="DY60" s="14"/>
      <c r="DZ60" s="43"/>
      <c r="EB60" s="51"/>
      <c r="EC60" s="16"/>
      <c r="ED60" s="14"/>
      <c r="EE60" s="43"/>
      <c r="EG60" s="51"/>
      <c r="EH60" s="16"/>
      <c r="EI60" s="14"/>
      <c r="EJ60" s="43"/>
      <c r="EL60" s="51"/>
      <c r="EM60" s="16"/>
      <c r="EN60" s="14"/>
      <c r="EO60" s="43"/>
      <c r="EQ60" s="51"/>
      <c r="ER60" s="16"/>
      <c r="ES60" s="14"/>
      <c r="ET60" s="43"/>
      <c r="EV60" s="51"/>
      <c r="EW60" s="16"/>
      <c r="EX60" s="14"/>
      <c r="EY60" s="43"/>
      <c r="FA60" s="51"/>
      <c r="FB60" s="16"/>
      <c r="FC60" s="14"/>
      <c r="FD60" s="43"/>
      <c r="FF60" s="51"/>
      <c r="FG60" s="16"/>
      <c r="FH60" s="14"/>
      <c r="FI60" s="43"/>
      <c r="FK60" s="51"/>
      <c r="FL60" s="16"/>
      <c r="FM60" s="14"/>
      <c r="FN60" s="43"/>
      <c r="FP60" s="51"/>
      <c r="FQ60" s="16"/>
      <c r="FR60" s="14"/>
      <c r="FS60" s="43"/>
      <c r="FU60" s="51"/>
      <c r="FV60" s="16"/>
      <c r="FW60" s="14"/>
      <c r="FX60" s="43"/>
      <c r="FZ60" s="51"/>
      <c r="GA60" s="16"/>
      <c r="GB60" s="14"/>
      <c r="GC60" s="43"/>
      <c r="GE60" s="51"/>
      <c r="GF60" s="16"/>
      <c r="GG60" s="14"/>
      <c r="GH60" s="43"/>
      <c r="GJ60" s="51"/>
      <c r="GK60" s="16"/>
      <c r="GL60" s="14"/>
      <c r="GM60" s="43"/>
      <c r="GO60" s="51"/>
      <c r="GP60" s="16"/>
      <c r="GQ60" s="14"/>
      <c r="GR60" s="43"/>
      <c r="GT60" s="51"/>
      <c r="GU60" s="16"/>
      <c r="GV60" s="14"/>
      <c r="GW60" s="43"/>
      <c r="GY60" s="51"/>
      <c r="GZ60" s="16"/>
      <c r="HA60" s="14"/>
      <c r="HB60" s="43"/>
      <c r="HD60" s="51"/>
      <c r="HE60" s="16"/>
      <c r="HF60" s="14"/>
      <c r="HG60" s="43"/>
      <c r="HI60" s="51"/>
      <c r="HJ60" s="16"/>
      <c r="HK60" s="14"/>
      <c r="HL60" s="43"/>
      <c r="HN60" s="51"/>
      <c r="HO60" s="16"/>
      <c r="HP60" s="14"/>
      <c r="HQ60" s="43"/>
      <c r="HS60" s="51"/>
      <c r="HT60" s="16"/>
      <c r="HU60" s="14"/>
      <c r="HV60" s="43"/>
      <c r="HX60" s="51"/>
    </row>
    <row r="61" spans="1:232" ht="13.5" customHeight="1">
      <c r="A61" s="50"/>
      <c r="B61" s="14"/>
      <c r="C61" s="16"/>
      <c r="D61" s="14"/>
      <c r="E61" s="43"/>
      <c r="G61" s="51"/>
      <c r="H61" s="16"/>
      <c r="I61" s="14"/>
      <c r="J61" s="43"/>
      <c r="L61" s="51"/>
      <c r="M61" s="16"/>
      <c r="N61" s="14"/>
      <c r="O61" s="43"/>
      <c r="Q61" s="51"/>
      <c r="R61" s="16"/>
      <c r="S61" s="14"/>
      <c r="T61" s="43"/>
      <c r="V61" s="51"/>
      <c r="W61" s="16"/>
      <c r="X61" s="14"/>
      <c r="Y61" s="43"/>
      <c r="AA61" s="51"/>
      <c r="AB61" s="16"/>
      <c r="AC61" s="14"/>
      <c r="AD61" s="43"/>
      <c r="AF61" s="51"/>
      <c r="AG61" s="16"/>
      <c r="AH61" s="14"/>
      <c r="AI61" s="43"/>
      <c r="AK61" s="51"/>
      <c r="AL61" s="16"/>
      <c r="AM61" s="14"/>
      <c r="AN61" s="43"/>
      <c r="AP61" s="51"/>
      <c r="AQ61" s="16"/>
      <c r="AR61" s="14"/>
      <c r="AS61" s="43"/>
      <c r="AU61" s="51"/>
      <c r="AV61" s="16"/>
      <c r="AW61" s="14"/>
      <c r="AX61" s="43"/>
      <c r="AZ61" s="51"/>
      <c r="BA61" s="16"/>
      <c r="BB61" s="14"/>
      <c r="BC61" s="43"/>
      <c r="BE61" s="51"/>
      <c r="BF61" s="16"/>
      <c r="BG61" s="14"/>
      <c r="BH61" s="43"/>
      <c r="BJ61" s="51"/>
      <c r="BK61" s="16"/>
      <c r="BL61" s="14"/>
      <c r="BM61" s="43"/>
      <c r="BO61" s="51"/>
      <c r="BP61" s="16"/>
      <c r="BQ61" s="14"/>
      <c r="BR61" s="43"/>
      <c r="BT61" s="51"/>
      <c r="BU61" s="16"/>
      <c r="BV61" s="14"/>
      <c r="BW61" s="43"/>
      <c r="BY61" s="51"/>
      <c r="BZ61" s="16"/>
      <c r="CA61" s="14"/>
      <c r="CB61" s="43"/>
      <c r="CD61" s="51"/>
      <c r="CE61" s="16"/>
      <c r="CF61" s="14"/>
      <c r="CG61" s="43"/>
      <c r="CI61" s="51"/>
      <c r="CJ61" s="16"/>
      <c r="CK61" s="14"/>
      <c r="CL61" s="43"/>
      <c r="CN61" s="51"/>
      <c r="CO61" s="16"/>
      <c r="CP61" s="14"/>
      <c r="CQ61" s="43"/>
      <c r="CS61" s="51"/>
      <c r="CT61" s="16"/>
      <c r="CU61" s="14"/>
      <c r="CV61" s="43"/>
      <c r="CX61" s="51"/>
      <c r="CY61" s="16"/>
      <c r="CZ61" s="14"/>
      <c r="DA61" s="43"/>
      <c r="DC61" s="51"/>
      <c r="DD61" s="16"/>
      <c r="DE61" s="14"/>
      <c r="DF61" s="43"/>
      <c r="DH61" s="51"/>
      <c r="DI61" s="16"/>
      <c r="DJ61" s="14"/>
      <c r="DK61" s="43"/>
      <c r="DM61" s="51"/>
      <c r="DN61" s="16"/>
      <c r="DO61" s="14"/>
      <c r="DP61" s="43"/>
      <c r="DR61" s="51"/>
      <c r="DS61" s="16"/>
      <c r="DT61" s="14"/>
      <c r="DU61" s="43"/>
      <c r="DW61" s="51"/>
      <c r="DX61" s="16"/>
      <c r="DY61" s="14"/>
      <c r="DZ61" s="43"/>
      <c r="EB61" s="51"/>
      <c r="EC61" s="16"/>
      <c r="ED61" s="14"/>
      <c r="EE61" s="43"/>
      <c r="EG61" s="51"/>
      <c r="EH61" s="16"/>
      <c r="EI61" s="14"/>
      <c r="EJ61" s="43"/>
      <c r="EL61" s="51"/>
      <c r="EM61" s="16"/>
      <c r="EN61" s="14"/>
      <c r="EO61" s="43"/>
      <c r="EQ61" s="51"/>
      <c r="ER61" s="16"/>
      <c r="ES61" s="14"/>
      <c r="ET61" s="43"/>
      <c r="EV61" s="51"/>
      <c r="EW61" s="16"/>
      <c r="EX61" s="14"/>
      <c r="EY61" s="43"/>
      <c r="FA61" s="51"/>
      <c r="FB61" s="16"/>
      <c r="FC61" s="14"/>
      <c r="FD61" s="43"/>
      <c r="FF61" s="51"/>
      <c r="FG61" s="16"/>
      <c r="FH61" s="14"/>
      <c r="FI61" s="43"/>
      <c r="FK61" s="51"/>
      <c r="FL61" s="16"/>
      <c r="FM61" s="14"/>
      <c r="FN61" s="43"/>
      <c r="FP61" s="51"/>
      <c r="FQ61" s="16"/>
      <c r="FR61" s="14"/>
      <c r="FS61" s="43"/>
      <c r="FU61" s="51"/>
      <c r="FV61" s="16"/>
      <c r="FW61" s="14"/>
      <c r="FX61" s="43"/>
      <c r="FZ61" s="51"/>
      <c r="GA61" s="16"/>
      <c r="GB61" s="14"/>
      <c r="GC61" s="43"/>
      <c r="GE61" s="51"/>
      <c r="GF61" s="16"/>
      <c r="GG61" s="14"/>
      <c r="GH61" s="43"/>
      <c r="GJ61" s="51"/>
      <c r="GK61" s="16"/>
      <c r="GL61" s="14"/>
      <c r="GM61" s="43"/>
      <c r="GO61" s="51"/>
      <c r="GP61" s="16"/>
      <c r="GQ61" s="14"/>
      <c r="GR61" s="43"/>
      <c r="GT61" s="51"/>
      <c r="GU61" s="16"/>
      <c r="GV61" s="14"/>
      <c r="GW61" s="43"/>
      <c r="GY61" s="51"/>
      <c r="GZ61" s="16"/>
      <c r="HA61" s="14"/>
      <c r="HB61" s="43"/>
      <c r="HD61" s="51"/>
      <c r="HE61" s="16"/>
      <c r="HF61" s="14"/>
      <c r="HG61" s="43"/>
      <c r="HI61" s="51"/>
      <c r="HJ61" s="16"/>
      <c r="HK61" s="14"/>
      <c r="HL61" s="43"/>
      <c r="HN61" s="51"/>
      <c r="HO61" s="16"/>
      <c r="HP61" s="14"/>
      <c r="HQ61" s="43"/>
      <c r="HS61" s="51"/>
      <c r="HT61" s="16"/>
      <c r="HU61" s="14"/>
      <c r="HV61" s="43"/>
      <c r="HX61" s="51"/>
    </row>
    <row r="62" spans="1:232" ht="13.5" customHeight="1">
      <c r="A62" s="50"/>
      <c r="B62" s="14"/>
      <c r="C62" s="16"/>
      <c r="D62" s="14"/>
      <c r="E62" s="43"/>
      <c r="G62" s="51"/>
      <c r="H62" s="16"/>
      <c r="I62" s="14"/>
      <c r="J62" s="43"/>
      <c r="L62" s="51"/>
      <c r="M62" s="16"/>
      <c r="N62" s="14"/>
      <c r="O62" s="43"/>
      <c r="Q62" s="51"/>
      <c r="R62" s="16"/>
      <c r="S62" s="14"/>
      <c r="T62" s="43"/>
      <c r="V62" s="51"/>
      <c r="W62" s="16"/>
      <c r="X62" s="14"/>
      <c r="Y62" s="43"/>
      <c r="AA62" s="51"/>
      <c r="AB62" s="16"/>
      <c r="AC62" s="14"/>
      <c r="AD62" s="43"/>
      <c r="AF62" s="51"/>
      <c r="AG62" s="16"/>
      <c r="AH62" s="14"/>
      <c r="AI62" s="43"/>
      <c r="AK62" s="51"/>
      <c r="AL62" s="16"/>
      <c r="AM62" s="14"/>
      <c r="AN62" s="43"/>
      <c r="AP62" s="51"/>
      <c r="AQ62" s="16"/>
      <c r="AR62" s="14"/>
      <c r="AS62" s="43"/>
      <c r="AU62" s="51"/>
      <c r="AV62" s="16"/>
      <c r="AW62" s="14"/>
      <c r="AX62" s="43"/>
      <c r="AZ62" s="51"/>
      <c r="BA62" s="16"/>
      <c r="BB62" s="14"/>
      <c r="BC62" s="43"/>
      <c r="BE62" s="51"/>
      <c r="BF62" s="16"/>
      <c r="BG62" s="14"/>
      <c r="BH62" s="43"/>
      <c r="BJ62" s="51"/>
      <c r="BK62" s="16"/>
      <c r="BL62" s="14"/>
      <c r="BM62" s="43"/>
      <c r="BO62" s="51"/>
      <c r="BP62" s="16"/>
      <c r="BQ62" s="14"/>
      <c r="BR62" s="43"/>
      <c r="BT62" s="51"/>
      <c r="BU62" s="16"/>
      <c r="BV62" s="14"/>
      <c r="BW62" s="43"/>
      <c r="BY62" s="51"/>
      <c r="BZ62" s="16"/>
      <c r="CA62" s="14"/>
      <c r="CB62" s="43"/>
      <c r="CD62" s="51"/>
      <c r="CE62" s="16"/>
      <c r="CF62" s="14"/>
      <c r="CG62" s="43"/>
      <c r="CI62" s="51"/>
      <c r="CJ62" s="16"/>
      <c r="CK62" s="14"/>
      <c r="CL62" s="43"/>
      <c r="CN62" s="51"/>
      <c r="CO62" s="16"/>
      <c r="CP62" s="14"/>
      <c r="CQ62" s="43"/>
      <c r="CS62" s="51"/>
      <c r="CT62" s="16"/>
      <c r="CU62" s="14"/>
      <c r="CV62" s="43"/>
      <c r="CX62" s="51"/>
      <c r="CY62" s="16"/>
      <c r="CZ62" s="14"/>
      <c r="DA62" s="43"/>
      <c r="DC62" s="51"/>
      <c r="DD62" s="16"/>
      <c r="DE62" s="14"/>
      <c r="DF62" s="43"/>
      <c r="DH62" s="51"/>
      <c r="DI62" s="16"/>
      <c r="DJ62" s="14"/>
      <c r="DK62" s="43"/>
      <c r="DM62" s="51"/>
      <c r="DN62" s="16"/>
      <c r="DO62" s="14"/>
      <c r="DP62" s="43"/>
      <c r="DR62" s="51"/>
      <c r="DS62" s="16"/>
      <c r="DT62" s="14"/>
      <c r="DU62" s="43"/>
      <c r="DW62" s="51"/>
      <c r="DX62" s="16"/>
      <c r="DY62" s="14"/>
      <c r="DZ62" s="43"/>
      <c r="EB62" s="51"/>
      <c r="EC62" s="16"/>
      <c r="ED62" s="14"/>
      <c r="EE62" s="43"/>
      <c r="EG62" s="51"/>
      <c r="EH62" s="16"/>
      <c r="EI62" s="14"/>
      <c r="EJ62" s="43"/>
      <c r="EL62" s="51"/>
      <c r="EM62" s="16"/>
      <c r="EN62" s="14"/>
      <c r="EO62" s="43"/>
      <c r="EQ62" s="51"/>
      <c r="ER62" s="16"/>
      <c r="ES62" s="14"/>
      <c r="ET62" s="43"/>
      <c r="EV62" s="51"/>
      <c r="EW62" s="16"/>
      <c r="EX62" s="14"/>
      <c r="EY62" s="43"/>
      <c r="FA62" s="51"/>
      <c r="FB62" s="16"/>
      <c r="FC62" s="14"/>
      <c r="FD62" s="43"/>
      <c r="FF62" s="51"/>
      <c r="FG62" s="16"/>
      <c r="FH62" s="14"/>
      <c r="FI62" s="43"/>
      <c r="FK62" s="51"/>
      <c r="FL62" s="16"/>
      <c r="FM62" s="14"/>
      <c r="FN62" s="43"/>
      <c r="FP62" s="51"/>
      <c r="FQ62" s="16"/>
      <c r="FR62" s="14"/>
      <c r="FS62" s="43"/>
      <c r="FU62" s="51"/>
      <c r="FV62" s="16"/>
      <c r="FW62" s="14"/>
      <c r="FX62" s="43"/>
      <c r="FZ62" s="51"/>
      <c r="GA62" s="16"/>
      <c r="GB62" s="14"/>
      <c r="GC62" s="43"/>
      <c r="GE62" s="51"/>
      <c r="GF62" s="16"/>
      <c r="GG62" s="14"/>
      <c r="GH62" s="43"/>
      <c r="GJ62" s="51"/>
      <c r="GK62" s="16"/>
      <c r="GL62" s="14"/>
      <c r="GM62" s="43"/>
      <c r="GO62" s="51"/>
      <c r="GP62" s="16"/>
      <c r="GQ62" s="14"/>
      <c r="GR62" s="43"/>
      <c r="GT62" s="51"/>
      <c r="GU62" s="16"/>
      <c r="GV62" s="14"/>
      <c r="GW62" s="43"/>
      <c r="GY62" s="51"/>
      <c r="GZ62" s="16"/>
      <c r="HA62" s="14"/>
      <c r="HB62" s="43"/>
      <c r="HD62" s="51"/>
      <c r="HE62" s="16"/>
      <c r="HF62" s="14"/>
      <c r="HG62" s="43"/>
      <c r="HI62" s="51"/>
      <c r="HJ62" s="16"/>
      <c r="HK62" s="14"/>
      <c r="HL62" s="43"/>
      <c r="HN62" s="51"/>
      <c r="HO62" s="16"/>
      <c r="HP62" s="14"/>
      <c r="HQ62" s="43"/>
      <c r="HS62" s="51"/>
      <c r="HT62" s="16"/>
      <c r="HU62" s="14"/>
      <c r="HV62" s="43"/>
      <c r="HX62" s="51"/>
    </row>
    <row r="63" spans="1:232" ht="13.5" customHeight="1">
      <c r="A63" s="50"/>
      <c r="B63" s="14"/>
      <c r="C63" s="16"/>
      <c r="D63" s="14"/>
      <c r="E63" s="43"/>
      <c r="G63" s="51"/>
      <c r="H63" s="16"/>
      <c r="I63" s="14"/>
      <c r="J63" s="43"/>
      <c r="L63" s="51"/>
      <c r="M63" s="16"/>
      <c r="N63" s="14"/>
      <c r="O63" s="43"/>
      <c r="Q63" s="51"/>
      <c r="R63" s="16"/>
      <c r="S63" s="14"/>
      <c r="T63" s="43"/>
      <c r="V63" s="51"/>
      <c r="W63" s="16"/>
      <c r="X63" s="14"/>
      <c r="Y63" s="43"/>
      <c r="AA63" s="51"/>
      <c r="AB63" s="16"/>
      <c r="AC63" s="14"/>
      <c r="AD63" s="43"/>
      <c r="AF63" s="51"/>
      <c r="AG63" s="16"/>
      <c r="AH63" s="14"/>
      <c r="AI63" s="43"/>
      <c r="AK63" s="51"/>
      <c r="AL63" s="16"/>
      <c r="AM63" s="14"/>
      <c r="AN63" s="43"/>
      <c r="AP63" s="51"/>
      <c r="AQ63" s="16"/>
      <c r="AR63" s="14"/>
      <c r="AS63" s="43"/>
      <c r="AU63" s="51"/>
      <c r="AV63" s="16"/>
      <c r="AW63" s="14"/>
      <c r="AX63" s="43"/>
      <c r="AZ63" s="51"/>
      <c r="BA63" s="16"/>
      <c r="BB63" s="14"/>
      <c r="BC63" s="43"/>
      <c r="BE63" s="51"/>
      <c r="BF63" s="16"/>
      <c r="BG63" s="14"/>
      <c r="BH63" s="43"/>
      <c r="BJ63" s="51"/>
      <c r="BK63" s="16"/>
      <c r="BL63" s="14"/>
      <c r="BM63" s="43"/>
      <c r="BO63" s="51"/>
      <c r="BP63" s="16"/>
      <c r="BQ63" s="14"/>
      <c r="BR63" s="43"/>
      <c r="BT63" s="51"/>
      <c r="BU63" s="16"/>
      <c r="BV63" s="14"/>
      <c r="BW63" s="43"/>
      <c r="BY63" s="51"/>
      <c r="BZ63" s="16"/>
      <c r="CA63" s="14"/>
      <c r="CB63" s="43"/>
      <c r="CD63" s="51"/>
      <c r="CE63" s="16"/>
      <c r="CF63" s="14"/>
      <c r="CG63" s="43"/>
      <c r="CI63" s="51"/>
      <c r="CJ63" s="16"/>
      <c r="CK63" s="14"/>
      <c r="CL63" s="43"/>
      <c r="CN63" s="51"/>
      <c r="CO63" s="16"/>
      <c r="CP63" s="14"/>
      <c r="CQ63" s="43"/>
      <c r="CS63" s="51"/>
      <c r="CT63" s="16"/>
      <c r="CU63" s="14"/>
      <c r="CV63" s="43"/>
      <c r="CX63" s="51"/>
      <c r="CY63" s="16"/>
      <c r="CZ63" s="14"/>
      <c r="DA63" s="43"/>
      <c r="DC63" s="51"/>
      <c r="DD63" s="16"/>
      <c r="DE63" s="14"/>
      <c r="DF63" s="43"/>
      <c r="DH63" s="51"/>
      <c r="DI63" s="16"/>
      <c r="DJ63" s="14"/>
      <c r="DK63" s="43"/>
      <c r="DM63" s="51"/>
      <c r="DN63" s="16"/>
      <c r="DO63" s="14"/>
      <c r="DP63" s="43"/>
      <c r="DR63" s="51"/>
      <c r="DS63" s="16"/>
      <c r="DT63" s="14"/>
      <c r="DU63" s="43"/>
      <c r="DW63" s="51"/>
      <c r="DX63" s="16"/>
      <c r="DY63" s="14"/>
      <c r="DZ63" s="43"/>
      <c r="EB63" s="51"/>
      <c r="EC63" s="16"/>
      <c r="ED63" s="14"/>
      <c r="EE63" s="43"/>
      <c r="EG63" s="51"/>
      <c r="EH63" s="16"/>
      <c r="EI63" s="14"/>
      <c r="EJ63" s="43"/>
      <c r="EL63" s="51"/>
      <c r="EM63" s="16"/>
      <c r="EN63" s="14"/>
      <c r="EO63" s="43"/>
      <c r="EQ63" s="51"/>
      <c r="ER63" s="16"/>
      <c r="ES63" s="14"/>
      <c r="ET63" s="43"/>
      <c r="EV63" s="51"/>
      <c r="EW63" s="16"/>
      <c r="EX63" s="14"/>
      <c r="EY63" s="43"/>
      <c r="FA63" s="51"/>
      <c r="FB63" s="16"/>
      <c r="FC63" s="14"/>
      <c r="FD63" s="43"/>
      <c r="FF63" s="51"/>
      <c r="FG63" s="16"/>
      <c r="FH63" s="14"/>
      <c r="FI63" s="43"/>
      <c r="FK63" s="51"/>
      <c r="FL63" s="16"/>
      <c r="FM63" s="14"/>
      <c r="FN63" s="43"/>
      <c r="FP63" s="51"/>
      <c r="FQ63" s="16"/>
      <c r="FR63" s="14"/>
      <c r="FS63" s="43"/>
      <c r="FU63" s="51"/>
      <c r="FV63" s="16"/>
      <c r="FW63" s="14"/>
      <c r="FX63" s="43"/>
      <c r="FZ63" s="51"/>
      <c r="GA63" s="16"/>
      <c r="GB63" s="14"/>
      <c r="GC63" s="43"/>
      <c r="GE63" s="51"/>
      <c r="GF63" s="16"/>
      <c r="GG63" s="14"/>
      <c r="GH63" s="43"/>
      <c r="GJ63" s="51"/>
      <c r="GK63" s="16"/>
      <c r="GL63" s="14"/>
      <c r="GM63" s="43"/>
      <c r="GO63" s="51"/>
      <c r="GP63" s="16"/>
      <c r="GQ63" s="14"/>
      <c r="GR63" s="43"/>
      <c r="GT63" s="51"/>
      <c r="GU63" s="16"/>
      <c r="GV63" s="14"/>
      <c r="GW63" s="43"/>
      <c r="GY63" s="51"/>
      <c r="GZ63" s="16"/>
      <c r="HA63" s="14"/>
      <c r="HB63" s="43"/>
      <c r="HD63" s="51"/>
      <c r="HE63" s="16"/>
      <c r="HF63" s="14"/>
      <c r="HG63" s="43"/>
      <c r="HI63" s="51"/>
      <c r="HJ63" s="16"/>
      <c r="HK63" s="14"/>
      <c r="HL63" s="43"/>
      <c r="HN63" s="51"/>
      <c r="HO63" s="16"/>
      <c r="HP63" s="14"/>
      <c r="HQ63" s="43"/>
      <c r="HS63" s="51"/>
      <c r="HT63" s="16"/>
      <c r="HU63" s="14"/>
      <c r="HV63" s="43"/>
      <c r="HX63" s="51"/>
    </row>
    <row r="64" spans="1:232" ht="13.5" customHeight="1">
      <c r="A64" s="50"/>
      <c r="B64" s="14"/>
      <c r="C64" s="16"/>
      <c r="D64" s="14"/>
      <c r="E64" s="43"/>
      <c r="G64" s="51"/>
      <c r="H64" s="16"/>
      <c r="I64" s="14"/>
      <c r="J64" s="43"/>
      <c r="L64" s="51"/>
      <c r="M64" s="16"/>
      <c r="N64" s="14"/>
      <c r="O64" s="43"/>
      <c r="Q64" s="51"/>
      <c r="R64" s="16"/>
      <c r="S64" s="14"/>
      <c r="T64" s="43"/>
      <c r="V64" s="51"/>
      <c r="W64" s="16"/>
      <c r="X64" s="14"/>
      <c r="Y64" s="43"/>
      <c r="AA64" s="51"/>
      <c r="AB64" s="16"/>
      <c r="AC64" s="14"/>
      <c r="AD64" s="43"/>
      <c r="AF64" s="51"/>
      <c r="AG64" s="16"/>
      <c r="AH64" s="14"/>
      <c r="AI64" s="43"/>
      <c r="AK64" s="51"/>
      <c r="AL64" s="16"/>
      <c r="AM64" s="14"/>
      <c r="AN64" s="43"/>
      <c r="AP64" s="51"/>
      <c r="AQ64" s="16"/>
      <c r="AR64" s="14"/>
      <c r="AS64" s="43"/>
      <c r="AU64" s="51"/>
      <c r="AV64" s="16"/>
      <c r="AW64" s="14"/>
      <c r="AX64" s="43"/>
      <c r="AZ64" s="51"/>
      <c r="BA64" s="16"/>
      <c r="BB64" s="14"/>
      <c r="BC64" s="43"/>
      <c r="BE64" s="51"/>
      <c r="BF64" s="16"/>
      <c r="BG64" s="14"/>
      <c r="BH64" s="43"/>
      <c r="BJ64" s="51"/>
      <c r="BK64" s="16"/>
      <c r="BL64" s="14"/>
      <c r="BM64" s="43"/>
      <c r="BO64" s="51"/>
      <c r="BP64" s="16"/>
      <c r="BQ64" s="14"/>
      <c r="BR64" s="43"/>
      <c r="BT64" s="51"/>
      <c r="BU64" s="16"/>
      <c r="BV64" s="14"/>
      <c r="BW64" s="43"/>
      <c r="BY64" s="51"/>
      <c r="BZ64" s="16"/>
      <c r="CA64" s="14"/>
      <c r="CB64" s="43"/>
      <c r="CD64" s="51"/>
      <c r="CE64" s="16"/>
      <c r="CF64" s="14"/>
      <c r="CG64" s="43"/>
      <c r="CI64" s="51"/>
      <c r="CJ64" s="16"/>
      <c r="CK64" s="14"/>
      <c r="CL64" s="43"/>
      <c r="CN64" s="51"/>
      <c r="CO64" s="16"/>
      <c r="CP64" s="14"/>
      <c r="CQ64" s="43"/>
      <c r="CS64" s="51"/>
      <c r="CT64" s="16"/>
      <c r="CU64" s="14"/>
      <c r="CV64" s="43"/>
      <c r="CX64" s="51"/>
      <c r="CY64" s="16"/>
      <c r="CZ64" s="14"/>
      <c r="DA64" s="43"/>
      <c r="DC64" s="51"/>
      <c r="DD64" s="16"/>
      <c r="DE64" s="14"/>
      <c r="DF64" s="43"/>
      <c r="DH64" s="51"/>
      <c r="DI64" s="16"/>
      <c r="DJ64" s="14"/>
      <c r="DK64" s="43"/>
      <c r="DM64" s="51"/>
      <c r="DN64" s="16"/>
      <c r="DO64" s="14"/>
      <c r="DP64" s="43"/>
      <c r="DR64" s="51"/>
      <c r="DS64" s="16"/>
      <c r="DT64" s="14"/>
      <c r="DU64" s="43"/>
      <c r="DW64" s="51"/>
      <c r="DX64" s="16"/>
      <c r="DY64" s="14"/>
      <c r="DZ64" s="43"/>
      <c r="EB64" s="51"/>
      <c r="EC64" s="16"/>
      <c r="ED64" s="14"/>
      <c r="EE64" s="43"/>
      <c r="EG64" s="51"/>
      <c r="EH64" s="16"/>
      <c r="EI64" s="14"/>
      <c r="EJ64" s="43"/>
      <c r="EL64" s="51"/>
      <c r="EM64" s="16"/>
      <c r="EN64" s="14"/>
      <c r="EO64" s="43"/>
      <c r="EQ64" s="51"/>
      <c r="ER64" s="16"/>
      <c r="ES64" s="14"/>
      <c r="ET64" s="43"/>
      <c r="EV64" s="51"/>
      <c r="EW64" s="16"/>
      <c r="EX64" s="14"/>
      <c r="EY64" s="43"/>
      <c r="FA64" s="51"/>
      <c r="FB64" s="16"/>
      <c r="FC64" s="14"/>
      <c r="FD64" s="43"/>
      <c r="FF64" s="51"/>
      <c r="FG64" s="16"/>
      <c r="FH64" s="14"/>
      <c r="FI64" s="43"/>
      <c r="FK64" s="51"/>
      <c r="FL64" s="16"/>
      <c r="FM64" s="14"/>
      <c r="FN64" s="43"/>
      <c r="FP64" s="51"/>
      <c r="FQ64" s="16"/>
      <c r="FR64" s="14"/>
      <c r="FS64" s="43"/>
      <c r="FU64" s="51"/>
      <c r="FV64" s="16"/>
      <c r="FW64" s="14"/>
      <c r="FX64" s="43"/>
      <c r="FZ64" s="51"/>
      <c r="GA64" s="16"/>
      <c r="GB64" s="14"/>
      <c r="GC64" s="43"/>
      <c r="GE64" s="51"/>
      <c r="GF64" s="16"/>
      <c r="GG64" s="14"/>
      <c r="GH64" s="43"/>
      <c r="GJ64" s="51"/>
      <c r="GK64" s="16"/>
      <c r="GL64" s="14"/>
      <c r="GM64" s="43"/>
      <c r="GO64" s="51"/>
      <c r="GP64" s="16"/>
      <c r="GQ64" s="14"/>
      <c r="GR64" s="43"/>
      <c r="GT64" s="51"/>
      <c r="GU64" s="16"/>
      <c r="GV64" s="14"/>
      <c r="GW64" s="43"/>
      <c r="GY64" s="51"/>
      <c r="GZ64" s="16"/>
      <c r="HA64" s="14"/>
      <c r="HB64" s="43"/>
      <c r="HD64" s="51"/>
      <c r="HE64" s="16"/>
      <c r="HF64" s="14"/>
      <c r="HG64" s="43"/>
      <c r="HI64" s="51"/>
      <c r="HJ64" s="16"/>
      <c r="HK64" s="14"/>
      <c r="HL64" s="43"/>
      <c r="HN64" s="51"/>
      <c r="HO64" s="16"/>
      <c r="HP64" s="14"/>
      <c r="HQ64" s="43"/>
      <c r="HS64" s="51"/>
      <c r="HT64" s="16"/>
      <c r="HU64" s="14"/>
      <c r="HV64" s="43"/>
      <c r="HX64" s="51"/>
    </row>
    <row r="65" spans="1:232" ht="13.5" customHeight="1">
      <c r="A65" s="50"/>
      <c r="B65" s="14"/>
      <c r="C65" s="16"/>
      <c r="D65" s="14"/>
      <c r="E65" s="43"/>
      <c r="G65" s="51"/>
      <c r="H65" s="16"/>
      <c r="I65" s="14"/>
      <c r="J65" s="43"/>
      <c r="L65" s="51"/>
      <c r="M65" s="16"/>
      <c r="N65" s="14"/>
      <c r="O65" s="43"/>
      <c r="Q65" s="51"/>
      <c r="R65" s="16"/>
      <c r="S65" s="14"/>
      <c r="T65" s="43"/>
      <c r="V65" s="51"/>
      <c r="W65" s="16"/>
      <c r="X65" s="14"/>
      <c r="Y65" s="43"/>
      <c r="AA65" s="51"/>
      <c r="AB65" s="16"/>
      <c r="AC65" s="14"/>
      <c r="AD65" s="43"/>
      <c r="AF65" s="51"/>
      <c r="AG65" s="16"/>
      <c r="AH65" s="14"/>
      <c r="AI65" s="43"/>
      <c r="AK65" s="51"/>
      <c r="AL65" s="16"/>
      <c r="AM65" s="14"/>
      <c r="AN65" s="43"/>
      <c r="AP65" s="51"/>
      <c r="AQ65" s="16"/>
      <c r="AR65" s="14"/>
      <c r="AS65" s="43"/>
      <c r="AU65" s="51"/>
      <c r="AV65" s="16"/>
      <c r="AW65" s="14"/>
      <c r="AX65" s="43"/>
      <c r="AZ65" s="51"/>
      <c r="BA65" s="16"/>
      <c r="BB65" s="14"/>
      <c r="BC65" s="43"/>
      <c r="BE65" s="51"/>
      <c r="BF65" s="16"/>
      <c r="BG65" s="14"/>
      <c r="BH65" s="43"/>
      <c r="BJ65" s="51"/>
      <c r="BK65" s="16"/>
      <c r="BL65" s="14"/>
      <c r="BM65" s="43"/>
      <c r="BO65" s="51"/>
      <c r="BP65" s="16"/>
      <c r="BQ65" s="14"/>
      <c r="BR65" s="43"/>
      <c r="BT65" s="51"/>
      <c r="BU65" s="16"/>
      <c r="BV65" s="14"/>
      <c r="BW65" s="43"/>
      <c r="BY65" s="51"/>
      <c r="BZ65" s="16"/>
      <c r="CA65" s="14"/>
      <c r="CB65" s="43"/>
      <c r="CD65" s="51"/>
      <c r="CE65" s="16"/>
      <c r="CF65" s="14"/>
      <c r="CG65" s="43"/>
      <c r="CI65" s="51"/>
      <c r="CJ65" s="16"/>
      <c r="CK65" s="14"/>
      <c r="CL65" s="43"/>
      <c r="CN65" s="51"/>
      <c r="CO65" s="16"/>
      <c r="CP65" s="14"/>
      <c r="CQ65" s="43"/>
      <c r="CS65" s="51"/>
      <c r="CT65" s="16"/>
      <c r="CU65" s="14"/>
      <c r="CV65" s="43"/>
      <c r="CX65" s="51"/>
      <c r="CY65" s="16"/>
      <c r="CZ65" s="14"/>
      <c r="DA65" s="43"/>
      <c r="DC65" s="51"/>
      <c r="DD65" s="16"/>
      <c r="DE65" s="14"/>
      <c r="DF65" s="43"/>
      <c r="DH65" s="51"/>
      <c r="DI65" s="16"/>
      <c r="DJ65" s="14"/>
      <c r="DK65" s="43"/>
      <c r="DM65" s="51"/>
      <c r="DN65" s="16"/>
      <c r="DO65" s="14"/>
      <c r="DP65" s="43"/>
      <c r="DR65" s="51"/>
      <c r="DS65" s="16"/>
      <c r="DT65" s="14"/>
      <c r="DU65" s="43"/>
      <c r="DW65" s="51"/>
      <c r="DX65" s="16"/>
      <c r="DY65" s="14"/>
      <c r="DZ65" s="43"/>
      <c r="EB65" s="51"/>
      <c r="EC65" s="16"/>
      <c r="ED65" s="14"/>
      <c r="EE65" s="43"/>
      <c r="EG65" s="51"/>
      <c r="EH65" s="16"/>
      <c r="EI65" s="14"/>
      <c r="EJ65" s="43"/>
      <c r="EL65" s="51"/>
      <c r="EM65" s="16"/>
      <c r="EN65" s="14"/>
      <c r="EO65" s="43"/>
      <c r="EQ65" s="51"/>
      <c r="ER65" s="16"/>
      <c r="ES65" s="14"/>
      <c r="ET65" s="43"/>
      <c r="EV65" s="51"/>
      <c r="EW65" s="16"/>
      <c r="EX65" s="14"/>
      <c r="EY65" s="43"/>
      <c r="FA65" s="51"/>
      <c r="FB65" s="16"/>
      <c r="FC65" s="14"/>
      <c r="FD65" s="43"/>
      <c r="FF65" s="51"/>
      <c r="FG65" s="16"/>
      <c r="FH65" s="14"/>
      <c r="FI65" s="43"/>
      <c r="FK65" s="51"/>
      <c r="FL65" s="16"/>
      <c r="FM65" s="14"/>
      <c r="FN65" s="43"/>
      <c r="FP65" s="51"/>
      <c r="FQ65" s="16"/>
      <c r="FR65" s="14"/>
      <c r="FS65" s="43"/>
      <c r="FU65" s="51"/>
      <c r="FV65" s="16"/>
      <c r="FW65" s="14"/>
      <c r="FX65" s="43"/>
      <c r="FZ65" s="51"/>
      <c r="GA65" s="16"/>
      <c r="GB65" s="14"/>
      <c r="GC65" s="43"/>
      <c r="GE65" s="51"/>
      <c r="GF65" s="16"/>
      <c r="GG65" s="14"/>
      <c r="GH65" s="43"/>
      <c r="GJ65" s="51"/>
      <c r="GK65" s="16"/>
      <c r="GL65" s="14"/>
      <c r="GM65" s="43"/>
      <c r="GO65" s="51"/>
      <c r="GP65" s="16"/>
      <c r="GQ65" s="14"/>
      <c r="GR65" s="43"/>
      <c r="GT65" s="51"/>
      <c r="GU65" s="16"/>
      <c r="GV65" s="14"/>
      <c r="GW65" s="43"/>
      <c r="GY65" s="51"/>
      <c r="GZ65" s="16"/>
      <c r="HA65" s="14"/>
      <c r="HB65" s="43"/>
      <c r="HD65" s="51"/>
      <c r="HE65" s="16"/>
      <c r="HF65" s="14"/>
      <c r="HG65" s="43"/>
      <c r="HI65" s="51"/>
      <c r="HJ65" s="16"/>
      <c r="HK65" s="14"/>
      <c r="HL65" s="43"/>
      <c r="HN65" s="51"/>
      <c r="HO65" s="16"/>
      <c r="HP65" s="14"/>
      <c r="HQ65" s="43"/>
      <c r="HS65" s="51"/>
      <c r="HT65" s="16"/>
      <c r="HU65" s="14"/>
      <c r="HV65" s="43"/>
      <c r="HX65" s="51"/>
    </row>
    <row r="66" spans="1:232" ht="13.5" customHeight="1">
      <c r="A66" s="50"/>
      <c r="B66" s="14"/>
      <c r="C66" s="16"/>
      <c r="D66" s="14"/>
      <c r="E66" s="43"/>
      <c r="G66" s="51"/>
      <c r="H66" s="16"/>
      <c r="I66" s="14"/>
      <c r="J66" s="43"/>
      <c r="L66" s="51"/>
      <c r="M66" s="16"/>
      <c r="N66" s="14"/>
      <c r="O66" s="43"/>
      <c r="Q66" s="51"/>
      <c r="R66" s="16"/>
      <c r="S66" s="14"/>
      <c r="T66" s="43"/>
      <c r="V66" s="51"/>
      <c r="W66" s="16"/>
      <c r="X66" s="14"/>
      <c r="Y66" s="43"/>
      <c r="AA66" s="51"/>
      <c r="AB66" s="16"/>
      <c r="AC66" s="14"/>
      <c r="AD66" s="43"/>
      <c r="AF66" s="51"/>
      <c r="AG66" s="16"/>
      <c r="AH66" s="14"/>
      <c r="AI66" s="43"/>
      <c r="AK66" s="51"/>
      <c r="AL66" s="16"/>
      <c r="AM66" s="14"/>
      <c r="AN66" s="43"/>
      <c r="AP66" s="51"/>
      <c r="AQ66" s="16"/>
      <c r="AR66" s="14"/>
      <c r="AS66" s="43"/>
      <c r="AU66" s="51"/>
      <c r="AV66" s="16"/>
      <c r="AW66" s="14"/>
      <c r="AX66" s="43"/>
      <c r="AZ66" s="51"/>
      <c r="BA66" s="16"/>
      <c r="BB66" s="14"/>
      <c r="BC66" s="43"/>
      <c r="BE66" s="51"/>
      <c r="BF66" s="16"/>
      <c r="BG66" s="14"/>
      <c r="BH66" s="43"/>
      <c r="BJ66" s="51"/>
      <c r="BK66" s="16"/>
      <c r="BL66" s="14"/>
      <c r="BM66" s="43"/>
      <c r="BO66" s="51"/>
      <c r="BP66" s="16"/>
      <c r="BQ66" s="14"/>
      <c r="BR66" s="43"/>
      <c r="BT66" s="51"/>
      <c r="BU66" s="16"/>
      <c r="BV66" s="14"/>
      <c r="BW66" s="43"/>
      <c r="BY66" s="51"/>
      <c r="BZ66" s="16"/>
      <c r="CA66" s="14"/>
      <c r="CB66" s="43"/>
      <c r="CD66" s="51"/>
      <c r="CE66" s="16"/>
      <c r="CF66" s="14"/>
      <c r="CG66" s="43"/>
      <c r="CI66" s="51"/>
      <c r="CJ66" s="16"/>
      <c r="CK66" s="14"/>
      <c r="CL66" s="43"/>
      <c r="CN66" s="51"/>
      <c r="CO66" s="16"/>
      <c r="CP66" s="14"/>
      <c r="CQ66" s="43"/>
      <c r="CS66" s="51"/>
      <c r="CT66" s="16"/>
      <c r="CU66" s="14"/>
      <c r="CV66" s="43"/>
      <c r="CX66" s="51"/>
      <c r="CY66" s="16"/>
      <c r="CZ66" s="14"/>
      <c r="DA66" s="43"/>
      <c r="DC66" s="51"/>
      <c r="DD66" s="16"/>
      <c r="DE66" s="14"/>
      <c r="DF66" s="43"/>
      <c r="DH66" s="51"/>
      <c r="DI66" s="16"/>
      <c r="DJ66" s="14"/>
      <c r="DK66" s="43"/>
      <c r="DM66" s="51"/>
      <c r="DN66" s="16"/>
      <c r="DO66" s="14"/>
      <c r="DP66" s="43"/>
      <c r="DR66" s="51"/>
      <c r="DS66" s="16"/>
      <c r="DT66" s="14"/>
      <c r="DU66" s="43"/>
      <c r="DW66" s="51"/>
      <c r="DX66" s="16"/>
      <c r="DY66" s="14"/>
      <c r="DZ66" s="43"/>
      <c r="EB66" s="51"/>
      <c r="EC66" s="16"/>
      <c r="ED66" s="14"/>
      <c r="EE66" s="43"/>
      <c r="EG66" s="51"/>
      <c r="EH66" s="16"/>
      <c r="EI66" s="14"/>
      <c r="EJ66" s="43"/>
      <c r="EL66" s="51"/>
      <c r="EM66" s="16"/>
      <c r="EN66" s="14"/>
      <c r="EO66" s="43"/>
      <c r="EQ66" s="51"/>
      <c r="ER66" s="16"/>
      <c r="ES66" s="14"/>
      <c r="ET66" s="43"/>
      <c r="EV66" s="51"/>
      <c r="EW66" s="16"/>
      <c r="EX66" s="14"/>
      <c r="EY66" s="43"/>
      <c r="FA66" s="51"/>
      <c r="FB66" s="16"/>
      <c r="FC66" s="14"/>
      <c r="FD66" s="43"/>
      <c r="FF66" s="51"/>
      <c r="FG66" s="16"/>
      <c r="FH66" s="14"/>
      <c r="FI66" s="43"/>
      <c r="FK66" s="51"/>
      <c r="FL66" s="16"/>
      <c r="FM66" s="14"/>
      <c r="FN66" s="43"/>
      <c r="FP66" s="51"/>
      <c r="FQ66" s="16"/>
      <c r="FR66" s="14"/>
      <c r="FS66" s="43"/>
      <c r="FU66" s="51"/>
      <c r="FV66" s="16"/>
      <c r="FW66" s="14"/>
      <c r="FX66" s="43"/>
      <c r="FZ66" s="51"/>
      <c r="GA66" s="16"/>
      <c r="GB66" s="14"/>
      <c r="GC66" s="43"/>
      <c r="GE66" s="51"/>
      <c r="GF66" s="16"/>
      <c r="GG66" s="14"/>
      <c r="GH66" s="43"/>
      <c r="GJ66" s="51"/>
      <c r="GK66" s="16"/>
      <c r="GL66" s="14"/>
      <c r="GM66" s="43"/>
      <c r="GO66" s="51"/>
      <c r="GP66" s="16"/>
      <c r="GQ66" s="14"/>
      <c r="GR66" s="43"/>
      <c r="GT66" s="51"/>
      <c r="GU66" s="16"/>
      <c r="GV66" s="14"/>
      <c r="GW66" s="43"/>
      <c r="GY66" s="51"/>
      <c r="GZ66" s="16"/>
      <c r="HA66" s="14"/>
      <c r="HB66" s="43"/>
      <c r="HD66" s="51"/>
      <c r="HE66" s="16"/>
      <c r="HF66" s="14"/>
      <c r="HG66" s="43"/>
      <c r="HI66" s="51"/>
      <c r="HJ66" s="16"/>
      <c r="HK66" s="14"/>
      <c r="HL66" s="43"/>
      <c r="HN66" s="51"/>
      <c r="HO66" s="16"/>
      <c r="HP66" s="14"/>
      <c r="HQ66" s="43"/>
      <c r="HS66" s="51"/>
      <c r="HT66" s="16"/>
      <c r="HU66" s="14"/>
      <c r="HV66" s="43"/>
      <c r="HX66" s="51"/>
    </row>
    <row r="67" spans="1:232" ht="13.5" customHeight="1">
      <c r="A67" s="50"/>
      <c r="B67" s="14"/>
      <c r="C67" s="16"/>
      <c r="D67" s="14"/>
      <c r="E67" s="43"/>
      <c r="G67" s="51"/>
      <c r="H67" s="16"/>
      <c r="I67" s="14"/>
      <c r="J67" s="43"/>
      <c r="L67" s="51"/>
      <c r="M67" s="16"/>
      <c r="N67" s="14"/>
      <c r="O67" s="43"/>
      <c r="Q67" s="51"/>
      <c r="R67" s="16"/>
      <c r="S67" s="14"/>
      <c r="T67" s="43"/>
      <c r="V67" s="51"/>
      <c r="W67" s="16"/>
      <c r="X67" s="14"/>
      <c r="Y67" s="43"/>
      <c r="AA67" s="51"/>
      <c r="AB67" s="16"/>
      <c r="AC67" s="14"/>
      <c r="AD67" s="43"/>
      <c r="AF67" s="51"/>
      <c r="AG67" s="16"/>
      <c r="AH67" s="14"/>
      <c r="AI67" s="43"/>
      <c r="AK67" s="51"/>
      <c r="AL67" s="16"/>
      <c r="AM67" s="14"/>
      <c r="AN67" s="43"/>
      <c r="AP67" s="51"/>
      <c r="AQ67" s="16"/>
      <c r="AR67" s="14"/>
      <c r="AS67" s="43"/>
      <c r="AU67" s="51"/>
      <c r="AV67" s="16"/>
      <c r="AW67" s="14"/>
      <c r="AX67" s="43"/>
      <c r="AZ67" s="51"/>
      <c r="BA67" s="16"/>
      <c r="BB67" s="14"/>
      <c r="BC67" s="43"/>
      <c r="BE67" s="51"/>
      <c r="BF67" s="16"/>
      <c r="BG67" s="14"/>
      <c r="BH67" s="43"/>
      <c r="BJ67" s="51"/>
      <c r="BK67" s="16"/>
      <c r="BL67" s="14"/>
      <c r="BM67" s="43"/>
      <c r="BO67" s="51"/>
      <c r="BP67" s="16"/>
      <c r="BQ67" s="14"/>
      <c r="BR67" s="43"/>
      <c r="BT67" s="51"/>
      <c r="BU67" s="16"/>
      <c r="BV67" s="14"/>
      <c r="BW67" s="43"/>
      <c r="BY67" s="51"/>
      <c r="BZ67" s="16"/>
      <c r="CA67" s="14"/>
      <c r="CB67" s="43"/>
      <c r="CD67" s="51"/>
      <c r="CE67" s="16"/>
      <c r="CF67" s="14"/>
      <c r="CG67" s="43"/>
      <c r="CI67" s="51"/>
      <c r="CJ67" s="16"/>
      <c r="CK67" s="14"/>
      <c r="CL67" s="43"/>
      <c r="CN67" s="51"/>
      <c r="CO67" s="16"/>
      <c r="CP67" s="14"/>
      <c r="CQ67" s="43"/>
      <c r="CS67" s="51"/>
      <c r="CT67" s="16"/>
      <c r="CU67" s="14"/>
      <c r="CV67" s="43"/>
      <c r="CX67" s="51"/>
      <c r="CY67" s="16"/>
      <c r="CZ67" s="14"/>
      <c r="DA67" s="43"/>
      <c r="DC67" s="51"/>
      <c r="DD67" s="16"/>
      <c r="DE67" s="14"/>
      <c r="DF67" s="43"/>
      <c r="DH67" s="51"/>
      <c r="DI67" s="16"/>
      <c r="DJ67" s="14"/>
      <c r="DK67" s="43"/>
      <c r="DM67" s="51"/>
      <c r="DN67" s="16"/>
      <c r="DO67" s="14"/>
      <c r="DP67" s="43"/>
      <c r="DR67" s="51"/>
      <c r="DS67" s="16"/>
      <c r="DT67" s="14"/>
      <c r="DU67" s="43"/>
      <c r="DW67" s="51"/>
      <c r="DX67" s="16"/>
      <c r="DY67" s="14"/>
      <c r="DZ67" s="43"/>
      <c r="EB67" s="51"/>
      <c r="EC67" s="16"/>
      <c r="ED67" s="14"/>
      <c r="EE67" s="43"/>
      <c r="EG67" s="51"/>
      <c r="EH67" s="16"/>
      <c r="EI67" s="14"/>
      <c r="EJ67" s="43"/>
      <c r="EL67" s="51"/>
      <c r="EM67" s="16"/>
      <c r="EN67" s="14"/>
      <c r="EO67" s="43"/>
      <c r="EQ67" s="51"/>
      <c r="ER67" s="16"/>
      <c r="ES67" s="14"/>
      <c r="ET67" s="43"/>
      <c r="EV67" s="51"/>
      <c r="EW67" s="16"/>
      <c r="EX67" s="14"/>
      <c r="EY67" s="43"/>
      <c r="FA67" s="51"/>
      <c r="FB67" s="16"/>
      <c r="FC67" s="14"/>
      <c r="FD67" s="43"/>
      <c r="FF67" s="51"/>
      <c r="FG67" s="16"/>
      <c r="FH67" s="14"/>
      <c r="FI67" s="43"/>
      <c r="FK67" s="51"/>
      <c r="FL67" s="16"/>
      <c r="FM67" s="14"/>
      <c r="FN67" s="43"/>
      <c r="FP67" s="51"/>
      <c r="FQ67" s="16"/>
      <c r="FR67" s="14"/>
      <c r="FS67" s="43"/>
      <c r="FU67" s="51"/>
      <c r="FV67" s="16"/>
      <c r="FW67" s="14"/>
      <c r="FX67" s="43"/>
      <c r="FZ67" s="51"/>
      <c r="GA67" s="16"/>
      <c r="GB67" s="14"/>
      <c r="GC67" s="43"/>
      <c r="GE67" s="51"/>
      <c r="GF67" s="16"/>
      <c r="GG67" s="14"/>
      <c r="GH67" s="43"/>
      <c r="GJ67" s="51"/>
      <c r="GK67" s="16"/>
      <c r="GL67" s="14"/>
      <c r="GM67" s="43"/>
      <c r="GO67" s="51"/>
      <c r="GP67" s="16"/>
      <c r="GQ67" s="14"/>
      <c r="GR67" s="43"/>
      <c r="GT67" s="51"/>
      <c r="GU67" s="16"/>
      <c r="GV67" s="14"/>
      <c r="GW67" s="43"/>
      <c r="GY67" s="51"/>
      <c r="GZ67" s="16"/>
      <c r="HA67" s="14"/>
      <c r="HB67" s="43"/>
      <c r="HD67" s="51"/>
      <c r="HE67" s="16"/>
      <c r="HF67" s="14"/>
      <c r="HG67" s="43"/>
      <c r="HI67" s="51"/>
      <c r="HJ67" s="16"/>
      <c r="HK67" s="14"/>
      <c r="HL67" s="43"/>
      <c r="HN67" s="51"/>
      <c r="HO67" s="16"/>
      <c r="HP67" s="14"/>
      <c r="HQ67" s="43"/>
      <c r="HS67" s="51"/>
      <c r="HT67" s="16"/>
      <c r="HU67" s="14"/>
      <c r="HV67" s="43"/>
      <c r="HX67" s="51"/>
    </row>
    <row r="68" spans="1:232" ht="13.5" customHeight="1">
      <c r="A68" s="50"/>
      <c r="B68" s="14"/>
      <c r="C68" s="16"/>
      <c r="D68" s="14"/>
      <c r="E68" s="43"/>
      <c r="G68" s="51"/>
      <c r="H68" s="16"/>
      <c r="I68" s="14"/>
      <c r="J68" s="43"/>
      <c r="L68" s="51"/>
      <c r="M68" s="16"/>
      <c r="N68" s="14"/>
      <c r="O68" s="43"/>
      <c r="Q68" s="51"/>
      <c r="R68" s="16"/>
      <c r="S68" s="14"/>
      <c r="T68" s="43"/>
      <c r="V68" s="51"/>
      <c r="W68" s="16"/>
      <c r="X68" s="14"/>
      <c r="Y68" s="43"/>
      <c r="AA68" s="51"/>
      <c r="AB68" s="16"/>
      <c r="AC68" s="14"/>
      <c r="AD68" s="43"/>
      <c r="AF68" s="51"/>
      <c r="AG68" s="16"/>
      <c r="AH68" s="14"/>
      <c r="AI68" s="43"/>
      <c r="AK68" s="51"/>
      <c r="AL68" s="16"/>
      <c r="AM68" s="14"/>
      <c r="AN68" s="43"/>
      <c r="AP68" s="51"/>
      <c r="AQ68" s="16"/>
      <c r="AR68" s="14"/>
      <c r="AS68" s="43"/>
      <c r="AU68" s="51"/>
      <c r="AV68" s="16"/>
      <c r="AW68" s="14"/>
      <c r="AX68" s="43"/>
      <c r="AZ68" s="51"/>
      <c r="BA68" s="16"/>
      <c r="BB68" s="14"/>
      <c r="BC68" s="43"/>
      <c r="BE68" s="51"/>
      <c r="BF68" s="16"/>
      <c r="BG68" s="14"/>
      <c r="BH68" s="43"/>
      <c r="BJ68" s="51"/>
      <c r="BK68" s="16"/>
      <c r="BL68" s="14"/>
      <c r="BM68" s="43"/>
      <c r="BO68" s="51"/>
      <c r="BP68" s="16"/>
      <c r="BQ68" s="14"/>
      <c r="BR68" s="43"/>
      <c r="BT68" s="51"/>
      <c r="BU68" s="16"/>
      <c r="BV68" s="14"/>
      <c r="BW68" s="43"/>
      <c r="BY68" s="51"/>
      <c r="BZ68" s="16"/>
      <c r="CA68" s="14"/>
      <c r="CB68" s="43"/>
      <c r="CD68" s="51"/>
      <c r="CE68" s="16"/>
      <c r="CF68" s="14"/>
      <c r="CG68" s="43"/>
      <c r="CI68" s="51"/>
      <c r="CJ68" s="16"/>
      <c r="CK68" s="14"/>
      <c r="CL68" s="43"/>
      <c r="CN68" s="51"/>
      <c r="CO68" s="16"/>
      <c r="CP68" s="14"/>
      <c r="CQ68" s="43"/>
      <c r="CS68" s="51"/>
      <c r="CT68" s="16"/>
      <c r="CU68" s="14"/>
      <c r="CV68" s="43"/>
      <c r="CX68" s="51"/>
      <c r="CY68" s="16"/>
      <c r="CZ68" s="14"/>
      <c r="DA68" s="43"/>
      <c r="DC68" s="51"/>
      <c r="DD68" s="16"/>
      <c r="DE68" s="14"/>
      <c r="DF68" s="43"/>
      <c r="DH68" s="51"/>
      <c r="DI68" s="16"/>
      <c r="DJ68" s="14"/>
      <c r="DK68" s="43"/>
      <c r="DM68" s="51"/>
      <c r="DN68" s="16"/>
      <c r="DO68" s="14"/>
      <c r="DP68" s="43"/>
      <c r="DR68" s="51"/>
      <c r="DS68" s="16"/>
      <c r="DT68" s="14"/>
      <c r="DU68" s="43"/>
      <c r="DW68" s="51"/>
      <c r="DX68" s="16"/>
      <c r="DY68" s="14"/>
      <c r="DZ68" s="43"/>
      <c r="EB68" s="51"/>
      <c r="EC68" s="16"/>
      <c r="ED68" s="14"/>
      <c r="EE68" s="43"/>
      <c r="EG68" s="51"/>
      <c r="EH68" s="16"/>
      <c r="EI68" s="14"/>
      <c r="EJ68" s="43"/>
      <c r="EL68" s="51"/>
      <c r="EM68" s="16"/>
      <c r="EN68" s="14"/>
      <c r="EO68" s="43"/>
      <c r="EQ68" s="51"/>
      <c r="ER68" s="16"/>
      <c r="ES68" s="14"/>
      <c r="ET68" s="43"/>
      <c r="EV68" s="51"/>
      <c r="EW68" s="16"/>
      <c r="EX68" s="14"/>
      <c r="EY68" s="43"/>
      <c r="FA68" s="51"/>
      <c r="FB68" s="16"/>
      <c r="FC68" s="14"/>
      <c r="FD68" s="43"/>
      <c r="FF68" s="51"/>
      <c r="FG68" s="16"/>
      <c r="FH68" s="14"/>
      <c r="FI68" s="43"/>
      <c r="FK68" s="51"/>
      <c r="FL68" s="16"/>
      <c r="FM68" s="14"/>
      <c r="FN68" s="43"/>
      <c r="FP68" s="51"/>
      <c r="FQ68" s="16"/>
      <c r="FR68" s="14"/>
      <c r="FS68" s="43"/>
      <c r="FU68" s="51"/>
      <c r="FV68" s="16"/>
      <c r="FW68" s="14"/>
      <c r="FX68" s="43"/>
      <c r="FZ68" s="51"/>
      <c r="GA68" s="16"/>
      <c r="GB68" s="14"/>
      <c r="GC68" s="43"/>
      <c r="GE68" s="51"/>
      <c r="GF68" s="16"/>
      <c r="GG68" s="14"/>
      <c r="GH68" s="43"/>
      <c r="GJ68" s="51"/>
      <c r="GK68" s="16"/>
      <c r="GL68" s="14"/>
      <c r="GM68" s="43"/>
      <c r="GO68" s="51"/>
      <c r="GP68" s="16"/>
      <c r="GQ68" s="14"/>
      <c r="GR68" s="43"/>
      <c r="GT68" s="51"/>
      <c r="GU68" s="16"/>
      <c r="GV68" s="14"/>
      <c r="GW68" s="43"/>
      <c r="GY68" s="51"/>
      <c r="GZ68" s="16"/>
      <c r="HA68" s="14"/>
      <c r="HB68" s="43"/>
      <c r="HD68" s="51"/>
      <c r="HE68" s="16"/>
      <c r="HF68" s="14"/>
      <c r="HG68" s="43"/>
      <c r="HI68" s="51"/>
      <c r="HJ68" s="16"/>
      <c r="HK68" s="14"/>
      <c r="HL68" s="43"/>
      <c r="HN68" s="51"/>
      <c r="HO68" s="16"/>
      <c r="HP68" s="14"/>
      <c r="HQ68" s="43"/>
      <c r="HS68" s="51"/>
      <c r="HT68" s="16"/>
      <c r="HU68" s="14"/>
      <c r="HV68" s="43"/>
      <c r="HX68" s="51"/>
    </row>
    <row r="69" spans="1:232" ht="13.5" customHeight="1">
      <c r="A69" s="50"/>
      <c r="B69" s="14"/>
      <c r="C69" s="16"/>
      <c r="D69" s="14"/>
      <c r="E69" s="43"/>
      <c r="G69" s="51"/>
      <c r="H69" s="16"/>
      <c r="I69" s="14"/>
      <c r="J69" s="43"/>
      <c r="L69" s="51"/>
      <c r="M69" s="16"/>
      <c r="N69" s="14"/>
      <c r="O69" s="43"/>
      <c r="Q69" s="51"/>
      <c r="R69" s="16"/>
      <c r="S69" s="14"/>
      <c r="T69" s="43"/>
      <c r="V69" s="51"/>
      <c r="W69" s="16"/>
      <c r="X69" s="14"/>
      <c r="Y69" s="43"/>
      <c r="AA69" s="51"/>
      <c r="AB69" s="16"/>
      <c r="AC69" s="14"/>
      <c r="AD69" s="43"/>
      <c r="AF69" s="51"/>
      <c r="AG69" s="16"/>
      <c r="AH69" s="14"/>
      <c r="AI69" s="43"/>
      <c r="AK69" s="51"/>
      <c r="AL69" s="16"/>
      <c r="AM69" s="14"/>
      <c r="AN69" s="43"/>
      <c r="AP69" s="51"/>
      <c r="AQ69" s="16"/>
      <c r="AR69" s="14"/>
      <c r="AS69" s="43"/>
      <c r="AU69" s="51"/>
      <c r="AV69" s="16"/>
      <c r="AW69" s="14"/>
      <c r="AX69" s="43"/>
      <c r="AZ69" s="51"/>
      <c r="BA69" s="16"/>
      <c r="BB69" s="14"/>
      <c r="BC69" s="43"/>
      <c r="BE69" s="51"/>
      <c r="BF69" s="16"/>
      <c r="BG69" s="14"/>
      <c r="BH69" s="43"/>
      <c r="BJ69" s="51"/>
      <c r="BK69" s="16"/>
      <c r="BL69" s="14"/>
      <c r="BM69" s="43"/>
      <c r="BO69" s="51"/>
      <c r="BP69" s="16"/>
      <c r="BQ69" s="14"/>
      <c r="BR69" s="43"/>
      <c r="BT69" s="51"/>
      <c r="BU69" s="16"/>
      <c r="BV69" s="14"/>
      <c r="BW69" s="43"/>
      <c r="BY69" s="51"/>
      <c r="BZ69" s="16"/>
      <c r="CA69" s="14"/>
      <c r="CB69" s="43"/>
      <c r="CD69" s="51"/>
      <c r="CE69" s="16"/>
      <c r="CF69" s="14"/>
      <c r="CG69" s="43"/>
      <c r="CI69" s="51"/>
      <c r="CJ69" s="16"/>
      <c r="CK69" s="14"/>
      <c r="CL69" s="43"/>
      <c r="CN69" s="51"/>
      <c r="CO69" s="16"/>
      <c r="CP69" s="14"/>
      <c r="CQ69" s="43"/>
      <c r="CS69" s="51"/>
      <c r="CT69" s="16"/>
      <c r="CU69" s="14"/>
      <c r="CV69" s="43"/>
      <c r="CX69" s="51"/>
      <c r="CY69" s="16"/>
      <c r="CZ69" s="14"/>
      <c r="DA69" s="43"/>
      <c r="DC69" s="51"/>
      <c r="DD69" s="16"/>
      <c r="DE69" s="14"/>
      <c r="DF69" s="43"/>
      <c r="DH69" s="51"/>
      <c r="DI69" s="16"/>
      <c r="DJ69" s="14"/>
      <c r="DK69" s="43"/>
      <c r="DM69" s="51"/>
      <c r="DN69" s="16"/>
      <c r="DO69" s="14"/>
      <c r="DP69" s="43"/>
      <c r="DR69" s="51"/>
      <c r="DS69" s="16"/>
      <c r="DT69" s="14"/>
      <c r="DU69" s="43"/>
      <c r="DW69" s="51"/>
      <c r="DX69" s="16"/>
      <c r="DY69" s="14"/>
      <c r="DZ69" s="43"/>
      <c r="EB69" s="51"/>
      <c r="EC69" s="16"/>
      <c r="ED69" s="14"/>
      <c r="EE69" s="43"/>
      <c r="EG69" s="51"/>
      <c r="EH69" s="16"/>
      <c r="EI69" s="14"/>
      <c r="EJ69" s="43"/>
      <c r="EL69" s="51"/>
      <c r="EM69" s="16"/>
      <c r="EN69" s="14"/>
      <c r="EO69" s="43"/>
      <c r="EQ69" s="51"/>
      <c r="ER69" s="16"/>
      <c r="ES69" s="14"/>
      <c r="ET69" s="43"/>
      <c r="EV69" s="51"/>
      <c r="EW69" s="16"/>
      <c r="EX69" s="14"/>
      <c r="EY69" s="43"/>
      <c r="FA69" s="51"/>
      <c r="FB69" s="16"/>
      <c r="FC69" s="14"/>
      <c r="FD69" s="43"/>
      <c r="FF69" s="51"/>
      <c r="FG69" s="16"/>
      <c r="FH69" s="14"/>
      <c r="FI69" s="43"/>
      <c r="FK69" s="51"/>
      <c r="FL69" s="16"/>
      <c r="FM69" s="14"/>
      <c r="FN69" s="43"/>
      <c r="FP69" s="51"/>
      <c r="FQ69" s="16"/>
      <c r="FR69" s="14"/>
      <c r="FS69" s="43"/>
      <c r="FU69" s="51"/>
      <c r="FV69" s="16"/>
      <c r="FW69" s="14"/>
      <c r="FX69" s="43"/>
      <c r="FZ69" s="51"/>
      <c r="GA69" s="16"/>
      <c r="GB69" s="14"/>
      <c r="GC69" s="43"/>
      <c r="GE69" s="51"/>
      <c r="GF69" s="16"/>
      <c r="GG69" s="14"/>
      <c r="GH69" s="43"/>
      <c r="GJ69" s="51"/>
      <c r="GK69" s="16"/>
      <c r="GL69" s="14"/>
      <c r="GM69" s="43"/>
      <c r="GO69" s="51"/>
      <c r="GP69" s="16"/>
      <c r="GQ69" s="14"/>
      <c r="GR69" s="43"/>
      <c r="GT69" s="51"/>
      <c r="GU69" s="16"/>
      <c r="GV69" s="14"/>
      <c r="GW69" s="43"/>
      <c r="GY69" s="51"/>
      <c r="GZ69" s="16"/>
      <c r="HA69" s="14"/>
      <c r="HB69" s="43"/>
      <c r="HD69" s="51"/>
      <c r="HE69" s="16"/>
      <c r="HF69" s="14"/>
      <c r="HG69" s="43"/>
      <c r="HI69" s="51"/>
      <c r="HJ69" s="16"/>
      <c r="HK69" s="14"/>
      <c r="HL69" s="43"/>
      <c r="HN69" s="51"/>
      <c r="HO69" s="16"/>
      <c r="HP69" s="14"/>
      <c r="HQ69" s="43"/>
      <c r="HS69" s="51"/>
      <c r="HT69" s="16"/>
      <c r="HU69" s="14"/>
      <c r="HV69" s="43"/>
      <c r="HX69" s="51"/>
    </row>
    <row r="70" spans="1:232" ht="13.5" customHeight="1">
      <c r="A70" s="50"/>
      <c r="B70" s="14"/>
      <c r="C70" s="16"/>
      <c r="D70" s="14"/>
      <c r="E70" s="43"/>
      <c r="G70" s="51"/>
      <c r="H70" s="16"/>
      <c r="I70" s="14"/>
      <c r="J70" s="43"/>
      <c r="L70" s="51"/>
      <c r="M70" s="16"/>
      <c r="N70" s="14"/>
      <c r="O70" s="43"/>
      <c r="Q70" s="51"/>
      <c r="R70" s="16"/>
      <c r="S70" s="14"/>
      <c r="T70" s="43"/>
      <c r="V70" s="51"/>
      <c r="W70" s="16"/>
      <c r="X70" s="14"/>
      <c r="Y70" s="43"/>
      <c r="AA70" s="51"/>
      <c r="AB70" s="16"/>
      <c r="AC70" s="14"/>
      <c r="AD70" s="43"/>
      <c r="AF70" s="51"/>
      <c r="AG70" s="16"/>
      <c r="AH70" s="14"/>
      <c r="AI70" s="43"/>
      <c r="AK70" s="51"/>
      <c r="AL70" s="16"/>
      <c r="AM70" s="14"/>
      <c r="AN70" s="43"/>
      <c r="AP70" s="51"/>
      <c r="AQ70" s="16"/>
      <c r="AR70" s="14"/>
      <c r="AS70" s="43"/>
      <c r="AU70" s="51"/>
      <c r="AV70" s="16"/>
      <c r="AW70" s="14"/>
      <c r="AX70" s="43"/>
      <c r="AZ70" s="51"/>
      <c r="BA70" s="16"/>
      <c r="BB70" s="14"/>
      <c r="BC70" s="43"/>
      <c r="BE70" s="51"/>
      <c r="BF70" s="16"/>
      <c r="BG70" s="14"/>
      <c r="BH70" s="43"/>
      <c r="BJ70" s="51"/>
      <c r="BK70" s="16"/>
      <c r="BL70" s="14"/>
      <c r="BM70" s="43"/>
      <c r="BO70" s="51"/>
      <c r="BP70" s="16"/>
      <c r="BQ70" s="14"/>
      <c r="BR70" s="43"/>
      <c r="BT70" s="51"/>
      <c r="BU70" s="16"/>
      <c r="BV70" s="14"/>
      <c r="BW70" s="43"/>
      <c r="BY70" s="51"/>
      <c r="BZ70" s="16"/>
      <c r="CA70" s="14"/>
      <c r="CB70" s="43"/>
      <c r="CD70" s="51"/>
      <c r="CE70" s="16"/>
      <c r="CF70" s="14"/>
      <c r="CG70" s="43"/>
      <c r="CI70" s="51"/>
      <c r="CJ70" s="16"/>
      <c r="CK70" s="14"/>
      <c r="CL70" s="43"/>
      <c r="CN70" s="51"/>
      <c r="CO70" s="16"/>
      <c r="CP70" s="14"/>
      <c r="CQ70" s="43"/>
      <c r="CS70" s="51"/>
      <c r="CT70" s="16"/>
      <c r="CU70" s="14"/>
      <c r="CV70" s="43"/>
      <c r="CX70" s="51"/>
      <c r="CY70" s="16"/>
      <c r="CZ70" s="14"/>
      <c r="DA70" s="43"/>
      <c r="DC70" s="51"/>
      <c r="DD70" s="16"/>
      <c r="DE70" s="14"/>
      <c r="DF70" s="43"/>
      <c r="DH70" s="51"/>
      <c r="DI70" s="16"/>
      <c r="DJ70" s="14"/>
      <c r="DK70" s="43"/>
      <c r="DM70" s="51"/>
      <c r="DN70" s="16"/>
      <c r="DO70" s="14"/>
      <c r="DP70" s="43"/>
      <c r="DR70" s="51"/>
      <c r="DS70" s="16"/>
      <c r="DT70" s="14"/>
      <c r="DU70" s="43"/>
      <c r="DW70" s="51"/>
      <c r="DX70" s="16"/>
      <c r="DY70" s="14"/>
      <c r="DZ70" s="43"/>
      <c r="EB70" s="51"/>
      <c r="EC70" s="16"/>
      <c r="ED70" s="14"/>
      <c r="EE70" s="43"/>
      <c r="EG70" s="51"/>
      <c r="EH70" s="16"/>
      <c r="EI70" s="14"/>
      <c r="EJ70" s="43"/>
      <c r="EL70" s="51"/>
      <c r="EM70" s="16"/>
      <c r="EN70" s="14"/>
      <c r="EO70" s="43"/>
      <c r="EQ70" s="51"/>
      <c r="ER70" s="16"/>
      <c r="ES70" s="14"/>
      <c r="ET70" s="43"/>
      <c r="EV70" s="51"/>
      <c r="EW70" s="16"/>
      <c r="EX70" s="14"/>
      <c r="EY70" s="43"/>
      <c r="FA70" s="51"/>
      <c r="FB70" s="16"/>
      <c r="FC70" s="14"/>
      <c r="FD70" s="43"/>
      <c r="FF70" s="51"/>
      <c r="FG70" s="16"/>
      <c r="FH70" s="14"/>
      <c r="FI70" s="43"/>
      <c r="FK70" s="51"/>
      <c r="FL70" s="16"/>
      <c r="FM70" s="14"/>
      <c r="FN70" s="43"/>
      <c r="FP70" s="51"/>
      <c r="FQ70" s="16"/>
      <c r="FR70" s="14"/>
      <c r="FS70" s="43"/>
      <c r="FU70" s="51"/>
      <c r="FV70" s="16"/>
      <c r="FW70" s="14"/>
      <c r="FX70" s="43"/>
      <c r="FZ70" s="51"/>
      <c r="GA70" s="16"/>
      <c r="GB70" s="14"/>
      <c r="GC70" s="43"/>
      <c r="GE70" s="51"/>
      <c r="GF70" s="16"/>
      <c r="GG70" s="14"/>
      <c r="GH70" s="43"/>
      <c r="GJ70" s="51"/>
      <c r="GK70" s="16"/>
      <c r="GL70" s="14"/>
      <c r="GM70" s="43"/>
      <c r="GO70" s="51"/>
      <c r="GP70" s="16"/>
      <c r="GQ70" s="14"/>
      <c r="GR70" s="43"/>
      <c r="GT70" s="51"/>
      <c r="GU70" s="16"/>
      <c r="GV70" s="14"/>
      <c r="GW70" s="43"/>
      <c r="GY70" s="51"/>
      <c r="GZ70" s="16"/>
      <c r="HA70" s="14"/>
      <c r="HB70" s="43"/>
      <c r="HD70" s="51"/>
      <c r="HE70" s="16"/>
      <c r="HF70" s="14"/>
      <c r="HG70" s="43"/>
      <c r="HI70" s="51"/>
      <c r="HJ70" s="16"/>
      <c r="HK70" s="14"/>
      <c r="HL70" s="43"/>
      <c r="HN70" s="51"/>
      <c r="HO70" s="16"/>
      <c r="HP70" s="14"/>
      <c r="HQ70" s="43"/>
      <c r="HS70" s="51"/>
      <c r="HT70" s="16"/>
      <c r="HU70" s="14"/>
      <c r="HV70" s="43"/>
      <c r="HX70" s="51"/>
    </row>
    <row r="71" spans="1:232" ht="13.5" customHeight="1">
      <c r="A71" s="50"/>
      <c r="B71" s="14"/>
      <c r="C71" s="16"/>
      <c r="D71" s="14"/>
      <c r="E71" s="43"/>
      <c r="G71" s="51"/>
      <c r="H71" s="16"/>
      <c r="I71" s="14"/>
      <c r="J71" s="43"/>
      <c r="L71" s="51"/>
      <c r="M71" s="16"/>
      <c r="N71" s="14"/>
      <c r="O71" s="43"/>
      <c r="Q71" s="51"/>
      <c r="R71" s="16"/>
      <c r="S71" s="14"/>
      <c r="T71" s="43"/>
      <c r="V71" s="51"/>
      <c r="W71" s="16"/>
      <c r="X71" s="14"/>
      <c r="Y71" s="43"/>
      <c r="AA71" s="51"/>
      <c r="AB71" s="16"/>
      <c r="AC71" s="14"/>
      <c r="AD71" s="43"/>
      <c r="AF71" s="51"/>
      <c r="AG71" s="16"/>
      <c r="AH71" s="14"/>
      <c r="AI71" s="43"/>
      <c r="AK71" s="51"/>
      <c r="AL71" s="16"/>
      <c r="AM71" s="14"/>
      <c r="AN71" s="43"/>
      <c r="AP71" s="51"/>
      <c r="AQ71" s="16"/>
      <c r="AR71" s="14"/>
      <c r="AS71" s="43"/>
      <c r="AU71" s="51"/>
      <c r="AV71" s="16"/>
      <c r="AW71" s="14"/>
      <c r="AX71" s="43"/>
      <c r="AZ71" s="51"/>
      <c r="BA71" s="16"/>
      <c r="BB71" s="14"/>
      <c r="BC71" s="43"/>
      <c r="BE71" s="51"/>
      <c r="BF71" s="16"/>
      <c r="BG71" s="14"/>
      <c r="BH71" s="43"/>
      <c r="BJ71" s="51"/>
      <c r="BK71" s="16"/>
      <c r="BL71" s="14"/>
      <c r="BM71" s="43"/>
      <c r="BO71" s="51"/>
      <c r="BP71" s="16"/>
      <c r="BQ71" s="14"/>
      <c r="BR71" s="43"/>
      <c r="BT71" s="51"/>
      <c r="BU71" s="16"/>
      <c r="BV71" s="14"/>
      <c r="BW71" s="43"/>
      <c r="BY71" s="51"/>
      <c r="BZ71" s="16"/>
      <c r="CA71" s="14"/>
      <c r="CB71" s="43"/>
      <c r="CD71" s="51"/>
      <c r="CE71" s="16"/>
      <c r="CF71" s="14"/>
      <c r="CG71" s="43"/>
      <c r="CI71" s="51"/>
      <c r="CJ71" s="16"/>
      <c r="CK71" s="14"/>
      <c r="CL71" s="43"/>
      <c r="CN71" s="51"/>
      <c r="CO71" s="16"/>
      <c r="CP71" s="14"/>
      <c r="CQ71" s="43"/>
      <c r="CS71" s="51"/>
      <c r="CT71" s="16"/>
      <c r="CU71" s="14"/>
      <c r="CV71" s="43"/>
      <c r="CX71" s="51"/>
      <c r="CY71" s="16"/>
      <c r="CZ71" s="14"/>
      <c r="DA71" s="43"/>
      <c r="DC71" s="51"/>
      <c r="DD71" s="16"/>
      <c r="DE71" s="14"/>
      <c r="DF71" s="43"/>
      <c r="DH71" s="51"/>
      <c r="DI71" s="16"/>
      <c r="DJ71" s="14"/>
      <c r="DK71" s="43"/>
      <c r="DM71" s="51"/>
      <c r="DN71" s="16"/>
      <c r="DO71" s="14"/>
      <c r="DP71" s="43"/>
      <c r="DR71" s="51"/>
      <c r="DS71" s="16"/>
      <c r="DT71" s="14"/>
      <c r="DU71" s="43"/>
      <c r="DW71" s="51"/>
      <c r="DX71" s="16"/>
      <c r="DY71" s="14"/>
      <c r="DZ71" s="43"/>
      <c r="EB71" s="51"/>
      <c r="EC71" s="16"/>
      <c r="ED71" s="14"/>
      <c r="EE71" s="43"/>
      <c r="EG71" s="51"/>
      <c r="EH71" s="16"/>
      <c r="EI71" s="14"/>
      <c r="EJ71" s="43"/>
      <c r="EL71" s="51"/>
      <c r="EM71" s="16"/>
      <c r="EN71" s="14"/>
      <c r="EO71" s="43"/>
      <c r="EQ71" s="51"/>
      <c r="ER71" s="16"/>
      <c r="ES71" s="14"/>
      <c r="ET71" s="43"/>
      <c r="EV71" s="51"/>
      <c r="EW71" s="16"/>
      <c r="EX71" s="14"/>
      <c r="EY71" s="43"/>
      <c r="FA71" s="51"/>
      <c r="FB71" s="16"/>
      <c r="FC71" s="14"/>
      <c r="FD71" s="43"/>
      <c r="FF71" s="51"/>
      <c r="FG71" s="16"/>
      <c r="FH71" s="14"/>
      <c r="FI71" s="43"/>
      <c r="FK71" s="51"/>
      <c r="FL71" s="16"/>
      <c r="FM71" s="14"/>
      <c r="FN71" s="43"/>
      <c r="FP71" s="51"/>
      <c r="FQ71" s="16"/>
      <c r="FR71" s="14"/>
      <c r="FS71" s="43"/>
      <c r="FU71" s="51"/>
      <c r="FV71" s="16"/>
      <c r="FW71" s="14"/>
      <c r="FX71" s="43"/>
      <c r="FZ71" s="51"/>
      <c r="GA71" s="16"/>
      <c r="GB71" s="14"/>
      <c r="GC71" s="43"/>
      <c r="GE71" s="51"/>
      <c r="GF71" s="16"/>
      <c r="GG71" s="14"/>
      <c r="GH71" s="43"/>
      <c r="GJ71" s="51"/>
      <c r="GK71" s="16"/>
      <c r="GL71" s="14"/>
      <c r="GM71" s="43"/>
      <c r="GO71" s="51"/>
      <c r="GP71" s="16"/>
      <c r="GQ71" s="14"/>
      <c r="GR71" s="43"/>
      <c r="GT71" s="51"/>
      <c r="GU71" s="16"/>
      <c r="GV71" s="14"/>
      <c r="GW71" s="43"/>
      <c r="GY71" s="51"/>
      <c r="GZ71" s="16"/>
      <c r="HA71" s="14"/>
      <c r="HB71" s="43"/>
      <c r="HD71" s="51"/>
      <c r="HE71" s="16"/>
      <c r="HF71" s="14"/>
      <c r="HG71" s="43"/>
      <c r="HI71" s="51"/>
      <c r="HJ71" s="16"/>
      <c r="HK71" s="14"/>
      <c r="HL71" s="43"/>
      <c r="HN71" s="51"/>
      <c r="HO71" s="16"/>
      <c r="HP71" s="14"/>
      <c r="HQ71" s="43"/>
      <c r="HS71" s="51"/>
      <c r="HT71" s="16"/>
      <c r="HU71" s="14"/>
      <c r="HV71" s="43"/>
      <c r="HX71" s="51"/>
    </row>
    <row r="72" spans="1:232" ht="13.5" customHeight="1">
      <c r="A72" s="50"/>
      <c r="B72" s="14"/>
      <c r="C72" s="16"/>
      <c r="D72" s="14"/>
      <c r="E72" s="43"/>
      <c r="G72" s="51"/>
      <c r="H72" s="16"/>
      <c r="I72" s="14"/>
      <c r="J72" s="43"/>
      <c r="L72" s="51"/>
      <c r="M72" s="16"/>
      <c r="N72" s="14"/>
      <c r="O72" s="43"/>
      <c r="Q72" s="51"/>
      <c r="R72" s="16"/>
      <c r="S72" s="14"/>
      <c r="T72" s="43"/>
      <c r="V72" s="51"/>
      <c r="W72" s="16"/>
      <c r="X72" s="14"/>
      <c r="Y72" s="43"/>
      <c r="AA72" s="51"/>
      <c r="AB72" s="16"/>
      <c r="AC72" s="14"/>
      <c r="AD72" s="43"/>
      <c r="AF72" s="51"/>
      <c r="AG72" s="16"/>
      <c r="AH72" s="14"/>
      <c r="AI72" s="43"/>
      <c r="AK72" s="51"/>
      <c r="AL72" s="16"/>
      <c r="AM72" s="14"/>
      <c r="AN72" s="43"/>
      <c r="AP72" s="51"/>
      <c r="AQ72" s="16"/>
      <c r="AR72" s="14"/>
      <c r="AS72" s="43"/>
      <c r="AU72" s="51"/>
      <c r="AV72" s="16"/>
      <c r="AW72" s="14"/>
      <c r="AX72" s="43"/>
      <c r="AZ72" s="51"/>
      <c r="BA72" s="16"/>
      <c r="BB72" s="14"/>
      <c r="BC72" s="43"/>
      <c r="BE72" s="51"/>
      <c r="BF72" s="16"/>
      <c r="BG72" s="14"/>
      <c r="BH72" s="43"/>
      <c r="BJ72" s="51"/>
      <c r="BK72" s="16"/>
      <c r="BL72" s="14"/>
      <c r="BM72" s="43"/>
      <c r="BO72" s="51"/>
      <c r="BP72" s="16"/>
      <c r="BQ72" s="14"/>
      <c r="BR72" s="43"/>
      <c r="BT72" s="51"/>
      <c r="BU72" s="16"/>
      <c r="BV72" s="14"/>
      <c r="BW72" s="43"/>
      <c r="BY72" s="51"/>
      <c r="BZ72" s="16"/>
      <c r="CA72" s="14"/>
      <c r="CB72" s="43"/>
      <c r="CD72" s="51"/>
      <c r="CE72" s="16"/>
      <c r="CF72" s="14"/>
      <c r="CG72" s="43"/>
      <c r="CI72" s="51"/>
      <c r="CJ72" s="16"/>
      <c r="CK72" s="14"/>
      <c r="CL72" s="43"/>
      <c r="CN72" s="51"/>
      <c r="CO72" s="16"/>
      <c r="CP72" s="14"/>
      <c r="CQ72" s="43"/>
      <c r="CS72" s="51"/>
      <c r="CT72" s="16"/>
      <c r="CU72" s="14"/>
      <c r="CV72" s="43"/>
      <c r="CX72" s="51"/>
      <c r="CY72" s="16"/>
      <c r="CZ72" s="14"/>
      <c r="DA72" s="43"/>
      <c r="DC72" s="51"/>
      <c r="DD72" s="16"/>
      <c r="DE72" s="14"/>
      <c r="DF72" s="43"/>
      <c r="DH72" s="51"/>
      <c r="DI72" s="16"/>
      <c r="DJ72" s="14"/>
      <c r="DK72" s="43"/>
      <c r="DM72" s="51"/>
      <c r="DN72" s="16"/>
      <c r="DO72" s="14"/>
      <c r="DP72" s="43"/>
      <c r="DR72" s="51"/>
      <c r="DS72" s="16"/>
      <c r="DT72" s="14"/>
      <c r="DU72" s="43"/>
      <c r="DW72" s="51"/>
      <c r="DX72" s="16"/>
      <c r="DY72" s="14"/>
      <c r="DZ72" s="43"/>
      <c r="EB72" s="51"/>
      <c r="EC72" s="16"/>
      <c r="ED72" s="14"/>
      <c r="EE72" s="43"/>
      <c r="EG72" s="51"/>
      <c r="EH72" s="16"/>
      <c r="EI72" s="14"/>
      <c r="EJ72" s="43"/>
      <c r="EL72" s="51"/>
      <c r="EM72" s="16"/>
      <c r="EN72" s="14"/>
      <c r="EO72" s="43"/>
      <c r="EQ72" s="51"/>
      <c r="ER72" s="16"/>
      <c r="ES72" s="14"/>
      <c r="ET72" s="43"/>
      <c r="EV72" s="51"/>
      <c r="EW72" s="16"/>
      <c r="EX72" s="14"/>
      <c r="EY72" s="43"/>
      <c r="FA72" s="51"/>
      <c r="FB72" s="16"/>
      <c r="FC72" s="14"/>
      <c r="FD72" s="43"/>
      <c r="FF72" s="51"/>
      <c r="FG72" s="16"/>
      <c r="FH72" s="14"/>
      <c r="FI72" s="43"/>
      <c r="FK72" s="51"/>
      <c r="FL72" s="16"/>
      <c r="FM72" s="14"/>
      <c r="FN72" s="43"/>
      <c r="FP72" s="51"/>
      <c r="FQ72" s="16"/>
      <c r="FR72" s="14"/>
      <c r="FS72" s="43"/>
      <c r="FU72" s="51"/>
      <c r="FV72" s="16"/>
      <c r="FW72" s="14"/>
      <c r="FX72" s="43"/>
      <c r="FZ72" s="51"/>
      <c r="GA72" s="16"/>
      <c r="GB72" s="14"/>
      <c r="GC72" s="43"/>
      <c r="GE72" s="51"/>
      <c r="GF72" s="16"/>
      <c r="GG72" s="14"/>
      <c r="GH72" s="43"/>
      <c r="GJ72" s="51"/>
      <c r="GK72" s="16"/>
      <c r="GL72" s="14"/>
      <c r="GM72" s="43"/>
      <c r="GO72" s="51"/>
      <c r="GP72" s="16"/>
      <c r="GQ72" s="14"/>
      <c r="GR72" s="43"/>
      <c r="GT72" s="51"/>
      <c r="GU72" s="16"/>
      <c r="GV72" s="14"/>
      <c r="GW72" s="43"/>
      <c r="GY72" s="51"/>
      <c r="GZ72" s="16"/>
      <c r="HA72" s="14"/>
      <c r="HB72" s="43"/>
      <c r="HD72" s="51"/>
      <c r="HE72" s="16"/>
      <c r="HF72" s="14"/>
      <c r="HG72" s="43"/>
      <c r="HI72" s="51"/>
      <c r="HJ72" s="16"/>
      <c r="HK72" s="14"/>
      <c r="HL72" s="43"/>
      <c r="HN72" s="51"/>
      <c r="HO72" s="16"/>
      <c r="HP72" s="14"/>
      <c r="HQ72" s="43"/>
      <c r="HS72" s="51"/>
      <c r="HT72" s="16"/>
      <c r="HU72" s="14"/>
      <c r="HV72" s="43"/>
      <c r="HX72" s="51"/>
    </row>
    <row r="73" spans="1:232" ht="13.5" customHeight="1">
      <c r="A73" s="50"/>
      <c r="B73" s="14"/>
      <c r="C73" s="16"/>
      <c r="D73" s="14"/>
      <c r="E73" s="43"/>
      <c r="G73" s="51"/>
      <c r="H73" s="16"/>
      <c r="I73" s="14"/>
      <c r="J73" s="43"/>
      <c r="L73" s="51"/>
      <c r="M73" s="16"/>
      <c r="N73" s="14"/>
      <c r="O73" s="43"/>
      <c r="Q73" s="51"/>
      <c r="R73" s="16"/>
      <c r="S73" s="14"/>
      <c r="T73" s="43"/>
      <c r="V73" s="51"/>
      <c r="W73" s="16"/>
      <c r="X73" s="14"/>
      <c r="Y73" s="43"/>
      <c r="AA73" s="51"/>
      <c r="AB73" s="16"/>
      <c r="AC73" s="14"/>
      <c r="AD73" s="43"/>
      <c r="AF73" s="51"/>
      <c r="AG73" s="16"/>
      <c r="AH73" s="14"/>
      <c r="AI73" s="43"/>
      <c r="AK73" s="51"/>
      <c r="AL73" s="16"/>
      <c r="AM73" s="14"/>
      <c r="AN73" s="43"/>
      <c r="AP73" s="51"/>
      <c r="AQ73" s="16"/>
      <c r="AR73" s="14"/>
      <c r="AS73" s="43"/>
      <c r="AU73" s="51"/>
      <c r="AV73" s="16"/>
      <c r="AW73" s="14"/>
      <c r="AX73" s="43"/>
      <c r="AZ73" s="51"/>
      <c r="BA73" s="16"/>
      <c r="BB73" s="14"/>
      <c r="BC73" s="43"/>
      <c r="BE73" s="51"/>
      <c r="BF73" s="16"/>
      <c r="BG73" s="14"/>
      <c r="BH73" s="43"/>
      <c r="BJ73" s="51"/>
      <c r="BK73" s="16"/>
      <c r="BL73" s="14"/>
      <c r="BM73" s="43"/>
      <c r="BO73" s="51"/>
      <c r="BP73" s="16"/>
      <c r="BQ73" s="14"/>
      <c r="BR73" s="43"/>
      <c r="BT73" s="51"/>
      <c r="BU73" s="16"/>
      <c r="BV73" s="14"/>
      <c r="BW73" s="43"/>
      <c r="BY73" s="51"/>
      <c r="BZ73" s="16"/>
      <c r="CA73" s="14"/>
      <c r="CB73" s="43"/>
      <c r="CD73" s="51"/>
      <c r="CE73" s="16"/>
      <c r="CF73" s="14"/>
      <c r="CG73" s="43"/>
      <c r="CI73" s="51"/>
      <c r="CJ73" s="16"/>
      <c r="CK73" s="14"/>
      <c r="CL73" s="43"/>
      <c r="CN73" s="51"/>
      <c r="CO73" s="16"/>
      <c r="CP73" s="14"/>
      <c r="CQ73" s="43"/>
      <c r="CS73" s="51"/>
      <c r="CT73" s="16"/>
      <c r="CU73" s="14"/>
      <c r="CV73" s="43"/>
      <c r="CX73" s="51"/>
      <c r="CY73" s="16"/>
      <c r="CZ73" s="14"/>
      <c r="DA73" s="43"/>
      <c r="DC73" s="51"/>
      <c r="DD73" s="16"/>
      <c r="DE73" s="14"/>
      <c r="DF73" s="43"/>
      <c r="DH73" s="51"/>
      <c r="DI73" s="16"/>
      <c r="DJ73" s="14"/>
      <c r="DK73" s="43"/>
      <c r="DM73" s="51"/>
      <c r="DN73" s="16"/>
      <c r="DO73" s="14"/>
      <c r="DP73" s="43"/>
      <c r="DR73" s="51"/>
      <c r="DS73" s="16"/>
      <c r="DT73" s="14"/>
      <c r="DU73" s="43"/>
      <c r="DW73" s="51"/>
      <c r="DX73" s="16"/>
      <c r="DY73" s="14"/>
      <c r="DZ73" s="43"/>
      <c r="EB73" s="51"/>
      <c r="EC73" s="16"/>
      <c r="ED73" s="14"/>
      <c r="EE73" s="43"/>
      <c r="EG73" s="51"/>
      <c r="EH73" s="16"/>
      <c r="EI73" s="14"/>
      <c r="EJ73" s="43"/>
      <c r="EL73" s="51"/>
      <c r="EM73" s="16"/>
      <c r="EN73" s="14"/>
      <c r="EO73" s="43"/>
      <c r="EQ73" s="51"/>
      <c r="ER73" s="16"/>
      <c r="ES73" s="14"/>
      <c r="ET73" s="43"/>
      <c r="EV73" s="51"/>
      <c r="EW73" s="16"/>
      <c r="EX73" s="14"/>
      <c r="EY73" s="43"/>
      <c r="FA73" s="51"/>
      <c r="FB73" s="16"/>
      <c r="FC73" s="14"/>
      <c r="FD73" s="43"/>
      <c r="FF73" s="51"/>
      <c r="FG73" s="16"/>
      <c r="FH73" s="14"/>
      <c r="FI73" s="43"/>
      <c r="FK73" s="51"/>
      <c r="FL73" s="16"/>
      <c r="FM73" s="14"/>
      <c r="FN73" s="43"/>
      <c r="FP73" s="51"/>
      <c r="FQ73" s="16"/>
      <c r="FR73" s="14"/>
      <c r="FS73" s="43"/>
      <c r="FU73" s="51"/>
      <c r="FV73" s="16"/>
      <c r="FW73" s="14"/>
      <c r="FX73" s="43"/>
      <c r="FZ73" s="51"/>
      <c r="GA73" s="16"/>
      <c r="GB73" s="14"/>
      <c r="GC73" s="43"/>
      <c r="GE73" s="51"/>
      <c r="GF73" s="16"/>
      <c r="GG73" s="14"/>
      <c r="GH73" s="43"/>
      <c r="GJ73" s="51"/>
      <c r="GK73" s="16"/>
      <c r="GL73" s="14"/>
      <c r="GM73" s="43"/>
      <c r="GO73" s="51"/>
      <c r="GP73" s="16"/>
      <c r="GQ73" s="14"/>
      <c r="GR73" s="43"/>
      <c r="GT73" s="51"/>
      <c r="GU73" s="16"/>
      <c r="GV73" s="14"/>
      <c r="GW73" s="43"/>
      <c r="GY73" s="51"/>
      <c r="GZ73" s="16"/>
      <c r="HA73" s="14"/>
      <c r="HB73" s="43"/>
      <c r="HD73" s="51"/>
      <c r="HE73" s="16"/>
      <c r="HF73" s="14"/>
      <c r="HG73" s="43"/>
      <c r="HI73" s="51"/>
      <c r="HJ73" s="16"/>
      <c r="HK73" s="14"/>
      <c r="HL73" s="43"/>
      <c r="HN73" s="51"/>
      <c r="HO73" s="16"/>
      <c r="HP73" s="14"/>
      <c r="HQ73" s="43"/>
      <c r="HS73" s="51"/>
      <c r="HT73" s="16"/>
      <c r="HU73" s="14"/>
      <c r="HV73" s="43"/>
      <c r="HX73" s="51"/>
    </row>
    <row r="74" spans="1:232" ht="13.5" customHeight="1">
      <c r="A74" s="50"/>
      <c r="B74" s="14"/>
      <c r="C74" s="16"/>
      <c r="D74" s="14"/>
      <c r="E74" s="43"/>
      <c r="G74" s="51"/>
      <c r="H74" s="16"/>
      <c r="I74" s="14"/>
      <c r="J74" s="43"/>
      <c r="L74" s="51"/>
      <c r="M74" s="16"/>
      <c r="N74" s="14"/>
      <c r="O74" s="43"/>
      <c r="Q74" s="51"/>
      <c r="R74" s="16"/>
      <c r="S74" s="14"/>
      <c r="T74" s="43"/>
      <c r="V74" s="51"/>
      <c r="W74" s="16"/>
      <c r="X74" s="14"/>
      <c r="Y74" s="43"/>
      <c r="AA74" s="51"/>
      <c r="AB74" s="16"/>
      <c r="AC74" s="14"/>
      <c r="AD74" s="43"/>
      <c r="AF74" s="51"/>
      <c r="AG74" s="16"/>
      <c r="AH74" s="14"/>
      <c r="AI74" s="43"/>
      <c r="AK74" s="51"/>
      <c r="AL74" s="16"/>
      <c r="AM74" s="14"/>
      <c r="AN74" s="43"/>
      <c r="AP74" s="51"/>
      <c r="AQ74" s="16"/>
      <c r="AR74" s="14"/>
      <c r="AS74" s="43"/>
      <c r="AU74" s="51"/>
      <c r="AV74" s="16"/>
      <c r="AW74" s="14"/>
      <c r="AX74" s="43"/>
      <c r="AZ74" s="51"/>
      <c r="BA74" s="16"/>
      <c r="BB74" s="14"/>
      <c r="BC74" s="43"/>
      <c r="BE74" s="51"/>
      <c r="BF74" s="16"/>
      <c r="BG74" s="14"/>
      <c r="BH74" s="43"/>
      <c r="BJ74" s="51"/>
      <c r="BK74" s="16"/>
      <c r="BL74" s="14"/>
      <c r="BM74" s="43"/>
      <c r="BO74" s="51"/>
      <c r="BP74" s="16"/>
      <c r="BQ74" s="14"/>
      <c r="BR74" s="43"/>
      <c r="BT74" s="51"/>
      <c r="BU74" s="16"/>
      <c r="BV74" s="14"/>
      <c r="BW74" s="43"/>
      <c r="BY74" s="51"/>
      <c r="BZ74" s="16"/>
      <c r="CA74" s="14"/>
      <c r="CB74" s="43"/>
      <c r="CD74" s="51"/>
      <c r="CE74" s="16"/>
      <c r="CF74" s="14"/>
      <c r="CG74" s="43"/>
      <c r="CI74" s="51"/>
      <c r="CJ74" s="16"/>
      <c r="CK74" s="14"/>
      <c r="CL74" s="43"/>
      <c r="CN74" s="51"/>
      <c r="CO74" s="16"/>
      <c r="CP74" s="14"/>
      <c r="CQ74" s="43"/>
      <c r="CS74" s="51"/>
      <c r="CT74" s="16"/>
      <c r="CU74" s="14"/>
      <c r="CV74" s="43"/>
      <c r="CX74" s="51"/>
      <c r="CY74" s="16"/>
      <c r="CZ74" s="14"/>
      <c r="DA74" s="43"/>
      <c r="DC74" s="51"/>
      <c r="DD74" s="16"/>
      <c r="DE74" s="14"/>
      <c r="DF74" s="43"/>
      <c r="DH74" s="51"/>
      <c r="DI74" s="16"/>
      <c r="DJ74" s="14"/>
      <c r="DK74" s="43"/>
      <c r="DM74" s="51"/>
      <c r="DN74" s="16"/>
      <c r="DO74" s="14"/>
      <c r="DP74" s="43"/>
      <c r="DR74" s="51"/>
      <c r="DS74" s="16"/>
      <c r="DT74" s="14"/>
      <c r="DU74" s="43"/>
      <c r="DW74" s="51"/>
      <c r="DX74" s="16"/>
      <c r="DY74" s="14"/>
      <c r="DZ74" s="43"/>
      <c r="EB74" s="51"/>
      <c r="EC74" s="16"/>
      <c r="ED74" s="14"/>
      <c r="EE74" s="43"/>
      <c r="EG74" s="51"/>
      <c r="EH74" s="16"/>
      <c r="EI74" s="14"/>
      <c r="EJ74" s="43"/>
      <c r="EL74" s="51"/>
      <c r="EM74" s="16"/>
      <c r="EN74" s="14"/>
      <c r="EO74" s="43"/>
      <c r="EQ74" s="51"/>
      <c r="ER74" s="16"/>
      <c r="ES74" s="14"/>
      <c r="ET74" s="43"/>
      <c r="EV74" s="51"/>
      <c r="EW74" s="16"/>
      <c r="EX74" s="14"/>
      <c r="EY74" s="43"/>
      <c r="FA74" s="51"/>
      <c r="FB74" s="16"/>
      <c r="FC74" s="14"/>
      <c r="FD74" s="43"/>
      <c r="FF74" s="51"/>
      <c r="FG74" s="16"/>
      <c r="FH74" s="14"/>
      <c r="FI74" s="43"/>
      <c r="FK74" s="51"/>
      <c r="FL74" s="16"/>
      <c r="FM74" s="14"/>
      <c r="FN74" s="43"/>
      <c r="FP74" s="51"/>
      <c r="FQ74" s="16"/>
      <c r="FR74" s="14"/>
      <c r="FS74" s="43"/>
      <c r="FU74" s="51"/>
      <c r="FV74" s="16"/>
      <c r="FW74" s="14"/>
      <c r="FX74" s="43"/>
      <c r="FZ74" s="51"/>
      <c r="GA74" s="16"/>
      <c r="GB74" s="14"/>
      <c r="GC74" s="43"/>
      <c r="GE74" s="51"/>
      <c r="GF74" s="16"/>
      <c r="GG74" s="14"/>
      <c r="GH74" s="43"/>
      <c r="GJ74" s="51"/>
      <c r="GK74" s="16"/>
      <c r="GL74" s="14"/>
      <c r="GM74" s="43"/>
      <c r="GO74" s="51"/>
      <c r="GP74" s="16"/>
      <c r="GQ74" s="14"/>
      <c r="GR74" s="43"/>
      <c r="GT74" s="51"/>
      <c r="GU74" s="16"/>
      <c r="GV74" s="14"/>
      <c r="GW74" s="43"/>
      <c r="GY74" s="51"/>
      <c r="GZ74" s="16"/>
      <c r="HA74" s="14"/>
      <c r="HB74" s="43"/>
      <c r="HD74" s="51"/>
      <c r="HE74" s="16"/>
      <c r="HF74" s="14"/>
      <c r="HG74" s="43"/>
      <c r="HI74" s="51"/>
      <c r="HJ74" s="16"/>
      <c r="HK74" s="14"/>
      <c r="HL74" s="43"/>
      <c r="HN74" s="51"/>
      <c r="HO74" s="16"/>
      <c r="HP74" s="14"/>
      <c r="HQ74" s="43"/>
      <c r="HS74" s="51"/>
      <c r="HT74" s="16"/>
      <c r="HU74" s="14"/>
      <c r="HV74" s="43"/>
      <c r="HX74" s="51"/>
    </row>
    <row r="75" spans="1:232" ht="13.5" customHeight="1">
      <c r="A75" s="50"/>
      <c r="B75" s="14"/>
      <c r="C75" s="16"/>
      <c r="D75" s="14"/>
      <c r="E75" s="43"/>
      <c r="G75" s="51"/>
      <c r="H75" s="16"/>
      <c r="I75" s="14"/>
      <c r="J75" s="43"/>
      <c r="L75" s="51"/>
      <c r="M75" s="16"/>
      <c r="N75" s="14"/>
      <c r="O75" s="43"/>
      <c r="Q75" s="51"/>
      <c r="R75" s="16"/>
      <c r="S75" s="14"/>
      <c r="T75" s="43"/>
      <c r="V75" s="51"/>
      <c r="W75" s="16"/>
      <c r="X75" s="14"/>
      <c r="Y75" s="43"/>
      <c r="AA75" s="51"/>
      <c r="AB75" s="16"/>
      <c r="AC75" s="14"/>
      <c r="AD75" s="43"/>
      <c r="AF75" s="51"/>
      <c r="AG75" s="16"/>
      <c r="AH75" s="14"/>
      <c r="AI75" s="43"/>
      <c r="AK75" s="51"/>
      <c r="AL75" s="16"/>
      <c r="AM75" s="14"/>
      <c r="AN75" s="43"/>
      <c r="AP75" s="51"/>
      <c r="AQ75" s="16"/>
      <c r="AR75" s="14"/>
      <c r="AS75" s="43"/>
      <c r="AU75" s="51"/>
      <c r="AV75" s="16"/>
      <c r="AW75" s="14"/>
      <c r="AX75" s="43"/>
      <c r="AZ75" s="51"/>
      <c r="BA75" s="16"/>
      <c r="BB75" s="14"/>
      <c r="BC75" s="43"/>
      <c r="BE75" s="51"/>
      <c r="BF75" s="16"/>
      <c r="BG75" s="14"/>
      <c r="BH75" s="43"/>
      <c r="BJ75" s="51"/>
      <c r="BK75" s="16"/>
      <c r="BL75" s="14"/>
      <c r="BM75" s="43"/>
      <c r="BO75" s="51"/>
      <c r="BP75" s="16"/>
      <c r="BQ75" s="14"/>
      <c r="BR75" s="43"/>
      <c r="BT75" s="51"/>
      <c r="BU75" s="16"/>
      <c r="BV75" s="14"/>
      <c r="BW75" s="43"/>
      <c r="BY75" s="51"/>
      <c r="BZ75" s="16"/>
      <c r="CA75" s="14"/>
      <c r="CB75" s="43"/>
      <c r="CD75" s="51"/>
      <c r="CE75" s="16"/>
      <c r="CF75" s="14"/>
      <c r="CG75" s="43"/>
      <c r="CI75" s="51"/>
      <c r="CJ75" s="16"/>
      <c r="CK75" s="14"/>
      <c r="CL75" s="43"/>
      <c r="CN75" s="51"/>
      <c r="CO75" s="16"/>
      <c r="CP75" s="14"/>
      <c r="CQ75" s="43"/>
      <c r="CS75" s="51"/>
      <c r="CT75" s="16"/>
      <c r="CU75" s="14"/>
      <c r="CV75" s="43"/>
      <c r="CX75" s="51"/>
      <c r="CY75" s="16"/>
      <c r="CZ75" s="14"/>
      <c r="DA75" s="43"/>
      <c r="DC75" s="51"/>
      <c r="DD75" s="16"/>
      <c r="DE75" s="14"/>
      <c r="DF75" s="43"/>
      <c r="DH75" s="51"/>
      <c r="DI75" s="16"/>
      <c r="DJ75" s="14"/>
      <c r="DK75" s="43"/>
      <c r="DM75" s="51"/>
      <c r="DN75" s="16"/>
      <c r="DO75" s="14"/>
      <c r="DP75" s="43"/>
      <c r="DR75" s="51"/>
      <c r="DS75" s="16"/>
      <c r="DT75" s="14"/>
      <c r="DU75" s="43"/>
      <c r="DW75" s="51"/>
      <c r="DX75" s="16"/>
      <c r="DY75" s="14"/>
      <c r="DZ75" s="43"/>
      <c r="EB75" s="51"/>
      <c r="EC75" s="16"/>
      <c r="ED75" s="14"/>
      <c r="EE75" s="43"/>
      <c r="EG75" s="51"/>
      <c r="EH75" s="16"/>
      <c r="EI75" s="14"/>
      <c r="EJ75" s="43"/>
      <c r="EL75" s="51"/>
      <c r="EM75" s="16"/>
      <c r="EN75" s="14"/>
      <c r="EO75" s="43"/>
      <c r="EQ75" s="51"/>
      <c r="ER75" s="16"/>
      <c r="ES75" s="14"/>
      <c r="ET75" s="43"/>
      <c r="EV75" s="51"/>
      <c r="EW75" s="16"/>
      <c r="EX75" s="14"/>
      <c r="EY75" s="43"/>
      <c r="FA75" s="51"/>
      <c r="FB75" s="16"/>
      <c r="FC75" s="14"/>
      <c r="FD75" s="43"/>
      <c r="FF75" s="51"/>
      <c r="FG75" s="16"/>
      <c r="FH75" s="14"/>
      <c r="FI75" s="43"/>
      <c r="FK75" s="51"/>
      <c r="FL75" s="16"/>
      <c r="FM75" s="14"/>
      <c r="FN75" s="43"/>
      <c r="FP75" s="51"/>
      <c r="FQ75" s="16"/>
      <c r="FR75" s="14"/>
      <c r="FS75" s="43"/>
      <c r="FU75" s="51"/>
      <c r="FV75" s="16"/>
      <c r="FW75" s="14"/>
      <c r="FX75" s="43"/>
      <c r="FZ75" s="51"/>
      <c r="GA75" s="16"/>
      <c r="GB75" s="14"/>
      <c r="GC75" s="43"/>
      <c r="GE75" s="51"/>
      <c r="GF75" s="16"/>
      <c r="GG75" s="14"/>
      <c r="GH75" s="43"/>
      <c r="GJ75" s="51"/>
      <c r="GK75" s="16"/>
      <c r="GL75" s="14"/>
      <c r="GM75" s="43"/>
      <c r="GO75" s="51"/>
      <c r="GP75" s="16"/>
      <c r="GQ75" s="14"/>
      <c r="GR75" s="43"/>
      <c r="GT75" s="51"/>
      <c r="GU75" s="16"/>
      <c r="GV75" s="14"/>
      <c r="GW75" s="43"/>
      <c r="GY75" s="51"/>
      <c r="GZ75" s="16"/>
      <c r="HA75" s="14"/>
      <c r="HB75" s="43"/>
      <c r="HD75" s="51"/>
      <c r="HE75" s="16"/>
      <c r="HF75" s="14"/>
      <c r="HG75" s="43"/>
      <c r="HI75" s="51"/>
      <c r="HJ75" s="16"/>
      <c r="HK75" s="14"/>
      <c r="HL75" s="43"/>
      <c r="HN75" s="51"/>
      <c r="HO75" s="16"/>
      <c r="HP75" s="14"/>
      <c r="HQ75" s="43"/>
      <c r="HS75" s="51"/>
      <c r="HT75" s="16"/>
      <c r="HU75" s="14"/>
      <c r="HV75" s="43"/>
      <c r="HX75" s="51"/>
    </row>
    <row r="76" spans="1:232" ht="13.5" customHeight="1">
      <c r="A76" s="50"/>
      <c r="B76" s="14"/>
      <c r="C76" s="16"/>
      <c r="D76" s="14"/>
      <c r="E76" s="43"/>
      <c r="G76" s="51"/>
      <c r="H76" s="16"/>
      <c r="I76" s="14"/>
      <c r="J76" s="43"/>
      <c r="L76" s="51"/>
      <c r="M76" s="16"/>
      <c r="N76" s="14"/>
      <c r="O76" s="43"/>
      <c r="Q76" s="51"/>
      <c r="R76" s="16"/>
      <c r="S76" s="14"/>
      <c r="T76" s="43"/>
      <c r="V76" s="51"/>
      <c r="W76" s="16"/>
      <c r="X76" s="14"/>
      <c r="Y76" s="43"/>
      <c r="AA76" s="51"/>
      <c r="AB76" s="16"/>
      <c r="AC76" s="14"/>
      <c r="AD76" s="43"/>
      <c r="AF76" s="51"/>
      <c r="AG76" s="16"/>
      <c r="AH76" s="14"/>
      <c r="AI76" s="43"/>
      <c r="AK76" s="51"/>
      <c r="AL76" s="16"/>
      <c r="AM76" s="14"/>
      <c r="AN76" s="43"/>
      <c r="AP76" s="51"/>
      <c r="AQ76" s="16"/>
      <c r="AR76" s="14"/>
      <c r="AS76" s="43"/>
      <c r="AU76" s="51"/>
      <c r="AV76" s="16"/>
      <c r="AW76" s="14"/>
      <c r="AX76" s="43"/>
      <c r="AZ76" s="51"/>
      <c r="BA76" s="16"/>
      <c r="BB76" s="14"/>
      <c r="BC76" s="43"/>
      <c r="BE76" s="51"/>
      <c r="BF76" s="16"/>
      <c r="BG76" s="14"/>
      <c r="BH76" s="43"/>
      <c r="BJ76" s="51"/>
      <c r="BK76" s="16"/>
      <c r="BL76" s="14"/>
      <c r="BM76" s="43"/>
      <c r="BO76" s="51"/>
      <c r="BP76" s="16"/>
      <c r="BQ76" s="14"/>
      <c r="BR76" s="43"/>
      <c r="BT76" s="51"/>
      <c r="BU76" s="16"/>
      <c r="BV76" s="14"/>
      <c r="BW76" s="43"/>
      <c r="BY76" s="51"/>
      <c r="BZ76" s="16"/>
      <c r="CA76" s="14"/>
      <c r="CB76" s="43"/>
      <c r="CD76" s="51"/>
      <c r="CE76" s="16"/>
      <c r="CF76" s="14"/>
      <c r="CG76" s="43"/>
      <c r="CI76" s="51"/>
      <c r="CJ76" s="16"/>
      <c r="CK76" s="14"/>
      <c r="CL76" s="43"/>
      <c r="CN76" s="51"/>
      <c r="CO76" s="16"/>
      <c r="CP76" s="14"/>
      <c r="CQ76" s="43"/>
      <c r="CS76" s="51"/>
      <c r="CT76" s="16"/>
      <c r="CU76" s="14"/>
      <c r="CV76" s="43"/>
      <c r="CX76" s="51"/>
      <c r="CY76" s="16"/>
      <c r="CZ76" s="14"/>
      <c r="DA76" s="43"/>
      <c r="DC76" s="51"/>
      <c r="DD76" s="16"/>
      <c r="DE76" s="14"/>
      <c r="DF76" s="43"/>
      <c r="DH76" s="51"/>
      <c r="DI76" s="16"/>
      <c r="DJ76" s="14"/>
      <c r="DK76" s="43"/>
      <c r="DM76" s="51"/>
      <c r="DN76" s="16"/>
      <c r="DO76" s="14"/>
      <c r="DP76" s="43"/>
      <c r="DR76" s="51"/>
      <c r="DS76" s="16"/>
      <c r="DT76" s="14"/>
      <c r="DU76" s="43"/>
      <c r="DW76" s="51"/>
      <c r="DX76" s="16"/>
      <c r="DY76" s="14"/>
      <c r="DZ76" s="43"/>
      <c r="EB76" s="51"/>
      <c r="EC76" s="16"/>
      <c r="ED76" s="14"/>
      <c r="EE76" s="43"/>
      <c r="EG76" s="51"/>
      <c r="EH76" s="16"/>
      <c r="EI76" s="14"/>
      <c r="EJ76" s="43"/>
      <c r="EL76" s="51"/>
      <c r="EM76" s="16"/>
      <c r="EN76" s="14"/>
      <c r="EO76" s="43"/>
      <c r="EQ76" s="51"/>
      <c r="ER76" s="16"/>
      <c r="ES76" s="14"/>
      <c r="ET76" s="43"/>
      <c r="EV76" s="51"/>
      <c r="EW76" s="16"/>
      <c r="EX76" s="14"/>
      <c r="EY76" s="43"/>
      <c r="FA76" s="51"/>
      <c r="FB76" s="16"/>
      <c r="FC76" s="14"/>
      <c r="FD76" s="43"/>
      <c r="FF76" s="51"/>
      <c r="FG76" s="16"/>
      <c r="FH76" s="14"/>
      <c r="FI76" s="43"/>
      <c r="FK76" s="51"/>
      <c r="FL76" s="16"/>
      <c r="FM76" s="14"/>
      <c r="FN76" s="43"/>
      <c r="FP76" s="51"/>
      <c r="FQ76" s="16"/>
      <c r="FR76" s="14"/>
      <c r="FS76" s="43"/>
      <c r="FU76" s="51"/>
      <c r="FV76" s="16"/>
      <c r="FW76" s="14"/>
      <c r="FX76" s="43"/>
      <c r="FZ76" s="51"/>
      <c r="GA76" s="16"/>
      <c r="GB76" s="14"/>
      <c r="GC76" s="43"/>
      <c r="GE76" s="51"/>
      <c r="GF76" s="16"/>
      <c r="GG76" s="14"/>
      <c r="GH76" s="43"/>
      <c r="GJ76" s="51"/>
      <c r="GK76" s="16"/>
      <c r="GL76" s="14"/>
      <c r="GM76" s="43"/>
      <c r="GO76" s="51"/>
      <c r="GP76" s="16"/>
      <c r="GQ76" s="14"/>
      <c r="GR76" s="43"/>
      <c r="GT76" s="51"/>
      <c r="GU76" s="16"/>
      <c r="GV76" s="14"/>
      <c r="GW76" s="43"/>
      <c r="GY76" s="51"/>
      <c r="GZ76" s="16"/>
      <c r="HA76" s="14"/>
      <c r="HB76" s="43"/>
      <c r="HD76" s="51"/>
      <c r="HE76" s="16"/>
      <c r="HF76" s="14"/>
      <c r="HG76" s="43"/>
      <c r="HI76" s="51"/>
      <c r="HJ76" s="16"/>
      <c r="HK76" s="14"/>
      <c r="HL76" s="43"/>
      <c r="HN76" s="51"/>
      <c r="HO76" s="16"/>
      <c r="HP76" s="14"/>
      <c r="HQ76" s="43"/>
      <c r="HS76" s="51"/>
      <c r="HT76" s="16"/>
      <c r="HU76" s="14"/>
      <c r="HV76" s="43"/>
      <c r="HX76" s="51"/>
    </row>
    <row r="77" spans="1:232" ht="13.5" customHeight="1">
      <c r="A77" s="50"/>
      <c r="B77" s="14"/>
      <c r="C77" s="16"/>
      <c r="D77" s="14"/>
      <c r="E77" s="43"/>
      <c r="G77" s="51"/>
      <c r="H77" s="16"/>
      <c r="I77" s="14"/>
      <c r="J77" s="43"/>
      <c r="L77" s="51"/>
      <c r="M77" s="16"/>
      <c r="N77" s="14"/>
      <c r="O77" s="43"/>
      <c r="Q77" s="51"/>
      <c r="R77" s="16"/>
      <c r="S77" s="14"/>
      <c r="T77" s="43"/>
      <c r="V77" s="51"/>
      <c r="W77" s="16"/>
      <c r="X77" s="14"/>
      <c r="Y77" s="43"/>
      <c r="AA77" s="51"/>
      <c r="AB77" s="16"/>
      <c r="AC77" s="14"/>
      <c r="AD77" s="43"/>
      <c r="AF77" s="51"/>
      <c r="AG77" s="16"/>
      <c r="AH77" s="14"/>
      <c r="AI77" s="43"/>
      <c r="AK77" s="51"/>
      <c r="AL77" s="16"/>
      <c r="AM77" s="14"/>
      <c r="AN77" s="43"/>
      <c r="AP77" s="51"/>
      <c r="AQ77" s="16"/>
      <c r="AR77" s="14"/>
      <c r="AS77" s="43"/>
      <c r="AU77" s="51"/>
      <c r="AV77" s="16"/>
      <c r="AW77" s="14"/>
      <c r="AX77" s="43"/>
      <c r="AZ77" s="51"/>
      <c r="BA77" s="16"/>
      <c r="BB77" s="14"/>
      <c r="BC77" s="43"/>
      <c r="BE77" s="51"/>
      <c r="BF77" s="16"/>
      <c r="BG77" s="14"/>
      <c r="BH77" s="43"/>
      <c r="BJ77" s="51"/>
      <c r="BK77" s="16"/>
      <c r="BL77" s="14"/>
      <c r="BM77" s="43"/>
      <c r="BO77" s="51"/>
      <c r="BP77" s="16"/>
      <c r="BQ77" s="14"/>
      <c r="BR77" s="43"/>
      <c r="BT77" s="51"/>
      <c r="BU77" s="16"/>
      <c r="BV77" s="14"/>
      <c r="BW77" s="43"/>
      <c r="BY77" s="51"/>
      <c r="BZ77" s="16"/>
      <c r="CA77" s="14"/>
      <c r="CB77" s="43"/>
      <c r="CD77" s="51"/>
      <c r="CE77" s="16"/>
      <c r="CF77" s="14"/>
      <c r="CG77" s="43"/>
      <c r="CI77" s="51"/>
      <c r="CJ77" s="16"/>
      <c r="CK77" s="14"/>
      <c r="CL77" s="43"/>
      <c r="CN77" s="51"/>
      <c r="CO77" s="16"/>
      <c r="CP77" s="14"/>
      <c r="CQ77" s="43"/>
      <c r="CS77" s="51"/>
      <c r="CT77" s="16"/>
      <c r="CU77" s="14"/>
      <c r="CV77" s="43"/>
      <c r="CX77" s="51"/>
      <c r="CY77" s="16"/>
      <c r="CZ77" s="14"/>
      <c r="DA77" s="43"/>
      <c r="DC77" s="51"/>
      <c r="DD77" s="16"/>
      <c r="DE77" s="14"/>
      <c r="DF77" s="43"/>
      <c r="DH77" s="51"/>
      <c r="DI77" s="16"/>
      <c r="DJ77" s="14"/>
      <c r="DK77" s="43"/>
      <c r="DM77" s="51"/>
      <c r="DN77" s="16"/>
      <c r="DO77" s="14"/>
      <c r="DP77" s="43"/>
      <c r="DR77" s="51"/>
      <c r="DS77" s="16"/>
      <c r="DT77" s="14"/>
      <c r="DU77" s="43"/>
      <c r="DW77" s="51"/>
      <c r="DX77" s="16"/>
      <c r="DY77" s="14"/>
      <c r="DZ77" s="43"/>
      <c r="EB77" s="51"/>
      <c r="EC77" s="16"/>
      <c r="ED77" s="14"/>
      <c r="EE77" s="43"/>
      <c r="EG77" s="51"/>
      <c r="EH77" s="16"/>
      <c r="EI77" s="14"/>
      <c r="EJ77" s="43"/>
      <c r="EL77" s="51"/>
      <c r="EM77" s="16"/>
      <c r="EN77" s="14"/>
      <c r="EO77" s="43"/>
      <c r="EQ77" s="51"/>
      <c r="ER77" s="16"/>
      <c r="ES77" s="14"/>
      <c r="ET77" s="43"/>
      <c r="EV77" s="51"/>
      <c r="EW77" s="16"/>
      <c r="EX77" s="14"/>
      <c r="EY77" s="43"/>
      <c r="FA77" s="51"/>
      <c r="FB77" s="16"/>
      <c r="FC77" s="14"/>
      <c r="FD77" s="43"/>
      <c r="FF77" s="51"/>
      <c r="FG77" s="16"/>
      <c r="FH77" s="14"/>
      <c r="FI77" s="43"/>
      <c r="FK77" s="51"/>
      <c r="FL77" s="16"/>
      <c r="FM77" s="14"/>
      <c r="FN77" s="43"/>
      <c r="FP77" s="51"/>
      <c r="FQ77" s="16"/>
      <c r="FR77" s="14"/>
      <c r="FS77" s="43"/>
      <c r="FU77" s="51"/>
      <c r="FV77" s="16"/>
      <c r="FW77" s="14"/>
      <c r="FX77" s="43"/>
      <c r="FZ77" s="51"/>
      <c r="GA77" s="16"/>
      <c r="GB77" s="14"/>
      <c r="GC77" s="43"/>
      <c r="GE77" s="51"/>
      <c r="GF77" s="16"/>
      <c r="GG77" s="14"/>
      <c r="GH77" s="43"/>
      <c r="GJ77" s="51"/>
      <c r="GK77" s="16"/>
      <c r="GL77" s="14"/>
      <c r="GM77" s="43"/>
      <c r="GO77" s="51"/>
      <c r="GP77" s="16"/>
      <c r="GQ77" s="14"/>
      <c r="GR77" s="43"/>
      <c r="GT77" s="51"/>
      <c r="GU77" s="16"/>
      <c r="GV77" s="14"/>
      <c r="GW77" s="43"/>
      <c r="GY77" s="51"/>
      <c r="GZ77" s="16"/>
      <c r="HA77" s="14"/>
      <c r="HB77" s="43"/>
      <c r="HD77" s="51"/>
      <c r="HE77" s="16"/>
      <c r="HF77" s="14"/>
      <c r="HG77" s="43"/>
      <c r="HI77" s="51"/>
      <c r="HJ77" s="16"/>
      <c r="HK77" s="14"/>
      <c r="HL77" s="43"/>
      <c r="HN77" s="51"/>
      <c r="HO77" s="16"/>
      <c r="HP77" s="14"/>
      <c r="HQ77" s="43"/>
      <c r="HS77" s="51"/>
      <c r="HT77" s="16"/>
      <c r="HU77" s="14"/>
      <c r="HV77" s="43"/>
      <c r="HX77" s="51"/>
    </row>
    <row r="78" spans="1:232" ht="13.5" customHeight="1">
      <c r="A78" s="50"/>
      <c r="B78" s="14"/>
      <c r="C78" s="16"/>
      <c r="D78" s="14"/>
      <c r="E78" s="43"/>
      <c r="G78" s="51"/>
      <c r="H78" s="16"/>
      <c r="I78" s="14"/>
      <c r="J78" s="43"/>
      <c r="L78" s="51"/>
      <c r="M78" s="16"/>
      <c r="N78" s="14"/>
      <c r="O78" s="43"/>
      <c r="Q78" s="51"/>
      <c r="R78" s="16"/>
      <c r="S78" s="14"/>
      <c r="T78" s="43"/>
      <c r="V78" s="51"/>
      <c r="W78" s="16"/>
      <c r="X78" s="14"/>
      <c r="Y78" s="43"/>
      <c r="AA78" s="51"/>
      <c r="AB78" s="16"/>
      <c r="AC78" s="14"/>
      <c r="AD78" s="43"/>
      <c r="AF78" s="51"/>
      <c r="AG78" s="16"/>
      <c r="AH78" s="14"/>
      <c r="AI78" s="43"/>
      <c r="AK78" s="51"/>
      <c r="AL78" s="16"/>
      <c r="AM78" s="14"/>
      <c r="AN78" s="43"/>
      <c r="AP78" s="51"/>
      <c r="AQ78" s="16"/>
      <c r="AR78" s="14"/>
      <c r="AS78" s="43"/>
      <c r="AU78" s="51"/>
      <c r="AV78" s="16"/>
      <c r="AW78" s="14"/>
      <c r="AX78" s="43"/>
      <c r="AZ78" s="51"/>
      <c r="BA78" s="16"/>
      <c r="BB78" s="14"/>
      <c r="BC78" s="43"/>
      <c r="BE78" s="51"/>
      <c r="BF78" s="16"/>
      <c r="BG78" s="14"/>
      <c r="BH78" s="43"/>
      <c r="BJ78" s="51"/>
      <c r="BK78" s="16"/>
      <c r="BL78" s="14"/>
      <c r="BM78" s="43"/>
      <c r="BO78" s="51"/>
      <c r="BP78" s="16"/>
      <c r="BQ78" s="14"/>
      <c r="BR78" s="43"/>
      <c r="BT78" s="51"/>
      <c r="BU78" s="16"/>
      <c r="BV78" s="14"/>
      <c r="BW78" s="43"/>
      <c r="BY78" s="51"/>
      <c r="BZ78" s="16"/>
      <c r="CA78" s="14"/>
      <c r="CB78" s="43"/>
      <c r="CD78" s="51"/>
      <c r="CE78" s="16"/>
      <c r="CF78" s="14"/>
      <c r="CG78" s="43"/>
      <c r="CI78" s="51"/>
      <c r="CJ78" s="16"/>
      <c r="CK78" s="14"/>
      <c r="CL78" s="43"/>
      <c r="CN78" s="51"/>
      <c r="CO78" s="16"/>
      <c r="CP78" s="14"/>
      <c r="CQ78" s="43"/>
      <c r="CS78" s="51"/>
      <c r="CT78" s="16"/>
      <c r="CU78" s="14"/>
      <c r="CV78" s="43"/>
      <c r="CX78" s="51"/>
      <c r="CY78" s="16"/>
      <c r="CZ78" s="14"/>
      <c r="DA78" s="43"/>
      <c r="DC78" s="51"/>
      <c r="DD78" s="16"/>
      <c r="DE78" s="14"/>
      <c r="DF78" s="43"/>
      <c r="DH78" s="51"/>
      <c r="DI78" s="16"/>
      <c r="DJ78" s="14"/>
      <c r="DK78" s="43"/>
      <c r="DM78" s="51"/>
      <c r="DN78" s="16"/>
      <c r="DO78" s="14"/>
      <c r="DP78" s="43"/>
      <c r="DR78" s="51"/>
      <c r="DS78" s="16"/>
      <c r="DT78" s="14"/>
      <c r="DU78" s="43"/>
      <c r="DW78" s="51"/>
      <c r="DX78" s="16"/>
      <c r="DY78" s="14"/>
      <c r="DZ78" s="43"/>
      <c r="EB78" s="51"/>
      <c r="EC78" s="16"/>
      <c r="ED78" s="14"/>
      <c r="EE78" s="43"/>
      <c r="EG78" s="51"/>
      <c r="EH78" s="16"/>
      <c r="EI78" s="14"/>
      <c r="EJ78" s="43"/>
      <c r="EL78" s="51"/>
      <c r="EM78" s="16"/>
      <c r="EN78" s="14"/>
      <c r="EO78" s="43"/>
      <c r="EQ78" s="51"/>
      <c r="ER78" s="16"/>
      <c r="ES78" s="14"/>
      <c r="ET78" s="43"/>
      <c r="EV78" s="51"/>
      <c r="EW78" s="16"/>
      <c r="EX78" s="14"/>
      <c r="EY78" s="43"/>
      <c r="FA78" s="51"/>
      <c r="FB78" s="16"/>
      <c r="FC78" s="14"/>
      <c r="FD78" s="43"/>
      <c r="FF78" s="51"/>
      <c r="FG78" s="16"/>
      <c r="FH78" s="14"/>
      <c r="FI78" s="43"/>
      <c r="FK78" s="51"/>
      <c r="FL78" s="16"/>
      <c r="FM78" s="14"/>
      <c r="FN78" s="43"/>
      <c r="FP78" s="51"/>
      <c r="FQ78" s="16"/>
      <c r="FR78" s="14"/>
      <c r="FS78" s="43"/>
      <c r="FU78" s="51"/>
      <c r="FV78" s="16"/>
      <c r="FW78" s="14"/>
      <c r="FX78" s="43"/>
      <c r="FZ78" s="51"/>
      <c r="GA78" s="16"/>
      <c r="GB78" s="14"/>
      <c r="GC78" s="43"/>
      <c r="GE78" s="51"/>
      <c r="GF78" s="16"/>
      <c r="GG78" s="14"/>
      <c r="GH78" s="43"/>
      <c r="GJ78" s="51"/>
      <c r="GK78" s="16"/>
      <c r="GL78" s="14"/>
      <c r="GM78" s="43"/>
      <c r="GO78" s="51"/>
      <c r="GP78" s="16"/>
      <c r="GQ78" s="14"/>
      <c r="GR78" s="43"/>
      <c r="GT78" s="51"/>
      <c r="GU78" s="16"/>
      <c r="GV78" s="14"/>
      <c r="GW78" s="43"/>
      <c r="GY78" s="51"/>
      <c r="GZ78" s="16"/>
      <c r="HA78" s="14"/>
      <c r="HB78" s="43"/>
      <c r="HD78" s="51"/>
      <c r="HE78" s="16"/>
      <c r="HF78" s="14"/>
      <c r="HG78" s="43"/>
      <c r="HI78" s="51"/>
      <c r="HJ78" s="16"/>
      <c r="HK78" s="14"/>
      <c r="HL78" s="43"/>
      <c r="HN78" s="51"/>
      <c r="HO78" s="16"/>
      <c r="HP78" s="14"/>
      <c r="HQ78" s="43"/>
      <c r="HS78" s="51"/>
      <c r="HT78" s="16"/>
      <c r="HU78" s="14"/>
      <c r="HV78" s="43"/>
      <c r="HX78" s="51"/>
    </row>
    <row r="79" spans="1:232" ht="13.5" customHeight="1">
      <c r="A79" s="50"/>
      <c r="B79" s="14"/>
      <c r="C79" s="16"/>
      <c r="D79" s="14"/>
      <c r="E79" s="43"/>
      <c r="G79" s="51"/>
      <c r="H79" s="16"/>
      <c r="I79" s="14"/>
      <c r="J79" s="43"/>
      <c r="L79" s="51"/>
      <c r="M79" s="16"/>
      <c r="N79" s="14"/>
      <c r="O79" s="43"/>
      <c r="Q79" s="51"/>
      <c r="R79" s="16"/>
      <c r="S79" s="14"/>
      <c r="T79" s="43"/>
      <c r="V79" s="51"/>
      <c r="W79" s="16"/>
      <c r="X79" s="14"/>
      <c r="Y79" s="43"/>
      <c r="AA79" s="51"/>
      <c r="AB79" s="16"/>
      <c r="AC79" s="14"/>
      <c r="AD79" s="43"/>
      <c r="AF79" s="51"/>
      <c r="AG79" s="16"/>
      <c r="AH79" s="14"/>
      <c r="AI79" s="43"/>
      <c r="AK79" s="51"/>
      <c r="AL79" s="16"/>
      <c r="AM79" s="14"/>
      <c r="AN79" s="43"/>
      <c r="AP79" s="51"/>
      <c r="AQ79" s="16"/>
      <c r="AR79" s="14"/>
      <c r="AS79" s="43"/>
      <c r="AU79" s="51"/>
      <c r="AV79" s="16"/>
      <c r="AW79" s="14"/>
      <c r="AX79" s="43"/>
      <c r="AZ79" s="51"/>
      <c r="BA79" s="16"/>
      <c r="BB79" s="14"/>
      <c r="BC79" s="43"/>
      <c r="BE79" s="51"/>
      <c r="BF79" s="16"/>
      <c r="BG79" s="14"/>
      <c r="BH79" s="43"/>
      <c r="BJ79" s="51"/>
      <c r="BK79" s="16"/>
      <c r="BL79" s="14"/>
      <c r="BM79" s="43"/>
      <c r="BO79" s="51"/>
      <c r="BP79" s="16"/>
      <c r="BQ79" s="14"/>
      <c r="BR79" s="43"/>
      <c r="BT79" s="51"/>
      <c r="BU79" s="16"/>
      <c r="BV79" s="14"/>
      <c r="BW79" s="43"/>
      <c r="BY79" s="51"/>
      <c r="BZ79" s="16"/>
      <c r="CA79" s="14"/>
      <c r="CB79" s="43"/>
      <c r="CD79" s="51"/>
      <c r="CE79" s="16"/>
      <c r="CF79" s="14"/>
      <c r="CG79" s="43"/>
      <c r="CI79" s="51"/>
      <c r="CJ79" s="16"/>
      <c r="CK79" s="14"/>
      <c r="CL79" s="43"/>
      <c r="CN79" s="51"/>
      <c r="CO79" s="16"/>
      <c r="CP79" s="14"/>
      <c r="CQ79" s="43"/>
      <c r="CS79" s="51"/>
      <c r="CT79" s="16"/>
      <c r="CU79" s="14"/>
      <c r="CV79" s="43"/>
      <c r="CX79" s="51"/>
      <c r="CY79" s="16"/>
      <c r="CZ79" s="14"/>
      <c r="DA79" s="43"/>
      <c r="DC79" s="51"/>
      <c r="DD79" s="16"/>
      <c r="DE79" s="14"/>
      <c r="DF79" s="43"/>
      <c r="DH79" s="51"/>
      <c r="DI79" s="16"/>
      <c r="DJ79" s="14"/>
      <c r="DK79" s="43"/>
      <c r="DM79" s="51"/>
      <c r="DN79" s="16"/>
      <c r="DO79" s="14"/>
      <c r="DP79" s="43"/>
      <c r="DR79" s="51"/>
      <c r="DS79" s="16"/>
      <c r="DT79" s="14"/>
      <c r="DU79" s="43"/>
      <c r="DW79" s="51"/>
      <c r="DX79" s="16"/>
      <c r="DY79" s="14"/>
      <c r="DZ79" s="43"/>
      <c r="EB79" s="51"/>
      <c r="EC79" s="16"/>
      <c r="ED79" s="14"/>
      <c r="EE79" s="43"/>
      <c r="EG79" s="51"/>
      <c r="EH79" s="16"/>
      <c r="EI79" s="14"/>
      <c r="EJ79" s="43"/>
      <c r="EL79" s="51"/>
      <c r="EM79" s="16"/>
      <c r="EN79" s="14"/>
      <c r="EO79" s="43"/>
      <c r="EQ79" s="51"/>
      <c r="ER79" s="16"/>
      <c r="ES79" s="14"/>
      <c r="ET79" s="43"/>
      <c r="EV79" s="51"/>
      <c r="EW79" s="16"/>
      <c r="EX79" s="14"/>
      <c r="EY79" s="43"/>
      <c r="FA79" s="51"/>
      <c r="FB79" s="16"/>
      <c r="FC79" s="14"/>
      <c r="FD79" s="43"/>
      <c r="FF79" s="51"/>
      <c r="FG79" s="16"/>
      <c r="FH79" s="14"/>
      <c r="FI79" s="43"/>
      <c r="FK79" s="51"/>
      <c r="FL79" s="16"/>
      <c r="FM79" s="14"/>
      <c r="FN79" s="43"/>
      <c r="FP79" s="51"/>
      <c r="FQ79" s="16"/>
      <c r="FR79" s="14"/>
      <c r="FS79" s="43"/>
      <c r="FU79" s="51"/>
      <c r="FV79" s="16"/>
      <c r="FW79" s="14"/>
      <c r="FX79" s="43"/>
      <c r="FZ79" s="51"/>
      <c r="GA79" s="16"/>
      <c r="GB79" s="14"/>
      <c r="GC79" s="43"/>
      <c r="GE79" s="51"/>
      <c r="GF79" s="16"/>
      <c r="GG79" s="14"/>
      <c r="GH79" s="43"/>
      <c r="GJ79" s="51"/>
      <c r="GK79" s="16"/>
      <c r="GL79" s="14"/>
      <c r="GM79" s="43"/>
      <c r="GO79" s="51"/>
      <c r="GP79" s="16"/>
      <c r="GQ79" s="14"/>
      <c r="GR79" s="43"/>
      <c r="GT79" s="51"/>
      <c r="GU79" s="16"/>
      <c r="GV79" s="14"/>
      <c r="GW79" s="43"/>
      <c r="GY79" s="51"/>
      <c r="GZ79" s="16"/>
      <c r="HA79" s="14"/>
      <c r="HB79" s="43"/>
      <c r="HD79" s="51"/>
      <c r="HE79" s="16"/>
      <c r="HF79" s="14"/>
      <c r="HG79" s="43"/>
      <c r="HI79" s="51"/>
      <c r="HJ79" s="16"/>
      <c r="HK79" s="14"/>
      <c r="HL79" s="43"/>
      <c r="HN79" s="51"/>
      <c r="HO79" s="16"/>
      <c r="HP79" s="14"/>
      <c r="HQ79" s="43"/>
      <c r="HS79" s="51"/>
      <c r="HT79" s="16"/>
      <c r="HU79" s="14"/>
      <c r="HV79" s="43"/>
      <c r="HX79" s="51"/>
    </row>
    <row r="80" spans="1:232" ht="13.5" customHeight="1">
      <c r="A80" s="50"/>
      <c r="B80" s="14"/>
      <c r="C80" s="16"/>
      <c r="D80" s="14"/>
      <c r="E80" s="43"/>
      <c r="G80" s="51"/>
      <c r="H80" s="16"/>
      <c r="I80" s="14"/>
      <c r="J80" s="43"/>
      <c r="L80" s="51"/>
      <c r="M80" s="16"/>
      <c r="N80" s="14"/>
      <c r="O80" s="43"/>
      <c r="Q80" s="51"/>
      <c r="R80" s="16"/>
      <c r="S80" s="14"/>
      <c r="T80" s="43"/>
      <c r="V80" s="51"/>
      <c r="W80" s="16"/>
      <c r="X80" s="14"/>
      <c r="Y80" s="43"/>
      <c r="AA80" s="51"/>
      <c r="AB80" s="16"/>
      <c r="AC80" s="14"/>
      <c r="AD80" s="43"/>
      <c r="AF80" s="51"/>
      <c r="AG80" s="16"/>
      <c r="AH80" s="14"/>
      <c r="AI80" s="43"/>
      <c r="AK80" s="51"/>
      <c r="AL80" s="16"/>
      <c r="AM80" s="14"/>
      <c r="AN80" s="43"/>
      <c r="AP80" s="51"/>
      <c r="AQ80" s="16"/>
      <c r="AR80" s="14"/>
      <c r="AS80" s="43"/>
      <c r="AU80" s="51"/>
      <c r="AV80" s="16"/>
      <c r="AW80" s="14"/>
      <c r="AX80" s="43"/>
      <c r="AZ80" s="51"/>
      <c r="BA80" s="16"/>
      <c r="BB80" s="14"/>
      <c r="BC80" s="43"/>
      <c r="BE80" s="51"/>
      <c r="BF80" s="16"/>
      <c r="BG80" s="14"/>
      <c r="BH80" s="43"/>
      <c r="BJ80" s="51"/>
      <c r="BK80" s="16"/>
      <c r="BL80" s="14"/>
      <c r="BM80" s="43"/>
      <c r="BO80" s="51"/>
      <c r="BP80" s="16"/>
      <c r="BQ80" s="14"/>
      <c r="BR80" s="43"/>
      <c r="BT80" s="51"/>
      <c r="BU80" s="16"/>
      <c r="BV80" s="14"/>
      <c r="BW80" s="43"/>
      <c r="BY80" s="51"/>
      <c r="BZ80" s="16"/>
      <c r="CA80" s="14"/>
      <c r="CB80" s="43"/>
      <c r="CD80" s="51"/>
      <c r="CE80" s="16"/>
      <c r="CF80" s="14"/>
      <c r="CG80" s="43"/>
      <c r="CI80" s="51"/>
      <c r="CJ80" s="16"/>
      <c r="CK80" s="14"/>
      <c r="CL80" s="43"/>
      <c r="CN80" s="51"/>
      <c r="CO80" s="16"/>
      <c r="CP80" s="14"/>
      <c r="CQ80" s="43"/>
      <c r="CS80" s="51"/>
      <c r="CT80" s="16"/>
      <c r="CU80" s="14"/>
      <c r="CV80" s="43"/>
      <c r="CX80" s="51"/>
      <c r="CY80" s="16"/>
      <c r="CZ80" s="14"/>
      <c r="DA80" s="43"/>
      <c r="DC80" s="51"/>
      <c r="DD80" s="16"/>
      <c r="DE80" s="14"/>
      <c r="DF80" s="43"/>
      <c r="DH80" s="51"/>
      <c r="DI80" s="16"/>
      <c r="DJ80" s="14"/>
      <c r="DK80" s="43"/>
      <c r="DM80" s="51"/>
      <c r="DN80" s="16"/>
      <c r="DO80" s="14"/>
      <c r="DP80" s="43"/>
      <c r="DR80" s="51"/>
      <c r="DS80" s="16"/>
      <c r="DT80" s="14"/>
      <c r="DU80" s="43"/>
      <c r="DW80" s="51"/>
      <c r="DX80" s="16"/>
      <c r="DY80" s="14"/>
      <c r="DZ80" s="43"/>
      <c r="EB80" s="51"/>
      <c r="EC80" s="16"/>
      <c r="ED80" s="14"/>
      <c r="EE80" s="43"/>
      <c r="EG80" s="51"/>
      <c r="EH80" s="16"/>
      <c r="EI80" s="14"/>
      <c r="EJ80" s="43"/>
      <c r="EL80" s="51"/>
      <c r="EM80" s="16"/>
      <c r="EN80" s="14"/>
      <c r="EO80" s="43"/>
      <c r="EQ80" s="51"/>
      <c r="ER80" s="16"/>
      <c r="ES80" s="14"/>
      <c r="ET80" s="43"/>
      <c r="EV80" s="51"/>
      <c r="EW80" s="16"/>
      <c r="EX80" s="14"/>
      <c r="EY80" s="43"/>
      <c r="FA80" s="51"/>
      <c r="FB80" s="16"/>
      <c r="FC80" s="14"/>
      <c r="FD80" s="43"/>
      <c r="FF80" s="51"/>
      <c r="FG80" s="16"/>
      <c r="FH80" s="14"/>
      <c r="FI80" s="43"/>
      <c r="FK80" s="51"/>
      <c r="FL80" s="16"/>
      <c r="FM80" s="14"/>
      <c r="FN80" s="43"/>
      <c r="FP80" s="51"/>
      <c r="FQ80" s="16"/>
      <c r="FR80" s="14"/>
      <c r="FS80" s="43"/>
      <c r="FU80" s="51"/>
      <c r="FV80" s="16"/>
      <c r="FW80" s="14"/>
      <c r="FX80" s="43"/>
      <c r="FZ80" s="51"/>
      <c r="GA80" s="16"/>
      <c r="GB80" s="14"/>
      <c r="GC80" s="43"/>
      <c r="GE80" s="51"/>
      <c r="GF80" s="16"/>
      <c r="GG80" s="14"/>
      <c r="GH80" s="43"/>
      <c r="GJ80" s="51"/>
      <c r="GK80" s="16"/>
      <c r="GL80" s="14"/>
      <c r="GM80" s="43"/>
      <c r="GO80" s="51"/>
      <c r="GP80" s="16"/>
      <c r="GQ80" s="14"/>
      <c r="GR80" s="43"/>
      <c r="GT80" s="51"/>
      <c r="GU80" s="16"/>
      <c r="GV80" s="14"/>
      <c r="GW80" s="43"/>
      <c r="GY80" s="51"/>
      <c r="GZ80" s="16"/>
      <c r="HA80" s="14"/>
      <c r="HB80" s="43"/>
      <c r="HD80" s="51"/>
      <c r="HE80" s="16"/>
      <c r="HF80" s="14"/>
      <c r="HG80" s="43"/>
      <c r="HI80" s="51"/>
      <c r="HJ80" s="16"/>
      <c r="HK80" s="14"/>
      <c r="HL80" s="43"/>
      <c r="HN80" s="51"/>
      <c r="HO80" s="16"/>
      <c r="HP80" s="14"/>
      <c r="HQ80" s="43"/>
      <c r="HS80" s="51"/>
      <c r="HT80" s="16"/>
      <c r="HU80" s="14"/>
      <c r="HV80" s="43"/>
      <c r="HX80" s="51"/>
    </row>
    <row r="81" spans="1:232" ht="13.5" customHeight="1">
      <c r="A81" s="50"/>
      <c r="B81" s="14"/>
      <c r="C81" s="16"/>
      <c r="D81" s="14"/>
      <c r="E81" s="43"/>
      <c r="G81" s="51"/>
      <c r="H81" s="16"/>
      <c r="I81" s="14"/>
      <c r="J81" s="43"/>
      <c r="L81" s="51"/>
      <c r="M81" s="16"/>
      <c r="N81" s="14"/>
      <c r="O81" s="43"/>
      <c r="Q81" s="51"/>
      <c r="R81" s="16"/>
      <c r="S81" s="14"/>
      <c r="T81" s="43"/>
      <c r="V81" s="51"/>
      <c r="W81" s="16"/>
      <c r="X81" s="14"/>
      <c r="Y81" s="43"/>
      <c r="AA81" s="51"/>
      <c r="AB81" s="16"/>
      <c r="AC81" s="14"/>
      <c r="AD81" s="43"/>
      <c r="AF81" s="51"/>
      <c r="AG81" s="16"/>
      <c r="AH81" s="14"/>
      <c r="AI81" s="43"/>
      <c r="AK81" s="51"/>
      <c r="AL81" s="16"/>
      <c r="AM81" s="14"/>
      <c r="AN81" s="43"/>
      <c r="AP81" s="51"/>
      <c r="AQ81" s="16"/>
      <c r="AR81" s="14"/>
      <c r="AS81" s="43"/>
      <c r="AU81" s="51"/>
      <c r="AV81" s="16"/>
      <c r="AW81" s="14"/>
      <c r="AX81" s="43"/>
      <c r="AZ81" s="51"/>
      <c r="BA81" s="16"/>
      <c r="BB81" s="14"/>
      <c r="BC81" s="43"/>
      <c r="BE81" s="51"/>
      <c r="BF81" s="16"/>
      <c r="BG81" s="14"/>
      <c r="BH81" s="43"/>
      <c r="BJ81" s="51"/>
      <c r="BK81" s="16"/>
      <c r="BL81" s="14"/>
      <c r="BM81" s="43"/>
      <c r="BO81" s="51"/>
      <c r="BP81" s="16"/>
      <c r="BQ81" s="14"/>
      <c r="BR81" s="43"/>
      <c r="BT81" s="51"/>
      <c r="BU81" s="16"/>
      <c r="BV81" s="14"/>
      <c r="BW81" s="43"/>
      <c r="BY81" s="51"/>
      <c r="BZ81" s="16"/>
      <c r="CA81" s="14"/>
      <c r="CB81" s="43"/>
      <c r="CD81" s="51"/>
      <c r="CE81" s="16"/>
      <c r="CF81" s="14"/>
      <c r="CG81" s="43"/>
      <c r="CI81" s="51"/>
      <c r="CJ81" s="16"/>
      <c r="CK81" s="14"/>
      <c r="CL81" s="43"/>
      <c r="CN81" s="51"/>
      <c r="CO81" s="16"/>
      <c r="CP81" s="14"/>
      <c r="CQ81" s="43"/>
      <c r="CS81" s="51"/>
      <c r="CT81" s="16"/>
      <c r="CU81" s="14"/>
      <c r="CV81" s="43"/>
      <c r="CX81" s="51"/>
      <c r="CY81" s="16"/>
      <c r="CZ81" s="14"/>
      <c r="DA81" s="43"/>
      <c r="DC81" s="51"/>
      <c r="DD81" s="16"/>
      <c r="DE81" s="14"/>
      <c r="DF81" s="43"/>
      <c r="DH81" s="51"/>
      <c r="DI81" s="16"/>
      <c r="DJ81" s="14"/>
      <c r="DK81" s="43"/>
      <c r="DM81" s="51"/>
      <c r="DN81" s="16"/>
      <c r="DO81" s="14"/>
      <c r="DP81" s="43"/>
      <c r="DR81" s="51"/>
      <c r="DS81" s="16"/>
      <c r="DT81" s="14"/>
      <c r="DU81" s="43"/>
      <c r="DW81" s="51"/>
      <c r="DX81" s="16"/>
      <c r="DY81" s="14"/>
      <c r="DZ81" s="43"/>
      <c r="EB81" s="51"/>
      <c r="EC81" s="16"/>
      <c r="ED81" s="14"/>
      <c r="EE81" s="43"/>
      <c r="EG81" s="51"/>
      <c r="EH81" s="16"/>
      <c r="EI81" s="14"/>
      <c r="EJ81" s="43"/>
      <c r="EL81" s="51"/>
      <c r="EM81" s="16"/>
      <c r="EN81" s="14"/>
      <c r="EO81" s="43"/>
      <c r="EQ81" s="51"/>
      <c r="ER81" s="16"/>
      <c r="ES81" s="14"/>
      <c r="ET81" s="43"/>
      <c r="EV81" s="51"/>
      <c r="EW81" s="16"/>
      <c r="EX81" s="14"/>
      <c r="EY81" s="43"/>
      <c r="FA81" s="51"/>
      <c r="FB81" s="16"/>
      <c r="FC81" s="14"/>
      <c r="FD81" s="43"/>
      <c r="FF81" s="51"/>
      <c r="FG81" s="16"/>
      <c r="FH81" s="14"/>
      <c r="FI81" s="43"/>
      <c r="FK81" s="51"/>
      <c r="FL81" s="16"/>
      <c r="FM81" s="14"/>
      <c r="FN81" s="43"/>
      <c r="FP81" s="51"/>
      <c r="FQ81" s="16"/>
      <c r="FR81" s="14"/>
      <c r="FS81" s="43"/>
      <c r="FU81" s="51"/>
      <c r="FV81" s="16"/>
      <c r="FW81" s="14"/>
      <c r="FX81" s="43"/>
      <c r="FZ81" s="51"/>
      <c r="GA81" s="16"/>
      <c r="GB81" s="14"/>
      <c r="GC81" s="43"/>
      <c r="GE81" s="51"/>
      <c r="GF81" s="16"/>
      <c r="GG81" s="14"/>
      <c r="GH81" s="43"/>
      <c r="GJ81" s="51"/>
      <c r="GK81" s="16"/>
      <c r="GL81" s="14"/>
      <c r="GM81" s="43"/>
      <c r="GO81" s="51"/>
      <c r="GP81" s="16"/>
      <c r="GQ81" s="14"/>
      <c r="GR81" s="43"/>
      <c r="GT81" s="51"/>
      <c r="GU81" s="16"/>
      <c r="GV81" s="14"/>
      <c r="GW81" s="43"/>
      <c r="GY81" s="51"/>
      <c r="GZ81" s="16"/>
      <c r="HA81" s="14"/>
      <c r="HB81" s="43"/>
      <c r="HD81" s="51"/>
      <c r="HE81" s="16"/>
      <c r="HF81" s="14"/>
      <c r="HG81" s="43"/>
      <c r="HI81" s="51"/>
      <c r="HJ81" s="16"/>
      <c r="HK81" s="14"/>
      <c r="HL81" s="43"/>
      <c r="HN81" s="51"/>
      <c r="HO81" s="16"/>
      <c r="HP81" s="14"/>
      <c r="HQ81" s="43"/>
      <c r="HS81" s="51"/>
      <c r="HT81" s="16"/>
      <c r="HU81" s="14"/>
      <c r="HV81" s="43"/>
      <c r="HX81" s="51"/>
    </row>
    <row r="82" spans="1:232" ht="13.5" customHeight="1">
      <c r="A82" s="50"/>
      <c r="B82" s="14"/>
      <c r="C82" s="16"/>
      <c r="D82" s="14"/>
      <c r="E82" s="43"/>
      <c r="G82" s="51"/>
      <c r="H82" s="16"/>
      <c r="I82" s="14"/>
      <c r="J82" s="43"/>
      <c r="L82" s="51"/>
      <c r="M82" s="16"/>
      <c r="N82" s="14"/>
      <c r="O82" s="43"/>
      <c r="Q82" s="51"/>
      <c r="R82" s="16"/>
      <c r="S82" s="14"/>
      <c r="T82" s="43"/>
      <c r="V82" s="51"/>
      <c r="W82" s="16"/>
      <c r="X82" s="14"/>
      <c r="Y82" s="43"/>
      <c r="AA82" s="51"/>
      <c r="AB82" s="16"/>
      <c r="AC82" s="14"/>
      <c r="AD82" s="43"/>
      <c r="AF82" s="51"/>
      <c r="AG82" s="16"/>
      <c r="AH82" s="14"/>
      <c r="AI82" s="43"/>
      <c r="AK82" s="51"/>
      <c r="AL82" s="16"/>
      <c r="AM82" s="14"/>
      <c r="AN82" s="43"/>
      <c r="AP82" s="51"/>
      <c r="AQ82" s="16"/>
      <c r="AR82" s="14"/>
      <c r="AS82" s="43"/>
      <c r="AU82" s="51"/>
      <c r="AV82" s="16"/>
      <c r="AW82" s="14"/>
      <c r="AX82" s="43"/>
      <c r="AZ82" s="51"/>
      <c r="BA82" s="16"/>
      <c r="BB82" s="14"/>
      <c r="BC82" s="43"/>
      <c r="BE82" s="51"/>
      <c r="BF82" s="16"/>
      <c r="BG82" s="14"/>
      <c r="BH82" s="43"/>
      <c r="BJ82" s="51"/>
      <c r="BK82" s="16"/>
      <c r="BL82" s="14"/>
      <c r="BM82" s="43"/>
      <c r="BO82" s="51"/>
      <c r="BP82" s="16"/>
      <c r="BQ82" s="14"/>
      <c r="BR82" s="43"/>
      <c r="BT82" s="51"/>
      <c r="BU82" s="16"/>
      <c r="BV82" s="14"/>
      <c r="BW82" s="43"/>
      <c r="BY82" s="51"/>
      <c r="BZ82" s="16"/>
      <c r="CA82" s="14"/>
      <c r="CB82" s="43"/>
      <c r="CD82" s="51"/>
      <c r="CE82" s="16"/>
      <c r="CF82" s="14"/>
      <c r="CG82" s="43"/>
      <c r="CI82" s="51"/>
      <c r="CJ82" s="16"/>
      <c r="CK82" s="14"/>
      <c r="CL82" s="43"/>
      <c r="CN82" s="51"/>
      <c r="CO82" s="16"/>
      <c r="CP82" s="14"/>
      <c r="CQ82" s="43"/>
      <c r="CS82" s="51"/>
      <c r="CT82" s="16"/>
      <c r="CU82" s="14"/>
      <c r="CV82" s="43"/>
      <c r="CX82" s="51"/>
      <c r="CY82" s="16"/>
      <c r="CZ82" s="14"/>
      <c r="DA82" s="43"/>
      <c r="DC82" s="51"/>
      <c r="DD82" s="16"/>
      <c r="DE82" s="14"/>
      <c r="DF82" s="43"/>
      <c r="DH82" s="51"/>
      <c r="DI82" s="16"/>
      <c r="DJ82" s="14"/>
      <c r="DK82" s="43"/>
      <c r="DM82" s="51"/>
      <c r="DN82" s="16"/>
      <c r="DO82" s="14"/>
      <c r="DP82" s="43"/>
      <c r="DR82" s="51"/>
      <c r="DS82" s="16"/>
      <c r="DT82" s="14"/>
      <c r="DU82" s="43"/>
      <c r="DW82" s="51"/>
      <c r="DX82" s="16"/>
      <c r="DY82" s="14"/>
      <c r="DZ82" s="43"/>
      <c r="EB82" s="51"/>
      <c r="EC82" s="16"/>
      <c r="ED82" s="14"/>
      <c r="EE82" s="43"/>
      <c r="EG82" s="51"/>
      <c r="EH82" s="16"/>
      <c r="EI82" s="14"/>
      <c r="EJ82" s="43"/>
      <c r="EL82" s="51"/>
      <c r="EM82" s="16"/>
      <c r="EN82" s="14"/>
      <c r="EO82" s="43"/>
      <c r="EQ82" s="51"/>
      <c r="ER82" s="16"/>
      <c r="ES82" s="14"/>
      <c r="ET82" s="43"/>
      <c r="EV82" s="51"/>
      <c r="EW82" s="16"/>
      <c r="EX82" s="14"/>
      <c r="EY82" s="43"/>
      <c r="FA82" s="51"/>
      <c r="FB82" s="16"/>
      <c r="FC82" s="14"/>
      <c r="FD82" s="43"/>
      <c r="FF82" s="51"/>
      <c r="FG82" s="16"/>
      <c r="FH82" s="14"/>
      <c r="FI82" s="43"/>
      <c r="FK82" s="51"/>
      <c r="FL82" s="16"/>
      <c r="FM82" s="14"/>
      <c r="FN82" s="43"/>
      <c r="FP82" s="51"/>
      <c r="FQ82" s="16"/>
      <c r="FR82" s="14"/>
      <c r="FS82" s="43"/>
      <c r="FU82" s="51"/>
      <c r="FV82" s="16"/>
      <c r="FW82" s="14"/>
      <c r="FX82" s="43"/>
      <c r="FZ82" s="51"/>
      <c r="GA82" s="16"/>
      <c r="GB82" s="14"/>
      <c r="GC82" s="43"/>
      <c r="GE82" s="51"/>
      <c r="GF82" s="16"/>
      <c r="GG82" s="14"/>
      <c r="GH82" s="43"/>
      <c r="GJ82" s="51"/>
      <c r="GK82" s="16"/>
      <c r="GL82" s="14"/>
      <c r="GM82" s="43"/>
      <c r="GO82" s="51"/>
      <c r="GP82" s="16"/>
      <c r="GQ82" s="14"/>
      <c r="GR82" s="43"/>
      <c r="GT82" s="51"/>
      <c r="GU82" s="16"/>
      <c r="GV82" s="14"/>
      <c r="GW82" s="43"/>
      <c r="GY82" s="51"/>
      <c r="GZ82" s="16"/>
      <c r="HA82" s="14"/>
      <c r="HB82" s="43"/>
      <c r="HD82" s="51"/>
      <c r="HE82" s="16"/>
      <c r="HF82" s="14"/>
      <c r="HG82" s="43"/>
      <c r="HI82" s="51"/>
      <c r="HJ82" s="16"/>
      <c r="HK82" s="14"/>
      <c r="HL82" s="43"/>
      <c r="HN82" s="51"/>
      <c r="HO82" s="16"/>
      <c r="HP82" s="14"/>
      <c r="HQ82" s="43"/>
      <c r="HS82" s="51"/>
      <c r="HT82" s="16"/>
      <c r="HU82" s="14"/>
      <c r="HV82" s="43"/>
      <c r="HX82" s="51"/>
    </row>
    <row r="83" spans="1:232" ht="13.5" customHeight="1">
      <c r="A83" s="50"/>
      <c r="B83" s="14"/>
      <c r="C83" s="16"/>
      <c r="D83" s="14"/>
      <c r="E83" s="43"/>
      <c r="G83" s="51"/>
      <c r="H83" s="16"/>
      <c r="I83" s="14"/>
      <c r="J83" s="43"/>
      <c r="L83" s="51"/>
      <c r="M83" s="16"/>
      <c r="N83" s="14"/>
      <c r="O83" s="43"/>
      <c r="Q83" s="51"/>
      <c r="R83" s="16"/>
      <c r="S83" s="14"/>
      <c r="T83" s="43"/>
      <c r="V83" s="51"/>
      <c r="W83" s="16"/>
      <c r="X83" s="14"/>
      <c r="Y83" s="43"/>
      <c r="AA83" s="51"/>
      <c r="AB83" s="16"/>
      <c r="AC83" s="14"/>
      <c r="AD83" s="43"/>
      <c r="AF83" s="51"/>
      <c r="AG83" s="16"/>
      <c r="AH83" s="14"/>
      <c r="AI83" s="43"/>
      <c r="AK83" s="51"/>
      <c r="AL83" s="16"/>
      <c r="AM83" s="14"/>
      <c r="AN83" s="43"/>
      <c r="AP83" s="51"/>
      <c r="AQ83" s="16"/>
      <c r="AR83" s="14"/>
      <c r="AS83" s="43"/>
      <c r="AU83" s="51"/>
      <c r="AV83" s="16"/>
      <c r="AW83" s="14"/>
      <c r="AX83" s="43"/>
      <c r="AZ83" s="51"/>
      <c r="BA83" s="16"/>
      <c r="BB83" s="14"/>
      <c r="BC83" s="43"/>
      <c r="BE83" s="51"/>
      <c r="BF83" s="16"/>
      <c r="BG83" s="14"/>
      <c r="BH83" s="43"/>
      <c r="BJ83" s="51"/>
      <c r="BK83" s="16"/>
      <c r="BL83" s="14"/>
      <c r="BM83" s="43"/>
      <c r="BO83" s="51"/>
      <c r="BP83" s="16"/>
      <c r="BQ83" s="14"/>
      <c r="BR83" s="43"/>
      <c r="BT83" s="51"/>
      <c r="BU83" s="16"/>
      <c r="BV83" s="14"/>
      <c r="BW83" s="43"/>
      <c r="BY83" s="51"/>
      <c r="BZ83" s="16"/>
      <c r="CA83" s="14"/>
      <c r="CB83" s="43"/>
      <c r="CD83" s="51"/>
      <c r="CE83" s="16"/>
      <c r="CF83" s="14"/>
      <c r="CG83" s="43"/>
      <c r="CI83" s="51"/>
      <c r="CJ83" s="16"/>
      <c r="CK83" s="14"/>
      <c r="CL83" s="43"/>
      <c r="CN83" s="51"/>
      <c r="CO83" s="16"/>
      <c r="CP83" s="14"/>
      <c r="CQ83" s="43"/>
      <c r="CS83" s="51"/>
      <c r="CT83" s="16"/>
      <c r="CU83" s="14"/>
      <c r="CV83" s="43"/>
      <c r="CX83" s="51"/>
      <c r="CY83" s="16"/>
      <c r="CZ83" s="14"/>
      <c r="DA83" s="43"/>
      <c r="DC83" s="51"/>
      <c r="DD83" s="16"/>
      <c r="DE83" s="14"/>
      <c r="DF83" s="43"/>
      <c r="DH83" s="51"/>
      <c r="DI83" s="16"/>
      <c r="DJ83" s="14"/>
      <c r="DK83" s="43"/>
      <c r="DM83" s="51"/>
      <c r="DN83" s="16"/>
      <c r="DO83" s="14"/>
      <c r="DP83" s="43"/>
      <c r="DR83" s="51"/>
      <c r="DS83" s="16"/>
      <c r="DT83" s="14"/>
      <c r="DU83" s="43"/>
      <c r="DW83" s="51"/>
      <c r="DX83" s="16"/>
      <c r="DY83" s="14"/>
      <c r="DZ83" s="43"/>
      <c r="EB83" s="51"/>
      <c r="EC83" s="16"/>
      <c r="ED83" s="14"/>
      <c r="EE83" s="43"/>
      <c r="EG83" s="51"/>
      <c r="EH83" s="16"/>
      <c r="EI83" s="14"/>
      <c r="EJ83" s="43"/>
      <c r="EL83" s="51"/>
      <c r="EM83" s="16"/>
      <c r="EN83" s="14"/>
      <c r="EO83" s="43"/>
      <c r="EQ83" s="51"/>
      <c r="ER83" s="16"/>
      <c r="ES83" s="14"/>
      <c r="ET83" s="43"/>
      <c r="EV83" s="51"/>
      <c r="EW83" s="16"/>
      <c r="EX83" s="14"/>
      <c r="EY83" s="43"/>
      <c r="FA83" s="51"/>
      <c r="FB83" s="16"/>
      <c r="FC83" s="14"/>
      <c r="FD83" s="43"/>
      <c r="FF83" s="51"/>
      <c r="FG83" s="16"/>
      <c r="FH83" s="14"/>
      <c r="FI83" s="43"/>
      <c r="FK83" s="51"/>
      <c r="FL83" s="16"/>
      <c r="FM83" s="14"/>
      <c r="FN83" s="43"/>
      <c r="FP83" s="51"/>
      <c r="FQ83" s="16"/>
      <c r="FR83" s="14"/>
      <c r="FS83" s="43"/>
      <c r="FU83" s="51"/>
      <c r="FV83" s="16"/>
      <c r="FW83" s="14"/>
      <c r="FX83" s="43"/>
      <c r="FZ83" s="51"/>
      <c r="GA83" s="16"/>
      <c r="GB83" s="14"/>
      <c r="GC83" s="43"/>
      <c r="GE83" s="51"/>
      <c r="GF83" s="16"/>
      <c r="GG83" s="14"/>
      <c r="GH83" s="43"/>
      <c r="GJ83" s="51"/>
      <c r="GK83" s="16"/>
      <c r="GL83" s="14"/>
      <c r="GM83" s="43"/>
      <c r="GO83" s="51"/>
      <c r="GP83" s="16"/>
      <c r="GQ83" s="14"/>
      <c r="GR83" s="43"/>
      <c r="GT83" s="51"/>
      <c r="GU83" s="16"/>
      <c r="GV83" s="14"/>
      <c r="GW83" s="43"/>
      <c r="GY83" s="51"/>
      <c r="GZ83" s="16"/>
      <c r="HA83" s="14"/>
      <c r="HB83" s="43"/>
      <c r="HD83" s="51"/>
      <c r="HE83" s="16"/>
      <c r="HF83" s="14"/>
      <c r="HG83" s="43"/>
      <c r="HI83" s="51"/>
      <c r="HJ83" s="16"/>
      <c r="HK83" s="14"/>
      <c r="HL83" s="43"/>
      <c r="HN83" s="51"/>
      <c r="HO83" s="16"/>
      <c r="HP83" s="14"/>
      <c r="HQ83" s="43"/>
      <c r="HS83" s="51"/>
      <c r="HT83" s="16"/>
      <c r="HU83" s="14"/>
      <c r="HV83" s="43"/>
      <c r="HX83" s="51"/>
    </row>
    <row r="84" spans="1:232" ht="13.5" customHeight="1">
      <c r="A84" s="50"/>
      <c r="B84" s="14"/>
      <c r="C84" s="16"/>
      <c r="D84" s="14"/>
      <c r="E84" s="43"/>
      <c r="G84" s="51"/>
      <c r="H84" s="16"/>
      <c r="I84" s="14"/>
      <c r="J84" s="43"/>
      <c r="L84" s="51"/>
      <c r="M84" s="16"/>
      <c r="N84" s="14"/>
      <c r="O84" s="43"/>
      <c r="Q84" s="51"/>
      <c r="R84" s="16"/>
      <c r="S84" s="14"/>
      <c r="T84" s="43"/>
      <c r="V84" s="51"/>
      <c r="W84" s="16"/>
      <c r="X84" s="14"/>
      <c r="Y84" s="43"/>
      <c r="AA84" s="51"/>
      <c r="AB84" s="16"/>
      <c r="AC84" s="14"/>
      <c r="AD84" s="43"/>
      <c r="AF84" s="51"/>
      <c r="AG84" s="16"/>
      <c r="AH84" s="14"/>
      <c r="AI84" s="43"/>
      <c r="AK84" s="51"/>
      <c r="AL84" s="16"/>
      <c r="AM84" s="14"/>
      <c r="AN84" s="43"/>
      <c r="AP84" s="51"/>
      <c r="AQ84" s="16"/>
      <c r="AR84" s="14"/>
      <c r="AS84" s="43"/>
      <c r="AU84" s="51"/>
      <c r="AV84" s="16"/>
      <c r="AW84" s="14"/>
      <c r="AX84" s="43"/>
      <c r="AZ84" s="51"/>
      <c r="BA84" s="16"/>
      <c r="BB84" s="14"/>
      <c r="BC84" s="43"/>
      <c r="BE84" s="51"/>
      <c r="BF84" s="16"/>
      <c r="BG84" s="14"/>
      <c r="BH84" s="43"/>
      <c r="BJ84" s="51"/>
      <c r="BK84" s="16"/>
      <c r="BL84" s="14"/>
      <c r="BM84" s="43"/>
      <c r="BO84" s="51"/>
      <c r="BP84" s="16"/>
      <c r="BQ84" s="14"/>
      <c r="BR84" s="43"/>
      <c r="BT84" s="51"/>
      <c r="BU84" s="16"/>
      <c r="BV84" s="14"/>
      <c r="BW84" s="43"/>
      <c r="BY84" s="51"/>
      <c r="BZ84" s="16"/>
      <c r="CA84" s="14"/>
      <c r="CB84" s="43"/>
      <c r="CD84" s="51"/>
      <c r="CE84" s="16"/>
      <c r="CF84" s="14"/>
      <c r="CG84" s="43"/>
      <c r="CI84" s="51"/>
      <c r="CJ84" s="16"/>
      <c r="CK84" s="14"/>
      <c r="CL84" s="43"/>
      <c r="CN84" s="51"/>
      <c r="CO84" s="16"/>
      <c r="CP84" s="14"/>
      <c r="CQ84" s="43"/>
      <c r="CS84" s="51"/>
      <c r="CT84" s="16"/>
      <c r="CU84" s="14"/>
      <c r="CV84" s="43"/>
      <c r="CX84" s="51"/>
      <c r="CY84" s="16"/>
      <c r="CZ84" s="14"/>
      <c r="DA84" s="43"/>
      <c r="DC84" s="51"/>
      <c r="DD84" s="16"/>
      <c r="DE84" s="14"/>
      <c r="DF84" s="43"/>
      <c r="DH84" s="51"/>
      <c r="DI84" s="16"/>
      <c r="DJ84" s="14"/>
      <c r="DK84" s="43"/>
      <c r="DM84" s="51"/>
      <c r="DN84" s="16"/>
      <c r="DO84" s="14"/>
      <c r="DP84" s="43"/>
      <c r="DR84" s="51"/>
      <c r="DS84" s="16"/>
      <c r="DT84" s="14"/>
      <c r="DU84" s="43"/>
      <c r="DW84" s="51"/>
      <c r="DX84" s="16"/>
      <c r="DY84" s="14"/>
      <c r="DZ84" s="43"/>
      <c r="EB84" s="51"/>
      <c r="EC84" s="16"/>
      <c r="ED84" s="14"/>
      <c r="EE84" s="43"/>
      <c r="EG84" s="51"/>
      <c r="EH84" s="16"/>
      <c r="EI84" s="14"/>
      <c r="EJ84" s="43"/>
      <c r="EL84" s="51"/>
      <c r="EM84" s="16"/>
      <c r="EN84" s="14"/>
      <c r="EO84" s="43"/>
      <c r="EQ84" s="51"/>
      <c r="ER84" s="16"/>
      <c r="ES84" s="14"/>
      <c r="ET84" s="43"/>
      <c r="EV84" s="51"/>
      <c r="EW84" s="16"/>
      <c r="EX84" s="14"/>
      <c r="EY84" s="43"/>
      <c r="FA84" s="51"/>
      <c r="FB84" s="16"/>
      <c r="FC84" s="14"/>
      <c r="FD84" s="43"/>
      <c r="FF84" s="51"/>
      <c r="FG84" s="16"/>
      <c r="FH84" s="14"/>
      <c r="FI84" s="43"/>
      <c r="FK84" s="51"/>
      <c r="FL84" s="16"/>
      <c r="FM84" s="14"/>
      <c r="FN84" s="43"/>
      <c r="FP84" s="51"/>
      <c r="FQ84" s="16"/>
      <c r="FR84" s="14"/>
      <c r="FS84" s="43"/>
      <c r="FU84" s="51"/>
      <c r="FV84" s="16"/>
      <c r="FW84" s="14"/>
      <c r="FX84" s="43"/>
      <c r="FZ84" s="51"/>
      <c r="GA84" s="16"/>
      <c r="GB84" s="14"/>
      <c r="GC84" s="43"/>
      <c r="GE84" s="51"/>
      <c r="GF84" s="16"/>
      <c r="GG84" s="14"/>
      <c r="GH84" s="43"/>
      <c r="GJ84" s="51"/>
      <c r="GK84" s="16"/>
      <c r="GL84" s="14"/>
      <c r="GM84" s="43"/>
      <c r="GO84" s="51"/>
      <c r="GP84" s="16"/>
      <c r="GQ84" s="14"/>
      <c r="GR84" s="43"/>
      <c r="GT84" s="51"/>
      <c r="GU84" s="16"/>
      <c r="GV84" s="14"/>
      <c r="GW84" s="43"/>
      <c r="GY84" s="51"/>
      <c r="GZ84" s="16"/>
      <c r="HA84" s="14"/>
      <c r="HB84" s="43"/>
      <c r="HD84" s="51"/>
      <c r="HE84" s="16"/>
      <c r="HF84" s="14"/>
      <c r="HG84" s="43"/>
      <c r="HI84" s="51"/>
      <c r="HJ84" s="16"/>
      <c r="HK84" s="14"/>
      <c r="HL84" s="43"/>
      <c r="HN84" s="51"/>
      <c r="HO84" s="16"/>
      <c r="HP84" s="14"/>
      <c r="HQ84" s="43"/>
      <c r="HS84" s="51"/>
      <c r="HT84" s="16"/>
      <c r="HU84" s="14"/>
      <c r="HV84" s="43"/>
      <c r="HX84" s="51"/>
    </row>
    <row r="85" spans="1:232" ht="13.5" customHeight="1">
      <c r="A85" s="50"/>
      <c r="B85" s="14"/>
      <c r="C85" s="16"/>
      <c r="D85" s="14"/>
      <c r="E85" s="43"/>
      <c r="G85" s="51"/>
      <c r="H85" s="16"/>
      <c r="I85" s="14"/>
      <c r="J85" s="43"/>
      <c r="L85" s="51"/>
      <c r="M85" s="16"/>
      <c r="N85" s="14"/>
      <c r="O85" s="43"/>
      <c r="Q85" s="51"/>
      <c r="R85" s="16"/>
      <c r="S85" s="14"/>
      <c r="T85" s="43"/>
      <c r="V85" s="51"/>
      <c r="W85" s="16"/>
      <c r="X85" s="14"/>
      <c r="Y85" s="43"/>
      <c r="AA85" s="51"/>
      <c r="AB85" s="16"/>
      <c r="AC85" s="14"/>
      <c r="AD85" s="43"/>
      <c r="AF85" s="51"/>
      <c r="AG85" s="16"/>
      <c r="AH85" s="14"/>
      <c r="AI85" s="43"/>
      <c r="AK85" s="51"/>
      <c r="AL85" s="16"/>
      <c r="AM85" s="14"/>
      <c r="AN85" s="43"/>
      <c r="AP85" s="51"/>
      <c r="AQ85" s="16"/>
      <c r="AR85" s="14"/>
      <c r="AS85" s="43"/>
      <c r="AU85" s="51"/>
      <c r="AV85" s="16"/>
      <c r="AW85" s="14"/>
      <c r="AX85" s="43"/>
      <c r="AZ85" s="51"/>
      <c r="BA85" s="16"/>
      <c r="BB85" s="14"/>
      <c r="BC85" s="43"/>
      <c r="BE85" s="51"/>
      <c r="BF85" s="16"/>
      <c r="BG85" s="14"/>
      <c r="BH85" s="43"/>
      <c r="BJ85" s="51"/>
      <c r="BK85" s="16"/>
      <c r="BL85" s="14"/>
      <c r="BM85" s="43"/>
      <c r="BO85" s="51"/>
      <c r="BP85" s="16"/>
      <c r="BQ85" s="14"/>
      <c r="BR85" s="43"/>
      <c r="BT85" s="51"/>
      <c r="BU85" s="16"/>
      <c r="BV85" s="14"/>
      <c r="BW85" s="43"/>
      <c r="BY85" s="51"/>
      <c r="BZ85" s="16"/>
      <c r="CA85" s="14"/>
      <c r="CB85" s="43"/>
      <c r="CD85" s="51"/>
      <c r="CE85" s="16"/>
      <c r="CF85" s="14"/>
      <c r="CG85" s="43"/>
      <c r="CI85" s="51"/>
      <c r="CJ85" s="16"/>
      <c r="CK85" s="14"/>
      <c r="CL85" s="43"/>
      <c r="CN85" s="51"/>
      <c r="CO85" s="16"/>
      <c r="CP85" s="14"/>
      <c r="CQ85" s="43"/>
      <c r="CS85" s="51"/>
      <c r="CT85" s="16"/>
      <c r="CU85" s="14"/>
      <c r="CV85" s="43"/>
      <c r="CX85" s="51"/>
      <c r="CY85" s="16"/>
      <c r="CZ85" s="14"/>
      <c r="DA85" s="43"/>
      <c r="DC85" s="51"/>
      <c r="DD85" s="16"/>
      <c r="DE85" s="14"/>
      <c r="DF85" s="43"/>
      <c r="DH85" s="51"/>
      <c r="DI85" s="16"/>
      <c r="DJ85" s="14"/>
      <c r="DK85" s="43"/>
      <c r="DM85" s="51"/>
      <c r="DN85" s="16"/>
      <c r="DO85" s="14"/>
      <c r="DP85" s="43"/>
      <c r="DR85" s="51"/>
      <c r="DS85" s="16"/>
      <c r="DT85" s="14"/>
      <c r="DU85" s="43"/>
      <c r="DW85" s="51"/>
      <c r="DX85" s="16"/>
      <c r="DY85" s="14"/>
      <c r="DZ85" s="43"/>
      <c r="EB85" s="51"/>
      <c r="EC85" s="16"/>
      <c r="ED85" s="14"/>
      <c r="EE85" s="43"/>
      <c r="EG85" s="51"/>
      <c r="EH85" s="16"/>
      <c r="EI85" s="14"/>
      <c r="EJ85" s="43"/>
      <c r="EL85" s="51"/>
      <c r="EM85" s="16"/>
      <c r="EN85" s="14"/>
      <c r="EO85" s="43"/>
      <c r="EQ85" s="51"/>
      <c r="ER85" s="16"/>
      <c r="ES85" s="14"/>
      <c r="ET85" s="43"/>
      <c r="EV85" s="51"/>
      <c r="EW85" s="16"/>
      <c r="EX85" s="14"/>
      <c r="EY85" s="43"/>
      <c r="FA85" s="51"/>
      <c r="FB85" s="16"/>
      <c r="FC85" s="14"/>
      <c r="FD85" s="43"/>
      <c r="FF85" s="51"/>
      <c r="FG85" s="16"/>
      <c r="FH85" s="14"/>
      <c r="FI85" s="43"/>
      <c r="FK85" s="51"/>
      <c r="FL85" s="16"/>
      <c r="FM85" s="14"/>
      <c r="FN85" s="43"/>
      <c r="FP85" s="51"/>
      <c r="FQ85" s="16"/>
      <c r="FR85" s="14"/>
      <c r="FS85" s="43"/>
      <c r="FU85" s="51"/>
      <c r="FV85" s="16"/>
      <c r="FW85" s="14"/>
      <c r="FX85" s="43"/>
      <c r="FZ85" s="51"/>
      <c r="GA85" s="16"/>
      <c r="GB85" s="14"/>
      <c r="GC85" s="43"/>
      <c r="GE85" s="51"/>
      <c r="GF85" s="16"/>
      <c r="GG85" s="14"/>
      <c r="GH85" s="43"/>
      <c r="GJ85" s="51"/>
      <c r="GK85" s="16"/>
      <c r="GL85" s="14"/>
      <c r="GM85" s="43"/>
      <c r="GO85" s="51"/>
      <c r="GP85" s="16"/>
      <c r="GQ85" s="14"/>
      <c r="GR85" s="43"/>
      <c r="GT85" s="51"/>
      <c r="GU85" s="16"/>
      <c r="GV85" s="14"/>
      <c r="GW85" s="43"/>
      <c r="GY85" s="51"/>
      <c r="GZ85" s="16"/>
      <c r="HA85" s="14"/>
      <c r="HB85" s="43"/>
      <c r="HD85" s="51"/>
      <c r="HE85" s="16"/>
      <c r="HF85" s="14"/>
      <c r="HG85" s="43"/>
      <c r="HI85" s="51"/>
      <c r="HJ85" s="16"/>
      <c r="HK85" s="14"/>
      <c r="HL85" s="43"/>
      <c r="HN85" s="51"/>
      <c r="HO85" s="16"/>
      <c r="HP85" s="14"/>
      <c r="HQ85" s="43"/>
      <c r="HS85" s="51"/>
      <c r="HT85" s="16"/>
      <c r="HU85" s="14"/>
      <c r="HV85" s="43"/>
      <c r="HX85" s="51"/>
    </row>
    <row r="86" spans="1:232" ht="13.5" customHeight="1">
      <c r="A86" s="50"/>
      <c r="B86" s="14"/>
      <c r="C86" s="16"/>
      <c r="D86" s="14"/>
      <c r="E86" s="43"/>
      <c r="G86" s="51"/>
      <c r="H86" s="16"/>
      <c r="I86" s="14"/>
      <c r="J86" s="43"/>
      <c r="L86" s="51"/>
      <c r="M86" s="16"/>
      <c r="N86" s="14"/>
      <c r="O86" s="43"/>
      <c r="Q86" s="51"/>
      <c r="R86" s="16"/>
      <c r="S86" s="14"/>
      <c r="T86" s="43"/>
      <c r="V86" s="51"/>
      <c r="W86" s="16"/>
      <c r="X86" s="14"/>
      <c r="Y86" s="43"/>
      <c r="AA86" s="51"/>
      <c r="AB86" s="16"/>
      <c r="AC86" s="14"/>
      <c r="AD86" s="43"/>
      <c r="AF86" s="51"/>
      <c r="AG86" s="16"/>
      <c r="AH86" s="14"/>
      <c r="AI86" s="43"/>
      <c r="AK86" s="51"/>
      <c r="AL86" s="16"/>
      <c r="AM86" s="14"/>
      <c r="AN86" s="43"/>
      <c r="AP86" s="51"/>
      <c r="AQ86" s="16"/>
      <c r="AR86" s="14"/>
      <c r="AS86" s="43"/>
      <c r="AU86" s="51"/>
      <c r="AV86" s="16"/>
      <c r="AW86" s="14"/>
      <c r="AX86" s="43"/>
      <c r="AZ86" s="51"/>
      <c r="BA86" s="16"/>
      <c r="BB86" s="14"/>
      <c r="BC86" s="43"/>
      <c r="BE86" s="51"/>
      <c r="BF86" s="16"/>
      <c r="BG86" s="14"/>
      <c r="BH86" s="43"/>
      <c r="BJ86" s="51"/>
      <c r="BK86" s="16"/>
      <c r="BL86" s="14"/>
      <c r="BM86" s="43"/>
      <c r="BO86" s="51"/>
      <c r="BP86" s="16"/>
      <c r="BQ86" s="14"/>
      <c r="BR86" s="43"/>
      <c r="BT86" s="51"/>
      <c r="BU86" s="16"/>
      <c r="BV86" s="14"/>
      <c r="BW86" s="43"/>
      <c r="BY86" s="51"/>
      <c r="BZ86" s="16"/>
      <c r="CA86" s="14"/>
      <c r="CB86" s="43"/>
      <c r="CD86" s="51"/>
      <c r="CE86" s="16"/>
      <c r="CF86" s="14"/>
      <c r="CG86" s="43"/>
      <c r="CI86" s="51"/>
      <c r="CJ86" s="16"/>
      <c r="CK86" s="14"/>
      <c r="CL86" s="43"/>
      <c r="CN86" s="51"/>
      <c r="CO86" s="16"/>
      <c r="CP86" s="14"/>
      <c r="CQ86" s="43"/>
      <c r="CS86" s="51"/>
      <c r="CT86" s="16"/>
      <c r="CU86" s="14"/>
      <c r="CV86" s="43"/>
      <c r="CX86" s="51"/>
      <c r="CY86" s="16"/>
      <c r="CZ86" s="14"/>
      <c r="DA86" s="43"/>
      <c r="DC86" s="51"/>
      <c r="DD86" s="16"/>
      <c r="DE86" s="14"/>
      <c r="DF86" s="43"/>
      <c r="DH86" s="51"/>
      <c r="DI86" s="16"/>
      <c r="DJ86" s="14"/>
      <c r="DK86" s="43"/>
      <c r="DM86" s="51"/>
      <c r="DN86" s="16"/>
      <c r="DO86" s="14"/>
      <c r="DP86" s="43"/>
      <c r="DR86" s="51"/>
      <c r="DS86" s="16"/>
      <c r="DT86" s="14"/>
      <c r="DU86" s="43"/>
      <c r="DW86" s="51"/>
      <c r="DX86" s="16"/>
      <c r="DY86" s="14"/>
      <c r="DZ86" s="43"/>
      <c r="EB86" s="51"/>
      <c r="EC86" s="16"/>
      <c r="ED86" s="14"/>
      <c r="EE86" s="43"/>
      <c r="EG86" s="51"/>
      <c r="EH86" s="16"/>
      <c r="EI86" s="14"/>
      <c r="EJ86" s="43"/>
      <c r="EL86" s="51"/>
      <c r="EM86" s="16"/>
      <c r="EN86" s="14"/>
      <c r="EO86" s="43"/>
      <c r="EQ86" s="51"/>
      <c r="ER86" s="16"/>
      <c r="ES86" s="14"/>
      <c r="ET86" s="43"/>
      <c r="EV86" s="51"/>
      <c r="EW86" s="16"/>
      <c r="EX86" s="14"/>
      <c r="EY86" s="43"/>
      <c r="FA86" s="51"/>
      <c r="FB86" s="16"/>
      <c r="FC86" s="14"/>
      <c r="FD86" s="43"/>
      <c r="FF86" s="51"/>
      <c r="FG86" s="16"/>
      <c r="FH86" s="14"/>
      <c r="FI86" s="43"/>
      <c r="FK86" s="51"/>
      <c r="FL86" s="16"/>
      <c r="FM86" s="14"/>
      <c r="FN86" s="43"/>
      <c r="FP86" s="51"/>
      <c r="FQ86" s="16"/>
      <c r="FR86" s="14"/>
      <c r="FS86" s="43"/>
      <c r="FU86" s="51"/>
      <c r="FV86" s="16"/>
      <c r="FW86" s="14"/>
      <c r="FX86" s="43"/>
      <c r="FZ86" s="51"/>
      <c r="GA86" s="16"/>
      <c r="GB86" s="14"/>
      <c r="GC86" s="43"/>
      <c r="GE86" s="51"/>
      <c r="GF86" s="16"/>
      <c r="GG86" s="14"/>
      <c r="GH86" s="43"/>
      <c r="GJ86" s="51"/>
      <c r="GK86" s="16"/>
      <c r="GL86" s="14"/>
      <c r="GM86" s="43"/>
      <c r="GO86" s="51"/>
      <c r="GP86" s="16"/>
      <c r="GQ86" s="14"/>
      <c r="GR86" s="43"/>
      <c r="GT86" s="51"/>
      <c r="GU86" s="16"/>
      <c r="GV86" s="14"/>
      <c r="GW86" s="43"/>
      <c r="GY86" s="51"/>
      <c r="GZ86" s="16"/>
      <c r="HA86" s="14"/>
      <c r="HB86" s="43"/>
      <c r="HD86" s="51"/>
      <c r="HE86" s="16"/>
      <c r="HF86" s="14"/>
      <c r="HG86" s="43"/>
      <c r="HI86" s="51"/>
      <c r="HJ86" s="16"/>
      <c r="HK86" s="14"/>
      <c r="HL86" s="43"/>
      <c r="HN86" s="51"/>
      <c r="HO86" s="16"/>
      <c r="HP86" s="14"/>
      <c r="HQ86" s="43"/>
      <c r="HS86" s="51"/>
      <c r="HT86" s="16"/>
      <c r="HU86" s="14"/>
      <c r="HV86" s="43"/>
      <c r="HX86" s="51"/>
    </row>
    <row r="87" spans="1:232" ht="13.5" customHeight="1">
      <c r="A87" s="50"/>
      <c r="B87" s="14"/>
      <c r="C87" s="16"/>
      <c r="D87" s="14"/>
      <c r="E87" s="43"/>
      <c r="G87" s="51"/>
      <c r="H87" s="16"/>
      <c r="I87" s="14"/>
      <c r="J87" s="43"/>
      <c r="L87" s="51"/>
      <c r="M87" s="16"/>
      <c r="N87" s="14"/>
      <c r="O87" s="43"/>
      <c r="Q87" s="51"/>
      <c r="R87" s="16"/>
      <c r="S87" s="14"/>
      <c r="T87" s="43"/>
      <c r="V87" s="51"/>
      <c r="W87" s="16"/>
      <c r="X87" s="14"/>
      <c r="Y87" s="43"/>
      <c r="AA87" s="51"/>
      <c r="AB87" s="16"/>
      <c r="AC87" s="14"/>
      <c r="AD87" s="43"/>
      <c r="AF87" s="51"/>
      <c r="AG87" s="16"/>
      <c r="AH87" s="14"/>
      <c r="AI87" s="43"/>
      <c r="AK87" s="51"/>
      <c r="AL87" s="16"/>
      <c r="AM87" s="14"/>
      <c r="AN87" s="43"/>
      <c r="AP87" s="51"/>
      <c r="AQ87" s="16"/>
      <c r="AR87" s="14"/>
      <c r="AS87" s="43"/>
      <c r="AU87" s="51"/>
      <c r="AV87" s="16"/>
      <c r="AW87" s="14"/>
      <c r="AX87" s="43"/>
      <c r="AZ87" s="51"/>
      <c r="BA87" s="16"/>
      <c r="BB87" s="14"/>
      <c r="BC87" s="43"/>
      <c r="BE87" s="51"/>
      <c r="BF87" s="16"/>
      <c r="BG87" s="14"/>
      <c r="BH87" s="43"/>
      <c r="BJ87" s="51"/>
      <c r="BK87" s="16"/>
      <c r="BL87" s="14"/>
      <c r="BM87" s="43"/>
      <c r="BO87" s="51"/>
      <c r="BP87" s="16"/>
      <c r="BQ87" s="14"/>
      <c r="BR87" s="43"/>
      <c r="BT87" s="51"/>
      <c r="BU87" s="16"/>
      <c r="BV87" s="14"/>
      <c r="BW87" s="43"/>
      <c r="BY87" s="51"/>
      <c r="BZ87" s="16"/>
      <c r="CA87" s="14"/>
      <c r="CB87" s="43"/>
      <c r="CD87" s="51"/>
      <c r="CE87" s="16"/>
      <c r="CF87" s="14"/>
      <c r="CG87" s="43"/>
      <c r="CI87" s="51"/>
      <c r="CJ87" s="16"/>
      <c r="CK87" s="14"/>
      <c r="CL87" s="43"/>
      <c r="CN87" s="51"/>
      <c r="CO87" s="16"/>
      <c r="CP87" s="14"/>
      <c r="CQ87" s="43"/>
      <c r="CS87" s="51"/>
      <c r="CT87" s="16"/>
      <c r="CU87" s="14"/>
      <c r="CV87" s="43"/>
      <c r="CX87" s="51"/>
      <c r="CY87" s="16"/>
      <c r="CZ87" s="14"/>
      <c r="DA87" s="43"/>
      <c r="DC87" s="51"/>
      <c r="DD87" s="16"/>
      <c r="DE87" s="14"/>
      <c r="DF87" s="43"/>
      <c r="DH87" s="51"/>
      <c r="DI87" s="16"/>
      <c r="DJ87" s="14"/>
      <c r="DK87" s="43"/>
      <c r="DM87" s="51"/>
      <c r="DN87" s="16"/>
      <c r="DO87" s="14"/>
      <c r="DP87" s="43"/>
      <c r="DR87" s="51"/>
      <c r="DS87" s="16"/>
      <c r="DT87" s="14"/>
      <c r="DU87" s="43"/>
      <c r="DW87" s="51"/>
      <c r="DX87" s="16"/>
      <c r="DY87" s="14"/>
      <c r="DZ87" s="43"/>
      <c r="EB87" s="51"/>
      <c r="EC87" s="16"/>
      <c r="ED87" s="14"/>
      <c r="EE87" s="43"/>
      <c r="EG87" s="51"/>
      <c r="EH87" s="16"/>
      <c r="EI87" s="14"/>
      <c r="EJ87" s="43"/>
      <c r="EL87" s="51"/>
      <c r="EM87" s="16"/>
      <c r="EN87" s="14"/>
      <c r="EO87" s="43"/>
      <c r="EQ87" s="51"/>
      <c r="ER87" s="16"/>
      <c r="ES87" s="14"/>
      <c r="ET87" s="43"/>
      <c r="EV87" s="51"/>
      <c r="EW87" s="16"/>
      <c r="EX87" s="14"/>
      <c r="EY87" s="43"/>
      <c r="FA87" s="51"/>
      <c r="FB87" s="16"/>
      <c r="FC87" s="14"/>
      <c r="FD87" s="43"/>
      <c r="FF87" s="51"/>
      <c r="FG87" s="16"/>
      <c r="FH87" s="14"/>
      <c r="FI87" s="43"/>
      <c r="FK87" s="51"/>
      <c r="FL87" s="16"/>
      <c r="FM87" s="14"/>
      <c r="FN87" s="43"/>
      <c r="FP87" s="51"/>
      <c r="FQ87" s="16"/>
      <c r="FR87" s="14"/>
      <c r="FS87" s="43"/>
      <c r="FU87" s="51"/>
      <c r="FV87" s="16"/>
      <c r="FW87" s="14"/>
      <c r="FX87" s="43"/>
      <c r="FZ87" s="51"/>
      <c r="GA87" s="16"/>
      <c r="GB87" s="14"/>
      <c r="GC87" s="43"/>
      <c r="GE87" s="51"/>
      <c r="GF87" s="16"/>
      <c r="GG87" s="14"/>
      <c r="GH87" s="43"/>
      <c r="GJ87" s="51"/>
      <c r="GK87" s="16"/>
      <c r="GL87" s="14"/>
      <c r="GM87" s="43"/>
      <c r="GO87" s="51"/>
      <c r="GP87" s="16"/>
      <c r="GQ87" s="14"/>
      <c r="GR87" s="43"/>
      <c r="GT87" s="51"/>
      <c r="GU87" s="16"/>
      <c r="GV87" s="14"/>
      <c r="GW87" s="43"/>
      <c r="GY87" s="51"/>
      <c r="GZ87" s="16"/>
      <c r="HA87" s="14"/>
      <c r="HB87" s="43"/>
      <c r="HD87" s="51"/>
      <c r="HE87" s="16"/>
      <c r="HF87" s="14"/>
      <c r="HG87" s="43"/>
      <c r="HI87" s="51"/>
      <c r="HJ87" s="16"/>
      <c r="HK87" s="14"/>
      <c r="HL87" s="43"/>
      <c r="HN87" s="51"/>
      <c r="HO87" s="16"/>
      <c r="HP87" s="14"/>
      <c r="HQ87" s="43"/>
      <c r="HS87" s="51"/>
      <c r="HT87" s="16"/>
      <c r="HU87" s="14"/>
      <c r="HV87" s="43"/>
      <c r="HX87" s="51"/>
    </row>
    <row r="88" spans="1:232" ht="13.5" customHeight="1">
      <c r="A88" s="50"/>
      <c r="B88" s="14"/>
      <c r="C88" s="16"/>
      <c r="D88" s="14"/>
      <c r="E88" s="43"/>
      <c r="G88" s="51"/>
      <c r="H88" s="16"/>
      <c r="I88" s="14"/>
      <c r="J88" s="43"/>
      <c r="L88" s="51"/>
      <c r="M88" s="16"/>
      <c r="N88" s="14"/>
      <c r="O88" s="43"/>
      <c r="Q88" s="51"/>
      <c r="R88" s="16"/>
      <c r="S88" s="14"/>
      <c r="T88" s="43"/>
      <c r="V88" s="51"/>
      <c r="W88" s="16"/>
      <c r="X88" s="14"/>
      <c r="Y88" s="43"/>
      <c r="AA88" s="51"/>
      <c r="AB88" s="16"/>
      <c r="AC88" s="14"/>
      <c r="AD88" s="43"/>
      <c r="AF88" s="51"/>
      <c r="AG88" s="16"/>
      <c r="AH88" s="14"/>
      <c r="AI88" s="43"/>
      <c r="AK88" s="51"/>
      <c r="AL88" s="16"/>
      <c r="AM88" s="14"/>
      <c r="AN88" s="43"/>
      <c r="AP88" s="51"/>
      <c r="AQ88" s="16"/>
      <c r="AR88" s="14"/>
      <c r="AS88" s="43"/>
      <c r="AU88" s="51"/>
      <c r="AV88" s="16"/>
      <c r="AW88" s="14"/>
      <c r="AX88" s="43"/>
      <c r="AZ88" s="51"/>
      <c r="BA88" s="16"/>
      <c r="BB88" s="14"/>
      <c r="BC88" s="43"/>
      <c r="BE88" s="51"/>
      <c r="BF88" s="16"/>
      <c r="BG88" s="14"/>
      <c r="BH88" s="43"/>
      <c r="BJ88" s="51"/>
      <c r="BK88" s="16"/>
      <c r="BL88" s="14"/>
      <c r="BM88" s="43"/>
      <c r="BO88" s="51"/>
      <c r="BP88" s="16"/>
      <c r="BQ88" s="14"/>
      <c r="BR88" s="43"/>
      <c r="BT88" s="51"/>
      <c r="BU88" s="16"/>
      <c r="BV88" s="14"/>
      <c r="BW88" s="43"/>
      <c r="BY88" s="51"/>
      <c r="BZ88" s="16"/>
      <c r="CA88" s="14"/>
      <c r="CB88" s="43"/>
      <c r="CD88" s="51"/>
      <c r="CE88" s="16"/>
      <c r="CF88" s="14"/>
      <c r="CG88" s="43"/>
      <c r="CI88" s="51"/>
      <c r="CJ88" s="16"/>
      <c r="CK88" s="14"/>
      <c r="CL88" s="43"/>
      <c r="CN88" s="51"/>
      <c r="CO88" s="16"/>
      <c r="CP88" s="14"/>
      <c r="CQ88" s="43"/>
      <c r="CS88" s="51"/>
      <c r="CT88" s="16"/>
      <c r="CU88" s="14"/>
      <c r="CV88" s="43"/>
      <c r="CX88" s="51"/>
      <c r="CY88" s="16"/>
      <c r="CZ88" s="14"/>
      <c r="DA88" s="43"/>
      <c r="DC88" s="51"/>
      <c r="DD88" s="16"/>
      <c r="DE88" s="14"/>
      <c r="DF88" s="43"/>
      <c r="DH88" s="51"/>
      <c r="DI88" s="16"/>
      <c r="DJ88" s="14"/>
      <c r="DK88" s="43"/>
      <c r="DM88" s="51"/>
      <c r="DN88" s="16"/>
      <c r="DO88" s="14"/>
      <c r="DP88" s="43"/>
      <c r="DR88" s="51"/>
      <c r="DS88" s="16"/>
      <c r="DT88" s="14"/>
      <c r="DU88" s="43"/>
      <c r="DW88" s="51"/>
      <c r="DX88" s="16"/>
      <c r="DY88" s="14"/>
      <c r="DZ88" s="43"/>
      <c r="EB88" s="51"/>
      <c r="EC88" s="16"/>
      <c r="ED88" s="14"/>
      <c r="EE88" s="43"/>
      <c r="EG88" s="51"/>
      <c r="EH88" s="16"/>
      <c r="EI88" s="14"/>
      <c r="EJ88" s="43"/>
      <c r="EL88" s="51"/>
      <c r="EM88" s="16"/>
      <c r="EN88" s="14"/>
      <c r="EO88" s="43"/>
      <c r="EQ88" s="51"/>
      <c r="ER88" s="16"/>
      <c r="ES88" s="14"/>
      <c r="ET88" s="43"/>
      <c r="EV88" s="51"/>
      <c r="EW88" s="16"/>
      <c r="EX88" s="14"/>
      <c r="EY88" s="43"/>
      <c r="FA88" s="51"/>
      <c r="FB88" s="16"/>
      <c r="FC88" s="14"/>
      <c r="FD88" s="43"/>
      <c r="FF88" s="51"/>
      <c r="FG88" s="16"/>
      <c r="FH88" s="14"/>
      <c r="FI88" s="43"/>
      <c r="FK88" s="51"/>
      <c r="FL88" s="16"/>
      <c r="FM88" s="14"/>
      <c r="FN88" s="43"/>
      <c r="FP88" s="51"/>
      <c r="FQ88" s="16"/>
      <c r="FR88" s="14"/>
      <c r="FS88" s="43"/>
      <c r="FU88" s="51"/>
      <c r="FV88" s="16"/>
      <c r="FW88" s="14"/>
      <c r="FX88" s="43"/>
      <c r="FZ88" s="51"/>
      <c r="GA88" s="16"/>
      <c r="GB88" s="14"/>
      <c r="GC88" s="43"/>
      <c r="GE88" s="51"/>
      <c r="GF88" s="16"/>
      <c r="GG88" s="14"/>
      <c r="GH88" s="43"/>
      <c r="GJ88" s="51"/>
      <c r="GK88" s="16"/>
      <c r="GL88" s="14"/>
      <c r="GM88" s="43"/>
      <c r="GO88" s="51"/>
      <c r="GP88" s="16"/>
      <c r="GQ88" s="14"/>
      <c r="GR88" s="43"/>
      <c r="GT88" s="51"/>
      <c r="GU88" s="16"/>
      <c r="GV88" s="14"/>
      <c r="GW88" s="43"/>
      <c r="GY88" s="51"/>
      <c r="GZ88" s="16"/>
      <c r="HA88" s="14"/>
      <c r="HB88" s="43"/>
      <c r="HD88" s="51"/>
      <c r="HE88" s="16"/>
      <c r="HF88" s="14"/>
      <c r="HG88" s="43"/>
      <c r="HI88" s="51"/>
      <c r="HJ88" s="16"/>
      <c r="HK88" s="14"/>
      <c r="HL88" s="43"/>
      <c r="HN88" s="51"/>
      <c r="HO88" s="16"/>
      <c r="HP88" s="14"/>
      <c r="HQ88" s="43"/>
      <c r="HS88" s="51"/>
      <c r="HT88" s="16"/>
      <c r="HU88" s="14"/>
      <c r="HV88" s="43"/>
      <c r="HX88" s="51"/>
    </row>
    <row r="89" spans="1:232" ht="13.5" customHeight="1">
      <c r="A89" s="50"/>
      <c r="B89" s="14"/>
      <c r="C89" s="16"/>
      <c r="D89" s="14"/>
      <c r="E89" s="43"/>
      <c r="G89" s="51"/>
      <c r="H89" s="16"/>
      <c r="I89" s="14"/>
      <c r="J89" s="43"/>
      <c r="L89" s="51"/>
      <c r="M89" s="16"/>
      <c r="N89" s="14"/>
      <c r="O89" s="43"/>
      <c r="Q89" s="51"/>
      <c r="R89" s="16"/>
      <c r="S89" s="14"/>
      <c r="T89" s="43"/>
      <c r="V89" s="51"/>
      <c r="W89" s="16"/>
      <c r="X89" s="14"/>
      <c r="Y89" s="43"/>
      <c r="AA89" s="51"/>
      <c r="AB89" s="16"/>
      <c r="AC89" s="14"/>
      <c r="AD89" s="43"/>
      <c r="AF89" s="51"/>
      <c r="AG89" s="16"/>
      <c r="AH89" s="14"/>
      <c r="AI89" s="43"/>
      <c r="AK89" s="51"/>
      <c r="AL89" s="16"/>
      <c r="AM89" s="14"/>
      <c r="AN89" s="43"/>
      <c r="AP89" s="51"/>
      <c r="AQ89" s="16"/>
      <c r="AR89" s="14"/>
      <c r="AS89" s="43"/>
      <c r="AU89" s="51"/>
      <c r="AV89" s="16"/>
      <c r="AW89" s="14"/>
      <c r="AX89" s="43"/>
      <c r="AZ89" s="51"/>
      <c r="BA89" s="16"/>
      <c r="BB89" s="14"/>
      <c r="BC89" s="43"/>
      <c r="BE89" s="51"/>
      <c r="BF89" s="16"/>
      <c r="BG89" s="14"/>
      <c r="BH89" s="43"/>
      <c r="BJ89" s="51"/>
      <c r="BK89" s="16"/>
      <c r="BL89" s="14"/>
      <c r="BM89" s="43"/>
      <c r="BO89" s="51"/>
      <c r="BP89" s="16"/>
      <c r="BQ89" s="14"/>
      <c r="BR89" s="43"/>
      <c r="BT89" s="51"/>
      <c r="BU89" s="16"/>
      <c r="BV89" s="14"/>
      <c r="BW89" s="43"/>
      <c r="BY89" s="51"/>
      <c r="BZ89" s="16"/>
      <c r="CA89" s="14"/>
      <c r="CB89" s="43"/>
      <c r="CD89" s="51"/>
      <c r="CE89" s="16"/>
      <c r="CF89" s="14"/>
      <c r="CG89" s="43"/>
      <c r="CI89" s="51"/>
      <c r="CJ89" s="16"/>
      <c r="CK89" s="14"/>
      <c r="CL89" s="43"/>
      <c r="CN89" s="51"/>
      <c r="CO89" s="16"/>
      <c r="CP89" s="14"/>
      <c r="CQ89" s="43"/>
      <c r="CS89" s="51"/>
      <c r="CT89" s="16"/>
      <c r="CU89" s="14"/>
      <c r="CV89" s="43"/>
      <c r="CX89" s="51"/>
      <c r="CY89" s="16"/>
      <c r="CZ89" s="14"/>
      <c r="DA89" s="43"/>
      <c r="DC89" s="51"/>
      <c r="DD89" s="16"/>
      <c r="DE89" s="14"/>
      <c r="DF89" s="43"/>
      <c r="DH89" s="51"/>
      <c r="DI89" s="16"/>
      <c r="DJ89" s="14"/>
      <c r="DK89" s="43"/>
      <c r="DM89" s="51"/>
      <c r="DN89" s="16"/>
      <c r="DO89" s="14"/>
      <c r="DP89" s="43"/>
      <c r="DR89" s="51"/>
      <c r="DS89" s="16"/>
      <c r="DT89" s="14"/>
      <c r="DU89" s="43"/>
      <c r="DW89" s="51"/>
      <c r="DX89" s="16"/>
      <c r="DY89" s="14"/>
      <c r="DZ89" s="43"/>
      <c r="EB89" s="51"/>
      <c r="EC89" s="16"/>
      <c r="ED89" s="14"/>
      <c r="EE89" s="43"/>
      <c r="EG89" s="51"/>
      <c r="EH89" s="16"/>
      <c r="EI89" s="14"/>
      <c r="EJ89" s="43"/>
      <c r="EL89" s="51"/>
      <c r="EM89" s="16"/>
      <c r="EN89" s="14"/>
      <c r="EO89" s="43"/>
      <c r="EQ89" s="51"/>
      <c r="ER89" s="16"/>
      <c r="ES89" s="14"/>
      <c r="ET89" s="43"/>
      <c r="EV89" s="51"/>
      <c r="EW89" s="16"/>
      <c r="EX89" s="14"/>
      <c r="EY89" s="43"/>
      <c r="FA89" s="51"/>
      <c r="FB89" s="16"/>
      <c r="FC89" s="14"/>
      <c r="FD89" s="43"/>
      <c r="FF89" s="51"/>
      <c r="FG89" s="16"/>
      <c r="FH89" s="14"/>
      <c r="FI89" s="43"/>
      <c r="FK89" s="51"/>
      <c r="FL89" s="16"/>
      <c r="FM89" s="14"/>
      <c r="FN89" s="43"/>
      <c r="FP89" s="51"/>
      <c r="FQ89" s="16"/>
      <c r="FR89" s="14"/>
      <c r="FS89" s="43"/>
      <c r="FU89" s="51"/>
      <c r="FV89" s="16"/>
      <c r="FW89" s="14"/>
      <c r="FX89" s="43"/>
      <c r="FZ89" s="51"/>
      <c r="GA89" s="16"/>
      <c r="GB89" s="14"/>
      <c r="GC89" s="43"/>
      <c r="GE89" s="51"/>
      <c r="GF89" s="16"/>
      <c r="GG89" s="14"/>
      <c r="GH89" s="43"/>
      <c r="GJ89" s="51"/>
      <c r="GK89" s="16"/>
      <c r="GL89" s="14"/>
      <c r="GM89" s="43"/>
      <c r="GO89" s="51"/>
      <c r="GP89" s="16"/>
      <c r="GQ89" s="14"/>
      <c r="GR89" s="43"/>
      <c r="GT89" s="51"/>
      <c r="GU89" s="16"/>
      <c r="GV89" s="14"/>
      <c r="GW89" s="43"/>
      <c r="GY89" s="51"/>
      <c r="GZ89" s="16"/>
      <c r="HA89" s="14"/>
      <c r="HB89" s="43"/>
      <c r="HD89" s="51"/>
      <c r="HE89" s="16"/>
      <c r="HF89" s="14"/>
      <c r="HG89" s="43"/>
      <c r="HI89" s="51"/>
      <c r="HJ89" s="16"/>
      <c r="HK89" s="14"/>
      <c r="HL89" s="43"/>
      <c r="HN89" s="51"/>
      <c r="HO89" s="16"/>
      <c r="HP89" s="14"/>
      <c r="HQ89" s="43"/>
      <c r="HS89" s="51"/>
      <c r="HT89" s="16"/>
      <c r="HU89" s="14"/>
      <c r="HV89" s="43"/>
      <c r="HX89" s="51"/>
    </row>
    <row r="90" spans="1:232" ht="13.5" customHeight="1">
      <c r="A90" s="50"/>
      <c r="B90" s="14"/>
      <c r="C90" s="16"/>
      <c r="D90" s="14"/>
      <c r="E90" s="43"/>
      <c r="G90" s="51"/>
      <c r="H90" s="16"/>
      <c r="I90" s="14"/>
      <c r="J90" s="43"/>
      <c r="L90" s="51"/>
      <c r="M90" s="16"/>
      <c r="N90" s="14"/>
      <c r="O90" s="43"/>
      <c r="Q90" s="51"/>
      <c r="R90" s="16"/>
      <c r="S90" s="14"/>
      <c r="T90" s="43"/>
      <c r="V90" s="51"/>
      <c r="W90" s="16"/>
      <c r="X90" s="14"/>
      <c r="Y90" s="43"/>
      <c r="AA90" s="51"/>
      <c r="AB90" s="16"/>
      <c r="AC90" s="14"/>
      <c r="AD90" s="43"/>
      <c r="AF90" s="51"/>
      <c r="AG90" s="16"/>
      <c r="AH90" s="14"/>
      <c r="AI90" s="43"/>
      <c r="AK90" s="51"/>
      <c r="AL90" s="16"/>
      <c r="AM90" s="14"/>
      <c r="AN90" s="43"/>
      <c r="AP90" s="51"/>
      <c r="AQ90" s="16"/>
      <c r="AR90" s="14"/>
      <c r="AS90" s="43"/>
      <c r="AU90" s="51"/>
      <c r="AV90" s="16"/>
      <c r="AW90" s="14"/>
      <c r="AX90" s="43"/>
      <c r="AZ90" s="51"/>
      <c r="BA90" s="16"/>
      <c r="BB90" s="14"/>
      <c r="BC90" s="43"/>
      <c r="BE90" s="51"/>
      <c r="BF90" s="16"/>
      <c r="BG90" s="14"/>
      <c r="BH90" s="43"/>
      <c r="BJ90" s="51"/>
      <c r="BK90" s="16"/>
      <c r="BL90" s="14"/>
      <c r="BM90" s="43"/>
      <c r="BO90" s="51"/>
      <c r="BP90" s="16"/>
      <c r="BQ90" s="14"/>
      <c r="BR90" s="43"/>
      <c r="BT90" s="51"/>
      <c r="BU90" s="16"/>
      <c r="BV90" s="14"/>
      <c r="BW90" s="43"/>
      <c r="BY90" s="51"/>
      <c r="BZ90" s="16"/>
      <c r="CA90" s="14"/>
      <c r="CB90" s="43"/>
      <c r="CD90" s="51"/>
      <c r="CE90" s="16"/>
      <c r="CF90" s="14"/>
      <c r="CG90" s="43"/>
      <c r="CI90" s="51"/>
      <c r="CJ90" s="16"/>
      <c r="CK90" s="14"/>
      <c r="CL90" s="43"/>
      <c r="CN90" s="51"/>
      <c r="CO90" s="16"/>
      <c r="CP90" s="14"/>
      <c r="CQ90" s="43"/>
      <c r="CS90" s="51"/>
      <c r="CT90" s="16"/>
      <c r="CU90" s="14"/>
      <c r="CV90" s="43"/>
      <c r="CX90" s="51"/>
      <c r="CY90" s="16"/>
      <c r="CZ90" s="14"/>
      <c r="DA90" s="43"/>
      <c r="DC90" s="51"/>
      <c r="DD90" s="16"/>
      <c r="DE90" s="14"/>
      <c r="DF90" s="43"/>
      <c r="DH90" s="51"/>
      <c r="DI90" s="16"/>
      <c r="DJ90" s="14"/>
      <c r="DK90" s="43"/>
      <c r="DM90" s="51"/>
      <c r="DN90" s="16"/>
      <c r="DO90" s="14"/>
      <c r="DP90" s="43"/>
      <c r="DR90" s="51"/>
      <c r="DS90" s="16"/>
      <c r="DT90" s="14"/>
      <c r="DU90" s="43"/>
      <c r="DW90" s="51"/>
      <c r="DX90" s="16"/>
      <c r="DY90" s="14"/>
      <c r="DZ90" s="43"/>
      <c r="EB90" s="51"/>
      <c r="EC90" s="16"/>
      <c r="ED90" s="14"/>
      <c r="EE90" s="43"/>
      <c r="EG90" s="51"/>
      <c r="EH90" s="16"/>
      <c r="EI90" s="14"/>
      <c r="EJ90" s="43"/>
      <c r="EL90" s="51"/>
      <c r="EM90" s="16"/>
      <c r="EN90" s="14"/>
      <c r="EO90" s="43"/>
      <c r="EQ90" s="51"/>
      <c r="ER90" s="16"/>
      <c r="ES90" s="14"/>
      <c r="ET90" s="43"/>
      <c r="EV90" s="51"/>
      <c r="EW90" s="16"/>
      <c r="EX90" s="14"/>
      <c r="EY90" s="43"/>
      <c r="FA90" s="51"/>
      <c r="FB90" s="16"/>
      <c r="FC90" s="14"/>
      <c r="FD90" s="43"/>
      <c r="FF90" s="51"/>
      <c r="FG90" s="16"/>
      <c r="FH90" s="14"/>
      <c r="FI90" s="43"/>
      <c r="FK90" s="51"/>
      <c r="FL90" s="16"/>
      <c r="FM90" s="14"/>
      <c r="FN90" s="43"/>
      <c r="FP90" s="51"/>
      <c r="FQ90" s="16"/>
      <c r="FR90" s="14"/>
      <c r="FS90" s="43"/>
      <c r="FU90" s="51"/>
      <c r="FV90" s="16"/>
      <c r="FW90" s="14"/>
      <c r="FX90" s="43"/>
      <c r="FZ90" s="51"/>
      <c r="GA90" s="16"/>
      <c r="GB90" s="14"/>
      <c r="GC90" s="43"/>
      <c r="GE90" s="51"/>
      <c r="GF90" s="16"/>
      <c r="GG90" s="14"/>
      <c r="GH90" s="43"/>
      <c r="GJ90" s="51"/>
      <c r="GK90" s="16"/>
      <c r="GL90" s="14"/>
      <c r="GM90" s="43"/>
      <c r="GO90" s="51"/>
      <c r="GP90" s="16"/>
      <c r="GQ90" s="14"/>
      <c r="GR90" s="43"/>
      <c r="GT90" s="51"/>
      <c r="GU90" s="16"/>
      <c r="GV90" s="14"/>
      <c r="GW90" s="43"/>
      <c r="GY90" s="51"/>
      <c r="GZ90" s="16"/>
      <c r="HA90" s="14"/>
      <c r="HB90" s="43"/>
      <c r="HD90" s="51"/>
      <c r="HE90" s="16"/>
      <c r="HF90" s="14"/>
      <c r="HG90" s="43"/>
      <c r="HI90" s="51"/>
      <c r="HJ90" s="16"/>
      <c r="HK90" s="14"/>
      <c r="HL90" s="43"/>
      <c r="HN90" s="51"/>
      <c r="HO90" s="16"/>
      <c r="HP90" s="14"/>
      <c r="HQ90" s="43"/>
      <c r="HS90" s="51"/>
      <c r="HT90" s="16"/>
      <c r="HU90" s="14"/>
      <c r="HV90" s="43"/>
      <c r="HX90" s="51"/>
    </row>
    <row r="91" spans="1:232" ht="13.5" customHeight="1">
      <c r="A91" s="50"/>
      <c r="B91" s="14"/>
      <c r="C91" s="16"/>
      <c r="D91" s="14"/>
      <c r="E91" s="43"/>
      <c r="G91" s="51"/>
      <c r="H91" s="16"/>
      <c r="I91" s="14"/>
      <c r="J91" s="43"/>
      <c r="L91" s="51"/>
      <c r="M91" s="16"/>
      <c r="N91" s="14"/>
      <c r="O91" s="43"/>
      <c r="Q91" s="51"/>
      <c r="R91" s="16"/>
      <c r="S91" s="14"/>
      <c r="T91" s="43"/>
      <c r="V91" s="51"/>
      <c r="W91" s="16"/>
      <c r="X91" s="14"/>
      <c r="Y91" s="43"/>
      <c r="AA91" s="51"/>
      <c r="AB91" s="16"/>
      <c r="AC91" s="14"/>
      <c r="AD91" s="43"/>
      <c r="AF91" s="51"/>
      <c r="AG91" s="16"/>
      <c r="AH91" s="14"/>
      <c r="AI91" s="43"/>
      <c r="AK91" s="51"/>
      <c r="AL91" s="16"/>
      <c r="AM91" s="14"/>
      <c r="AN91" s="43"/>
      <c r="AP91" s="51"/>
      <c r="AQ91" s="16"/>
      <c r="AR91" s="14"/>
      <c r="AS91" s="43"/>
      <c r="AU91" s="51"/>
      <c r="AV91" s="16"/>
      <c r="AW91" s="14"/>
      <c r="AX91" s="43"/>
      <c r="AZ91" s="51"/>
      <c r="BA91" s="16"/>
      <c r="BB91" s="14"/>
      <c r="BC91" s="43"/>
      <c r="BE91" s="51"/>
      <c r="BF91" s="16"/>
      <c r="BG91" s="14"/>
      <c r="BH91" s="43"/>
      <c r="BJ91" s="51"/>
      <c r="BK91" s="16"/>
      <c r="BL91" s="14"/>
      <c r="BM91" s="43"/>
      <c r="BO91" s="51"/>
      <c r="BP91" s="16"/>
      <c r="BQ91" s="14"/>
      <c r="BR91" s="43"/>
      <c r="BT91" s="51"/>
      <c r="BU91" s="16"/>
      <c r="BV91" s="14"/>
      <c r="BW91" s="43"/>
      <c r="BY91" s="51"/>
      <c r="BZ91" s="16"/>
      <c r="CA91" s="14"/>
      <c r="CB91" s="43"/>
      <c r="CD91" s="51"/>
      <c r="CE91" s="16"/>
      <c r="CF91" s="14"/>
      <c r="CG91" s="43"/>
      <c r="CI91" s="51"/>
      <c r="CJ91" s="16"/>
      <c r="CK91" s="14"/>
      <c r="CL91" s="43"/>
      <c r="CN91" s="51"/>
      <c r="CO91" s="16"/>
      <c r="CP91" s="14"/>
      <c r="CQ91" s="43"/>
      <c r="CS91" s="51"/>
      <c r="CT91" s="16"/>
      <c r="CU91" s="14"/>
      <c r="CV91" s="43"/>
      <c r="CX91" s="51"/>
      <c r="CY91" s="16"/>
      <c r="CZ91" s="14"/>
      <c r="DA91" s="43"/>
      <c r="DC91" s="51"/>
      <c r="DD91" s="16"/>
      <c r="DE91" s="14"/>
      <c r="DF91" s="43"/>
      <c r="DH91" s="51"/>
      <c r="DI91" s="16"/>
      <c r="DJ91" s="14"/>
      <c r="DK91" s="43"/>
      <c r="DM91" s="51"/>
      <c r="DN91" s="16"/>
      <c r="DO91" s="14"/>
      <c r="DP91" s="43"/>
      <c r="DR91" s="51"/>
      <c r="DS91" s="16"/>
      <c r="DT91" s="14"/>
      <c r="DU91" s="43"/>
      <c r="DW91" s="51"/>
      <c r="DX91" s="16"/>
      <c r="DY91" s="14"/>
      <c r="DZ91" s="43"/>
      <c r="EB91" s="51"/>
      <c r="EC91" s="16"/>
      <c r="ED91" s="14"/>
      <c r="EE91" s="43"/>
      <c r="EG91" s="51"/>
      <c r="EH91" s="16"/>
      <c r="EI91" s="14"/>
      <c r="EJ91" s="43"/>
      <c r="EL91" s="51"/>
      <c r="EM91" s="16"/>
      <c r="EN91" s="14"/>
      <c r="EO91" s="43"/>
      <c r="EQ91" s="51"/>
      <c r="ER91" s="16"/>
      <c r="ES91" s="14"/>
      <c r="ET91" s="43"/>
      <c r="EV91" s="51"/>
      <c r="EW91" s="16"/>
      <c r="EX91" s="14"/>
      <c r="EY91" s="43"/>
      <c r="FA91" s="51"/>
      <c r="FB91" s="16"/>
      <c r="FC91" s="14"/>
      <c r="FD91" s="43"/>
      <c r="FF91" s="51"/>
      <c r="FG91" s="16"/>
      <c r="FH91" s="14"/>
      <c r="FI91" s="43"/>
      <c r="FK91" s="51"/>
      <c r="FL91" s="16"/>
      <c r="FM91" s="14"/>
      <c r="FN91" s="43"/>
      <c r="FP91" s="51"/>
      <c r="FQ91" s="16"/>
      <c r="FR91" s="14"/>
      <c r="FS91" s="43"/>
      <c r="FU91" s="51"/>
      <c r="FV91" s="16"/>
      <c r="FW91" s="14"/>
      <c r="FX91" s="43"/>
      <c r="FZ91" s="51"/>
      <c r="GA91" s="16"/>
      <c r="GB91" s="14"/>
      <c r="GC91" s="43"/>
      <c r="GE91" s="51"/>
      <c r="GF91" s="16"/>
      <c r="GG91" s="14"/>
      <c r="GH91" s="43"/>
      <c r="GJ91" s="51"/>
      <c r="GK91" s="16"/>
      <c r="GL91" s="14"/>
      <c r="GM91" s="43"/>
      <c r="GO91" s="51"/>
      <c r="GP91" s="16"/>
      <c r="GQ91" s="14"/>
      <c r="GR91" s="43"/>
      <c r="GT91" s="51"/>
      <c r="GU91" s="16"/>
      <c r="GV91" s="14"/>
      <c r="GW91" s="43"/>
      <c r="GY91" s="51"/>
      <c r="GZ91" s="16"/>
      <c r="HA91" s="14"/>
      <c r="HB91" s="43"/>
      <c r="HD91" s="51"/>
      <c r="HE91" s="16"/>
      <c r="HF91" s="14"/>
      <c r="HG91" s="43"/>
      <c r="HI91" s="51"/>
      <c r="HJ91" s="16"/>
      <c r="HK91" s="14"/>
      <c r="HL91" s="43"/>
      <c r="HN91" s="51"/>
      <c r="HO91" s="16"/>
      <c r="HP91" s="14"/>
      <c r="HQ91" s="43"/>
      <c r="HS91" s="51"/>
      <c r="HT91" s="16"/>
      <c r="HU91" s="14"/>
      <c r="HV91" s="43"/>
      <c r="HX91" s="51"/>
    </row>
    <row r="92" spans="1:232" ht="13.5" customHeight="1">
      <c r="A92" s="50"/>
      <c r="B92" s="14"/>
      <c r="C92" s="16"/>
      <c r="D92" s="14"/>
      <c r="E92" s="43"/>
      <c r="G92" s="51"/>
      <c r="H92" s="16"/>
      <c r="I92" s="14"/>
      <c r="J92" s="43"/>
      <c r="L92" s="51"/>
      <c r="M92" s="16"/>
      <c r="N92" s="14"/>
      <c r="O92" s="43"/>
      <c r="Q92" s="51"/>
      <c r="R92" s="16"/>
      <c r="S92" s="14"/>
      <c r="T92" s="43"/>
      <c r="V92" s="51"/>
      <c r="W92" s="16"/>
      <c r="X92" s="14"/>
      <c r="Y92" s="43"/>
      <c r="AA92" s="51"/>
      <c r="AB92" s="16"/>
      <c r="AC92" s="14"/>
      <c r="AD92" s="43"/>
      <c r="AF92" s="51"/>
      <c r="AG92" s="16"/>
      <c r="AH92" s="14"/>
      <c r="AI92" s="43"/>
      <c r="AK92" s="51"/>
      <c r="AL92" s="16"/>
      <c r="AM92" s="14"/>
      <c r="AN92" s="43"/>
      <c r="AP92" s="51"/>
      <c r="AQ92" s="16"/>
      <c r="AR92" s="14"/>
      <c r="AS92" s="43"/>
      <c r="AU92" s="51"/>
      <c r="AV92" s="16"/>
      <c r="AW92" s="14"/>
      <c r="AX92" s="43"/>
      <c r="AZ92" s="51"/>
      <c r="BA92" s="16"/>
      <c r="BB92" s="14"/>
      <c r="BC92" s="43"/>
      <c r="BE92" s="51"/>
      <c r="BF92" s="16"/>
      <c r="BG92" s="14"/>
      <c r="BH92" s="43"/>
      <c r="BJ92" s="51"/>
      <c r="BK92" s="16"/>
      <c r="BL92" s="14"/>
      <c r="BM92" s="43"/>
      <c r="BO92" s="51"/>
      <c r="BP92" s="16"/>
      <c r="BQ92" s="14"/>
      <c r="BR92" s="43"/>
      <c r="BT92" s="51"/>
      <c r="BU92" s="16"/>
      <c r="BV92" s="14"/>
      <c r="BW92" s="43"/>
      <c r="BY92" s="51"/>
      <c r="BZ92" s="16"/>
      <c r="CA92" s="14"/>
      <c r="CB92" s="43"/>
      <c r="CD92" s="51"/>
      <c r="CE92" s="16"/>
      <c r="CF92" s="14"/>
      <c r="CG92" s="43"/>
      <c r="CI92" s="51"/>
      <c r="CJ92" s="16"/>
      <c r="CK92" s="14"/>
      <c r="CL92" s="43"/>
      <c r="CN92" s="51"/>
      <c r="CO92" s="16"/>
      <c r="CP92" s="14"/>
      <c r="CQ92" s="43"/>
      <c r="CS92" s="51"/>
      <c r="CT92" s="16"/>
      <c r="CU92" s="14"/>
      <c r="CV92" s="43"/>
      <c r="CX92" s="51"/>
      <c r="CY92" s="16"/>
      <c r="CZ92" s="14"/>
      <c r="DA92" s="43"/>
      <c r="DC92" s="51"/>
      <c r="DD92" s="16"/>
      <c r="DE92" s="14"/>
      <c r="DF92" s="43"/>
      <c r="DH92" s="51"/>
      <c r="DI92" s="16"/>
      <c r="DJ92" s="14"/>
      <c r="DK92" s="43"/>
      <c r="DM92" s="51"/>
      <c r="DN92" s="16"/>
      <c r="DO92" s="14"/>
      <c r="DP92" s="43"/>
      <c r="DR92" s="51"/>
      <c r="DS92" s="16"/>
      <c r="DT92" s="14"/>
      <c r="DU92" s="43"/>
      <c r="DW92" s="51"/>
      <c r="DX92" s="16"/>
      <c r="DY92" s="14"/>
      <c r="DZ92" s="43"/>
      <c r="EB92" s="51"/>
      <c r="EC92" s="16"/>
      <c r="ED92" s="14"/>
      <c r="EE92" s="43"/>
      <c r="EG92" s="51"/>
      <c r="EH92" s="16"/>
      <c r="EI92" s="14"/>
      <c r="EJ92" s="43"/>
      <c r="EL92" s="51"/>
      <c r="EM92" s="16"/>
      <c r="EN92" s="14"/>
      <c r="EO92" s="43"/>
      <c r="EQ92" s="51"/>
      <c r="ER92" s="16"/>
      <c r="ES92" s="14"/>
      <c r="ET92" s="43"/>
      <c r="EV92" s="51"/>
      <c r="EW92" s="16"/>
      <c r="EX92" s="14"/>
      <c r="EY92" s="43"/>
      <c r="FA92" s="51"/>
      <c r="FB92" s="16"/>
      <c r="FC92" s="14"/>
      <c r="FD92" s="43"/>
      <c r="FF92" s="51"/>
      <c r="FG92" s="16"/>
      <c r="FH92" s="14"/>
      <c r="FI92" s="43"/>
      <c r="FK92" s="51"/>
      <c r="FL92" s="16"/>
      <c r="FM92" s="14"/>
      <c r="FN92" s="43"/>
      <c r="FP92" s="51"/>
      <c r="FQ92" s="16"/>
      <c r="FR92" s="14"/>
      <c r="FS92" s="43"/>
      <c r="FU92" s="51"/>
      <c r="FV92" s="16"/>
      <c r="FW92" s="14"/>
      <c r="FX92" s="43"/>
      <c r="FZ92" s="51"/>
      <c r="GA92" s="16"/>
      <c r="GB92" s="14"/>
      <c r="GC92" s="43"/>
      <c r="GE92" s="51"/>
      <c r="GF92" s="16"/>
      <c r="GG92" s="14"/>
      <c r="GH92" s="43"/>
      <c r="GJ92" s="51"/>
      <c r="GK92" s="16"/>
      <c r="GL92" s="14"/>
      <c r="GM92" s="43"/>
      <c r="GO92" s="51"/>
      <c r="GP92" s="16"/>
      <c r="GQ92" s="14"/>
      <c r="GR92" s="43"/>
      <c r="GT92" s="51"/>
      <c r="GU92" s="16"/>
      <c r="GV92" s="14"/>
      <c r="GW92" s="43"/>
      <c r="GY92" s="51"/>
      <c r="GZ92" s="16"/>
      <c r="HA92" s="14"/>
      <c r="HB92" s="43"/>
      <c r="HD92" s="51"/>
      <c r="HE92" s="16"/>
      <c r="HF92" s="14"/>
      <c r="HG92" s="43"/>
      <c r="HI92" s="51"/>
      <c r="HJ92" s="16"/>
      <c r="HK92" s="14"/>
      <c r="HL92" s="43"/>
      <c r="HN92" s="51"/>
      <c r="HO92" s="16"/>
      <c r="HP92" s="14"/>
      <c r="HQ92" s="43"/>
      <c r="HS92" s="51"/>
      <c r="HT92" s="16"/>
      <c r="HU92" s="14"/>
      <c r="HV92" s="43"/>
      <c r="HX92" s="51"/>
    </row>
    <row r="93" spans="1:232" ht="13.5" customHeight="1">
      <c r="A93" s="50"/>
      <c r="B93" s="14"/>
      <c r="C93" s="16"/>
      <c r="D93" s="14"/>
      <c r="E93" s="43"/>
      <c r="G93" s="51"/>
      <c r="H93" s="16"/>
      <c r="I93" s="14"/>
      <c r="J93" s="43"/>
      <c r="L93" s="51"/>
      <c r="M93" s="16"/>
      <c r="N93" s="14"/>
      <c r="O93" s="43"/>
      <c r="Q93" s="51"/>
      <c r="R93" s="16"/>
      <c r="S93" s="14"/>
      <c r="T93" s="43"/>
      <c r="V93" s="51"/>
      <c r="W93" s="16"/>
      <c r="X93" s="14"/>
      <c r="Y93" s="43"/>
      <c r="AA93" s="51"/>
      <c r="AB93" s="16"/>
      <c r="AC93" s="14"/>
      <c r="AD93" s="43"/>
      <c r="AF93" s="51"/>
      <c r="AG93" s="16"/>
      <c r="AH93" s="14"/>
      <c r="AI93" s="43"/>
      <c r="AK93" s="51"/>
      <c r="AL93" s="16"/>
      <c r="AM93" s="14"/>
      <c r="AN93" s="43"/>
      <c r="AP93" s="51"/>
      <c r="AQ93" s="16"/>
      <c r="AR93" s="14"/>
      <c r="AS93" s="43"/>
      <c r="AU93" s="51"/>
      <c r="AV93" s="16"/>
      <c r="AW93" s="14"/>
      <c r="AX93" s="43"/>
      <c r="AZ93" s="51"/>
      <c r="BA93" s="16"/>
      <c r="BB93" s="14"/>
      <c r="BC93" s="43"/>
      <c r="BE93" s="51"/>
      <c r="BF93" s="16"/>
      <c r="BG93" s="14"/>
      <c r="BH93" s="43"/>
      <c r="BJ93" s="51"/>
      <c r="BK93" s="16"/>
      <c r="BL93" s="14"/>
      <c r="BM93" s="43"/>
      <c r="BO93" s="51"/>
      <c r="BP93" s="16"/>
      <c r="BQ93" s="14"/>
      <c r="BR93" s="43"/>
      <c r="BT93" s="51"/>
      <c r="BU93" s="16"/>
      <c r="BV93" s="14"/>
      <c r="BW93" s="43"/>
      <c r="BY93" s="51"/>
      <c r="BZ93" s="16"/>
      <c r="CA93" s="14"/>
      <c r="CB93" s="43"/>
      <c r="CD93" s="51"/>
      <c r="CE93" s="16"/>
      <c r="CF93" s="14"/>
      <c r="CG93" s="43"/>
      <c r="CI93" s="51"/>
      <c r="CJ93" s="16"/>
      <c r="CK93" s="14"/>
      <c r="CL93" s="43"/>
      <c r="CN93" s="51"/>
      <c r="CO93" s="16"/>
      <c r="CP93" s="14"/>
      <c r="CQ93" s="43"/>
      <c r="CS93" s="51"/>
      <c r="CT93" s="16"/>
      <c r="CU93" s="14"/>
      <c r="CV93" s="43"/>
      <c r="CX93" s="51"/>
      <c r="CY93" s="16"/>
      <c r="CZ93" s="14"/>
      <c r="DA93" s="43"/>
      <c r="DC93" s="51"/>
      <c r="DD93" s="16"/>
      <c r="DE93" s="14"/>
      <c r="DF93" s="43"/>
      <c r="DH93" s="51"/>
      <c r="DI93" s="16"/>
      <c r="DJ93" s="14"/>
      <c r="DK93" s="43"/>
      <c r="DM93" s="51"/>
      <c r="DN93" s="16"/>
      <c r="DO93" s="14"/>
      <c r="DP93" s="43"/>
      <c r="DR93" s="51"/>
      <c r="DS93" s="16"/>
      <c r="DT93" s="14"/>
      <c r="DU93" s="43"/>
      <c r="DW93" s="51"/>
      <c r="DX93" s="16"/>
      <c r="DY93" s="14"/>
      <c r="DZ93" s="43"/>
      <c r="EB93" s="51"/>
      <c r="EC93" s="16"/>
      <c r="ED93" s="14"/>
      <c r="EE93" s="43"/>
      <c r="EG93" s="51"/>
      <c r="EH93" s="16"/>
      <c r="EI93" s="14"/>
      <c r="EJ93" s="43"/>
      <c r="EL93" s="51"/>
      <c r="EM93" s="16"/>
      <c r="EN93" s="14"/>
      <c r="EO93" s="43"/>
      <c r="EQ93" s="51"/>
      <c r="ER93" s="16"/>
      <c r="ES93" s="14"/>
      <c r="ET93" s="43"/>
      <c r="EV93" s="51"/>
      <c r="EW93" s="16"/>
      <c r="EX93" s="14"/>
      <c r="EY93" s="43"/>
      <c r="FA93" s="51"/>
      <c r="FB93" s="16"/>
      <c r="FC93" s="14"/>
      <c r="FD93" s="43"/>
      <c r="FF93" s="51"/>
      <c r="FG93" s="16"/>
      <c r="FH93" s="14"/>
      <c r="FI93" s="43"/>
      <c r="FK93" s="51"/>
      <c r="FL93" s="16"/>
      <c r="FM93" s="14"/>
      <c r="FN93" s="43"/>
      <c r="FP93" s="51"/>
      <c r="FQ93" s="16"/>
      <c r="FR93" s="14"/>
      <c r="FS93" s="43"/>
      <c r="FU93" s="51"/>
      <c r="FV93" s="16"/>
      <c r="FW93" s="14"/>
      <c r="FX93" s="43"/>
      <c r="FZ93" s="51"/>
      <c r="GA93" s="16"/>
      <c r="GB93" s="14"/>
      <c r="GC93" s="43"/>
      <c r="GE93" s="51"/>
      <c r="GF93" s="16"/>
      <c r="GG93" s="14"/>
      <c r="GH93" s="43"/>
      <c r="GJ93" s="51"/>
      <c r="GK93" s="16"/>
      <c r="GL93" s="14"/>
      <c r="GM93" s="43"/>
      <c r="GO93" s="51"/>
      <c r="GP93" s="16"/>
      <c r="GQ93" s="14"/>
      <c r="GR93" s="43"/>
      <c r="GT93" s="51"/>
      <c r="GU93" s="16"/>
      <c r="GV93" s="14"/>
      <c r="GW93" s="43"/>
      <c r="GY93" s="51"/>
      <c r="GZ93" s="16"/>
      <c r="HA93" s="14"/>
      <c r="HB93" s="43"/>
      <c r="HD93" s="51"/>
      <c r="HE93" s="16"/>
      <c r="HF93" s="14"/>
      <c r="HG93" s="43"/>
      <c r="HI93" s="51"/>
      <c r="HJ93" s="16"/>
      <c r="HK93" s="14"/>
      <c r="HL93" s="43"/>
      <c r="HN93" s="51"/>
      <c r="HO93" s="16"/>
      <c r="HP93" s="14"/>
      <c r="HQ93" s="43"/>
      <c r="HS93" s="51"/>
      <c r="HT93" s="16"/>
      <c r="HU93" s="14"/>
      <c r="HV93" s="43"/>
      <c r="HX93" s="51"/>
    </row>
    <row r="94" spans="1:232" ht="13.5" customHeight="1">
      <c r="A94" s="50"/>
      <c r="B94" s="14"/>
      <c r="C94" s="16"/>
      <c r="D94" s="14"/>
      <c r="E94" s="43"/>
      <c r="G94" s="51"/>
      <c r="H94" s="16"/>
      <c r="I94" s="14"/>
      <c r="J94" s="43"/>
      <c r="L94" s="51"/>
      <c r="M94" s="16"/>
      <c r="N94" s="14"/>
      <c r="O94" s="43"/>
      <c r="Q94" s="51"/>
      <c r="R94" s="16"/>
      <c r="S94" s="14"/>
      <c r="T94" s="43"/>
      <c r="V94" s="51"/>
      <c r="W94" s="16"/>
      <c r="X94" s="14"/>
      <c r="Y94" s="43"/>
      <c r="AA94" s="51"/>
      <c r="AB94" s="16"/>
      <c r="AC94" s="14"/>
      <c r="AD94" s="43"/>
      <c r="AF94" s="51"/>
      <c r="AG94" s="16"/>
      <c r="AH94" s="14"/>
      <c r="AI94" s="43"/>
      <c r="AK94" s="51"/>
      <c r="AL94" s="16"/>
      <c r="AM94" s="14"/>
      <c r="AN94" s="43"/>
      <c r="AP94" s="51"/>
      <c r="AQ94" s="16"/>
      <c r="AR94" s="14"/>
      <c r="AS94" s="43"/>
      <c r="AU94" s="51"/>
      <c r="AV94" s="16"/>
      <c r="AW94" s="14"/>
      <c r="AX94" s="43"/>
      <c r="AZ94" s="51"/>
      <c r="BA94" s="16"/>
      <c r="BB94" s="14"/>
      <c r="BC94" s="43"/>
      <c r="BE94" s="51"/>
      <c r="BF94" s="16"/>
      <c r="BG94" s="14"/>
      <c r="BH94" s="43"/>
      <c r="BJ94" s="51"/>
      <c r="BK94" s="16"/>
      <c r="BL94" s="14"/>
      <c r="BM94" s="43"/>
      <c r="BO94" s="51"/>
      <c r="BP94" s="16"/>
      <c r="BQ94" s="14"/>
      <c r="BR94" s="43"/>
      <c r="BT94" s="51"/>
      <c r="BU94" s="16"/>
      <c r="BV94" s="14"/>
      <c r="BW94" s="43"/>
      <c r="BY94" s="51"/>
      <c r="BZ94" s="16"/>
      <c r="CA94" s="14"/>
      <c r="CB94" s="43"/>
      <c r="CD94" s="51"/>
      <c r="CE94" s="16"/>
      <c r="CF94" s="14"/>
      <c r="CG94" s="43"/>
      <c r="CI94" s="51"/>
      <c r="CJ94" s="16"/>
      <c r="CK94" s="14"/>
      <c r="CL94" s="43"/>
      <c r="CN94" s="51"/>
      <c r="CO94" s="16"/>
      <c r="CP94" s="14"/>
      <c r="CQ94" s="43"/>
      <c r="CS94" s="51"/>
      <c r="CT94" s="16"/>
      <c r="CU94" s="14"/>
      <c r="CV94" s="43"/>
      <c r="CX94" s="51"/>
      <c r="CY94" s="16"/>
      <c r="CZ94" s="14"/>
      <c r="DA94" s="43"/>
      <c r="DC94" s="51"/>
      <c r="DD94" s="16"/>
      <c r="DE94" s="14"/>
      <c r="DF94" s="43"/>
      <c r="DH94" s="51"/>
      <c r="DI94" s="16"/>
      <c r="DJ94" s="14"/>
      <c r="DK94" s="43"/>
      <c r="DM94" s="51"/>
      <c r="DN94" s="16"/>
      <c r="DO94" s="14"/>
      <c r="DP94" s="43"/>
      <c r="DR94" s="51"/>
      <c r="DS94" s="16"/>
      <c r="DT94" s="14"/>
      <c r="DU94" s="43"/>
      <c r="DW94" s="51"/>
      <c r="DX94" s="16"/>
      <c r="DY94" s="14"/>
      <c r="DZ94" s="43"/>
      <c r="EB94" s="51"/>
      <c r="EC94" s="16"/>
      <c r="ED94" s="14"/>
      <c r="EE94" s="43"/>
      <c r="EG94" s="51"/>
      <c r="EH94" s="16"/>
      <c r="EI94" s="14"/>
      <c r="EJ94" s="43"/>
      <c r="EL94" s="51"/>
      <c r="EM94" s="16"/>
      <c r="EN94" s="14"/>
      <c r="EO94" s="43"/>
      <c r="EQ94" s="51"/>
      <c r="ER94" s="16"/>
      <c r="ES94" s="14"/>
      <c r="ET94" s="43"/>
      <c r="EV94" s="51"/>
      <c r="EW94" s="16"/>
      <c r="EX94" s="14"/>
      <c r="EY94" s="43"/>
      <c r="FA94" s="51"/>
      <c r="FB94" s="16"/>
      <c r="FC94" s="14"/>
      <c r="FD94" s="43"/>
      <c r="FF94" s="51"/>
      <c r="FG94" s="16"/>
      <c r="FH94" s="14"/>
      <c r="FI94" s="43"/>
      <c r="FK94" s="51"/>
      <c r="FL94" s="16"/>
      <c r="FM94" s="14"/>
      <c r="FN94" s="43"/>
      <c r="FP94" s="51"/>
      <c r="FQ94" s="16"/>
      <c r="FR94" s="14"/>
      <c r="FS94" s="43"/>
      <c r="FU94" s="51"/>
      <c r="FV94" s="16"/>
      <c r="FW94" s="14"/>
      <c r="FX94" s="43"/>
      <c r="FZ94" s="51"/>
      <c r="GA94" s="16"/>
      <c r="GB94" s="14"/>
      <c r="GC94" s="43"/>
      <c r="GE94" s="51"/>
      <c r="GF94" s="16"/>
      <c r="GG94" s="14"/>
      <c r="GH94" s="43"/>
      <c r="GJ94" s="51"/>
      <c r="GK94" s="16"/>
      <c r="GL94" s="14"/>
      <c r="GM94" s="43"/>
      <c r="GO94" s="51"/>
      <c r="GP94" s="16"/>
      <c r="GQ94" s="14"/>
      <c r="GR94" s="43"/>
      <c r="GT94" s="51"/>
      <c r="GU94" s="16"/>
      <c r="GV94" s="14"/>
      <c r="GW94" s="43"/>
      <c r="GY94" s="51"/>
      <c r="GZ94" s="16"/>
      <c r="HA94" s="14"/>
      <c r="HB94" s="43"/>
      <c r="HD94" s="51"/>
      <c r="HE94" s="16"/>
      <c r="HF94" s="14"/>
      <c r="HG94" s="43"/>
      <c r="HI94" s="51"/>
      <c r="HJ94" s="16"/>
      <c r="HK94" s="14"/>
      <c r="HL94" s="43"/>
      <c r="HN94" s="51"/>
      <c r="HO94" s="16"/>
      <c r="HP94" s="14"/>
      <c r="HQ94" s="43"/>
      <c r="HS94" s="51"/>
      <c r="HT94" s="16"/>
      <c r="HU94" s="14"/>
      <c r="HV94" s="43"/>
      <c r="HX94" s="51"/>
    </row>
    <row r="95" spans="1:232" ht="13.5" customHeight="1">
      <c r="A95" s="50"/>
      <c r="B95" s="14"/>
      <c r="C95" s="16"/>
      <c r="D95" s="14"/>
      <c r="E95" s="43"/>
      <c r="G95" s="51"/>
      <c r="H95" s="16"/>
      <c r="I95" s="14"/>
      <c r="J95" s="43"/>
      <c r="L95" s="51"/>
      <c r="M95" s="16"/>
      <c r="N95" s="14"/>
      <c r="O95" s="43"/>
      <c r="Q95" s="51"/>
      <c r="R95" s="16"/>
      <c r="S95" s="14"/>
      <c r="T95" s="43"/>
      <c r="V95" s="51"/>
      <c r="W95" s="16"/>
      <c r="X95" s="14"/>
      <c r="Y95" s="43"/>
      <c r="AA95" s="51"/>
      <c r="AB95" s="16"/>
      <c r="AC95" s="14"/>
      <c r="AD95" s="43"/>
      <c r="AF95" s="51"/>
      <c r="AG95" s="16"/>
      <c r="AH95" s="14"/>
      <c r="AI95" s="43"/>
      <c r="AK95" s="51"/>
      <c r="AL95" s="16"/>
      <c r="AM95" s="14"/>
      <c r="AN95" s="43"/>
      <c r="AP95" s="51"/>
      <c r="AQ95" s="16"/>
      <c r="AR95" s="14"/>
      <c r="AS95" s="43"/>
      <c r="AU95" s="51"/>
      <c r="AV95" s="16"/>
      <c r="AW95" s="14"/>
      <c r="AX95" s="43"/>
      <c r="AZ95" s="51"/>
      <c r="BA95" s="16"/>
      <c r="BB95" s="14"/>
      <c r="BC95" s="43"/>
      <c r="BE95" s="51"/>
      <c r="BF95" s="16"/>
      <c r="BG95" s="14"/>
      <c r="BH95" s="43"/>
      <c r="BJ95" s="51"/>
      <c r="BK95" s="16"/>
      <c r="BL95" s="14"/>
      <c r="BM95" s="43"/>
      <c r="BO95" s="51"/>
      <c r="BP95" s="16"/>
      <c r="BQ95" s="14"/>
      <c r="BR95" s="43"/>
      <c r="BT95" s="51"/>
      <c r="BU95" s="16"/>
      <c r="BV95" s="14"/>
      <c r="BW95" s="43"/>
      <c r="BY95" s="51"/>
      <c r="BZ95" s="16"/>
      <c r="CA95" s="14"/>
      <c r="CB95" s="43"/>
      <c r="CD95" s="51"/>
      <c r="CE95" s="16"/>
      <c r="CF95" s="14"/>
      <c r="CG95" s="43"/>
      <c r="CI95" s="51"/>
      <c r="CJ95" s="16"/>
      <c r="CK95" s="14"/>
      <c r="CL95" s="43"/>
      <c r="CN95" s="51"/>
      <c r="CO95" s="16"/>
      <c r="CP95" s="14"/>
      <c r="CQ95" s="43"/>
      <c r="CS95" s="51"/>
      <c r="CT95" s="16"/>
      <c r="CU95" s="14"/>
      <c r="CV95" s="43"/>
      <c r="CX95" s="51"/>
      <c r="CY95" s="16"/>
      <c r="CZ95" s="14"/>
      <c r="DA95" s="43"/>
      <c r="DC95" s="51"/>
      <c r="DD95" s="16"/>
      <c r="DE95" s="14"/>
      <c r="DF95" s="43"/>
      <c r="DH95" s="51"/>
      <c r="DI95" s="16"/>
      <c r="DJ95" s="14"/>
      <c r="DK95" s="43"/>
      <c r="DM95" s="51"/>
      <c r="DN95" s="16"/>
      <c r="DO95" s="14"/>
      <c r="DP95" s="43"/>
      <c r="DR95" s="51"/>
      <c r="DS95" s="16"/>
      <c r="DT95" s="14"/>
      <c r="DU95" s="43"/>
      <c r="DW95" s="51"/>
      <c r="DX95" s="16"/>
      <c r="DY95" s="14"/>
      <c r="DZ95" s="43"/>
      <c r="EB95" s="51"/>
      <c r="EC95" s="16"/>
      <c r="ED95" s="14"/>
      <c r="EE95" s="43"/>
      <c r="EG95" s="51"/>
      <c r="EH95" s="16"/>
      <c r="EI95" s="14"/>
      <c r="EJ95" s="43"/>
      <c r="EL95" s="51"/>
      <c r="EM95" s="16"/>
      <c r="EN95" s="14"/>
      <c r="EO95" s="43"/>
      <c r="EQ95" s="51"/>
      <c r="ER95" s="16"/>
      <c r="ES95" s="14"/>
      <c r="ET95" s="43"/>
      <c r="EV95" s="51"/>
      <c r="EW95" s="16"/>
      <c r="EX95" s="14"/>
      <c r="EY95" s="43"/>
      <c r="FA95" s="51"/>
      <c r="FB95" s="16"/>
      <c r="FC95" s="14"/>
      <c r="FD95" s="43"/>
      <c r="FF95" s="51"/>
      <c r="FG95" s="16"/>
      <c r="FH95" s="14"/>
      <c r="FI95" s="43"/>
      <c r="FK95" s="51"/>
      <c r="FL95" s="16"/>
      <c r="FM95" s="14"/>
      <c r="FN95" s="43"/>
      <c r="FP95" s="51"/>
      <c r="FQ95" s="16"/>
      <c r="FR95" s="14"/>
      <c r="FS95" s="43"/>
      <c r="FU95" s="51"/>
      <c r="FV95" s="16"/>
      <c r="FW95" s="14"/>
      <c r="FX95" s="43"/>
      <c r="FZ95" s="51"/>
      <c r="GA95" s="16"/>
      <c r="GB95" s="14"/>
      <c r="GC95" s="43"/>
      <c r="GE95" s="51"/>
      <c r="GF95" s="16"/>
      <c r="GG95" s="14"/>
      <c r="GH95" s="43"/>
      <c r="GJ95" s="51"/>
      <c r="GK95" s="16"/>
      <c r="GL95" s="14"/>
      <c r="GM95" s="43"/>
      <c r="GO95" s="51"/>
      <c r="GP95" s="16"/>
      <c r="GQ95" s="14"/>
      <c r="GR95" s="43"/>
      <c r="GT95" s="51"/>
      <c r="GU95" s="16"/>
      <c r="GV95" s="14"/>
      <c r="GW95" s="43"/>
      <c r="GY95" s="51"/>
      <c r="GZ95" s="16"/>
      <c r="HA95" s="14"/>
      <c r="HB95" s="43"/>
      <c r="HD95" s="51"/>
      <c r="HE95" s="16"/>
      <c r="HF95" s="14"/>
      <c r="HG95" s="43"/>
      <c r="HI95" s="51"/>
      <c r="HJ95" s="16"/>
      <c r="HK95" s="14"/>
      <c r="HL95" s="43"/>
      <c r="HN95" s="51"/>
      <c r="HO95" s="16"/>
      <c r="HP95" s="14"/>
      <c r="HQ95" s="43"/>
      <c r="HS95" s="51"/>
      <c r="HT95" s="16"/>
      <c r="HU95" s="14"/>
      <c r="HV95" s="43"/>
      <c r="HX95" s="51"/>
    </row>
    <row r="96" spans="1:232" ht="13.5" customHeight="1">
      <c r="A96" s="50"/>
      <c r="B96" s="14"/>
      <c r="C96" s="16"/>
      <c r="D96" s="14"/>
      <c r="E96" s="43"/>
      <c r="G96" s="51"/>
      <c r="H96" s="16"/>
      <c r="I96" s="14"/>
      <c r="J96" s="43"/>
      <c r="L96" s="51"/>
      <c r="M96" s="16"/>
      <c r="N96" s="14"/>
      <c r="O96" s="43"/>
      <c r="Q96" s="51"/>
      <c r="R96" s="16"/>
      <c r="S96" s="14"/>
      <c r="T96" s="43"/>
      <c r="V96" s="51"/>
      <c r="W96" s="16"/>
      <c r="X96" s="14"/>
      <c r="Y96" s="43"/>
      <c r="AA96" s="51"/>
      <c r="AB96" s="16"/>
      <c r="AC96" s="14"/>
      <c r="AD96" s="43"/>
      <c r="AF96" s="51"/>
      <c r="AG96" s="16"/>
      <c r="AH96" s="14"/>
      <c r="AI96" s="43"/>
      <c r="AK96" s="51"/>
      <c r="AL96" s="16"/>
      <c r="AM96" s="14"/>
      <c r="AN96" s="43"/>
      <c r="AP96" s="51"/>
      <c r="AQ96" s="16"/>
      <c r="AR96" s="14"/>
      <c r="AS96" s="43"/>
      <c r="AU96" s="51"/>
      <c r="AV96" s="16"/>
      <c r="AW96" s="14"/>
      <c r="AX96" s="43"/>
      <c r="AZ96" s="51"/>
      <c r="BA96" s="16"/>
      <c r="BB96" s="14"/>
      <c r="BC96" s="43"/>
      <c r="BE96" s="51"/>
      <c r="BF96" s="16"/>
      <c r="BG96" s="14"/>
      <c r="BH96" s="43"/>
      <c r="BJ96" s="51"/>
      <c r="BK96" s="16"/>
      <c r="BL96" s="14"/>
      <c r="BM96" s="43"/>
      <c r="BO96" s="51"/>
      <c r="BP96" s="16"/>
      <c r="BQ96" s="14"/>
      <c r="BR96" s="43"/>
      <c r="BT96" s="51"/>
      <c r="BU96" s="16"/>
      <c r="BV96" s="14"/>
      <c r="BW96" s="43"/>
      <c r="BY96" s="51"/>
      <c r="BZ96" s="16"/>
      <c r="CA96" s="14"/>
      <c r="CB96" s="43"/>
      <c r="CD96" s="51"/>
      <c r="CE96" s="16"/>
      <c r="CF96" s="14"/>
      <c r="CG96" s="43"/>
      <c r="CI96" s="51"/>
      <c r="CJ96" s="16"/>
      <c r="CK96" s="14"/>
      <c r="CL96" s="43"/>
      <c r="CN96" s="51"/>
      <c r="CO96" s="16"/>
      <c r="CP96" s="14"/>
      <c r="CQ96" s="43"/>
      <c r="CS96" s="51"/>
      <c r="CT96" s="16"/>
      <c r="CU96" s="14"/>
      <c r="CV96" s="43"/>
      <c r="CX96" s="51"/>
      <c r="CY96" s="16"/>
      <c r="CZ96" s="14"/>
      <c r="DA96" s="43"/>
      <c r="DC96" s="51"/>
      <c r="DD96" s="16"/>
      <c r="DE96" s="14"/>
      <c r="DF96" s="43"/>
      <c r="DH96" s="51"/>
      <c r="DI96" s="16"/>
      <c r="DJ96" s="14"/>
      <c r="DK96" s="43"/>
      <c r="DM96" s="51"/>
      <c r="DN96" s="16"/>
      <c r="DO96" s="14"/>
      <c r="DP96" s="43"/>
      <c r="DR96" s="51"/>
      <c r="DS96" s="16"/>
      <c r="DT96" s="14"/>
      <c r="DU96" s="43"/>
      <c r="DW96" s="51"/>
      <c r="DX96" s="16"/>
      <c r="DY96" s="14"/>
      <c r="DZ96" s="43"/>
      <c r="EB96" s="51"/>
      <c r="EC96" s="16"/>
      <c r="ED96" s="14"/>
      <c r="EE96" s="43"/>
      <c r="EG96" s="51"/>
      <c r="EH96" s="16"/>
      <c r="EI96" s="14"/>
      <c r="EJ96" s="43"/>
      <c r="EL96" s="51"/>
      <c r="EM96" s="16"/>
      <c r="EN96" s="14"/>
      <c r="EO96" s="43"/>
      <c r="EQ96" s="51"/>
      <c r="ER96" s="16"/>
      <c r="ES96" s="14"/>
      <c r="ET96" s="43"/>
      <c r="EV96" s="51"/>
      <c r="EW96" s="16"/>
      <c r="EX96" s="14"/>
      <c r="EY96" s="43"/>
      <c r="FA96" s="51"/>
      <c r="FB96" s="16"/>
      <c r="FC96" s="14"/>
      <c r="FD96" s="43"/>
      <c r="FF96" s="51"/>
      <c r="FG96" s="16"/>
      <c r="FH96" s="14"/>
      <c r="FI96" s="43"/>
      <c r="FK96" s="51"/>
      <c r="FL96" s="16"/>
      <c r="FM96" s="14"/>
      <c r="FN96" s="43"/>
      <c r="FP96" s="51"/>
      <c r="FQ96" s="16"/>
      <c r="FR96" s="14"/>
      <c r="FS96" s="43"/>
      <c r="FU96" s="51"/>
      <c r="FV96" s="16"/>
      <c r="FW96" s="14"/>
      <c r="FX96" s="43"/>
      <c r="FZ96" s="51"/>
      <c r="GA96" s="16"/>
      <c r="GB96" s="14"/>
      <c r="GC96" s="43"/>
      <c r="GE96" s="51"/>
      <c r="GF96" s="16"/>
      <c r="GG96" s="14"/>
      <c r="GH96" s="43"/>
      <c r="GJ96" s="51"/>
      <c r="GK96" s="16"/>
      <c r="GL96" s="14"/>
      <c r="GM96" s="43"/>
      <c r="GO96" s="51"/>
      <c r="GP96" s="16"/>
      <c r="GQ96" s="14"/>
      <c r="GR96" s="43"/>
      <c r="GT96" s="51"/>
      <c r="GU96" s="16"/>
      <c r="GV96" s="14"/>
      <c r="GW96" s="43"/>
      <c r="GY96" s="51"/>
      <c r="GZ96" s="16"/>
      <c r="HA96" s="14"/>
      <c r="HB96" s="43"/>
      <c r="HD96" s="51"/>
      <c r="HE96" s="16"/>
      <c r="HF96" s="14"/>
      <c r="HG96" s="43"/>
      <c r="HI96" s="51"/>
      <c r="HJ96" s="16"/>
      <c r="HK96" s="14"/>
      <c r="HL96" s="43"/>
      <c r="HN96" s="51"/>
      <c r="HO96" s="16"/>
      <c r="HP96" s="14"/>
      <c r="HQ96" s="43"/>
      <c r="HS96" s="51"/>
      <c r="HT96" s="16"/>
      <c r="HU96" s="14"/>
      <c r="HV96" s="43"/>
      <c r="HX96" s="51"/>
    </row>
    <row r="97" spans="1:232" ht="13.5" customHeight="1">
      <c r="A97" s="50"/>
      <c r="B97" s="14"/>
      <c r="C97" s="16"/>
      <c r="D97" s="14"/>
      <c r="E97" s="43"/>
      <c r="G97" s="51"/>
      <c r="H97" s="16"/>
      <c r="I97" s="14"/>
      <c r="J97" s="43"/>
      <c r="L97" s="51"/>
      <c r="M97" s="16"/>
      <c r="N97" s="14"/>
      <c r="O97" s="43"/>
      <c r="Q97" s="51"/>
      <c r="R97" s="16"/>
      <c r="S97" s="14"/>
      <c r="T97" s="43"/>
      <c r="V97" s="51"/>
      <c r="W97" s="16"/>
      <c r="X97" s="14"/>
      <c r="Y97" s="43"/>
      <c r="AA97" s="51"/>
      <c r="AB97" s="16"/>
      <c r="AC97" s="14"/>
      <c r="AD97" s="43"/>
      <c r="AF97" s="51"/>
      <c r="AG97" s="16"/>
      <c r="AH97" s="14"/>
      <c r="AI97" s="43"/>
      <c r="AK97" s="51"/>
      <c r="AL97" s="16"/>
      <c r="AM97" s="14"/>
      <c r="AN97" s="43"/>
      <c r="AP97" s="51"/>
      <c r="AQ97" s="16"/>
      <c r="AR97" s="14"/>
      <c r="AS97" s="43"/>
      <c r="AU97" s="51"/>
      <c r="AV97" s="16"/>
      <c r="AW97" s="14"/>
      <c r="AX97" s="43"/>
      <c r="AZ97" s="51"/>
      <c r="BA97" s="16"/>
      <c r="BB97" s="14"/>
      <c r="BC97" s="43"/>
      <c r="BE97" s="51"/>
      <c r="BF97" s="16"/>
      <c r="BG97" s="14"/>
      <c r="BH97" s="43"/>
      <c r="BJ97" s="51"/>
      <c r="BK97" s="16"/>
      <c r="BL97" s="14"/>
      <c r="BM97" s="43"/>
      <c r="BO97" s="51"/>
      <c r="BP97" s="16"/>
      <c r="BQ97" s="14"/>
      <c r="BR97" s="43"/>
      <c r="BT97" s="51"/>
      <c r="BU97" s="16"/>
      <c r="BV97" s="14"/>
      <c r="BW97" s="43"/>
      <c r="BY97" s="51"/>
      <c r="BZ97" s="16"/>
      <c r="CA97" s="14"/>
      <c r="CB97" s="43"/>
      <c r="CD97" s="51"/>
      <c r="CE97" s="16"/>
      <c r="CF97" s="14"/>
      <c r="CG97" s="43"/>
      <c r="CI97" s="51"/>
      <c r="CJ97" s="16"/>
      <c r="CK97" s="14"/>
      <c r="CL97" s="43"/>
      <c r="CN97" s="51"/>
      <c r="CO97" s="16"/>
      <c r="CP97" s="14"/>
      <c r="CQ97" s="43"/>
      <c r="CS97" s="51"/>
      <c r="CT97" s="16"/>
      <c r="CU97" s="14"/>
      <c r="CV97" s="43"/>
      <c r="CX97" s="51"/>
      <c r="CY97" s="16"/>
      <c r="CZ97" s="14"/>
      <c r="DA97" s="43"/>
      <c r="DC97" s="51"/>
      <c r="DD97" s="16"/>
      <c r="DE97" s="14"/>
      <c r="DF97" s="43"/>
      <c r="DH97" s="51"/>
      <c r="DI97" s="16"/>
      <c r="DJ97" s="14"/>
      <c r="DK97" s="43"/>
      <c r="DM97" s="51"/>
      <c r="DN97" s="16"/>
      <c r="DO97" s="14"/>
      <c r="DP97" s="43"/>
      <c r="DR97" s="51"/>
      <c r="DS97" s="16"/>
      <c r="DT97" s="14"/>
      <c r="DU97" s="43"/>
      <c r="DW97" s="51"/>
      <c r="DX97" s="16"/>
      <c r="DY97" s="14"/>
      <c r="DZ97" s="43"/>
      <c r="EB97" s="51"/>
      <c r="EC97" s="16"/>
      <c r="ED97" s="14"/>
      <c r="EE97" s="43"/>
      <c r="EG97" s="51"/>
      <c r="EH97" s="16"/>
      <c r="EI97" s="14"/>
      <c r="EJ97" s="43"/>
      <c r="EL97" s="51"/>
      <c r="EM97" s="16"/>
      <c r="EN97" s="14"/>
      <c r="EO97" s="43"/>
      <c r="EQ97" s="51"/>
      <c r="ER97" s="16"/>
      <c r="ES97" s="14"/>
      <c r="ET97" s="43"/>
      <c r="EV97" s="51"/>
      <c r="EW97" s="16"/>
      <c r="EX97" s="14"/>
      <c r="EY97" s="43"/>
      <c r="FA97" s="51"/>
      <c r="FB97" s="16"/>
      <c r="FC97" s="14"/>
      <c r="FD97" s="43"/>
      <c r="FF97" s="51"/>
      <c r="FG97" s="16"/>
      <c r="FH97" s="14"/>
      <c r="FI97" s="43"/>
      <c r="FK97" s="51"/>
      <c r="FL97" s="16"/>
      <c r="FM97" s="14"/>
      <c r="FN97" s="43"/>
      <c r="FP97" s="51"/>
      <c r="FQ97" s="16"/>
      <c r="FR97" s="14"/>
      <c r="FS97" s="43"/>
      <c r="FU97" s="51"/>
      <c r="FV97" s="16"/>
      <c r="FW97" s="14"/>
      <c r="FX97" s="43"/>
      <c r="FZ97" s="51"/>
      <c r="GA97" s="16"/>
      <c r="GB97" s="14"/>
      <c r="GC97" s="43"/>
      <c r="GE97" s="51"/>
      <c r="GF97" s="16"/>
      <c r="GG97" s="14"/>
      <c r="GH97" s="43"/>
      <c r="GJ97" s="51"/>
      <c r="GK97" s="16"/>
      <c r="GL97" s="14"/>
      <c r="GM97" s="43"/>
      <c r="GO97" s="51"/>
      <c r="GP97" s="16"/>
      <c r="GQ97" s="14"/>
      <c r="GR97" s="43"/>
      <c r="GT97" s="51"/>
      <c r="GU97" s="16"/>
      <c r="GV97" s="14"/>
      <c r="GW97" s="43"/>
      <c r="GY97" s="51"/>
      <c r="GZ97" s="16"/>
      <c r="HA97" s="14"/>
      <c r="HB97" s="43"/>
      <c r="HD97" s="51"/>
      <c r="HE97" s="16"/>
      <c r="HF97" s="14"/>
      <c r="HG97" s="43"/>
      <c r="HI97" s="51"/>
      <c r="HJ97" s="16"/>
      <c r="HK97" s="14"/>
      <c r="HL97" s="43"/>
      <c r="HN97" s="51"/>
      <c r="HO97" s="16"/>
      <c r="HP97" s="14"/>
      <c r="HQ97" s="43"/>
      <c r="HS97" s="51"/>
      <c r="HT97" s="16"/>
      <c r="HU97" s="14"/>
      <c r="HV97" s="43"/>
      <c r="HX97" s="51"/>
    </row>
    <row r="98" spans="1:232" ht="13.5" customHeight="1">
      <c r="A98" s="50"/>
      <c r="B98" s="14"/>
      <c r="C98" s="16"/>
      <c r="D98" s="14"/>
      <c r="E98" s="43"/>
      <c r="G98" s="51"/>
      <c r="H98" s="16"/>
      <c r="I98" s="14"/>
      <c r="J98" s="43"/>
      <c r="L98" s="51"/>
      <c r="M98" s="16"/>
      <c r="N98" s="14"/>
      <c r="O98" s="43"/>
      <c r="Q98" s="51"/>
      <c r="R98" s="16"/>
      <c r="S98" s="14"/>
      <c r="T98" s="43"/>
      <c r="V98" s="51"/>
      <c r="W98" s="16"/>
      <c r="X98" s="14"/>
      <c r="Y98" s="43"/>
      <c r="AA98" s="51"/>
      <c r="AB98" s="16"/>
      <c r="AC98" s="14"/>
      <c r="AD98" s="43"/>
      <c r="AF98" s="51"/>
      <c r="AG98" s="16"/>
      <c r="AH98" s="14"/>
      <c r="AI98" s="43"/>
      <c r="AK98" s="51"/>
      <c r="AL98" s="16"/>
      <c r="AM98" s="14"/>
      <c r="AN98" s="43"/>
      <c r="AP98" s="51"/>
      <c r="AQ98" s="16"/>
      <c r="AR98" s="14"/>
      <c r="AS98" s="43"/>
      <c r="AU98" s="51"/>
      <c r="AV98" s="16"/>
      <c r="AW98" s="14"/>
      <c r="AX98" s="43"/>
      <c r="AZ98" s="51"/>
      <c r="BA98" s="16"/>
      <c r="BB98" s="14"/>
      <c r="BC98" s="43"/>
      <c r="BE98" s="51"/>
      <c r="BF98" s="16"/>
      <c r="BG98" s="14"/>
      <c r="BH98" s="43"/>
      <c r="BJ98" s="51"/>
      <c r="BK98" s="16"/>
      <c r="BL98" s="14"/>
      <c r="BM98" s="43"/>
      <c r="BO98" s="51"/>
      <c r="BP98" s="16"/>
      <c r="BQ98" s="14"/>
      <c r="BR98" s="43"/>
      <c r="BT98" s="51"/>
      <c r="BU98" s="16"/>
      <c r="BV98" s="14"/>
      <c r="BW98" s="43"/>
      <c r="BY98" s="51"/>
      <c r="BZ98" s="16"/>
      <c r="CA98" s="14"/>
      <c r="CB98" s="43"/>
      <c r="CD98" s="51"/>
      <c r="CE98" s="16"/>
      <c r="CF98" s="14"/>
      <c r="CG98" s="43"/>
      <c r="CI98" s="51"/>
      <c r="CJ98" s="16"/>
      <c r="CK98" s="14"/>
      <c r="CL98" s="43"/>
      <c r="CN98" s="51"/>
      <c r="CO98" s="16"/>
      <c r="CP98" s="14"/>
      <c r="CQ98" s="43"/>
      <c r="CS98" s="51"/>
      <c r="CT98" s="16"/>
      <c r="CU98" s="14"/>
      <c r="CV98" s="43"/>
      <c r="CX98" s="51"/>
      <c r="CY98" s="16"/>
      <c r="CZ98" s="14"/>
      <c r="DA98" s="43"/>
      <c r="DC98" s="51"/>
      <c r="DD98" s="16"/>
      <c r="DE98" s="14"/>
      <c r="DF98" s="43"/>
      <c r="DH98" s="51"/>
      <c r="DI98" s="16"/>
      <c r="DJ98" s="14"/>
      <c r="DK98" s="43"/>
      <c r="DM98" s="51"/>
      <c r="DN98" s="16"/>
      <c r="DO98" s="14"/>
      <c r="DP98" s="43"/>
      <c r="DR98" s="51"/>
      <c r="DS98" s="16"/>
      <c r="DT98" s="14"/>
      <c r="DU98" s="43"/>
      <c r="DW98" s="51"/>
      <c r="DX98" s="16"/>
      <c r="DY98" s="14"/>
      <c r="DZ98" s="43"/>
      <c r="EB98" s="51"/>
      <c r="EC98" s="16"/>
      <c r="ED98" s="14"/>
      <c r="EE98" s="43"/>
      <c r="EG98" s="51"/>
      <c r="EH98" s="16"/>
      <c r="EI98" s="14"/>
      <c r="EJ98" s="43"/>
      <c r="EL98" s="51"/>
      <c r="EM98" s="16"/>
      <c r="EN98" s="14"/>
      <c r="EO98" s="43"/>
      <c r="EQ98" s="51"/>
      <c r="ER98" s="16"/>
      <c r="ES98" s="14"/>
      <c r="ET98" s="43"/>
      <c r="EV98" s="51"/>
      <c r="EW98" s="16"/>
      <c r="EX98" s="14"/>
      <c r="EY98" s="43"/>
      <c r="FA98" s="51"/>
      <c r="FB98" s="16"/>
      <c r="FC98" s="14"/>
      <c r="FD98" s="43"/>
      <c r="FF98" s="51"/>
      <c r="FG98" s="16"/>
      <c r="FH98" s="14"/>
      <c r="FI98" s="43"/>
      <c r="FK98" s="51"/>
      <c r="FL98" s="16"/>
      <c r="FM98" s="14"/>
      <c r="FN98" s="43"/>
      <c r="FP98" s="51"/>
      <c r="FQ98" s="16"/>
      <c r="FR98" s="14"/>
      <c r="FS98" s="43"/>
      <c r="FU98" s="51"/>
      <c r="FV98" s="16"/>
      <c r="FW98" s="14"/>
      <c r="FX98" s="43"/>
      <c r="FZ98" s="51"/>
      <c r="GA98" s="16"/>
      <c r="GB98" s="14"/>
      <c r="GC98" s="43"/>
      <c r="GE98" s="51"/>
      <c r="GF98" s="16"/>
      <c r="GG98" s="14"/>
      <c r="GH98" s="43"/>
      <c r="GJ98" s="51"/>
      <c r="GK98" s="16"/>
      <c r="GL98" s="14"/>
      <c r="GM98" s="43"/>
      <c r="GO98" s="51"/>
      <c r="GP98" s="16"/>
      <c r="GQ98" s="14"/>
      <c r="GR98" s="43"/>
      <c r="GT98" s="51"/>
      <c r="GU98" s="16"/>
      <c r="GV98" s="14"/>
      <c r="GW98" s="43"/>
      <c r="GY98" s="51"/>
      <c r="GZ98" s="16"/>
      <c r="HA98" s="14"/>
      <c r="HB98" s="43"/>
      <c r="HD98" s="51"/>
      <c r="HE98" s="16"/>
      <c r="HF98" s="14"/>
      <c r="HG98" s="43"/>
      <c r="HI98" s="51"/>
      <c r="HJ98" s="16"/>
      <c r="HK98" s="14"/>
      <c r="HL98" s="43"/>
      <c r="HN98" s="51"/>
      <c r="HO98" s="16"/>
      <c r="HP98" s="14"/>
      <c r="HQ98" s="43"/>
      <c r="HS98" s="51"/>
      <c r="HT98" s="16"/>
      <c r="HU98" s="14"/>
      <c r="HV98" s="43"/>
      <c r="HX98" s="51"/>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dataValidations count="1">
    <dataValidation type="list" allowBlank="1" showInputMessage="1" showErrorMessage="1" sqref="A17:A198">
      <formula1>$A$1:$A$97</formula1>
    </dataValidation>
  </dataValidations>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A11:A15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BED2BE"/>
  </sheetPr>
  <dimension ref="A1:KR346"/>
  <sheetViews>
    <sheetView zoomScaleNormal="100" workbookViewId="0">
      <pane xSplit="4" ySplit="10" topLeftCell="JH315" activePane="bottomRight" state="frozen"/>
      <selection activeCell="W15" sqref="W15:W37"/>
      <selection pane="topRight" activeCell="W15" sqref="W15:W37"/>
      <selection pane="bottomLeft" activeCell="W15" sqref="W15:W37"/>
      <selection pane="bottomRight" activeCell="JL333" sqref="JL333"/>
    </sheetView>
  </sheetViews>
  <sheetFormatPr defaultColWidth="9.109375" defaultRowHeight="13.5" customHeight="1"/>
  <cols>
    <col min="1" max="1" width="8.77734375" style="386" customWidth="1"/>
    <col min="2" max="2" width="18.6640625" style="386" customWidth="1"/>
    <col min="3" max="4" width="5.5546875" style="386" customWidth="1"/>
    <col min="5" max="5" width="8.77734375" style="386" customWidth="1"/>
    <col min="6" max="6" width="16.109375" style="386" customWidth="1"/>
    <col min="7" max="7" width="9.109375" style="386" customWidth="1"/>
    <col min="8" max="8" width="9.109375" style="386" bestFit="1" customWidth="1"/>
    <col min="9" max="9" width="24.109375" style="386" customWidth="1"/>
    <col min="10" max="11" width="11.44140625" style="386" customWidth="1"/>
    <col min="12" max="12" width="10.21875" style="386" customWidth="1"/>
    <col min="13" max="16" width="11.44140625" style="386" customWidth="1"/>
    <col min="17" max="17" width="11.44140625" style="412" customWidth="1"/>
    <col min="18" max="23" width="11.44140625" style="386" customWidth="1"/>
    <col min="24" max="24" width="28.44140625" style="386" customWidth="1"/>
    <col min="25" max="25" width="26.77734375" style="386" customWidth="1"/>
    <col min="26" max="28" width="8.77734375" style="386" customWidth="1"/>
    <col min="29" max="36" width="9.109375" style="364"/>
    <col min="37" max="37" width="17" style="364" customWidth="1"/>
    <col min="38" max="48" width="9.109375" style="364"/>
    <col min="49" max="49" width="22.6640625" style="364" customWidth="1"/>
    <col min="50" max="60" width="9.109375" style="364"/>
    <col min="61" max="61" width="33.21875" style="364" customWidth="1"/>
    <col min="62" max="72" width="9.109375" style="364"/>
    <col min="73" max="73" width="17.77734375" style="364" customWidth="1"/>
    <col min="74" max="84" width="9.109375" style="364"/>
    <col min="85" max="85" width="37.77734375" style="364" customWidth="1"/>
    <col min="86" max="96" width="9.109375" style="364"/>
    <col min="97" max="97" width="23.109375" style="364" customWidth="1"/>
    <col min="98" max="248" width="9.109375" style="364"/>
    <col min="249" max="249" width="9.109375" style="364" customWidth="1"/>
    <col min="250" max="266" width="9.109375" style="364"/>
    <col min="267" max="267" width="9.109375" style="364" customWidth="1"/>
    <col min="268" max="16384" width="9.109375" style="364"/>
  </cols>
  <sheetData>
    <row r="1" spans="1:304" ht="13.5" customHeight="1">
      <c r="A1" s="359" t="s">
        <v>10</v>
      </c>
      <c r="B1" s="360"/>
      <c r="C1" s="361"/>
      <c r="D1" s="362"/>
      <c r="E1" s="413" t="s">
        <v>296</v>
      </c>
      <c r="F1" s="362"/>
      <c r="G1" s="362"/>
      <c r="H1" s="362"/>
      <c r="I1" s="362"/>
      <c r="J1" s="362"/>
      <c r="K1" s="362"/>
      <c r="L1" s="362"/>
      <c r="M1" s="362"/>
      <c r="N1" s="362"/>
      <c r="O1" s="362"/>
      <c r="P1" s="362"/>
      <c r="Q1" s="413" t="s">
        <v>297</v>
      </c>
      <c r="R1" s="362"/>
      <c r="S1" s="362"/>
      <c r="T1" s="362"/>
      <c r="U1" s="362"/>
      <c r="V1" s="362"/>
      <c r="W1" s="362"/>
      <c r="X1" s="362"/>
      <c r="Y1" s="362"/>
      <c r="Z1" s="362"/>
      <c r="AA1" s="362"/>
      <c r="AB1" s="362"/>
      <c r="AC1" s="413" t="s">
        <v>713</v>
      </c>
      <c r="AD1" s="362"/>
      <c r="AE1" s="362"/>
      <c r="AF1" s="362"/>
      <c r="AG1" s="362"/>
      <c r="AH1" s="362"/>
      <c r="AI1" s="362"/>
      <c r="AJ1" s="362"/>
      <c r="AK1" s="362"/>
      <c r="AL1" s="362"/>
      <c r="AM1" s="362"/>
      <c r="AN1" s="362"/>
      <c r="AO1" s="413" t="s">
        <v>602</v>
      </c>
      <c r="AP1" s="362"/>
      <c r="AQ1" s="362"/>
      <c r="AR1" s="362"/>
      <c r="AS1" s="362"/>
      <c r="AT1" s="362"/>
      <c r="AU1" s="362"/>
      <c r="AV1" s="362"/>
      <c r="AW1" s="362"/>
      <c r="AX1" s="362"/>
      <c r="AY1" s="362"/>
      <c r="AZ1" s="362"/>
      <c r="BA1" s="413" t="s">
        <v>607</v>
      </c>
      <c r="BB1" s="362"/>
      <c r="BC1" s="362"/>
      <c r="BD1" s="362"/>
      <c r="BE1" s="362"/>
      <c r="BF1" s="362"/>
      <c r="BG1" s="362"/>
      <c r="BH1" s="362"/>
      <c r="BI1" s="362"/>
      <c r="BJ1" s="362"/>
      <c r="BK1" s="362"/>
      <c r="BL1" s="362"/>
      <c r="BM1" s="414" t="s">
        <v>362</v>
      </c>
      <c r="BN1" s="362"/>
      <c r="BO1" s="362"/>
      <c r="BP1" s="362"/>
      <c r="BQ1" s="362"/>
      <c r="BR1" s="362"/>
      <c r="BS1" s="362"/>
      <c r="BT1" s="362"/>
      <c r="BU1" s="362"/>
      <c r="BV1" s="362"/>
      <c r="BW1" s="362"/>
      <c r="BX1" s="362"/>
      <c r="BY1" s="414" t="s">
        <v>363</v>
      </c>
      <c r="BZ1" s="362"/>
      <c r="CA1" s="362"/>
      <c r="CB1" s="362"/>
      <c r="CC1" s="362"/>
      <c r="CD1" s="362"/>
      <c r="CE1" s="362"/>
      <c r="CF1" s="362"/>
      <c r="CG1" s="362"/>
      <c r="CH1" s="362"/>
      <c r="CI1" s="362"/>
      <c r="CJ1" s="362"/>
      <c r="CK1" s="414" t="s">
        <v>364</v>
      </c>
      <c r="CL1" s="362"/>
      <c r="CM1" s="362"/>
      <c r="CN1" s="362"/>
      <c r="CO1" s="362"/>
      <c r="CP1" s="362"/>
      <c r="CQ1" s="362"/>
      <c r="CR1" s="362"/>
      <c r="CS1" s="362"/>
      <c r="CT1" s="362"/>
      <c r="CU1" s="362"/>
      <c r="CV1" s="362"/>
      <c r="CW1" s="413" t="s">
        <v>365</v>
      </c>
      <c r="CX1" s="362"/>
      <c r="CY1" s="362"/>
      <c r="CZ1" s="362"/>
      <c r="DA1" s="362"/>
      <c r="DB1" s="362"/>
      <c r="DC1" s="362"/>
      <c r="DD1" s="362"/>
      <c r="DE1" s="362"/>
      <c r="DF1" s="362"/>
      <c r="DG1" s="362"/>
      <c r="DH1" s="362"/>
      <c r="DI1" s="413" t="s">
        <v>366</v>
      </c>
      <c r="DJ1" s="362"/>
      <c r="DK1" s="362"/>
      <c r="DL1" s="362"/>
      <c r="DM1" s="362"/>
      <c r="DN1" s="362"/>
      <c r="DO1" s="362"/>
      <c r="DP1" s="362"/>
      <c r="DQ1" s="362"/>
      <c r="DR1" s="362"/>
      <c r="DS1" s="362"/>
      <c r="DT1" s="362"/>
      <c r="DU1" s="413" t="s">
        <v>367</v>
      </c>
      <c r="DV1" s="362"/>
      <c r="DW1" s="362"/>
      <c r="DX1" s="362"/>
      <c r="DY1" s="362"/>
      <c r="DZ1" s="362"/>
      <c r="EA1" s="362"/>
      <c r="EB1" s="362"/>
      <c r="EC1" s="362"/>
      <c r="ED1" s="362"/>
      <c r="EE1" s="362"/>
      <c r="EF1" s="362"/>
      <c r="EG1" s="413" t="s">
        <v>368</v>
      </c>
      <c r="EH1" s="362"/>
      <c r="EI1" s="362"/>
      <c r="EJ1" s="362"/>
      <c r="EK1" s="362"/>
      <c r="EL1" s="362"/>
      <c r="EM1" s="362"/>
      <c r="EN1" s="362"/>
      <c r="EO1" s="362"/>
      <c r="EP1" s="362"/>
      <c r="EQ1" s="362"/>
      <c r="ER1" s="362"/>
      <c r="ES1" s="413" t="s">
        <v>369</v>
      </c>
      <c r="ET1" s="362"/>
      <c r="EU1" s="362"/>
      <c r="EV1" s="362"/>
      <c r="EW1" s="362"/>
      <c r="EX1" s="362"/>
      <c r="EY1" s="362"/>
      <c r="EZ1" s="362"/>
      <c r="FA1" s="362"/>
      <c r="FB1" s="362"/>
      <c r="FC1" s="362"/>
      <c r="FD1" s="362"/>
      <c r="FE1" s="413" t="s">
        <v>370</v>
      </c>
      <c r="FF1" s="362"/>
      <c r="FG1" s="362"/>
      <c r="FH1" s="362"/>
      <c r="FI1" s="362"/>
      <c r="FJ1" s="362"/>
      <c r="FK1" s="362"/>
      <c r="FL1" s="362"/>
      <c r="FM1" s="362"/>
      <c r="FN1" s="362"/>
      <c r="FO1" s="362"/>
      <c r="FP1" s="362"/>
      <c r="FQ1" s="413" t="s">
        <v>372</v>
      </c>
      <c r="FR1" s="362"/>
      <c r="FS1" s="362"/>
      <c r="FT1" s="362"/>
      <c r="FU1" s="362"/>
      <c r="FV1" s="362"/>
      <c r="FW1" s="362"/>
      <c r="FX1" s="362"/>
      <c r="FY1" s="362"/>
      <c r="FZ1" s="362"/>
      <c r="GA1" s="362"/>
      <c r="GB1" s="362"/>
      <c r="GC1" s="413" t="s">
        <v>373</v>
      </c>
      <c r="GD1" s="362"/>
      <c r="GE1" s="362"/>
      <c r="GF1" s="362"/>
      <c r="GG1" s="362"/>
      <c r="GH1" s="362"/>
      <c r="GI1" s="362"/>
      <c r="GJ1" s="362"/>
      <c r="GK1" s="362"/>
      <c r="GL1" s="362"/>
      <c r="GM1" s="362"/>
      <c r="GN1" s="362"/>
      <c r="GO1" s="413" t="s">
        <v>374</v>
      </c>
      <c r="GP1" s="362"/>
      <c r="GQ1" s="362"/>
      <c r="GR1" s="362"/>
      <c r="GS1" s="362"/>
      <c r="GT1" s="362"/>
      <c r="GU1" s="362"/>
      <c r="GV1" s="362"/>
      <c r="GW1" s="362"/>
      <c r="GX1" s="362"/>
      <c r="GY1" s="362"/>
      <c r="GZ1" s="362"/>
      <c r="HA1" s="413" t="s">
        <v>375</v>
      </c>
      <c r="HB1" s="362"/>
      <c r="HC1" s="362"/>
      <c r="HD1" s="362"/>
      <c r="HE1" s="362"/>
      <c r="HF1" s="362"/>
      <c r="HG1" s="362"/>
      <c r="HH1" s="362"/>
      <c r="HI1" s="362"/>
      <c r="HJ1" s="362"/>
      <c r="HK1" s="362"/>
      <c r="HL1" s="362"/>
      <c r="HM1" s="363" t="s">
        <v>1471</v>
      </c>
      <c r="HN1" s="362"/>
      <c r="HO1" s="362"/>
      <c r="HP1" s="362"/>
      <c r="HQ1" s="362"/>
      <c r="HR1" s="362"/>
      <c r="HS1" s="362"/>
      <c r="HT1" s="362"/>
      <c r="HU1" s="362"/>
      <c r="HV1" s="362"/>
      <c r="HW1" s="362"/>
      <c r="HX1" s="362"/>
      <c r="HY1" s="363" t="s">
        <v>1472</v>
      </c>
      <c r="HZ1" s="362"/>
      <c r="IA1" s="362"/>
      <c r="IB1" s="362"/>
      <c r="IC1" s="362"/>
      <c r="ID1" s="362"/>
      <c r="IE1" s="362"/>
      <c r="IF1" s="362"/>
      <c r="IG1" s="362"/>
      <c r="IH1" s="362"/>
      <c r="II1" s="362"/>
      <c r="IJ1" s="362"/>
      <c r="IK1" s="363" t="s">
        <v>371</v>
      </c>
      <c r="IL1" s="362"/>
      <c r="IM1" s="362"/>
      <c r="IN1" s="362"/>
      <c r="IO1" s="362"/>
      <c r="IP1" s="362"/>
      <c r="IQ1" s="362"/>
      <c r="IR1" s="362"/>
      <c r="IS1" s="362"/>
      <c r="IT1" s="362"/>
      <c r="IU1" s="362"/>
      <c r="IV1" s="362"/>
      <c r="IW1" s="363" t="s">
        <v>1823</v>
      </c>
      <c r="IX1" s="362"/>
      <c r="IY1" s="362"/>
      <c r="IZ1" s="362"/>
      <c r="JA1" s="362"/>
      <c r="JB1" s="362"/>
      <c r="JC1" s="362"/>
      <c r="JD1" s="362"/>
      <c r="JE1" s="362"/>
      <c r="JF1" s="362"/>
      <c r="JG1" s="362"/>
      <c r="JH1" s="362"/>
      <c r="JI1" s="363" t="s">
        <v>2022</v>
      </c>
      <c r="JJ1" s="362"/>
      <c r="JK1" s="362"/>
      <c r="JL1" s="362"/>
      <c r="JM1" s="362"/>
      <c r="JN1" s="362"/>
      <c r="JO1" s="362"/>
      <c r="JP1" s="362"/>
      <c r="JQ1" s="362"/>
      <c r="JR1" s="362"/>
      <c r="JS1" s="362"/>
      <c r="JT1" s="362"/>
      <c r="JU1" s="363" t="s">
        <v>2082</v>
      </c>
      <c r="JV1" s="362"/>
      <c r="JW1" s="362"/>
      <c r="JX1" s="362"/>
      <c r="JY1" s="362"/>
      <c r="JZ1" s="362"/>
      <c r="KA1" s="362"/>
      <c r="KB1" s="362"/>
      <c r="KC1" s="362"/>
      <c r="KD1" s="362"/>
      <c r="KE1" s="362"/>
      <c r="KF1" s="362"/>
      <c r="KG1" s="363"/>
      <c r="KH1" s="362"/>
      <c r="KI1" s="362"/>
      <c r="KJ1" s="362"/>
      <c r="KK1" s="362"/>
      <c r="KL1" s="362"/>
      <c r="KM1" s="362"/>
      <c r="KN1" s="362"/>
      <c r="KO1" s="362"/>
      <c r="KP1" s="362"/>
      <c r="KQ1" s="362"/>
      <c r="KR1" s="362"/>
    </row>
    <row r="2" spans="1:304" ht="13.5" customHeight="1">
      <c r="A2" s="365" t="s">
        <v>4</v>
      </c>
      <c r="B2" s="360"/>
      <c r="C2" s="366"/>
      <c r="D2" s="367"/>
      <c r="E2" s="368">
        <v>32932</v>
      </c>
      <c r="F2" s="367"/>
      <c r="G2" s="367"/>
      <c r="H2" s="367"/>
      <c r="I2" s="367"/>
      <c r="J2" s="367"/>
      <c r="K2" s="367"/>
      <c r="L2" s="367"/>
      <c r="M2" s="367"/>
      <c r="N2" s="367"/>
      <c r="O2" s="367"/>
      <c r="P2" s="367"/>
      <c r="Q2" s="368">
        <v>33548</v>
      </c>
      <c r="R2" s="367"/>
      <c r="S2" s="367"/>
      <c r="T2" s="367"/>
      <c r="U2" s="367"/>
      <c r="V2" s="367"/>
      <c r="W2" s="367"/>
      <c r="X2" s="367"/>
      <c r="Y2" s="367"/>
      <c r="Z2" s="367"/>
      <c r="AA2" s="367"/>
      <c r="AB2" s="367"/>
      <c r="AC2" s="368">
        <v>34190</v>
      </c>
      <c r="AD2" s="367"/>
      <c r="AE2" s="367"/>
      <c r="AF2" s="367"/>
      <c r="AG2" s="367"/>
      <c r="AH2" s="367"/>
      <c r="AI2" s="367"/>
      <c r="AJ2" s="367"/>
      <c r="AK2" s="367"/>
      <c r="AL2" s="367"/>
      <c r="AM2" s="367"/>
      <c r="AN2" s="367"/>
      <c r="AO2" s="369">
        <v>34452</v>
      </c>
      <c r="AP2" s="367"/>
      <c r="AQ2" s="367"/>
      <c r="AR2" s="367"/>
      <c r="AS2" s="367"/>
      <c r="AT2" s="367"/>
      <c r="AU2" s="367"/>
      <c r="AV2" s="367"/>
      <c r="AW2" s="367"/>
      <c r="AX2" s="367"/>
      <c r="AY2" s="367"/>
      <c r="AZ2" s="367"/>
      <c r="BA2" s="369">
        <v>34515</v>
      </c>
      <c r="BB2" s="367"/>
      <c r="BC2" s="367"/>
      <c r="BD2" s="367"/>
      <c r="BE2" s="367"/>
      <c r="BF2" s="367"/>
      <c r="BG2" s="367"/>
      <c r="BH2" s="367"/>
      <c r="BI2" s="367"/>
      <c r="BJ2" s="367"/>
      <c r="BK2" s="367"/>
      <c r="BL2" s="367"/>
      <c r="BM2" s="368">
        <v>35075</v>
      </c>
      <c r="BN2" s="367"/>
      <c r="BO2" s="367"/>
      <c r="BP2" s="367"/>
      <c r="BQ2" s="367"/>
      <c r="BR2" s="367"/>
      <c r="BS2" s="367"/>
      <c r="BT2" s="367"/>
      <c r="BU2" s="367"/>
      <c r="BV2" s="367"/>
      <c r="BW2" s="367"/>
      <c r="BX2" s="367"/>
      <c r="BY2" s="368">
        <v>35376</v>
      </c>
      <c r="BZ2" s="367"/>
      <c r="CA2" s="367"/>
      <c r="CB2" s="367"/>
      <c r="CC2" s="367"/>
      <c r="CD2" s="367"/>
      <c r="CE2" s="367"/>
      <c r="CF2" s="367"/>
      <c r="CG2" s="367"/>
      <c r="CH2" s="367"/>
      <c r="CI2" s="367"/>
      <c r="CJ2" s="367"/>
      <c r="CK2" s="368">
        <v>36006</v>
      </c>
      <c r="CL2" s="367"/>
      <c r="CM2" s="367"/>
      <c r="CN2" s="367"/>
      <c r="CO2" s="367"/>
      <c r="CP2" s="367"/>
      <c r="CQ2" s="367"/>
      <c r="CR2" s="367"/>
      <c r="CS2" s="367"/>
      <c r="CT2" s="367"/>
      <c r="CU2" s="367"/>
      <c r="CV2" s="367"/>
      <c r="CW2" s="368">
        <v>36621</v>
      </c>
      <c r="CX2" s="367"/>
      <c r="CY2" s="367"/>
      <c r="CZ2" s="367"/>
      <c r="DA2" s="367"/>
      <c r="DB2" s="367"/>
      <c r="DC2" s="367"/>
      <c r="DD2" s="367"/>
      <c r="DE2" s="367"/>
      <c r="DF2" s="367"/>
      <c r="DG2" s="367"/>
      <c r="DH2" s="367"/>
      <c r="DI2" s="368">
        <v>36711</v>
      </c>
      <c r="DJ2" s="367"/>
      <c r="DK2" s="367"/>
      <c r="DL2" s="367"/>
      <c r="DM2" s="367"/>
      <c r="DN2" s="367"/>
      <c r="DO2" s="367"/>
      <c r="DP2" s="367"/>
      <c r="DQ2" s="367"/>
      <c r="DR2" s="367"/>
      <c r="DS2" s="367"/>
      <c r="DT2" s="367"/>
      <c r="DU2" s="368">
        <v>37007</v>
      </c>
      <c r="DV2" s="367"/>
      <c r="DW2" s="367"/>
      <c r="DX2" s="367"/>
      <c r="DY2" s="367"/>
      <c r="DZ2" s="367"/>
      <c r="EA2" s="367"/>
      <c r="EB2" s="367"/>
      <c r="EC2" s="367"/>
      <c r="ED2" s="367"/>
      <c r="EE2" s="367"/>
      <c r="EF2" s="367"/>
      <c r="EG2" s="368">
        <v>37944</v>
      </c>
      <c r="EH2" s="367"/>
      <c r="EI2" s="367"/>
      <c r="EJ2" s="367"/>
      <c r="EK2" s="367"/>
      <c r="EL2" s="367"/>
      <c r="EM2" s="367"/>
      <c r="EN2" s="367"/>
      <c r="EO2" s="367"/>
      <c r="EP2" s="367"/>
      <c r="EQ2" s="367"/>
      <c r="ER2" s="367"/>
      <c r="ES2" s="369">
        <v>38616</v>
      </c>
      <c r="ET2" s="367"/>
      <c r="EU2" s="367"/>
      <c r="EV2" s="367"/>
      <c r="EW2" s="367"/>
      <c r="EX2" s="367"/>
      <c r="EY2" s="367"/>
      <c r="EZ2" s="367"/>
      <c r="FA2" s="367"/>
      <c r="FB2" s="367"/>
      <c r="FC2" s="367"/>
      <c r="FD2" s="367"/>
      <c r="FE2" s="368">
        <v>38986</v>
      </c>
      <c r="FF2" s="367"/>
      <c r="FG2" s="367"/>
      <c r="FH2" s="367"/>
      <c r="FI2" s="367"/>
      <c r="FJ2" s="367"/>
      <c r="FK2" s="367"/>
      <c r="FL2" s="367"/>
      <c r="FM2" s="367"/>
      <c r="FN2" s="367"/>
      <c r="FO2" s="367"/>
      <c r="FP2" s="367"/>
      <c r="FQ2" s="368">
        <v>39351</v>
      </c>
      <c r="FR2" s="367"/>
      <c r="FS2" s="367"/>
      <c r="FT2" s="367"/>
      <c r="FU2" s="367"/>
      <c r="FV2" s="367"/>
      <c r="FW2" s="367"/>
      <c r="FX2" s="367"/>
      <c r="FY2" s="367"/>
      <c r="FZ2" s="367"/>
      <c r="GA2" s="367"/>
      <c r="GB2" s="367"/>
      <c r="GC2" s="368">
        <v>39662</v>
      </c>
      <c r="GD2" s="367"/>
      <c r="GE2" s="367"/>
      <c r="GF2" s="367"/>
      <c r="GG2" s="367"/>
      <c r="GH2" s="367"/>
      <c r="GI2" s="367"/>
      <c r="GJ2" s="367"/>
      <c r="GK2" s="367"/>
      <c r="GL2" s="367"/>
      <c r="GM2" s="367"/>
      <c r="GN2" s="367"/>
      <c r="GO2" s="368">
        <v>39715</v>
      </c>
      <c r="GP2" s="367"/>
      <c r="GQ2" s="367"/>
      <c r="GR2" s="367"/>
      <c r="GS2" s="367"/>
      <c r="GT2" s="367"/>
      <c r="GU2" s="367"/>
      <c r="GV2" s="367"/>
      <c r="GW2" s="367"/>
      <c r="GX2" s="367"/>
      <c r="GY2" s="367"/>
      <c r="GZ2" s="367"/>
      <c r="HA2" s="368">
        <v>40072</v>
      </c>
      <c r="HB2" s="367"/>
      <c r="HC2" s="367"/>
      <c r="HD2" s="367"/>
      <c r="HE2" s="367"/>
      <c r="HF2" s="367"/>
      <c r="HG2" s="367"/>
      <c r="HH2" s="367"/>
      <c r="HI2" s="367"/>
      <c r="HJ2" s="367"/>
      <c r="HK2" s="367"/>
      <c r="HL2" s="367"/>
      <c r="HM2" s="368">
        <v>40337</v>
      </c>
      <c r="HN2" s="367"/>
      <c r="HO2" s="367"/>
      <c r="HP2" s="367"/>
      <c r="HQ2" s="367"/>
      <c r="HR2" s="367"/>
      <c r="HS2" s="367"/>
      <c r="HT2" s="367"/>
      <c r="HU2" s="367"/>
      <c r="HV2" s="367"/>
      <c r="HW2" s="367"/>
      <c r="HX2" s="367"/>
      <c r="HY2" s="368">
        <v>40788</v>
      </c>
      <c r="HZ2" s="367"/>
      <c r="IA2" s="367"/>
      <c r="IB2" s="367"/>
      <c r="IC2" s="367"/>
      <c r="ID2" s="367"/>
      <c r="IE2" s="367"/>
      <c r="IF2" s="367"/>
      <c r="IG2" s="367"/>
      <c r="IH2" s="367"/>
      <c r="II2" s="367"/>
      <c r="IJ2" s="367"/>
      <c r="IK2" s="368">
        <v>41269</v>
      </c>
      <c r="IL2" s="367"/>
      <c r="IM2" s="367"/>
      <c r="IN2" s="367"/>
      <c r="IO2" s="367"/>
      <c r="IP2" s="367"/>
      <c r="IQ2" s="367"/>
      <c r="IR2" s="367"/>
      <c r="IS2" s="367"/>
      <c r="IT2" s="367"/>
      <c r="IU2" s="367"/>
      <c r="IV2" s="367"/>
      <c r="IW2" s="370">
        <v>41997</v>
      </c>
      <c r="IX2" s="367"/>
      <c r="IY2" s="367"/>
      <c r="IZ2" s="367"/>
      <c r="JA2" s="367"/>
      <c r="JB2" s="367"/>
      <c r="JC2" s="367"/>
      <c r="JD2" s="367"/>
      <c r="JE2" s="367"/>
      <c r="JF2" s="367"/>
      <c r="JG2" s="367"/>
      <c r="JH2" s="367"/>
      <c r="JI2" s="368">
        <v>43040</v>
      </c>
      <c r="JJ2" s="367"/>
      <c r="JK2" s="367"/>
      <c r="JL2" s="367"/>
      <c r="JM2" s="367"/>
      <c r="JN2" s="367"/>
      <c r="JO2" s="367"/>
      <c r="JP2" s="367"/>
      <c r="JQ2" s="367"/>
      <c r="JR2" s="367"/>
      <c r="JS2" s="367"/>
      <c r="JT2" s="367"/>
      <c r="JU2" s="368">
        <v>44090</v>
      </c>
      <c r="JV2" s="367"/>
      <c r="JW2" s="367"/>
      <c r="JX2" s="367"/>
      <c r="JY2" s="367"/>
      <c r="JZ2" s="367"/>
      <c r="KA2" s="367"/>
      <c r="KB2" s="367"/>
      <c r="KC2" s="367"/>
      <c r="KD2" s="367"/>
      <c r="KE2" s="367"/>
      <c r="KF2" s="367"/>
      <c r="KG2" s="368"/>
      <c r="KH2" s="367"/>
      <c r="KI2" s="367"/>
      <c r="KJ2" s="367"/>
      <c r="KK2" s="367"/>
      <c r="KL2" s="367"/>
      <c r="KM2" s="367"/>
      <c r="KN2" s="367"/>
      <c r="KO2" s="367"/>
      <c r="KP2" s="367"/>
      <c r="KQ2" s="367"/>
      <c r="KR2" s="367"/>
    </row>
    <row r="3" spans="1:304" s="375" customFormat="1" ht="13.5" customHeight="1">
      <c r="A3" s="371" t="s">
        <v>5</v>
      </c>
      <c r="B3" s="372"/>
      <c r="C3" s="373"/>
      <c r="D3" s="374"/>
      <c r="E3" s="375">
        <v>33548</v>
      </c>
      <c r="F3" s="374"/>
      <c r="G3" s="374"/>
      <c r="H3" s="374"/>
      <c r="I3" s="374"/>
      <c r="J3" s="374"/>
      <c r="K3" s="374"/>
      <c r="L3" s="374"/>
      <c r="M3" s="374"/>
      <c r="N3" s="374"/>
      <c r="O3" s="374"/>
      <c r="P3" s="374"/>
      <c r="Q3" s="375">
        <v>34190</v>
      </c>
      <c r="R3" s="374"/>
      <c r="S3" s="374"/>
      <c r="T3" s="374"/>
      <c r="U3" s="374"/>
      <c r="V3" s="374"/>
      <c r="W3" s="374"/>
      <c r="X3" s="374"/>
      <c r="Y3" s="374"/>
      <c r="Z3" s="374"/>
      <c r="AA3" s="374"/>
      <c r="AB3" s="374"/>
      <c r="AC3" s="375">
        <v>34452</v>
      </c>
      <c r="AD3" s="374"/>
      <c r="AE3" s="374"/>
      <c r="AF3" s="374"/>
      <c r="AG3" s="374"/>
      <c r="AH3" s="374"/>
      <c r="AI3" s="374"/>
      <c r="AJ3" s="374"/>
      <c r="AK3" s="374"/>
      <c r="AL3" s="374"/>
      <c r="AM3" s="374"/>
      <c r="AN3" s="374"/>
      <c r="AO3" s="375">
        <v>34515</v>
      </c>
      <c r="AP3" s="374"/>
      <c r="AQ3" s="374"/>
      <c r="AR3" s="374"/>
      <c r="AS3" s="374"/>
      <c r="AT3" s="374"/>
      <c r="AU3" s="374"/>
      <c r="AV3" s="374"/>
      <c r="AW3" s="374"/>
      <c r="AX3" s="374"/>
      <c r="AY3" s="374"/>
      <c r="AZ3" s="374"/>
      <c r="BA3" s="375">
        <v>35075</v>
      </c>
      <c r="BB3" s="374"/>
      <c r="BC3" s="374"/>
      <c r="BD3" s="374"/>
      <c r="BE3" s="374"/>
      <c r="BF3" s="374"/>
      <c r="BG3" s="374"/>
      <c r="BH3" s="374"/>
      <c r="BI3" s="374"/>
      <c r="BJ3" s="374"/>
      <c r="BK3" s="374"/>
      <c r="BL3" s="374"/>
      <c r="BM3" s="375">
        <v>35376</v>
      </c>
      <c r="BN3" s="374"/>
      <c r="BO3" s="374"/>
      <c r="BP3" s="374"/>
      <c r="BQ3" s="374"/>
      <c r="BR3" s="374"/>
      <c r="BS3" s="374"/>
      <c r="BT3" s="374"/>
      <c r="BU3" s="374"/>
      <c r="BV3" s="374"/>
      <c r="BW3" s="374"/>
      <c r="BX3" s="374"/>
      <c r="BY3" s="375">
        <v>36006</v>
      </c>
      <c r="BZ3" s="374"/>
      <c r="CA3" s="374"/>
      <c r="CB3" s="374"/>
      <c r="CC3" s="374"/>
      <c r="CD3" s="374"/>
      <c r="CE3" s="374"/>
      <c r="CF3" s="374"/>
      <c r="CG3" s="374"/>
      <c r="CH3" s="374"/>
      <c r="CI3" s="374"/>
      <c r="CJ3" s="374"/>
      <c r="CK3" s="375">
        <v>36621</v>
      </c>
      <c r="CL3" s="374"/>
      <c r="CM3" s="374"/>
      <c r="CN3" s="374"/>
      <c r="CO3" s="374"/>
      <c r="CP3" s="374"/>
      <c r="CQ3" s="374"/>
      <c r="CR3" s="374"/>
      <c r="CS3" s="374"/>
      <c r="CT3" s="374"/>
      <c r="CU3" s="374"/>
      <c r="CV3" s="374"/>
      <c r="CW3" s="375">
        <v>36711</v>
      </c>
      <c r="CX3" s="374"/>
      <c r="CY3" s="374"/>
      <c r="CZ3" s="374"/>
      <c r="DA3" s="374"/>
      <c r="DB3" s="374"/>
      <c r="DC3" s="374"/>
      <c r="DD3" s="374"/>
      <c r="DE3" s="374"/>
      <c r="DF3" s="374"/>
      <c r="DG3" s="374"/>
      <c r="DH3" s="374"/>
      <c r="DI3" s="375">
        <v>37007</v>
      </c>
      <c r="DJ3" s="374"/>
      <c r="DK3" s="374"/>
      <c r="DL3" s="374"/>
      <c r="DM3" s="374"/>
      <c r="DN3" s="374"/>
      <c r="DO3" s="374"/>
      <c r="DP3" s="374"/>
      <c r="DQ3" s="374"/>
      <c r="DR3" s="374"/>
      <c r="DS3" s="374"/>
      <c r="DT3" s="374"/>
      <c r="DU3" s="375">
        <v>37944</v>
      </c>
      <c r="DV3" s="374"/>
      <c r="DW3" s="374"/>
      <c r="DX3" s="374"/>
      <c r="DY3" s="374"/>
      <c r="DZ3" s="374"/>
      <c r="EA3" s="374"/>
      <c r="EB3" s="374"/>
      <c r="EC3" s="374"/>
      <c r="ED3" s="374"/>
      <c r="EE3" s="374"/>
      <c r="EF3" s="374"/>
      <c r="EG3" s="375">
        <v>38616</v>
      </c>
      <c r="EH3" s="374"/>
      <c r="EI3" s="374"/>
      <c r="EJ3" s="374"/>
      <c r="EK3" s="374"/>
      <c r="EL3" s="374"/>
      <c r="EM3" s="374"/>
      <c r="EN3" s="374"/>
      <c r="EO3" s="374"/>
      <c r="EP3" s="374"/>
      <c r="EQ3" s="374"/>
      <c r="ER3" s="374"/>
      <c r="ES3" s="375">
        <v>38986</v>
      </c>
      <c r="ET3" s="374"/>
      <c r="EU3" s="374"/>
      <c r="EV3" s="374"/>
      <c r="EW3" s="374"/>
      <c r="EX3" s="374"/>
      <c r="EY3" s="374"/>
      <c r="EZ3" s="374"/>
      <c r="FA3" s="374"/>
      <c r="FB3" s="374"/>
      <c r="FC3" s="374"/>
      <c r="FD3" s="374"/>
      <c r="FE3" s="375">
        <v>39351</v>
      </c>
      <c r="FF3" s="374"/>
      <c r="FG3" s="374"/>
      <c r="FH3" s="374"/>
      <c r="FI3" s="374"/>
      <c r="FJ3" s="374"/>
      <c r="FK3" s="374"/>
      <c r="FL3" s="374"/>
      <c r="FM3" s="374"/>
      <c r="FN3" s="374"/>
      <c r="FO3" s="374"/>
      <c r="FP3" s="374"/>
      <c r="FQ3" s="375">
        <v>39662</v>
      </c>
      <c r="FR3" s="374"/>
      <c r="FS3" s="374"/>
      <c r="FT3" s="374"/>
      <c r="FU3" s="374"/>
      <c r="FV3" s="374"/>
      <c r="FW3" s="374"/>
      <c r="FX3" s="374"/>
      <c r="FY3" s="374"/>
      <c r="FZ3" s="374"/>
      <c r="GA3" s="374"/>
      <c r="GB3" s="374"/>
      <c r="GC3" s="375">
        <v>39715</v>
      </c>
      <c r="GD3" s="374"/>
      <c r="GE3" s="374"/>
      <c r="GF3" s="374"/>
      <c r="GG3" s="374"/>
      <c r="GH3" s="374"/>
      <c r="GI3" s="374"/>
      <c r="GJ3" s="374"/>
      <c r="GK3" s="374"/>
      <c r="GL3" s="374"/>
      <c r="GM3" s="374"/>
      <c r="GN3" s="374"/>
      <c r="GO3" s="375">
        <v>40072</v>
      </c>
      <c r="GP3" s="374"/>
      <c r="GQ3" s="374"/>
      <c r="GR3" s="374"/>
      <c r="GS3" s="374"/>
      <c r="GT3" s="374"/>
      <c r="GU3" s="374"/>
      <c r="GV3" s="374"/>
      <c r="GW3" s="374"/>
      <c r="GX3" s="374"/>
      <c r="GY3" s="374"/>
      <c r="GZ3" s="374"/>
      <c r="HA3" s="370">
        <v>40337</v>
      </c>
      <c r="HB3" s="374"/>
      <c r="HC3" s="374"/>
      <c r="HD3" s="374"/>
      <c r="HE3" s="374"/>
      <c r="HF3" s="374"/>
      <c r="HG3" s="374"/>
      <c r="HH3" s="374"/>
      <c r="HI3" s="374"/>
      <c r="HJ3" s="374"/>
      <c r="HK3" s="374"/>
      <c r="HL3" s="374"/>
      <c r="HM3" s="370">
        <v>40788</v>
      </c>
      <c r="HN3" s="374"/>
      <c r="HO3" s="374"/>
      <c r="HP3" s="374"/>
      <c r="HQ3" s="374"/>
      <c r="HR3" s="374"/>
      <c r="HS3" s="374"/>
      <c r="HT3" s="374"/>
      <c r="HU3" s="374"/>
      <c r="HV3" s="374"/>
      <c r="HW3" s="374"/>
      <c r="HX3" s="374"/>
      <c r="HY3" s="370">
        <v>41269</v>
      </c>
      <c r="HZ3" s="374"/>
      <c r="IA3" s="374"/>
      <c r="IB3" s="374"/>
      <c r="IC3" s="374"/>
      <c r="ID3" s="374"/>
      <c r="IE3" s="374"/>
      <c r="IF3" s="374"/>
      <c r="IG3" s="374"/>
      <c r="IH3" s="374"/>
      <c r="II3" s="374"/>
      <c r="IJ3" s="374"/>
      <c r="IK3" s="370">
        <v>41997</v>
      </c>
      <c r="IL3" s="374"/>
      <c r="IM3" s="374"/>
      <c r="IN3" s="374"/>
      <c r="IO3" s="374"/>
      <c r="IP3" s="374"/>
      <c r="IQ3" s="374"/>
      <c r="IR3" s="374"/>
      <c r="IS3" s="374"/>
      <c r="IT3" s="374"/>
      <c r="IU3" s="374"/>
      <c r="IV3" s="374"/>
      <c r="IW3" s="370">
        <v>43040</v>
      </c>
      <c r="IX3" s="374"/>
      <c r="IY3" s="374"/>
      <c r="IZ3" s="374"/>
      <c r="JA3" s="374"/>
      <c r="JB3" s="374"/>
      <c r="JC3" s="374"/>
      <c r="JD3" s="374"/>
      <c r="JE3" s="374"/>
      <c r="JF3" s="374"/>
      <c r="JG3" s="374"/>
      <c r="JH3" s="374"/>
      <c r="JI3" s="370">
        <v>44090</v>
      </c>
      <c r="JJ3" s="374"/>
      <c r="JK3" s="374"/>
      <c r="JL3" s="374"/>
      <c r="JM3" s="374"/>
      <c r="JN3" s="374"/>
      <c r="JO3" s="374"/>
      <c r="JP3" s="374"/>
      <c r="JQ3" s="374"/>
      <c r="JR3" s="374"/>
      <c r="JS3" s="374"/>
      <c r="JT3" s="374"/>
      <c r="JU3" s="370">
        <v>44196</v>
      </c>
      <c r="JV3" s="374"/>
      <c r="JW3" s="374"/>
      <c r="JX3" s="374"/>
      <c r="JY3" s="374"/>
      <c r="JZ3" s="374"/>
      <c r="KA3" s="374"/>
      <c r="KB3" s="374"/>
      <c r="KC3" s="374"/>
      <c r="KD3" s="374"/>
      <c r="KE3" s="374"/>
      <c r="KF3" s="374"/>
      <c r="KG3" s="370"/>
      <c r="KH3" s="374"/>
      <c r="KI3" s="374"/>
      <c r="KJ3" s="374"/>
      <c r="KK3" s="374"/>
      <c r="KL3" s="374"/>
      <c r="KM3" s="374"/>
      <c r="KN3" s="374"/>
      <c r="KO3" s="374"/>
      <c r="KP3" s="374"/>
      <c r="KQ3" s="374"/>
      <c r="KR3" s="374"/>
    </row>
    <row r="4" spans="1:304" ht="6" customHeight="1">
      <c r="A4" s="359"/>
      <c r="B4" s="360"/>
      <c r="C4" s="360"/>
      <c r="D4" s="360"/>
      <c r="E4" s="376"/>
      <c r="F4" s="360"/>
      <c r="G4" s="360"/>
      <c r="H4" s="360"/>
      <c r="I4" s="360"/>
      <c r="J4" s="360"/>
      <c r="K4" s="360"/>
      <c r="L4" s="360"/>
      <c r="M4" s="360"/>
      <c r="N4" s="360"/>
      <c r="O4" s="360"/>
      <c r="P4" s="360"/>
      <c r="Q4" s="376"/>
      <c r="R4" s="360"/>
      <c r="S4" s="360"/>
      <c r="T4" s="360"/>
      <c r="U4" s="360"/>
      <c r="V4" s="360"/>
      <c r="W4" s="360"/>
      <c r="X4" s="360"/>
      <c r="Y4" s="360"/>
      <c r="Z4" s="360"/>
      <c r="AA4" s="360"/>
      <c r="AB4" s="360"/>
      <c r="AC4" s="376"/>
      <c r="AD4" s="360"/>
      <c r="AE4" s="360"/>
      <c r="AF4" s="360"/>
      <c r="AG4" s="360"/>
      <c r="AH4" s="360"/>
      <c r="AI4" s="360"/>
      <c r="AJ4" s="360"/>
      <c r="AK4" s="360"/>
      <c r="AL4" s="360"/>
      <c r="AM4" s="360"/>
      <c r="AN4" s="360"/>
      <c r="AO4" s="376"/>
      <c r="AP4" s="360"/>
      <c r="AQ4" s="360"/>
      <c r="AR4" s="360"/>
      <c r="AS4" s="360"/>
      <c r="AT4" s="360"/>
      <c r="AU4" s="360"/>
      <c r="AV4" s="360"/>
      <c r="AW4" s="360"/>
      <c r="AX4" s="360"/>
      <c r="AY4" s="360"/>
      <c r="AZ4" s="360"/>
      <c r="BA4" s="376"/>
      <c r="BB4" s="360"/>
      <c r="BC4" s="360"/>
      <c r="BD4" s="360"/>
      <c r="BE4" s="360"/>
      <c r="BF4" s="360"/>
      <c r="BG4" s="360"/>
      <c r="BH4" s="360"/>
      <c r="BI4" s="360"/>
      <c r="BJ4" s="360"/>
      <c r="BK4" s="360"/>
      <c r="BL4" s="360"/>
      <c r="BM4" s="376"/>
      <c r="BN4" s="360"/>
      <c r="BO4" s="360"/>
      <c r="BP4" s="360"/>
      <c r="BQ4" s="360"/>
      <c r="BR4" s="360"/>
      <c r="BS4" s="360"/>
      <c r="BT4" s="360"/>
      <c r="BU4" s="360"/>
      <c r="BV4" s="360"/>
      <c r="BW4" s="360"/>
      <c r="BX4" s="360"/>
      <c r="BY4" s="376"/>
      <c r="BZ4" s="360"/>
      <c r="CA4" s="360"/>
      <c r="CB4" s="360"/>
      <c r="CC4" s="360"/>
      <c r="CD4" s="360"/>
      <c r="CE4" s="360"/>
      <c r="CF4" s="360"/>
      <c r="CG4" s="360"/>
      <c r="CH4" s="360"/>
      <c r="CI4" s="360"/>
      <c r="CJ4" s="360"/>
      <c r="CK4" s="376"/>
      <c r="CL4" s="360"/>
      <c r="CM4" s="360"/>
      <c r="CN4" s="360"/>
      <c r="CO4" s="360"/>
      <c r="CP4" s="360"/>
      <c r="CQ4" s="360"/>
      <c r="CR4" s="360"/>
      <c r="CS4" s="360"/>
      <c r="CT4" s="360"/>
      <c r="CU4" s="360"/>
      <c r="CV4" s="360"/>
      <c r="CW4" s="376"/>
      <c r="CX4" s="360"/>
      <c r="CY4" s="360"/>
      <c r="CZ4" s="360"/>
      <c r="DA4" s="360"/>
      <c r="DB4" s="360"/>
      <c r="DC4" s="360"/>
      <c r="DD4" s="360"/>
      <c r="DE4" s="360"/>
      <c r="DF4" s="360"/>
      <c r="DG4" s="360"/>
      <c r="DH4" s="360"/>
      <c r="DI4" s="376"/>
      <c r="DJ4" s="360"/>
      <c r="DK4" s="360"/>
      <c r="DL4" s="360"/>
      <c r="DM4" s="360"/>
      <c r="DN4" s="360"/>
      <c r="DO4" s="360"/>
      <c r="DP4" s="360"/>
      <c r="DQ4" s="360"/>
      <c r="DR4" s="360"/>
      <c r="DS4" s="360"/>
      <c r="DT4" s="360"/>
      <c r="DU4" s="376"/>
      <c r="DV4" s="360"/>
      <c r="DW4" s="360"/>
      <c r="DX4" s="360"/>
      <c r="DY4" s="360"/>
      <c r="DZ4" s="360"/>
      <c r="EA4" s="360"/>
      <c r="EB4" s="360"/>
      <c r="EC4" s="360"/>
      <c r="ED4" s="360"/>
      <c r="EE4" s="360"/>
      <c r="EF4" s="360"/>
      <c r="EG4" s="376"/>
      <c r="EH4" s="360"/>
      <c r="EI4" s="360"/>
      <c r="EJ4" s="360"/>
      <c r="EK4" s="360"/>
      <c r="EL4" s="360"/>
      <c r="EM4" s="360"/>
      <c r="EN4" s="360"/>
      <c r="EO4" s="360"/>
      <c r="EP4" s="360"/>
      <c r="EQ4" s="360"/>
      <c r="ER4" s="360"/>
      <c r="ES4" s="376"/>
      <c r="ET4" s="360"/>
      <c r="EU4" s="360"/>
      <c r="EV4" s="360"/>
      <c r="EW4" s="360"/>
      <c r="EX4" s="360"/>
      <c r="EY4" s="360"/>
      <c r="EZ4" s="360"/>
      <c r="FA4" s="360"/>
      <c r="FB4" s="360"/>
      <c r="FC4" s="360"/>
      <c r="FD4" s="360"/>
      <c r="FE4" s="376"/>
      <c r="FF4" s="360"/>
      <c r="FG4" s="360"/>
      <c r="FH4" s="360"/>
      <c r="FI4" s="360"/>
      <c r="FJ4" s="360"/>
      <c r="FK4" s="360"/>
      <c r="FL4" s="360"/>
      <c r="FM4" s="360"/>
      <c r="FN4" s="360"/>
      <c r="FO4" s="360"/>
      <c r="FP4" s="360"/>
      <c r="FQ4" s="376"/>
      <c r="FR4" s="360"/>
      <c r="FS4" s="360"/>
      <c r="FT4" s="360"/>
      <c r="FU4" s="360"/>
      <c r="FV4" s="360"/>
      <c r="FW4" s="360"/>
      <c r="FX4" s="360"/>
      <c r="FY4" s="360"/>
      <c r="FZ4" s="360"/>
      <c r="GA4" s="360"/>
      <c r="GB4" s="360"/>
      <c r="GC4" s="376"/>
      <c r="GD4" s="360"/>
      <c r="GE4" s="360"/>
      <c r="GF4" s="360"/>
      <c r="GG4" s="360"/>
      <c r="GH4" s="360"/>
      <c r="GI4" s="360"/>
      <c r="GJ4" s="360"/>
      <c r="GK4" s="360"/>
      <c r="GL4" s="360"/>
      <c r="GM4" s="360"/>
      <c r="GN4" s="360"/>
      <c r="GO4" s="376"/>
      <c r="GP4" s="360"/>
      <c r="GQ4" s="360"/>
      <c r="GR4" s="360"/>
      <c r="GS4" s="360"/>
      <c r="GT4" s="360"/>
      <c r="GU4" s="360"/>
      <c r="GV4" s="360"/>
      <c r="GW4" s="360"/>
      <c r="GX4" s="360"/>
      <c r="GY4" s="360"/>
      <c r="GZ4" s="360"/>
      <c r="HA4" s="376"/>
      <c r="HB4" s="360"/>
      <c r="HC4" s="360"/>
      <c r="HD4" s="360"/>
      <c r="HE4" s="360"/>
      <c r="HF4" s="360"/>
      <c r="HG4" s="360"/>
      <c r="HH4" s="360"/>
      <c r="HI4" s="360"/>
      <c r="HJ4" s="360"/>
      <c r="HK4" s="360"/>
      <c r="HL4" s="360"/>
      <c r="HM4" s="376"/>
      <c r="HN4" s="360"/>
      <c r="HO4" s="360"/>
      <c r="HP4" s="360"/>
      <c r="HQ4" s="360"/>
      <c r="HR4" s="360"/>
      <c r="HS4" s="360"/>
      <c r="HT4" s="360"/>
      <c r="HU4" s="360"/>
      <c r="HV4" s="360"/>
      <c r="HW4" s="360"/>
      <c r="HX4" s="360"/>
      <c r="HY4" s="376"/>
      <c r="HZ4" s="360"/>
      <c r="IA4" s="360"/>
      <c r="IB4" s="360"/>
      <c r="IC4" s="360"/>
      <c r="ID4" s="360"/>
      <c r="IE4" s="360"/>
      <c r="IF4" s="360"/>
      <c r="IG4" s="360"/>
      <c r="IH4" s="360"/>
      <c r="II4" s="360"/>
      <c r="IJ4" s="360"/>
      <c r="IK4" s="376"/>
      <c r="IL4" s="360"/>
      <c r="IM4" s="360"/>
      <c r="IN4" s="360"/>
      <c r="IO4" s="360"/>
      <c r="IP4" s="360"/>
      <c r="IQ4" s="360"/>
      <c r="IR4" s="360"/>
      <c r="IS4" s="360"/>
      <c r="IT4" s="360"/>
      <c r="IU4" s="360"/>
      <c r="IV4" s="360"/>
      <c r="IW4" s="376"/>
      <c r="IX4" s="360"/>
      <c r="IY4" s="360"/>
      <c r="IZ4" s="360"/>
      <c r="JA4" s="360"/>
      <c r="JB4" s="360"/>
      <c r="JC4" s="360"/>
      <c r="JD4" s="360"/>
      <c r="JE4" s="360"/>
      <c r="JF4" s="360"/>
      <c r="JG4" s="360"/>
      <c r="JH4" s="360"/>
      <c r="JI4" s="376"/>
      <c r="JJ4" s="360"/>
      <c r="JK4" s="360"/>
      <c r="JL4" s="360"/>
      <c r="JM4" s="360"/>
      <c r="JN4" s="360"/>
      <c r="JO4" s="360"/>
      <c r="JP4" s="360"/>
      <c r="JQ4" s="360"/>
      <c r="JR4" s="360"/>
      <c r="JS4" s="360"/>
      <c r="JT4" s="360"/>
      <c r="JU4" s="376"/>
      <c r="JV4" s="360"/>
      <c r="JW4" s="360"/>
      <c r="JX4" s="360"/>
      <c r="JY4" s="360"/>
      <c r="JZ4" s="360"/>
      <c r="KA4" s="360"/>
      <c r="KB4" s="360"/>
      <c r="KC4" s="360"/>
      <c r="KD4" s="360"/>
      <c r="KE4" s="360"/>
      <c r="KF4" s="360"/>
      <c r="KG4" s="376"/>
      <c r="KH4" s="360"/>
      <c r="KI4" s="360"/>
      <c r="KJ4" s="360"/>
      <c r="KK4" s="360"/>
      <c r="KL4" s="360"/>
      <c r="KM4" s="360"/>
      <c r="KN4" s="360"/>
      <c r="KO4" s="360"/>
      <c r="KP4" s="360"/>
      <c r="KQ4" s="360"/>
      <c r="KR4" s="360"/>
    </row>
    <row r="5" spans="1:304" ht="6" customHeight="1">
      <c r="A5" s="377"/>
      <c r="B5" s="360"/>
      <c r="C5" s="362"/>
      <c r="D5" s="362"/>
      <c r="E5" s="376"/>
      <c r="F5" s="362"/>
      <c r="G5" s="362"/>
      <c r="H5" s="362"/>
      <c r="I5" s="362"/>
      <c r="J5" s="362"/>
      <c r="K5" s="362"/>
      <c r="L5" s="362"/>
      <c r="M5" s="362"/>
      <c r="N5" s="362"/>
      <c r="O5" s="362"/>
      <c r="P5" s="362"/>
      <c r="Q5" s="376"/>
      <c r="R5" s="362"/>
      <c r="S5" s="362"/>
      <c r="T5" s="362"/>
      <c r="U5" s="362"/>
      <c r="V5" s="362"/>
      <c r="W5" s="362"/>
      <c r="X5" s="362"/>
      <c r="Y5" s="362"/>
      <c r="Z5" s="362"/>
      <c r="AA5" s="362"/>
      <c r="AB5" s="362"/>
      <c r="AC5" s="376"/>
      <c r="AD5" s="362"/>
      <c r="AE5" s="362"/>
      <c r="AF5" s="362"/>
      <c r="AG5" s="362"/>
      <c r="AH5" s="362"/>
      <c r="AI5" s="362"/>
      <c r="AJ5" s="362"/>
      <c r="AK5" s="362"/>
      <c r="AL5" s="362"/>
      <c r="AM5" s="362"/>
      <c r="AN5" s="362"/>
      <c r="AO5" s="376"/>
      <c r="AP5" s="362"/>
      <c r="AQ5" s="362"/>
      <c r="AR5" s="362"/>
      <c r="AS5" s="362"/>
      <c r="AT5" s="362"/>
      <c r="AU5" s="362"/>
      <c r="AV5" s="362"/>
      <c r="AW5" s="362"/>
      <c r="AX5" s="362"/>
      <c r="AY5" s="362"/>
      <c r="AZ5" s="362"/>
      <c r="BA5" s="376"/>
      <c r="BB5" s="362"/>
      <c r="BC5" s="362"/>
      <c r="BD5" s="362"/>
      <c r="BE5" s="362"/>
      <c r="BF5" s="362"/>
      <c r="BG5" s="362"/>
      <c r="BH5" s="362"/>
      <c r="BI5" s="362"/>
      <c r="BJ5" s="362"/>
      <c r="BK5" s="362"/>
      <c r="BL5" s="362"/>
      <c r="BM5" s="376"/>
      <c r="BN5" s="362"/>
      <c r="BO5" s="362"/>
      <c r="BP5" s="362"/>
      <c r="BQ5" s="362"/>
      <c r="BR5" s="362"/>
      <c r="BS5" s="362"/>
      <c r="BT5" s="362"/>
      <c r="BU5" s="362"/>
      <c r="BV5" s="362"/>
      <c r="BW5" s="362"/>
      <c r="BX5" s="362"/>
      <c r="BY5" s="376"/>
      <c r="BZ5" s="362"/>
      <c r="CA5" s="362"/>
      <c r="CB5" s="362"/>
      <c r="CC5" s="362"/>
      <c r="CD5" s="362"/>
      <c r="CE5" s="362"/>
      <c r="CF5" s="362"/>
      <c r="CG5" s="362"/>
      <c r="CH5" s="362"/>
      <c r="CI5" s="362"/>
      <c r="CJ5" s="362"/>
      <c r="CK5" s="376"/>
      <c r="CL5" s="362"/>
      <c r="CM5" s="362"/>
      <c r="CN5" s="362"/>
      <c r="CO5" s="362"/>
      <c r="CP5" s="362"/>
      <c r="CQ5" s="362"/>
      <c r="CR5" s="362"/>
      <c r="CS5" s="362"/>
      <c r="CT5" s="362"/>
      <c r="CU5" s="362"/>
      <c r="CV5" s="362"/>
      <c r="CW5" s="376"/>
      <c r="CX5" s="362"/>
      <c r="CY5" s="362"/>
      <c r="CZ5" s="362"/>
      <c r="DA5" s="362"/>
      <c r="DB5" s="362"/>
      <c r="DC5" s="362"/>
      <c r="DD5" s="362"/>
      <c r="DE5" s="362"/>
      <c r="DF5" s="362"/>
      <c r="DG5" s="362"/>
      <c r="DH5" s="362"/>
      <c r="DI5" s="376"/>
      <c r="DJ5" s="362"/>
      <c r="DK5" s="362"/>
      <c r="DL5" s="362"/>
      <c r="DM5" s="362"/>
      <c r="DN5" s="362"/>
      <c r="DO5" s="362"/>
      <c r="DP5" s="362"/>
      <c r="DQ5" s="362"/>
      <c r="DR5" s="362"/>
      <c r="DS5" s="362"/>
      <c r="DT5" s="362"/>
      <c r="DU5" s="376"/>
      <c r="DV5" s="362"/>
      <c r="DW5" s="362"/>
      <c r="DX5" s="362"/>
      <c r="DY5" s="362"/>
      <c r="DZ5" s="362"/>
      <c r="EA5" s="362"/>
      <c r="EB5" s="362"/>
      <c r="EC5" s="362"/>
      <c r="ED5" s="362"/>
      <c r="EE5" s="362"/>
      <c r="EF5" s="362"/>
      <c r="EG5" s="376"/>
      <c r="EH5" s="362"/>
      <c r="EI5" s="362"/>
      <c r="EJ5" s="362"/>
      <c r="EK5" s="362"/>
      <c r="EL5" s="362"/>
      <c r="EM5" s="362"/>
      <c r="EN5" s="362"/>
      <c r="EO5" s="362"/>
      <c r="EP5" s="362"/>
      <c r="EQ5" s="362"/>
      <c r="ER5" s="362"/>
      <c r="ES5" s="376"/>
      <c r="ET5" s="362"/>
      <c r="EU5" s="362"/>
      <c r="EV5" s="362"/>
      <c r="EW5" s="362"/>
      <c r="EX5" s="362"/>
      <c r="EY5" s="362"/>
      <c r="EZ5" s="362"/>
      <c r="FA5" s="362"/>
      <c r="FB5" s="362"/>
      <c r="FC5" s="362"/>
      <c r="FD5" s="362"/>
      <c r="FE5" s="376"/>
      <c r="FF5" s="362"/>
      <c r="FG5" s="362"/>
      <c r="FH5" s="362"/>
      <c r="FI5" s="362"/>
      <c r="FJ5" s="362"/>
      <c r="FK5" s="362"/>
      <c r="FL5" s="362"/>
      <c r="FM5" s="362"/>
      <c r="FN5" s="362"/>
      <c r="FO5" s="362"/>
      <c r="FP5" s="362"/>
      <c r="FQ5" s="376"/>
      <c r="FR5" s="362"/>
      <c r="FS5" s="362"/>
      <c r="FT5" s="362"/>
      <c r="FU5" s="362"/>
      <c r="FV5" s="362"/>
      <c r="FW5" s="362"/>
      <c r="FX5" s="362"/>
      <c r="FY5" s="362"/>
      <c r="FZ5" s="362"/>
      <c r="GA5" s="362"/>
      <c r="GB5" s="362"/>
      <c r="GC5" s="376"/>
      <c r="GD5" s="362"/>
      <c r="GE5" s="362"/>
      <c r="GF5" s="362"/>
      <c r="GG5" s="362"/>
      <c r="GH5" s="362"/>
      <c r="GI5" s="362"/>
      <c r="GJ5" s="362"/>
      <c r="GK5" s="362"/>
      <c r="GL5" s="362"/>
      <c r="GM5" s="362"/>
      <c r="GN5" s="362"/>
      <c r="GO5" s="376"/>
      <c r="GP5" s="362"/>
      <c r="GQ5" s="362"/>
      <c r="GR5" s="362"/>
      <c r="GS5" s="362"/>
      <c r="GT5" s="362"/>
      <c r="GU5" s="362"/>
      <c r="GV5" s="362"/>
      <c r="GW5" s="362"/>
      <c r="GX5" s="362"/>
      <c r="GY5" s="362"/>
      <c r="GZ5" s="362"/>
      <c r="HA5" s="376"/>
      <c r="HB5" s="362"/>
      <c r="HC5" s="362"/>
      <c r="HD5" s="362"/>
      <c r="HE5" s="362"/>
      <c r="HF5" s="362"/>
      <c r="HG5" s="362"/>
      <c r="HH5" s="362"/>
      <c r="HI5" s="362"/>
      <c r="HJ5" s="362"/>
      <c r="HK5" s="362"/>
      <c r="HL5" s="362"/>
      <c r="HM5" s="376"/>
      <c r="HN5" s="362"/>
      <c r="HO5" s="362"/>
      <c r="HP5" s="362"/>
      <c r="HQ5" s="362"/>
      <c r="HR5" s="362"/>
      <c r="HS5" s="362"/>
      <c r="HT5" s="362"/>
      <c r="HU5" s="362"/>
      <c r="HV5" s="362"/>
      <c r="HW5" s="362"/>
      <c r="HX5" s="362"/>
      <c r="HY5" s="376"/>
      <c r="HZ5" s="362"/>
      <c r="IA5" s="362"/>
      <c r="IB5" s="362"/>
      <c r="IC5" s="362"/>
      <c r="ID5" s="362"/>
      <c r="IE5" s="362"/>
      <c r="IF5" s="362"/>
      <c r="IG5" s="362"/>
      <c r="IH5" s="362"/>
      <c r="II5" s="362"/>
      <c r="IJ5" s="362"/>
      <c r="IK5" s="376"/>
      <c r="IL5" s="362"/>
      <c r="IM5" s="362"/>
      <c r="IN5" s="362"/>
      <c r="IO5" s="362"/>
      <c r="IP5" s="362"/>
      <c r="IQ5" s="362"/>
      <c r="IR5" s="362"/>
      <c r="IS5" s="362"/>
      <c r="IT5" s="362"/>
      <c r="IU5" s="362"/>
      <c r="IV5" s="362"/>
      <c r="IW5" s="376"/>
      <c r="IX5" s="362"/>
      <c r="IY5" s="362"/>
      <c r="IZ5" s="362"/>
      <c r="JA5" s="362"/>
      <c r="JB5" s="362"/>
      <c r="JC5" s="362"/>
      <c r="JD5" s="362"/>
      <c r="JE5" s="362"/>
      <c r="JF5" s="362"/>
      <c r="JG5" s="362"/>
      <c r="JH5" s="362"/>
      <c r="JI5" s="376"/>
      <c r="JJ5" s="362"/>
      <c r="JK5" s="362"/>
      <c r="JL5" s="362"/>
      <c r="JM5" s="362"/>
      <c r="JN5" s="362"/>
      <c r="JO5" s="362"/>
      <c r="JP5" s="362"/>
      <c r="JQ5" s="362"/>
      <c r="JR5" s="362"/>
      <c r="JS5" s="362"/>
      <c r="JT5" s="362"/>
      <c r="JU5" s="376"/>
      <c r="JV5" s="362"/>
      <c r="JW5" s="362"/>
      <c r="JX5" s="362"/>
      <c r="JY5" s="362"/>
      <c r="JZ5" s="362"/>
      <c r="KA5" s="362"/>
      <c r="KB5" s="362"/>
      <c r="KC5" s="362"/>
      <c r="KD5" s="362"/>
      <c r="KE5" s="362"/>
      <c r="KF5" s="362"/>
      <c r="KG5" s="376"/>
      <c r="KH5" s="362"/>
      <c r="KI5" s="362"/>
      <c r="KJ5" s="362"/>
      <c r="KK5" s="362"/>
      <c r="KL5" s="362"/>
      <c r="KM5" s="362"/>
      <c r="KN5" s="362"/>
      <c r="KO5" s="362"/>
      <c r="KP5" s="362"/>
      <c r="KQ5" s="362"/>
      <c r="KR5" s="362"/>
    </row>
    <row r="6" spans="1:304" ht="6" customHeight="1">
      <c r="A6" s="377"/>
      <c r="B6" s="360"/>
      <c r="C6" s="362"/>
      <c r="D6" s="362"/>
      <c r="E6" s="376"/>
      <c r="F6" s="362"/>
      <c r="G6" s="362"/>
      <c r="H6" s="362"/>
      <c r="I6" s="362"/>
      <c r="J6" s="362"/>
      <c r="K6" s="362"/>
      <c r="L6" s="362"/>
      <c r="M6" s="362"/>
      <c r="N6" s="362"/>
      <c r="O6" s="362"/>
      <c r="P6" s="362"/>
      <c r="Q6" s="376"/>
      <c r="R6" s="362"/>
      <c r="S6" s="362"/>
      <c r="T6" s="362"/>
      <c r="U6" s="362"/>
      <c r="V6" s="362"/>
      <c r="W6" s="362"/>
      <c r="X6" s="362"/>
      <c r="Y6" s="362"/>
      <c r="Z6" s="362"/>
      <c r="AA6" s="362"/>
      <c r="AB6" s="362"/>
      <c r="AC6" s="376"/>
      <c r="AD6" s="362"/>
      <c r="AE6" s="362"/>
      <c r="AF6" s="362"/>
      <c r="AG6" s="362"/>
      <c r="AH6" s="362"/>
      <c r="AI6" s="362"/>
      <c r="AJ6" s="362"/>
      <c r="AK6" s="362"/>
      <c r="AL6" s="362"/>
      <c r="AM6" s="362"/>
      <c r="AN6" s="362"/>
      <c r="AO6" s="376"/>
      <c r="AP6" s="362"/>
      <c r="AQ6" s="362"/>
      <c r="AR6" s="362"/>
      <c r="AS6" s="362"/>
      <c r="AT6" s="362"/>
      <c r="AU6" s="362"/>
      <c r="AV6" s="362"/>
      <c r="AW6" s="362"/>
      <c r="AX6" s="362"/>
      <c r="AY6" s="362"/>
      <c r="AZ6" s="362"/>
      <c r="BA6" s="376"/>
      <c r="BB6" s="362"/>
      <c r="BC6" s="362"/>
      <c r="BD6" s="362"/>
      <c r="BE6" s="362"/>
      <c r="BF6" s="362"/>
      <c r="BG6" s="362"/>
      <c r="BH6" s="362"/>
      <c r="BI6" s="362"/>
      <c r="BJ6" s="362"/>
      <c r="BK6" s="362"/>
      <c r="BL6" s="362"/>
      <c r="BM6" s="376"/>
      <c r="BN6" s="362"/>
      <c r="BO6" s="362"/>
      <c r="BP6" s="362"/>
      <c r="BQ6" s="362"/>
      <c r="BR6" s="362"/>
      <c r="BS6" s="362"/>
      <c r="BT6" s="362"/>
      <c r="BU6" s="362"/>
      <c r="BV6" s="362"/>
      <c r="BW6" s="362"/>
      <c r="BX6" s="362"/>
      <c r="BY6" s="376"/>
      <c r="BZ6" s="362"/>
      <c r="CA6" s="362"/>
      <c r="CB6" s="362"/>
      <c r="CC6" s="362"/>
      <c r="CD6" s="362"/>
      <c r="CE6" s="362"/>
      <c r="CF6" s="362"/>
      <c r="CG6" s="362"/>
      <c r="CH6" s="362"/>
      <c r="CI6" s="362"/>
      <c r="CJ6" s="362"/>
      <c r="CK6" s="376"/>
      <c r="CL6" s="362"/>
      <c r="CM6" s="362"/>
      <c r="CN6" s="362"/>
      <c r="CO6" s="362"/>
      <c r="CP6" s="362"/>
      <c r="CQ6" s="362"/>
      <c r="CR6" s="362"/>
      <c r="CS6" s="362"/>
      <c r="CT6" s="362"/>
      <c r="CU6" s="362"/>
      <c r="CV6" s="362"/>
      <c r="CW6" s="376"/>
      <c r="CX6" s="362"/>
      <c r="CY6" s="362"/>
      <c r="CZ6" s="362"/>
      <c r="DA6" s="362"/>
      <c r="DB6" s="362"/>
      <c r="DC6" s="362"/>
      <c r="DD6" s="362"/>
      <c r="DE6" s="362"/>
      <c r="DF6" s="362"/>
      <c r="DG6" s="362"/>
      <c r="DH6" s="362"/>
      <c r="DI6" s="376"/>
      <c r="DJ6" s="362"/>
      <c r="DK6" s="362"/>
      <c r="DL6" s="362"/>
      <c r="DM6" s="362"/>
      <c r="DN6" s="362"/>
      <c r="DO6" s="362"/>
      <c r="DP6" s="362"/>
      <c r="DQ6" s="362"/>
      <c r="DR6" s="362"/>
      <c r="DS6" s="362"/>
      <c r="DT6" s="362"/>
      <c r="DU6" s="376"/>
      <c r="DV6" s="362"/>
      <c r="DW6" s="362"/>
      <c r="DX6" s="362"/>
      <c r="DY6" s="362"/>
      <c r="DZ6" s="362"/>
      <c r="EA6" s="362"/>
      <c r="EB6" s="362"/>
      <c r="EC6" s="362"/>
      <c r="ED6" s="362"/>
      <c r="EE6" s="362"/>
      <c r="EF6" s="362"/>
      <c r="EG6" s="376"/>
      <c r="EH6" s="362"/>
      <c r="EI6" s="362"/>
      <c r="EJ6" s="362"/>
      <c r="EK6" s="362"/>
      <c r="EL6" s="362"/>
      <c r="EM6" s="362"/>
      <c r="EN6" s="362"/>
      <c r="EO6" s="362"/>
      <c r="EP6" s="362"/>
      <c r="EQ6" s="362"/>
      <c r="ER6" s="362"/>
      <c r="ES6" s="376"/>
      <c r="ET6" s="362"/>
      <c r="EU6" s="362"/>
      <c r="EV6" s="362"/>
      <c r="EW6" s="362"/>
      <c r="EX6" s="362"/>
      <c r="EY6" s="362"/>
      <c r="EZ6" s="362"/>
      <c r="FA6" s="362"/>
      <c r="FB6" s="362"/>
      <c r="FC6" s="362"/>
      <c r="FD6" s="362"/>
      <c r="FE6" s="376"/>
      <c r="FF6" s="362"/>
      <c r="FG6" s="362"/>
      <c r="FH6" s="362"/>
      <c r="FI6" s="362"/>
      <c r="FJ6" s="362"/>
      <c r="FK6" s="362"/>
      <c r="FL6" s="362"/>
      <c r="FM6" s="362"/>
      <c r="FN6" s="362"/>
      <c r="FO6" s="362"/>
      <c r="FP6" s="362"/>
      <c r="FQ6" s="376"/>
      <c r="FR6" s="362"/>
      <c r="FS6" s="362"/>
      <c r="FT6" s="362"/>
      <c r="FU6" s="362"/>
      <c r="FV6" s="362"/>
      <c r="FW6" s="362"/>
      <c r="FX6" s="362"/>
      <c r="FY6" s="362"/>
      <c r="FZ6" s="362"/>
      <c r="GA6" s="362"/>
      <c r="GB6" s="362"/>
      <c r="GC6" s="376"/>
      <c r="GD6" s="362"/>
      <c r="GE6" s="362"/>
      <c r="GF6" s="362"/>
      <c r="GG6" s="362"/>
      <c r="GH6" s="362"/>
      <c r="GI6" s="362"/>
      <c r="GJ6" s="362"/>
      <c r="GK6" s="362"/>
      <c r="GL6" s="362"/>
      <c r="GM6" s="362"/>
      <c r="GN6" s="362"/>
      <c r="GO6" s="376"/>
      <c r="GP6" s="362"/>
      <c r="GQ6" s="362"/>
      <c r="GR6" s="362"/>
      <c r="GS6" s="362"/>
      <c r="GT6" s="362"/>
      <c r="GU6" s="362"/>
      <c r="GV6" s="362"/>
      <c r="GW6" s="362"/>
      <c r="GX6" s="362"/>
      <c r="GY6" s="362"/>
      <c r="GZ6" s="362"/>
      <c r="HA6" s="376"/>
      <c r="HB6" s="362"/>
      <c r="HC6" s="362"/>
      <c r="HD6" s="362"/>
      <c r="HE6" s="362"/>
      <c r="HF6" s="362"/>
      <c r="HG6" s="362"/>
      <c r="HH6" s="362"/>
      <c r="HI6" s="362"/>
      <c r="HJ6" s="362"/>
      <c r="HK6" s="362"/>
      <c r="HL6" s="362"/>
      <c r="HM6" s="376"/>
      <c r="HN6" s="362"/>
      <c r="HO6" s="362"/>
      <c r="HP6" s="362"/>
      <c r="HQ6" s="362"/>
      <c r="HR6" s="362"/>
      <c r="HS6" s="362"/>
      <c r="HT6" s="362"/>
      <c r="HU6" s="362"/>
      <c r="HV6" s="362"/>
      <c r="HW6" s="362"/>
      <c r="HX6" s="362"/>
      <c r="HY6" s="376"/>
      <c r="HZ6" s="362"/>
      <c r="IA6" s="362"/>
      <c r="IB6" s="362"/>
      <c r="IC6" s="362"/>
      <c r="ID6" s="362"/>
      <c r="IE6" s="362"/>
      <c r="IF6" s="362"/>
      <c r="IG6" s="362"/>
      <c r="IH6" s="362"/>
      <c r="II6" s="362"/>
      <c r="IJ6" s="362"/>
      <c r="IK6" s="376"/>
      <c r="IL6" s="362"/>
      <c r="IM6" s="362"/>
      <c r="IN6" s="362"/>
      <c r="IO6" s="362"/>
      <c r="IP6" s="362"/>
      <c r="IQ6" s="362"/>
      <c r="IR6" s="362"/>
      <c r="IS6" s="362"/>
      <c r="IT6" s="362"/>
      <c r="IU6" s="362"/>
      <c r="IV6" s="362"/>
      <c r="IW6" s="376"/>
      <c r="IX6" s="362"/>
      <c r="IY6" s="362"/>
      <c r="IZ6" s="362"/>
      <c r="JA6" s="362"/>
      <c r="JB6" s="362"/>
      <c r="JC6" s="362"/>
      <c r="JD6" s="362"/>
      <c r="JE6" s="362"/>
      <c r="JF6" s="362"/>
      <c r="JG6" s="362"/>
      <c r="JH6" s="362"/>
      <c r="JI6" s="376"/>
      <c r="JJ6" s="362"/>
      <c r="JK6" s="362"/>
      <c r="JL6" s="362"/>
      <c r="JM6" s="362"/>
      <c r="JN6" s="362"/>
      <c r="JO6" s="362"/>
      <c r="JP6" s="362"/>
      <c r="JQ6" s="362"/>
      <c r="JR6" s="362"/>
      <c r="JS6" s="362"/>
      <c r="JT6" s="362"/>
      <c r="JU6" s="376"/>
      <c r="JV6" s="362"/>
      <c r="JW6" s="362"/>
      <c r="JX6" s="362"/>
      <c r="JY6" s="362"/>
      <c r="JZ6" s="362"/>
      <c r="KA6" s="362"/>
      <c r="KB6" s="362"/>
      <c r="KC6" s="362"/>
      <c r="KD6" s="362"/>
      <c r="KE6" s="362"/>
      <c r="KF6" s="362"/>
      <c r="KG6" s="376"/>
      <c r="KH6" s="362"/>
      <c r="KI6" s="362"/>
      <c r="KJ6" s="362"/>
      <c r="KK6" s="362"/>
      <c r="KL6" s="362"/>
      <c r="KM6" s="362"/>
      <c r="KN6" s="362"/>
      <c r="KO6" s="362"/>
      <c r="KP6" s="362"/>
      <c r="KQ6" s="362"/>
      <c r="KR6" s="362"/>
    </row>
    <row r="7" spans="1:304" ht="6" customHeight="1">
      <c r="A7" s="377"/>
      <c r="B7" s="360"/>
      <c r="C7" s="362"/>
      <c r="D7" s="362"/>
      <c r="E7" s="376"/>
      <c r="F7" s="362"/>
      <c r="G7" s="362"/>
      <c r="H7" s="362"/>
      <c r="I7" s="362"/>
      <c r="J7" s="362"/>
      <c r="K7" s="362"/>
      <c r="L7" s="362"/>
      <c r="M7" s="362"/>
      <c r="N7" s="362"/>
      <c r="O7" s="362"/>
      <c r="P7" s="362"/>
      <c r="Q7" s="376"/>
      <c r="R7" s="362"/>
      <c r="S7" s="362"/>
      <c r="T7" s="362"/>
      <c r="U7" s="362"/>
      <c r="V7" s="362"/>
      <c r="W7" s="362"/>
      <c r="X7" s="362"/>
      <c r="Y7" s="362"/>
      <c r="Z7" s="362"/>
      <c r="AA7" s="362"/>
      <c r="AB7" s="362"/>
      <c r="AC7" s="376"/>
      <c r="AD7" s="362"/>
      <c r="AE7" s="362"/>
      <c r="AF7" s="362"/>
      <c r="AG7" s="362"/>
      <c r="AH7" s="362"/>
      <c r="AI7" s="362"/>
      <c r="AJ7" s="362"/>
      <c r="AK7" s="362"/>
      <c r="AL7" s="362"/>
      <c r="AM7" s="362"/>
      <c r="AN7" s="362"/>
      <c r="AO7" s="376"/>
      <c r="AP7" s="362"/>
      <c r="AQ7" s="362"/>
      <c r="AR7" s="362"/>
      <c r="AS7" s="362"/>
      <c r="AT7" s="362"/>
      <c r="AU7" s="362"/>
      <c r="AV7" s="362"/>
      <c r="AW7" s="362"/>
      <c r="AX7" s="362"/>
      <c r="AY7" s="362"/>
      <c r="AZ7" s="362"/>
      <c r="BA7" s="376"/>
      <c r="BB7" s="362"/>
      <c r="BC7" s="362"/>
      <c r="BD7" s="362"/>
      <c r="BE7" s="362"/>
      <c r="BF7" s="362"/>
      <c r="BG7" s="362"/>
      <c r="BH7" s="362"/>
      <c r="BI7" s="362"/>
      <c r="BJ7" s="362"/>
      <c r="BK7" s="362"/>
      <c r="BL7" s="362"/>
      <c r="BM7" s="376"/>
      <c r="BN7" s="362"/>
      <c r="BO7" s="362"/>
      <c r="BP7" s="362"/>
      <c r="BQ7" s="362"/>
      <c r="BR7" s="362"/>
      <c r="BS7" s="362"/>
      <c r="BT7" s="362"/>
      <c r="BU7" s="362"/>
      <c r="BV7" s="362"/>
      <c r="BW7" s="362"/>
      <c r="BX7" s="362"/>
      <c r="BY7" s="376"/>
      <c r="BZ7" s="362"/>
      <c r="CA7" s="362"/>
      <c r="CB7" s="362"/>
      <c r="CC7" s="362"/>
      <c r="CD7" s="362"/>
      <c r="CE7" s="362"/>
      <c r="CF7" s="362"/>
      <c r="CG7" s="362"/>
      <c r="CH7" s="362"/>
      <c r="CI7" s="362"/>
      <c r="CJ7" s="362"/>
      <c r="CK7" s="376"/>
      <c r="CL7" s="362"/>
      <c r="CM7" s="362"/>
      <c r="CN7" s="362"/>
      <c r="CO7" s="362"/>
      <c r="CP7" s="362"/>
      <c r="CQ7" s="362"/>
      <c r="CR7" s="362"/>
      <c r="CS7" s="362"/>
      <c r="CT7" s="362"/>
      <c r="CU7" s="362"/>
      <c r="CV7" s="362"/>
      <c r="CW7" s="376"/>
      <c r="CX7" s="362"/>
      <c r="CY7" s="362"/>
      <c r="CZ7" s="362"/>
      <c r="DA7" s="362"/>
      <c r="DB7" s="362"/>
      <c r="DC7" s="362"/>
      <c r="DD7" s="362"/>
      <c r="DE7" s="362"/>
      <c r="DF7" s="362"/>
      <c r="DG7" s="362"/>
      <c r="DH7" s="362"/>
      <c r="DI7" s="376"/>
      <c r="DJ7" s="362"/>
      <c r="DK7" s="362"/>
      <c r="DL7" s="362"/>
      <c r="DM7" s="362"/>
      <c r="DN7" s="362"/>
      <c r="DO7" s="362"/>
      <c r="DP7" s="362"/>
      <c r="DQ7" s="362"/>
      <c r="DR7" s="362"/>
      <c r="DS7" s="362"/>
      <c r="DT7" s="362"/>
      <c r="DU7" s="376"/>
      <c r="DV7" s="362"/>
      <c r="DW7" s="362"/>
      <c r="DX7" s="362"/>
      <c r="DY7" s="362"/>
      <c r="DZ7" s="362"/>
      <c r="EA7" s="362"/>
      <c r="EB7" s="362"/>
      <c r="EC7" s="362"/>
      <c r="ED7" s="362"/>
      <c r="EE7" s="362"/>
      <c r="EF7" s="362"/>
      <c r="EG7" s="376"/>
      <c r="EH7" s="362"/>
      <c r="EI7" s="362"/>
      <c r="EJ7" s="362"/>
      <c r="EK7" s="362"/>
      <c r="EL7" s="362"/>
      <c r="EM7" s="362"/>
      <c r="EN7" s="362"/>
      <c r="EO7" s="362"/>
      <c r="EP7" s="362"/>
      <c r="EQ7" s="362"/>
      <c r="ER7" s="362"/>
      <c r="ES7" s="376"/>
      <c r="ET7" s="362"/>
      <c r="EU7" s="362"/>
      <c r="EV7" s="362"/>
      <c r="EW7" s="362"/>
      <c r="EX7" s="362"/>
      <c r="EY7" s="362"/>
      <c r="EZ7" s="362"/>
      <c r="FA7" s="362"/>
      <c r="FB7" s="362"/>
      <c r="FC7" s="362"/>
      <c r="FD7" s="362"/>
      <c r="FE7" s="376"/>
      <c r="FF7" s="362"/>
      <c r="FG7" s="362"/>
      <c r="FH7" s="362"/>
      <c r="FI7" s="362"/>
      <c r="FJ7" s="362"/>
      <c r="FK7" s="362"/>
      <c r="FL7" s="362"/>
      <c r="FM7" s="362"/>
      <c r="FN7" s="362"/>
      <c r="FO7" s="362"/>
      <c r="FP7" s="362"/>
      <c r="FQ7" s="376"/>
      <c r="FR7" s="362"/>
      <c r="FS7" s="362"/>
      <c r="FT7" s="362"/>
      <c r="FU7" s="362"/>
      <c r="FV7" s="362"/>
      <c r="FW7" s="362"/>
      <c r="FX7" s="362"/>
      <c r="FY7" s="362"/>
      <c r="FZ7" s="362"/>
      <c r="GA7" s="362"/>
      <c r="GB7" s="362"/>
      <c r="GC7" s="376"/>
      <c r="GD7" s="362"/>
      <c r="GE7" s="362"/>
      <c r="GF7" s="362"/>
      <c r="GG7" s="362"/>
      <c r="GH7" s="362"/>
      <c r="GI7" s="362"/>
      <c r="GJ7" s="362"/>
      <c r="GK7" s="362"/>
      <c r="GL7" s="362"/>
      <c r="GM7" s="362"/>
      <c r="GN7" s="362"/>
      <c r="GO7" s="376"/>
      <c r="GP7" s="362"/>
      <c r="GQ7" s="362"/>
      <c r="GR7" s="362"/>
      <c r="GS7" s="362"/>
      <c r="GT7" s="362"/>
      <c r="GU7" s="362"/>
      <c r="GV7" s="362"/>
      <c r="GW7" s="362"/>
      <c r="GX7" s="362"/>
      <c r="GY7" s="362"/>
      <c r="GZ7" s="362"/>
      <c r="HA7" s="376"/>
      <c r="HB7" s="362"/>
      <c r="HC7" s="362"/>
      <c r="HD7" s="362"/>
      <c r="HE7" s="362"/>
      <c r="HF7" s="362"/>
      <c r="HG7" s="362"/>
      <c r="HH7" s="362"/>
      <c r="HI7" s="362"/>
      <c r="HJ7" s="362"/>
      <c r="HK7" s="362"/>
      <c r="HL7" s="362"/>
      <c r="HM7" s="376"/>
      <c r="HN7" s="362"/>
      <c r="HO7" s="362"/>
      <c r="HP7" s="362"/>
      <c r="HQ7" s="362"/>
      <c r="HR7" s="362"/>
      <c r="HS7" s="362"/>
      <c r="HT7" s="362"/>
      <c r="HU7" s="362"/>
      <c r="HV7" s="362"/>
      <c r="HW7" s="362"/>
      <c r="HX7" s="362"/>
      <c r="HY7" s="376"/>
      <c r="HZ7" s="362"/>
      <c r="IA7" s="362"/>
      <c r="IB7" s="362"/>
      <c r="IC7" s="362"/>
      <c r="ID7" s="362"/>
      <c r="IE7" s="362"/>
      <c r="IF7" s="362"/>
      <c r="IG7" s="362"/>
      <c r="IH7" s="362"/>
      <c r="II7" s="362"/>
      <c r="IJ7" s="362"/>
      <c r="IK7" s="376"/>
      <c r="IL7" s="362"/>
      <c r="IM7" s="362"/>
      <c r="IN7" s="362"/>
      <c r="IO7" s="362"/>
      <c r="IP7" s="362"/>
      <c r="IQ7" s="362"/>
      <c r="IR7" s="362"/>
      <c r="IS7" s="362"/>
      <c r="IT7" s="362"/>
      <c r="IU7" s="362"/>
      <c r="IV7" s="362"/>
      <c r="IW7" s="376"/>
      <c r="IX7" s="362"/>
      <c r="IY7" s="362"/>
      <c r="IZ7" s="362"/>
      <c r="JA7" s="362"/>
      <c r="JB7" s="362"/>
      <c r="JC7" s="362"/>
      <c r="JD7" s="362"/>
      <c r="JE7" s="362"/>
      <c r="JF7" s="362"/>
      <c r="JG7" s="362"/>
      <c r="JH7" s="362"/>
      <c r="JI7" s="376"/>
      <c r="JJ7" s="362"/>
      <c r="JK7" s="362"/>
      <c r="JL7" s="362"/>
      <c r="JM7" s="362"/>
      <c r="JN7" s="362"/>
      <c r="JO7" s="362"/>
      <c r="JP7" s="362"/>
      <c r="JQ7" s="362"/>
      <c r="JR7" s="362"/>
      <c r="JS7" s="362"/>
      <c r="JT7" s="362"/>
      <c r="JU7" s="376"/>
      <c r="JV7" s="362"/>
      <c r="JW7" s="362"/>
      <c r="JX7" s="362"/>
      <c r="JY7" s="362"/>
      <c r="JZ7" s="362"/>
      <c r="KA7" s="362"/>
      <c r="KB7" s="362"/>
      <c r="KC7" s="362"/>
      <c r="KD7" s="362"/>
      <c r="KE7" s="362"/>
      <c r="KF7" s="362"/>
      <c r="KG7" s="376"/>
      <c r="KH7" s="362"/>
      <c r="KI7" s="362"/>
      <c r="KJ7" s="362"/>
      <c r="KK7" s="362"/>
      <c r="KL7" s="362"/>
      <c r="KM7" s="362"/>
      <c r="KN7" s="362"/>
      <c r="KO7" s="362"/>
      <c r="KP7" s="362"/>
      <c r="KQ7" s="362"/>
      <c r="KR7" s="362"/>
    </row>
    <row r="8" spans="1:304" ht="6" customHeight="1">
      <c r="A8" s="377"/>
      <c r="B8" s="360"/>
      <c r="C8" s="362"/>
      <c r="D8" s="362"/>
      <c r="E8" s="376"/>
      <c r="F8" s="362"/>
      <c r="G8" s="362"/>
      <c r="H8" s="362"/>
      <c r="I8" s="362"/>
      <c r="J8" s="362"/>
      <c r="K8" s="362"/>
      <c r="L8" s="362"/>
      <c r="M8" s="362"/>
      <c r="N8" s="362"/>
      <c r="O8" s="362"/>
      <c r="P8" s="362"/>
      <c r="Q8" s="376"/>
      <c r="R8" s="362"/>
      <c r="S8" s="362"/>
      <c r="T8" s="362"/>
      <c r="U8" s="362"/>
      <c r="V8" s="362"/>
      <c r="W8" s="362"/>
      <c r="X8" s="362"/>
      <c r="Y8" s="362"/>
      <c r="Z8" s="362"/>
      <c r="AA8" s="362"/>
      <c r="AB8" s="362"/>
      <c r="AC8" s="376"/>
      <c r="AD8" s="362"/>
      <c r="AE8" s="362"/>
      <c r="AF8" s="362"/>
      <c r="AG8" s="362"/>
      <c r="AH8" s="362"/>
      <c r="AI8" s="362"/>
      <c r="AJ8" s="362"/>
      <c r="AK8" s="362"/>
      <c r="AL8" s="362"/>
      <c r="AM8" s="362"/>
      <c r="AN8" s="362"/>
      <c r="AO8" s="376"/>
      <c r="AP8" s="362"/>
      <c r="AQ8" s="362"/>
      <c r="AR8" s="362"/>
      <c r="AS8" s="362"/>
      <c r="AT8" s="362"/>
      <c r="AU8" s="362"/>
      <c r="AV8" s="362"/>
      <c r="AW8" s="362"/>
      <c r="AX8" s="362"/>
      <c r="AY8" s="362"/>
      <c r="AZ8" s="362"/>
      <c r="BA8" s="376"/>
      <c r="BB8" s="362"/>
      <c r="BC8" s="362"/>
      <c r="BD8" s="362"/>
      <c r="BE8" s="362"/>
      <c r="BF8" s="362"/>
      <c r="BG8" s="362"/>
      <c r="BH8" s="362"/>
      <c r="BI8" s="362"/>
      <c r="BJ8" s="362"/>
      <c r="BK8" s="362"/>
      <c r="BL8" s="362"/>
      <c r="BM8" s="376"/>
      <c r="BN8" s="362"/>
      <c r="BO8" s="362"/>
      <c r="BP8" s="362"/>
      <c r="BQ8" s="362"/>
      <c r="BR8" s="362"/>
      <c r="BS8" s="362"/>
      <c r="BT8" s="362"/>
      <c r="BU8" s="362"/>
      <c r="BV8" s="362"/>
      <c r="BW8" s="362"/>
      <c r="BX8" s="362"/>
      <c r="BY8" s="376"/>
      <c r="BZ8" s="362"/>
      <c r="CA8" s="362"/>
      <c r="CB8" s="362"/>
      <c r="CC8" s="362"/>
      <c r="CD8" s="362"/>
      <c r="CE8" s="362"/>
      <c r="CF8" s="362"/>
      <c r="CG8" s="362"/>
      <c r="CH8" s="362"/>
      <c r="CI8" s="362"/>
      <c r="CJ8" s="362"/>
      <c r="CK8" s="376"/>
      <c r="CL8" s="362"/>
      <c r="CM8" s="362"/>
      <c r="CN8" s="362"/>
      <c r="CO8" s="362"/>
      <c r="CP8" s="362"/>
      <c r="CQ8" s="362"/>
      <c r="CR8" s="362"/>
      <c r="CS8" s="362"/>
      <c r="CT8" s="362"/>
      <c r="CU8" s="362"/>
      <c r="CV8" s="362"/>
      <c r="CW8" s="376"/>
      <c r="CX8" s="362"/>
      <c r="CY8" s="362"/>
      <c r="CZ8" s="362"/>
      <c r="DA8" s="362"/>
      <c r="DB8" s="362"/>
      <c r="DC8" s="362"/>
      <c r="DD8" s="362"/>
      <c r="DE8" s="362"/>
      <c r="DF8" s="362"/>
      <c r="DG8" s="362"/>
      <c r="DH8" s="362"/>
      <c r="DI8" s="376"/>
      <c r="DJ8" s="362"/>
      <c r="DK8" s="362"/>
      <c r="DL8" s="362"/>
      <c r="DM8" s="362"/>
      <c r="DN8" s="362"/>
      <c r="DO8" s="362"/>
      <c r="DP8" s="362"/>
      <c r="DQ8" s="362"/>
      <c r="DR8" s="362"/>
      <c r="DS8" s="362"/>
      <c r="DT8" s="362"/>
      <c r="DU8" s="376"/>
      <c r="DV8" s="362"/>
      <c r="DW8" s="362"/>
      <c r="DX8" s="362"/>
      <c r="DY8" s="362"/>
      <c r="DZ8" s="362"/>
      <c r="EA8" s="362"/>
      <c r="EB8" s="362"/>
      <c r="EC8" s="362"/>
      <c r="ED8" s="362"/>
      <c r="EE8" s="362"/>
      <c r="EF8" s="362"/>
      <c r="EG8" s="376"/>
      <c r="EH8" s="362"/>
      <c r="EI8" s="362"/>
      <c r="EJ8" s="362"/>
      <c r="EK8" s="362"/>
      <c r="EL8" s="362"/>
      <c r="EM8" s="362"/>
      <c r="EN8" s="362"/>
      <c r="EO8" s="362"/>
      <c r="EP8" s="362"/>
      <c r="EQ8" s="362"/>
      <c r="ER8" s="362"/>
      <c r="ES8" s="376"/>
      <c r="ET8" s="362"/>
      <c r="EU8" s="362"/>
      <c r="EV8" s="362"/>
      <c r="EW8" s="362"/>
      <c r="EX8" s="362"/>
      <c r="EY8" s="362"/>
      <c r="EZ8" s="362"/>
      <c r="FA8" s="362"/>
      <c r="FB8" s="362"/>
      <c r="FC8" s="362"/>
      <c r="FD8" s="362"/>
      <c r="FE8" s="376"/>
      <c r="FF8" s="362"/>
      <c r="FG8" s="362"/>
      <c r="FH8" s="362"/>
      <c r="FI8" s="362"/>
      <c r="FJ8" s="362"/>
      <c r="FK8" s="362"/>
      <c r="FL8" s="362"/>
      <c r="FM8" s="362"/>
      <c r="FN8" s="362"/>
      <c r="FO8" s="362"/>
      <c r="FP8" s="362"/>
      <c r="FQ8" s="376"/>
      <c r="FR8" s="362"/>
      <c r="FS8" s="362"/>
      <c r="FT8" s="362"/>
      <c r="FU8" s="362"/>
      <c r="FV8" s="362"/>
      <c r="FW8" s="362"/>
      <c r="FX8" s="362"/>
      <c r="FY8" s="362"/>
      <c r="FZ8" s="362"/>
      <c r="GA8" s="362"/>
      <c r="GB8" s="362"/>
      <c r="GC8" s="376"/>
      <c r="GD8" s="362"/>
      <c r="GE8" s="362"/>
      <c r="GF8" s="362"/>
      <c r="GG8" s="362"/>
      <c r="GH8" s="362"/>
      <c r="GI8" s="362"/>
      <c r="GJ8" s="362"/>
      <c r="GK8" s="362"/>
      <c r="GL8" s="362"/>
      <c r="GM8" s="362"/>
      <c r="GN8" s="362"/>
      <c r="GO8" s="376"/>
      <c r="GP8" s="362"/>
      <c r="GQ8" s="362"/>
      <c r="GR8" s="362"/>
      <c r="GS8" s="362"/>
      <c r="GT8" s="362"/>
      <c r="GU8" s="362"/>
      <c r="GV8" s="362"/>
      <c r="GW8" s="362"/>
      <c r="GX8" s="362"/>
      <c r="GY8" s="362"/>
      <c r="GZ8" s="362"/>
      <c r="HA8" s="376"/>
      <c r="HB8" s="362"/>
      <c r="HC8" s="362"/>
      <c r="HD8" s="362"/>
      <c r="HE8" s="362"/>
      <c r="HF8" s="362"/>
      <c r="HG8" s="362"/>
      <c r="HH8" s="362"/>
      <c r="HI8" s="362"/>
      <c r="HJ8" s="362"/>
      <c r="HK8" s="362"/>
      <c r="HL8" s="362"/>
      <c r="HM8" s="376"/>
      <c r="HN8" s="362"/>
      <c r="HO8" s="362"/>
      <c r="HP8" s="362"/>
      <c r="HQ8" s="362"/>
      <c r="HR8" s="362"/>
      <c r="HS8" s="362"/>
      <c r="HT8" s="362"/>
      <c r="HU8" s="362"/>
      <c r="HV8" s="362"/>
      <c r="HW8" s="362"/>
      <c r="HX8" s="362"/>
      <c r="HY8" s="376"/>
      <c r="HZ8" s="362"/>
      <c r="IA8" s="362"/>
      <c r="IB8" s="362"/>
      <c r="IC8" s="362"/>
      <c r="ID8" s="362"/>
      <c r="IE8" s="362"/>
      <c r="IF8" s="362"/>
      <c r="IG8" s="362"/>
      <c r="IH8" s="362"/>
      <c r="II8" s="362"/>
      <c r="IJ8" s="362"/>
      <c r="IK8" s="376"/>
      <c r="IL8" s="362"/>
      <c r="IM8" s="362"/>
      <c r="IN8" s="362"/>
      <c r="IO8" s="362"/>
      <c r="IP8" s="362"/>
      <c r="IQ8" s="362"/>
      <c r="IR8" s="362"/>
      <c r="IS8" s="362"/>
      <c r="IT8" s="362"/>
      <c r="IU8" s="362"/>
      <c r="IV8" s="362"/>
      <c r="IW8" s="376"/>
      <c r="IX8" s="362"/>
      <c r="IY8" s="362"/>
      <c r="IZ8" s="362"/>
      <c r="JA8" s="362"/>
      <c r="JB8" s="362"/>
      <c r="JC8" s="362"/>
      <c r="JD8" s="362"/>
      <c r="JE8" s="362"/>
      <c r="JF8" s="362"/>
      <c r="JG8" s="362"/>
      <c r="JH8" s="362"/>
      <c r="JI8" s="376"/>
      <c r="JJ8" s="362"/>
      <c r="JK8" s="362"/>
      <c r="JL8" s="362"/>
      <c r="JM8" s="362"/>
      <c r="JN8" s="362"/>
      <c r="JO8" s="362"/>
      <c r="JP8" s="362"/>
      <c r="JQ8" s="362"/>
      <c r="JR8" s="362"/>
      <c r="JS8" s="362"/>
      <c r="JT8" s="362"/>
      <c r="JU8" s="376"/>
      <c r="JV8" s="362"/>
      <c r="JW8" s="362"/>
      <c r="JX8" s="362"/>
      <c r="JY8" s="362"/>
      <c r="JZ8" s="362"/>
      <c r="KA8" s="362"/>
      <c r="KB8" s="362"/>
      <c r="KC8" s="362"/>
      <c r="KD8" s="362"/>
      <c r="KE8" s="362"/>
      <c r="KF8" s="362"/>
      <c r="KG8" s="376"/>
      <c r="KH8" s="362"/>
      <c r="KI8" s="362"/>
      <c r="KJ8" s="362"/>
      <c r="KK8" s="362"/>
      <c r="KL8" s="362"/>
      <c r="KM8" s="362"/>
      <c r="KN8" s="362"/>
      <c r="KO8" s="362"/>
      <c r="KP8" s="362"/>
      <c r="KQ8" s="362"/>
      <c r="KR8" s="362"/>
    </row>
    <row r="9" spans="1:304" ht="13.5" customHeight="1">
      <c r="A9" s="377" t="s">
        <v>11</v>
      </c>
      <c r="B9" s="360"/>
      <c r="C9" s="361"/>
      <c r="D9" s="362"/>
      <c r="E9" s="378" t="s">
        <v>293</v>
      </c>
      <c r="F9" s="362"/>
      <c r="G9" s="362"/>
      <c r="H9" s="362"/>
      <c r="I9" s="362"/>
      <c r="J9" s="362"/>
      <c r="K9" s="362"/>
      <c r="L9" s="362"/>
      <c r="M9" s="362"/>
      <c r="N9" s="362"/>
      <c r="O9" s="362"/>
      <c r="P9" s="362"/>
      <c r="Q9" s="378"/>
      <c r="R9" s="362"/>
      <c r="S9" s="362"/>
      <c r="T9" s="362"/>
      <c r="U9" s="362"/>
      <c r="V9" s="362"/>
      <c r="W9" s="362"/>
      <c r="X9" s="362"/>
      <c r="Y9" s="362"/>
      <c r="Z9" s="362"/>
      <c r="AA9" s="362"/>
      <c r="AB9" s="362"/>
      <c r="AC9" s="378"/>
      <c r="AD9" s="362"/>
      <c r="AE9" s="362"/>
      <c r="AF9" s="362"/>
      <c r="AG9" s="362"/>
      <c r="AH9" s="362"/>
      <c r="AI9" s="362"/>
      <c r="AJ9" s="362"/>
      <c r="AK9" s="362"/>
      <c r="AL9" s="362"/>
      <c r="AM9" s="362"/>
      <c r="AN9" s="362"/>
      <c r="AO9" s="378"/>
      <c r="AP9" s="362"/>
      <c r="AQ9" s="362"/>
      <c r="AR9" s="362"/>
      <c r="AS9" s="362"/>
      <c r="AT9" s="362"/>
      <c r="AU9" s="362"/>
      <c r="AV9" s="362"/>
      <c r="AW9" s="362"/>
      <c r="AX9" s="362"/>
      <c r="AY9" s="362"/>
      <c r="AZ9" s="362"/>
      <c r="BA9" s="378"/>
      <c r="BB9" s="362"/>
      <c r="BC9" s="362"/>
      <c r="BD9" s="362"/>
      <c r="BE9" s="362"/>
      <c r="BF9" s="362"/>
      <c r="BG9" s="362"/>
      <c r="BH9" s="362"/>
      <c r="BI9" s="362"/>
      <c r="BJ9" s="362"/>
      <c r="BK9" s="362"/>
      <c r="BL9" s="362"/>
      <c r="BM9" s="378"/>
      <c r="BN9" s="362"/>
      <c r="BO9" s="362"/>
      <c r="BP9" s="362"/>
      <c r="BQ9" s="362"/>
      <c r="BR9" s="362"/>
      <c r="BS9" s="362"/>
      <c r="BT9" s="362"/>
      <c r="BU9" s="362"/>
      <c r="BV9" s="362"/>
      <c r="BW9" s="362"/>
      <c r="BX9" s="362"/>
      <c r="BY9" s="378"/>
      <c r="BZ9" s="362"/>
      <c r="CA9" s="362"/>
      <c r="CB9" s="362"/>
      <c r="CC9" s="362"/>
      <c r="CD9" s="362"/>
      <c r="CE9" s="362"/>
      <c r="CF9" s="362"/>
      <c r="CG9" s="362"/>
      <c r="CH9" s="362"/>
      <c r="CI9" s="362"/>
      <c r="CJ9" s="362"/>
      <c r="CK9" s="378" t="s">
        <v>611</v>
      </c>
      <c r="CL9" s="362"/>
      <c r="CM9" s="362"/>
      <c r="CN9" s="362"/>
      <c r="CO9" s="362"/>
      <c r="CP9" s="362"/>
      <c r="CQ9" s="362"/>
      <c r="CR9" s="362"/>
      <c r="CS9" s="362"/>
      <c r="CT9" s="362"/>
      <c r="CU9" s="362"/>
      <c r="CV9" s="362"/>
      <c r="CW9" s="378"/>
      <c r="CX9" s="362"/>
      <c r="CY9" s="362"/>
      <c r="CZ9" s="362"/>
      <c r="DA9" s="362"/>
      <c r="DB9" s="362"/>
      <c r="DC9" s="362"/>
      <c r="DD9" s="362"/>
      <c r="DE9" s="362"/>
      <c r="DF9" s="362"/>
      <c r="DG9" s="362"/>
      <c r="DH9" s="362"/>
      <c r="DI9" s="378"/>
      <c r="DJ9" s="362"/>
      <c r="DK9" s="362"/>
      <c r="DL9" s="362"/>
      <c r="DM9" s="362"/>
      <c r="DN9" s="362"/>
      <c r="DO9" s="362"/>
      <c r="DP9" s="362"/>
      <c r="DQ9" s="362"/>
      <c r="DR9" s="362"/>
      <c r="DS9" s="362"/>
      <c r="DT9" s="362"/>
      <c r="DU9" s="378"/>
      <c r="DV9" s="362"/>
      <c r="DW9" s="362"/>
      <c r="DX9" s="362"/>
      <c r="DY9" s="362"/>
      <c r="DZ9" s="362"/>
      <c r="EA9" s="362"/>
      <c r="EB9" s="362"/>
      <c r="EC9" s="362"/>
      <c r="ED9" s="362"/>
      <c r="EE9" s="362"/>
      <c r="EF9" s="362"/>
      <c r="EG9" s="378"/>
      <c r="EH9" s="362"/>
      <c r="EI9" s="362"/>
      <c r="EJ9" s="362"/>
      <c r="EK9" s="362"/>
      <c r="EL9" s="362"/>
      <c r="EM9" s="362"/>
      <c r="EN9" s="362"/>
      <c r="EO9" s="362"/>
      <c r="EP9" s="362"/>
      <c r="EQ9" s="362"/>
      <c r="ER9" s="362"/>
      <c r="ES9" s="378" t="s">
        <v>731</v>
      </c>
      <c r="ET9" s="362"/>
      <c r="EU9" s="362"/>
      <c r="EV9" s="362"/>
      <c r="EW9" s="362"/>
      <c r="EX9" s="362"/>
      <c r="EY9" s="362"/>
      <c r="EZ9" s="362"/>
      <c r="FA9" s="362"/>
      <c r="FB9" s="362"/>
      <c r="FC9" s="362"/>
      <c r="FD9" s="362"/>
      <c r="FE9" s="378"/>
      <c r="FF9" s="362"/>
      <c r="FG9" s="362"/>
      <c r="FH9" s="362"/>
      <c r="FI9" s="362"/>
      <c r="FJ9" s="362"/>
      <c r="FK9" s="362"/>
      <c r="FL9" s="362"/>
      <c r="FM9" s="362"/>
      <c r="FN9" s="362"/>
      <c r="FO9" s="362"/>
      <c r="FP9" s="362"/>
      <c r="FQ9" s="378"/>
      <c r="FR9" s="362"/>
      <c r="FS9" s="362"/>
      <c r="FT9" s="362"/>
      <c r="FU9" s="362"/>
      <c r="FV9" s="362"/>
      <c r="FW9" s="362"/>
      <c r="FX9" s="362"/>
      <c r="FY9" s="362"/>
      <c r="FZ9" s="362"/>
      <c r="GA9" s="362"/>
      <c r="GB9" s="362"/>
      <c r="GC9" s="378"/>
      <c r="GD9" s="362"/>
      <c r="GE9" s="362"/>
      <c r="GF9" s="362"/>
      <c r="GG9" s="362"/>
      <c r="GH9" s="362"/>
      <c r="GI9" s="362"/>
      <c r="GJ9" s="362"/>
      <c r="GK9" s="362"/>
      <c r="GL9" s="362"/>
      <c r="GM9" s="362"/>
      <c r="GN9" s="362"/>
      <c r="GO9" s="378"/>
      <c r="GP9" s="362"/>
      <c r="GQ9" s="362"/>
      <c r="GR9" s="362"/>
      <c r="GS9" s="362"/>
      <c r="GT9" s="362"/>
      <c r="GU9" s="362"/>
      <c r="GV9" s="362"/>
      <c r="GW9" s="362"/>
      <c r="GX9" s="362"/>
      <c r="GY9" s="362"/>
      <c r="GZ9" s="362"/>
      <c r="HA9" s="378"/>
      <c r="HB9" s="362"/>
      <c r="HC9" s="362"/>
      <c r="HD9" s="362"/>
      <c r="HE9" s="362"/>
      <c r="HF9" s="362"/>
      <c r="HG9" s="362"/>
      <c r="HH9" s="362"/>
      <c r="HI9" s="362"/>
      <c r="HJ9" s="362"/>
      <c r="HK9" s="362"/>
      <c r="HL9" s="362"/>
      <c r="HM9" s="378"/>
      <c r="HN9" s="362"/>
      <c r="HO9" s="362"/>
      <c r="HP9" s="362"/>
      <c r="HQ9" s="362"/>
      <c r="HR9" s="362"/>
      <c r="HS9" s="362"/>
      <c r="HT9" s="362"/>
      <c r="HU9" s="362"/>
      <c r="HV9" s="362"/>
      <c r="HW9" s="362"/>
      <c r="HX9" s="362"/>
      <c r="HY9" s="378"/>
      <c r="HZ9" s="362"/>
      <c r="IA9" s="362"/>
      <c r="IB9" s="362"/>
      <c r="IC9" s="362"/>
      <c r="ID9" s="362"/>
      <c r="IE9" s="362"/>
      <c r="IF9" s="362"/>
      <c r="IG9" s="362"/>
      <c r="IH9" s="362"/>
      <c r="II9" s="362"/>
      <c r="IJ9" s="362"/>
      <c r="IK9" s="378"/>
      <c r="IL9" s="362"/>
      <c r="IM9" s="362"/>
      <c r="IN9" s="362"/>
      <c r="IO9" s="362"/>
      <c r="IP9" s="362"/>
      <c r="IQ9" s="362"/>
      <c r="IR9" s="362"/>
      <c r="IS9" s="362"/>
      <c r="IT9" s="362"/>
      <c r="IU9" s="362"/>
      <c r="IV9" s="362"/>
      <c r="IW9" s="378"/>
      <c r="IX9" s="362"/>
      <c r="IY9" s="362"/>
      <c r="IZ9" s="362"/>
      <c r="JA9" s="362"/>
      <c r="JB9" s="362"/>
      <c r="JC9" s="362"/>
      <c r="JD9" s="362"/>
      <c r="JE9" s="362"/>
      <c r="JF9" s="362"/>
      <c r="JG9" s="362"/>
      <c r="JH9" s="362"/>
      <c r="JI9" s="378"/>
      <c r="JJ9" s="362"/>
      <c r="JK9" s="362"/>
      <c r="JL9" s="362"/>
      <c r="JM9" s="362"/>
      <c r="JN9" s="362"/>
      <c r="JO9" s="362"/>
      <c r="JP9" s="362"/>
      <c r="JQ9" s="362"/>
      <c r="JR9" s="362"/>
      <c r="JS9" s="362"/>
      <c r="JT9" s="362"/>
      <c r="JU9" s="378"/>
      <c r="JV9" s="362"/>
      <c r="JW9" s="362"/>
      <c r="JX9" s="362"/>
      <c r="JY9" s="362"/>
      <c r="JZ9" s="362"/>
      <c r="KA9" s="362"/>
      <c r="KB9" s="362"/>
      <c r="KC9" s="362"/>
      <c r="KD9" s="362"/>
      <c r="KE9" s="362"/>
      <c r="KF9" s="362"/>
      <c r="KG9" s="378"/>
      <c r="KH9" s="362"/>
      <c r="KI9" s="362"/>
      <c r="KJ9" s="362"/>
      <c r="KK9" s="362"/>
      <c r="KL9" s="362"/>
      <c r="KM9" s="362"/>
      <c r="KN9" s="362"/>
      <c r="KO9" s="362"/>
      <c r="KP9" s="362"/>
      <c r="KQ9" s="362"/>
      <c r="KR9" s="362"/>
    </row>
    <row r="10" spans="1:304" ht="31.5" customHeight="1">
      <c r="A10" s="379" t="s">
        <v>133</v>
      </c>
      <c r="B10" s="380" t="s">
        <v>119</v>
      </c>
      <c r="C10" s="381" t="s">
        <v>120</v>
      </c>
      <c r="D10" s="381" t="s">
        <v>140</v>
      </c>
      <c r="E10" s="382" t="s">
        <v>12</v>
      </c>
      <c r="F10" s="380" t="s">
        <v>13</v>
      </c>
      <c r="G10" s="380" t="s">
        <v>121</v>
      </c>
      <c r="H10" s="383" t="s">
        <v>122</v>
      </c>
      <c r="I10" s="380" t="s">
        <v>14</v>
      </c>
      <c r="J10" s="380" t="s">
        <v>123</v>
      </c>
      <c r="K10" s="380" t="s">
        <v>15</v>
      </c>
      <c r="L10" s="384" t="s">
        <v>16</v>
      </c>
      <c r="M10" s="384" t="s">
        <v>124</v>
      </c>
      <c r="N10" s="384" t="s">
        <v>17</v>
      </c>
      <c r="O10" s="384" t="s">
        <v>18</v>
      </c>
      <c r="P10" s="384" t="s">
        <v>6</v>
      </c>
      <c r="Q10" s="382" t="s">
        <v>12</v>
      </c>
      <c r="R10" s="380" t="s">
        <v>13</v>
      </c>
      <c r="S10" s="380" t="s">
        <v>121</v>
      </c>
      <c r="T10" s="383" t="s">
        <v>122</v>
      </c>
      <c r="U10" s="380" t="s">
        <v>14</v>
      </c>
      <c r="V10" s="380" t="s">
        <v>123</v>
      </c>
      <c r="W10" s="380" t="s">
        <v>15</v>
      </c>
      <c r="X10" s="384" t="s">
        <v>16</v>
      </c>
      <c r="Y10" s="384" t="s">
        <v>124</v>
      </c>
      <c r="Z10" s="384" t="s">
        <v>17</v>
      </c>
      <c r="AA10" s="384" t="s">
        <v>18</v>
      </c>
      <c r="AB10" s="384" t="s">
        <v>6</v>
      </c>
      <c r="AC10" s="382" t="s">
        <v>12</v>
      </c>
      <c r="AD10" s="380" t="s">
        <v>13</v>
      </c>
      <c r="AE10" s="380" t="s">
        <v>121</v>
      </c>
      <c r="AF10" s="383" t="s">
        <v>122</v>
      </c>
      <c r="AG10" s="380" t="s">
        <v>14</v>
      </c>
      <c r="AH10" s="380" t="s">
        <v>123</v>
      </c>
      <c r="AI10" s="380" t="s">
        <v>15</v>
      </c>
      <c r="AJ10" s="384" t="s">
        <v>16</v>
      </c>
      <c r="AK10" s="384" t="s">
        <v>124</v>
      </c>
      <c r="AL10" s="384" t="s">
        <v>17</v>
      </c>
      <c r="AM10" s="384" t="s">
        <v>18</v>
      </c>
      <c r="AN10" s="384" t="s">
        <v>6</v>
      </c>
      <c r="AO10" s="382" t="s">
        <v>12</v>
      </c>
      <c r="AP10" s="380" t="s">
        <v>13</v>
      </c>
      <c r="AQ10" s="380" t="s">
        <v>121</v>
      </c>
      <c r="AR10" s="383" t="s">
        <v>122</v>
      </c>
      <c r="AS10" s="380" t="s">
        <v>14</v>
      </c>
      <c r="AT10" s="380" t="s">
        <v>123</v>
      </c>
      <c r="AU10" s="380" t="s">
        <v>15</v>
      </c>
      <c r="AV10" s="384" t="s">
        <v>16</v>
      </c>
      <c r="AW10" s="384" t="s">
        <v>124</v>
      </c>
      <c r="AX10" s="384" t="s">
        <v>17</v>
      </c>
      <c r="AY10" s="384" t="s">
        <v>18</v>
      </c>
      <c r="AZ10" s="384" t="s">
        <v>6</v>
      </c>
      <c r="BA10" s="382" t="s">
        <v>12</v>
      </c>
      <c r="BB10" s="380" t="s">
        <v>13</v>
      </c>
      <c r="BC10" s="380" t="s">
        <v>121</v>
      </c>
      <c r="BD10" s="383" t="s">
        <v>122</v>
      </c>
      <c r="BE10" s="380" t="s">
        <v>14</v>
      </c>
      <c r="BF10" s="380" t="s">
        <v>123</v>
      </c>
      <c r="BG10" s="380" t="s">
        <v>15</v>
      </c>
      <c r="BH10" s="384" t="s">
        <v>16</v>
      </c>
      <c r="BI10" s="384" t="s">
        <v>124</v>
      </c>
      <c r="BJ10" s="384" t="s">
        <v>17</v>
      </c>
      <c r="BK10" s="384" t="s">
        <v>18</v>
      </c>
      <c r="BL10" s="384" t="s">
        <v>6</v>
      </c>
      <c r="BM10" s="382" t="s">
        <v>12</v>
      </c>
      <c r="BN10" s="380" t="s">
        <v>13</v>
      </c>
      <c r="BO10" s="380" t="s">
        <v>121</v>
      </c>
      <c r="BP10" s="383" t="s">
        <v>122</v>
      </c>
      <c r="BQ10" s="380" t="s">
        <v>14</v>
      </c>
      <c r="BR10" s="380" t="s">
        <v>123</v>
      </c>
      <c r="BS10" s="380" t="s">
        <v>15</v>
      </c>
      <c r="BT10" s="384" t="s">
        <v>16</v>
      </c>
      <c r="BU10" s="384" t="s">
        <v>124</v>
      </c>
      <c r="BV10" s="384" t="s">
        <v>17</v>
      </c>
      <c r="BW10" s="384" t="s">
        <v>18</v>
      </c>
      <c r="BX10" s="384" t="s">
        <v>6</v>
      </c>
      <c r="BY10" s="382" t="s">
        <v>12</v>
      </c>
      <c r="BZ10" s="380" t="s">
        <v>13</v>
      </c>
      <c r="CA10" s="380" t="s">
        <v>121</v>
      </c>
      <c r="CB10" s="383" t="s">
        <v>122</v>
      </c>
      <c r="CC10" s="380" t="s">
        <v>14</v>
      </c>
      <c r="CD10" s="380" t="s">
        <v>123</v>
      </c>
      <c r="CE10" s="380" t="s">
        <v>15</v>
      </c>
      <c r="CF10" s="384" t="s">
        <v>16</v>
      </c>
      <c r="CG10" s="384" t="s">
        <v>124</v>
      </c>
      <c r="CH10" s="384" t="s">
        <v>17</v>
      </c>
      <c r="CI10" s="384" t="s">
        <v>18</v>
      </c>
      <c r="CJ10" s="384" t="s">
        <v>6</v>
      </c>
      <c r="CK10" s="382" t="s">
        <v>12</v>
      </c>
      <c r="CL10" s="380" t="s">
        <v>13</v>
      </c>
      <c r="CM10" s="380" t="s">
        <v>121</v>
      </c>
      <c r="CN10" s="383" t="s">
        <v>122</v>
      </c>
      <c r="CO10" s="380" t="s">
        <v>14</v>
      </c>
      <c r="CP10" s="380" t="s">
        <v>123</v>
      </c>
      <c r="CQ10" s="380" t="s">
        <v>15</v>
      </c>
      <c r="CR10" s="384" t="s">
        <v>16</v>
      </c>
      <c r="CS10" s="384" t="s">
        <v>124</v>
      </c>
      <c r="CT10" s="384" t="s">
        <v>17</v>
      </c>
      <c r="CU10" s="384" t="s">
        <v>18</v>
      </c>
      <c r="CV10" s="384" t="s">
        <v>6</v>
      </c>
      <c r="CW10" s="382" t="s">
        <v>12</v>
      </c>
      <c r="CX10" s="380" t="s">
        <v>13</v>
      </c>
      <c r="CY10" s="380" t="s">
        <v>121</v>
      </c>
      <c r="CZ10" s="383" t="s">
        <v>122</v>
      </c>
      <c r="DA10" s="380" t="s">
        <v>14</v>
      </c>
      <c r="DB10" s="380" t="s">
        <v>123</v>
      </c>
      <c r="DC10" s="380" t="s">
        <v>15</v>
      </c>
      <c r="DD10" s="384" t="s">
        <v>16</v>
      </c>
      <c r="DE10" s="384" t="s">
        <v>124</v>
      </c>
      <c r="DF10" s="384" t="s">
        <v>17</v>
      </c>
      <c r="DG10" s="384" t="s">
        <v>18</v>
      </c>
      <c r="DH10" s="384" t="s">
        <v>6</v>
      </c>
      <c r="DI10" s="382" t="s">
        <v>12</v>
      </c>
      <c r="DJ10" s="380" t="s">
        <v>13</v>
      </c>
      <c r="DK10" s="380" t="s">
        <v>121</v>
      </c>
      <c r="DL10" s="383" t="s">
        <v>122</v>
      </c>
      <c r="DM10" s="380" t="s">
        <v>14</v>
      </c>
      <c r="DN10" s="380" t="s">
        <v>123</v>
      </c>
      <c r="DO10" s="380" t="s">
        <v>15</v>
      </c>
      <c r="DP10" s="384" t="s">
        <v>16</v>
      </c>
      <c r="DQ10" s="384" t="s">
        <v>124</v>
      </c>
      <c r="DR10" s="384" t="s">
        <v>17</v>
      </c>
      <c r="DS10" s="384" t="s">
        <v>18</v>
      </c>
      <c r="DT10" s="384" t="s">
        <v>6</v>
      </c>
      <c r="DU10" s="382" t="s">
        <v>12</v>
      </c>
      <c r="DV10" s="380" t="s">
        <v>13</v>
      </c>
      <c r="DW10" s="380" t="s">
        <v>121</v>
      </c>
      <c r="DX10" s="383" t="s">
        <v>122</v>
      </c>
      <c r="DY10" s="380" t="s">
        <v>14</v>
      </c>
      <c r="DZ10" s="380" t="s">
        <v>123</v>
      </c>
      <c r="EA10" s="380" t="s">
        <v>15</v>
      </c>
      <c r="EB10" s="384" t="s">
        <v>16</v>
      </c>
      <c r="EC10" s="384" t="s">
        <v>124</v>
      </c>
      <c r="ED10" s="384" t="s">
        <v>17</v>
      </c>
      <c r="EE10" s="384" t="s">
        <v>18</v>
      </c>
      <c r="EF10" s="384" t="s">
        <v>6</v>
      </c>
      <c r="EG10" s="382" t="s">
        <v>12</v>
      </c>
      <c r="EH10" s="380" t="s">
        <v>13</v>
      </c>
      <c r="EI10" s="380" t="s">
        <v>121</v>
      </c>
      <c r="EJ10" s="383" t="s">
        <v>122</v>
      </c>
      <c r="EK10" s="380" t="s">
        <v>14</v>
      </c>
      <c r="EL10" s="380" t="s">
        <v>123</v>
      </c>
      <c r="EM10" s="380" t="s">
        <v>15</v>
      </c>
      <c r="EN10" s="384" t="s">
        <v>16</v>
      </c>
      <c r="EO10" s="384" t="s">
        <v>124</v>
      </c>
      <c r="EP10" s="384" t="s">
        <v>17</v>
      </c>
      <c r="EQ10" s="384" t="s">
        <v>18</v>
      </c>
      <c r="ER10" s="384" t="s">
        <v>6</v>
      </c>
      <c r="ES10" s="382" t="s">
        <v>12</v>
      </c>
      <c r="ET10" s="380" t="s">
        <v>13</v>
      </c>
      <c r="EU10" s="380" t="s">
        <v>121</v>
      </c>
      <c r="EV10" s="383" t="s">
        <v>122</v>
      </c>
      <c r="EW10" s="380" t="s">
        <v>14</v>
      </c>
      <c r="EX10" s="380" t="s">
        <v>123</v>
      </c>
      <c r="EY10" s="380" t="s">
        <v>15</v>
      </c>
      <c r="EZ10" s="384" t="s">
        <v>16</v>
      </c>
      <c r="FA10" s="384" t="s">
        <v>124</v>
      </c>
      <c r="FB10" s="384" t="s">
        <v>17</v>
      </c>
      <c r="FC10" s="384" t="s">
        <v>18</v>
      </c>
      <c r="FD10" s="384" t="s">
        <v>6</v>
      </c>
      <c r="FE10" s="382" t="s">
        <v>12</v>
      </c>
      <c r="FF10" s="380" t="s">
        <v>13</v>
      </c>
      <c r="FG10" s="380" t="s">
        <v>121</v>
      </c>
      <c r="FH10" s="383" t="s">
        <v>122</v>
      </c>
      <c r="FI10" s="380" t="s">
        <v>14</v>
      </c>
      <c r="FJ10" s="380" t="s">
        <v>123</v>
      </c>
      <c r="FK10" s="380" t="s">
        <v>15</v>
      </c>
      <c r="FL10" s="384" t="s">
        <v>16</v>
      </c>
      <c r="FM10" s="384" t="s">
        <v>124</v>
      </c>
      <c r="FN10" s="384" t="s">
        <v>17</v>
      </c>
      <c r="FO10" s="384" t="s">
        <v>18</v>
      </c>
      <c r="FP10" s="384" t="s">
        <v>6</v>
      </c>
      <c r="FQ10" s="382" t="s">
        <v>12</v>
      </c>
      <c r="FR10" s="380" t="s">
        <v>13</v>
      </c>
      <c r="FS10" s="380" t="s">
        <v>121</v>
      </c>
      <c r="FT10" s="383" t="s">
        <v>122</v>
      </c>
      <c r="FU10" s="380" t="s">
        <v>14</v>
      </c>
      <c r="FV10" s="380" t="s">
        <v>123</v>
      </c>
      <c r="FW10" s="380" t="s">
        <v>15</v>
      </c>
      <c r="FX10" s="384" t="s">
        <v>16</v>
      </c>
      <c r="FY10" s="384" t="s">
        <v>124</v>
      </c>
      <c r="FZ10" s="384" t="s">
        <v>17</v>
      </c>
      <c r="GA10" s="384" t="s">
        <v>18</v>
      </c>
      <c r="GB10" s="384" t="s">
        <v>6</v>
      </c>
      <c r="GC10" s="382" t="s">
        <v>12</v>
      </c>
      <c r="GD10" s="380" t="s">
        <v>13</v>
      </c>
      <c r="GE10" s="380" t="s">
        <v>121</v>
      </c>
      <c r="GF10" s="383" t="s">
        <v>122</v>
      </c>
      <c r="GG10" s="380" t="s">
        <v>14</v>
      </c>
      <c r="GH10" s="380" t="s">
        <v>123</v>
      </c>
      <c r="GI10" s="380" t="s">
        <v>15</v>
      </c>
      <c r="GJ10" s="384" t="s">
        <v>16</v>
      </c>
      <c r="GK10" s="384" t="s">
        <v>124</v>
      </c>
      <c r="GL10" s="384" t="s">
        <v>17</v>
      </c>
      <c r="GM10" s="384" t="s">
        <v>18</v>
      </c>
      <c r="GN10" s="384" t="s">
        <v>6</v>
      </c>
      <c r="GO10" s="382" t="s">
        <v>12</v>
      </c>
      <c r="GP10" s="380" t="s">
        <v>13</v>
      </c>
      <c r="GQ10" s="380" t="s">
        <v>121</v>
      </c>
      <c r="GR10" s="383" t="s">
        <v>122</v>
      </c>
      <c r="GS10" s="380" t="s">
        <v>14</v>
      </c>
      <c r="GT10" s="380" t="s">
        <v>123</v>
      </c>
      <c r="GU10" s="380" t="s">
        <v>15</v>
      </c>
      <c r="GV10" s="384" t="s">
        <v>16</v>
      </c>
      <c r="GW10" s="384" t="s">
        <v>124</v>
      </c>
      <c r="GX10" s="384" t="s">
        <v>17</v>
      </c>
      <c r="GY10" s="384" t="s">
        <v>18</v>
      </c>
      <c r="GZ10" s="384" t="s">
        <v>6</v>
      </c>
      <c r="HA10" s="382" t="s">
        <v>12</v>
      </c>
      <c r="HB10" s="380" t="s">
        <v>13</v>
      </c>
      <c r="HC10" s="380" t="s">
        <v>121</v>
      </c>
      <c r="HD10" s="383" t="s">
        <v>122</v>
      </c>
      <c r="HE10" s="380" t="s">
        <v>14</v>
      </c>
      <c r="HF10" s="380" t="s">
        <v>123</v>
      </c>
      <c r="HG10" s="380" t="s">
        <v>15</v>
      </c>
      <c r="HH10" s="384" t="s">
        <v>16</v>
      </c>
      <c r="HI10" s="384" t="s">
        <v>124</v>
      </c>
      <c r="HJ10" s="384" t="s">
        <v>17</v>
      </c>
      <c r="HK10" s="384" t="s">
        <v>18</v>
      </c>
      <c r="HL10" s="384" t="s">
        <v>6</v>
      </c>
      <c r="HM10" s="382" t="s">
        <v>12</v>
      </c>
      <c r="HN10" s="380" t="s">
        <v>13</v>
      </c>
      <c r="HO10" s="380" t="s">
        <v>121</v>
      </c>
      <c r="HP10" s="383" t="s">
        <v>122</v>
      </c>
      <c r="HQ10" s="380" t="s">
        <v>14</v>
      </c>
      <c r="HR10" s="380" t="s">
        <v>123</v>
      </c>
      <c r="HS10" s="380" t="s">
        <v>15</v>
      </c>
      <c r="HT10" s="384" t="s">
        <v>16</v>
      </c>
      <c r="HU10" s="384" t="s">
        <v>124</v>
      </c>
      <c r="HV10" s="384" t="s">
        <v>17</v>
      </c>
      <c r="HW10" s="384" t="s">
        <v>18</v>
      </c>
      <c r="HX10" s="384" t="s">
        <v>6</v>
      </c>
      <c r="HY10" s="382" t="s">
        <v>12</v>
      </c>
      <c r="HZ10" s="380" t="s">
        <v>13</v>
      </c>
      <c r="IA10" s="380" t="s">
        <v>121</v>
      </c>
      <c r="IB10" s="383" t="s">
        <v>122</v>
      </c>
      <c r="IC10" s="380" t="s">
        <v>14</v>
      </c>
      <c r="ID10" s="380" t="s">
        <v>123</v>
      </c>
      <c r="IE10" s="380" t="s">
        <v>15</v>
      </c>
      <c r="IF10" s="384" t="s">
        <v>16</v>
      </c>
      <c r="IG10" s="384" t="s">
        <v>124</v>
      </c>
      <c r="IH10" s="384" t="s">
        <v>17</v>
      </c>
      <c r="II10" s="384" t="s">
        <v>18</v>
      </c>
      <c r="IJ10" s="384" t="s">
        <v>6</v>
      </c>
      <c r="IK10" s="382" t="s">
        <v>12</v>
      </c>
      <c r="IL10" s="380" t="s">
        <v>13</v>
      </c>
      <c r="IM10" s="380" t="s">
        <v>121</v>
      </c>
      <c r="IN10" s="383" t="s">
        <v>122</v>
      </c>
      <c r="IO10" s="380" t="s">
        <v>14</v>
      </c>
      <c r="IP10" s="380" t="s">
        <v>123</v>
      </c>
      <c r="IQ10" s="380" t="s">
        <v>15</v>
      </c>
      <c r="IR10" s="384" t="s">
        <v>16</v>
      </c>
      <c r="IS10" s="384" t="s">
        <v>124</v>
      </c>
      <c r="IT10" s="384" t="s">
        <v>17</v>
      </c>
      <c r="IU10" s="384" t="s">
        <v>18</v>
      </c>
      <c r="IV10" s="384" t="s">
        <v>6</v>
      </c>
      <c r="IW10" s="382" t="s">
        <v>12</v>
      </c>
      <c r="IX10" s="380" t="s">
        <v>13</v>
      </c>
      <c r="IY10" s="380" t="s">
        <v>121</v>
      </c>
      <c r="IZ10" s="383" t="s">
        <v>122</v>
      </c>
      <c r="JA10" s="380" t="s">
        <v>14</v>
      </c>
      <c r="JB10" s="380" t="s">
        <v>123</v>
      </c>
      <c r="JC10" s="380" t="s">
        <v>15</v>
      </c>
      <c r="JD10" s="384" t="s">
        <v>16</v>
      </c>
      <c r="JE10" s="384" t="s">
        <v>124</v>
      </c>
      <c r="JF10" s="384" t="s">
        <v>17</v>
      </c>
      <c r="JG10" s="384" t="s">
        <v>18</v>
      </c>
      <c r="JH10" s="384" t="s">
        <v>6</v>
      </c>
      <c r="JI10" s="382" t="s">
        <v>12</v>
      </c>
      <c r="JJ10" s="380" t="s">
        <v>13</v>
      </c>
      <c r="JK10" s="380" t="s">
        <v>121</v>
      </c>
      <c r="JL10" s="383" t="s">
        <v>122</v>
      </c>
      <c r="JM10" s="380" t="s">
        <v>14</v>
      </c>
      <c r="JN10" s="380" t="s">
        <v>123</v>
      </c>
      <c r="JO10" s="380" t="s">
        <v>15</v>
      </c>
      <c r="JP10" s="384" t="s">
        <v>16</v>
      </c>
      <c r="JQ10" s="384" t="s">
        <v>124</v>
      </c>
      <c r="JR10" s="384" t="s">
        <v>17</v>
      </c>
      <c r="JS10" s="384" t="s">
        <v>18</v>
      </c>
      <c r="JT10" s="384" t="s">
        <v>6</v>
      </c>
      <c r="JU10" s="382" t="s">
        <v>12</v>
      </c>
      <c r="JV10" s="380" t="s">
        <v>13</v>
      </c>
      <c r="JW10" s="380" t="s">
        <v>121</v>
      </c>
      <c r="JX10" s="383" t="s">
        <v>122</v>
      </c>
      <c r="JY10" s="380" t="s">
        <v>14</v>
      </c>
      <c r="JZ10" s="380" t="s">
        <v>123</v>
      </c>
      <c r="KA10" s="380" t="s">
        <v>15</v>
      </c>
      <c r="KB10" s="384" t="s">
        <v>16</v>
      </c>
      <c r="KC10" s="384" t="s">
        <v>124</v>
      </c>
      <c r="KD10" s="384" t="s">
        <v>17</v>
      </c>
      <c r="KE10" s="384" t="s">
        <v>18</v>
      </c>
      <c r="KF10" s="384" t="s">
        <v>6</v>
      </c>
      <c r="KG10" s="382" t="s">
        <v>12</v>
      </c>
      <c r="KH10" s="380" t="s">
        <v>13</v>
      </c>
      <c r="KI10" s="380" t="s">
        <v>121</v>
      </c>
      <c r="KJ10" s="383" t="s">
        <v>122</v>
      </c>
      <c r="KK10" s="380" t="s">
        <v>14</v>
      </c>
      <c r="KL10" s="380" t="s">
        <v>123</v>
      </c>
      <c r="KM10" s="380" t="s">
        <v>15</v>
      </c>
      <c r="KN10" s="384" t="s">
        <v>16</v>
      </c>
      <c r="KO10" s="384" t="s">
        <v>124</v>
      </c>
      <c r="KP10" s="384" t="s">
        <v>17</v>
      </c>
      <c r="KQ10" s="384" t="s">
        <v>18</v>
      </c>
      <c r="KR10" s="384" t="s">
        <v>6</v>
      </c>
    </row>
    <row r="11" spans="1:304" ht="13.5" customHeight="1">
      <c r="A11" s="385"/>
      <c r="B11" s="415" t="s">
        <v>298</v>
      </c>
      <c r="D11" s="416"/>
      <c r="E11" s="387">
        <f>IF(I11="","",E$3)</f>
        <v>33548</v>
      </c>
      <c r="F11" s="388" t="s">
        <v>296</v>
      </c>
      <c r="G11" s="389">
        <v>32932</v>
      </c>
      <c r="H11" s="389">
        <v>33548</v>
      </c>
      <c r="I11" s="390" t="s">
        <v>732</v>
      </c>
      <c r="J11" s="391" t="s">
        <v>733</v>
      </c>
      <c r="K11" s="392" t="s">
        <v>615</v>
      </c>
      <c r="L11" s="393" t="s">
        <v>1335</v>
      </c>
      <c r="M11" s="394" t="s">
        <v>734</v>
      </c>
      <c r="N11" s="386" t="s">
        <v>292</v>
      </c>
      <c r="O11" s="395"/>
      <c r="P11" s="415"/>
      <c r="Q11" s="387">
        <f>IF(U11="","",Q$3)</f>
        <v>34190</v>
      </c>
      <c r="R11" s="388" t="s">
        <v>297</v>
      </c>
      <c r="S11" s="389">
        <v>33548</v>
      </c>
      <c r="T11" s="389">
        <v>34190</v>
      </c>
      <c r="U11" s="390" t="s">
        <v>735</v>
      </c>
      <c r="V11" s="391" t="s">
        <v>736</v>
      </c>
      <c r="W11" s="392" t="s">
        <v>615</v>
      </c>
      <c r="X11" s="393" t="s">
        <v>1335</v>
      </c>
      <c r="Y11" s="394" t="s">
        <v>737</v>
      </c>
      <c r="Z11" s="386" t="s">
        <v>292</v>
      </c>
      <c r="AA11" s="395"/>
      <c r="AB11" s="415"/>
      <c r="AC11" s="387">
        <f>IF(AG11="","",AC$3)</f>
        <v>34452</v>
      </c>
      <c r="AD11" s="388" t="s">
        <v>713</v>
      </c>
      <c r="AE11" s="389">
        <v>34190</v>
      </c>
      <c r="AF11" s="389">
        <v>34452</v>
      </c>
      <c r="AG11" s="390" t="s">
        <v>740</v>
      </c>
      <c r="AH11" s="391" t="s">
        <v>645</v>
      </c>
      <c r="AI11" s="392" t="s">
        <v>615</v>
      </c>
      <c r="AJ11" s="393" t="s">
        <v>1366</v>
      </c>
      <c r="AK11" s="394" t="s">
        <v>741</v>
      </c>
      <c r="AL11" s="386" t="s">
        <v>292</v>
      </c>
      <c r="AM11" s="395"/>
      <c r="AN11" s="415"/>
      <c r="AO11" s="387">
        <f>IF(AS11="","",AO$3)</f>
        <v>34515</v>
      </c>
      <c r="AP11" s="388" t="s">
        <v>602</v>
      </c>
      <c r="AQ11" s="389">
        <v>34452</v>
      </c>
      <c r="AR11" s="389">
        <v>34515</v>
      </c>
      <c r="AS11" s="390" t="s">
        <v>742</v>
      </c>
      <c r="AT11" s="391" t="s">
        <v>648</v>
      </c>
      <c r="AU11" s="392" t="s">
        <v>615</v>
      </c>
      <c r="AV11" s="393" t="s">
        <v>1337</v>
      </c>
      <c r="AW11" s="394" t="s">
        <v>743</v>
      </c>
      <c r="AX11" s="386" t="s">
        <v>292</v>
      </c>
      <c r="AY11" s="395"/>
      <c r="AZ11" s="415"/>
      <c r="BA11" s="387">
        <f>IF(BE11="","",BA$3)</f>
        <v>35075</v>
      </c>
      <c r="BB11" s="388" t="s">
        <v>607</v>
      </c>
      <c r="BC11" s="389">
        <v>34515</v>
      </c>
      <c r="BD11" s="389">
        <v>35075</v>
      </c>
      <c r="BE11" s="390" t="s">
        <v>744</v>
      </c>
      <c r="BF11" s="391" t="s">
        <v>745</v>
      </c>
      <c r="BG11" s="392" t="s">
        <v>615</v>
      </c>
      <c r="BH11" s="393" t="s">
        <v>1364</v>
      </c>
      <c r="BI11" s="394" t="s">
        <v>746</v>
      </c>
      <c r="BJ11" s="386" t="s">
        <v>292</v>
      </c>
      <c r="BK11" s="395"/>
      <c r="BL11" s="415"/>
      <c r="BM11" s="387">
        <f>IF(BQ11="","",BM$3)</f>
        <v>35376</v>
      </c>
      <c r="BN11" s="388" t="s">
        <v>362</v>
      </c>
      <c r="BO11" s="389">
        <v>35075</v>
      </c>
      <c r="BP11" s="389">
        <v>35376</v>
      </c>
      <c r="BQ11" s="390" t="s">
        <v>747</v>
      </c>
      <c r="BR11" s="391" t="s">
        <v>693</v>
      </c>
      <c r="BS11" s="392" t="s">
        <v>615</v>
      </c>
      <c r="BT11" s="393" t="s">
        <v>1335</v>
      </c>
      <c r="BU11" s="394" t="s">
        <v>748</v>
      </c>
      <c r="BV11" s="386" t="s">
        <v>292</v>
      </c>
      <c r="BW11" s="395"/>
      <c r="BX11" s="417"/>
      <c r="BY11" s="387">
        <f>IF(CC11="","",BY$3)</f>
        <v>36006</v>
      </c>
      <c r="BZ11" s="388" t="s">
        <v>363</v>
      </c>
      <c r="CA11" s="389">
        <v>35376</v>
      </c>
      <c r="CB11" s="389">
        <v>36006</v>
      </c>
      <c r="CC11" s="390" t="s">
        <v>747</v>
      </c>
      <c r="CD11" s="391" t="s">
        <v>693</v>
      </c>
      <c r="CE11" s="392" t="s">
        <v>615</v>
      </c>
      <c r="CF11" s="393" t="s">
        <v>1335</v>
      </c>
      <c r="CG11" s="394" t="s">
        <v>748</v>
      </c>
      <c r="CH11" s="386" t="s">
        <v>292</v>
      </c>
      <c r="CI11" s="395"/>
      <c r="CJ11" s="417"/>
      <c r="CK11" s="387">
        <f>IF(CO11="","",CK$3)</f>
        <v>36621</v>
      </c>
      <c r="CL11" s="388" t="s">
        <v>364</v>
      </c>
      <c r="CM11" s="389">
        <v>36006</v>
      </c>
      <c r="CN11" s="389">
        <v>36621</v>
      </c>
      <c r="CO11" s="390" t="s">
        <v>749</v>
      </c>
      <c r="CP11" s="391" t="s">
        <v>693</v>
      </c>
      <c r="CQ11" s="392" t="s">
        <v>615</v>
      </c>
      <c r="CR11" s="393" t="s">
        <v>1335</v>
      </c>
      <c r="CS11" s="394" t="s">
        <v>750</v>
      </c>
      <c r="CT11" s="386" t="s">
        <v>292</v>
      </c>
      <c r="CU11" s="395" t="s">
        <v>612</v>
      </c>
      <c r="CV11" s="415"/>
      <c r="CW11" s="387">
        <f>IF(DA11="","",CW$3)</f>
        <v>36711</v>
      </c>
      <c r="CX11" s="388" t="s">
        <v>365</v>
      </c>
      <c r="CY11" s="389">
        <v>36621</v>
      </c>
      <c r="CZ11" s="389">
        <v>36711</v>
      </c>
      <c r="DA11" s="390" t="s">
        <v>749</v>
      </c>
      <c r="DB11" s="391" t="s">
        <v>693</v>
      </c>
      <c r="DC11" s="392" t="s">
        <v>615</v>
      </c>
      <c r="DD11" s="393" t="s">
        <v>1335</v>
      </c>
      <c r="DE11" s="394" t="s">
        <v>750</v>
      </c>
      <c r="DF11" s="386" t="s">
        <v>292</v>
      </c>
      <c r="DG11" s="395"/>
      <c r="DH11" s="415"/>
      <c r="DI11" s="387">
        <f>IF(DM11="","",DI$3)</f>
        <v>37007</v>
      </c>
      <c r="DJ11" s="388" t="s">
        <v>366</v>
      </c>
      <c r="DK11" s="389">
        <v>36711</v>
      </c>
      <c r="DL11" s="389">
        <v>37007</v>
      </c>
      <c r="DM11" s="390" t="s">
        <v>751</v>
      </c>
      <c r="DN11" s="391" t="s">
        <v>693</v>
      </c>
      <c r="DO11" s="392" t="s">
        <v>615</v>
      </c>
      <c r="DP11" s="393" t="s">
        <v>1335</v>
      </c>
      <c r="DQ11" s="394" t="s">
        <v>752</v>
      </c>
      <c r="DR11" s="386" t="s">
        <v>292</v>
      </c>
      <c r="DS11" s="395"/>
      <c r="DT11" s="415"/>
      <c r="DU11" s="387">
        <f>IF(DY11="","",DU$3)</f>
        <v>37944</v>
      </c>
      <c r="DV11" s="388" t="s">
        <v>367</v>
      </c>
      <c r="DW11" s="389">
        <v>37007</v>
      </c>
      <c r="DX11" s="389">
        <v>37944</v>
      </c>
      <c r="DY11" s="390" t="s">
        <v>753</v>
      </c>
      <c r="DZ11" s="391" t="s">
        <v>680</v>
      </c>
      <c r="EA11" s="392" t="s">
        <v>615</v>
      </c>
      <c r="EB11" s="393" t="s">
        <v>1335</v>
      </c>
      <c r="EC11" s="394" t="s">
        <v>754</v>
      </c>
      <c r="ED11" s="386" t="s">
        <v>292</v>
      </c>
      <c r="EE11" s="395"/>
      <c r="EF11" s="415"/>
      <c r="EG11" s="387">
        <f>IF(EK11="","",EG$3)</f>
        <v>38616</v>
      </c>
      <c r="EH11" s="388" t="s">
        <v>368</v>
      </c>
      <c r="EI11" s="389">
        <v>37944</v>
      </c>
      <c r="EJ11" s="389">
        <v>38616</v>
      </c>
      <c r="EK11" s="390" t="s">
        <v>753</v>
      </c>
      <c r="EL11" s="391" t="s">
        <v>680</v>
      </c>
      <c r="EM11" s="392" t="s">
        <v>615</v>
      </c>
      <c r="EN11" s="393" t="s">
        <v>1335</v>
      </c>
      <c r="EO11" s="394" t="s">
        <v>754</v>
      </c>
      <c r="EP11" s="386" t="s">
        <v>292</v>
      </c>
      <c r="EQ11" s="395"/>
      <c r="ER11" s="418"/>
      <c r="ES11" s="387">
        <f>IF(EW11="","",ES$3)</f>
        <v>38986</v>
      </c>
      <c r="ET11" s="388" t="s">
        <v>369</v>
      </c>
      <c r="EU11" s="389">
        <v>38616</v>
      </c>
      <c r="EV11" s="389">
        <v>38986</v>
      </c>
      <c r="EW11" s="390" t="s">
        <v>753</v>
      </c>
      <c r="EX11" s="391" t="s">
        <v>680</v>
      </c>
      <c r="EY11" s="392" t="s">
        <v>615</v>
      </c>
      <c r="EZ11" s="393" t="s">
        <v>1335</v>
      </c>
      <c r="FA11" s="394" t="s">
        <v>754</v>
      </c>
      <c r="FB11" s="386" t="s">
        <v>292</v>
      </c>
      <c r="FC11" s="395"/>
      <c r="FD11" s="418"/>
      <c r="FE11" s="387">
        <f>IF(FI11="","",FE$3)</f>
        <v>39351</v>
      </c>
      <c r="FF11" s="388" t="s">
        <v>370</v>
      </c>
      <c r="FG11" s="389">
        <v>38986</v>
      </c>
      <c r="FH11" s="389">
        <v>39351</v>
      </c>
      <c r="FI11" s="390" t="s">
        <v>618</v>
      </c>
      <c r="FJ11" s="391" t="s">
        <v>619</v>
      </c>
      <c r="FK11" s="392" t="s">
        <v>615</v>
      </c>
      <c r="FL11" s="393" t="s">
        <v>1335</v>
      </c>
      <c r="FM11" s="394" t="s">
        <v>620</v>
      </c>
      <c r="FN11" s="386" t="s">
        <v>292</v>
      </c>
      <c r="FO11" s="395"/>
      <c r="FP11" s="418"/>
      <c r="FQ11" s="387">
        <f>IF(FU11="","",FQ$3)</f>
        <v>39662</v>
      </c>
      <c r="FR11" s="388" t="s">
        <v>372</v>
      </c>
      <c r="FS11" s="389">
        <v>39351</v>
      </c>
      <c r="FT11" s="389">
        <v>39662</v>
      </c>
      <c r="FU11" s="390" t="s">
        <v>724</v>
      </c>
      <c r="FV11" s="391" t="s">
        <v>755</v>
      </c>
      <c r="FW11" s="392" t="s">
        <v>615</v>
      </c>
      <c r="FX11" s="393" t="s">
        <v>1335</v>
      </c>
      <c r="FY11" s="394" t="s">
        <v>756</v>
      </c>
      <c r="FZ11" s="386" t="s">
        <v>292</v>
      </c>
      <c r="GA11" s="395"/>
      <c r="GB11" s="418"/>
      <c r="GC11" s="387">
        <f>IF(GG11="","",GC$3)</f>
        <v>39715</v>
      </c>
      <c r="GD11" s="388" t="s">
        <v>373</v>
      </c>
      <c r="GE11" s="389">
        <v>39662</v>
      </c>
      <c r="GF11" s="389">
        <v>39715</v>
      </c>
      <c r="GG11" s="390" t="s">
        <v>724</v>
      </c>
      <c r="GH11" s="391" t="s">
        <v>755</v>
      </c>
      <c r="GI11" s="392" t="s">
        <v>615</v>
      </c>
      <c r="GJ11" s="393" t="s">
        <v>1335</v>
      </c>
      <c r="GK11" s="394" t="s">
        <v>756</v>
      </c>
      <c r="GL11" s="386" t="s">
        <v>292</v>
      </c>
      <c r="GM11" s="395"/>
      <c r="GN11" s="418"/>
      <c r="GO11" s="387">
        <f>IF(GS11="","",GO$3)</f>
        <v>40072</v>
      </c>
      <c r="GP11" s="388" t="s">
        <v>374</v>
      </c>
      <c r="GQ11" s="389">
        <v>39715</v>
      </c>
      <c r="GR11" s="389">
        <v>40072</v>
      </c>
      <c r="GS11" s="390" t="s">
        <v>628</v>
      </c>
      <c r="GT11" s="391" t="s">
        <v>629</v>
      </c>
      <c r="GU11" s="392" t="s">
        <v>615</v>
      </c>
      <c r="GV11" s="393" t="s">
        <v>1335</v>
      </c>
      <c r="GW11" s="394" t="s">
        <v>630</v>
      </c>
      <c r="GX11" s="386" t="s">
        <v>292</v>
      </c>
      <c r="GY11" s="395"/>
      <c r="GZ11" s="418"/>
      <c r="HA11" s="387">
        <f>IF(HE11="","",HA$3)</f>
        <v>40337</v>
      </c>
      <c r="HB11" s="388" t="s">
        <v>375</v>
      </c>
      <c r="HC11" s="389">
        <v>40072</v>
      </c>
      <c r="HD11" s="389">
        <v>40337</v>
      </c>
      <c r="HE11" s="390" t="s">
        <v>757</v>
      </c>
      <c r="HF11" s="391" t="s">
        <v>758</v>
      </c>
      <c r="HG11" s="392" t="s">
        <v>615</v>
      </c>
      <c r="HH11" s="393" t="s">
        <v>1336</v>
      </c>
      <c r="HI11" s="394" t="s">
        <v>759</v>
      </c>
      <c r="HJ11" s="386" t="s">
        <v>292</v>
      </c>
      <c r="HK11" s="395"/>
      <c r="HM11" s="387">
        <f>IF(HQ11="","",HM$3)</f>
        <v>40788</v>
      </c>
      <c r="HN11" s="388" t="s">
        <v>1471</v>
      </c>
      <c r="HO11" s="396">
        <v>40337</v>
      </c>
      <c r="HP11" s="389">
        <v>40788</v>
      </c>
      <c r="HQ11" s="390" t="s">
        <v>768</v>
      </c>
      <c r="HR11" s="391" t="s">
        <v>769</v>
      </c>
      <c r="HS11" s="392" t="s">
        <v>615</v>
      </c>
      <c r="HT11" s="393" t="s">
        <v>1336</v>
      </c>
      <c r="HU11" s="394" t="s">
        <v>770</v>
      </c>
      <c r="HV11" s="386" t="s">
        <v>292</v>
      </c>
      <c r="HW11" s="395"/>
      <c r="HY11" s="387">
        <f>IF(IC11="","",HY$3)</f>
        <v>41269</v>
      </c>
      <c r="HZ11" s="388" t="s">
        <v>1472</v>
      </c>
      <c r="IA11" s="419">
        <v>40788</v>
      </c>
      <c r="IB11" s="419">
        <v>41269</v>
      </c>
      <c r="IC11" s="390" t="s">
        <v>1481</v>
      </c>
      <c r="ID11" s="391">
        <v>1957</v>
      </c>
      <c r="IE11" s="392" t="s">
        <v>615</v>
      </c>
      <c r="IF11" s="393" t="s">
        <v>1336</v>
      </c>
      <c r="IG11" s="394" t="s">
        <v>1482</v>
      </c>
      <c r="IH11" s="386" t="s">
        <v>292</v>
      </c>
      <c r="II11" s="395"/>
      <c r="IJ11" s="420"/>
      <c r="IK11" s="387">
        <f>IF(IO11="","",IK$3)</f>
        <v>41997</v>
      </c>
      <c r="IL11" s="388" t="s">
        <v>371</v>
      </c>
      <c r="IM11" s="419">
        <v>41269</v>
      </c>
      <c r="IN11" s="419">
        <f>IK$3</f>
        <v>41997</v>
      </c>
      <c r="IO11" s="390" t="s">
        <v>618</v>
      </c>
      <c r="IP11" s="391" t="s">
        <v>619</v>
      </c>
      <c r="IQ11" s="392" t="s">
        <v>615</v>
      </c>
      <c r="IR11" s="393" t="s">
        <v>1335</v>
      </c>
      <c r="IS11" s="394" t="s">
        <v>620</v>
      </c>
      <c r="IT11" s="386" t="s">
        <v>292</v>
      </c>
      <c r="IU11" s="395"/>
      <c r="IV11" s="420" t="s">
        <v>292</v>
      </c>
      <c r="IW11" s="387">
        <f t="shared" ref="IW11:IW78" si="0">IF(JA11="","",IW$3)</f>
        <v>43040</v>
      </c>
      <c r="IX11" s="388" t="str">
        <f t="shared" ref="IX11:IX78" si="1">IF(JA11="","",IW$1)</f>
        <v>Abe III</v>
      </c>
      <c r="IY11" s="419">
        <f>IF(JA11="","",IW$2)</f>
        <v>41997</v>
      </c>
      <c r="IZ11" s="396">
        <f t="shared" ref="IZ11" si="2">IF(JA11="","",IW$3)</f>
        <v>43040</v>
      </c>
      <c r="JA11" s="390" t="str">
        <f t="shared" ref="JA11:JA78" si="3">IF(JH11="","",IF(ISNUMBER(SEARCH(":",JH11)),MID(JH11,FIND(":",JH11)+2,FIND("(",JH11)-FIND(":",JH11)-3),LEFT(JH11,FIND("(",JH11)-2)))</f>
        <v>Shinzo Abe</v>
      </c>
      <c r="JB11" s="391" t="str">
        <f>IF(JH11="","",MID(JH11,FIND("(",JH11)+1,4))</f>
        <v>1954</v>
      </c>
      <c r="JC11" s="392" t="str">
        <f t="shared" ref="JC11:JC78" si="4">IF(ISNUMBER(SEARCH("*female*",JH11)),"female",IF(ISNUMBER(SEARCH("*male*",JH11)),"male",""))</f>
        <v>male</v>
      </c>
      <c r="JD11" s="393" t="s">
        <v>1335</v>
      </c>
      <c r="JE11" s="394" t="str">
        <f t="shared" ref="JE11:JE78" si="5">IF(JA11="","",(MID(JA11,(SEARCH("^^",SUBSTITUTE(JA11," ","^^",LEN(JA11)-LEN(SUBSTITUTE(JA11," ","")))))+1,99)&amp;"_"&amp;LEFT(JA11,FIND(" ",JA11)-1)&amp;"_"&amp;JB11))</f>
        <v>Abe_Shinzo_1954</v>
      </c>
      <c r="JF11" s="386" t="str">
        <f t="shared" ref="JF11:JF78" si="6">IF(JH11="","",IF((LEN(JH11)-LEN(SUBSTITUTE(JH11,"male","")))/LEN("male")&gt;1,"!",IF(RIGHT(JH11,1)=")","",IF(RIGHT(JH11,2)=") ","",IF(RIGHT(JH11,2)=").","","!!")))))</f>
        <v/>
      </c>
      <c r="JG11" s="395" t="s">
        <v>1878</v>
      </c>
      <c r="JH11" s="420" t="s">
        <v>1829</v>
      </c>
      <c r="JI11" s="387">
        <f t="shared" ref="JI11" si="7">IF(JM11="","",JI$3)</f>
        <v>44090</v>
      </c>
      <c r="JJ11" s="388" t="str">
        <f t="shared" ref="JJ11" si="8">IF(JM11="","",JI$1)</f>
        <v>Abe IV</v>
      </c>
      <c r="JK11" s="419">
        <f t="shared" ref="JK11" si="9">IF(JM11="","",JI$2)</f>
        <v>43040</v>
      </c>
      <c r="JL11" s="396">
        <f t="shared" ref="JL11" si="10">IF(JM11="","",JI$3)</f>
        <v>44090</v>
      </c>
      <c r="JM11" s="390" t="str">
        <f t="shared" ref="JM11" si="11">IF(JT11="","",IF(ISNUMBER(SEARCH(":",JT11)),MID(JT11,FIND(":",JT11)+2,FIND("(",JT11)-FIND(":",JT11)-3),LEFT(JT11,FIND("(",JT11)-2)))</f>
        <v>Shinzo Abe</v>
      </c>
      <c r="JN11" s="391" t="str">
        <f t="shared" ref="JN11" si="12">IF(JT11="","",MID(JT11,FIND("(",JT11)+1,4))</f>
        <v>1954</v>
      </c>
      <c r="JO11" s="392" t="str">
        <f t="shared" ref="JO11" si="13">IF(ISNUMBER(SEARCH("*female*",JT11)),"female",IF(ISNUMBER(SEARCH("*male*",JT11)),"male",""))</f>
        <v>male</v>
      </c>
      <c r="JP11" s="393" t="str">
        <f t="shared" ref="JP11" si="14">IF(JT11="","",IF(ISERROR(MID(JT11,FIND("male,",JT11)+6,(FIND(")",JT11)-(FIND("male,",JT11)+6))))=TRUE,"missing/error",MID(JT11,FIND("male,",JT11)+6,(FIND(")",JT11)-(FIND("male,",JT11)+6)))))</f>
        <v>jp_ldp01</v>
      </c>
      <c r="JQ11" s="394" t="str">
        <f t="shared" ref="JQ11" si="15">IF(JM11="","",(MID(JM11,(SEARCH("^^",SUBSTITUTE(JM11," ","^^",LEN(JM11)-LEN(SUBSTITUTE(JM11," ","")))))+1,99)&amp;"_"&amp;LEFT(JM11,FIND(" ",JM11)-1)&amp;"_"&amp;JN11))</f>
        <v>Abe_Shinzo_1954</v>
      </c>
      <c r="JR11" s="386" t="str">
        <f t="shared" ref="JR11" si="16">IF(JT11="","",IF((LEN(JT11)-LEN(SUBSTITUTE(JT11,"male","")))/LEN("male")&gt;1,"!",IF(RIGHT(JT11,1)=")","",IF(RIGHT(JT11,2)=") ","",IF(RIGHT(JT11,2)=").","","!!")))))</f>
        <v/>
      </c>
      <c r="JS11" s="395"/>
      <c r="JT11" s="420" t="s">
        <v>2023</v>
      </c>
      <c r="JU11" s="387">
        <f t="shared" ref="JU11" si="17">IF(JY11="","",JU$3)</f>
        <v>44196</v>
      </c>
      <c r="JV11" s="388" t="str">
        <f t="shared" ref="JV11" si="18">IF(JY11="","",JU$1)</f>
        <v>Suga I</v>
      </c>
      <c r="JW11" s="419">
        <f t="shared" ref="JW11" si="19">IF(JY11="","",JU$2)</f>
        <v>44090</v>
      </c>
      <c r="JX11" s="396">
        <f t="shared" ref="JX11" si="20">IF(JY11="","",JU$3)</f>
        <v>44196</v>
      </c>
      <c r="JY11" s="390" t="str">
        <f t="shared" ref="JY11" si="21">IF(KF11="","",IF(ISNUMBER(SEARCH(":",KF11)),MID(KF11,FIND(":",KF11)+2,FIND("(",KF11)-FIND(":",KF11)-3),LEFT(KF11,FIND("(",KF11)-2)))</f>
        <v>Yoshihide Suga</v>
      </c>
      <c r="JZ11" s="391" t="str">
        <f>IF(KF11="","",MID(KF11,FIND("(",KF11)+1,4))</f>
        <v>1948</v>
      </c>
      <c r="KA11" s="392" t="str">
        <f t="shared" ref="KA11" si="22">IF(ISNUMBER(SEARCH("*female*",KF11)),"female",IF(ISNUMBER(SEARCH("*male*",KF11)),"male",""))</f>
        <v>male</v>
      </c>
      <c r="KB11" s="393" t="str">
        <f t="shared" ref="KB11" si="23">IF(KF11="","",IF(ISERROR(MID(KF11,FIND("male,",KF11)+6,(FIND(")",KF11)-(FIND("male,",KF11)+6))))=TRUE,"missing/error",MID(KF11,FIND("male,",KF11)+6,(FIND(")",KF11)-(FIND("male,",KF11)+6)))))</f>
        <v>jp_ldp01</v>
      </c>
      <c r="KC11" s="394" t="str">
        <f t="shared" ref="KC11" si="24">IF(JY11="","",(MID(JY11,(SEARCH("^^",SUBSTITUTE(JY11," ","^^",LEN(JY11)-LEN(SUBSTITUTE(JY11," ","")))))+1,99)&amp;"_"&amp;LEFT(JY11,FIND(" ",JY11)-1)&amp;"_"&amp;JZ11))</f>
        <v>Suga_Yoshihide_1948</v>
      </c>
      <c r="KD11" s="386" t="str">
        <f t="shared" ref="KD11" si="25">IF(KF11="","",IF((LEN(KF11)-LEN(SUBSTITUTE(KF11,"male","")))/LEN("male")&gt;1,"!",IF(RIGHT(KF11,1)=")","",IF(RIGHT(KF11,2)=") ","",IF(RIGHT(KF11,2)=").","","!!")))))</f>
        <v/>
      </c>
      <c r="KE11" s="395"/>
      <c r="KF11" s="420" t="s">
        <v>2027</v>
      </c>
      <c r="KG11" s="387" t="str">
        <f t="shared" ref="KG11:KG74" si="26">IF(KK11="","",KG$3)</f>
        <v/>
      </c>
      <c r="KH11" s="388" t="str">
        <f t="shared" ref="KH11:KH74" si="27">IF(KK11="","",KG$1)</f>
        <v/>
      </c>
      <c r="KI11" s="419" t="str">
        <f t="shared" ref="KI11:KI74" si="28">IF(KK11="","",KG$2)</f>
        <v/>
      </c>
      <c r="KJ11" s="396" t="str">
        <f t="shared" ref="KJ11:KJ74" si="29">IF(KK11="","",KG$3)</f>
        <v/>
      </c>
      <c r="KK11" s="390" t="str">
        <f t="shared" ref="KK11:KK74" si="30">IF(KR11="","",IF(ISNUMBER(SEARCH(":",KR11)),MID(KR11,FIND(":",KR11)+2,FIND("(",KR11)-FIND(":",KR11)-3),LEFT(KR11,FIND("(",KR11)-2)))</f>
        <v/>
      </c>
      <c r="KL11" s="391" t="str">
        <f>IF(KR11="","",MID(KR11,FIND("(",KR11)+1,4))</f>
        <v/>
      </c>
      <c r="KM11" s="392" t="str">
        <f t="shared" ref="KM11:KM74" si="31">IF(ISNUMBER(SEARCH("*female*",KR11)),"female",IF(ISNUMBER(SEARCH("*male*",KR11)),"male",""))</f>
        <v/>
      </c>
      <c r="KN11" s="393" t="str">
        <f t="shared" ref="KN11:KN74" si="32">IF(KR11="","",IF(ISERROR(MID(KR11,FIND("male,",KR11)+6,(FIND(")",KR11)-(FIND("male,",KR11)+6))))=TRUE,"missing/error",MID(KR11,FIND("male,",KR11)+6,(FIND(")",KR11)-(FIND("male,",KR11)+6)))))</f>
        <v/>
      </c>
      <c r="KO11" s="394" t="str">
        <f t="shared" ref="KO11:KO74" si="33">IF(KK11="","",(MID(KK11,(SEARCH("^^",SUBSTITUTE(KK11," ","^^",LEN(KK11)-LEN(SUBSTITUTE(KK11," ","")))))+1,99)&amp;"_"&amp;LEFT(KK11,FIND(" ",KK11)-1)&amp;"_"&amp;KL11))</f>
        <v/>
      </c>
      <c r="KP11" s="386" t="str">
        <f t="shared" ref="KP11:KP74" si="34">IF(KR11="","",IF((LEN(KR11)-LEN(SUBSTITUTE(KR11,"male","")))/LEN("male")&gt;1,"!",IF(RIGHT(KR11,1)=")","",IF(RIGHT(KR11,2)=") ","",IF(RIGHT(KR11,2)=").","","!!")))))</f>
        <v/>
      </c>
      <c r="KQ11" s="395"/>
      <c r="KR11" s="420"/>
    </row>
    <row r="12" spans="1:304" ht="13.5" customHeight="1">
      <c r="A12" s="385"/>
      <c r="B12" s="415" t="s">
        <v>299</v>
      </c>
      <c r="D12" s="364"/>
      <c r="E12" s="387" t="str">
        <f t="shared" ref="E12:E95" si="35">IF(I12="","",E$3)</f>
        <v/>
      </c>
      <c r="F12" s="388" t="s">
        <v>292</v>
      </c>
      <c r="G12" s="389" t="s">
        <v>292</v>
      </c>
      <c r="H12" s="389" t="s">
        <v>292</v>
      </c>
      <c r="I12" s="390" t="s">
        <v>292</v>
      </c>
      <c r="J12" s="391" t="s">
        <v>292</v>
      </c>
      <c r="K12" s="392" t="s">
        <v>292</v>
      </c>
      <c r="L12" s="393" t="s">
        <v>292</v>
      </c>
      <c r="M12" s="394" t="s">
        <v>292</v>
      </c>
      <c r="N12" s="386" t="s">
        <v>292</v>
      </c>
      <c r="O12" s="395"/>
      <c r="P12" s="415"/>
      <c r="Q12" s="387">
        <f t="shared" ref="Q12:Q95" si="36">IF(U12="","",Q$3)</f>
        <v>34190</v>
      </c>
      <c r="R12" s="388" t="s">
        <v>297</v>
      </c>
      <c r="S12" s="389">
        <v>33548</v>
      </c>
      <c r="T12" s="389">
        <v>34066</v>
      </c>
      <c r="U12" s="390" t="s">
        <v>760</v>
      </c>
      <c r="V12" s="391" t="s">
        <v>761</v>
      </c>
      <c r="W12" s="392" t="s">
        <v>615</v>
      </c>
      <c r="X12" s="393" t="s">
        <v>1335</v>
      </c>
      <c r="Y12" s="394" t="s">
        <v>762</v>
      </c>
      <c r="Z12" s="386" t="s">
        <v>292</v>
      </c>
      <c r="AA12" s="395"/>
      <c r="AB12" s="415"/>
      <c r="AC12" s="387">
        <f t="shared" ref="AC12:AC95" si="37">IF(AG12="","",AC$3)</f>
        <v>34452</v>
      </c>
      <c r="AD12" s="388" t="s">
        <v>713</v>
      </c>
      <c r="AE12" s="389">
        <v>34190</v>
      </c>
      <c r="AF12" s="389">
        <v>34452</v>
      </c>
      <c r="AG12" s="390" t="s">
        <v>742</v>
      </c>
      <c r="AH12" s="391" t="s">
        <v>648</v>
      </c>
      <c r="AI12" s="392" t="s">
        <v>615</v>
      </c>
      <c r="AJ12" s="393" t="s">
        <v>1337</v>
      </c>
      <c r="AK12" s="394" t="s">
        <v>743</v>
      </c>
      <c r="AL12" s="386" t="s">
        <v>292</v>
      </c>
      <c r="AM12" s="395"/>
      <c r="AN12" s="415"/>
      <c r="AO12" s="387" t="str">
        <f t="shared" ref="AO12:AO95" si="38">IF(AS12="","",AO$3)</f>
        <v/>
      </c>
      <c r="AP12" s="388" t="s">
        <v>292</v>
      </c>
      <c r="AQ12" s="389" t="s">
        <v>292</v>
      </c>
      <c r="AR12" s="389" t="s">
        <v>292</v>
      </c>
      <c r="AS12" s="390" t="s">
        <v>292</v>
      </c>
      <c r="AT12" s="391" t="s">
        <v>292</v>
      </c>
      <c r="AU12" s="392" t="s">
        <v>292</v>
      </c>
      <c r="AV12" s="393" t="s">
        <v>292</v>
      </c>
      <c r="AW12" s="394" t="s">
        <v>292</v>
      </c>
      <c r="AX12" s="386" t="s">
        <v>292</v>
      </c>
      <c r="AY12" s="395"/>
      <c r="AZ12" s="415"/>
      <c r="BA12" s="387">
        <f t="shared" ref="BA12:BA95" si="39">IF(BE12="","",BA$3)</f>
        <v>35075</v>
      </c>
      <c r="BB12" s="388" t="s">
        <v>607</v>
      </c>
      <c r="BC12" s="389">
        <v>34515</v>
      </c>
      <c r="BD12" s="389">
        <v>35075</v>
      </c>
      <c r="BE12" s="390" t="s">
        <v>763</v>
      </c>
      <c r="BF12" s="391" t="s">
        <v>693</v>
      </c>
      <c r="BG12" s="392" t="s">
        <v>615</v>
      </c>
      <c r="BH12" s="393" t="s">
        <v>1335</v>
      </c>
      <c r="BI12" s="394" t="s">
        <v>764</v>
      </c>
      <c r="BJ12" s="386" t="s">
        <v>292</v>
      </c>
      <c r="BK12" s="395"/>
      <c r="BL12" s="415"/>
      <c r="BM12" s="387">
        <f t="shared" ref="BM12:BM95" si="40">IF(BQ12="","",BM$3)</f>
        <v>35376</v>
      </c>
      <c r="BN12" s="388" t="s">
        <v>362</v>
      </c>
      <c r="BO12" s="389">
        <v>35075</v>
      </c>
      <c r="BP12" s="389">
        <v>35376</v>
      </c>
      <c r="BQ12" s="390" t="s">
        <v>765</v>
      </c>
      <c r="BR12" s="391" t="s">
        <v>766</v>
      </c>
      <c r="BS12" s="392" t="s">
        <v>615</v>
      </c>
      <c r="BT12" s="393" t="s">
        <v>1364</v>
      </c>
      <c r="BU12" s="394" t="s">
        <v>767</v>
      </c>
      <c r="BV12" s="386" t="s">
        <v>292</v>
      </c>
      <c r="BW12" s="395"/>
      <c r="BX12" s="417"/>
      <c r="BY12" s="387" t="str">
        <f t="shared" ref="BY12:BY95" si="41">IF(CC12="","",BY$3)</f>
        <v/>
      </c>
      <c r="BZ12" s="388" t="s">
        <v>292</v>
      </c>
      <c r="CA12" s="389" t="s">
        <v>292</v>
      </c>
      <c r="CB12" s="389" t="s">
        <v>292</v>
      </c>
      <c r="CC12" s="390" t="s">
        <v>292</v>
      </c>
      <c r="CD12" s="391" t="s">
        <v>292</v>
      </c>
      <c r="CE12" s="392" t="s">
        <v>292</v>
      </c>
      <c r="CF12" s="393" t="s">
        <v>292</v>
      </c>
      <c r="CG12" s="394" t="s">
        <v>292</v>
      </c>
      <c r="CH12" s="386" t="s">
        <v>292</v>
      </c>
      <c r="CI12" s="395"/>
      <c r="CJ12" s="421"/>
      <c r="CK12" s="387" t="str">
        <f t="shared" ref="CK12:CK95" si="42">IF(CO12="","",CK$3)</f>
        <v/>
      </c>
      <c r="CL12" s="388" t="s">
        <v>292</v>
      </c>
      <c r="CM12" s="389" t="s">
        <v>292</v>
      </c>
      <c r="CN12" s="389" t="s">
        <v>292</v>
      </c>
      <c r="CO12" s="390" t="s">
        <v>292</v>
      </c>
      <c r="CP12" s="391" t="s">
        <v>292</v>
      </c>
      <c r="CQ12" s="392" t="s">
        <v>292</v>
      </c>
      <c r="CR12" s="393" t="s">
        <v>292</v>
      </c>
      <c r="CS12" s="394" t="s">
        <v>292</v>
      </c>
      <c r="CT12" s="386" t="s">
        <v>292</v>
      </c>
      <c r="CU12" s="395"/>
      <c r="CV12" s="415"/>
      <c r="CW12" s="387" t="str">
        <f t="shared" ref="CW12:CW95" si="43">IF(DA12="","",CW$3)</f>
        <v/>
      </c>
      <c r="CX12" s="388" t="s">
        <v>292</v>
      </c>
      <c r="CY12" s="389" t="s">
        <v>292</v>
      </c>
      <c r="CZ12" s="389" t="s">
        <v>292</v>
      </c>
      <c r="DA12" s="390" t="s">
        <v>292</v>
      </c>
      <c r="DB12" s="391" t="s">
        <v>292</v>
      </c>
      <c r="DC12" s="392" t="s">
        <v>292</v>
      </c>
      <c r="DD12" s="393" t="s">
        <v>292</v>
      </c>
      <c r="DE12" s="394" t="s">
        <v>292</v>
      </c>
      <c r="DF12" s="386" t="s">
        <v>292</v>
      </c>
      <c r="DG12" s="395"/>
      <c r="DH12" s="418"/>
      <c r="DI12" s="387" t="str">
        <f t="shared" ref="DI12:DI95" si="44">IF(DM12="","",DI$3)</f>
        <v/>
      </c>
      <c r="DJ12" s="388" t="s">
        <v>292</v>
      </c>
      <c r="DK12" s="389" t="s">
        <v>292</v>
      </c>
      <c r="DL12" s="389" t="s">
        <v>292</v>
      </c>
      <c r="DM12" s="390" t="s">
        <v>292</v>
      </c>
      <c r="DN12" s="391" t="s">
        <v>292</v>
      </c>
      <c r="DO12" s="392" t="s">
        <v>292</v>
      </c>
      <c r="DP12" s="393" t="s">
        <v>292</v>
      </c>
      <c r="DQ12" s="394" t="s">
        <v>292</v>
      </c>
      <c r="DR12" s="386" t="s">
        <v>292</v>
      </c>
      <c r="DS12" s="395"/>
      <c r="DT12" s="415"/>
      <c r="DU12" s="387" t="str">
        <f t="shared" ref="DU12:DU95" si="45">IF(DY12="","",DU$3)</f>
        <v/>
      </c>
      <c r="DV12" s="388" t="s">
        <v>292</v>
      </c>
      <c r="DW12" s="389" t="s">
        <v>292</v>
      </c>
      <c r="DX12" s="389" t="s">
        <v>292</v>
      </c>
      <c r="DY12" s="390" t="s">
        <v>292</v>
      </c>
      <c r="DZ12" s="391" t="s">
        <v>292</v>
      </c>
      <c r="EA12" s="392" t="s">
        <v>292</v>
      </c>
      <c r="EB12" s="393" t="s">
        <v>292</v>
      </c>
      <c r="EC12" s="394" t="s">
        <v>292</v>
      </c>
      <c r="ED12" s="386" t="s">
        <v>292</v>
      </c>
      <c r="EE12" s="395"/>
      <c r="EF12" s="415"/>
      <c r="EG12" s="387" t="str">
        <f t="shared" ref="EG12:EG95" si="46">IF(EK12="","",EG$3)</f>
        <v/>
      </c>
      <c r="EH12" s="388" t="s">
        <v>292</v>
      </c>
      <c r="EI12" s="389" t="s">
        <v>292</v>
      </c>
      <c r="EJ12" s="389" t="s">
        <v>292</v>
      </c>
      <c r="EK12" s="390" t="s">
        <v>292</v>
      </c>
      <c r="EL12" s="391" t="s">
        <v>292</v>
      </c>
      <c r="EM12" s="392" t="s">
        <v>292</v>
      </c>
      <c r="EN12" s="393" t="s">
        <v>292</v>
      </c>
      <c r="EO12" s="394" t="s">
        <v>292</v>
      </c>
      <c r="EP12" s="386" t="s">
        <v>292</v>
      </c>
      <c r="EQ12" s="395"/>
      <c r="ER12" s="415"/>
      <c r="ES12" s="387" t="str">
        <f t="shared" ref="ES12:ES95" si="47">IF(EW12="","",ES$3)</f>
        <v/>
      </c>
      <c r="ET12" s="388" t="s">
        <v>292</v>
      </c>
      <c r="EU12" s="389" t="s">
        <v>292</v>
      </c>
      <c r="EV12" s="389" t="s">
        <v>292</v>
      </c>
      <c r="EW12" s="390" t="s">
        <v>292</v>
      </c>
      <c r="EX12" s="391" t="s">
        <v>292</v>
      </c>
      <c r="EY12" s="392" t="s">
        <v>292</v>
      </c>
      <c r="EZ12" s="393" t="s">
        <v>292</v>
      </c>
      <c r="FA12" s="394" t="s">
        <v>292</v>
      </c>
      <c r="FB12" s="386" t="s">
        <v>292</v>
      </c>
      <c r="FC12" s="395"/>
      <c r="FD12" s="415"/>
      <c r="FE12" s="387" t="str">
        <f t="shared" ref="FE12:FE95" si="48">IF(FI12="","",FE$3)</f>
        <v/>
      </c>
      <c r="FF12" s="388" t="s">
        <v>292</v>
      </c>
      <c r="FG12" s="389" t="s">
        <v>292</v>
      </c>
      <c r="FH12" s="389" t="s">
        <v>292</v>
      </c>
      <c r="FI12" s="390" t="s">
        <v>292</v>
      </c>
      <c r="FJ12" s="391" t="s">
        <v>292</v>
      </c>
      <c r="FK12" s="392" t="s">
        <v>292</v>
      </c>
      <c r="FL12" s="393" t="s">
        <v>292</v>
      </c>
      <c r="FM12" s="394" t="s">
        <v>292</v>
      </c>
      <c r="FN12" s="386" t="s">
        <v>292</v>
      </c>
      <c r="FO12" s="395"/>
      <c r="FP12" s="415"/>
      <c r="FQ12" s="387" t="str">
        <f t="shared" ref="FQ12:FQ95" si="49">IF(FU12="","",FQ$3)</f>
        <v/>
      </c>
      <c r="FR12" s="388" t="s">
        <v>292</v>
      </c>
      <c r="FS12" s="389" t="s">
        <v>292</v>
      </c>
      <c r="FT12" s="389" t="s">
        <v>292</v>
      </c>
      <c r="FU12" s="390" t="s">
        <v>292</v>
      </c>
      <c r="FV12" s="391" t="s">
        <v>292</v>
      </c>
      <c r="FW12" s="392" t="s">
        <v>292</v>
      </c>
      <c r="FX12" s="393" t="s">
        <v>292</v>
      </c>
      <c r="FY12" s="394" t="s">
        <v>292</v>
      </c>
      <c r="FZ12" s="386" t="s">
        <v>292</v>
      </c>
      <c r="GA12" s="395"/>
      <c r="GB12" s="415"/>
      <c r="GC12" s="387" t="str">
        <f t="shared" ref="GC12:GC95" si="50">IF(GG12="","",GC$3)</f>
        <v/>
      </c>
      <c r="GD12" s="388" t="s">
        <v>292</v>
      </c>
      <c r="GE12" s="389" t="s">
        <v>292</v>
      </c>
      <c r="GF12" s="389" t="s">
        <v>292</v>
      </c>
      <c r="GG12" s="390" t="s">
        <v>292</v>
      </c>
      <c r="GH12" s="391" t="s">
        <v>292</v>
      </c>
      <c r="GI12" s="392" t="s">
        <v>292</v>
      </c>
      <c r="GJ12" s="393" t="s">
        <v>292</v>
      </c>
      <c r="GK12" s="394" t="s">
        <v>292</v>
      </c>
      <c r="GL12" s="386" t="s">
        <v>292</v>
      </c>
      <c r="GM12" s="395"/>
      <c r="GN12" s="415"/>
      <c r="GO12" s="387" t="str">
        <f t="shared" ref="GO12:GO95" si="51">IF(GS12="","",GO$3)</f>
        <v/>
      </c>
      <c r="GP12" s="388" t="s">
        <v>292</v>
      </c>
      <c r="GQ12" s="389" t="s">
        <v>292</v>
      </c>
      <c r="GR12" s="389" t="s">
        <v>292</v>
      </c>
      <c r="GS12" s="390" t="s">
        <v>292</v>
      </c>
      <c r="GT12" s="391" t="s">
        <v>292</v>
      </c>
      <c r="GU12" s="392" t="s">
        <v>292</v>
      </c>
      <c r="GV12" s="393" t="s">
        <v>292</v>
      </c>
      <c r="GW12" s="394" t="s">
        <v>292</v>
      </c>
      <c r="GX12" s="386" t="s">
        <v>292</v>
      </c>
      <c r="GY12" s="395"/>
      <c r="GZ12" s="415"/>
      <c r="HA12" s="387">
        <f t="shared" ref="HA12:HA95" si="52">IF(HE12="","",HA$3)</f>
        <v>40337</v>
      </c>
      <c r="HB12" s="388" t="s">
        <v>375</v>
      </c>
      <c r="HC12" s="389">
        <v>40072</v>
      </c>
      <c r="HD12" s="389">
        <v>40337</v>
      </c>
      <c r="HE12" s="390" t="s">
        <v>768</v>
      </c>
      <c r="HF12" s="391" t="s">
        <v>769</v>
      </c>
      <c r="HG12" s="392" t="s">
        <v>615</v>
      </c>
      <c r="HH12" s="393" t="s">
        <v>1336</v>
      </c>
      <c r="HI12" s="394" t="s">
        <v>770</v>
      </c>
      <c r="HJ12" s="386" t="s">
        <v>292</v>
      </c>
      <c r="HK12" s="395"/>
      <c r="HM12" s="387" t="str">
        <f t="shared" ref="HM12:HM95" si="53">IF(HQ12="","",HM$3)</f>
        <v/>
      </c>
      <c r="HN12" s="388" t="s">
        <v>292</v>
      </c>
      <c r="HO12" s="396"/>
      <c r="HP12" s="389"/>
      <c r="HQ12" s="390" t="s">
        <v>292</v>
      </c>
      <c r="HR12" s="391" t="s">
        <v>292</v>
      </c>
      <c r="HS12" s="392" t="s">
        <v>292</v>
      </c>
      <c r="HT12" s="393" t="s">
        <v>292</v>
      </c>
      <c r="HU12" s="394" t="s">
        <v>292</v>
      </c>
      <c r="HV12" s="386" t="s">
        <v>292</v>
      </c>
      <c r="HW12" s="395"/>
      <c r="HY12" s="387">
        <f t="shared" ref="HY12:HY95" si="54">IF(IC12="","",HY$3)</f>
        <v>41269</v>
      </c>
      <c r="HZ12" s="388" t="s">
        <v>1472</v>
      </c>
      <c r="IA12" s="419">
        <v>40921</v>
      </c>
      <c r="IB12" s="419">
        <v>41269</v>
      </c>
      <c r="IC12" s="390" t="s">
        <v>789</v>
      </c>
      <c r="ID12" s="391" t="s">
        <v>688</v>
      </c>
      <c r="IE12" s="392" t="s">
        <v>615</v>
      </c>
      <c r="IF12" s="393" t="s">
        <v>1336</v>
      </c>
      <c r="IG12" s="394" t="s">
        <v>790</v>
      </c>
      <c r="IH12" s="386" t="s">
        <v>292</v>
      </c>
      <c r="II12" s="395"/>
      <c r="IJ12" s="420"/>
      <c r="IK12" s="387">
        <f t="shared" ref="IK12:IK95" si="55">IF(IO12="","",IK$3)</f>
        <v>41997</v>
      </c>
      <c r="IL12" s="388" t="s">
        <v>371</v>
      </c>
      <c r="IM12" s="419">
        <v>41269</v>
      </c>
      <c r="IN12" s="419">
        <f>IK$3</f>
        <v>41997</v>
      </c>
      <c r="IO12" s="390" t="s">
        <v>628</v>
      </c>
      <c r="IP12" s="391" t="s">
        <v>629</v>
      </c>
      <c r="IQ12" s="392" t="s">
        <v>615</v>
      </c>
      <c r="IR12" s="393" t="s">
        <v>1335</v>
      </c>
      <c r="IS12" s="394" t="s">
        <v>630</v>
      </c>
      <c r="IT12" s="386" t="s">
        <v>292</v>
      </c>
      <c r="IU12" s="395"/>
      <c r="IV12" s="420" t="s">
        <v>292</v>
      </c>
      <c r="IW12" s="387">
        <f t="shared" si="0"/>
        <v>43040</v>
      </c>
      <c r="IX12" s="388" t="str">
        <f t="shared" si="1"/>
        <v>Abe III</v>
      </c>
      <c r="IY12" s="419">
        <f t="shared" ref="IY12:IY79" si="56">IF(JA12="","",IW$2)</f>
        <v>41997</v>
      </c>
      <c r="IZ12" s="396">
        <f t="shared" ref="IZ12:IZ79" si="57">IF(JA12="","",IW$3)</f>
        <v>43040</v>
      </c>
      <c r="JA12" s="390" t="str">
        <f t="shared" si="3"/>
        <v>Taro Aso</v>
      </c>
      <c r="JB12" s="391" t="str">
        <f t="shared" ref="JB12:JB79" si="58">IF(JH12="","",MID(JH12,FIND("(",JH12)+1,4))</f>
        <v>1940</v>
      </c>
      <c r="JC12" s="392" t="str">
        <f t="shared" si="4"/>
        <v>male</v>
      </c>
      <c r="JD12" s="393" t="s">
        <v>1335</v>
      </c>
      <c r="JE12" s="394" t="str">
        <f t="shared" si="5"/>
        <v>Aso_Taro_1940</v>
      </c>
      <c r="JF12" s="386" t="str">
        <f t="shared" si="6"/>
        <v/>
      </c>
      <c r="JG12" s="395" t="s">
        <v>1878</v>
      </c>
      <c r="JH12" s="420" t="s">
        <v>1830</v>
      </c>
      <c r="JI12" s="387">
        <f t="shared" ref="JI12:JI77" si="59">IF(JM12="","",JI$3)</f>
        <v>44090</v>
      </c>
      <c r="JJ12" s="388" t="str">
        <f t="shared" ref="JJ12:JJ77" si="60">IF(JM12="","",JI$1)</f>
        <v>Abe IV</v>
      </c>
      <c r="JK12" s="419">
        <f t="shared" ref="JK12:JK77" si="61">IF(JM12="","",JI$2)</f>
        <v>43040</v>
      </c>
      <c r="JL12" s="396">
        <f t="shared" ref="JL12:JL77" si="62">IF(JM12="","",JI$3)</f>
        <v>44090</v>
      </c>
      <c r="JM12" s="390" t="str">
        <f t="shared" ref="JM12:JM77" si="63">IF(JT12="","",IF(ISNUMBER(SEARCH(":",JT12)),MID(JT12,FIND(":",JT12)+2,FIND("(",JT12)-FIND(":",JT12)-3),LEFT(JT12,FIND("(",JT12)-2)))</f>
        <v>Taro Aso</v>
      </c>
      <c r="JN12" s="391" t="str">
        <f t="shared" ref="JN12:JN77" si="64">IF(JT12="","",MID(JT12,FIND("(",JT12)+1,4))</f>
        <v>1940</v>
      </c>
      <c r="JO12" s="392" t="str">
        <f t="shared" ref="JO12:JO77" si="65">IF(ISNUMBER(SEARCH("*female*",JT12)),"female",IF(ISNUMBER(SEARCH("*male*",JT12)),"male",""))</f>
        <v>male</v>
      </c>
      <c r="JP12" s="393" t="str">
        <f t="shared" ref="JP12:JP77" si="66">IF(JT12="","",IF(ISERROR(MID(JT12,FIND("male,",JT12)+6,(FIND(")",JT12)-(FIND("male,",JT12)+6))))=TRUE,"missing/error",MID(JT12,FIND("male,",JT12)+6,(FIND(")",JT12)-(FIND("male,",JT12)+6)))))</f>
        <v>jp_ldp01</v>
      </c>
      <c r="JQ12" s="394" t="str">
        <f t="shared" ref="JQ12:JQ77" si="67">IF(JM12="","",(MID(JM12,(SEARCH("^^",SUBSTITUTE(JM12," ","^^",LEN(JM12)-LEN(SUBSTITUTE(JM12," ","")))))+1,99)&amp;"_"&amp;LEFT(JM12,FIND(" ",JM12)-1)&amp;"_"&amp;JN12))</f>
        <v>Aso_Taro_1940</v>
      </c>
      <c r="JR12" s="386" t="str">
        <f t="shared" ref="JR12:JR77" si="68">IF(JT12="","",IF((LEN(JT12)-LEN(SUBSTITUTE(JT12,"male","")))/LEN("male")&gt;1,"!",IF(RIGHT(JT12,1)=")","",IF(RIGHT(JT12,2)=") ","",IF(RIGHT(JT12,2)=").","","!!")))))</f>
        <v/>
      </c>
      <c r="JS12" s="395"/>
      <c r="JT12" s="420" t="s">
        <v>2024</v>
      </c>
      <c r="JU12" s="387">
        <f t="shared" ref="JU12:JU75" si="69">IF(JY12="","",JU$3)</f>
        <v>44196</v>
      </c>
      <c r="JV12" s="388" t="str">
        <f t="shared" ref="JV12:JV75" si="70">IF(JY12="","",JU$1)</f>
        <v>Suga I</v>
      </c>
      <c r="JW12" s="419">
        <f t="shared" ref="JW12:JW75" si="71">IF(JY12="","",JU$2)</f>
        <v>44090</v>
      </c>
      <c r="JX12" s="396">
        <f t="shared" ref="JX12:JX75" si="72">IF(JY12="","",JU$3)</f>
        <v>44196</v>
      </c>
      <c r="JY12" s="390" t="str">
        <f t="shared" ref="JY12:JY75" si="73">IF(KF12="","",IF(ISNUMBER(SEARCH(":",KF12)),MID(KF12,FIND(":",KF12)+2,FIND("(",KF12)-FIND(":",KF12)-3),LEFT(KF12,FIND("(",KF12)-2)))</f>
        <v>Taro Aso</v>
      </c>
      <c r="JZ12" s="391" t="str">
        <f t="shared" ref="JZ12:JZ75" si="74">IF(KF12="","",MID(KF12,FIND("(",KF12)+1,4))</f>
        <v>1940</v>
      </c>
      <c r="KA12" s="392" t="str">
        <f t="shared" ref="KA12:KA75" si="75">IF(ISNUMBER(SEARCH("*female*",KF12)),"female",IF(ISNUMBER(SEARCH("*male*",KF12)),"male",""))</f>
        <v>male</v>
      </c>
      <c r="KB12" s="393" t="str">
        <f t="shared" ref="KB12:KB75" si="76">IF(KF12="","",IF(ISERROR(MID(KF12,FIND("male,",KF12)+6,(FIND(")",KF12)-(FIND("male,",KF12)+6))))=TRUE,"missing/error",MID(KF12,FIND("male,",KF12)+6,(FIND(")",KF12)-(FIND("male,",KF12)+6)))))</f>
        <v>jp_ldp01</v>
      </c>
      <c r="KC12" s="394" t="str">
        <f t="shared" ref="KC12:KC75" si="77">IF(JY12="","",(MID(JY12,(SEARCH("^^",SUBSTITUTE(JY12," ","^^",LEN(JY12)-LEN(SUBSTITUTE(JY12," ","")))))+1,99)&amp;"_"&amp;LEFT(JY12,FIND(" ",JY12)-1)&amp;"_"&amp;JZ12))</f>
        <v>Aso_Taro_1940</v>
      </c>
      <c r="KD12" s="386" t="str">
        <f t="shared" ref="KD12:KD75" si="78">IF(KF12="","",IF((LEN(KF12)-LEN(SUBSTITUTE(KF12,"male","")))/LEN("male")&gt;1,"!",IF(RIGHT(KF12,1)=")","",IF(RIGHT(KF12,2)=") ","",IF(RIGHT(KF12,2)=").","","!!")))))</f>
        <v/>
      </c>
      <c r="KE12" s="395"/>
      <c r="KF12" s="420" t="s">
        <v>2024</v>
      </c>
      <c r="KG12" s="387" t="str">
        <f t="shared" si="26"/>
        <v/>
      </c>
      <c r="KH12" s="388" t="str">
        <f t="shared" si="27"/>
        <v/>
      </c>
      <c r="KI12" s="419" t="str">
        <f t="shared" si="28"/>
        <v/>
      </c>
      <c r="KJ12" s="396" t="str">
        <f t="shared" si="29"/>
        <v/>
      </c>
      <c r="KK12" s="390" t="str">
        <f t="shared" si="30"/>
        <v/>
      </c>
      <c r="KL12" s="391" t="str">
        <f t="shared" ref="KL12:KL75" si="79">IF(KR12="","",MID(KR12,FIND("(",KR12)+1,4))</f>
        <v/>
      </c>
      <c r="KM12" s="392" t="str">
        <f t="shared" si="31"/>
        <v/>
      </c>
      <c r="KN12" s="393" t="str">
        <f t="shared" si="32"/>
        <v/>
      </c>
      <c r="KO12" s="394" t="str">
        <f t="shared" si="33"/>
        <v/>
      </c>
      <c r="KP12" s="386" t="str">
        <f t="shared" si="34"/>
        <v/>
      </c>
      <c r="KQ12" s="395"/>
      <c r="KR12" s="420"/>
    </row>
    <row r="13" spans="1:304" ht="13.5" customHeight="1">
      <c r="A13" s="422"/>
      <c r="B13" s="415" t="s">
        <v>299</v>
      </c>
      <c r="D13" s="364"/>
      <c r="E13" s="387" t="str">
        <f t="shared" si="35"/>
        <v/>
      </c>
      <c r="F13" s="388" t="s">
        <v>292</v>
      </c>
      <c r="G13" s="389" t="s">
        <v>292</v>
      </c>
      <c r="H13" s="389" t="s">
        <v>292</v>
      </c>
      <c r="I13" s="390" t="s">
        <v>292</v>
      </c>
      <c r="J13" s="391" t="s">
        <v>292</v>
      </c>
      <c r="K13" s="392" t="s">
        <v>292</v>
      </c>
      <c r="L13" s="393" t="s">
        <v>292</v>
      </c>
      <c r="M13" s="394" t="s">
        <v>292</v>
      </c>
      <c r="N13" s="386" t="s">
        <v>292</v>
      </c>
      <c r="O13" s="395"/>
      <c r="P13" s="415"/>
      <c r="Q13" s="387">
        <f t="shared" si="36"/>
        <v>34190</v>
      </c>
      <c r="R13" s="388" t="s">
        <v>361</v>
      </c>
      <c r="S13" s="389">
        <v>34066</v>
      </c>
      <c r="T13" s="389">
        <v>34190</v>
      </c>
      <c r="U13" s="390" t="s">
        <v>1747</v>
      </c>
      <c r="V13" s="391" t="s">
        <v>1748</v>
      </c>
      <c r="W13" s="392" t="s">
        <v>615</v>
      </c>
      <c r="X13" s="393" t="s">
        <v>1335</v>
      </c>
      <c r="Y13" s="394" t="s">
        <v>1749</v>
      </c>
      <c r="Z13" s="386" t="s">
        <v>292</v>
      </c>
      <c r="AA13" s="395"/>
      <c r="AB13" s="415"/>
      <c r="AC13" s="387" t="str">
        <f t="shared" si="37"/>
        <v/>
      </c>
      <c r="AD13" s="388" t="s">
        <v>292</v>
      </c>
      <c r="AE13" s="389" t="s">
        <v>292</v>
      </c>
      <c r="AF13" s="389" t="s">
        <v>292</v>
      </c>
      <c r="AG13" s="390" t="s">
        <v>292</v>
      </c>
      <c r="AH13" s="391" t="s">
        <v>292</v>
      </c>
      <c r="AI13" s="392" t="s">
        <v>292</v>
      </c>
      <c r="AJ13" s="393" t="s">
        <v>292</v>
      </c>
      <c r="AK13" s="394" t="s">
        <v>292</v>
      </c>
      <c r="AL13" s="386" t="s">
        <v>292</v>
      </c>
      <c r="AM13" s="395"/>
      <c r="AN13" s="415"/>
      <c r="AO13" s="387" t="str">
        <f t="shared" si="38"/>
        <v/>
      </c>
      <c r="AP13" s="388" t="s">
        <v>292</v>
      </c>
      <c r="AQ13" s="389" t="s">
        <v>292</v>
      </c>
      <c r="AR13" s="389" t="s">
        <v>292</v>
      </c>
      <c r="AS13" s="390" t="s">
        <v>292</v>
      </c>
      <c r="AT13" s="391" t="s">
        <v>292</v>
      </c>
      <c r="AU13" s="392" t="s">
        <v>292</v>
      </c>
      <c r="AV13" s="393" t="s">
        <v>292</v>
      </c>
      <c r="AW13" s="394" t="s">
        <v>292</v>
      </c>
      <c r="AX13" s="386" t="s">
        <v>292</v>
      </c>
      <c r="AY13" s="395"/>
      <c r="AZ13" s="415"/>
      <c r="BA13" s="387" t="str">
        <f t="shared" si="39"/>
        <v/>
      </c>
      <c r="BB13" s="388" t="s">
        <v>292</v>
      </c>
      <c r="BC13" s="389" t="s">
        <v>292</v>
      </c>
      <c r="BD13" s="389" t="s">
        <v>292</v>
      </c>
      <c r="BE13" s="390" t="s">
        <v>292</v>
      </c>
      <c r="BF13" s="391" t="s">
        <v>292</v>
      </c>
      <c r="BG13" s="392" t="s">
        <v>292</v>
      </c>
      <c r="BH13" s="393" t="s">
        <v>292</v>
      </c>
      <c r="BI13" s="394" t="s">
        <v>292</v>
      </c>
      <c r="BJ13" s="386" t="s">
        <v>292</v>
      </c>
      <c r="BK13" s="395"/>
      <c r="BL13" s="415"/>
      <c r="BM13" s="387" t="str">
        <f t="shared" si="40"/>
        <v/>
      </c>
      <c r="BN13" s="388" t="s">
        <v>292</v>
      </c>
      <c r="BO13" s="389" t="s">
        <v>292</v>
      </c>
      <c r="BP13" s="389" t="s">
        <v>292</v>
      </c>
      <c r="BQ13" s="390" t="s">
        <v>292</v>
      </c>
      <c r="BR13" s="391" t="s">
        <v>292</v>
      </c>
      <c r="BS13" s="392" t="s">
        <v>292</v>
      </c>
      <c r="BT13" s="393" t="s">
        <v>292</v>
      </c>
      <c r="BU13" s="394" t="s">
        <v>292</v>
      </c>
      <c r="BV13" s="386" t="s">
        <v>292</v>
      </c>
      <c r="BW13" s="395"/>
      <c r="BX13" s="421"/>
      <c r="BY13" s="387" t="str">
        <f t="shared" si="41"/>
        <v/>
      </c>
      <c r="BZ13" s="388" t="s">
        <v>292</v>
      </c>
      <c r="CA13" s="389" t="s">
        <v>292</v>
      </c>
      <c r="CB13" s="389" t="s">
        <v>292</v>
      </c>
      <c r="CC13" s="390" t="s">
        <v>292</v>
      </c>
      <c r="CD13" s="391" t="s">
        <v>292</v>
      </c>
      <c r="CE13" s="392" t="s">
        <v>292</v>
      </c>
      <c r="CF13" s="393" t="s">
        <v>292</v>
      </c>
      <c r="CG13" s="394" t="s">
        <v>292</v>
      </c>
      <c r="CH13" s="386" t="s">
        <v>292</v>
      </c>
      <c r="CI13" s="395"/>
      <c r="CJ13" s="421"/>
      <c r="CK13" s="387" t="str">
        <f t="shared" si="42"/>
        <v/>
      </c>
      <c r="CL13" s="388" t="s">
        <v>292</v>
      </c>
      <c r="CM13" s="389" t="s">
        <v>292</v>
      </c>
      <c r="CN13" s="389" t="s">
        <v>292</v>
      </c>
      <c r="CO13" s="390" t="s">
        <v>292</v>
      </c>
      <c r="CP13" s="391" t="s">
        <v>292</v>
      </c>
      <c r="CQ13" s="392" t="s">
        <v>292</v>
      </c>
      <c r="CR13" s="393" t="s">
        <v>292</v>
      </c>
      <c r="CS13" s="394" t="s">
        <v>292</v>
      </c>
      <c r="CT13" s="386" t="s">
        <v>292</v>
      </c>
      <c r="CU13" s="395"/>
      <c r="CV13" s="415"/>
      <c r="CW13" s="387" t="str">
        <f t="shared" si="43"/>
        <v/>
      </c>
      <c r="CX13" s="388" t="s">
        <v>292</v>
      </c>
      <c r="CY13" s="389" t="s">
        <v>292</v>
      </c>
      <c r="CZ13" s="389" t="s">
        <v>292</v>
      </c>
      <c r="DA13" s="390" t="s">
        <v>292</v>
      </c>
      <c r="DB13" s="391" t="s">
        <v>292</v>
      </c>
      <c r="DC13" s="392" t="s">
        <v>292</v>
      </c>
      <c r="DD13" s="393" t="s">
        <v>292</v>
      </c>
      <c r="DE13" s="394" t="s">
        <v>292</v>
      </c>
      <c r="DF13" s="386" t="s">
        <v>292</v>
      </c>
      <c r="DG13" s="395"/>
      <c r="DH13" s="418"/>
      <c r="DI13" s="387" t="str">
        <f t="shared" si="44"/>
        <v/>
      </c>
      <c r="DJ13" s="388" t="s">
        <v>292</v>
      </c>
      <c r="DK13" s="389" t="s">
        <v>292</v>
      </c>
      <c r="DL13" s="389" t="s">
        <v>292</v>
      </c>
      <c r="DM13" s="390" t="s">
        <v>292</v>
      </c>
      <c r="DN13" s="391" t="s">
        <v>292</v>
      </c>
      <c r="DO13" s="392" t="s">
        <v>292</v>
      </c>
      <c r="DP13" s="393" t="s">
        <v>292</v>
      </c>
      <c r="DQ13" s="394" t="s">
        <v>292</v>
      </c>
      <c r="DR13" s="386" t="s">
        <v>292</v>
      </c>
      <c r="DS13" s="395"/>
      <c r="DT13" s="415"/>
      <c r="DU13" s="387" t="str">
        <f t="shared" si="45"/>
        <v/>
      </c>
      <c r="DV13" s="388" t="s">
        <v>292</v>
      </c>
      <c r="DW13" s="389" t="s">
        <v>292</v>
      </c>
      <c r="DX13" s="389" t="s">
        <v>292</v>
      </c>
      <c r="DY13" s="390" t="s">
        <v>292</v>
      </c>
      <c r="DZ13" s="391" t="s">
        <v>292</v>
      </c>
      <c r="EA13" s="392" t="s">
        <v>292</v>
      </c>
      <c r="EB13" s="393" t="s">
        <v>292</v>
      </c>
      <c r="EC13" s="394" t="s">
        <v>292</v>
      </c>
      <c r="ED13" s="386" t="s">
        <v>292</v>
      </c>
      <c r="EE13" s="395"/>
      <c r="EF13" s="415"/>
      <c r="EG13" s="387" t="str">
        <f t="shared" si="46"/>
        <v/>
      </c>
      <c r="EH13" s="388" t="s">
        <v>292</v>
      </c>
      <c r="EI13" s="389" t="s">
        <v>292</v>
      </c>
      <c r="EJ13" s="389" t="s">
        <v>292</v>
      </c>
      <c r="EK13" s="390" t="s">
        <v>292</v>
      </c>
      <c r="EL13" s="391" t="s">
        <v>292</v>
      </c>
      <c r="EM13" s="392" t="s">
        <v>292</v>
      </c>
      <c r="EN13" s="393" t="s">
        <v>292</v>
      </c>
      <c r="EO13" s="394" t="s">
        <v>292</v>
      </c>
      <c r="EP13" s="386" t="s">
        <v>292</v>
      </c>
      <c r="EQ13" s="395"/>
      <c r="ER13" s="415"/>
      <c r="ES13" s="387" t="str">
        <f t="shared" si="47"/>
        <v/>
      </c>
      <c r="ET13" s="388" t="s">
        <v>292</v>
      </c>
      <c r="EU13" s="389" t="s">
        <v>292</v>
      </c>
      <c r="EV13" s="389" t="s">
        <v>292</v>
      </c>
      <c r="EW13" s="390" t="s">
        <v>292</v>
      </c>
      <c r="EX13" s="391" t="s">
        <v>292</v>
      </c>
      <c r="EY13" s="392" t="s">
        <v>292</v>
      </c>
      <c r="EZ13" s="393" t="s">
        <v>292</v>
      </c>
      <c r="FA13" s="394" t="s">
        <v>292</v>
      </c>
      <c r="FB13" s="386" t="s">
        <v>292</v>
      </c>
      <c r="FC13" s="395"/>
      <c r="FD13" s="415"/>
      <c r="FE13" s="387" t="str">
        <f t="shared" si="48"/>
        <v/>
      </c>
      <c r="FF13" s="388" t="s">
        <v>292</v>
      </c>
      <c r="FG13" s="389" t="s">
        <v>292</v>
      </c>
      <c r="FH13" s="389" t="s">
        <v>292</v>
      </c>
      <c r="FI13" s="390" t="s">
        <v>292</v>
      </c>
      <c r="FJ13" s="391" t="s">
        <v>292</v>
      </c>
      <c r="FK13" s="392" t="s">
        <v>292</v>
      </c>
      <c r="FL13" s="393" t="s">
        <v>292</v>
      </c>
      <c r="FM13" s="394" t="s">
        <v>292</v>
      </c>
      <c r="FN13" s="386" t="s">
        <v>292</v>
      </c>
      <c r="FO13" s="395"/>
      <c r="FP13" s="415"/>
      <c r="FQ13" s="387" t="str">
        <f t="shared" si="49"/>
        <v/>
      </c>
      <c r="FR13" s="388" t="s">
        <v>292</v>
      </c>
      <c r="FS13" s="389" t="s">
        <v>292</v>
      </c>
      <c r="FT13" s="389" t="s">
        <v>292</v>
      </c>
      <c r="FU13" s="390" t="s">
        <v>292</v>
      </c>
      <c r="FV13" s="391" t="s">
        <v>292</v>
      </c>
      <c r="FW13" s="392" t="s">
        <v>292</v>
      </c>
      <c r="FX13" s="393" t="s">
        <v>292</v>
      </c>
      <c r="FY13" s="394" t="s">
        <v>292</v>
      </c>
      <c r="FZ13" s="386" t="s">
        <v>292</v>
      </c>
      <c r="GA13" s="395"/>
      <c r="GB13" s="415"/>
      <c r="GC13" s="387" t="str">
        <f t="shared" si="50"/>
        <v/>
      </c>
      <c r="GD13" s="388" t="s">
        <v>292</v>
      </c>
      <c r="GE13" s="389" t="s">
        <v>292</v>
      </c>
      <c r="GF13" s="389" t="s">
        <v>292</v>
      </c>
      <c r="GG13" s="390" t="s">
        <v>292</v>
      </c>
      <c r="GH13" s="391" t="s">
        <v>292</v>
      </c>
      <c r="GI13" s="392" t="s">
        <v>292</v>
      </c>
      <c r="GJ13" s="393" t="s">
        <v>292</v>
      </c>
      <c r="GK13" s="394" t="s">
        <v>292</v>
      </c>
      <c r="GL13" s="386" t="s">
        <v>292</v>
      </c>
      <c r="GM13" s="395"/>
      <c r="GN13" s="415"/>
      <c r="GO13" s="387" t="str">
        <f t="shared" si="51"/>
        <v/>
      </c>
      <c r="GP13" s="388" t="s">
        <v>292</v>
      </c>
      <c r="GQ13" s="389" t="s">
        <v>292</v>
      </c>
      <c r="GR13" s="389" t="s">
        <v>292</v>
      </c>
      <c r="GS13" s="390" t="s">
        <v>292</v>
      </c>
      <c r="GT13" s="391" t="s">
        <v>292</v>
      </c>
      <c r="GU13" s="392" t="s">
        <v>292</v>
      </c>
      <c r="GV13" s="393" t="s">
        <v>292</v>
      </c>
      <c r="GW13" s="394" t="s">
        <v>292</v>
      </c>
      <c r="GX13" s="386" t="s">
        <v>292</v>
      </c>
      <c r="GY13" s="395"/>
      <c r="GZ13" s="415"/>
      <c r="HA13" s="387" t="str">
        <f t="shared" si="52"/>
        <v/>
      </c>
      <c r="HB13" s="388"/>
      <c r="HC13" s="389"/>
      <c r="HD13" s="389"/>
      <c r="HE13" s="390"/>
      <c r="HF13" s="391"/>
      <c r="HG13" s="392"/>
      <c r="HH13" s="393"/>
      <c r="HI13" s="394"/>
      <c r="HJ13" s="386" t="s">
        <v>292</v>
      </c>
      <c r="HK13" s="395"/>
      <c r="HM13" s="387" t="str">
        <f t="shared" si="53"/>
        <v/>
      </c>
      <c r="HN13" s="388" t="s">
        <v>292</v>
      </c>
      <c r="HO13" s="396"/>
      <c r="HP13" s="389"/>
      <c r="HQ13" s="390" t="s">
        <v>292</v>
      </c>
      <c r="HR13" s="391" t="s">
        <v>292</v>
      </c>
      <c r="HS13" s="392" t="s">
        <v>292</v>
      </c>
      <c r="HT13" s="393" t="s">
        <v>292</v>
      </c>
      <c r="HU13" s="394" t="s">
        <v>292</v>
      </c>
      <c r="HV13" s="386" t="s">
        <v>292</v>
      </c>
      <c r="HW13" s="395"/>
      <c r="HY13" s="387" t="str">
        <f t="shared" si="54"/>
        <v/>
      </c>
      <c r="HZ13" s="388"/>
      <c r="IA13" s="419"/>
      <c r="IB13" s="419"/>
      <c r="IC13" s="390"/>
      <c r="ID13" s="391"/>
      <c r="IE13" s="392"/>
      <c r="IF13" s="393"/>
      <c r="IG13" s="394"/>
      <c r="IH13" s="386"/>
      <c r="II13" s="395"/>
      <c r="IJ13" s="420"/>
      <c r="IK13" s="387" t="str">
        <f t="shared" si="55"/>
        <v/>
      </c>
      <c r="IL13" s="388"/>
      <c r="IM13" s="419"/>
      <c r="IN13" s="419"/>
      <c r="IO13" s="390"/>
      <c r="IP13" s="391"/>
      <c r="IQ13" s="392"/>
      <c r="IR13" s="393"/>
      <c r="IS13" s="394"/>
      <c r="IT13" s="386"/>
      <c r="IU13" s="395"/>
      <c r="IV13" s="420" t="s">
        <v>292</v>
      </c>
      <c r="IW13" s="387" t="str">
        <f t="shared" si="0"/>
        <v/>
      </c>
      <c r="IX13" s="388" t="str">
        <f t="shared" si="1"/>
        <v/>
      </c>
      <c r="IY13" s="419" t="str">
        <f t="shared" si="56"/>
        <v/>
      </c>
      <c r="IZ13" s="396" t="str">
        <f t="shared" si="57"/>
        <v/>
      </c>
      <c r="JA13" s="390" t="str">
        <f t="shared" si="3"/>
        <v/>
      </c>
      <c r="JB13" s="391" t="str">
        <f t="shared" si="58"/>
        <v/>
      </c>
      <c r="JC13" s="392" t="str">
        <f t="shared" si="4"/>
        <v/>
      </c>
      <c r="JD13" s="393" t="str">
        <f t="shared" ref="JD13:JD78" si="80">IF(JH13="","",IF(ISERROR(MID(JH13,FIND("male,",JH13)+6,(FIND(")",JH13)-(FIND("male,",JH13)+6))))=TRUE,"missing/error",MID(JH13,FIND("male,",JH13)+6,(FIND(")",JH13)-(FIND("male,",JH13)+6)))))</f>
        <v/>
      </c>
      <c r="JE13" s="394" t="str">
        <f t="shared" si="5"/>
        <v/>
      </c>
      <c r="JF13" s="386" t="str">
        <f t="shared" si="6"/>
        <v/>
      </c>
      <c r="JG13" s="395"/>
      <c r="JH13" s="420" t="s">
        <v>292</v>
      </c>
      <c r="JI13" s="387" t="str">
        <f t="shared" si="59"/>
        <v/>
      </c>
      <c r="JJ13" s="388" t="str">
        <f t="shared" si="60"/>
        <v/>
      </c>
      <c r="JK13" s="419" t="str">
        <f t="shared" si="61"/>
        <v/>
      </c>
      <c r="JL13" s="396" t="str">
        <f t="shared" si="62"/>
        <v/>
      </c>
      <c r="JM13" s="390" t="str">
        <f t="shared" si="63"/>
        <v/>
      </c>
      <c r="JN13" s="391" t="str">
        <f t="shared" si="64"/>
        <v/>
      </c>
      <c r="JO13" s="392" t="str">
        <f t="shared" si="65"/>
        <v/>
      </c>
      <c r="JP13" s="393" t="str">
        <f t="shared" si="66"/>
        <v/>
      </c>
      <c r="JQ13" s="394" t="str">
        <f t="shared" si="67"/>
        <v/>
      </c>
      <c r="JR13" s="386" t="str">
        <f t="shared" si="68"/>
        <v/>
      </c>
      <c r="JS13" s="395"/>
      <c r="JT13" s="420" t="s">
        <v>292</v>
      </c>
      <c r="JU13" s="387" t="str">
        <f t="shared" si="69"/>
        <v/>
      </c>
      <c r="JV13" s="388" t="str">
        <f t="shared" si="70"/>
        <v/>
      </c>
      <c r="JW13" s="419" t="str">
        <f t="shared" si="71"/>
        <v/>
      </c>
      <c r="JX13" s="396" t="str">
        <f t="shared" si="72"/>
        <v/>
      </c>
      <c r="JY13" s="390" t="str">
        <f t="shared" si="73"/>
        <v/>
      </c>
      <c r="JZ13" s="391" t="str">
        <f t="shared" si="74"/>
        <v/>
      </c>
      <c r="KA13" s="392" t="str">
        <f t="shared" si="75"/>
        <v/>
      </c>
      <c r="KB13" s="393" t="str">
        <f t="shared" si="76"/>
        <v/>
      </c>
      <c r="KC13" s="394" t="str">
        <f t="shared" si="77"/>
        <v/>
      </c>
      <c r="KD13" s="386" t="str">
        <f t="shared" si="78"/>
        <v/>
      </c>
      <c r="KE13" s="395"/>
      <c r="KF13" s="420"/>
      <c r="KG13" s="387" t="str">
        <f t="shared" si="26"/>
        <v/>
      </c>
      <c r="KH13" s="388" t="str">
        <f t="shared" si="27"/>
        <v/>
      </c>
      <c r="KI13" s="419" t="str">
        <f t="shared" si="28"/>
        <v/>
      </c>
      <c r="KJ13" s="396" t="str">
        <f t="shared" si="29"/>
        <v/>
      </c>
      <c r="KK13" s="390" t="str">
        <f t="shared" si="30"/>
        <v/>
      </c>
      <c r="KL13" s="391" t="str">
        <f t="shared" si="79"/>
        <v/>
      </c>
      <c r="KM13" s="392" t="str">
        <f t="shared" si="31"/>
        <v/>
      </c>
      <c r="KN13" s="393" t="str">
        <f t="shared" si="32"/>
        <v/>
      </c>
      <c r="KO13" s="394" t="str">
        <f t="shared" si="33"/>
        <v/>
      </c>
      <c r="KP13" s="386" t="str">
        <f t="shared" si="34"/>
        <v/>
      </c>
      <c r="KQ13" s="395"/>
      <c r="KR13" s="420"/>
    </row>
    <row r="14" spans="1:304" ht="13.5" customHeight="1">
      <c r="A14" s="385"/>
      <c r="B14" s="415" t="s">
        <v>295</v>
      </c>
      <c r="D14" s="364"/>
      <c r="E14" s="387" t="str">
        <f t="shared" si="35"/>
        <v/>
      </c>
      <c r="F14" s="388" t="s">
        <v>292</v>
      </c>
      <c r="G14" s="389" t="s">
        <v>292</v>
      </c>
      <c r="H14" s="389" t="s">
        <v>292</v>
      </c>
      <c r="I14" s="390" t="s">
        <v>292</v>
      </c>
      <c r="J14" s="391" t="s">
        <v>292</v>
      </c>
      <c r="K14" s="392" t="s">
        <v>292</v>
      </c>
      <c r="L14" s="393" t="s">
        <v>292</v>
      </c>
      <c r="M14" s="394" t="s">
        <v>292</v>
      </c>
      <c r="N14" s="386" t="s">
        <v>292</v>
      </c>
      <c r="O14" s="395"/>
      <c r="P14" s="415"/>
      <c r="Q14" s="387" t="str">
        <f t="shared" si="36"/>
        <v/>
      </c>
      <c r="R14" s="388" t="s">
        <v>292</v>
      </c>
      <c r="S14" s="389" t="s">
        <v>292</v>
      </c>
      <c r="T14" s="389" t="s">
        <v>292</v>
      </c>
      <c r="U14" s="390" t="s">
        <v>292</v>
      </c>
      <c r="V14" s="391" t="s">
        <v>292</v>
      </c>
      <c r="W14" s="392" t="s">
        <v>292</v>
      </c>
      <c r="X14" s="393" t="s">
        <v>292</v>
      </c>
      <c r="Y14" s="394" t="s">
        <v>292</v>
      </c>
      <c r="Z14" s="386" t="s">
        <v>292</v>
      </c>
      <c r="AA14" s="395"/>
      <c r="AB14" s="415"/>
      <c r="AC14" s="387" t="str">
        <f t="shared" si="37"/>
        <v/>
      </c>
      <c r="AD14" s="388" t="s">
        <v>292</v>
      </c>
      <c r="AE14" s="389" t="s">
        <v>292</v>
      </c>
      <c r="AF14" s="389" t="s">
        <v>292</v>
      </c>
      <c r="AG14" s="390" t="s">
        <v>292</v>
      </c>
      <c r="AH14" s="391" t="s">
        <v>292</v>
      </c>
      <c r="AI14" s="392" t="s">
        <v>292</v>
      </c>
      <c r="AJ14" s="393" t="s">
        <v>292</v>
      </c>
      <c r="AK14" s="394" t="s">
        <v>292</v>
      </c>
      <c r="AL14" s="386" t="s">
        <v>292</v>
      </c>
      <c r="AM14" s="395"/>
      <c r="AN14" s="415"/>
      <c r="AO14" s="387" t="str">
        <f t="shared" si="38"/>
        <v/>
      </c>
      <c r="AP14" s="388" t="s">
        <v>292</v>
      </c>
      <c r="AQ14" s="389" t="s">
        <v>292</v>
      </c>
      <c r="AR14" s="389" t="s">
        <v>292</v>
      </c>
      <c r="AS14" s="390" t="s">
        <v>292</v>
      </c>
      <c r="AT14" s="391" t="s">
        <v>292</v>
      </c>
      <c r="AU14" s="392" t="s">
        <v>292</v>
      </c>
      <c r="AV14" s="393" t="s">
        <v>292</v>
      </c>
      <c r="AW14" s="394" t="s">
        <v>292</v>
      </c>
      <c r="AX14" s="386" t="s">
        <v>292</v>
      </c>
      <c r="AY14" s="395"/>
      <c r="AZ14" s="415"/>
      <c r="BA14" s="387" t="str">
        <f t="shared" si="39"/>
        <v/>
      </c>
      <c r="BB14" s="388" t="s">
        <v>292</v>
      </c>
      <c r="BC14" s="389" t="s">
        <v>292</v>
      </c>
      <c r="BD14" s="389" t="s">
        <v>292</v>
      </c>
      <c r="BE14" s="390" t="s">
        <v>292</v>
      </c>
      <c r="BF14" s="391" t="s">
        <v>292</v>
      </c>
      <c r="BG14" s="392" t="s">
        <v>292</v>
      </c>
      <c r="BH14" s="393" t="s">
        <v>292</v>
      </c>
      <c r="BI14" s="394" t="s">
        <v>292</v>
      </c>
      <c r="BJ14" s="386" t="s">
        <v>292</v>
      </c>
      <c r="BK14" s="395"/>
      <c r="BL14" s="415"/>
      <c r="BM14" s="387" t="str">
        <f t="shared" si="40"/>
        <v/>
      </c>
      <c r="BN14" s="388" t="s">
        <v>292</v>
      </c>
      <c r="BO14" s="389" t="s">
        <v>292</v>
      </c>
      <c r="BP14" s="389" t="s">
        <v>292</v>
      </c>
      <c r="BQ14" s="390" t="s">
        <v>292</v>
      </c>
      <c r="BR14" s="391" t="s">
        <v>292</v>
      </c>
      <c r="BS14" s="392" t="s">
        <v>292</v>
      </c>
      <c r="BT14" s="393" t="s">
        <v>292</v>
      </c>
      <c r="BU14" s="394" t="s">
        <v>292</v>
      </c>
      <c r="BV14" s="386" t="s">
        <v>292</v>
      </c>
      <c r="BW14" s="395"/>
      <c r="BX14" s="421"/>
      <c r="BY14" s="387" t="str">
        <f t="shared" si="41"/>
        <v/>
      </c>
      <c r="BZ14" s="388" t="s">
        <v>292</v>
      </c>
      <c r="CA14" s="389" t="s">
        <v>292</v>
      </c>
      <c r="CB14" s="389" t="s">
        <v>292</v>
      </c>
      <c r="CC14" s="390" t="s">
        <v>292</v>
      </c>
      <c r="CD14" s="391" t="s">
        <v>292</v>
      </c>
      <c r="CE14" s="392" t="s">
        <v>292</v>
      </c>
      <c r="CF14" s="393" t="s">
        <v>292</v>
      </c>
      <c r="CG14" s="394" t="s">
        <v>292</v>
      </c>
      <c r="CH14" s="386" t="s">
        <v>292</v>
      </c>
      <c r="CI14" s="395"/>
      <c r="CJ14" s="421"/>
      <c r="CK14" s="387" t="str">
        <f t="shared" si="42"/>
        <v/>
      </c>
      <c r="CL14" s="388" t="s">
        <v>292</v>
      </c>
      <c r="CM14" s="389" t="s">
        <v>292</v>
      </c>
      <c r="CN14" s="389" t="s">
        <v>292</v>
      </c>
      <c r="CO14" s="390" t="s">
        <v>292</v>
      </c>
      <c r="CP14" s="391" t="s">
        <v>292</v>
      </c>
      <c r="CQ14" s="392" t="s">
        <v>292</v>
      </c>
      <c r="CR14" s="393" t="s">
        <v>292</v>
      </c>
      <c r="CS14" s="394" t="s">
        <v>292</v>
      </c>
      <c r="CT14" s="386" t="s">
        <v>292</v>
      </c>
      <c r="CU14" s="395"/>
      <c r="CV14" s="415"/>
      <c r="CW14" s="387" t="str">
        <f t="shared" si="43"/>
        <v/>
      </c>
      <c r="CX14" s="388" t="s">
        <v>292</v>
      </c>
      <c r="CY14" s="389" t="s">
        <v>292</v>
      </c>
      <c r="CZ14" s="389" t="s">
        <v>292</v>
      </c>
      <c r="DA14" s="390" t="s">
        <v>292</v>
      </c>
      <c r="DB14" s="391" t="s">
        <v>292</v>
      </c>
      <c r="DC14" s="392" t="s">
        <v>292</v>
      </c>
      <c r="DD14" s="393" t="s">
        <v>292</v>
      </c>
      <c r="DE14" s="394" t="s">
        <v>292</v>
      </c>
      <c r="DF14" s="386" t="s">
        <v>292</v>
      </c>
      <c r="DG14" s="395"/>
      <c r="DH14" s="418"/>
      <c r="DI14" s="387">
        <f t="shared" si="44"/>
        <v>37007</v>
      </c>
      <c r="DJ14" s="388" t="s">
        <v>366</v>
      </c>
      <c r="DK14" s="389">
        <v>36897</v>
      </c>
      <c r="DL14" s="389">
        <v>37007</v>
      </c>
      <c r="DM14" s="390" t="s">
        <v>711</v>
      </c>
      <c r="DN14" s="391" t="s">
        <v>648</v>
      </c>
      <c r="DO14" s="392" t="s">
        <v>615</v>
      </c>
      <c r="DP14" s="393" t="s">
        <v>1335</v>
      </c>
      <c r="DQ14" s="394" t="s">
        <v>712</v>
      </c>
      <c r="DR14" s="386" t="s">
        <v>292</v>
      </c>
      <c r="DS14" s="395"/>
      <c r="DT14" s="415"/>
      <c r="DU14" s="387">
        <f t="shared" si="45"/>
        <v>37944</v>
      </c>
      <c r="DV14" s="388" t="s">
        <v>367</v>
      </c>
      <c r="DW14" s="389">
        <v>37007</v>
      </c>
      <c r="DX14" s="389">
        <v>37886</v>
      </c>
      <c r="DY14" s="390" t="s">
        <v>711</v>
      </c>
      <c r="DZ14" s="391" t="s">
        <v>648</v>
      </c>
      <c r="EA14" s="392" t="s">
        <v>615</v>
      </c>
      <c r="EB14" s="393" t="s">
        <v>1335</v>
      </c>
      <c r="EC14" s="394" t="s">
        <v>712</v>
      </c>
      <c r="ED14" s="386" t="s">
        <v>292</v>
      </c>
      <c r="EE14" s="395"/>
      <c r="EF14" s="415"/>
      <c r="EG14" s="387">
        <f t="shared" si="46"/>
        <v>38616</v>
      </c>
      <c r="EH14" s="388" t="s">
        <v>368</v>
      </c>
      <c r="EI14" s="389">
        <v>37944</v>
      </c>
      <c r="EJ14" s="389">
        <v>38616</v>
      </c>
      <c r="EK14" s="390" t="s">
        <v>628</v>
      </c>
      <c r="EL14" s="391" t="s">
        <v>629</v>
      </c>
      <c r="EM14" s="392" t="s">
        <v>615</v>
      </c>
      <c r="EN14" s="393" t="s">
        <v>1335</v>
      </c>
      <c r="EO14" s="394" t="s">
        <v>630</v>
      </c>
      <c r="EP14" s="386" t="s">
        <v>292</v>
      </c>
      <c r="EQ14" s="395"/>
      <c r="ER14" s="418"/>
      <c r="ES14" s="387">
        <f t="shared" si="47"/>
        <v>38986</v>
      </c>
      <c r="ET14" s="388" t="s">
        <v>369</v>
      </c>
      <c r="EU14" s="389">
        <v>38616</v>
      </c>
      <c r="EV14" s="389">
        <v>38656</v>
      </c>
      <c r="EW14" s="390" t="s">
        <v>628</v>
      </c>
      <c r="EX14" s="391" t="s">
        <v>629</v>
      </c>
      <c r="EY14" s="392" t="s">
        <v>615</v>
      </c>
      <c r="EZ14" s="393" t="s">
        <v>1335</v>
      </c>
      <c r="FA14" s="394" t="s">
        <v>630</v>
      </c>
      <c r="FB14" s="386" t="s">
        <v>292</v>
      </c>
      <c r="FC14" s="395"/>
      <c r="FD14" s="415"/>
      <c r="FE14" s="387">
        <f t="shared" si="48"/>
        <v>39351</v>
      </c>
      <c r="FF14" s="388" t="s">
        <v>370</v>
      </c>
      <c r="FG14" s="389">
        <v>38986</v>
      </c>
      <c r="FH14" s="389">
        <v>39321</v>
      </c>
      <c r="FI14" s="390" t="s">
        <v>621</v>
      </c>
      <c r="FJ14" s="391" t="s">
        <v>622</v>
      </c>
      <c r="FK14" s="392" t="s">
        <v>615</v>
      </c>
      <c r="FL14" s="393" t="s">
        <v>1335</v>
      </c>
      <c r="FM14" s="394" t="s">
        <v>623</v>
      </c>
      <c r="FN14" s="386" t="s">
        <v>292</v>
      </c>
      <c r="FO14" s="395"/>
      <c r="FP14" s="418"/>
      <c r="FQ14" s="387">
        <f t="shared" si="49"/>
        <v>39662</v>
      </c>
      <c r="FR14" s="388" t="s">
        <v>372</v>
      </c>
      <c r="FS14" s="389">
        <v>39351</v>
      </c>
      <c r="FT14" s="389">
        <v>39662</v>
      </c>
      <c r="FU14" s="390" t="s">
        <v>624</v>
      </c>
      <c r="FV14" s="391" t="s">
        <v>625</v>
      </c>
      <c r="FW14" s="392" t="s">
        <v>615</v>
      </c>
      <c r="FX14" s="393" t="s">
        <v>1347</v>
      </c>
      <c r="FY14" s="394" t="s">
        <v>627</v>
      </c>
      <c r="FZ14" s="386" t="s">
        <v>292</v>
      </c>
      <c r="GA14" s="395"/>
      <c r="GB14" s="418" t="s">
        <v>626</v>
      </c>
      <c r="GC14" s="387">
        <f t="shared" si="50"/>
        <v>39715</v>
      </c>
      <c r="GD14" s="388" t="s">
        <v>373</v>
      </c>
      <c r="GE14" s="389">
        <v>39662</v>
      </c>
      <c r="GF14" s="389">
        <v>39715</v>
      </c>
      <c r="GG14" s="390" t="s">
        <v>624</v>
      </c>
      <c r="GH14" s="391" t="s">
        <v>625</v>
      </c>
      <c r="GI14" s="392" t="s">
        <v>615</v>
      </c>
      <c r="GJ14" s="393" t="s">
        <v>1347</v>
      </c>
      <c r="GK14" s="394" t="s">
        <v>627</v>
      </c>
      <c r="GL14" s="386" t="s">
        <v>292</v>
      </c>
      <c r="GM14" s="395"/>
      <c r="GN14" s="418" t="s">
        <v>626</v>
      </c>
      <c r="GO14" s="387">
        <f t="shared" si="51"/>
        <v>40072</v>
      </c>
      <c r="GP14" s="388" t="s">
        <v>374</v>
      </c>
      <c r="GQ14" s="389">
        <v>39715</v>
      </c>
      <c r="GR14" s="389">
        <v>39976</v>
      </c>
      <c r="GS14" s="390" t="s">
        <v>637</v>
      </c>
      <c r="GT14" s="391" t="s">
        <v>622</v>
      </c>
      <c r="GU14" s="392" t="s">
        <v>615</v>
      </c>
      <c r="GV14" s="393" t="s">
        <v>1335</v>
      </c>
      <c r="GW14" s="394" t="s">
        <v>638</v>
      </c>
      <c r="GX14" s="386"/>
      <c r="GY14" s="395"/>
      <c r="GZ14" s="418"/>
      <c r="HA14" s="387">
        <f t="shared" si="52"/>
        <v>40337</v>
      </c>
      <c r="HB14" s="388" t="s">
        <v>375</v>
      </c>
      <c r="HC14" s="389">
        <v>40072</v>
      </c>
      <c r="HD14" s="389">
        <v>40337</v>
      </c>
      <c r="HE14" s="390" t="s">
        <v>771</v>
      </c>
      <c r="HF14" s="391" t="s">
        <v>656</v>
      </c>
      <c r="HG14" s="392" t="s">
        <v>615</v>
      </c>
      <c r="HH14" s="393" t="s">
        <v>1336</v>
      </c>
      <c r="HI14" s="394" t="s">
        <v>772</v>
      </c>
      <c r="HJ14" s="386" t="s">
        <v>292</v>
      </c>
      <c r="HK14" s="395"/>
      <c r="HM14" s="387">
        <f t="shared" si="53"/>
        <v>40788</v>
      </c>
      <c r="HN14" s="388" t="s">
        <v>1471</v>
      </c>
      <c r="HO14" s="396">
        <v>40337</v>
      </c>
      <c r="HP14" s="389">
        <v>40430</v>
      </c>
      <c r="HQ14" s="390" t="s">
        <v>771</v>
      </c>
      <c r="HR14" s="391" t="s">
        <v>656</v>
      </c>
      <c r="HS14" s="392" t="s">
        <v>615</v>
      </c>
      <c r="HT14" s="393" t="s">
        <v>1336</v>
      </c>
      <c r="HU14" s="394" t="s">
        <v>772</v>
      </c>
      <c r="HV14" s="386" t="s">
        <v>292</v>
      </c>
      <c r="HW14" s="395"/>
      <c r="HY14" s="387">
        <f t="shared" si="54"/>
        <v>41269</v>
      </c>
      <c r="HZ14" s="388" t="s">
        <v>1472</v>
      </c>
      <c r="IA14" s="419">
        <v>40788</v>
      </c>
      <c r="IB14" s="419">
        <v>41183</v>
      </c>
      <c r="IC14" s="390" t="s">
        <v>886</v>
      </c>
      <c r="ID14" s="391" t="s">
        <v>653</v>
      </c>
      <c r="IE14" s="392" t="s">
        <v>615</v>
      </c>
      <c r="IF14" s="393" t="s">
        <v>1336</v>
      </c>
      <c r="IG14" s="394" t="s">
        <v>887</v>
      </c>
      <c r="IH14" s="386" t="s">
        <v>292</v>
      </c>
      <c r="II14" s="395"/>
      <c r="IJ14" s="420"/>
      <c r="IK14" s="387">
        <f t="shared" si="55"/>
        <v>41997</v>
      </c>
      <c r="IL14" s="388" t="s">
        <v>371</v>
      </c>
      <c r="IM14" s="419">
        <v>41269</v>
      </c>
      <c r="IN14" s="396">
        <v>41885</v>
      </c>
      <c r="IO14" s="390" t="s">
        <v>1483</v>
      </c>
      <c r="IP14" s="391" t="s">
        <v>1484</v>
      </c>
      <c r="IQ14" s="392" t="s">
        <v>615</v>
      </c>
      <c r="IR14" s="393" t="s">
        <v>1335</v>
      </c>
      <c r="IS14" s="394" t="s">
        <v>1485</v>
      </c>
      <c r="IT14" s="386" t="s">
        <v>292</v>
      </c>
      <c r="IU14" s="395"/>
      <c r="IV14" s="420" t="s">
        <v>292</v>
      </c>
      <c r="IW14" s="387">
        <f t="shared" si="0"/>
        <v>43040</v>
      </c>
      <c r="IX14" s="388" t="str">
        <f t="shared" si="1"/>
        <v>Abe III</v>
      </c>
      <c r="IY14" s="419">
        <f t="shared" si="56"/>
        <v>41997</v>
      </c>
      <c r="IZ14" s="396">
        <v>42950</v>
      </c>
      <c r="JA14" s="390" t="str">
        <f t="shared" si="3"/>
        <v>Sanae Takaichi</v>
      </c>
      <c r="JB14" s="391" t="str">
        <f t="shared" si="58"/>
        <v>1961</v>
      </c>
      <c r="JC14" s="392" t="str">
        <f t="shared" si="4"/>
        <v>female</v>
      </c>
      <c r="JD14" s="393" t="s">
        <v>1335</v>
      </c>
      <c r="JE14" s="394" t="str">
        <f t="shared" si="5"/>
        <v>Takaichi_Sanae_1961</v>
      </c>
      <c r="JF14" s="386" t="str">
        <f t="shared" si="6"/>
        <v/>
      </c>
      <c r="JG14" s="395" t="s">
        <v>1878</v>
      </c>
      <c r="JH14" s="420" t="s">
        <v>1831</v>
      </c>
      <c r="JI14" s="387">
        <f t="shared" si="59"/>
        <v>44090</v>
      </c>
      <c r="JJ14" s="388" t="str">
        <f t="shared" si="60"/>
        <v>Abe IV</v>
      </c>
      <c r="JK14" s="419">
        <f t="shared" si="61"/>
        <v>43040</v>
      </c>
      <c r="JL14" s="396">
        <v>43375</v>
      </c>
      <c r="JM14" s="390" t="str">
        <f t="shared" si="63"/>
        <v>Seiko Noda</v>
      </c>
      <c r="JN14" s="391" t="str">
        <f t="shared" si="64"/>
        <v>1960</v>
      </c>
      <c r="JO14" s="392" t="str">
        <f t="shared" si="65"/>
        <v>female</v>
      </c>
      <c r="JP14" s="393" t="str">
        <f t="shared" si="66"/>
        <v>jp_ldp01</v>
      </c>
      <c r="JQ14" s="394" t="str">
        <f t="shared" si="67"/>
        <v>Noda_Seiko_1960</v>
      </c>
      <c r="JR14" s="386" t="str">
        <f t="shared" si="68"/>
        <v/>
      </c>
      <c r="JS14" s="395"/>
      <c r="JT14" s="420" t="s">
        <v>2007</v>
      </c>
      <c r="JU14" s="387">
        <f t="shared" si="69"/>
        <v>44196</v>
      </c>
      <c r="JV14" s="388" t="str">
        <f t="shared" si="70"/>
        <v>Suga I</v>
      </c>
      <c r="JW14" s="419">
        <f t="shared" si="71"/>
        <v>44090</v>
      </c>
      <c r="JX14" s="396">
        <f t="shared" si="72"/>
        <v>44196</v>
      </c>
      <c r="JY14" s="390" t="str">
        <f t="shared" si="73"/>
        <v>Ryota Takeda</v>
      </c>
      <c r="JZ14" s="391" t="str">
        <f t="shared" si="74"/>
        <v>1968</v>
      </c>
      <c r="KA14" s="392" t="str">
        <f t="shared" si="75"/>
        <v>male</v>
      </c>
      <c r="KB14" s="393" t="str">
        <f t="shared" si="76"/>
        <v>jp_ldp01</v>
      </c>
      <c r="KC14" s="394" t="str">
        <f t="shared" si="77"/>
        <v>Takeda_Ryota_1968</v>
      </c>
      <c r="KD14" s="386" t="str">
        <f t="shared" si="78"/>
        <v/>
      </c>
      <c r="KE14" s="395"/>
      <c r="KF14" s="420" t="s">
        <v>2073</v>
      </c>
      <c r="KG14" s="387" t="str">
        <f t="shared" si="26"/>
        <v/>
      </c>
      <c r="KH14" s="388" t="str">
        <f t="shared" si="27"/>
        <v/>
      </c>
      <c r="KI14" s="419" t="str">
        <f t="shared" si="28"/>
        <v/>
      </c>
      <c r="KJ14" s="396" t="str">
        <f t="shared" si="29"/>
        <v/>
      </c>
      <c r="KK14" s="390" t="str">
        <f t="shared" si="30"/>
        <v/>
      </c>
      <c r="KL14" s="391" t="str">
        <f t="shared" si="79"/>
        <v/>
      </c>
      <c r="KM14" s="392" t="str">
        <f t="shared" si="31"/>
        <v/>
      </c>
      <c r="KN14" s="393" t="str">
        <f t="shared" si="32"/>
        <v/>
      </c>
      <c r="KO14" s="394" t="str">
        <f t="shared" si="33"/>
        <v/>
      </c>
      <c r="KP14" s="386" t="str">
        <f t="shared" si="34"/>
        <v/>
      </c>
      <c r="KQ14" s="395"/>
      <c r="KR14" s="420"/>
    </row>
    <row r="15" spans="1:304" ht="13.5" customHeight="1">
      <c r="A15" s="385"/>
      <c r="B15" s="415" t="s">
        <v>295</v>
      </c>
      <c r="D15" s="364"/>
      <c r="E15" s="387" t="str">
        <f t="shared" si="35"/>
        <v/>
      </c>
      <c r="F15" s="388" t="s">
        <v>292</v>
      </c>
      <c r="G15" s="389" t="s">
        <v>292</v>
      </c>
      <c r="H15" s="389" t="s">
        <v>292</v>
      </c>
      <c r="I15" s="390" t="s">
        <v>292</v>
      </c>
      <c r="J15" s="391" t="s">
        <v>292</v>
      </c>
      <c r="K15" s="392" t="s">
        <v>292</v>
      </c>
      <c r="L15" s="393" t="s">
        <v>292</v>
      </c>
      <c r="M15" s="394" t="s">
        <v>292</v>
      </c>
      <c r="N15" s="386" t="s">
        <v>292</v>
      </c>
      <c r="O15" s="395"/>
      <c r="P15" s="415"/>
      <c r="Q15" s="387" t="str">
        <f t="shared" si="36"/>
        <v/>
      </c>
      <c r="R15" s="388" t="s">
        <v>292</v>
      </c>
      <c r="S15" s="389" t="s">
        <v>292</v>
      </c>
      <c r="T15" s="389" t="s">
        <v>292</v>
      </c>
      <c r="U15" s="390" t="s">
        <v>292</v>
      </c>
      <c r="V15" s="391" t="s">
        <v>292</v>
      </c>
      <c r="W15" s="392" t="s">
        <v>292</v>
      </c>
      <c r="X15" s="393" t="s">
        <v>292</v>
      </c>
      <c r="Y15" s="394" t="s">
        <v>292</v>
      </c>
      <c r="Z15" s="386" t="s">
        <v>292</v>
      </c>
      <c r="AA15" s="395"/>
      <c r="AB15" s="415"/>
      <c r="AC15" s="387" t="str">
        <f t="shared" si="37"/>
        <v/>
      </c>
      <c r="AD15" s="388" t="s">
        <v>292</v>
      </c>
      <c r="AE15" s="389" t="s">
        <v>292</v>
      </c>
      <c r="AF15" s="389" t="s">
        <v>292</v>
      </c>
      <c r="AG15" s="390" t="s">
        <v>292</v>
      </c>
      <c r="AH15" s="391" t="s">
        <v>292</v>
      </c>
      <c r="AI15" s="392" t="s">
        <v>292</v>
      </c>
      <c r="AJ15" s="393" t="s">
        <v>292</v>
      </c>
      <c r="AK15" s="394" t="s">
        <v>292</v>
      </c>
      <c r="AL15" s="386" t="s">
        <v>292</v>
      </c>
      <c r="AM15" s="395"/>
      <c r="AN15" s="415"/>
      <c r="AO15" s="387" t="str">
        <f t="shared" si="38"/>
        <v/>
      </c>
      <c r="AP15" s="388" t="s">
        <v>292</v>
      </c>
      <c r="AQ15" s="389" t="s">
        <v>292</v>
      </c>
      <c r="AR15" s="389" t="s">
        <v>292</v>
      </c>
      <c r="AS15" s="390" t="s">
        <v>292</v>
      </c>
      <c r="AT15" s="391" t="s">
        <v>292</v>
      </c>
      <c r="AU15" s="392" t="s">
        <v>292</v>
      </c>
      <c r="AV15" s="393" t="s">
        <v>292</v>
      </c>
      <c r="AW15" s="394" t="s">
        <v>292</v>
      </c>
      <c r="AX15" s="386" t="s">
        <v>292</v>
      </c>
      <c r="AY15" s="395"/>
      <c r="AZ15" s="415"/>
      <c r="BA15" s="387" t="str">
        <f t="shared" si="39"/>
        <v/>
      </c>
      <c r="BB15" s="388" t="s">
        <v>292</v>
      </c>
      <c r="BC15" s="389" t="s">
        <v>292</v>
      </c>
      <c r="BD15" s="389" t="s">
        <v>292</v>
      </c>
      <c r="BE15" s="390" t="s">
        <v>292</v>
      </c>
      <c r="BF15" s="391" t="s">
        <v>292</v>
      </c>
      <c r="BG15" s="392" t="s">
        <v>292</v>
      </c>
      <c r="BH15" s="393" t="s">
        <v>292</v>
      </c>
      <c r="BI15" s="394" t="s">
        <v>292</v>
      </c>
      <c r="BJ15" s="386" t="s">
        <v>292</v>
      </c>
      <c r="BK15" s="395"/>
      <c r="BL15" s="415"/>
      <c r="BM15" s="387" t="str">
        <f t="shared" si="40"/>
        <v/>
      </c>
      <c r="BN15" s="388" t="s">
        <v>292</v>
      </c>
      <c r="BO15" s="389" t="s">
        <v>292</v>
      </c>
      <c r="BP15" s="389" t="s">
        <v>292</v>
      </c>
      <c r="BQ15" s="390" t="s">
        <v>292</v>
      </c>
      <c r="BR15" s="391" t="s">
        <v>292</v>
      </c>
      <c r="BS15" s="392" t="s">
        <v>292</v>
      </c>
      <c r="BT15" s="393" t="s">
        <v>292</v>
      </c>
      <c r="BU15" s="394" t="s">
        <v>292</v>
      </c>
      <c r="BV15" s="386" t="s">
        <v>292</v>
      </c>
      <c r="BW15" s="395"/>
      <c r="BX15" s="421"/>
      <c r="BY15" s="387" t="str">
        <f t="shared" si="41"/>
        <v/>
      </c>
      <c r="BZ15" s="388" t="s">
        <v>292</v>
      </c>
      <c r="CA15" s="389" t="s">
        <v>292</v>
      </c>
      <c r="CB15" s="389" t="s">
        <v>292</v>
      </c>
      <c r="CC15" s="390" t="s">
        <v>292</v>
      </c>
      <c r="CD15" s="391" t="s">
        <v>292</v>
      </c>
      <c r="CE15" s="392" t="s">
        <v>292</v>
      </c>
      <c r="CF15" s="393" t="s">
        <v>292</v>
      </c>
      <c r="CG15" s="394" t="s">
        <v>292</v>
      </c>
      <c r="CH15" s="386" t="s">
        <v>292</v>
      </c>
      <c r="CI15" s="395"/>
      <c r="CJ15" s="421"/>
      <c r="CK15" s="387" t="str">
        <f t="shared" si="42"/>
        <v/>
      </c>
      <c r="CL15" s="388" t="s">
        <v>292</v>
      </c>
      <c r="CM15" s="389" t="s">
        <v>292</v>
      </c>
      <c r="CN15" s="389" t="s">
        <v>292</v>
      </c>
      <c r="CO15" s="390" t="s">
        <v>292</v>
      </c>
      <c r="CP15" s="391" t="s">
        <v>292</v>
      </c>
      <c r="CQ15" s="392" t="s">
        <v>292</v>
      </c>
      <c r="CR15" s="393" t="s">
        <v>292</v>
      </c>
      <c r="CS15" s="394" t="s">
        <v>292</v>
      </c>
      <c r="CT15" s="386" t="s">
        <v>292</v>
      </c>
      <c r="CU15" s="395"/>
      <c r="CV15" s="415"/>
      <c r="CW15" s="387" t="str">
        <f t="shared" si="43"/>
        <v/>
      </c>
      <c r="CX15" s="388" t="s">
        <v>292</v>
      </c>
      <c r="CY15" s="389" t="s">
        <v>292</v>
      </c>
      <c r="CZ15" s="389" t="s">
        <v>292</v>
      </c>
      <c r="DA15" s="390" t="s">
        <v>292</v>
      </c>
      <c r="DB15" s="391" t="s">
        <v>292</v>
      </c>
      <c r="DC15" s="392" t="s">
        <v>292</v>
      </c>
      <c r="DD15" s="393" t="s">
        <v>292</v>
      </c>
      <c r="DE15" s="394" t="s">
        <v>292</v>
      </c>
      <c r="DF15" s="386" t="s">
        <v>292</v>
      </c>
      <c r="DG15" s="395"/>
      <c r="DH15" s="418"/>
      <c r="DI15" s="387" t="str">
        <f t="shared" si="44"/>
        <v/>
      </c>
      <c r="DJ15" s="388" t="s">
        <v>292</v>
      </c>
      <c r="DK15" s="389" t="s">
        <v>292</v>
      </c>
      <c r="DL15" s="389" t="s">
        <v>292</v>
      </c>
      <c r="DM15" s="390" t="s">
        <v>292</v>
      </c>
      <c r="DN15" s="391" t="s">
        <v>292</v>
      </c>
      <c r="DO15" s="392" t="s">
        <v>292</v>
      </c>
      <c r="DP15" s="393" t="s">
        <v>292</v>
      </c>
      <c r="DQ15" s="394" t="s">
        <v>292</v>
      </c>
      <c r="DR15" s="386" t="s">
        <v>292</v>
      </c>
      <c r="DS15" s="395"/>
      <c r="DT15" s="415"/>
      <c r="DU15" s="387">
        <f t="shared" si="45"/>
        <v>37944</v>
      </c>
      <c r="DV15" s="388" t="s">
        <v>368</v>
      </c>
      <c r="DW15" s="389">
        <v>37886</v>
      </c>
      <c r="DX15" s="389">
        <v>37944</v>
      </c>
      <c r="DY15" s="390" t="s">
        <v>628</v>
      </c>
      <c r="DZ15" s="391" t="s">
        <v>629</v>
      </c>
      <c r="EA15" s="392" t="s">
        <v>615</v>
      </c>
      <c r="EB15" s="393" t="s">
        <v>1335</v>
      </c>
      <c r="EC15" s="394" t="s">
        <v>630</v>
      </c>
      <c r="ED15" s="386" t="s">
        <v>292</v>
      </c>
      <c r="EE15" s="395"/>
      <c r="EF15" s="418"/>
      <c r="EG15" s="387" t="str">
        <f t="shared" si="46"/>
        <v/>
      </c>
      <c r="EH15" s="388" t="s">
        <v>292</v>
      </c>
      <c r="EI15" s="389" t="s">
        <v>292</v>
      </c>
      <c r="EJ15" s="389" t="s">
        <v>292</v>
      </c>
      <c r="EK15" s="390" t="s">
        <v>292</v>
      </c>
      <c r="EL15" s="391" t="s">
        <v>292</v>
      </c>
      <c r="EM15" s="392" t="s">
        <v>292</v>
      </c>
      <c r="EN15" s="393" t="s">
        <v>292</v>
      </c>
      <c r="EO15" s="394" t="s">
        <v>292</v>
      </c>
      <c r="EP15" s="386" t="s">
        <v>292</v>
      </c>
      <c r="EQ15" s="395"/>
      <c r="ER15" s="415"/>
      <c r="ES15" s="387">
        <f t="shared" si="47"/>
        <v>38986</v>
      </c>
      <c r="ET15" s="388" t="s">
        <v>369</v>
      </c>
      <c r="EU15" s="389">
        <v>38656</v>
      </c>
      <c r="EV15" s="389">
        <v>38986</v>
      </c>
      <c r="EW15" s="390" t="s">
        <v>773</v>
      </c>
      <c r="EX15" s="391" t="s">
        <v>625</v>
      </c>
      <c r="EY15" s="392" t="s">
        <v>615</v>
      </c>
      <c r="EZ15" s="393" t="s">
        <v>1335</v>
      </c>
      <c r="FA15" s="394" t="s">
        <v>774</v>
      </c>
      <c r="FB15" s="386" t="s">
        <v>292</v>
      </c>
      <c r="FC15" s="395"/>
      <c r="FD15" s="418"/>
      <c r="FE15" s="387">
        <f t="shared" si="48"/>
        <v>39351</v>
      </c>
      <c r="FF15" s="388" t="s">
        <v>370</v>
      </c>
      <c r="FG15" s="389">
        <v>39321</v>
      </c>
      <c r="FH15" s="389">
        <v>39351</v>
      </c>
      <c r="FI15" s="390" t="s">
        <v>624</v>
      </c>
      <c r="FJ15" s="391" t="s">
        <v>625</v>
      </c>
      <c r="FK15" s="392" t="s">
        <v>615</v>
      </c>
      <c r="FL15" s="393" t="s">
        <v>1347</v>
      </c>
      <c r="FM15" s="394" t="s">
        <v>627</v>
      </c>
      <c r="FN15" s="386" t="s">
        <v>292</v>
      </c>
      <c r="FO15" s="395"/>
      <c r="FP15" s="418" t="s">
        <v>626</v>
      </c>
      <c r="FQ15" s="387" t="str">
        <f t="shared" si="49"/>
        <v/>
      </c>
      <c r="FR15" s="388" t="s">
        <v>292</v>
      </c>
      <c r="FS15" s="389" t="s">
        <v>292</v>
      </c>
      <c r="FT15" s="389" t="s">
        <v>292</v>
      </c>
      <c r="FU15" s="390" t="s">
        <v>292</v>
      </c>
      <c r="FV15" s="391" t="s">
        <v>292</v>
      </c>
      <c r="FW15" s="392" t="s">
        <v>292</v>
      </c>
      <c r="FX15" s="393" t="s">
        <v>292</v>
      </c>
      <c r="FY15" s="394" t="s">
        <v>292</v>
      </c>
      <c r="FZ15" s="386" t="s">
        <v>292</v>
      </c>
      <c r="GA15" s="395"/>
      <c r="GB15" s="418"/>
      <c r="GC15" s="387" t="str">
        <f t="shared" si="50"/>
        <v/>
      </c>
      <c r="GD15" s="388" t="s">
        <v>292</v>
      </c>
      <c r="GE15" s="389" t="s">
        <v>292</v>
      </c>
      <c r="GF15" s="389" t="s">
        <v>292</v>
      </c>
      <c r="GG15" s="390" t="s">
        <v>292</v>
      </c>
      <c r="GH15" s="391" t="s">
        <v>292</v>
      </c>
      <c r="GI15" s="392" t="s">
        <v>292</v>
      </c>
      <c r="GJ15" s="393" t="s">
        <v>292</v>
      </c>
      <c r="GK15" s="394" t="s">
        <v>292</v>
      </c>
      <c r="GL15" s="386" t="s">
        <v>292</v>
      </c>
      <c r="GM15" s="395"/>
      <c r="GN15" s="418"/>
      <c r="GO15" s="387">
        <f t="shared" si="51"/>
        <v>40072</v>
      </c>
      <c r="GP15" s="388" t="s">
        <v>374</v>
      </c>
      <c r="GQ15" s="389">
        <v>39976</v>
      </c>
      <c r="GR15" s="389">
        <v>40072</v>
      </c>
      <c r="GS15" s="390" t="s">
        <v>775</v>
      </c>
      <c r="GT15" s="391" t="s">
        <v>676</v>
      </c>
      <c r="GU15" s="392" t="s">
        <v>615</v>
      </c>
      <c r="GV15" s="393" t="s">
        <v>1335</v>
      </c>
      <c r="GW15" s="394" t="s">
        <v>776</v>
      </c>
      <c r="GX15" s="386"/>
      <c r="GY15" s="395"/>
      <c r="GZ15" s="418"/>
      <c r="HA15" s="387" t="str">
        <f t="shared" si="52"/>
        <v/>
      </c>
      <c r="HB15" s="388" t="s">
        <v>292</v>
      </c>
      <c r="HC15" s="389" t="s">
        <v>292</v>
      </c>
      <c r="HD15" s="389" t="s">
        <v>292</v>
      </c>
      <c r="HE15" s="390" t="s">
        <v>292</v>
      </c>
      <c r="HF15" s="391" t="s">
        <v>292</v>
      </c>
      <c r="HG15" s="392" t="s">
        <v>292</v>
      </c>
      <c r="HH15" s="393" t="s">
        <v>292</v>
      </c>
      <c r="HI15" s="394" t="s">
        <v>292</v>
      </c>
      <c r="HJ15" s="386" t="s">
        <v>292</v>
      </c>
      <c r="HK15" s="395"/>
      <c r="HM15" s="387">
        <f t="shared" si="53"/>
        <v>40788</v>
      </c>
      <c r="HN15" s="388" t="s">
        <v>1471</v>
      </c>
      <c r="HO15" s="396">
        <v>40430</v>
      </c>
      <c r="HP15" s="389">
        <v>40788</v>
      </c>
      <c r="HQ15" s="390" t="s">
        <v>1486</v>
      </c>
      <c r="HR15" s="391" t="s">
        <v>625</v>
      </c>
      <c r="HS15" s="392" t="s">
        <v>615</v>
      </c>
      <c r="HT15" s="393" t="s">
        <v>1347</v>
      </c>
      <c r="HU15" s="394" t="s">
        <v>1487</v>
      </c>
      <c r="HV15" s="386" t="s">
        <v>292</v>
      </c>
      <c r="HW15" s="395"/>
      <c r="HX15" s="364" t="s">
        <v>626</v>
      </c>
      <c r="HY15" s="387">
        <f t="shared" si="54"/>
        <v>41269</v>
      </c>
      <c r="HZ15" s="388" t="s">
        <v>1472</v>
      </c>
      <c r="IA15" s="419">
        <v>41183</v>
      </c>
      <c r="IB15" s="419">
        <v>41269</v>
      </c>
      <c r="IC15" s="390" t="s">
        <v>1488</v>
      </c>
      <c r="ID15" s="391" t="s">
        <v>656</v>
      </c>
      <c r="IE15" s="392" t="s">
        <v>615</v>
      </c>
      <c r="IF15" s="393" t="s">
        <v>1336</v>
      </c>
      <c r="IG15" s="394" t="s">
        <v>1489</v>
      </c>
      <c r="IH15" s="386" t="s">
        <v>292</v>
      </c>
      <c r="II15" s="395"/>
      <c r="IJ15" s="420"/>
      <c r="IK15" s="387">
        <f t="shared" si="55"/>
        <v>41997</v>
      </c>
      <c r="IL15" s="388" t="str">
        <f t="shared" ref="IL15" si="81">IF(IO15="","",IK$1)</f>
        <v>Abe II</v>
      </c>
      <c r="IM15" s="396">
        <v>41885</v>
      </c>
      <c r="IN15" s="396">
        <f t="shared" ref="IN15" si="82">IF(IO15="","",IK$3)</f>
        <v>41997</v>
      </c>
      <c r="IO15" s="390" t="str">
        <f t="shared" ref="IO15" si="83">IF(IV15="","",IF(ISNUMBER(SEARCH(":",IV15)),MID(IV15,FIND(":",IV15)+2,FIND("(",IV15)-FIND(":",IV15)-3),LEFT(IV15,FIND("(",IV15)-2)))</f>
        <v>Sanae Takaichi</v>
      </c>
      <c r="IP15" s="391" t="str">
        <f t="shared" ref="IP15" si="84">IF(IV15="","",MID(IV15,FIND("(",IV15)+1,4))</f>
        <v>1961</v>
      </c>
      <c r="IQ15" s="392" t="str">
        <f t="shared" ref="IQ15" si="85">IF(ISNUMBER(SEARCH("*female*",IV15)),"female",IF(ISNUMBER(SEARCH("*male*",IV15)),"male",""))</f>
        <v>female</v>
      </c>
      <c r="IR15" s="393" t="s">
        <v>1335</v>
      </c>
      <c r="IS15" s="394" t="str">
        <f t="shared" ref="IS15" si="86">IF(IO15="","",(MID(IO15,(SEARCH("^^",SUBSTITUTE(IO15," ","^^",LEN(IO15)-LEN(SUBSTITUTE(IO15," ","")))))+1,99)&amp;"_"&amp;LEFT(IO15,FIND(" ",IO15)-1)&amp;"_"&amp;IP15))</f>
        <v>Takaichi_Sanae_1961</v>
      </c>
      <c r="IT15" s="386"/>
      <c r="IU15" s="395"/>
      <c r="IV15" s="364" t="s">
        <v>1848</v>
      </c>
      <c r="IW15" s="387">
        <f t="shared" si="0"/>
        <v>43040</v>
      </c>
      <c r="IX15" s="388" t="str">
        <f t="shared" si="1"/>
        <v>Abe III</v>
      </c>
      <c r="IY15" s="419">
        <v>42950</v>
      </c>
      <c r="IZ15" s="396">
        <f t="shared" si="57"/>
        <v>43040</v>
      </c>
      <c r="JA15" s="390" t="str">
        <f t="shared" si="3"/>
        <v>Seiko Noda</v>
      </c>
      <c r="JB15" s="391" t="str">
        <f t="shared" si="58"/>
        <v>1960</v>
      </c>
      <c r="JC15" s="392" t="str">
        <f t="shared" si="4"/>
        <v>female</v>
      </c>
      <c r="JD15" s="393" t="str">
        <f t="shared" si="80"/>
        <v>jp_ldp01</v>
      </c>
      <c r="JE15" s="394" t="str">
        <f t="shared" si="5"/>
        <v>Noda_Seiko_1960</v>
      </c>
      <c r="JF15" s="386" t="str">
        <f t="shared" si="6"/>
        <v/>
      </c>
      <c r="JG15" s="395"/>
      <c r="JH15" s="420" t="s">
        <v>2007</v>
      </c>
      <c r="JI15" s="387">
        <f t="shared" si="59"/>
        <v>44090</v>
      </c>
      <c r="JJ15" s="388" t="str">
        <f t="shared" si="60"/>
        <v>Abe IV</v>
      </c>
      <c r="JK15" s="419">
        <v>43375</v>
      </c>
      <c r="JL15" s="396">
        <v>43719</v>
      </c>
      <c r="JM15" s="390" t="str">
        <f t="shared" si="63"/>
        <v>Masatoshi Ishida</v>
      </c>
      <c r="JN15" s="391" t="str">
        <f t="shared" si="64"/>
        <v>1952</v>
      </c>
      <c r="JO15" s="392" t="str">
        <f t="shared" si="65"/>
        <v>male</v>
      </c>
      <c r="JP15" s="393" t="str">
        <f t="shared" si="66"/>
        <v>jp_ldp01</v>
      </c>
      <c r="JQ15" s="394" t="str">
        <f t="shared" si="67"/>
        <v>Ishida_Masatoshi_1952</v>
      </c>
      <c r="JR15" s="386" t="str">
        <f t="shared" si="68"/>
        <v/>
      </c>
      <c r="JS15" s="395"/>
      <c r="JT15" s="420" t="s">
        <v>2029</v>
      </c>
      <c r="JU15" s="387" t="str">
        <f t="shared" si="69"/>
        <v/>
      </c>
      <c r="JV15" s="388" t="str">
        <f t="shared" si="70"/>
        <v/>
      </c>
      <c r="JW15" s="419" t="str">
        <f t="shared" si="71"/>
        <v/>
      </c>
      <c r="JX15" s="396" t="str">
        <f t="shared" si="72"/>
        <v/>
      </c>
      <c r="JY15" s="390" t="str">
        <f t="shared" si="73"/>
        <v/>
      </c>
      <c r="JZ15" s="391" t="str">
        <f t="shared" si="74"/>
        <v/>
      </c>
      <c r="KA15" s="392" t="str">
        <f t="shared" si="75"/>
        <v/>
      </c>
      <c r="KB15" s="393" t="str">
        <f t="shared" si="76"/>
        <v/>
      </c>
      <c r="KC15" s="394" t="str">
        <f t="shared" si="77"/>
        <v/>
      </c>
      <c r="KD15" s="386" t="str">
        <f t="shared" si="78"/>
        <v/>
      </c>
      <c r="KE15" s="395"/>
      <c r="KG15" s="387" t="str">
        <f t="shared" si="26"/>
        <v/>
      </c>
      <c r="KH15" s="388" t="str">
        <f t="shared" si="27"/>
        <v/>
      </c>
      <c r="KI15" s="419" t="str">
        <f t="shared" si="28"/>
        <v/>
      </c>
      <c r="KJ15" s="396" t="str">
        <f t="shared" si="29"/>
        <v/>
      </c>
      <c r="KK15" s="390" t="str">
        <f t="shared" si="30"/>
        <v/>
      </c>
      <c r="KL15" s="391" t="str">
        <f t="shared" si="79"/>
        <v/>
      </c>
      <c r="KM15" s="392" t="str">
        <f t="shared" si="31"/>
        <v/>
      </c>
      <c r="KN15" s="393" t="str">
        <f t="shared" si="32"/>
        <v/>
      </c>
      <c r="KO15" s="394" t="str">
        <f t="shared" si="33"/>
        <v/>
      </c>
      <c r="KP15" s="386" t="str">
        <f t="shared" si="34"/>
        <v/>
      </c>
      <c r="KQ15" s="395"/>
    </row>
    <row r="16" spans="1:304" ht="13.5" customHeight="1">
      <c r="A16" s="385"/>
      <c r="B16" s="415" t="s">
        <v>295</v>
      </c>
      <c r="D16" s="364"/>
      <c r="E16" s="387"/>
      <c r="F16" s="388"/>
      <c r="G16" s="389"/>
      <c r="H16" s="389"/>
      <c r="I16" s="390"/>
      <c r="J16" s="391"/>
      <c r="K16" s="392"/>
      <c r="L16" s="393"/>
      <c r="M16" s="394"/>
      <c r="O16" s="395"/>
      <c r="P16" s="415"/>
      <c r="Q16" s="387"/>
      <c r="R16" s="388"/>
      <c r="S16" s="389"/>
      <c r="T16" s="389"/>
      <c r="U16" s="390"/>
      <c r="V16" s="391"/>
      <c r="W16" s="392"/>
      <c r="X16" s="393"/>
      <c r="Y16" s="394"/>
      <c r="AA16" s="395"/>
      <c r="AB16" s="415"/>
      <c r="AC16" s="387"/>
      <c r="AD16" s="388"/>
      <c r="AE16" s="389"/>
      <c r="AF16" s="389"/>
      <c r="AG16" s="390"/>
      <c r="AH16" s="391"/>
      <c r="AI16" s="392"/>
      <c r="AJ16" s="393"/>
      <c r="AK16" s="394"/>
      <c r="AL16" s="386"/>
      <c r="AM16" s="395"/>
      <c r="AN16" s="415"/>
      <c r="AO16" s="387"/>
      <c r="AP16" s="388"/>
      <c r="AQ16" s="389"/>
      <c r="AR16" s="389"/>
      <c r="AS16" s="390"/>
      <c r="AT16" s="391"/>
      <c r="AU16" s="392"/>
      <c r="AV16" s="393"/>
      <c r="AW16" s="394"/>
      <c r="AX16" s="386"/>
      <c r="AY16" s="395"/>
      <c r="AZ16" s="415"/>
      <c r="BA16" s="387"/>
      <c r="BB16" s="388"/>
      <c r="BC16" s="389"/>
      <c r="BD16" s="389"/>
      <c r="BE16" s="390"/>
      <c r="BF16" s="391"/>
      <c r="BG16" s="392"/>
      <c r="BH16" s="393"/>
      <c r="BI16" s="394"/>
      <c r="BJ16" s="386"/>
      <c r="BK16" s="395"/>
      <c r="BL16" s="415"/>
      <c r="BM16" s="387"/>
      <c r="BN16" s="388"/>
      <c r="BO16" s="389"/>
      <c r="BP16" s="389"/>
      <c r="BQ16" s="390"/>
      <c r="BR16" s="391"/>
      <c r="BS16" s="392"/>
      <c r="BT16" s="393"/>
      <c r="BU16" s="394"/>
      <c r="BV16" s="386"/>
      <c r="BW16" s="395"/>
      <c r="BX16" s="421"/>
      <c r="BY16" s="387"/>
      <c r="BZ16" s="388"/>
      <c r="CA16" s="389"/>
      <c r="CB16" s="389"/>
      <c r="CC16" s="390"/>
      <c r="CD16" s="391"/>
      <c r="CE16" s="392"/>
      <c r="CF16" s="393"/>
      <c r="CG16" s="394"/>
      <c r="CH16" s="386"/>
      <c r="CI16" s="395"/>
      <c r="CJ16" s="421"/>
      <c r="CK16" s="387"/>
      <c r="CL16" s="388"/>
      <c r="CM16" s="389"/>
      <c r="CN16" s="389"/>
      <c r="CO16" s="390"/>
      <c r="CP16" s="391"/>
      <c r="CQ16" s="392"/>
      <c r="CR16" s="393"/>
      <c r="CS16" s="394"/>
      <c r="CT16" s="386"/>
      <c r="CU16" s="395"/>
      <c r="CV16" s="415"/>
      <c r="CW16" s="387"/>
      <c r="CX16" s="388"/>
      <c r="CY16" s="389"/>
      <c r="CZ16" s="389"/>
      <c r="DA16" s="390"/>
      <c r="DB16" s="391"/>
      <c r="DC16" s="392"/>
      <c r="DD16" s="393"/>
      <c r="DE16" s="394"/>
      <c r="DF16" s="386"/>
      <c r="DG16" s="395"/>
      <c r="DH16" s="418"/>
      <c r="DI16" s="387"/>
      <c r="DJ16" s="388"/>
      <c r="DK16" s="389"/>
      <c r="DL16" s="389"/>
      <c r="DM16" s="390"/>
      <c r="DN16" s="391"/>
      <c r="DO16" s="392"/>
      <c r="DP16" s="393"/>
      <c r="DQ16" s="394"/>
      <c r="DR16" s="386"/>
      <c r="DS16" s="395"/>
      <c r="DT16" s="415"/>
      <c r="DU16" s="387"/>
      <c r="DV16" s="388"/>
      <c r="DW16" s="389"/>
      <c r="DX16" s="389"/>
      <c r="DY16" s="390"/>
      <c r="DZ16" s="391"/>
      <c r="EA16" s="392"/>
      <c r="EB16" s="393"/>
      <c r="EC16" s="394"/>
      <c r="ED16" s="386"/>
      <c r="EE16" s="395"/>
      <c r="EF16" s="418"/>
      <c r="EG16" s="387"/>
      <c r="EH16" s="388"/>
      <c r="EI16" s="389"/>
      <c r="EJ16" s="389"/>
      <c r="EK16" s="390"/>
      <c r="EL16" s="391"/>
      <c r="EM16" s="392"/>
      <c r="EN16" s="393"/>
      <c r="EO16" s="394"/>
      <c r="EP16" s="386"/>
      <c r="EQ16" s="395"/>
      <c r="ER16" s="415"/>
      <c r="ES16" s="387"/>
      <c r="ET16" s="388"/>
      <c r="EU16" s="389"/>
      <c r="EV16" s="389"/>
      <c r="EW16" s="390"/>
      <c r="EX16" s="391"/>
      <c r="EY16" s="392"/>
      <c r="EZ16" s="393"/>
      <c r="FA16" s="394"/>
      <c r="FB16" s="386"/>
      <c r="FC16" s="395"/>
      <c r="FD16" s="418"/>
      <c r="FE16" s="387"/>
      <c r="FF16" s="388"/>
      <c r="FG16" s="389"/>
      <c r="FH16" s="389"/>
      <c r="FI16" s="390"/>
      <c r="FJ16" s="391"/>
      <c r="FK16" s="392"/>
      <c r="FL16" s="393"/>
      <c r="FM16" s="394"/>
      <c r="FN16" s="386"/>
      <c r="FO16" s="395"/>
      <c r="FP16" s="418"/>
      <c r="FQ16" s="387"/>
      <c r="FR16" s="388"/>
      <c r="FS16" s="389"/>
      <c r="FT16" s="389"/>
      <c r="FU16" s="390"/>
      <c r="FV16" s="391"/>
      <c r="FW16" s="392"/>
      <c r="FX16" s="393"/>
      <c r="FY16" s="394"/>
      <c r="FZ16" s="386"/>
      <c r="GA16" s="395"/>
      <c r="GB16" s="418"/>
      <c r="GC16" s="387"/>
      <c r="GD16" s="388"/>
      <c r="GE16" s="389"/>
      <c r="GF16" s="389"/>
      <c r="GG16" s="390"/>
      <c r="GH16" s="391"/>
      <c r="GI16" s="392"/>
      <c r="GJ16" s="393"/>
      <c r="GK16" s="394"/>
      <c r="GL16" s="386"/>
      <c r="GM16" s="395"/>
      <c r="GN16" s="418"/>
      <c r="GO16" s="387"/>
      <c r="GP16" s="388"/>
      <c r="GQ16" s="389"/>
      <c r="GR16" s="389"/>
      <c r="GS16" s="390"/>
      <c r="GT16" s="391"/>
      <c r="GU16" s="392"/>
      <c r="GV16" s="393"/>
      <c r="GW16" s="394"/>
      <c r="GX16" s="386"/>
      <c r="GY16" s="395"/>
      <c r="GZ16" s="418"/>
      <c r="HA16" s="387"/>
      <c r="HB16" s="388"/>
      <c r="HC16" s="389"/>
      <c r="HD16" s="389"/>
      <c r="HE16" s="390"/>
      <c r="HF16" s="391"/>
      <c r="HG16" s="392"/>
      <c r="HH16" s="393"/>
      <c r="HI16" s="394"/>
      <c r="HJ16" s="386"/>
      <c r="HK16" s="395"/>
      <c r="HM16" s="387"/>
      <c r="HN16" s="388"/>
      <c r="HO16" s="396"/>
      <c r="HP16" s="389"/>
      <c r="HQ16" s="390"/>
      <c r="HR16" s="391"/>
      <c r="HS16" s="392"/>
      <c r="HT16" s="393"/>
      <c r="HU16" s="394"/>
      <c r="HV16" s="386"/>
      <c r="HW16" s="395"/>
      <c r="HY16" s="387"/>
      <c r="HZ16" s="388"/>
      <c r="IA16" s="419"/>
      <c r="IB16" s="419"/>
      <c r="IC16" s="390"/>
      <c r="ID16" s="391"/>
      <c r="IE16" s="392"/>
      <c r="IF16" s="393"/>
      <c r="IG16" s="394"/>
      <c r="IH16" s="386"/>
      <c r="II16" s="395"/>
      <c r="IJ16" s="420"/>
      <c r="IK16" s="387"/>
      <c r="IL16" s="388"/>
      <c r="IM16" s="396"/>
      <c r="IN16" s="396"/>
      <c r="IO16" s="390"/>
      <c r="IP16" s="391"/>
      <c r="IQ16" s="392"/>
      <c r="IR16" s="393"/>
      <c r="IS16" s="394"/>
      <c r="IT16" s="386"/>
      <c r="IU16" s="395"/>
      <c r="IW16" s="387"/>
      <c r="IX16" s="388"/>
      <c r="IY16" s="419"/>
      <c r="IZ16" s="396"/>
      <c r="JA16" s="390"/>
      <c r="JB16" s="391"/>
      <c r="JC16" s="392"/>
      <c r="JD16" s="393"/>
      <c r="JE16" s="394"/>
      <c r="JF16" s="386"/>
      <c r="JG16" s="395"/>
      <c r="JH16" s="420"/>
      <c r="JI16" s="387">
        <f t="shared" ref="JI16" si="87">IF(JM16="","",JI$3)</f>
        <v>44090</v>
      </c>
      <c r="JJ16" s="388" t="str">
        <f t="shared" ref="JJ16" si="88">IF(JM16="","",JI$1)</f>
        <v>Abe IV</v>
      </c>
      <c r="JK16" s="396">
        <v>43719</v>
      </c>
      <c r="JL16" s="396">
        <f t="shared" ref="JL16" si="89">IF(JM16="","",JI$3)</f>
        <v>44090</v>
      </c>
      <c r="JM16" s="390" t="str">
        <f t="shared" ref="JM16" si="90">IF(JT16="","",IF(ISNUMBER(SEARCH(":",JT16)),MID(JT16,FIND(":",JT16)+2,FIND("(",JT16)-FIND(":",JT16)-3),LEFT(JT16,FIND("(",JT16)-2)))</f>
        <v>Sanae Takaichi</v>
      </c>
      <c r="JN16" s="391" t="str">
        <f t="shared" ref="JN16" si="91">IF(JT16="","",MID(JT16,FIND("(",JT16)+1,4))</f>
        <v>1961</v>
      </c>
      <c r="JO16" s="392" t="str">
        <f t="shared" ref="JO16" si="92">IF(ISNUMBER(SEARCH("*female*",JT16)),"female",IF(ISNUMBER(SEARCH("*male*",JT16)),"male",""))</f>
        <v>female</v>
      </c>
      <c r="JP16" s="393" t="str">
        <f t="shared" ref="JP16" si="93">IF(JT16="","",IF(ISERROR(MID(JT16,FIND("male,",JT16)+6,(FIND(")",JT16)-(FIND("male,",JT16)+6))))=TRUE,"missing/error",MID(JT16,FIND("male,",JT16)+6,(FIND(")",JT16)-(FIND("male,",JT16)+6)))))</f>
        <v>jp_ldp01</v>
      </c>
      <c r="JQ16" s="394" t="str">
        <f t="shared" ref="JQ16" si="94">IF(JM16="","",(MID(JM16,(SEARCH("^^",SUBSTITUTE(JM16," ","^^",LEN(JM16)-LEN(SUBSTITUTE(JM16," ","")))))+1,99)&amp;"_"&amp;LEFT(JM16,FIND(" ",JM16)-1)&amp;"_"&amp;JN16))</f>
        <v>Takaichi_Sanae_1961</v>
      </c>
      <c r="JR16" s="386" t="str">
        <f t="shared" ref="JR16" si="95">IF(JT16="","",IF((LEN(JT16)-LEN(SUBSTITUTE(JT16,"male","")))/LEN("male")&gt;1,"!",IF(RIGHT(JT16,1)=")","",IF(RIGHT(JT16,2)=") ","",IF(RIGHT(JT16,2)=").","","!!")))))</f>
        <v/>
      </c>
      <c r="JS16" s="395"/>
      <c r="JT16" s="420" t="s">
        <v>2065</v>
      </c>
      <c r="JU16" s="387" t="str">
        <f t="shared" si="69"/>
        <v/>
      </c>
      <c r="JV16" s="388" t="str">
        <f t="shared" si="70"/>
        <v/>
      </c>
      <c r="JW16" s="419" t="str">
        <f t="shared" si="71"/>
        <v/>
      </c>
      <c r="JX16" s="396" t="str">
        <f t="shared" si="72"/>
        <v/>
      </c>
      <c r="JY16" s="390" t="str">
        <f t="shared" si="73"/>
        <v/>
      </c>
      <c r="JZ16" s="391" t="str">
        <f t="shared" si="74"/>
        <v/>
      </c>
      <c r="KA16" s="392" t="str">
        <f t="shared" si="75"/>
        <v/>
      </c>
      <c r="KB16" s="393" t="str">
        <f t="shared" si="76"/>
        <v/>
      </c>
      <c r="KC16" s="394" t="str">
        <f t="shared" si="77"/>
        <v/>
      </c>
      <c r="KD16" s="386" t="str">
        <f t="shared" si="78"/>
        <v/>
      </c>
      <c r="KE16" s="395"/>
      <c r="KG16" s="387" t="str">
        <f t="shared" si="26"/>
        <v/>
      </c>
      <c r="KH16" s="388" t="str">
        <f t="shared" si="27"/>
        <v/>
      </c>
      <c r="KI16" s="419" t="str">
        <f t="shared" si="28"/>
        <v/>
      </c>
      <c r="KJ16" s="396" t="str">
        <f t="shared" si="29"/>
        <v/>
      </c>
      <c r="KK16" s="390" t="str">
        <f t="shared" si="30"/>
        <v/>
      </c>
      <c r="KL16" s="391" t="str">
        <f t="shared" si="79"/>
        <v/>
      </c>
      <c r="KM16" s="392" t="str">
        <f t="shared" si="31"/>
        <v/>
      </c>
      <c r="KN16" s="393" t="str">
        <f t="shared" si="32"/>
        <v/>
      </c>
      <c r="KO16" s="394" t="str">
        <f t="shared" si="33"/>
        <v/>
      </c>
      <c r="KP16" s="386" t="str">
        <f t="shared" si="34"/>
        <v/>
      </c>
      <c r="KQ16" s="395"/>
    </row>
    <row r="17" spans="1:304" ht="13.5" customHeight="1">
      <c r="A17" s="385"/>
      <c r="B17" s="421" t="s">
        <v>301</v>
      </c>
      <c r="D17" s="364"/>
      <c r="E17" s="387">
        <f t="shared" si="35"/>
        <v>33548</v>
      </c>
      <c r="F17" s="388" t="s">
        <v>296</v>
      </c>
      <c r="G17" s="389">
        <v>32932</v>
      </c>
      <c r="H17" s="389">
        <v>33548</v>
      </c>
      <c r="I17" s="390" t="s">
        <v>777</v>
      </c>
      <c r="J17" s="391" t="s">
        <v>745</v>
      </c>
      <c r="K17" s="392" t="s">
        <v>615</v>
      </c>
      <c r="L17" s="393" t="s">
        <v>1335</v>
      </c>
      <c r="M17" s="394" t="s">
        <v>778</v>
      </c>
      <c r="N17" s="386" t="s">
        <v>292</v>
      </c>
      <c r="O17" s="395"/>
      <c r="P17" s="421"/>
      <c r="Q17" s="387">
        <f t="shared" si="36"/>
        <v>34190</v>
      </c>
      <c r="R17" s="388" t="s">
        <v>297</v>
      </c>
      <c r="S17" s="389">
        <v>33548</v>
      </c>
      <c r="T17" s="389">
        <v>34066</v>
      </c>
      <c r="U17" s="390" t="s">
        <v>760</v>
      </c>
      <c r="V17" s="391" t="s">
        <v>761</v>
      </c>
      <c r="W17" s="392" t="s">
        <v>615</v>
      </c>
      <c r="X17" s="393" t="s">
        <v>1335</v>
      </c>
      <c r="Y17" s="394" t="s">
        <v>762</v>
      </c>
      <c r="Z17" s="386" t="s">
        <v>292</v>
      </c>
      <c r="AA17" s="395"/>
      <c r="AB17" s="415"/>
      <c r="AC17" s="387">
        <f t="shared" si="37"/>
        <v>34452</v>
      </c>
      <c r="AD17" s="388" t="s">
        <v>713</v>
      </c>
      <c r="AE17" s="389">
        <v>34190</v>
      </c>
      <c r="AF17" s="389">
        <v>34452</v>
      </c>
      <c r="AG17" s="390" t="s">
        <v>742</v>
      </c>
      <c r="AH17" s="391" t="s">
        <v>648</v>
      </c>
      <c r="AI17" s="392" t="s">
        <v>615</v>
      </c>
      <c r="AJ17" s="393" t="s">
        <v>1337</v>
      </c>
      <c r="AK17" s="394" t="s">
        <v>743</v>
      </c>
      <c r="AL17" s="386" t="s">
        <v>292</v>
      </c>
      <c r="AM17" s="395"/>
      <c r="AN17" s="415"/>
      <c r="AO17" s="387">
        <f t="shared" si="38"/>
        <v>34515</v>
      </c>
      <c r="AP17" s="388" t="s">
        <v>602</v>
      </c>
      <c r="AQ17" s="389">
        <v>34452</v>
      </c>
      <c r="AR17" s="389">
        <v>34515</v>
      </c>
      <c r="AS17" s="390" t="s">
        <v>779</v>
      </c>
      <c r="AT17" s="391" t="s">
        <v>709</v>
      </c>
      <c r="AU17" s="392" t="s">
        <v>615</v>
      </c>
      <c r="AV17" s="393" t="s">
        <v>1341</v>
      </c>
      <c r="AW17" s="394" t="s">
        <v>780</v>
      </c>
      <c r="AX17" s="386" t="s">
        <v>292</v>
      </c>
      <c r="AY17" s="395"/>
      <c r="AZ17" s="415"/>
      <c r="BA17" s="387">
        <f t="shared" si="39"/>
        <v>35075</v>
      </c>
      <c r="BB17" s="388" t="s">
        <v>607</v>
      </c>
      <c r="BC17" s="389">
        <v>34515</v>
      </c>
      <c r="BD17" s="389">
        <v>35075</v>
      </c>
      <c r="BE17" s="390" t="s">
        <v>763</v>
      </c>
      <c r="BF17" s="391" t="s">
        <v>693</v>
      </c>
      <c r="BG17" s="392" t="s">
        <v>615</v>
      </c>
      <c r="BH17" s="393" t="s">
        <v>1335</v>
      </c>
      <c r="BI17" s="394" t="s">
        <v>764</v>
      </c>
      <c r="BJ17" s="386" t="s">
        <v>292</v>
      </c>
      <c r="BK17" s="395"/>
      <c r="BL17" s="415"/>
      <c r="BM17" s="387">
        <f t="shared" si="40"/>
        <v>35376</v>
      </c>
      <c r="BN17" s="388" t="s">
        <v>362</v>
      </c>
      <c r="BO17" s="389">
        <v>35075</v>
      </c>
      <c r="BP17" s="389">
        <v>35376</v>
      </c>
      <c r="BQ17" s="390" t="s">
        <v>781</v>
      </c>
      <c r="BR17" s="391" t="s">
        <v>693</v>
      </c>
      <c r="BS17" s="392" t="s">
        <v>615</v>
      </c>
      <c r="BT17" s="393" t="s">
        <v>1335</v>
      </c>
      <c r="BU17" s="394" t="s">
        <v>782</v>
      </c>
      <c r="BV17" s="386" t="s">
        <v>292</v>
      </c>
      <c r="BW17" s="395"/>
      <c r="BX17" s="417"/>
      <c r="BY17" s="387">
        <f t="shared" si="41"/>
        <v>36006</v>
      </c>
      <c r="BZ17" s="388" t="s">
        <v>363</v>
      </c>
      <c r="CA17" s="389">
        <v>35376</v>
      </c>
      <c r="CB17" s="389">
        <v>35684</v>
      </c>
      <c r="CC17" s="390" t="s">
        <v>781</v>
      </c>
      <c r="CD17" s="391" t="s">
        <v>693</v>
      </c>
      <c r="CE17" s="392" t="s">
        <v>615</v>
      </c>
      <c r="CF17" s="393" t="s">
        <v>1335</v>
      </c>
      <c r="CG17" s="394" t="s">
        <v>782</v>
      </c>
      <c r="CH17" s="386" t="s">
        <v>292</v>
      </c>
      <c r="CI17" s="395"/>
      <c r="CJ17" s="417"/>
      <c r="CK17" s="387">
        <f t="shared" si="42"/>
        <v>36621</v>
      </c>
      <c r="CL17" s="388" t="s">
        <v>364</v>
      </c>
      <c r="CM17" s="389">
        <v>36006</v>
      </c>
      <c r="CN17" s="389">
        <v>36438</v>
      </c>
      <c r="CO17" s="390" t="s">
        <v>679</v>
      </c>
      <c r="CP17" s="391" t="s">
        <v>680</v>
      </c>
      <c r="CQ17" s="392" t="s">
        <v>615</v>
      </c>
      <c r="CR17" s="393" t="s">
        <v>1335</v>
      </c>
      <c r="CS17" s="394" t="s">
        <v>681</v>
      </c>
      <c r="CT17" s="386" t="s">
        <v>292</v>
      </c>
      <c r="CU17" s="395"/>
      <c r="CV17" s="415"/>
      <c r="CW17" s="387">
        <f t="shared" si="43"/>
        <v>36711</v>
      </c>
      <c r="CX17" s="388" t="s">
        <v>365</v>
      </c>
      <c r="CY17" s="389">
        <v>36621</v>
      </c>
      <c r="CZ17" s="389">
        <v>36711</v>
      </c>
      <c r="DA17" s="390" t="s">
        <v>763</v>
      </c>
      <c r="DB17" s="391" t="s">
        <v>693</v>
      </c>
      <c r="DC17" s="392" t="s">
        <v>615</v>
      </c>
      <c r="DD17" s="393" t="s">
        <v>1335</v>
      </c>
      <c r="DE17" s="394" t="s">
        <v>764</v>
      </c>
      <c r="DF17" s="386" t="s">
        <v>292</v>
      </c>
      <c r="DG17" s="395"/>
      <c r="DH17" s="415"/>
      <c r="DI17" s="387">
        <f t="shared" si="44"/>
        <v>37007</v>
      </c>
      <c r="DJ17" s="388" t="s">
        <v>366</v>
      </c>
      <c r="DK17" s="389">
        <v>36711</v>
      </c>
      <c r="DL17" s="389">
        <v>37007</v>
      </c>
      <c r="DM17" s="390" t="s">
        <v>763</v>
      </c>
      <c r="DN17" s="391" t="s">
        <v>693</v>
      </c>
      <c r="DO17" s="392" t="s">
        <v>615</v>
      </c>
      <c r="DP17" s="393" t="s">
        <v>1335</v>
      </c>
      <c r="DQ17" s="394" t="s">
        <v>764</v>
      </c>
      <c r="DR17" s="386" t="s">
        <v>292</v>
      </c>
      <c r="DS17" s="395"/>
      <c r="DT17" s="415"/>
      <c r="DU17" s="387">
        <f t="shared" si="45"/>
        <v>37944</v>
      </c>
      <c r="DV17" s="388" t="s">
        <v>367</v>
      </c>
      <c r="DW17" s="389">
        <v>37007</v>
      </c>
      <c r="DX17" s="389">
        <v>37286</v>
      </c>
      <c r="DY17" s="390" t="s">
        <v>783</v>
      </c>
      <c r="DZ17" s="391" t="s">
        <v>632</v>
      </c>
      <c r="EA17" s="392" t="s">
        <v>677</v>
      </c>
      <c r="EB17" s="393" t="s">
        <v>1335</v>
      </c>
      <c r="EC17" s="394" t="s">
        <v>784</v>
      </c>
      <c r="ED17" s="386" t="s">
        <v>292</v>
      </c>
      <c r="EE17" s="395"/>
      <c r="EF17" s="415"/>
      <c r="EG17" s="387">
        <f t="shared" si="46"/>
        <v>38616</v>
      </c>
      <c r="EH17" s="388" t="s">
        <v>368</v>
      </c>
      <c r="EI17" s="389">
        <v>37944</v>
      </c>
      <c r="EJ17" s="389">
        <v>38257</v>
      </c>
      <c r="EK17" s="390" t="s">
        <v>785</v>
      </c>
      <c r="EL17" s="391" t="s">
        <v>718</v>
      </c>
      <c r="EM17" s="392" t="s">
        <v>677</v>
      </c>
      <c r="EN17" s="393" t="s">
        <v>1347</v>
      </c>
      <c r="EO17" s="394" t="s">
        <v>786</v>
      </c>
      <c r="EP17" s="386" t="s">
        <v>292</v>
      </c>
      <c r="EQ17" s="395"/>
      <c r="ER17" s="415" t="s">
        <v>626</v>
      </c>
      <c r="ES17" s="387">
        <f t="shared" si="47"/>
        <v>38986</v>
      </c>
      <c r="ET17" s="388" t="s">
        <v>369</v>
      </c>
      <c r="EU17" s="389">
        <v>38616</v>
      </c>
      <c r="EV17" s="389">
        <v>38656</v>
      </c>
      <c r="EW17" s="390" t="s">
        <v>631</v>
      </c>
      <c r="EX17" s="391" t="s">
        <v>632</v>
      </c>
      <c r="EY17" s="392" t="s">
        <v>615</v>
      </c>
      <c r="EZ17" s="393" t="s">
        <v>1335</v>
      </c>
      <c r="FA17" s="394" t="s">
        <v>633</v>
      </c>
      <c r="FB17" s="386" t="s">
        <v>292</v>
      </c>
      <c r="FC17" s="395"/>
      <c r="FD17" s="418"/>
      <c r="FE17" s="387">
        <f t="shared" si="48"/>
        <v>39351</v>
      </c>
      <c r="FF17" s="388" t="s">
        <v>370</v>
      </c>
      <c r="FG17" s="389">
        <v>38986</v>
      </c>
      <c r="FH17" s="389">
        <v>39321</v>
      </c>
      <c r="FI17" s="390" t="s">
        <v>628</v>
      </c>
      <c r="FJ17" s="391" t="s">
        <v>629</v>
      </c>
      <c r="FK17" s="392" t="s">
        <v>615</v>
      </c>
      <c r="FL17" s="393" t="s">
        <v>1335</v>
      </c>
      <c r="FM17" s="394" t="s">
        <v>630</v>
      </c>
      <c r="FN17" s="386" t="s">
        <v>292</v>
      </c>
      <c r="FO17" s="395"/>
      <c r="FP17" s="418"/>
      <c r="FQ17" s="387">
        <f t="shared" si="49"/>
        <v>39662</v>
      </c>
      <c r="FR17" s="388" t="s">
        <v>372</v>
      </c>
      <c r="FS17" s="389">
        <v>39351</v>
      </c>
      <c r="FT17" s="389">
        <v>39662</v>
      </c>
      <c r="FU17" s="390" t="s">
        <v>679</v>
      </c>
      <c r="FV17" s="391" t="s">
        <v>680</v>
      </c>
      <c r="FW17" s="392" t="s">
        <v>615</v>
      </c>
      <c r="FX17" s="393" t="s">
        <v>1335</v>
      </c>
      <c r="FY17" s="394" t="s">
        <v>681</v>
      </c>
      <c r="FZ17" s="386" t="s">
        <v>292</v>
      </c>
      <c r="GA17" s="395"/>
      <c r="GB17" s="418"/>
      <c r="GC17" s="387">
        <f t="shared" si="50"/>
        <v>39715</v>
      </c>
      <c r="GD17" s="388" t="s">
        <v>373</v>
      </c>
      <c r="GE17" s="389">
        <v>39662</v>
      </c>
      <c r="GF17" s="389">
        <v>39715</v>
      </c>
      <c r="GG17" s="390" t="s">
        <v>679</v>
      </c>
      <c r="GH17" s="391" t="s">
        <v>680</v>
      </c>
      <c r="GI17" s="392" t="s">
        <v>615</v>
      </c>
      <c r="GJ17" s="393" t="s">
        <v>1335</v>
      </c>
      <c r="GK17" s="394" t="s">
        <v>681</v>
      </c>
      <c r="GL17" s="386" t="s">
        <v>292</v>
      </c>
      <c r="GM17" s="395"/>
      <c r="GN17" s="418"/>
      <c r="GO17" s="387">
        <f t="shared" si="51"/>
        <v>40072</v>
      </c>
      <c r="GP17" s="388" t="s">
        <v>374</v>
      </c>
      <c r="GQ17" s="389">
        <v>39715</v>
      </c>
      <c r="GR17" s="389">
        <v>40072</v>
      </c>
      <c r="GS17" s="390" t="s">
        <v>787</v>
      </c>
      <c r="GT17" s="391" t="s">
        <v>653</v>
      </c>
      <c r="GU17" s="392" t="s">
        <v>615</v>
      </c>
      <c r="GV17" s="393" t="s">
        <v>1335</v>
      </c>
      <c r="GW17" s="394" t="s">
        <v>788</v>
      </c>
      <c r="GX17" s="386"/>
      <c r="GY17" s="395"/>
      <c r="GZ17" s="418"/>
      <c r="HA17" s="387">
        <f t="shared" si="52"/>
        <v>40337</v>
      </c>
      <c r="HB17" s="388" t="s">
        <v>375</v>
      </c>
      <c r="HC17" s="389">
        <v>40072</v>
      </c>
      <c r="HD17" s="389">
        <v>40337</v>
      </c>
      <c r="HE17" s="390" t="s">
        <v>789</v>
      </c>
      <c r="HF17" s="391" t="s">
        <v>688</v>
      </c>
      <c r="HG17" s="392" t="s">
        <v>615</v>
      </c>
      <c r="HH17" s="393" t="s">
        <v>1336</v>
      </c>
      <c r="HI17" s="394" t="s">
        <v>790</v>
      </c>
      <c r="HJ17" s="386" t="s">
        <v>292</v>
      </c>
      <c r="HK17" s="395"/>
      <c r="HM17" s="387">
        <f t="shared" si="53"/>
        <v>40788</v>
      </c>
      <c r="HN17" s="388" t="s">
        <v>1471</v>
      </c>
      <c r="HO17" s="396">
        <v>40337</v>
      </c>
      <c r="HP17" s="389">
        <v>40430</v>
      </c>
      <c r="HQ17" s="390" t="s">
        <v>789</v>
      </c>
      <c r="HR17" s="391" t="s">
        <v>688</v>
      </c>
      <c r="HS17" s="392" t="s">
        <v>615</v>
      </c>
      <c r="HT17" s="393" t="s">
        <v>1336</v>
      </c>
      <c r="HU17" s="394" t="s">
        <v>790</v>
      </c>
      <c r="HV17" s="386" t="s">
        <v>292</v>
      </c>
      <c r="HW17" s="395"/>
      <c r="HY17" s="387">
        <f t="shared" si="54"/>
        <v>41269</v>
      </c>
      <c r="HZ17" s="388" t="s">
        <v>1472</v>
      </c>
      <c r="IA17" s="419">
        <v>40788</v>
      </c>
      <c r="IB17" s="419">
        <v>41269</v>
      </c>
      <c r="IC17" s="390" t="s">
        <v>1490</v>
      </c>
      <c r="ID17" s="391" t="s">
        <v>1491</v>
      </c>
      <c r="IE17" s="392" t="s">
        <v>615</v>
      </c>
      <c r="IF17" s="393" t="s">
        <v>1336</v>
      </c>
      <c r="IG17" s="394" t="s">
        <v>1492</v>
      </c>
      <c r="IH17" s="386" t="s">
        <v>292</v>
      </c>
      <c r="II17" s="395"/>
      <c r="IJ17" s="420"/>
      <c r="IK17" s="387">
        <f t="shared" si="55"/>
        <v>41997</v>
      </c>
      <c r="IL17" s="388" t="s">
        <v>371</v>
      </c>
      <c r="IM17" s="419">
        <v>41269</v>
      </c>
      <c r="IN17" s="419">
        <f>IK$3</f>
        <v>41997</v>
      </c>
      <c r="IO17" s="390" t="s">
        <v>699</v>
      </c>
      <c r="IP17" s="391" t="s">
        <v>700</v>
      </c>
      <c r="IQ17" s="392" t="s">
        <v>615</v>
      </c>
      <c r="IR17" s="393" t="s">
        <v>1335</v>
      </c>
      <c r="IS17" s="394" t="s">
        <v>701</v>
      </c>
      <c r="IT17" s="386" t="s">
        <v>292</v>
      </c>
      <c r="IU17" s="395"/>
      <c r="IV17" s="420" t="s">
        <v>292</v>
      </c>
      <c r="IW17" s="387">
        <f t="shared" si="0"/>
        <v>43040</v>
      </c>
      <c r="IX17" s="388" t="str">
        <f t="shared" si="1"/>
        <v>Abe III</v>
      </c>
      <c r="IY17" s="419">
        <f t="shared" si="56"/>
        <v>41997</v>
      </c>
      <c r="IZ17" s="396">
        <v>42950</v>
      </c>
      <c r="JA17" s="390" t="str">
        <f t="shared" si="3"/>
        <v>Fumio Kishida</v>
      </c>
      <c r="JB17" s="391" t="str">
        <f t="shared" si="58"/>
        <v>1957</v>
      </c>
      <c r="JC17" s="392" t="str">
        <f t="shared" si="4"/>
        <v>male</v>
      </c>
      <c r="JD17" s="393" t="s">
        <v>1335</v>
      </c>
      <c r="JE17" s="394" t="str">
        <f t="shared" si="5"/>
        <v>Kishida_Fumio_1957</v>
      </c>
      <c r="JF17" s="386" t="str">
        <f t="shared" si="6"/>
        <v/>
      </c>
      <c r="JG17" s="395" t="s">
        <v>1878</v>
      </c>
      <c r="JH17" s="420" t="s">
        <v>1832</v>
      </c>
      <c r="JI17" s="387">
        <f t="shared" si="59"/>
        <v>44090</v>
      </c>
      <c r="JJ17" s="388" t="str">
        <f t="shared" si="60"/>
        <v>Abe IV</v>
      </c>
      <c r="JK17" s="419">
        <f t="shared" si="61"/>
        <v>43040</v>
      </c>
      <c r="JL17" s="396">
        <v>43719</v>
      </c>
      <c r="JM17" s="390" t="str">
        <f t="shared" si="63"/>
        <v>Taro Kono</v>
      </c>
      <c r="JN17" s="391" t="str">
        <f t="shared" si="64"/>
        <v>1963</v>
      </c>
      <c r="JO17" s="392" t="str">
        <f t="shared" si="65"/>
        <v>male</v>
      </c>
      <c r="JP17" s="393" t="str">
        <f t="shared" si="66"/>
        <v>jp_ldp01</v>
      </c>
      <c r="JQ17" s="394" t="str">
        <f t="shared" si="67"/>
        <v>Kono_Taro_1963</v>
      </c>
      <c r="JR17" s="386" t="str">
        <f t="shared" si="68"/>
        <v/>
      </c>
      <c r="JS17" s="395"/>
      <c r="JT17" s="420" t="s">
        <v>2009</v>
      </c>
      <c r="JU17" s="387">
        <f t="shared" si="69"/>
        <v>44196</v>
      </c>
      <c r="JV17" s="388" t="str">
        <f t="shared" si="70"/>
        <v>Suga I</v>
      </c>
      <c r="JW17" s="419">
        <f t="shared" si="71"/>
        <v>44090</v>
      </c>
      <c r="JX17" s="396">
        <f t="shared" si="72"/>
        <v>44196</v>
      </c>
      <c r="JY17" s="390" t="str">
        <f t="shared" si="73"/>
        <v>Toshimitsu Motegi</v>
      </c>
      <c r="JZ17" s="391" t="str">
        <f t="shared" si="74"/>
        <v>1955</v>
      </c>
      <c r="KA17" s="392" t="str">
        <f t="shared" si="75"/>
        <v>male</v>
      </c>
      <c r="KB17" s="393" t="str">
        <f t="shared" si="76"/>
        <v>jp_ldp01</v>
      </c>
      <c r="KC17" s="394" t="str">
        <f t="shared" si="77"/>
        <v>Motegi_Toshimitsu_1955</v>
      </c>
      <c r="KD17" s="386" t="str">
        <f t="shared" si="78"/>
        <v/>
      </c>
      <c r="KE17" s="395"/>
      <c r="KF17" s="420" t="s">
        <v>2017</v>
      </c>
      <c r="KG17" s="387" t="str">
        <f t="shared" si="26"/>
        <v/>
      </c>
      <c r="KH17" s="388" t="str">
        <f t="shared" si="27"/>
        <v/>
      </c>
      <c r="KI17" s="419" t="str">
        <f t="shared" si="28"/>
        <v/>
      </c>
      <c r="KJ17" s="396" t="str">
        <f t="shared" si="29"/>
        <v/>
      </c>
      <c r="KK17" s="390" t="str">
        <f t="shared" si="30"/>
        <v/>
      </c>
      <c r="KL17" s="391" t="str">
        <f t="shared" si="79"/>
        <v/>
      </c>
      <c r="KM17" s="392" t="str">
        <f t="shared" si="31"/>
        <v/>
      </c>
      <c r="KN17" s="393" t="str">
        <f t="shared" si="32"/>
        <v/>
      </c>
      <c r="KO17" s="394" t="str">
        <f t="shared" si="33"/>
        <v/>
      </c>
      <c r="KP17" s="386" t="str">
        <f t="shared" si="34"/>
        <v/>
      </c>
      <c r="KQ17" s="395"/>
      <c r="KR17" s="420"/>
    </row>
    <row r="18" spans="1:304" ht="13.5" customHeight="1">
      <c r="A18" s="385"/>
      <c r="B18" s="421" t="s">
        <v>301</v>
      </c>
      <c r="D18" s="364"/>
      <c r="E18" s="387" t="str">
        <f t="shared" si="35"/>
        <v/>
      </c>
      <c r="F18" s="388" t="s">
        <v>292</v>
      </c>
      <c r="G18" s="389" t="s">
        <v>292</v>
      </c>
      <c r="H18" s="389" t="s">
        <v>292</v>
      </c>
      <c r="I18" s="390" t="s">
        <v>292</v>
      </c>
      <c r="J18" s="391" t="s">
        <v>292</v>
      </c>
      <c r="K18" s="392" t="s">
        <v>292</v>
      </c>
      <c r="L18" s="393" t="s">
        <v>292</v>
      </c>
      <c r="M18" s="394" t="s">
        <v>292</v>
      </c>
      <c r="N18" s="386" t="s">
        <v>292</v>
      </c>
      <c r="O18" s="395"/>
      <c r="P18" s="421"/>
      <c r="Q18" s="387">
        <f t="shared" si="36"/>
        <v>34190</v>
      </c>
      <c r="R18" s="388" t="s">
        <v>297</v>
      </c>
      <c r="S18" s="389">
        <v>34066</v>
      </c>
      <c r="T18" s="389">
        <v>34190</v>
      </c>
      <c r="U18" s="390" t="s">
        <v>1751</v>
      </c>
      <c r="V18" s="391">
        <v>1926</v>
      </c>
      <c r="W18" s="392" t="s">
        <v>615</v>
      </c>
      <c r="X18" s="393" t="s">
        <v>1335</v>
      </c>
      <c r="Y18" s="394" t="s">
        <v>1750</v>
      </c>
      <c r="Z18" s="386" t="s">
        <v>292</v>
      </c>
      <c r="AA18" s="395"/>
      <c r="AB18" s="415"/>
      <c r="AC18" s="387" t="str">
        <f t="shared" si="37"/>
        <v/>
      </c>
      <c r="AD18" s="388" t="s">
        <v>292</v>
      </c>
      <c r="AE18" s="389" t="s">
        <v>292</v>
      </c>
      <c r="AF18" s="389" t="s">
        <v>292</v>
      </c>
      <c r="AG18" s="390" t="s">
        <v>292</v>
      </c>
      <c r="AH18" s="391" t="s">
        <v>292</v>
      </c>
      <c r="AI18" s="392" t="s">
        <v>292</v>
      </c>
      <c r="AJ18" s="393" t="s">
        <v>292</v>
      </c>
      <c r="AK18" s="394" t="s">
        <v>292</v>
      </c>
      <c r="AL18" s="386" t="s">
        <v>292</v>
      </c>
      <c r="AM18" s="395"/>
      <c r="AN18" s="415"/>
      <c r="AO18" s="387" t="str">
        <f t="shared" si="38"/>
        <v/>
      </c>
      <c r="AP18" s="388" t="s">
        <v>292</v>
      </c>
      <c r="AQ18" s="389" t="s">
        <v>292</v>
      </c>
      <c r="AR18" s="389" t="s">
        <v>292</v>
      </c>
      <c r="AS18" s="390" t="s">
        <v>292</v>
      </c>
      <c r="AT18" s="391" t="s">
        <v>292</v>
      </c>
      <c r="AU18" s="392" t="s">
        <v>292</v>
      </c>
      <c r="AV18" s="393" t="s">
        <v>292</v>
      </c>
      <c r="AW18" s="394" t="s">
        <v>292</v>
      </c>
      <c r="AX18" s="386" t="s">
        <v>292</v>
      </c>
      <c r="AY18" s="395"/>
      <c r="AZ18" s="415"/>
      <c r="BA18" s="387" t="str">
        <f t="shared" si="39"/>
        <v/>
      </c>
      <c r="BB18" s="388" t="s">
        <v>292</v>
      </c>
      <c r="BC18" s="389" t="s">
        <v>292</v>
      </c>
      <c r="BD18" s="389" t="s">
        <v>292</v>
      </c>
      <c r="BE18" s="390" t="s">
        <v>292</v>
      </c>
      <c r="BF18" s="391" t="s">
        <v>292</v>
      </c>
      <c r="BG18" s="392" t="s">
        <v>292</v>
      </c>
      <c r="BH18" s="393" t="s">
        <v>292</v>
      </c>
      <c r="BI18" s="394" t="s">
        <v>292</v>
      </c>
      <c r="BJ18" s="386" t="s">
        <v>292</v>
      </c>
      <c r="BK18" s="395"/>
      <c r="BL18" s="415"/>
      <c r="BM18" s="387" t="str">
        <f t="shared" si="40"/>
        <v/>
      </c>
      <c r="BN18" s="388" t="s">
        <v>292</v>
      </c>
      <c r="BO18" s="389" t="s">
        <v>292</v>
      </c>
      <c r="BP18" s="389" t="s">
        <v>292</v>
      </c>
      <c r="BQ18" s="390" t="s">
        <v>292</v>
      </c>
      <c r="BR18" s="391" t="s">
        <v>292</v>
      </c>
      <c r="BS18" s="392" t="s">
        <v>292</v>
      </c>
      <c r="BT18" s="393" t="s">
        <v>292</v>
      </c>
      <c r="BU18" s="394" t="s">
        <v>292</v>
      </c>
      <c r="BV18" s="386" t="s">
        <v>292</v>
      </c>
      <c r="BW18" s="395"/>
      <c r="BX18" s="417"/>
      <c r="BY18" s="387">
        <f t="shared" si="41"/>
        <v>36006</v>
      </c>
      <c r="BZ18" s="388" t="s">
        <v>363</v>
      </c>
      <c r="CA18" s="389">
        <v>35684</v>
      </c>
      <c r="CB18" s="389">
        <v>36006</v>
      </c>
      <c r="CC18" s="390" t="s">
        <v>749</v>
      </c>
      <c r="CD18" s="391" t="s">
        <v>693</v>
      </c>
      <c r="CE18" s="392" t="s">
        <v>615</v>
      </c>
      <c r="CF18" s="393" t="s">
        <v>1335</v>
      </c>
      <c r="CG18" s="394" t="s">
        <v>750</v>
      </c>
      <c r="CH18" s="386" t="s">
        <v>292</v>
      </c>
      <c r="CI18" s="395"/>
      <c r="CJ18" s="418"/>
      <c r="CK18" s="387">
        <f t="shared" si="42"/>
        <v>36621</v>
      </c>
      <c r="CL18" s="388"/>
      <c r="CM18" s="389">
        <v>36438</v>
      </c>
      <c r="CN18" s="389">
        <v>36621</v>
      </c>
      <c r="CO18" s="390" t="s">
        <v>763</v>
      </c>
      <c r="CP18" s="391" t="s">
        <v>693</v>
      </c>
      <c r="CQ18" s="392" t="s">
        <v>615</v>
      </c>
      <c r="CR18" s="393" t="s">
        <v>1335</v>
      </c>
      <c r="CS18" s="394" t="s">
        <v>764</v>
      </c>
      <c r="CT18" s="386" t="s">
        <v>292</v>
      </c>
      <c r="CU18" s="395"/>
      <c r="CV18" s="415"/>
      <c r="CW18" s="387" t="str">
        <f t="shared" si="43"/>
        <v/>
      </c>
      <c r="CX18" s="388" t="s">
        <v>292</v>
      </c>
      <c r="CY18" s="389" t="s">
        <v>292</v>
      </c>
      <c r="CZ18" s="389" t="s">
        <v>292</v>
      </c>
      <c r="DA18" s="390" t="s">
        <v>292</v>
      </c>
      <c r="DB18" s="391" t="s">
        <v>292</v>
      </c>
      <c r="DC18" s="392" t="s">
        <v>292</v>
      </c>
      <c r="DD18" s="393" t="s">
        <v>292</v>
      </c>
      <c r="DE18" s="394" t="s">
        <v>292</v>
      </c>
      <c r="DF18" s="386" t="s">
        <v>292</v>
      </c>
      <c r="DG18" s="395"/>
      <c r="DH18" s="415"/>
      <c r="DI18" s="387" t="str">
        <f t="shared" si="44"/>
        <v/>
      </c>
      <c r="DJ18" s="388" t="s">
        <v>292</v>
      </c>
      <c r="DK18" s="389" t="s">
        <v>292</v>
      </c>
      <c r="DL18" s="389" t="s">
        <v>292</v>
      </c>
      <c r="DM18" s="390" t="s">
        <v>292</v>
      </c>
      <c r="DN18" s="391" t="s">
        <v>292</v>
      </c>
      <c r="DO18" s="392" t="s">
        <v>292</v>
      </c>
      <c r="DP18" s="393" t="s">
        <v>292</v>
      </c>
      <c r="DQ18" s="394" t="s">
        <v>292</v>
      </c>
      <c r="DR18" s="386" t="s">
        <v>292</v>
      </c>
      <c r="DS18" s="395"/>
      <c r="DT18" s="415"/>
      <c r="DU18" s="387">
        <f t="shared" si="45"/>
        <v>37944</v>
      </c>
      <c r="DV18" s="388" t="s">
        <v>367</v>
      </c>
      <c r="DW18" s="389">
        <v>37288</v>
      </c>
      <c r="DX18" s="389">
        <v>37944</v>
      </c>
      <c r="DY18" s="390" t="s">
        <v>785</v>
      </c>
      <c r="DZ18" s="391" t="s">
        <v>718</v>
      </c>
      <c r="EA18" s="392" t="s">
        <v>677</v>
      </c>
      <c r="EB18" s="393" t="s">
        <v>1347</v>
      </c>
      <c r="EC18" s="394" t="s">
        <v>786</v>
      </c>
      <c r="ED18" s="386"/>
      <c r="EE18" s="395"/>
      <c r="EF18" s="415" t="s">
        <v>626</v>
      </c>
      <c r="EG18" s="387">
        <f t="shared" si="46"/>
        <v>38616</v>
      </c>
      <c r="EH18" s="388" t="s">
        <v>368</v>
      </c>
      <c r="EI18" s="389">
        <v>38257</v>
      </c>
      <c r="EJ18" s="389">
        <v>38616</v>
      </c>
      <c r="EK18" s="390" t="s">
        <v>631</v>
      </c>
      <c r="EL18" s="391" t="s">
        <v>632</v>
      </c>
      <c r="EM18" s="392" t="s">
        <v>615</v>
      </c>
      <c r="EN18" s="393" t="s">
        <v>1335</v>
      </c>
      <c r="EO18" s="394" t="s">
        <v>633</v>
      </c>
      <c r="EP18" s="386" t="s">
        <v>292</v>
      </c>
      <c r="EQ18" s="395"/>
      <c r="ER18" s="418"/>
      <c r="ES18" s="387">
        <f t="shared" si="47"/>
        <v>38986</v>
      </c>
      <c r="ET18" s="388" t="s">
        <v>369</v>
      </c>
      <c r="EU18" s="389">
        <v>38656</v>
      </c>
      <c r="EV18" s="389">
        <v>38986</v>
      </c>
      <c r="EW18" s="390" t="s">
        <v>628</v>
      </c>
      <c r="EX18" s="391" t="s">
        <v>629</v>
      </c>
      <c r="EY18" s="392" t="s">
        <v>615</v>
      </c>
      <c r="EZ18" s="393" t="s">
        <v>1335</v>
      </c>
      <c r="FA18" s="394" t="s">
        <v>630</v>
      </c>
      <c r="FB18" s="386" t="s">
        <v>292</v>
      </c>
      <c r="FC18" s="395"/>
      <c r="FD18" s="418"/>
      <c r="FE18" s="387">
        <f t="shared" si="48"/>
        <v>39351</v>
      </c>
      <c r="FF18" s="388" t="s">
        <v>370</v>
      </c>
      <c r="FG18" s="389">
        <v>39321</v>
      </c>
      <c r="FH18" s="389">
        <v>39351</v>
      </c>
      <c r="FI18" s="390" t="s">
        <v>631</v>
      </c>
      <c r="FJ18" s="391" t="s">
        <v>632</v>
      </c>
      <c r="FK18" s="392" t="s">
        <v>615</v>
      </c>
      <c r="FL18" s="393" t="s">
        <v>1335</v>
      </c>
      <c r="FM18" s="394" t="s">
        <v>633</v>
      </c>
      <c r="FN18" s="386" t="s">
        <v>292</v>
      </c>
      <c r="FO18" s="395"/>
      <c r="FP18" s="418"/>
      <c r="FQ18" s="387" t="str">
        <f t="shared" si="49"/>
        <v/>
      </c>
      <c r="FR18" s="388" t="s">
        <v>292</v>
      </c>
      <c r="FS18" s="389" t="s">
        <v>292</v>
      </c>
      <c r="FT18" s="389" t="s">
        <v>292</v>
      </c>
      <c r="FU18" s="390" t="s">
        <v>292</v>
      </c>
      <c r="FV18" s="391" t="s">
        <v>292</v>
      </c>
      <c r="FW18" s="392" t="s">
        <v>292</v>
      </c>
      <c r="FX18" s="393" t="s">
        <v>292</v>
      </c>
      <c r="FY18" s="394" t="s">
        <v>292</v>
      </c>
      <c r="FZ18" s="386" t="s">
        <v>292</v>
      </c>
      <c r="GA18" s="395"/>
      <c r="GB18" s="418"/>
      <c r="GC18" s="387" t="str">
        <f t="shared" si="50"/>
        <v/>
      </c>
      <c r="GD18" s="388" t="s">
        <v>292</v>
      </c>
      <c r="GE18" s="389" t="s">
        <v>292</v>
      </c>
      <c r="GF18" s="389" t="s">
        <v>292</v>
      </c>
      <c r="GG18" s="390" t="s">
        <v>292</v>
      </c>
      <c r="GH18" s="391" t="s">
        <v>292</v>
      </c>
      <c r="GI18" s="392" t="s">
        <v>292</v>
      </c>
      <c r="GJ18" s="393" t="s">
        <v>292</v>
      </c>
      <c r="GK18" s="394" t="s">
        <v>292</v>
      </c>
      <c r="GL18" s="386" t="s">
        <v>292</v>
      </c>
      <c r="GM18" s="395"/>
      <c r="GN18" s="418"/>
      <c r="GO18" s="387" t="str">
        <f t="shared" si="51"/>
        <v/>
      </c>
      <c r="GP18" s="388" t="s">
        <v>292</v>
      </c>
      <c r="GQ18" s="389" t="s">
        <v>292</v>
      </c>
      <c r="GR18" s="389" t="s">
        <v>292</v>
      </c>
      <c r="GS18" s="390" t="s">
        <v>292</v>
      </c>
      <c r="GT18" s="391" t="s">
        <v>292</v>
      </c>
      <c r="GU18" s="392" t="s">
        <v>292</v>
      </c>
      <c r="GV18" s="393" t="s">
        <v>292</v>
      </c>
      <c r="GW18" s="394" t="s">
        <v>292</v>
      </c>
      <c r="GX18" s="386"/>
      <c r="GY18" s="395"/>
      <c r="GZ18" s="418"/>
      <c r="HA18" s="387" t="str">
        <f t="shared" si="52"/>
        <v/>
      </c>
      <c r="HB18" s="388" t="s">
        <v>292</v>
      </c>
      <c r="HC18" s="389" t="s">
        <v>292</v>
      </c>
      <c r="HD18" s="389" t="s">
        <v>292</v>
      </c>
      <c r="HE18" s="390" t="s">
        <v>292</v>
      </c>
      <c r="HF18" s="391" t="s">
        <v>292</v>
      </c>
      <c r="HG18" s="392" t="s">
        <v>292</v>
      </c>
      <c r="HH18" s="393" t="s">
        <v>292</v>
      </c>
      <c r="HI18" s="394" t="s">
        <v>292</v>
      </c>
      <c r="HJ18" s="386" t="s">
        <v>292</v>
      </c>
      <c r="HK18" s="395"/>
      <c r="HM18" s="387">
        <f t="shared" si="53"/>
        <v>40788</v>
      </c>
      <c r="HN18" s="388" t="s">
        <v>1471</v>
      </c>
      <c r="HO18" s="396">
        <v>40430</v>
      </c>
      <c r="HP18" s="396">
        <v>40609</v>
      </c>
      <c r="HQ18" s="390" t="s">
        <v>982</v>
      </c>
      <c r="HR18" s="391" t="s">
        <v>983</v>
      </c>
      <c r="HS18" s="392" t="s">
        <v>615</v>
      </c>
      <c r="HT18" s="393" t="s">
        <v>1336</v>
      </c>
      <c r="HU18" s="394" t="s">
        <v>984</v>
      </c>
      <c r="HV18" s="386"/>
      <c r="HW18" s="395"/>
      <c r="HY18" s="387" t="str">
        <f t="shared" si="54"/>
        <v/>
      </c>
      <c r="HZ18" s="388" t="s">
        <v>292</v>
      </c>
      <c r="IA18" s="419" t="s">
        <v>292</v>
      </c>
      <c r="IB18" s="419" t="s">
        <v>292</v>
      </c>
      <c r="IC18" s="390" t="s">
        <v>292</v>
      </c>
      <c r="ID18" s="391" t="s">
        <v>292</v>
      </c>
      <c r="IE18" s="392" t="s">
        <v>292</v>
      </c>
      <c r="IF18" s="393" t="s">
        <v>292</v>
      </c>
      <c r="IG18" s="394" t="s">
        <v>292</v>
      </c>
      <c r="IH18" s="386" t="s">
        <v>292</v>
      </c>
      <c r="II18" s="395"/>
      <c r="IK18" s="387" t="str">
        <f t="shared" si="55"/>
        <v/>
      </c>
      <c r="IL18" s="388" t="s">
        <v>292</v>
      </c>
      <c r="IM18" s="419" t="s">
        <v>292</v>
      </c>
      <c r="IN18" s="419" t="s">
        <v>292</v>
      </c>
      <c r="IO18" s="390" t="s">
        <v>292</v>
      </c>
      <c r="IP18" s="391" t="s">
        <v>292</v>
      </c>
      <c r="IQ18" s="392" t="s">
        <v>292</v>
      </c>
      <c r="IR18" s="393" t="s">
        <v>292</v>
      </c>
      <c r="IS18" s="394" t="s">
        <v>292</v>
      </c>
      <c r="IT18" s="386" t="s">
        <v>292</v>
      </c>
      <c r="IU18" s="395"/>
      <c r="IV18" s="364" t="s">
        <v>292</v>
      </c>
      <c r="IW18" s="387">
        <f t="shared" si="0"/>
        <v>43040</v>
      </c>
      <c r="IX18" s="388" t="str">
        <f t="shared" si="1"/>
        <v>Abe III</v>
      </c>
      <c r="IY18" s="419">
        <v>42950</v>
      </c>
      <c r="IZ18" s="396">
        <f t="shared" si="57"/>
        <v>43040</v>
      </c>
      <c r="JA18" s="390" t="str">
        <f t="shared" si="3"/>
        <v>Taro Kono</v>
      </c>
      <c r="JB18" s="391" t="str">
        <f t="shared" si="58"/>
        <v>1963</v>
      </c>
      <c r="JC18" s="392" t="str">
        <f t="shared" si="4"/>
        <v>male</v>
      </c>
      <c r="JD18" s="393" t="str">
        <f t="shared" si="80"/>
        <v>jp_ldp01</v>
      </c>
      <c r="JE18" s="394" t="str">
        <f t="shared" si="5"/>
        <v>Kono_Taro_1963</v>
      </c>
      <c r="JF18" s="386" t="str">
        <f t="shared" si="6"/>
        <v/>
      </c>
      <c r="JG18" s="395"/>
      <c r="JH18" s="420" t="s">
        <v>2009</v>
      </c>
      <c r="JI18" s="387">
        <f t="shared" si="59"/>
        <v>44090</v>
      </c>
      <c r="JJ18" s="388" t="str">
        <f t="shared" si="60"/>
        <v>Abe IV</v>
      </c>
      <c r="JK18" s="396">
        <v>43719</v>
      </c>
      <c r="JL18" s="396">
        <f t="shared" si="62"/>
        <v>44090</v>
      </c>
      <c r="JM18" s="390" t="str">
        <f t="shared" si="63"/>
        <v>Toshimitsu Motegi</v>
      </c>
      <c r="JN18" s="391" t="str">
        <f t="shared" si="64"/>
        <v>1955</v>
      </c>
      <c r="JO18" s="392" t="str">
        <f t="shared" si="65"/>
        <v>male</v>
      </c>
      <c r="JP18" s="393" t="str">
        <f t="shared" si="66"/>
        <v>jp_ldp01</v>
      </c>
      <c r="JQ18" s="394" t="str">
        <f t="shared" si="67"/>
        <v>Motegi_Toshimitsu_1955</v>
      </c>
      <c r="JR18" s="386" t="str">
        <f t="shared" si="68"/>
        <v/>
      </c>
      <c r="JS18" s="395"/>
      <c r="JT18" s="420" t="s">
        <v>2017</v>
      </c>
      <c r="JU18" s="387" t="str">
        <f t="shared" si="69"/>
        <v/>
      </c>
      <c r="JV18" s="388" t="str">
        <f t="shared" si="70"/>
        <v/>
      </c>
      <c r="JW18" s="419" t="str">
        <f t="shared" si="71"/>
        <v/>
      </c>
      <c r="JX18" s="396" t="str">
        <f t="shared" si="72"/>
        <v/>
      </c>
      <c r="JY18" s="390" t="str">
        <f t="shared" si="73"/>
        <v/>
      </c>
      <c r="JZ18" s="391" t="str">
        <f t="shared" si="74"/>
        <v/>
      </c>
      <c r="KA18" s="392" t="str">
        <f t="shared" si="75"/>
        <v/>
      </c>
      <c r="KB18" s="393" t="str">
        <f t="shared" si="76"/>
        <v/>
      </c>
      <c r="KC18" s="394" t="str">
        <f t="shared" si="77"/>
        <v/>
      </c>
      <c r="KD18" s="386" t="str">
        <f t="shared" si="78"/>
        <v/>
      </c>
      <c r="KE18" s="395"/>
      <c r="KG18" s="387" t="str">
        <f t="shared" si="26"/>
        <v/>
      </c>
      <c r="KH18" s="388" t="str">
        <f t="shared" si="27"/>
        <v/>
      </c>
      <c r="KI18" s="419" t="str">
        <f t="shared" si="28"/>
        <v/>
      </c>
      <c r="KJ18" s="396" t="str">
        <f t="shared" si="29"/>
        <v/>
      </c>
      <c r="KK18" s="390" t="str">
        <f t="shared" si="30"/>
        <v/>
      </c>
      <c r="KL18" s="391" t="str">
        <f t="shared" si="79"/>
        <v/>
      </c>
      <c r="KM18" s="392" t="str">
        <f t="shared" si="31"/>
        <v/>
      </c>
      <c r="KN18" s="393" t="str">
        <f t="shared" si="32"/>
        <v/>
      </c>
      <c r="KO18" s="394" t="str">
        <f t="shared" si="33"/>
        <v/>
      </c>
      <c r="KP18" s="386" t="str">
        <f t="shared" si="34"/>
        <v/>
      </c>
      <c r="KQ18" s="395"/>
    </row>
    <row r="19" spans="1:304" ht="13.5" customHeight="1">
      <c r="A19" s="385"/>
      <c r="B19" s="421" t="s">
        <v>301</v>
      </c>
      <c r="D19" s="364"/>
      <c r="E19" s="387" t="str">
        <f t="shared" si="35"/>
        <v/>
      </c>
      <c r="F19" s="388"/>
      <c r="G19" s="389"/>
      <c r="H19" s="389"/>
      <c r="I19" s="390"/>
      <c r="J19" s="391"/>
      <c r="K19" s="392"/>
      <c r="L19" s="393"/>
      <c r="M19" s="394"/>
      <c r="O19" s="395"/>
      <c r="P19" s="421"/>
      <c r="Q19" s="387" t="str">
        <f t="shared" si="36"/>
        <v/>
      </c>
      <c r="R19" s="388"/>
      <c r="S19" s="389"/>
      <c r="T19" s="389"/>
      <c r="U19" s="390"/>
      <c r="V19" s="391"/>
      <c r="W19" s="392"/>
      <c r="X19" s="393"/>
      <c r="Y19" s="394"/>
      <c r="AA19" s="395"/>
      <c r="AB19" s="415"/>
      <c r="AC19" s="387" t="str">
        <f t="shared" si="37"/>
        <v/>
      </c>
      <c r="AD19" s="388"/>
      <c r="AE19" s="389"/>
      <c r="AF19" s="389"/>
      <c r="AG19" s="390"/>
      <c r="AH19" s="391"/>
      <c r="AI19" s="392"/>
      <c r="AJ19" s="393"/>
      <c r="AK19" s="394"/>
      <c r="AL19" s="386"/>
      <c r="AM19" s="395"/>
      <c r="AN19" s="415"/>
      <c r="AO19" s="387" t="str">
        <f t="shared" si="38"/>
        <v/>
      </c>
      <c r="AP19" s="388"/>
      <c r="AQ19" s="389"/>
      <c r="AR19" s="389"/>
      <c r="AS19" s="390"/>
      <c r="AT19" s="391"/>
      <c r="AU19" s="392"/>
      <c r="AV19" s="393"/>
      <c r="AW19" s="394"/>
      <c r="AX19" s="386"/>
      <c r="AY19" s="395"/>
      <c r="AZ19" s="415"/>
      <c r="BA19" s="387" t="str">
        <f t="shared" si="39"/>
        <v/>
      </c>
      <c r="BB19" s="388"/>
      <c r="BC19" s="389"/>
      <c r="BD19" s="389"/>
      <c r="BE19" s="390"/>
      <c r="BF19" s="391"/>
      <c r="BG19" s="392"/>
      <c r="BH19" s="393"/>
      <c r="BI19" s="394"/>
      <c r="BJ19" s="386"/>
      <c r="BK19" s="395"/>
      <c r="BL19" s="415"/>
      <c r="BM19" s="387" t="str">
        <f t="shared" si="40"/>
        <v/>
      </c>
      <c r="BN19" s="388"/>
      <c r="BO19" s="389"/>
      <c r="BP19" s="389"/>
      <c r="BQ19" s="390"/>
      <c r="BR19" s="391"/>
      <c r="BS19" s="392"/>
      <c r="BT19" s="393"/>
      <c r="BU19" s="394"/>
      <c r="BV19" s="386"/>
      <c r="BW19" s="395"/>
      <c r="BX19" s="417"/>
      <c r="BY19" s="387" t="str">
        <f t="shared" si="41"/>
        <v/>
      </c>
      <c r="BZ19" s="388"/>
      <c r="CA19" s="389"/>
      <c r="CB19" s="389"/>
      <c r="CC19" s="390"/>
      <c r="CD19" s="391"/>
      <c r="CE19" s="392"/>
      <c r="CF19" s="393"/>
      <c r="CG19" s="394"/>
      <c r="CH19" s="386"/>
      <c r="CI19" s="395"/>
      <c r="CJ19" s="418"/>
      <c r="CK19" s="387" t="str">
        <f t="shared" si="42"/>
        <v/>
      </c>
      <c r="CL19" s="388"/>
      <c r="CM19" s="389"/>
      <c r="CN19" s="389"/>
      <c r="CO19" s="390"/>
      <c r="CP19" s="391"/>
      <c r="CQ19" s="392"/>
      <c r="CR19" s="393"/>
      <c r="CS19" s="394"/>
      <c r="CT19" s="386"/>
      <c r="CU19" s="395"/>
      <c r="CV19" s="415"/>
      <c r="CW19" s="387" t="str">
        <f t="shared" si="43"/>
        <v/>
      </c>
      <c r="CX19" s="388"/>
      <c r="CY19" s="389"/>
      <c r="CZ19" s="389"/>
      <c r="DA19" s="390"/>
      <c r="DB19" s="391"/>
      <c r="DC19" s="392"/>
      <c r="DD19" s="393"/>
      <c r="DE19" s="394"/>
      <c r="DF19" s="386"/>
      <c r="DG19" s="395"/>
      <c r="DH19" s="415"/>
      <c r="DI19" s="387" t="str">
        <f t="shared" si="44"/>
        <v/>
      </c>
      <c r="DJ19" s="388"/>
      <c r="DK19" s="389"/>
      <c r="DL19" s="389"/>
      <c r="DM19" s="390"/>
      <c r="DN19" s="391"/>
      <c r="DO19" s="392"/>
      <c r="DP19" s="393"/>
      <c r="DQ19" s="394"/>
      <c r="DR19" s="386"/>
      <c r="DS19" s="395"/>
      <c r="DT19" s="415"/>
      <c r="DU19" s="387" t="str">
        <f t="shared" si="45"/>
        <v/>
      </c>
      <c r="DV19" s="388"/>
      <c r="DW19" s="389"/>
      <c r="DX19" s="389"/>
      <c r="DY19" s="390"/>
      <c r="DZ19" s="391"/>
      <c r="EA19" s="392"/>
      <c r="EB19" s="393"/>
      <c r="EC19" s="394"/>
      <c r="ED19" s="386"/>
      <c r="EE19" s="395"/>
      <c r="EF19" s="415"/>
      <c r="EG19" s="387" t="str">
        <f t="shared" si="46"/>
        <v/>
      </c>
      <c r="EH19" s="388"/>
      <c r="EI19" s="389"/>
      <c r="EJ19" s="389"/>
      <c r="EK19" s="390"/>
      <c r="EL19" s="391"/>
      <c r="EM19" s="392"/>
      <c r="EN19" s="393"/>
      <c r="EO19" s="394"/>
      <c r="EP19" s="386"/>
      <c r="EQ19" s="395"/>
      <c r="ER19" s="418"/>
      <c r="ES19" s="387" t="str">
        <f t="shared" si="47"/>
        <v/>
      </c>
      <c r="ET19" s="388"/>
      <c r="EU19" s="389"/>
      <c r="EV19" s="389"/>
      <c r="EW19" s="390"/>
      <c r="EX19" s="391"/>
      <c r="EY19" s="392"/>
      <c r="EZ19" s="393"/>
      <c r="FA19" s="394"/>
      <c r="FB19" s="386"/>
      <c r="FC19" s="395"/>
      <c r="FD19" s="418"/>
      <c r="FE19" s="387" t="str">
        <f t="shared" si="48"/>
        <v/>
      </c>
      <c r="FF19" s="388"/>
      <c r="FG19" s="389"/>
      <c r="FH19" s="389"/>
      <c r="FI19" s="390"/>
      <c r="FJ19" s="391"/>
      <c r="FK19" s="392"/>
      <c r="FL19" s="393"/>
      <c r="FM19" s="394"/>
      <c r="FN19" s="386"/>
      <c r="FO19" s="395"/>
      <c r="FP19" s="418"/>
      <c r="FQ19" s="387" t="str">
        <f t="shared" si="49"/>
        <v/>
      </c>
      <c r="FR19" s="388"/>
      <c r="FS19" s="389"/>
      <c r="FT19" s="389"/>
      <c r="FU19" s="390"/>
      <c r="FV19" s="391"/>
      <c r="FW19" s="392"/>
      <c r="FX19" s="393"/>
      <c r="FY19" s="394"/>
      <c r="FZ19" s="386"/>
      <c r="GA19" s="395"/>
      <c r="GB19" s="418"/>
      <c r="GC19" s="387" t="str">
        <f t="shared" si="50"/>
        <v/>
      </c>
      <c r="GD19" s="388"/>
      <c r="GE19" s="389"/>
      <c r="GF19" s="389"/>
      <c r="GG19" s="390"/>
      <c r="GH19" s="391"/>
      <c r="GI19" s="392"/>
      <c r="GJ19" s="393"/>
      <c r="GK19" s="394"/>
      <c r="GL19" s="386"/>
      <c r="GM19" s="395"/>
      <c r="GN19" s="418"/>
      <c r="GO19" s="387" t="str">
        <f t="shared" si="51"/>
        <v/>
      </c>
      <c r="GP19" s="388"/>
      <c r="GQ19" s="389"/>
      <c r="GR19" s="389"/>
      <c r="GS19" s="390"/>
      <c r="GT19" s="391"/>
      <c r="GU19" s="392"/>
      <c r="GV19" s="393"/>
      <c r="GW19" s="394"/>
      <c r="GX19" s="386"/>
      <c r="GY19" s="395"/>
      <c r="GZ19" s="418"/>
      <c r="HA19" s="387" t="str">
        <f t="shared" si="52"/>
        <v/>
      </c>
      <c r="HB19" s="388"/>
      <c r="HC19" s="389"/>
      <c r="HD19" s="389"/>
      <c r="HE19" s="390"/>
      <c r="HF19" s="391"/>
      <c r="HG19" s="392"/>
      <c r="HH19" s="393"/>
      <c r="HI19" s="394"/>
      <c r="HJ19" s="386"/>
      <c r="HK19" s="395"/>
      <c r="HM19" s="387">
        <f t="shared" si="53"/>
        <v>40788</v>
      </c>
      <c r="HN19" s="388" t="s">
        <v>1471</v>
      </c>
      <c r="HO19" s="396">
        <v>40611</v>
      </c>
      <c r="HP19" s="389">
        <v>40788</v>
      </c>
      <c r="HQ19" s="390" t="s">
        <v>1493</v>
      </c>
      <c r="HR19" s="391" t="s">
        <v>656</v>
      </c>
      <c r="HS19" s="392" t="s">
        <v>615</v>
      </c>
      <c r="HT19" s="393" t="s">
        <v>1336</v>
      </c>
      <c r="HU19" s="394" t="s">
        <v>1494</v>
      </c>
      <c r="HV19" s="386"/>
      <c r="HW19" s="395"/>
      <c r="HY19" s="387" t="str">
        <f t="shared" si="54"/>
        <v/>
      </c>
      <c r="HZ19" s="388"/>
      <c r="IA19" s="419"/>
      <c r="IB19" s="419"/>
      <c r="IC19" s="390"/>
      <c r="ID19" s="391"/>
      <c r="IE19" s="392"/>
      <c r="IF19" s="393"/>
      <c r="IG19" s="394"/>
      <c r="IH19" s="386"/>
      <c r="II19" s="395"/>
      <c r="IK19" s="387" t="str">
        <f t="shared" si="55"/>
        <v/>
      </c>
      <c r="IL19" s="388"/>
      <c r="IM19" s="419"/>
      <c r="IN19" s="419"/>
      <c r="IO19" s="390"/>
      <c r="IP19" s="391"/>
      <c r="IQ19" s="392"/>
      <c r="IR19" s="393"/>
      <c r="IS19" s="394"/>
      <c r="IT19" s="386"/>
      <c r="IU19" s="395"/>
      <c r="IV19" s="364" t="s">
        <v>292</v>
      </c>
      <c r="IW19" s="387" t="str">
        <f t="shared" si="0"/>
        <v/>
      </c>
      <c r="IX19" s="388" t="str">
        <f t="shared" si="1"/>
        <v/>
      </c>
      <c r="IY19" s="419" t="str">
        <f t="shared" si="56"/>
        <v/>
      </c>
      <c r="IZ19" s="396" t="str">
        <f t="shared" si="57"/>
        <v/>
      </c>
      <c r="JA19" s="390" t="str">
        <f t="shared" si="3"/>
        <v/>
      </c>
      <c r="JB19" s="391" t="str">
        <f t="shared" si="58"/>
        <v/>
      </c>
      <c r="JC19" s="392" t="str">
        <f t="shared" si="4"/>
        <v/>
      </c>
      <c r="JD19" s="393" t="str">
        <f t="shared" si="80"/>
        <v/>
      </c>
      <c r="JE19" s="394" t="str">
        <f t="shared" si="5"/>
        <v/>
      </c>
      <c r="JF19" s="386" t="str">
        <f t="shared" si="6"/>
        <v/>
      </c>
      <c r="JG19" s="395"/>
      <c r="JH19" s="420" t="s">
        <v>292</v>
      </c>
      <c r="JI19" s="387" t="str">
        <f t="shared" si="59"/>
        <v/>
      </c>
      <c r="JJ19" s="388" t="str">
        <f t="shared" si="60"/>
        <v/>
      </c>
      <c r="JK19" s="419" t="str">
        <f>IF(JM19="","",JI$2)</f>
        <v/>
      </c>
      <c r="JL19" s="396" t="str">
        <f t="shared" si="62"/>
        <v/>
      </c>
      <c r="JM19" s="390" t="str">
        <f t="shared" si="63"/>
        <v/>
      </c>
      <c r="JN19" s="391" t="str">
        <f t="shared" si="64"/>
        <v/>
      </c>
      <c r="JO19" s="392" t="str">
        <f t="shared" si="65"/>
        <v/>
      </c>
      <c r="JP19" s="393" t="str">
        <f t="shared" si="66"/>
        <v/>
      </c>
      <c r="JQ19" s="394" t="str">
        <f t="shared" si="67"/>
        <v/>
      </c>
      <c r="JR19" s="386" t="str">
        <f t="shared" si="68"/>
        <v/>
      </c>
      <c r="JS19" s="395"/>
      <c r="JT19" s="420"/>
      <c r="JU19" s="387" t="str">
        <f t="shared" si="69"/>
        <v/>
      </c>
      <c r="JV19" s="388" t="str">
        <f t="shared" si="70"/>
        <v/>
      </c>
      <c r="JW19" s="419" t="str">
        <f t="shared" si="71"/>
        <v/>
      </c>
      <c r="JX19" s="396" t="str">
        <f t="shared" si="72"/>
        <v/>
      </c>
      <c r="JY19" s="390" t="str">
        <f t="shared" si="73"/>
        <v/>
      </c>
      <c r="JZ19" s="391" t="str">
        <f t="shared" si="74"/>
        <v/>
      </c>
      <c r="KA19" s="392" t="str">
        <f t="shared" si="75"/>
        <v/>
      </c>
      <c r="KB19" s="393" t="str">
        <f t="shared" si="76"/>
        <v/>
      </c>
      <c r="KC19" s="394" t="str">
        <f t="shared" si="77"/>
        <v/>
      </c>
      <c r="KD19" s="386" t="str">
        <f t="shared" si="78"/>
        <v/>
      </c>
      <c r="KE19" s="395"/>
      <c r="KG19" s="387" t="str">
        <f t="shared" si="26"/>
        <v/>
      </c>
      <c r="KH19" s="388" t="str">
        <f t="shared" si="27"/>
        <v/>
      </c>
      <c r="KI19" s="419" t="str">
        <f t="shared" si="28"/>
        <v/>
      </c>
      <c r="KJ19" s="396" t="str">
        <f t="shared" si="29"/>
        <v/>
      </c>
      <c r="KK19" s="390" t="str">
        <f t="shared" si="30"/>
        <v/>
      </c>
      <c r="KL19" s="391" t="str">
        <f t="shared" si="79"/>
        <v/>
      </c>
      <c r="KM19" s="392" t="str">
        <f t="shared" si="31"/>
        <v/>
      </c>
      <c r="KN19" s="393" t="str">
        <f t="shared" si="32"/>
        <v/>
      </c>
      <c r="KO19" s="394" t="str">
        <f t="shared" si="33"/>
        <v/>
      </c>
      <c r="KP19" s="386" t="str">
        <f t="shared" si="34"/>
        <v/>
      </c>
      <c r="KQ19" s="395"/>
    </row>
    <row r="20" spans="1:304" ht="13.5" customHeight="1">
      <c r="A20" s="385"/>
      <c r="B20" s="415" t="s">
        <v>300</v>
      </c>
      <c r="D20" s="364"/>
      <c r="E20" s="387">
        <f t="shared" si="35"/>
        <v>33548</v>
      </c>
      <c r="F20" s="388" t="s">
        <v>296</v>
      </c>
      <c r="G20" s="389">
        <v>32932</v>
      </c>
      <c r="H20" s="389">
        <v>33548</v>
      </c>
      <c r="I20" s="390" t="s">
        <v>791</v>
      </c>
      <c r="J20" s="391" t="s">
        <v>745</v>
      </c>
      <c r="K20" s="392" t="s">
        <v>615</v>
      </c>
      <c r="L20" s="393" t="s">
        <v>1335</v>
      </c>
      <c r="M20" s="394" t="s">
        <v>792</v>
      </c>
      <c r="N20" s="386" t="s">
        <v>292</v>
      </c>
      <c r="O20" s="395"/>
      <c r="P20" s="415"/>
      <c r="Q20" s="387">
        <f t="shared" si="36"/>
        <v>34190</v>
      </c>
      <c r="R20" s="388" t="s">
        <v>297</v>
      </c>
      <c r="S20" s="389">
        <v>33548</v>
      </c>
      <c r="T20" s="389">
        <v>33950</v>
      </c>
      <c r="U20" s="390" t="s">
        <v>793</v>
      </c>
      <c r="V20" s="391" t="s">
        <v>794</v>
      </c>
      <c r="W20" s="392" t="s">
        <v>615</v>
      </c>
      <c r="X20" s="393" t="s">
        <v>1335</v>
      </c>
      <c r="Y20" s="394" t="s">
        <v>795</v>
      </c>
      <c r="Z20" s="386" t="s">
        <v>292</v>
      </c>
      <c r="AA20" s="395"/>
      <c r="AB20" s="421"/>
      <c r="AC20" s="387">
        <f t="shared" si="37"/>
        <v>34452</v>
      </c>
      <c r="AD20" s="388" t="s">
        <v>713</v>
      </c>
      <c r="AE20" s="389">
        <v>34190</v>
      </c>
      <c r="AF20" s="389">
        <v>34452</v>
      </c>
      <c r="AG20" s="390" t="s">
        <v>796</v>
      </c>
      <c r="AH20" s="391" t="s">
        <v>797</v>
      </c>
      <c r="AI20" s="392" t="s">
        <v>615</v>
      </c>
      <c r="AJ20" s="393" t="s">
        <v>1347</v>
      </c>
      <c r="AK20" s="394" t="s">
        <v>799</v>
      </c>
      <c r="AL20" s="386" t="s">
        <v>292</v>
      </c>
      <c r="AM20" s="395"/>
      <c r="AN20" s="415" t="s">
        <v>798</v>
      </c>
      <c r="AO20" s="387">
        <f t="shared" si="38"/>
        <v>34515</v>
      </c>
      <c r="AP20" s="388" t="s">
        <v>602</v>
      </c>
      <c r="AQ20" s="389">
        <v>34452</v>
      </c>
      <c r="AR20" s="389">
        <v>34462</v>
      </c>
      <c r="AS20" s="390" t="s">
        <v>800</v>
      </c>
      <c r="AT20" s="391" t="s">
        <v>801</v>
      </c>
      <c r="AU20" s="392" t="s">
        <v>615</v>
      </c>
      <c r="AV20" s="393" t="s">
        <v>1337</v>
      </c>
      <c r="AW20" s="394" t="s">
        <v>802</v>
      </c>
      <c r="AX20" s="386" t="s">
        <v>292</v>
      </c>
      <c r="AY20" s="395"/>
      <c r="AZ20" s="415"/>
      <c r="BA20" s="387">
        <f t="shared" si="39"/>
        <v>35075</v>
      </c>
      <c r="BB20" s="388" t="s">
        <v>607</v>
      </c>
      <c r="BC20" s="389">
        <v>34515</v>
      </c>
      <c r="BD20" s="389">
        <v>34919</v>
      </c>
      <c r="BE20" s="390" t="s">
        <v>803</v>
      </c>
      <c r="BF20" s="391" t="s">
        <v>635</v>
      </c>
      <c r="BG20" s="392" t="s">
        <v>615</v>
      </c>
      <c r="BH20" s="393" t="s">
        <v>1335</v>
      </c>
      <c r="BI20" s="394" t="s">
        <v>804</v>
      </c>
      <c r="BJ20" s="386" t="s">
        <v>292</v>
      </c>
      <c r="BK20" s="395"/>
      <c r="BL20" s="415"/>
      <c r="BM20" s="387">
        <f t="shared" si="40"/>
        <v>35376</v>
      </c>
      <c r="BN20" s="388" t="s">
        <v>362</v>
      </c>
      <c r="BO20" s="389">
        <v>35075</v>
      </c>
      <c r="BP20" s="389">
        <v>35376</v>
      </c>
      <c r="BQ20" s="390" t="s">
        <v>805</v>
      </c>
      <c r="BR20" s="391" t="s">
        <v>709</v>
      </c>
      <c r="BS20" s="392" t="s">
        <v>677</v>
      </c>
      <c r="BT20" s="393" t="s">
        <v>1347</v>
      </c>
      <c r="BU20" s="394" t="s">
        <v>807</v>
      </c>
      <c r="BV20" s="386" t="s">
        <v>292</v>
      </c>
      <c r="BW20" s="395"/>
      <c r="BX20" s="417" t="s">
        <v>806</v>
      </c>
      <c r="BY20" s="387">
        <f t="shared" si="41"/>
        <v>36006</v>
      </c>
      <c r="BZ20" s="388" t="s">
        <v>363</v>
      </c>
      <c r="CA20" s="389">
        <v>35376</v>
      </c>
      <c r="CB20" s="389">
        <v>35684</v>
      </c>
      <c r="CC20" s="390" t="s">
        <v>808</v>
      </c>
      <c r="CD20" s="391" t="s">
        <v>761</v>
      </c>
      <c r="CE20" s="392" t="s">
        <v>615</v>
      </c>
      <c r="CF20" s="393" t="s">
        <v>1335</v>
      </c>
      <c r="CG20" s="394" t="s">
        <v>809</v>
      </c>
      <c r="CH20" s="386" t="s">
        <v>292</v>
      </c>
      <c r="CI20" s="395"/>
      <c r="CJ20" s="417"/>
      <c r="CK20" s="387">
        <f t="shared" si="42"/>
        <v>36621</v>
      </c>
      <c r="CL20" s="388" t="s">
        <v>364</v>
      </c>
      <c r="CM20" s="389">
        <v>36006</v>
      </c>
      <c r="CN20" s="389">
        <v>36227</v>
      </c>
      <c r="CO20" s="390" t="s">
        <v>810</v>
      </c>
      <c r="CP20" s="391" t="s">
        <v>659</v>
      </c>
      <c r="CQ20" s="392" t="s">
        <v>615</v>
      </c>
      <c r="CR20" s="393" t="s">
        <v>1335</v>
      </c>
      <c r="CS20" s="394" t="s">
        <v>811</v>
      </c>
      <c r="CT20" s="386" t="s">
        <v>292</v>
      </c>
      <c r="CU20" s="395"/>
      <c r="CV20" s="415"/>
      <c r="CW20" s="387">
        <f t="shared" si="43"/>
        <v>36711</v>
      </c>
      <c r="CX20" s="388" t="s">
        <v>365</v>
      </c>
      <c r="CY20" s="389">
        <v>36621</v>
      </c>
      <c r="CZ20" s="389">
        <v>36711</v>
      </c>
      <c r="DA20" s="390" t="s">
        <v>613</v>
      </c>
      <c r="DB20" s="391" t="s">
        <v>614</v>
      </c>
      <c r="DC20" s="392" t="s">
        <v>615</v>
      </c>
      <c r="DD20" s="393" t="s">
        <v>1335</v>
      </c>
      <c r="DE20" s="394" t="s">
        <v>616</v>
      </c>
      <c r="DF20" s="386" t="s">
        <v>292</v>
      </c>
      <c r="DG20" s="395"/>
      <c r="DH20" s="415"/>
      <c r="DI20" s="387">
        <f t="shared" si="44"/>
        <v>37007</v>
      </c>
      <c r="DJ20" s="388" t="s">
        <v>366</v>
      </c>
      <c r="DK20" s="389">
        <v>36711</v>
      </c>
      <c r="DL20" s="389">
        <v>36865</v>
      </c>
      <c r="DM20" s="390" t="s">
        <v>812</v>
      </c>
      <c r="DN20" s="391" t="s">
        <v>614</v>
      </c>
      <c r="DO20" s="392" t="s">
        <v>615</v>
      </c>
      <c r="DP20" s="393" t="s">
        <v>1335</v>
      </c>
      <c r="DQ20" s="394" t="s">
        <v>813</v>
      </c>
      <c r="DR20" s="386" t="s">
        <v>292</v>
      </c>
      <c r="DS20" s="395"/>
      <c r="DT20" s="415"/>
      <c r="DU20" s="387">
        <f t="shared" si="45"/>
        <v>37944</v>
      </c>
      <c r="DV20" s="388" t="s">
        <v>367</v>
      </c>
      <c r="DW20" s="389">
        <v>37007</v>
      </c>
      <c r="DX20" s="389">
        <v>37944</v>
      </c>
      <c r="DY20" s="390" t="s">
        <v>814</v>
      </c>
      <c r="DZ20" s="391" t="s">
        <v>815</v>
      </c>
      <c r="EA20" s="392" t="s">
        <v>677</v>
      </c>
      <c r="EB20" s="393" t="s">
        <v>1335</v>
      </c>
      <c r="EC20" s="394" t="s">
        <v>816</v>
      </c>
      <c r="ED20" s="386" t="s">
        <v>292</v>
      </c>
      <c r="EE20" s="395"/>
      <c r="EF20" s="415"/>
      <c r="EG20" s="387">
        <f t="shared" si="46"/>
        <v>38616</v>
      </c>
      <c r="EH20" s="388" t="s">
        <v>368</v>
      </c>
      <c r="EI20" s="389">
        <v>37944</v>
      </c>
      <c r="EJ20" s="389">
        <v>38257</v>
      </c>
      <c r="EK20" s="390" t="s">
        <v>817</v>
      </c>
      <c r="EL20" s="391" t="s">
        <v>709</v>
      </c>
      <c r="EM20" s="392" t="s">
        <v>615</v>
      </c>
      <c r="EN20" s="393" t="s">
        <v>1335</v>
      </c>
      <c r="EO20" s="394" t="s">
        <v>818</v>
      </c>
      <c r="EP20" s="386" t="s">
        <v>292</v>
      </c>
      <c r="EQ20" s="395"/>
      <c r="ER20" s="418"/>
      <c r="ES20" s="387">
        <f t="shared" si="47"/>
        <v>38986</v>
      </c>
      <c r="ET20" s="388" t="s">
        <v>369</v>
      </c>
      <c r="EU20" s="389">
        <v>38616</v>
      </c>
      <c r="EV20" s="389">
        <v>38656</v>
      </c>
      <c r="EW20" s="390" t="s">
        <v>819</v>
      </c>
      <c r="EX20" s="391" t="s">
        <v>648</v>
      </c>
      <c r="EY20" s="392" t="s">
        <v>677</v>
      </c>
      <c r="EZ20" s="393" t="s">
        <v>1335</v>
      </c>
      <c r="FA20" s="394" t="s">
        <v>820</v>
      </c>
      <c r="FB20" s="386" t="s">
        <v>292</v>
      </c>
      <c r="FC20" s="395"/>
      <c r="FD20" s="418"/>
      <c r="FE20" s="387">
        <f t="shared" si="48"/>
        <v>39351</v>
      </c>
      <c r="FF20" s="388" t="s">
        <v>370</v>
      </c>
      <c r="FG20" s="389">
        <v>38986</v>
      </c>
      <c r="FH20" s="389">
        <v>39321</v>
      </c>
      <c r="FI20" s="390" t="s">
        <v>634</v>
      </c>
      <c r="FJ20" s="391" t="s">
        <v>635</v>
      </c>
      <c r="FK20" s="392" t="s">
        <v>615</v>
      </c>
      <c r="FL20" s="393" t="s">
        <v>1335</v>
      </c>
      <c r="FM20" s="394" t="s">
        <v>636</v>
      </c>
      <c r="FN20" s="386" t="s">
        <v>292</v>
      </c>
      <c r="FO20" s="395"/>
      <c r="FP20" s="418"/>
      <c r="FQ20" s="387">
        <f t="shared" si="49"/>
        <v>39662</v>
      </c>
      <c r="FR20" s="388" t="s">
        <v>372</v>
      </c>
      <c r="FS20" s="389">
        <v>39351</v>
      </c>
      <c r="FT20" s="389">
        <v>39662</v>
      </c>
      <c r="FU20" s="390" t="s">
        <v>637</v>
      </c>
      <c r="FV20" s="391" t="s">
        <v>622</v>
      </c>
      <c r="FW20" s="392" t="s">
        <v>615</v>
      </c>
      <c r="FX20" s="393" t="s">
        <v>1335</v>
      </c>
      <c r="FY20" s="394" t="s">
        <v>638</v>
      </c>
      <c r="FZ20" s="386" t="s">
        <v>292</v>
      </c>
      <c r="GA20" s="395"/>
      <c r="GB20" s="418"/>
      <c r="GC20" s="387">
        <f t="shared" si="50"/>
        <v>39715</v>
      </c>
      <c r="GD20" s="388" t="s">
        <v>373</v>
      </c>
      <c r="GE20" s="389">
        <v>39662</v>
      </c>
      <c r="GF20" s="389">
        <v>39715</v>
      </c>
      <c r="GG20" s="390" t="s">
        <v>812</v>
      </c>
      <c r="GH20" s="391" t="s">
        <v>614</v>
      </c>
      <c r="GI20" s="392" t="s">
        <v>615</v>
      </c>
      <c r="GJ20" s="393" t="s">
        <v>1335</v>
      </c>
      <c r="GK20" s="394" t="s">
        <v>813</v>
      </c>
      <c r="GL20" s="386" t="s">
        <v>292</v>
      </c>
      <c r="GM20" s="395"/>
      <c r="GN20" s="418"/>
      <c r="GO20" s="387">
        <f t="shared" si="51"/>
        <v>40072</v>
      </c>
      <c r="GP20" s="388" t="s">
        <v>374</v>
      </c>
      <c r="GQ20" s="389">
        <v>39715</v>
      </c>
      <c r="GR20" s="389">
        <v>40072</v>
      </c>
      <c r="GS20" s="390" t="s">
        <v>821</v>
      </c>
      <c r="GT20" s="391" t="s">
        <v>622</v>
      </c>
      <c r="GU20" s="392" t="s">
        <v>615</v>
      </c>
      <c r="GV20" s="393" t="s">
        <v>1335</v>
      </c>
      <c r="GW20" s="394" t="s">
        <v>822</v>
      </c>
      <c r="GX20" s="386"/>
      <c r="GY20" s="395"/>
      <c r="GZ20" s="418"/>
      <c r="HA20" s="387">
        <f t="shared" si="52"/>
        <v>40337</v>
      </c>
      <c r="HB20" s="388" t="s">
        <v>375</v>
      </c>
      <c r="HC20" s="389">
        <v>40072</v>
      </c>
      <c r="HD20" s="389">
        <v>40337</v>
      </c>
      <c r="HE20" s="390" t="s">
        <v>823</v>
      </c>
      <c r="HF20" s="391" t="s">
        <v>622</v>
      </c>
      <c r="HG20" s="392" t="s">
        <v>677</v>
      </c>
      <c r="HH20" s="393" t="s">
        <v>1336</v>
      </c>
      <c r="HI20" s="394" t="s">
        <v>824</v>
      </c>
      <c r="HJ20" s="386" t="s">
        <v>292</v>
      </c>
      <c r="HK20" s="395"/>
      <c r="HM20" s="387">
        <f t="shared" si="53"/>
        <v>40788</v>
      </c>
      <c r="HN20" s="388" t="s">
        <v>1471</v>
      </c>
      <c r="HO20" s="396">
        <v>40337</v>
      </c>
      <c r="HP20" s="389">
        <v>40430</v>
      </c>
      <c r="HQ20" s="390" t="s">
        <v>823</v>
      </c>
      <c r="HR20" s="391" t="s">
        <v>622</v>
      </c>
      <c r="HS20" s="392" t="s">
        <v>677</v>
      </c>
      <c r="HT20" s="393" t="s">
        <v>1336</v>
      </c>
      <c r="HU20" s="394" t="s">
        <v>824</v>
      </c>
      <c r="HV20" s="386" t="s">
        <v>292</v>
      </c>
      <c r="HW20" s="395"/>
      <c r="HY20" s="387">
        <f t="shared" si="54"/>
        <v>41269</v>
      </c>
      <c r="HZ20" s="388" t="s">
        <v>1472</v>
      </c>
      <c r="IA20" s="419">
        <v>40788</v>
      </c>
      <c r="IB20" s="419">
        <v>40921</v>
      </c>
      <c r="IC20" s="390" t="s">
        <v>1495</v>
      </c>
      <c r="ID20" s="391" t="s">
        <v>619</v>
      </c>
      <c r="IE20" s="392" t="s">
        <v>615</v>
      </c>
      <c r="IF20" s="393" t="s">
        <v>1336</v>
      </c>
      <c r="IG20" s="394" t="s">
        <v>1496</v>
      </c>
      <c r="IH20" s="386" t="s">
        <v>292</v>
      </c>
      <c r="II20" s="395"/>
      <c r="IJ20" s="420"/>
      <c r="IK20" s="387">
        <f t="shared" si="55"/>
        <v>41997</v>
      </c>
      <c r="IL20" s="388" t="s">
        <v>371</v>
      </c>
      <c r="IM20" s="419">
        <v>41269</v>
      </c>
      <c r="IN20" s="419">
        <v>41885</v>
      </c>
      <c r="IO20" s="390" t="s">
        <v>856</v>
      </c>
      <c r="IP20" s="391" t="s">
        <v>653</v>
      </c>
      <c r="IQ20" s="392" t="s">
        <v>615</v>
      </c>
      <c r="IR20" s="393" t="s">
        <v>1335</v>
      </c>
      <c r="IS20" s="394" t="s">
        <v>857</v>
      </c>
      <c r="IT20" s="386" t="s">
        <v>292</v>
      </c>
      <c r="IU20" s="395"/>
      <c r="IV20" s="420" t="s">
        <v>292</v>
      </c>
      <c r="IW20" s="387">
        <f t="shared" si="0"/>
        <v>43040</v>
      </c>
      <c r="IX20" s="388" t="str">
        <f t="shared" si="1"/>
        <v>Abe III</v>
      </c>
      <c r="IY20" s="419">
        <f t="shared" si="56"/>
        <v>41997</v>
      </c>
      <c r="IZ20" s="396">
        <v>42284</v>
      </c>
      <c r="JA20" s="390" t="str">
        <f t="shared" si="3"/>
        <v>Yoko Kamikawa</v>
      </c>
      <c r="JB20" s="391" t="str">
        <f t="shared" si="58"/>
        <v>1953</v>
      </c>
      <c r="JC20" s="392" t="str">
        <f t="shared" si="4"/>
        <v>female</v>
      </c>
      <c r="JD20" s="393" t="s">
        <v>1335</v>
      </c>
      <c r="JE20" s="394" t="str">
        <f t="shared" si="5"/>
        <v>Kamikawa_Yoko_1953</v>
      </c>
      <c r="JF20" s="386" t="str">
        <f t="shared" si="6"/>
        <v/>
      </c>
      <c r="JG20" s="395"/>
      <c r="JH20" s="420" t="s">
        <v>1833</v>
      </c>
      <c r="JI20" s="387">
        <f t="shared" si="59"/>
        <v>44090</v>
      </c>
      <c r="JJ20" s="388" t="str">
        <f t="shared" si="60"/>
        <v>Abe IV</v>
      </c>
      <c r="JK20" s="419">
        <f t="shared" si="61"/>
        <v>43040</v>
      </c>
      <c r="JL20" s="396">
        <v>43375</v>
      </c>
      <c r="JM20" s="390" t="str">
        <f t="shared" si="63"/>
        <v>Yoko Kamikawa</v>
      </c>
      <c r="JN20" s="391" t="str">
        <f t="shared" si="64"/>
        <v>1953</v>
      </c>
      <c r="JO20" s="392" t="str">
        <f t="shared" si="65"/>
        <v>female</v>
      </c>
      <c r="JP20" s="393" t="str">
        <f t="shared" si="66"/>
        <v>jp_ldp01</v>
      </c>
      <c r="JQ20" s="394" t="str">
        <f t="shared" si="67"/>
        <v>Kamikawa_Yoko_1953</v>
      </c>
      <c r="JR20" s="386" t="str">
        <f t="shared" si="68"/>
        <v/>
      </c>
      <c r="JS20" s="395"/>
      <c r="JT20" s="420" t="s">
        <v>2008</v>
      </c>
      <c r="JU20" s="387">
        <f t="shared" si="69"/>
        <v>44196</v>
      </c>
      <c r="JV20" s="388" t="str">
        <f t="shared" si="70"/>
        <v>Suga I</v>
      </c>
      <c r="JW20" s="419">
        <f t="shared" si="71"/>
        <v>44090</v>
      </c>
      <c r="JX20" s="396">
        <f t="shared" si="72"/>
        <v>44196</v>
      </c>
      <c r="JY20" s="390" t="str">
        <f t="shared" si="73"/>
        <v>Yoko Kamikawa</v>
      </c>
      <c r="JZ20" s="391" t="str">
        <f t="shared" si="74"/>
        <v>1953</v>
      </c>
      <c r="KA20" s="392" t="str">
        <f t="shared" si="75"/>
        <v>female</v>
      </c>
      <c r="KB20" s="393" t="str">
        <f t="shared" si="76"/>
        <v>jp_ldp01</v>
      </c>
      <c r="KC20" s="394" t="str">
        <f t="shared" si="77"/>
        <v>Kamikawa_Yoko_1953</v>
      </c>
      <c r="KD20" s="386" t="str">
        <f t="shared" si="78"/>
        <v/>
      </c>
      <c r="KE20" s="395"/>
      <c r="KF20" s="420" t="s">
        <v>2008</v>
      </c>
      <c r="KG20" s="387" t="str">
        <f t="shared" si="26"/>
        <v/>
      </c>
      <c r="KH20" s="388" t="str">
        <f t="shared" si="27"/>
        <v/>
      </c>
      <c r="KI20" s="419" t="str">
        <f t="shared" si="28"/>
        <v/>
      </c>
      <c r="KJ20" s="396" t="str">
        <f t="shared" si="29"/>
        <v/>
      </c>
      <c r="KK20" s="390" t="str">
        <f t="shared" si="30"/>
        <v/>
      </c>
      <c r="KL20" s="391" t="str">
        <f t="shared" si="79"/>
        <v/>
      </c>
      <c r="KM20" s="392" t="str">
        <f t="shared" si="31"/>
        <v/>
      </c>
      <c r="KN20" s="393" t="str">
        <f t="shared" si="32"/>
        <v/>
      </c>
      <c r="KO20" s="394" t="str">
        <f t="shared" si="33"/>
        <v/>
      </c>
      <c r="KP20" s="386" t="str">
        <f t="shared" si="34"/>
        <v/>
      </c>
      <c r="KQ20" s="395"/>
      <c r="KR20" s="420"/>
    </row>
    <row r="21" spans="1:304" ht="13.5" customHeight="1">
      <c r="A21" s="385"/>
      <c r="B21" s="415" t="s">
        <v>300</v>
      </c>
      <c r="D21" s="364"/>
      <c r="E21" s="387" t="str">
        <f t="shared" si="35"/>
        <v/>
      </c>
      <c r="F21" s="388" t="s">
        <v>292</v>
      </c>
      <c r="G21" s="389" t="s">
        <v>292</v>
      </c>
      <c r="H21" s="389" t="s">
        <v>292</v>
      </c>
      <c r="I21" s="390" t="s">
        <v>292</v>
      </c>
      <c r="J21" s="391" t="s">
        <v>292</v>
      </c>
      <c r="K21" s="392" t="s">
        <v>292</v>
      </c>
      <c r="L21" s="393" t="s">
        <v>292</v>
      </c>
      <c r="M21" s="394" t="s">
        <v>292</v>
      </c>
      <c r="N21" s="386" t="s">
        <v>292</v>
      </c>
      <c r="O21" s="395"/>
      <c r="P21" s="415"/>
      <c r="Q21" s="387">
        <f t="shared" si="36"/>
        <v>34190</v>
      </c>
      <c r="R21" s="388" t="s">
        <v>361</v>
      </c>
      <c r="S21" s="389">
        <v>33950</v>
      </c>
      <c r="T21" s="389">
        <v>34190</v>
      </c>
      <c r="U21" s="390" t="s">
        <v>1747</v>
      </c>
      <c r="V21" s="391" t="s">
        <v>1748</v>
      </c>
      <c r="W21" s="392" t="s">
        <v>615</v>
      </c>
      <c r="X21" s="393" t="s">
        <v>1335</v>
      </c>
      <c r="Y21" s="394" t="s">
        <v>1749</v>
      </c>
      <c r="Z21" s="386" t="s">
        <v>292</v>
      </c>
      <c r="AA21" s="395"/>
      <c r="AB21" s="415"/>
      <c r="AC21" s="387" t="str">
        <f t="shared" si="37"/>
        <v/>
      </c>
      <c r="AD21" s="388" t="s">
        <v>292</v>
      </c>
      <c r="AE21" s="389" t="s">
        <v>292</v>
      </c>
      <c r="AF21" s="389" t="s">
        <v>292</v>
      </c>
      <c r="AG21" s="390" t="s">
        <v>292</v>
      </c>
      <c r="AH21" s="391" t="s">
        <v>292</v>
      </c>
      <c r="AI21" s="392" t="s">
        <v>292</v>
      </c>
      <c r="AJ21" s="393" t="s">
        <v>292</v>
      </c>
      <c r="AK21" s="394" t="s">
        <v>292</v>
      </c>
      <c r="AL21" s="386" t="s">
        <v>292</v>
      </c>
      <c r="AM21" s="395"/>
      <c r="AN21" s="415"/>
      <c r="AO21" s="387">
        <f t="shared" si="38"/>
        <v>34515</v>
      </c>
      <c r="AP21" s="388" t="s">
        <v>602</v>
      </c>
      <c r="AQ21" s="389">
        <v>34462</v>
      </c>
      <c r="AR21" s="389">
        <v>34515</v>
      </c>
      <c r="AS21" s="390" t="s">
        <v>831</v>
      </c>
      <c r="AT21" s="391" t="s">
        <v>680</v>
      </c>
      <c r="AU21" s="392" t="s">
        <v>615</v>
      </c>
      <c r="AV21" s="393" t="s">
        <v>1339</v>
      </c>
      <c r="AW21" s="394" t="s">
        <v>832</v>
      </c>
      <c r="AX21" s="386" t="s">
        <v>292</v>
      </c>
      <c r="AY21" s="395"/>
      <c r="AZ21" s="415"/>
      <c r="BA21" s="387">
        <f t="shared" si="39"/>
        <v>35075</v>
      </c>
      <c r="BB21" s="388" t="s">
        <v>607</v>
      </c>
      <c r="BC21" s="389">
        <v>34919</v>
      </c>
      <c r="BD21" s="389">
        <v>34981</v>
      </c>
      <c r="BE21" s="390" t="s">
        <v>609</v>
      </c>
      <c r="BF21" s="391" t="s">
        <v>640</v>
      </c>
      <c r="BG21" s="392" t="s">
        <v>615</v>
      </c>
      <c r="BH21" s="393" t="s">
        <v>1335</v>
      </c>
      <c r="BI21" s="394" t="s">
        <v>833</v>
      </c>
      <c r="BJ21" s="386" t="s">
        <v>292</v>
      </c>
      <c r="BK21" s="395"/>
      <c r="BL21" s="415"/>
      <c r="BM21" s="387" t="str">
        <f t="shared" si="40"/>
        <v/>
      </c>
      <c r="BN21" s="388" t="s">
        <v>292</v>
      </c>
      <c r="BO21" s="389" t="s">
        <v>292</v>
      </c>
      <c r="BP21" s="389" t="s">
        <v>292</v>
      </c>
      <c r="BQ21" s="390" t="s">
        <v>292</v>
      </c>
      <c r="BR21" s="391" t="s">
        <v>292</v>
      </c>
      <c r="BS21" s="392" t="s">
        <v>292</v>
      </c>
      <c r="BT21" s="393" t="s">
        <v>292</v>
      </c>
      <c r="BU21" s="394" t="s">
        <v>292</v>
      </c>
      <c r="BV21" s="386" t="s">
        <v>292</v>
      </c>
      <c r="BW21" s="395"/>
      <c r="BX21" s="417"/>
      <c r="BY21" s="387">
        <f t="shared" si="41"/>
        <v>36006</v>
      </c>
      <c r="BZ21" s="388" t="s">
        <v>363</v>
      </c>
      <c r="CA21" s="389">
        <v>35684</v>
      </c>
      <c r="CB21" s="389">
        <v>36006</v>
      </c>
      <c r="CC21" s="390" t="s">
        <v>834</v>
      </c>
      <c r="CD21" s="391" t="s">
        <v>835</v>
      </c>
      <c r="CE21" s="392" t="s">
        <v>615</v>
      </c>
      <c r="CF21" s="393" t="s">
        <v>1335</v>
      </c>
      <c r="CG21" s="394" t="s">
        <v>836</v>
      </c>
      <c r="CH21" s="386" t="s">
        <v>292</v>
      </c>
      <c r="CI21" s="395"/>
      <c r="CJ21" s="418"/>
      <c r="CK21" s="387">
        <f t="shared" si="42"/>
        <v>36621</v>
      </c>
      <c r="CL21" s="388" t="s">
        <v>364</v>
      </c>
      <c r="CM21" s="389">
        <v>36227</v>
      </c>
      <c r="CN21" s="389">
        <v>36438</v>
      </c>
      <c r="CO21" s="390" t="s">
        <v>837</v>
      </c>
      <c r="CP21" s="391" t="s">
        <v>709</v>
      </c>
      <c r="CQ21" s="392" t="s">
        <v>615</v>
      </c>
      <c r="CR21" s="393" t="s">
        <v>1335</v>
      </c>
      <c r="CS21" s="394" t="s">
        <v>838</v>
      </c>
      <c r="CT21" s="386" t="s">
        <v>292</v>
      </c>
      <c r="CU21" s="395"/>
      <c r="CV21" s="415"/>
      <c r="CW21" s="387" t="str">
        <f t="shared" si="43"/>
        <v/>
      </c>
      <c r="CX21" s="388" t="s">
        <v>292</v>
      </c>
      <c r="CY21" s="389" t="s">
        <v>292</v>
      </c>
      <c r="CZ21" s="389" t="s">
        <v>292</v>
      </c>
      <c r="DA21" s="390" t="s">
        <v>292</v>
      </c>
      <c r="DB21" s="391" t="s">
        <v>292</v>
      </c>
      <c r="DC21" s="392" t="s">
        <v>292</v>
      </c>
      <c r="DD21" s="393" t="s">
        <v>292</v>
      </c>
      <c r="DE21" s="394" t="s">
        <v>292</v>
      </c>
      <c r="DF21" s="386" t="s">
        <v>292</v>
      </c>
      <c r="DG21" s="395"/>
      <c r="DH21" s="415"/>
      <c r="DI21" s="387">
        <f t="shared" si="44"/>
        <v>37007</v>
      </c>
      <c r="DJ21" s="388" t="s">
        <v>366</v>
      </c>
      <c r="DK21" s="389">
        <v>36865</v>
      </c>
      <c r="DL21" s="389">
        <v>37007</v>
      </c>
      <c r="DM21" s="390" t="s">
        <v>839</v>
      </c>
      <c r="DN21" s="391" t="s">
        <v>680</v>
      </c>
      <c r="DO21" s="392" t="s">
        <v>615</v>
      </c>
      <c r="DP21" s="393" t="s">
        <v>1335</v>
      </c>
      <c r="DQ21" s="394" t="s">
        <v>840</v>
      </c>
      <c r="DR21" s="386" t="s">
        <v>292</v>
      </c>
      <c r="DS21" s="395"/>
      <c r="DT21" s="415"/>
      <c r="DU21" s="387" t="str">
        <f t="shared" si="45"/>
        <v/>
      </c>
      <c r="DV21" s="388" t="s">
        <v>292</v>
      </c>
      <c r="DW21" s="389" t="s">
        <v>292</v>
      </c>
      <c r="DX21" s="389" t="s">
        <v>292</v>
      </c>
      <c r="DY21" s="390" t="s">
        <v>292</v>
      </c>
      <c r="DZ21" s="391" t="s">
        <v>292</v>
      </c>
      <c r="EA21" s="392" t="s">
        <v>292</v>
      </c>
      <c r="EB21" s="393" t="s">
        <v>292</v>
      </c>
      <c r="EC21" s="394" t="s">
        <v>292</v>
      </c>
      <c r="ED21" s="386" t="s">
        <v>292</v>
      </c>
      <c r="EE21" s="395"/>
      <c r="EF21" s="415"/>
      <c r="EG21" s="387">
        <f t="shared" si="46"/>
        <v>38616</v>
      </c>
      <c r="EH21" s="388" t="s">
        <v>368</v>
      </c>
      <c r="EI21" s="389">
        <v>38257</v>
      </c>
      <c r="EJ21" s="389">
        <v>38616</v>
      </c>
      <c r="EK21" s="390" t="s">
        <v>819</v>
      </c>
      <c r="EL21" s="391" t="s">
        <v>648</v>
      </c>
      <c r="EM21" s="392" t="s">
        <v>677</v>
      </c>
      <c r="EN21" s="393" t="s">
        <v>1335</v>
      </c>
      <c r="EO21" s="394" t="s">
        <v>820</v>
      </c>
      <c r="EP21" s="386" t="s">
        <v>292</v>
      </c>
      <c r="EQ21" s="395"/>
      <c r="ER21" s="418"/>
      <c r="ES21" s="387">
        <f t="shared" si="47"/>
        <v>38986</v>
      </c>
      <c r="ET21" s="388" t="s">
        <v>369</v>
      </c>
      <c r="EU21" s="389">
        <v>38656</v>
      </c>
      <c r="EV21" s="389">
        <v>38986</v>
      </c>
      <c r="EW21" s="390" t="s">
        <v>841</v>
      </c>
      <c r="EX21" s="391" t="s">
        <v>659</v>
      </c>
      <c r="EY21" s="392" t="s">
        <v>615</v>
      </c>
      <c r="EZ21" s="393" t="s">
        <v>1335</v>
      </c>
      <c r="FA21" s="394" t="s">
        <v>842</v>
      </c>
      <c r="FB21" s="386" t="s">
        <v>292</v>
      </c>
      <c r="FC21" s="395"/>
      <c r="FD21" s="418"/>
      <c r="FE21" s="387">
        <f t="shared" si="48"/>
        <v>39351</v>
      </c>
      <c r="FF21" s="388" t="s">
        <v>370</v>
      </c>
      <c r="FG21" s="389">
        <v>39321</v>
      </c>
      <c r="FH21" s="389">
        <v>39351</v>
      </c>
      <c r="FI21" s="390" t="s">
        <v>637</v>
      </c>
      <c r="FJ21" s="391" t="s">
        <v>622</v>
      </c>
      <c r="FK21" s="392" t="s">
        <v>615</v>
      </c>
      <c r="FL21" s="393" t="s">
        <v>1335</v>
      </c>
      <c r="FM21" s="394" t="s">
        <v>638</v>
      </c>
      <c r="FN21" s="386" t="s">
        <v>292</v>
      </c>
      <c r="FO21" s="395"/>
      <c r="FP21" s="418"/>
      <c r="FQ21" s="387" t="str">
        <f t="shared" si="49"/>
        <v/>
      </c>
      <c r="FR21" s="388" t="s">
        <v>292</v>
      </c>
      <c r="FS21" s="389" t="s">
        <v>292</v>
      </c>
      <c r="FT21" s="389" t="s">
        <v>292</v>
      </c>
      <c r="FU21" s="390" t="s">
        <v>292</v>
      </c>
      <c r="FV21" s="391" t="s">
        <v>292</v>
      </c>
      <c r="FW21" s="392" t="s">
        <v>292</v>
      </c>
      <c r="FX21" s="393" t="s">
        <v>292</v>
      </c>
      <c r="FY21" s="394" t="s">
        <v>292</v>
      </c>
      <c r="FZ21" s="386" t="s">
        <v>292</v>
      </c>
      <c r="GA21" s="395"/>
      <c r="GB21" s="418"/>
      <c r="GC21" s="387" t="str">
        <f t="shared" si="50"/>
        <v/>
      </c>
      <c r="GD21" s="388" t="s">
        <v>292</v>
      </c>
      <c r="GE21" s="389" t="s">
        <v>292</v>
      </c>
      <c r="GF21" s="389" t="s">
        <v>292</v>
      </c>
      <c r="GG21" s="390" t="s">
        <v>292</v>
      </c>
      <c r="GH21" s="391" t="s">
        <v>292</v>
      </c>
      <c r="GI21" s="392" t="s">
        <v>292</v>
      </c>
      <c r="GJ21" s="393" t="s">
        <v>292</v>
      </c>
      <c r="GK21" s="394" t="s">
        <v>292</v>
      </c>
      <c r="GL21" s="386" t="s">
        <v>292</v>
      </c>
      <c r="GM21" s="395"/>
      <c r="GN21" s="418"/>
      <c r="GO21" s="387" t="str">
        <f t="shared" si="51"/>
        <v/>
      </c>
      <c r="GP21" s="388" t="s">
        <v>292</v>
      </c>
      <c r="GQ21" s="389" t="s">
        <v>292</v>
      </c>
      <c r="GR21" s="389" t="s">
        <v>292</v>
      </c>
      <c r="GS21" s="390" t="s">
        <v>292</v>
      </c>
      <c r="GT21" s="391" t="s">
        <v>292</v>
      </c>
      <c r="GU21" s="392" t="s">
        <v>292</v>
      </c>
      <c r="GV21" s="393" t="s">
        <v>292</v>
      </c>
      <c r="GW21" s="394" t="s">
        <v>292</v>
      </c>
      <c r="GX21" s="386"/>
      <c r="GY21" s="395"/>
      <c r="GZ21" s="418"/>
      <c r="HA21" s="387" t="str">
        <f t="shared" si="52"/>
        <v/>
      </c>
      <c r="HB21" s="388" t="s">
        <v>292</v>
      </c>
      <c r="HC21" s="389" t="s">
        <v>292</v>
      </c>
      <c r="HD21" s="389" t="s">
        <v>292</v>
      </c>
      <c r="HE21" s="390" t="s">
        <v>292</v>
      </c>
      <c r="HF21" s="391" t="s">
        <v>292</v>
      </c>
      <c r="HG21" s="392" t="s">
        <v>292</v>
      </c>
      <c r="HH21" s="393" t="s">
        <v>292</v>
      </c>
      <c r="HI21" s="394" t="s">
        <v>292</v>
      </c>
      <c r="HJ21" s="386" t="s">
        <v>292</v>
      </c>
      <c r="HK21" s="395"/>
      <c r="HM21" s="387">
        <f t="shared" si="53"/>
        <v>40788</v>
      </c>
      <c r="HN21" s="388" t="s">
        <v>1471</v>
      </c>
      <c r="HO21" s="396">
        <v>40430</v>
      </c>
      <c r="HP21" s="398">
        <v>40504</v>
      </c>
      <c r="HQ21" s="390" t="s">
        <v>1497</v>
      </c>
      <c r="HR21" s="391" t="s">
        <v>619</v>
      </c>
      <c r="HS21" s="392" t="s">
        <v>615</v>
      </c>
      <c r="HT21" s="393" t="s">
        <v>1336</v>
      </c>
      <c r="HU21" s="394" t="s">
        <v>1498</v>
      </c>
      <c r="HV21" s="386" t="s">
        <v>292</v>
      </c>
      <c r="HW21" s="395"/>
      <c r="HY21" s="387">
        <f t="shared" si="54"/>
        <v>41269</v>
      </c>
      <c r="HZ21" s="388" t="s">
        <v>1472</v>
      </c>
      <c r="IA21" s="419">
        <v>40921</v>
      </c>
      <c r="IB21" s="419">
        <v>41064</v>
      </c>
      <c r="IC21" s="390" t="s">
        <v>1499</v>
      </c>
      <c r="ID21" s="391" t="s">
        <v>622</v>
      </c>
      <c r="IE21" s="392" t="s">
        <v>615</v>
      </c>
      <c r="IF21" s="393" t="s">
        <v>1336</v>
      </c>
      <c r="IG21" s="394" t="s">
        <v>1500</v>
      </c>
      <c r="IH21" s="386" t="s">
        <v>292</v>
      </c>
      <c r="II21" s="395"/>
      <c r="IJ21" s="420"/>
      <c r="IK21" s="387">
        <f t="shared" si="55"/>
        <v>41997</v>
      </c>
      <c r="IL21" s="388" t="str">
        <f t="shared" ref="IL21" si="96">IF(IO21="","",IK$1)</f>
        <v>Abe II</v>
      </c>
      <c r="IM21" s="419">
        <v>41885</v>
      </c>
      <c r="IN21" s="396">
        <v>41933</v>
      </c>
      <c r="IO21" s="390" t="str">
        <f t="shared" ref="IO21" si="97">IF(IV21="","",IF(ISNUMBER(SEARCH(":",IV21)),MID(IV21,FIND(":",IV21)+2,FIND("(",IV21)-FIND(":",IV21)-3),LEFT(IV21,FIND("(",IV21)-2)))</f>
        <v>Midori Matsushima</v>
      </c>
      <c r="IP21" s="391" t="str">
        <f t="shared" ref="IP21" si="98">IF(IV21="","",MID(IV21,FIND("(",IV21)+1,4))</f>
        <v>1956</v>
      </c>
      <c r="IQ21" s="392" t="str">
        <f t="shared" ref="IQ21" si="99">IF(ISNUMBER(SEARCH("*female*",IV21)),"female",IF(ISNUMBER(SEARCH("*male*",IV21)),"male",""))</f>
        <v>female</v>
      </c>
      <c r="IR21" s="393" t="s">
        <v>1335</v>
      </c>
      <c r="IS21" s="394" t="str">
        <f t="shared" ref="IS21" si="100">IF(IO21="","",(MID(IO21,(SEARCH("^^",SUBSTITUTE(IO21," ","^^",LEN(IO21)-LEN(SUBSTITUTE(IO21," ","")))))+1,99)&amp;"_"&amp;LEFT(IO21,FIND(" ",IO21)-1)&amp;"_"&amp;IP21))</f>
        <v>Matsushima_Midori_1956</v>
      </c>
      <c r="IT21" s="386"/>
      <c r="IU21" s="395"/>
      <c r="IV21" s="364" t="s">
        <v>1849</v>
      </c>
      <c r="IW21" s="387">
        <f t="shared" si="0"/>
        <v>43040</v>
      </c>
      <c r="IX21" s="388" t="str">
        <f t="shared" si="1"/>
        <v>Abe III</v>
      </c>
      <c r="IY21" s="396">
        <v>42284</v>
      </c>
      <c r="IZ21" s="396">
        <v>42585</v>
      </c>
      <c r="JA21" s="390" t="str">
        <f t="shared" si="3"/>
        <v>Mitsuhide Iwaki</v>
      </c>
      <c r="JB21" s="391" t="str">
        <f t="shared" si="58"/>
        <v>1949</v>
      </c>
      <c r="JC21" s="392" t="str">
        <f t="shared" si="4"/>
        <v>male</v>
      </c>
      <c r="JD21" s="393" t="s">
        <v>1335</v>
      </c>
      <c r="JE21" s="394" t="str">
        <f t="shared" si="5"/>
        <v>Iwaki_Mitsuhide_1949</v>
      </c>
      <c r="JF21" s="386" t="str">
        <f t="shared" si="6"/>
        <v/>
      </c>
      <c r="JG21" s="395"/>
      <c r="JH21" s="420" t="s">
        <v>1867</v>
      </c>
      <c r="JI21" s="387">
        <f t="shared" si="59"/>
        <v>44090</v>
      </c>
      <c r="JJ21" s="388" t="str">
        <f t="shared" si="60"/>
        <v>Abe IV</v>
      </c>
      <c r="JK21" s="419">
        <v>43375</v>
      </c>
      <c r="JL21" s="396">
        <v>43719</v>
      </c>
      <c r="JM21" s="390" t="str">
        <f t="shared" si="63"/>
        <v>Takashi Yamashita</v>
      </c>
      <c r="JN21" s="391" t="str">
        <f t="shared" si="64"/>
        <v>1965</v>
      </c>
      <c r="JO21" s="392" t="str">
        <f t="shared" si="65"/>
        <v>male</v>
      </c>
      <c r="JP21" s="393" t="str">
        <f t="shared" si="66"/>
        <v>jp_ldp01</v>
      </c>
      <c r="JQ21" s="394" t="str">
        <f t="shared" si="67"/>
        <v>Yamashita_Takashi_1965</v>
      </c>
      <c r="JR21" s="386" t="str">
        <f t="shared" si="68"/>
        <v/>
      </c>
      <c r="JS21" s="395"/>
      <c r="JT21" s="420" t="s">
        <v>2031</v>
      </c>
      <c r="JU21" s="387" t="str">
        <f t="shared" si="69"/>
        <v/>
      </c>
      <c r="JV21" s="388" t="str">
        <f t="shared" si="70"/>
        <v/>
      </c>
      <c r="JW21" s="419" t="str">
        <f t="shared" si="71"/>
        <v/>
      </c>
      <c r="JX21" s="396" t="str">
        <f t="shared" si="72"/>
        <v/>
      </c>
      <c r="JY21" s="390" t="str">
        <f t="shared" si="73"/>
        <v/>
      </c>
      <c r="JZ21" s="391" t="str">
        <f t="shared" si="74"/>
        <v/>
      </c>
      <c r="KA21" s="392" t="str">
        <f t="shared" si="75"/>
        <v/>
      </c>
      <c r="KB21" s="393" t="str">
        <f t="shared" si="76"/>
        <v/>
      </c>
      <c r="KC21" s="394" t="str">
        <f t="shared" si="77"/>
        <v/>
      </c>
      <c r="KD21" s="386" t="str">
        <f t="shared" si="78"/>
        <v/>
      </c>
      <c r="KE21" s="395"/>
      <c r="KG21" s="387" t="str">
        <f t="shared" si="26"/>
        <v/>
      </c>
      <c r="KH21" s="388" t="str">
        <f t="shared" si="27"/>
        <v/>
      </c>
      <c r="KI21" s="419" t="str">
        <f t="shared" si="28"/>
        <v/>
      </c>
      <c r="KJ21" s="396" t="str">
        <f t="shared" si="29"/>
        <v/>
      </c>
      <c r="KK21" s="390" t="str">
        <f t="shared" si="30"/>
        <v/>
      </c>
      <c r="KL21" s="391" t="str">
        <f t="shared" si="79"/>
        <v/>
      </c>
      <c r="KM21" s="392" t="str">
        <f t="shared" si="31"/>
        <v/>
      </c>
      <c r="KN21" s="393" t="str">
        <f t="shared" si="32"/>
        <v/>
      </c>
      <c r="KO21" s="394" t="str">
        <f t="shared" si="33"/>
        <v/>
      </c>
      <c r="KP21" s="386" t="str">
        <f t="shared" si="34"/>
        <v/>
      </c>
      <c r="KQ21" s="395"/>
    </row>
    <row r="22" spans="1:304" ht="13.5" customHeight="1">
      <c r="A22" s="385"/>
      <c r="B22" s="415" t="s">
        <v>300</v>
      </c>
      <c r="D22" s="364"/>
      <c r="E22" s="387" t="str">
        <f t="shared" si="35"/>
        <v/>
      </c>
      <c r="F22" s="388"/>
      <c r="G22" s="389"/>
      <c r="H22" s="389"/>
      <c r="I22" s="390"/>
      <c r="J22" s="391"/>
      <c r="K22" s="392"/>
      <c r="L22" s="393"/>
      <c r="M22" s="394"/>
      <c r="O22" s="395"/>
      <c r="P22" s="415"/>
      <c r="Q22" s="387" t="str">
        <f t="shared" si="36"/>
        <v/>
      </c>
      <c r="R22" s="388"/>
      <c r="S22" s="389"/>
      <c r="T22" s="389"/>
      <c r="U22" s="390"/>
      <c r="V22" s="391"/>
      <c r="W22" s="392"/>
      <c r="X22" s="393"/>
      <c r="Y22" s="394"/>
      <c r="AA22" s="395"/>
      <c r="AB22" s="415"/>
      <c r="AC22" s="387" t="str">
        <f t="shared" si="37"/>
        <v/>
      </c>
      <c r="AD22" s="388"/>
      <c r="AE22" s="389"/>
      <c r="AF22" s="389"/>
      <c r="AG22" s="390"/>
      <c r="AH22" s="391"/>
      <c r="AI22" s="392"/>
      <c r="AJ22" s="393"/>
      <c r="AK22" s="394"/>
      <c r="AL22" s="386"/>
      <c r="AM22" s="395"/>
      <c r="AN22" s="415"/>
      <c r="AO22" s="387" t="str">
        <f t="shared" si="38"/>
        <v/>
      </c>
      <c r="AP22" s="388"/>
      <c r="AQ22" s="389"/>
      <c r="AR22" s="389"/>
      <c r="AS22" s="390"/>
      <c r="AT22" s="391"/>
      <c r="AU22" s="392"/>
      <c r="AV22" s="393"/>
      <c r="AW22" s="394"/>
      <c r="AX22" s="386"/>
      <c r="AY22" s="395"/>
      <c r="AZ22" s="415"/>
      <c r="BA22" s="387">
        <f t="shared" si="39"/>
        <v>35075</v>
      </c>
      <c r="BB22" s="388" t="s">
        <v>607</v>
      </c>
      <c r="BC22" s="389">
        <v>34981</v>
      </c>
      <c r="BD22" s="389">
        <v>35075</v>
      </c>
      <c r="BE22" s="390" t="s">
        <v>610</v>
      </c>
      <c r="BF22" s="391" t="s">
        <v>797</v>
      </c>
      <c r="BG22" s="392" t="s">
        <v>615</v>
      </c>
      <c r="BH22" s="393" t="s">
        <v>1335</v>
      </c>
      <c r="BI22" s="394" t="s">
        <v>951</v>
      </c>
      <c r="BJ22" s="386"/>
      <c r="BK22" s="395"/>
      <c r="BL22" s="415"/>
      <c r="BM22" s="387" t="str">
        <f t="shared" si="40"/>
        <v/>
      </c>
      <c r="BN22" s="388" t="s">
        <v>292</v>
      </c>
      <c r="BO22" s="389"/>
      <c r="BP22" s="389"/>
      <c r="BQ22" s="390"/>
      <c r="BR22" s="391"/>
      <c r="BS22" s="392"/>
      <c r="BT22" s="393"/>
      <c r="BU22" s="394"/>
      <c r="BV22" s="386"/>
      <c r="BW22" s="395"/>
      <c r="BX22" s="417"/>
      <c r="BY22" s="387" t="str">
        <f t="shared" si="41"/>
        <v/>
      </c>
      <c r="BZ22" s="388"/>
      <c r="CA22" s="389"/>
      <c r="CB22" s="389"/>
      <c r="CC22" s="390"/>
      <c r="CD22" s="391"/>
      <c r="CE22" s="392"/>
      <c r="CF22" s="393"/>
      <c r="CG22" s="394"/>
      <c r="CH22" s="386"/>
      <c r="CI22" s="395"/>
      <c r="CJ22" s="418"/>
      <c r="CK22" s="387">
        <f t="shared" si="42"/>
        <v>36621</v>
      </c>
      <c r="CL22" s="388" t="s">
        <v>364</v>
      </c>
      <c r="CM22" s="389">
        <v>36438</v>
      </c>
      <c r="CN22" s="389">
        <v>36621</v>
      </c>
      <c r="CO22" s="390" t="s">
        <v>613</v>
      </c>
      <c r="CP22" s="391" t="s">
        <v>614</v>
      </c>
      <c r="CQ22" s="392" t="s">
        <v>615</v>
      </c>
      <c r="CR22" s="393" t="s">
        <v>1335</v>
      </c>
      <c r="CS22" s="394" t="s">
        <v>616</v>
      </c>
      <c r="CT22" s="386" t="s">
        <v>292</v>
      </c>
      <c r="CU22" s="395"/>
      <c r="CV22" s="415"/>
      <c r="CW22" s="387" t="str">
        <f t="shared" si="43"/>
        <v/>
      </c>
      <c r="CX22" s="388"/>
      <c r="CY22" s="389"/>
      <c r="CZ22" s="389"/>
      <c r="DA22" s="390"/>
      <c r="DB22" s="391"/>
      <c r="DC22" s="392"/>
      <c r="DD22" s="393"/>
      <c r="DE22" s="394"/>
      <c r="DF22" s="386"/>
      <c r="DG22" s="395"/>
      <c r="DH22" s="415"/>
      <c r="DI22" s="387" t="str">
        <f t="shared" si="44"/>
        <v/>
      </c>
      <c r="DJ22" s="388"/>
      <c r="DK22" s="389"/>
      <c r="DL22" s="389"/>
      <c r="DM22" s="390"/>
      <c r="DN22" s="391"/>
      <c r="DO22" s="392"/>
      <c r="DP22" s="393"/>
      <c r="DQ22" s="394"/>
      <c r="DR22" s="386"/>
      <c r="DS22" s="395"/>
      <c r="DT22" s="415"/>
      <c r="DU22" s="387" t="str">
        <f t="shared" si="45"/>
        <v/>
      </c>
      <c r="DV22" s="388"/>
      <c r="DW22" s="389"/>
      <c r="DX22" s="389"/>
      <c r="DY22" s="390"/>
      <c r="DZ22" s="391"/>
      <c r="EA22" s="392"/>
      <c r="EB22" s="393"/>
      <c r="EC22" s="394"/>
      <c r="ED22" s="386"/>
      <c r="EE22" s="395"/>
      <c r="EF22" s="415"/>
      <c r="EG22" s="387" t="str">
        <f t="shared" si="46"/>
        <v/>
      </c>
      <c r="EH22" s="388"/>
      <c r="EI22" s="389"/>
      <c r="EJ22" s="389"/>
      <c r="EK22" s="390"/>
      <c r="EL22" s="391"/>
      <c r="EM22" s="392"/>
      <c r="EN22" s="393"/>
      <c r="EO22" s="394"/>
      <c r="EP22" s="386"/>
      <c r="EQ22" s="395"/>
      <c r="ER22" s="418"/>
      <c r="ES22" s="387" t="str">
        <f t="shared" si="47"/>
        <v/>
      </c>
      <c r="ET22" s="388"/>
      <c r="EU22" s="389"/>
      <c r="EV22" s="389"/>
      <c r="EW22" s="390"/>
      <c r="EX22" s="391"/>
      <c r="EY22" s="392"/>
      <c r="EZ22" s="393"/>
      <c r="FA22" s="394"/>
      <c r="FB22" s="386"/>
      <c r="FC22" s="395"/>
      <c r="FD22" s="418"/>
      <c r="FE22" s="387" t="str">
        <f t="shared" si="48"/>
        <v/>
      </c>
      <c r="FF22" s="388"/>
      <c r="FG22" s="389"/>
      <c r="FH22" s="389"/>
      <c r="FI22" s="390"/>
      <c r="FJ22" s="391"/>
      <c r="FK22" s="392"/>
      <c r="FL22" s="393"/>
      <c r="FM22" s="394"/>
      <c r="FN22" s="386"/>
      <c r="FO22" s="395"/>
      <c r="FP22" s="418"/>
      <c r="FQ22" s="387" t="str">
        <f t="shared" si="49"/>
        <v/>
      </c>
      <c r="FR22" s="388"/>
      <c r="FS22" s="389"/>
      <c r="FT22" s="389"/>
      <c r="FU22" s="390"/>
      <c r="FV22" s="391"/>
      <c r="FW22" s="392"/>
      <c r="FX22" s="393"/>
      <c r="FY22" s="394"/>
      <c r="FZ22" s="386"/>
      <c r="GA22" s="395"/>
      <c r="GB22" s="418"/>
      <c r="GC22" s="387" t="str">
        <f t="shared" si="50"/>
        <v/>
      </c>
      <c r="GD22" s="388"/>
      <c r="GE22" s="389"/>
      <c r="GF22" s="389"/>
      <c r="GG22" s="390"/>
      <c r="GH22" s="391"/>
      <c r="GI22" s="392"/>
      <c r="GJ22" s="393"/>
      <c r="GK22" s="394"/>
      <c r="GL22" s="386"/>
      <c r="GM22" s="395"/>
      <c r="GN22" s="418"/>
      <c r="GO22" s="387" t="str">
        <f t="shared" si="51"/>
        <v/>
      </c>
      <c r="GP22" s="388"/>
      <c r="GQ22" s="389"/>
      <c r="GR22" s="389"/>
      <c r="GS22" s="390"/>
      <c r="GT22" s="391"/>
      <c r="GU22" s="392"/>
      <c r="GV22" s="393"/>
      <c r="GW22" s="394"/>
      <c r="GX22" s="386"/>
      <c r="GY22" s="395"/>
      <c r="GZ22" s="418"/>
      <c r="HA22" s="387" t="str">
        <f t="shared" si="52"/>
        <v/>
      </c>
      <c r="HB22" s="388"/>
      <c r="HC22" s="389"/>
      <c r="HD22" s="389"/>
      <c r="HE22" s="390"/>
      <c r="HF22" s="391"/>
      <c r="HG22" s="392"/>
      <c r="HH22" s="393"/>
      <c r="HI22" s="394"/>
      <c r="HJ22" s="386"/>
      <c r="HK22" s="395"/>
      <c r="HM22" s="387">
        <f t="shared" si="53"/>
        <v>40788</v>
      </c>
      <c r="HN22" s="388" t="s">
        <v>1471</v>
      </c>
      <c r="HO22" s="398">
        <v>40504</v>
      </c>
      <c r="HP22" s="389">
        <v>40788</v>
      </c>
      <c r="HQ22" s="390" t="s">
        <v>1149</v>
      </c>
      <c r="HR22" s="391" t="s">
        <v>718</v>
      </c>
      <c r="HS22" s="392" t="s">
        <v>615</v>
      </c>
      <c r="HT22" s="393" t="s">
        <v>1336</v>
      </c>
      <c r="HU22" s="394" t="s">
        <v>1150</v>
      </c>
      <c r="HV22" s="386" t="s">
        <v>292</v>
      </c>
      <c r="HW22" s="395"/>
      <c r="HY22" s="387">
        <f t="shared" si="54"/>
        <v>41269</v>
      </c>
      <c r="HZ22" s="388" t="s">
        <v>1472</v>
      </c>
      <c r="IA22" s="419">
        <v>41064</v>
      </c>
      <c r="IB22" s="419">
        <v>41183</v>
      </c>
      <c r="IC22" s="390" t="s">
        <v>1501</v>
      </c>
      <c r="ID22" s="391" t="s">
        <v>645</v>
      </c>
      <c r="IE22" s="392" t="s">
        <v>615</v>
      </c>
      <c r="IF22" s="393" t="s">
        <v>1336</v>
      </c>
      <c r="IG22" s="394" t="s">
        <v>1502</v>
      </c>
      <c r="IH22" s="386" t="s">
        <v>292</v>
      </c>
      <c r="II22" s="395"/>
      <c r="IJ22" s="420"/>
      <c r="IK22" s="387">
        <f t="shared" ref="IK22" si="101">IF(IO22="","",IK$3)</f>
        <v>41997</v>
      </c>
      <c r="IL22" s="388" t="str">
        <f t="shared" ref="IL22" si="102">IF(IO22="","",IK$1)</f>
        <v>Abe II</v>
      </c>
      <c r="IM22" s="396">
        <v>41933</v>
      </c>
      <c r="IN22" s="396">
        <f t="shared" ref="IN22" si="103">IF(IO22="","",IK$3)</f>
        <v>41997</v>
      </c>
      <c r="IO22" s="390" t="str">
        <f t="shared" ref="IO22" si="104">IF(IV22="","",IF(ISNUMBER(SEARCH(":",IV22)),MID(IV22,FIND(":",IV22)+2,FIND("(",IV22)-FIND(":",IV22)-3),LEFT(IV22,FIND("(",IV22)-2)))</f>
        <v>Yoko Kamikawa</v>
      </c>
      <c r="IP22" s="391" t="str">
        <f t="shared" ref="IP22" si="105">IF(IV22="","",MID(IV22,FIND("(",IV22)+1,4))</f>
        <v>1953</v>
      </c>
      <c r="IQ22" s="392" t="str">
        <f t="shared" ref="IQ22" si="106">IF(ISNUMBER(SEARCH("*female*",IV22)),"female",IF(ISNUMBER(SEARCH("*male*",IV22)),"male",""))</f>
        <v>female</v>
      </c>
      <c r="IR22" s="393" t="s">
        <v>1335</v>
      </c>
      <c r="IS22" s="394" t="str">
        <f t="shared" ref="IS22" si="107">IF(IO22="","",(MID(IO22,(SEARCH("^^",SUBSTITUTE(IO22," ","^^",LEN(IO22)-LEN(SUBSTITUTE(IO22," ","")))))+1,99)&amp;"_"&amp;LEFT(IO22,FIND(" ",IO22)-1)&amp;"_"&amp;IP22))</f>
        <v>Kamikawa_Yoko_1953</v>
      </c>
      <c r="IT22" s="386" t="s">
        <v>292</v>
      </c>
      <c r="IU22" s="395"/>
      <c r="IV22" s="429" t="s">
        <v>1850</v>
      </c>
      <c r="IW22" s="387">
        <f t="shared" si="0"/>
        <v>43040</v>
      </c>
      <c r="IX22" s="388" t="str">
        <f t="shared" si="1"/>
        <v>Abe III</v>
      </c>
      <c r="IY22" s="396">
        <v>42585</v>
      </c>
      <c r="IZ22" s="396">
        <v>42950</v>
      </c>
      <c r="JA22" s="390" t="str">
        <f t="shared" si="3"/>
        <v>Katsutoshi Kaneda</v>
      </c>
      <c r="JB22" s="391" t="str">
        <f t="shared" si="58"/>
        <v>1949</v>
      </c>
      <c r="JC22" s="392" t="str">
        <f t="shared" si="4"/>
        <v>male</v>
      </c>
      <c r="JD22" s="393" t="str">
        <f t="shared" si="80"/>
        <v>jp_ldp01</v>
      </c>
      <c r="JE22" s="394" t="str">
        <f t="shared" si="5"/>
        <v>Kaneda_Katsutoshi_1949</v>
      </c>
      <c r="JF22" s="386" t="str">
        <f t="shared" si="6"/>
        <v/>
      </c>
      <c r="JG22" s="395" t="s">
        <v>1878</v>
      </c>
      <c r="JH22" s="420" t="s">
        <v>1879</v>
      </c>
      <c r="JI22" s="387">
        <f t="shared" si="59"/>
        <v>44090</v>
      </c>
      <c r="JJ22" s="388" t="str">
        <f t="shared" si="60"/>
        <v>Abe IV</v>
      </c>
      <c r="JK22" s="396">
        <v>43719</v>
      </c>
      <c r="JL22" s="396">
        <v>43769</v>
      </c>
      <c r="JM22" s="390" t="str">
        <f t="shared" si="63"/>
        <v>Katsuyuki Kawai</v>
      </c>
      <c r="JN22" s="391" t="str">
        <f t="shared" si="64"/>
        <v>1963</v>
      </c>
      <c r="JO22" s="392" t="str">
        <f t="shared" si="65"/>
        <v>male</v>
      </c>
      <c r="JP22" s="393" t="str">
        <f t="shared" si="66"/>
        <v>jp_ldp01</v>
      </c>
      <c r="JQ22" s="394" t="str">
        <f t="shared" si="67"/>
        <v>Kawai_Katsuyuki_1963</v>
      </c>
      <c r="JR22" s="386" t="str">
        <f t="shared" si="68"/>
        <v/>
      </c>
      <c r="JS22" s="395"/>
      <c r="JT22" s="420" t="s">
        <v>2066</v>
      </c>
      <c r="JU22" s="387" t="str">
        <f t="shared" si="69"/>
        <v/>
      </c>
      <c r="JV22" s="388" t="str">
        <f t="shared" si="70"/>
        <v/>
      </c>
      <c r="JW22" s="419" t="str">
        <f t="shared" si="71"/>
        <v/>
      </c>
      <c r="JX22" s="396" t="str">
        <f t="shared" si="72"/>
        <v/>
      </c>
      <c r="JY22" s="390" t="str">
        <f t="shared" si="73"/>
        <v/>
      </c>
      <c r="JZ22" s="391" t="str">
        <f t="shared" si="74"/>
        <v/>
      </c>
      <c r="KA22" s="392" t="str">
        <f t="shared" si="75"/>
        <v/>
      </c>
      <c r="KB22" s="393" t="str">
        <f t="shared" si="76"/>
        <v/>
      </c>
      <c r="KC22" s="394" t="str">
        <f t="shared" si="77"/>
        <v/>
      </c>
      <c r="KD22" s="386" t="str">
        <f t="shared" si="78"/>
        <v/>
      </c>
      <c r="KE22" s="395"/>
      <c r="KG22" s="387" t="str">
        <f t="shared" si="26"/>
        <v/>
      </c>
      <c r="KH22" s="388" t="str">
        <f t="shared" si="27"/>
        <v/>
      </c>
      <c r="KI22" s="419" t="str">
        <f t="shared" si="28"/>
        <v/>
      </c>
      <c r="KJ22" s="396" t="str">
        <f t="shared" si="29"/>
        <v/>
      </c>
      <c r="KK22" s="390" t="str">
        <f t="shared" si="30"/>
        <v/>
      </c>
      <c r="KL22" s="391" t="str">
        <f t="shared" si="79"/>
        <v/>
      </c>
      <c r="KM22" s="392" t="str">
        <f t="shared" si="31"/>
        <v/>
      </c>
      <c r="KN22" s="393" t="str">
        <f t="shared" si="32"/>
        <v/>
      </c>
      <c r="KO22" s="394" t="str">
        <f t="shared" si="33"/>
        <v/>
      </c>
      <c r="KP22" s="386" t="str">
        <f t="shared" si="34"/>
        <v/>
      </c>
      <c r="KQ22" s="395"/>
    </row>
    <row r="23" spans="1:304" ht="13.5" customHeight="1">
      <c r="A23" s="385"/>
      <c r="B23" s="415" t="s">
        <v>300</v>
      </c>
      <c r="D23" s="364"/>
      <c r="E23" s="387" t="str">
        <f t="shared" si="35"/>
        <v/>
      </c>
      <c r="F23" s="388"/>
      <c r="G23" s="389"/>
      <c r="H23" s="389"/>
      <c r="I23" s="390"/>
      <c r="J23" s="391"/>
      <c r="K23" s="392"/>
      <c r="L23" s="393"/>
      <c r="M23" s="394"/>
      <c r="O23" s="395"/>
      <c r="P23" s="415"/>
      <c r="Q23" s="387" t="str">
        <f t="shared" si="36"/>
        <v/>
      </c>
      <c r="R23" s="388"/>
      <c r="S23" s="389"/>
      <c r="T23" s="389"/>
      <c r="U23" s="390"/>
      <c r="V23" s="391"/>
      <c r="W23" s="392"/>
      <c r="X23" s="393"/>
      <c r="Y23" s="394"/>
      <c r="AA23" s="395"/>
      <c r="AB23" s="415"/>
      <c r="AC23" s="387" t="str">
        <f t="shared" si="37"/>
        <v/>
      </c>
      <c r="AD23" s="388"/>
      <c r="AE23" s="389"/>
      <c r="AF23" s="389"/>
      <c r="AG23" s="390"/>
      <c r="AH23" s="391"/>
      <c r="AI23" s="392"/>
      <c r="AJ23" s="393"/>
      <c r="AK23" s="394"/>
      <c r="AL23" s="386"/>
      <c r="AM23" s="395"/>
      <c r="AN23" s="415"/>
      <c r="AO23" s="387" t="str">
        <f t="shared" si="38"/>
        <v/>
      </c>
      <c r="AP23" s="388"/>
      <c r="AQ23" s="389"/>
      <c r="AR23" s="389"/>
      <c r="AS23" s="390"/>
      <c r="AT23" s="391"/>
      <c r="AU23" s="392"/>
      <c r="AV23" s="393"/>
      <c r="AW23" s="394"/>
      <c r="AX23" s="386"/>
      <c r="AY23" s="395"/>
      <c r="AZ23" s="415"/>
      <c r="BA23" s="387" t="str">
        <f t="shared" si="39"/>
        <v/>
      </c>
      <c r="BB23" s="388"/>
      <c r="BC23" s="389"/>
      <c r="BD23" s="389"/>
      <c r="BE23" s="390"/>
      <c r="BF23" s="391"/>
      <c r="BG23" s="392"/>
      <c r="BH23" s="393"/>
      <c r="BI23" s="394"/>
      <c r="BJ23" s="386"/>
      <c r="BK23" s="395"/>
      <c r="BL23" s="415"/>
      <c r="BM23" s="387" t="str">
        <f t="shared" si="40"/>
        <v/>
      </c>
      <c r="BN23" s="388"/>
      <c r="BO23" s="389"/>
      <c r="BP23" s="389"/>
      <c r="BQ23" s="390"/>
      <c r="BR23" s="391"/>
      <c r="BS23" s="392"/>
      <c r="BT23" s="393"/>
      <c r="BU23" s="394"/>
      <c r="BV23" s="386"/>
      <c r="BW23" s="395"/>
      <c r="BX23" s="417"/>
      <c r="BY23" s="387" t="str">
        <f t="shared" si="41"/>
        <v/>
      </c>
      <c r="BZ23" s="388"/>
      <c r="CA23" s="389"/>
      <c r="CB23" s="389"/>
      <c r="CC23" s="390"/>
      <c r="CD23" s="391"/>
      <c r="CE23" s="392"/>
      <c r="CF23" s="393"/>
      <c r="CG23" s="394"/>
      <c r="CH23" s="386"/>
      <c r="CI23" s="395"/>
      <c r="CJ23" s="418"/>
      <c r="CK23" s="387" t="str">
        <f t="shared" si="42"/>
        <v/>
      </c>
      <c r="CL23" s="388"/>
      <c r="CM23" s="389"/>
      <c r="CN23" s="389"/>
      <c r="CO23" s="390"/>
      <c r="CP23" s="391"/>
      <c r="CQ23" s="392"/>
      <c r="CR23" s="393"/>
      <c r="CS23" s="394"/>
      <c r="CT23" s="386"/>
      <c r="CU23" s="395"/>
      <c r="CV23" s="415"/>
      <c r="CW23" s="387" t="str">
        <f t="shared" si="43"/>
        <v/>
      </c>
      <c r="CX23" s="388"/>
      <c r="CY23" s="389"/>
      <c r="CZ23" s="389"/>
      <c r="DA23" s="390"/>
      <c r="DB23" s="391"/>
      <c r="DC23" s="392"/>
      <c r="DD23" s="393"/>
      <c r="DE23" s="394"/>
      <c r="DF23" s="386"/>
      <c r="DG23" s="395"/>
      <c r="DH23" s="415"/>
      <c r="DI23" s="387" t="str">
        <f t="shared" si="44"/>
        <v/>
      </c>
      <c r="DJ23" s="388"/>
      <c r="DK23" s="389"/>
      <c r="DL23" s="389"/>
      <c r="DM23" s="390"/>
      <c r="DN23" s="391"/>
      <c r="DO23" s="392"/>
      <c r="DP23" s="393"/>
      <c r="DQ23" s="394"/>
      <c r="DR23" s="386"/>
      <c r="DS23" s="395"/>
      <c r="DT23" s="415"/>
      <c r="DU23" s="387" t="str">
        <f t="shared" si="45"/>
        <v/>
      </c>
      <c r="DV23" s="388"/>
      <c r="DW23" s="389"/>
      <c r="DX23" s="389"/>
      <c r="DY23" s="390"/>
      <c r="DZ23" s="391"/>
      <c r="EA23" s="392"/>
      <c r="EB23" s="393"/>
      <c r="EC23" s="394"/>
      <c r="ED23" s="386"/>
      <c r="EE23" s="395"/>
      <c r="EF23" s="415"/>
      <c r="EG23" s="387" t="str">
        <f t="shared" si="46"/>
        <v/>
      </c>
      <c r="EH23" s="388"/>
      <c r="EI23" s="389"/>
      <c r="EJ23" s="389"/>
      <c r="EK23" s="390"/>
      <c r="EL23" s="391"/>
      <c r="EM23" s="392"/>
      <c r="EN23" s="393"/>
      <c r="EO23" s="394"/>
      <c r="EP23" s="386"/>
      <c r="EQ23" s="395"/>
      <c r="ER23" s="418"/>
      <c r="ES23" s="387" t="str">
        <f t="shared" si="47"/>
        <v/>
      </c>
      <c r="ET23" s="388"/>
      <c r="EU23" s="389"/>
      <c r="EV23" s="389"/>
      <c r="EW23" s="390"/>
      <c r="EX23" s="391"/>
      <c r="EY23" s="392"/>
      <c r="EZ23" s="393"/>
      <c r="FA23" s="394"/>
      <c r="FB23" s="386"/>
      <c r="FC23" s="395"/>
      <c r="FD23" s="418"/>
      <c r="FE23" s="387" t="str">
        <f t="shared" si="48"/>
        <v/>
      </c>
      <c r="FF23" s="388"/>
      <c r="FG23" s="389"/>
      <c r="FH23" s="389"/>
      <c r="FI23" s="390"/>
      <c r="FJ23" s="391"/>
      <c r="FK23" s="392"/>
      <c r="FL23" s="393"/>
      <c r="FM23" s="394"/>
      <c r="FN23" s="386"/>
      <c r="FO23" s="395"/>
      <c r="FP23" s="418"/>
      <c r="FQ23" s="387" t="str">
        <f t="shared" si="49"/>
        <v/>
      </c>
      <c r="FR23" s="388"/>
      <c r="FS23" s="389"/>
      <c r="FT23" s="389"/>
      <c r="FU23" s="390"/>
      <c r="FV23" s="391"/>
      <c r="FW23" s="392"/>
      <c r="FX23" s="393"/>
      <c r="FY23" s="394"/>
      <c r="FZ23" s="386"/>
      <c r="GA23" s="395"/>
      <c r="GB23" s="418"/>
      <c r="GC23" s="387" t="str">
        <f t="shared" si="50"/>
        <v/>
      </c>
      <c r="GD23" s="388"/>
      <c r="GE23" s="389"/>
      <c r="GF23" s="389"/>
      <c r="GG23" s="390"/>
      <c r="GH23" s="391"/>
      <c r="GI23" s="392"/>
      <c r="GJ23" s="393"/>
      <c r="GK23" s="394"/>
      <c r="GL23" s="386"/>
      <c r="GM23" s="395"/>
      <c r="GN23" s="418"/>
      <c r="GO23" s="387" t="str">
        <f t="shared" si="51"/>
        <v/>
      </c>
      <c r="GP23" s="388"/>
      <c r="GQ23" s="389"/>
      <c r="GR23" s="389"/>
      <c r="GS23" s="390"/>
      <c r="GT23" s="391"/>
      <c r="GU23" s="392"/>
      <c r="GV23" s="393"/>
      <c r="GW23" s="394"/>
      <c r="GX23" s="386"/>
      <c r="GY23" s="395"/>
      <c r="GZ23" s="418"/>
      <c r="HA23" s="387" t="str">
        <f t="shared" si="52"/>
        <v/>
      </c>
      <c r="HB23" s="388"/>
      <c r="HC23" s="389"/>
      <c r="HD23" s="389"/>
      <c r="HE23" s="390"/>
      <c r="HF23" s="391"/>
      <c r="HG23" s="392"/>
      <c r="HH23" s="393"/>
      <c r="HI23" s="394"/>
      <c r="HJ23" s="386"/>
      <c r="HK23" s="395"/>
      <c r="HM23" s="387" t="str">
        <f t="shared" si="53"/>
        <v/>
      </c>
      <c r="HN23" s="388" t="s">
        <v>292</v>
      </c>
      <c r="HO23" s="396"/>
      <c r="HP23" s="389"/>
      <c r="HQ23" s="390" t="s">
        <v>292</v>
      </c>
      <c r="HR23" s="391" t="s">
        <v>292</v>
      </c>
      <c r="HS23" s="392" t="s">
        <v>292</v>
      </c>
      <c r="HT23" s="393" t="s">
        <v>292</v>
      </c>
      <c r="HU23" s="394" t="s">
        <v>292</v>
      </c>
      <c r="HV23" s="386" t="s">
        <v>292</v>
      </c>
      <c r="HW23" s="395"/>
      <c r="HY23" s="387">
        <f t="shared" si="54"/>
        <v>41269</v>
      </c>
      <c r="HZ23" s="388" t="s">
        <v>1472</v>
      </c>
      <c r="IA23" s="419">
        <v>41183</v>
      </c>
      <c r="IB23" s="419">
        <v>41206</v>
      </c>
      <c r="IC23" s="390" t="s">
        <v>1503</v>
      </c>
      <c r="ID23" s="391" t="s">
        <v>645</v>
      </c>
      <c r="IE23" s="392" t="s">
        <v>615</v>
      </c>
      <c r="IF23" s="393" t="s">
        <v>1336</v>
      </c>
      <c r="IG23" s="394" t="s">
        <v>1504</v>
      </c>
      <c r="IH23" s="386" t="s">
        <v>292</v>
      </c>
      <c r="II23" s="395"/>
      <c r="IJ23" s="420"/>
      <c r="IK23" s="387" t="str">
        <f t="shared" si="55"/>
        <v/>
      </c>
      <c r="IL23" s="388" t="s">
        <v>292</v>
      </c>
      <c r="IM23" s="419"/>
      <c r="IN23" s="419"/>
      <c r="IO23" s="390" t="s">
        <v>292</v>
      </c>
      <c r="IP23" s="391" t="s">
        <v>292</v>
      </c>
      <c r="IQ23" s="392" t="s">
        <v>292</v>
      </c>
      <c r="IR23" s="393" t="s">
        <v>292</v>
      </c>
      <c r="IS23" s="394" t="s">
        <v>292</v>
      </c>
      <c r="IT23" s="386" t="s">
        <v>292</v>
      </c>
      <c r="IU23" s="395"/>
      <c r="IV23" s="364" t="s">
        <v>292</v>
      </c>
      <c r="IW23" s="387">
        <f t="shared" si="0"/>
        <v>43040</v>
      </c>
      <c r="IX23" s="388" t="str">
        <f t="shared" si="1"/>
        <v>Abe III</v>
      </c>
      <c r="IY23" s="419">
        <v>42950</v>
      </c>
      <c r="IZ23" s="396">
        <f t="shared" si="57"/>
        <v>43040</v>
      </c>
      <c r="JA23" s="390" t="str">
        <f t="shared" si="3"/>
        <v>Yoko Kamikawa</v>
      </c>
      <c r="JB23" s="391" t="str">
        <f t="shared" si="58"/>
        <v>1953</v>
      </c>
      <c r="JC23" s="392" t="str">
        <f t="shared" si="4"/>
        <v>female</v>
      </c>
      <c r="JD23" s="393" t="str">
        <f t="shared" si="80"/>
        <v>jp_ldp01</v>
      </c>
      <c r="JE23" s="394" t="str">
        <f t="shared" si="5"/>
        <v>Kamikawa_Yoko_1953</v>
      </c>
      <c r="JF23" s="386" t="str">
        <f t="shared" si="6"/>
        <v/>
      </c>
      <c r="JG23" s="395"/>
      <c r="JH23" s="420" t="s">
        <v>2008</v>
      </c>
      <c r="JI23" s="387">
        <f t="shared" si="59"/>
        <v>44090</v>
      </c>
      <c r="JJ23" s="388" t="str">
        <f t="shared" si="60"/>
        <v>Abe IV</v>
      </c>
      <c r="JK23" s="419">
        <v>43769</v>
      </c>
      <c r="JL23" s="396">
        <f t="shared" si="62"/>
        <v>44090</v>
      </c>
      <c r="JM23" s="390" t="str">
        <f t="shared" si="63"/>
        <v>Masako Mori</v>
      </c>
      <c r="JN23" s="391" t="str">
        <f t="shared" si="64"/>
        <v>1964</v>
      </c>
      <c r="JO23" s="392" t="str">
        <f t="shared" si="65"/>
        <v>female</v>
      </c>
      <c r="JP23" s="393" t="str">
        <f t="shared" si="66"/>
        <v>jp_ldp01</v>
      </c>
      <c r="JQ23" s="394" t="str">
        <f t="shared" si="67"/>
        <v>Mori_Masako_1964</v>
      </c>
      <c r="JR23" s="386" t="str">
        <f t="shared" si="68"/>
        <v/>
      </c>
      <c r="JS23" s="395"/>
      <c r="JT23" s="420" t="s">
        <v>2081</v>
      </c>
      <c r="JU23" s="387" t="str">
        <f t="shared" si="69"/>
        <v/>
      </c>
      <c r="JV23" s="388" t="str">
        <f t="shared" si="70"/>
        <v/>
      </c>
      <c r="JW23" s="419" t="str">
        <f t="shared" si="71"/>
        <v/>
      </c>
      <c r="JX23" s="396" t="str">
        <f t="shared" si="72"/>
        <v/>
      </c>
      <c r="JY23" s="390" t="str">
        <f t="shared" si="73"/>
        <v/>
      </c>
      <c r="JZ23" s="391" t="str">
        <f t="shared" si="74"/>
        <v/>
      </c>
      <c r="KA23" s="392" t="str">
        <f t="shared" si="75"/>
        <v/>
      </c>
      <c r="KB23" s="393" t="str">
        <f t="shared" si="76"/>
        <v/>
      </c>
      <c r="KC23" s="394" t="str">
        <f t="shared" si="77"/>
        <v/>
      </c>
      <c r="KD23" s="386" t="str">
        <f t="shared" si="78"/>
        <v/>
      </c>
      <c r="KE23" s="395"/>
      <c r="KG23" s="387" t="str">
        <f t="shared" si="26"/>
        <v/>
      </c>
      <c r="KH23" s="388" t="str">
        <f t="shared" si="27"/>
        <v/>
      </c>
      <c r="KI23" s="419" t="str">
        <f t="shared" si="28"/>
        <v/>
      </c>
      <c r="KJ23" s="396" t="str">
        <f t="shared" si="29"/>
        <v/>
      </c>
      <c r="KK23" s="390" t="str">
        <f t="shared" si="30"/>
        <v/>
      </c>
      <c r="KL23" s="391" t="str">
        <f t="shared" si="79"/>
        <v/>
      </c>
      <c r="KM23" s="392" t="str">
        <f t="shared" si="31"/>
        <v/>
      </c>
      <c r="KN23" s="393" t="str">
        <f t="shared" si="32"/>
        <v/>
      </c>
      <c r="KO23" s="394" t="str">
        <f t="shared" si="33"/>
        <v/>
      </c>
      <c r="KP23" s="386" t="str">
        <f t="shared" si="34"/>
        <v/>
      </c>
      <c r="KQ23" s="395"/>
    </row>
    <row r="24" spans="1:304" ht="13.5" customHeight="1">
      <c r="A24" s="385"/>
      <c r="B24" s="415" t="s">
        <v>300</v>
      </c>
      <c r="D24" s="364"/>
      <c r="E24" s="387" t="str">
        <f t="shared" si="35"/>
        <v/>
      </c>
      <c r="F24" s="388"/>
      <c r="G24" s="389"/>
      <c r="H24" s="389"/>
      <c r="I24" s="390"/>
      <c r="J24" s="391"/>
      <c r="K24" s="392"/>
      <c r="L24" s="393"/>
      <c r="M24" s="394"/>
      <c r="O24" s="395"/>
      <c r="P24" s="415"/>
      <c r="Q24" s="387" t="str">
        <f t="shared" si="36"/>
        <v/>
      </c>
      <c r="R24" s="388"/>
      <c r="S24" s="389"/>
      <c r="T24" s="389"/>
      <c r="U24" s="390"/>
      <c r="V24" s="391"/>
      <c r="W24" s="392"/>
      <c r="X24" s="393"/>
      <c r="Y24" s="394"/>
      <c r="AA24" s="395"/>
      <c r="AB24" s="415"/>
      <c r="AC24" s="387" t="str">
        <f t="shared" si="37"/>
        <v/>
      </c>
      <c r="AD24" s="388"/>
      <c r="AE24" s="389"/>
      <c r="AF24" s="389"/>
      <c r="AG24" s="390"/>
      <c r="AH24" s="391"/>
      <c r="AI24" s="392"/>
      <c r="AJ24" s="393"/>
      <c r="AK24" s="394"/>
      <c r="AL24" s="386"/>
      <c r="AM24" s="395"/>
      <c r="AN24" s="415"/>
      <c r="AO24" s="387" t="str">
        <f t="shared" si="38"/>
        <v/>
      </c>
      <c r="AP24" s="388"/>
      <c r="AQ24" s="389"/>
      <c r="AR24" s="389"/>
      <c r="AS24" s="390"/>
      <c r="AT24" s="391"/>
      <c r="AU24" s="392"/>
      <c r="AV24" s="393"/>
      <c r="AW24" s="394"/>
      <c r="AX24" s="386"/>
      <c r="AY24" s="395"/>
      <c r="AZ24" s="415"/>
      <c r="BA24" s="387" t="str">
        <f t="shared" si="39"/>
        <v/>
      </c>
      <c r="BB24" s="388"/>
      <c r="BC24" s="389"/>
      <c r="BD24" s="389"/>
      <c r="BE24" s="390"/>
      <c r="BF24" s="391"/>
      <c r="BG24" s="392"/>
      <c r="BH24" s="393"/>
      <c r="BI24" s="394"/>
      <c r="BJ24" s="386"/>
      <c r="BK24" s="395"/>
      <c r="BL24" s="415"/>
      <c r="BM24" s="387" t="str">
        <f t="shared" si="40"/>
        <v/>
      </c>
      <c r="BN24" s="388"/>
      <c r="BO24" s="389"/>
      <c r="BP24" s="389"/>
      <c r="BQ24" s="390"/>
      <c r="BR24" s="391"/>
      <c r="BS24" s="392"/>
      <c r="BT24" s="393"/>
      <c r="BU24" s="394"/>
      <c r="BV24" s="386"/>
      <c r="BW24" s="395"/>
      <c r="BX24" s="417"/>
      <c r="BY24" s="387" t="str">
        <f t="shared" si="41"/>
        <v/>
      </c>
      <c r="BZ24" s="388"/>
      <c r="CA24" s="389"/>
      <c r="CB24" s="389"/>
      <c r="CC24" s="390"/>
      <c r="CD24" s="391"/>
      <c r="CE24" s="392"/>
      <c r="CF24" s="393"/>
      <c r="CG24" s="394"/>
      <c r="CH24" s="386"/>
      <c r="CI24" s="395"/>
      <c r="CJ24" s="418"/>
      <c r="CK24" s="387" t="str">
        <f t="shared" si="42"/>
        <v/>
      </c>
      <c r="CL24" s="388"/>
      <c r="CM24" s="389"/>
      <c r="CN24" s="389"/>
      <c r="CO24" s="390"/>
      <c r="CP24" s="391"/>
      <c r="CQ24" s="392"/>
      <c r="CR24" s="393"/>
      <c r="CS24" s="394"/>
      <c r="CT24" s="386"/>
      <c r="CU24" s="395"/>
      <c r="CV24" s="415"/>
      <c r="CW24" s="387" t="str">
        <f t="shared" si="43"/>
        <v/>
      </c>
      <c r="CX24" s="388"/>
      <c r="CY24" s="389"/>
      <c r="CZ24" s="389"/>
      <c r="DA24" s="390"/>
      <c r="DB24" s="391"/>
      <c r="DC24" s="392"/>
      <c r="DD24" s="393"/>
      <c r="DE24" s="394"/>
      <c r="DF24" s="386"/>
      <c r="DG24" s="395"/>
      <c r="DH24" s="415"/>
      <c r="DI24" s="387" t="str">
        <f t="shared" si="44"/>
        <v/>
      </c>
      <c r="DJ24" s="388"/>
      <c r="DK24" s="389"/>
      <c r="DL24" s="389"/>
      <c r="DM24" s="390"/>
      <c r="DN24" s="391"/>
      <c r="DO24" s="392"/>
      <c r="DP24" s="393"/>
      <c r="DQ24" s="394"/>
      <c r="DR24" s="386"/>
      <c r="DS24" s="395"/>
      <c r="DT24" s="415"/>
      <c r="DU24" s="387" t="str">
        <f t="shared" si="45"/>
        <v/>
      </c>
      <c r="DV24" s="388"/>
      <c r="DW24" s="389"/>
      <c r="DX24" s="389"/>
      <c r="DY24" s="390"/>
      <c r="DZ24" s="391"/>
      <c r="EA24" s="392"/>
      <c r="EB24" s="393"/>
      <c r="EC24" s="394"/>
      <c r="ED24" s="386"/>
      <c r="EE24" s="395"/>
      <c r="EF24" s="415"/>
      <c r="EG24" s="387" t="str">
        <f t="shared" si="46"/>
        <v/>
      </c>
      <c r="EH24" s="388"/>
      <c r="EI24" s="389"/>
      <c r="EJ24" s="389"/>
      <c r="EK24" s="390"/>
      <c r="EL24" s="391"/>
      <c r="EM24" s="392"/>
      <c r="EN24" s="393"/>
      <c r="EO24" s="394"/>
      <c r="EP24" s="386"/>
      <c r="EQ24" s="395"/>
      <c r="ER24" s="418"/>
      <c r="ES24" s="387" t="str">
        <f t="shared" si="47"/>
        <v/>
      </c>
      <c r="ET24" s="388"/>
      <c r="EU24" s="389"/>
      <c r="EV24" s="389"/>
      <c r="EW24" s="390"/>
      <c r="EX24" s="391"/>
      <c r="EY24" s="392"/>
      <c r="EZ24" s="393"/>
      <c r="FA24" s="394"/>
      <c r="FB24" s="386"/>
      <c r="FC24" s="395"/>
      <c r="FD24" s="418"/>
      <c r="FE24" s="387" t="str">
        <f t="shared" si="48"/>
        <v/>
      </c>
      <c r="FF24" s="388"/>
      <c r="FG24" s="389"/>
      <c r="FH24" s="389"/>
      <c r="FI24" s="390"/>
      <c r="FJ24" s="391"/>
      <c r="FK24" s="392"/>
      <c r="FL24" s="393"/>
      <c r="FM24" s="394"/>
      <c r="FN24" s="386"/>
      <c r="FO24" s="395"/>
      <c r="FP24" s="418"/>
      <c r="FQ24" s="387" t="str">
        <f t="shared" si="49"/>
        <v/>
      </c>
      <c r="FR24" s="388"/>
      <c r="FS24" s="389"/>
      <c r="FT24" s="389"/>
      <c r="FU24" s="390"/>
      <c r="FV24" s="391"/>
      <c r="FW24" s="392"/>
      <c r="FX24" s="393"/>
      <c r="FY24" s="394"/>
      <c r="FZ24" s="386"/>
      <c r="GA24" s="395"/>
      <c r="GB24" s="418"/>
      <c r="GC24" s="387" t="str">
        <f t="shared" si="50"/>
        <v/>
      </c>
      <c r="GD24" s="388"/>
      <c r="GE24" s="389"/>
      <c r="GF24" s="389"/>
      <c r="GG24" s="390"/>
      <c r="GH24" s="391"/>
      <c r="GI24" s="392"/>
      <c r="GJ24" s="393"/>
      <c r="GK24" s="394"/>
      <c r="GL24" s="386"/>
      <c r="GM24" s="395"/>
      <c r="GN24" s="418"/>
      <c r="GO24" s="387" t="str">
        <f t="shared" si="51"/>
        <v/>
      </c>
      <c r="GP24" s="388"/>
      <c r="GQ24" s="389"/>
      <c r="GR24" s="389"/>
      <c r="GS24" s="390"/>
      <c r="GT24" s="391"/>
      <c r="GU24" s="392"/>
      <c r="GV24" s="393"/>
      <c r="GW24" s="394"/>
      <c r="GX24" s="386"/>
      <c r="GY24" s="395"/>
      <c r="GZ24" s="418"/>
      <c r="HA24" s="387" t="str">
        <f t="shared" si="52"/>
        <v/>
      </c>
      <c r="HB24" s="388"/>
      <c r="HC24" s="389"/>
      <c r="HD24" s="389"/>
      <c r="HE24" s="390"/>
      <c r="HF24" s="391"/>
      <c r="HG24" s="392"/>
      <c r="HH24" s="393"/>
      <c r="HI24" s="394"/>
      <c r="HJ24" s="386"/>
      <c r="HK24" s="395"/>
      <c r="HM24" s="387" t="str">
        <f t="shared" si="53"/>
        <v/>
      </c>
      <c r="HN24" s="388"/>
      <c r="HO24" s="396"/>
      <c r="HP24" s="389"/>
      <c r="HQ24" s="390"/>
      <c r="HR24" s="391"/>
      <c r="HS24" s="392"/>
      <c r="HT24" s="393"/>
      <c r="HU24" s="394"/>
      <c r="HV24" s="386"/>
      <c r="HW24" s="395"/>
      <c r="HY24" s="387">
        <f t="shared" si="54"/>
        <v>41269</v>
      </c>
      <c r="HZ24" s="388" t="s">
        <v>1472</v>
      </c>
      <c r="IA24" s="419">
        <v>41206</v>
      </c>
      <c r="IB24" s="419">
        <v>41269</v>
      </c>
      <c r="IC24" s="390" t="s">
        <v>1501</v>
      </c>
      <c r="ID24" s="391" t="s">
        <v>645</v>
      </c>
      <c r="IE24" s="392" t="s">
        <v>615</v>
      </c>
      <c r="IF24" s="393" t="s">
        <v>1336</v>
      </c>
      <c r="IG24" s="394" t="s">
        <v>1502</v>
      </c>
      <c r="IH24" s="386"/>
      <c r="II24" s="395"/>
      <c r="IJ24" s="420"/>
      <c r="IK24" s="387" t="str">
        <f t="shared" si="55"/>
        <v/>
      </c>
      <c r="IL24" s="388"/>
      <c r="IM24" s="419"/>
      <c r="IN24" s="419"/>
      <c r="IO24" s="390"/>
      <c r="IP24" s="391"/>
      <c r="IQ24" s="392"/>
      <c r="IR24" s="393"/>
      <c r="IS24" s="394"/>
      <c r="IT24" s="386"/>
      <c r="IU24" s="395"/>
      <c r="IV24" s="364" t="s">
        <v>292</v>
      </c>
      <c r="IW24" s="387" t="str">
        <f t="shared" si="0"/>
        <v/>
      </c>
      <c r="IX24" s="388" t="str">
        <f t="shared" si="1"/>
        <v/>
      </c>
      <c r="IY24" s="419" t="str">
        <f t="shared" si="56"/>
        <v/>
      </c>
      <c r="IZ24" s="396" t="str">
        <f t="shared" si="57"/>
        <v/>
      </c>
      <c r="JA24" s="390" t="str">
        <f t="shared" si="3"/>
        <v/>
      </c>
      <c r="JB24" s="391" t="str">
        <f t="shared" si="58"/>
        <v/>
      </c>
      <c r="JC24" s="392" t="str">
        <f t="shared" si="4"/>
        <v/>
      </c>
      <c r="JD24" s="393" t="str">
        <f t="shared" si="80"/>
        <v/>
      </c>
      <c r="JE24" s="394" t="str">
        <f t="shared" si="5"/>
        <v/>
      </c>
      <c r="JF24" s="386" t="str">
        <f t="shared" si="6"/>
        <v/>
      </c>
      <c r="JG24" s="395"/>
      <c r="JH24" s="420" t="s">
        <v>292</v>
      </c>
      <c r="JI24" s="387" t="str">
        <f t="shared" si="59"/>
        <v/>
      </c>
      <c r="JJ24" s="388" t="str">
        <f t="shared" si="60"/>
        <v/>
      </c>
      <c r="JK24" s="419" t="str">
        <f t="shared" si="61"/>
        <v/>
      </c>
      <c r="JL24" s="396" t="str">
        <f t="shared" si="62"/>
        <v/>
      </c>
      <c r="JM24" s="390" t="str">
        <f t="shared" si="63"/>
        <v/>
      </c>
      <c r="JN24" s="391" t="str">
        <f t="shared" si="64"/>
        <v/>
      </c>
      <c r="JO24" s="392" t="str">
        <f t="shared" si="65"/>
        <v/>
      </c>
      <c r="JP24" s="393" t="str">
        <f t="shared" si="66"/>
        <v/>
      </c>
      <c r="JQ24" s="394" t="str">
        <f t="shared" si="67"/>
        <v/>
      </c>
      <c r="JR24" s="386" t="str">
        <f t="shared" si="68"/>
        <v/>
      </c>
      <c r="JS24" s="395"/>
      <c r="JT24" s="420" t="s">
        <v>292</v>
      </c>
      <c r="JU24" s="387" t="str">
        <f t="shared" si="69"/>
        <v/>
      </c>
      <c r="JV24" s="388" t="str">
        <f t="shared" si="70"/>
        <v/>
      </c>
      <c r="JW24" s="419" t="str">
        <f t="shared" si="71"/>
        <v/>
      </c>
      <c r="JX24" s="396" t="str">
        <f t="shared" si="72"/>
        <v/>
      </c>
      <c r="JY24" s="390" t="str">
        <f t="shared" si="73"/>
        <v/>
      </c>
      <c r="JZ24" s="391" t="str">
        <f t="shared" si="74"/>
        <v/>
      </c>
      <c r="KA24" s="392" t="str">
        <f t="shared" si="75"/>
        <v/>
      </c>
      <c r="KB24" s="393" t="str">
        <f t="shared" si="76"/>
        <v/>
      </c>
      <c r="KC24" s="394" t="str">
        <f t="shared" si="77"/>
        <v/>
      </c>
      <c r="KD24" s="386" t="str">
        <f t="shared" si="78"/>
        <v/>
      </c>
      <c r="KE24" s="395"/>
      <c r="KG24" s="387" t="str">
        <f t="shared" si="26"/>
        <v/>
      </c>
      <c r="KH24" s="388" t="str">
        <f t="shared" si="27"/>
        <v/>
      </c>
      <c r="KI24" s="419" t="str">
        <f t="shared" si="28"/>
        <v/>
      </c>
      <c r="KJ24" s="396" t="str">
        <f t="shared" si="29"/>
        <v/>
      </c>
      <c r="KK24" s="390" t="str">
        <f t="shared" si="30"/>
        <v/>
      </c>
      <c r="KL24" s="391" t="str">
        <f t="shared" si="79"/>
        <v/>
      </c>
      <c r="KM24" s="392" t="str">
        <f t="shared" si="31"/>
        <v/>
      </c>
      <c r="KN24" s="393" t="str">
        <f t="shared" si="32"/>
        <v/>
      </c>
      <c r="KO24" s="394" t="str">
        <f t="shared" si="33"/>
        <v/>
      </c>
      <c r="KP24" s="386" t="str">
        <f t="shared" si="34"/>
        <v/>
      </c>
      <c r="KQ24" s="395"/>
    </row>
    <row r="25" spans="1:304" ht="13.5" customHeight="1">
      <c r="A25" s="385"/>
      <c r="B25" s="415" t="s">
        <v>302</v>
      </c>
      <c r="D25" s="364"/>
      <c r="E25" s="387">
        <f t="shared" si="35"/>
        <v>33548</v>
      </c>
      <c r="F25" s="388" t="s">
        <v>296</v>
      </c>
      <c r="G25" s="389">
        <v>32932</v>
      </c>
      <c r="H25" s="389">
        <v>33548</v>
      </c>
      <c r="I25" s="390" t="s">
        <v>747</v>
      </c>
      <c r="J25" s="391" t="s">
        <v>693</v>
      </c>
      <c r="K25" s="392" t="s">
        <v>615</v>
      </c>
      <c r="L25" s="393" t="s">
        <v>1335</v>
      </c>
      <c r="M25" s="394" t="s">
        <v>748</v>
      </c>
      <c r="N25" s="386" t="s">
        <v>292</v>
      </c>
      <c r="O25" s="395"/>
      <c r="P25" s="415"/>
      <c r="Q25" s="387">
        <f t="shared" si="36"/>
        <v>34190</v>
      </c>
      <c r="R25" s="388" t="s">
        <v>297</v>
      </c>
      <c r="S25" s="389">
        <v>33548</v>
      </c>
      <c r="T25" s="389">
        <v>33950</v>
      </c>
      <c r="U25" s="390" t="s">
        <v>843</v>
      </c>
      <c r="V25" s="391" t="s">
        <v>648</v>
      </c>
      <c r="W25" s="392" t="s">
        <v>615</v>
      </c>
      <c r="X25" s="393" t="s">
        <v>1335</v>
      </c>
      <c r="Y25" s="394" t="s">
        <v>844</v>
      </c>
      <c r="Z25" s="386" t="s">
        <v>292</v>
      </c>
      <c r="AA25" s="395"/>
      <c r="AB25" s="423"/>
      <c r="AC25" s="387">
        <f t="shared" si="37"/>
        <v>34452</v>
      </c>
      <c r="AD25" s="388" t="s">
        <v>713</v>
      </c>
      <c r="AE25" s="389">
        <v>34190</v>
      </c>
      <c r="AF25" s="389">
        <v>34452</v>
      </c>
      <c r="AG25" s="390" t="s">
        <v>847</v>
      </c>
      <c r="AH25" s="391" t="s">
        <v>640</v>
      </c>
      <c r="AI25" s="392" t="s">
        <v>615</v>
      </c>
      <c r="AJ25" s="393" t="s">
        <v>1337</v>
      </c>
      <c r="AK25" s="394" t="s">
        <v>848</v>
      </c>
      <c r="AL25" s="386" t="s">
        <v>292</v>
      </c>
      <c r="AM25" s="395"/>
      <c r="AN25" s="415"/>
      <c r="AO25" s="387">
        <f t="shared" si="38"/>
        <v>34515</v>
      </c>
      <c r="AP25" s="388" t="s">
        <v>602</v>
      </c>
      <c r="AQ25" s="389">
        <v>34452</v>
      </c>
      <c r="AR25" s="389">
        <v>34515</v>
      </c>
      <c r="AS25" s="390" t="s">
        <v>847</v>
      </c>
      <c r="AT25" s="391" t="s">
        <v>640</v>
      </c>
      <c r="AU25" s="392" t="s">
        <v>615</v>
      </c>
      <c r="AV25" s="393" t="s">
        <v>1337</v>
      </c>
      <c r="AW25" s="394" t="s">
        <v>848</v>
      </c>
      <c r="AX25" s="386" t="s">
        <v>292</v>
      </c>
      <c r="AY25" s="395"/>
      <c r="AZ25" s="415"/>
      <c r="BA25" s="387">
        <f t="shared" si="39"/>
        <v>35075</v>
      </c>
      <c r="BB25" s="388" t="s">
        <v>607</v>
      </c>
      <c r="BC25" s="389">
        <v>34515</v>
      </c>
      <c r="BD25" s="389">
        <v>35075</v>
      </c>
      <c r="BE25" s="390" t="s">
        <v>849</v>
      </c>
      <c r="BF25" s="391" t="s">
        <v>659</v>
      </c>
      <c r="BG25" s="392" t="s">
        <v>615</v>
      </c>
      <c r="BH25" s="393" t="s">
        <v>1353</v>
      </c>
      <c r="BI25" s="394" t="s">
        <v>850</v>
      </c>
      <c r="BJ25" s="386" t="s">
        <v>292</v>
      </c>
      <c r="BK25" s="395"/>
      <c r="BL25" s="415"/>
      <c r="BM25" s="387">
        <f t="shared" si="40"/>
        <v>35376</v>
      </c>
      <c r="BN25" s="388" t="s">
        <v>362</v>
      </c>
      <c r="BO25" s="389">
        <v>35075</v>
      </c>
      <c r="BP25" s="389">
        <v>35376</v>
      </c>
      <c r="BQ25" s="390" t="s">
        <v>765</v>
      </c>
      <c r="BR25" s="391" t="s">
        <v>766</v>
      </c>
      <c r="BS25" s="392" t="s">
        <v>615</v>
      </c>
      <c r="BT25" s="393" t="s">
        <v>1364</v>
      </c>
      <c r="BU25" s="394" t="s">
        <v>767</v>
      </c>
      <c r="BV25" s="386" t="s">
        <v>292</v>
      </c>
      <c r="BW25" s="395"/>
      <c r="BX25" s="417"/>
      <c r="BY25" s="387">
        <f t="shared" si="41"/>
        <v>36006</v>
      </c>
      <c r="BZ25" s="388" t="s">
        <v>363</v>
      </c>
      <c r="CA25" s="389">
        <v>35376</v>
      </c>
      <c r="CB25" s="389">
        <v>35825</v>
      </c>
      <c r="CC25" s="390" t="s">
        <v>851</v>
      </c>
      <c r="CD25" s="391" t="s">
        <v>815</v>
      </c>
      <c r="CE25" s="392" t="s">
        <v>615</v>
      </c>
      <c r="CF25" s="393" t="s">
        <v>1335</v>
      </c>
      <c r="CG25" s="394" t="s">
        <v>852</v>
      </c>
      <c r="CH25" s="386" t="s">
        <v>292</v>
      </c>
      <c r="CI25" s="395"/>
      <c r="CJ25" s="417"/>
      <c r="CK25" s="387">
        <f t="shared" si="42"/>
        <v>36621</v>
      </c>
      <c r="CL25" s="388" t="s">
        <v>364</v>
      </c>
      <c r="CM25" s="389">
        <v>36006</v>
      </c>
      <c r="CN25" s="389">
        <v>36621</v>
      </c>
      <c r="CO25" s="390" t="s">
        <v>738</v>
      </c>
      <c r="CP25" s="391" t="s">
        <v>736</v>
      </c>
      <c r="CQ25" s="392" t="s">
        <v>615</v>
      </c>
      <c r="CR25" s="393" t="s">
        <v>1335</v>
      </c>
      <c r="CS25" s="394" t="s">
        <v>739</v>
      </c>
      <c r="CT25" s="386" t="s">
        <v>292</v>
      </c>
      <c r="CU25" s="395"/>
      <c r="CV25" s="415"/>
      <c r="CW25" s="387">
        <f t="shared" si="43"/>
        <v>36711</v>
      </c>
      <c r="CX25" s="388" t="s">
        <v>365</v>
      </c>
      <c r="CY25" s="389">
        <v>36621</v>
      </c>
      <c r="CZ25" s="389">
        <v>36711</v>
      </c>
      <c r="DA25" s="390" t="s">
        <v>738</v>
      </c>
      <c r="DB25" s="391" t="s">
        <v>736</v>
      </c>
      <c r="DC25" s="392" t="s">
        <v>615</v>
      </c>
      <c r="DD25" s="393" t="s">
        <v>1335</v>
      </c>
      <c r="DE25" s="394" t="s">
        <v>739</v>
      </c>
      <c r="DF25" s="386" t="s">
        <v>292</v>
      </c>
      <c r="DG25" s="395"/>
      <c r="DH25" s="418"/>
      <c r="DI25" s="387">
        <f t="shared" si="44"/>
        <v>37007</v>
      </c>
      <c r="DJ25" s="388" t="s">
        <v>366</v>
      </c>
      <c r="DK25" s="389">
        <v>36711</v>
      </c>
      <c r="DL25" s="389">
        <v>37007</v>
      </c>
      <c r="DM25" s="390" t="s">
        <v>738</v>
      </c>
      <c r="DN25" s="391" t="s">
        <v>736</v>
      </c>
      <c r="DO25" s="392" t="s">
        <v>615</v>
      </c>
      <c r="DP25" s="393" t="s">
        <v>1335</v>
      </c>
      <c r="DQ25" s="394" t="s">
        <v>739</v>
      </c>
      <c r="DR25" s="386" t="s">
        <v>292</v>
      </c>
      <c r="DS25" s="395"/>
      <c r="DT25" s="415"/>
      <c r="DU25" s="387">
        <f t="shared" si="45"/>
        <v>37944</v>
      </c>
      <c r="DV25" s="388" t="s">
        <v>367</v>
      </c>
      <c r="DW25" s="389">
        <v>37007</v>
      </c>
      <c r="DX25" s="389">
        <v>37944</v>
      </c>
      <c r="DY25" s="390" t="s">
        <v>853</v>
      </c>
      <c r="DZ25" s="391" t="s">
        <v>854</v>
      </c>
      <c r="EA25" s="392" t="s">
        <v>615</v>
      </c>
      <c r="EB25" s="393" t="s">
        <v>1335</v>
      </c>
      <c r="EC25" s="394" t="s">
        <v>855</v>
      </c>
      <c r="ED25" s="386" t="s">
        <v>292</v>
      </c>
      <c r="EE25" s="395"/>
      <c r="EF25" s="415"/>
      <c r="EG25" s="387">
        <f t="shared" si="46"/>
        <v>38616</v>
      </c>
      <c r="EH25" s="388" t="s">
        <v>368</v>
      </c>
      <c r="EI25" s="389">
        <v>37944</v>
      </c>
      <c r="EJ25" s="389">
        <v>38616</v>
      </c>
      <c r="EK25" s="390" t="s">
        <v>856</v>
      </c>
      <c r="EL25" s="391" t="s">
        <v>653</v>
      </c>
      <c r="EM25" s="392" t="s">
        <v>615</v>
      </c>
      <c r="EN25" s="393" t="s">
        <v>1335</v>
      </c>
      <c r="EO25" s="394" t="s">
        <v>857</v>
      </c>
      <c r="EP25" s="386" t="s">
        <v>292</v>
      </c>
      <c r="EQ25" s="395"/>
      <c r="ER25" s="418"/>
      <c r="ES25" s="387">
        <f t="shared" si="47"/>
        <v>38986</v>
      </c>
      <c r="ET25" s="388" t="s">
        <v>368</v>
      </c>
      <c r="EU25" s="389">
        <v>38616</v>
      </c>
      <c r="EV25" s="389">
        <v>38986</v>
      </c>
      <c r="EW25" s="390" t="s">
        <v>856</v>
      </c>
      <c r="EX25" s="391" t="s">
        <v>653</v>
      </c>
      <c r="EY25" s="392" t="s">
        <v>615</v>
      </c>
      <c r="EZ25" s="393" t="s">
        <v>1335</v>
      </c>
      <c r="FA25" s="394" t="s">
        <v>857</v>
      </c>
      <c r="FB25" s="386" t="s">
        <v>292</v>
      </c>
      <c r="FC25" s="395"/>
      <c r="FD25" s="415"/>
      <c r="FE25" s="387">
        <f t="shared" si="48"/>
        <v>39351</v>
      </c>
      <c r="FF25" s="388" t="s">
        <v>370</v>
      </c>
      <c r="FG25" s="389">
        <v>38986</v>
      </c>
      <c r="FH25" s="389">
        <v>39321</v>
      </c>
      <c r="FI25" s="390" t="s">
        <v>639</v>
      </c>
      <c r="FJ25" s="391" t="s">
        <v>640</v>
      </c>
      <c r="FK25" s="392" t="s">
        <v>615</v>
      </c>
      <c r="FL25" s="393" t="s">
        <v>1335</v>
      </c>
      <c r="FM25" s="394" t="s">
        <v>641</v>
      </c>
      <c r="FN25" s="386" t="s">
        <v>292</v>
      </c>
      <c r="FO25" s="395"/>
      <c r="FP25" s="418"/>
      <c r="FQ25" s="387">
        <f t="shared" si="49"/>
        <v>39662</v>
      </c>
      <c r="FR25" s="388" t="s">
        <v>372</v>
      </c>
      <c r="FS25" s="389">
        <v>39351</v>
      </c>
      <c r="FT25" s="389">
        <v>39662</v>
      </c>
      <c r="FU25" s="390" t="s">
        <v>642</v>
      </c>
      <c r="FV25" s="391" t="s">
        <v>632</v>
      </c>
      <c r="FW25" s="392" t="s">
        <v>615</v>
      </c>
      <c r="FX25" s="393" t="s">
        <v>1335</v>
      </c>
      <c r="FY25" s="394" t="s">
        <v>643</v>
      </c>
      <c r="FZ25" s="386" t="s">
        <v>292</v>
      </c>
      <c r="GA25" s="395"/>
      <c r="GB25" s="418"/>
      <c r="GC25" s="387">
        <f t="shared" si="50"/>
        <v>39715</v>
      </c>
      <c r="GD25" s="388" t="s">
        <v>373</v>
      </c>
      <c r="GE25" s="389">
        <v>39662</v>
      </c>
      <c r="GF25" s="389">
        <v>39715</v>
      </c>
      <c r="GG25" s="390" t="s">
        <v>644</v>
      </c>
      <c r="GH25" s="391" t="s">
        <v>645</v>
      </c>
      <c r="GI25" s="392" t="s">
        <v>615</v>
      </c>
      <c r="GJ25" s="393" t="s">
        <v>1335</v>
      </c>
      <c r="GK25" s="394" t="s">
        <v>646</v>
      </c>
      <c r="GL25" s="386" t="s">
        <v>292</v>
      </c>
      <c r="GM25" s="395"/>
      <c r="GN25" s="418"/>
      <c r="GO25" s="387">
        <f t="shared" si="51"/>
        <v>40072</v>
      </c>
      <c r="GP25" s="388" t="s">
        <v>374</v>
      </c>
      <c r="GQ25" s="389">
        <v>39715</v>
      </c>
      <c r="GR25" s="389">
        <v>39861</v>
      </c>
      <c r="GS25" s="390" t="s">
        <v>858</v>
      </c>
      <c r="GT25" s="391" t="s">
        <v>688</v>
      </c>
      <c r="GU25" s="392" t="s">
        <v>615</v>
      </c>
      <c r="GV25" s="393" t="s">
        <v>1335</v>
      </c>
      <c r="GW25" s="394" t="s">
        <v>859</v>
      </c>
      <c r="GX25" s="386"/>
      <c r="GY25" s="395"/>
      <c r="GZ25" s="418"/>
      <c r="HA25" s="387">
        <f t="shared" si="52"/>
        <v>40337</v>
      </c>
      <c r="HB25" s="388" t="s">
        <v>375</v>
      </c>
      <c r="HC25" s="389">
        <v>40072</v>
      </c>
      <c r="HD25" s="389">
        <v>40185</v>
      </c>
      <c r="HE25" s="390" t="s">
        <v>847</v>
      </c>
      <c r="HF25" s="391" t="s">
        <v>640</v>
      </c>
      <c r="HG25" s="392" t="s">
        <v>615</v>
      </c>
      <c r="HH25" s="393" t="s">
        <v>1336</v>
      </c>
      <c r="HI25" s="394" t="s">
        <v>848</v>
      </c>
      <c r="HJ25" s="386" t="s">
        <v>292</v>
      </c>
      <c r="HK25" s="395"/>
      <c r="HM25" s="387">
        <f t="shared" si="53"/>
        <v>40788</v>
      </c>
      <c r="HN25" s="388" t="s">
        <v>1471</v>
      </c>
      <c r="HO25" s="396">
        <v>40337</v>
      </c>
      <c r="HP25" s="389">
        <v>40788</v>
      </c>
      <c r="HQ25" s="390" t="s">
        <v>1481</v>
      </c>
      <c r="HR25" s="391" t="s">
        <v>700</v>
      </c>
      <c r="HS25" s="392" t="s">
        <v>615</v>
      </c>
      <c r="HT25" s="393" t="s">
        <v>1336</v>
      </c>
      <c r="HU25" s="394" t="s">
        <v>1482</v>
      </c>
      <c r="HV25" s="386" t="s">
        <v>292</v>
      </c>
      <c r="HW25" s="395"/>
      <c r="HY25" s="387">
        <f t="shared" si="54"/>
        <v>41269</v>
      </c>
      <c r="HZ25" s="388" t="s">
        <v>1472</v>
      </c>
      <c r="IA25" s="419">
        <v>40788</v>
      </c>
      <c r="IB25" s="419">
        <v>41183</v>
      </c>
      <c r="IC25" s="390" t="s">
        <v>1505</v>
      </c>
      <c r="ID25" s="391" t="s">
        <v>983</v>
      </c>
      <c r="IE25" s="392" t="s">
        <v>615</v>
      </c>
      <c r="IF25" s="393" t="s">
        <v>1336</v>
      </c>
      <c r="IG25" s="394" t="s">
        <v>1506</v>
      </c>
      <c r="IH25" s="386" t="s">
        <v>292</v>
      </c>
      <c r="II25" s="395"/>
      <c r="IJ25" s="420"/>
      <c r="IK25" s="387">
        <f t="shared" si="55"/>
        <v>41997</v>
      </c>
      <c r="IL25" s="388" t="s">
        <v>371</v>
      </c>
      <c r="IM25" s="419">
        <v>41269</v>
      </c>
      <c r="IN25" s="419">
        <f>IK$3</f>
        <v>41997</v>
      </c>
      <c r="IO25" s="390" t="s">
        <v>628</v>
      </c>
      <c r="IP25" s="391" t="s">
        <v>629</v>
      </c>
      <c r="IQ25" s="392" t="s">
        <v>615</v>
      </c>
      <c r="IR25" s="393" t="s">
        <v>1335</v>
      </c>
      <c r="IS25" s="394" t="s">
        <v>630</v>
      </c>
      <c r="IT25" s="386" t="s">
        <v>292</v>
      </c>
      <c r="IU25" s="395"/>
      <c r="IV25" s="420" t="s">
        <v>292</v>
      </c>
      <c r="IW25" s="387">
        <f t="shared" si="0"/>
        <v>43040</v>
      </c>
      <c r="IX25" s="388" t="str">
        <f t="shared" si="1"/>
        <v>Abe III</v>
      </c>
      <c r="IY25" s="419">
        <f t="shared" si="56"/>
        <v>41997</v>
      </c>
      <c r="IZ25" s="396">
        <f t="shared" si="57"/>
        <v>43040</v>
      </c>
      <c r="JA25" s="390" t="str">
        <f t="shared" si="3"/>
        <v>Taro Aso</v>
      </c>
      <c r="JB25" s="391" t="str">
        <f t="shared" si="58"/>
        <v>1940</v>
      </c>
      <c r="JC25" s="392" t="str">
        <f t="shared" si="4"/>
        <v>male</v>
      </c>
      <c r="JD25" s="393" t="s">
        <v>1335</v>
      </c>
      <c r="JE25" s="394" t="str">
        <f t="shared" si="5"/>
        <v>Aso_Taro_1940</v>
      </c>
      <c r="JF25" s="386" t="str">
        <f t="shared" si="6"/>
        <v/>
      </c>
      <c r="JG25" s="395" t="s">
        <v>1878</v>
      </c>
      <c r="JH25" s="420" t="s">
        <v>1830</v>
      </c>
      <c r="JI25" s="387">
        <f t="shared" si="59"/>
        <v>44090</v>
      </c>
      <c r="JJ25" s="388" t="str">
        <f t="shared" si="60"/>
        <v>Abe IV</v>
      </c>
      <c r="JK25" s="419">
        <f t="shared" si="61"/>
        <v>43040</v>
      </c>
      <c r="JL25" s="396">
        <f t="shared" si="62"/>
        <v>44090</v>
      </c>
      <c r="JM25" s="390" t="str">
        <f t="shared" si="63"/>
        <v>Taro Aso</v>
      </c>
      <c r="JN25" s="391" t="str">
        <f t="shared" si="64"/>
        <v>1940</v>
      </c>
      <c r="JO25" s="392" t="str">
        <f t="shared" si="65"/>
        <v>male</v>
      </c>
      <c r="JP25" s="393" t="str">
        <f t="shared" si="66"/>
        <v>jp_ldp01</v>
      </c>
      <c r="JQ25" s="394" t="str">
        <f t="shared" si="67"/>
        <v>Aso_Taro_1940</v>
      </c>
      <c r="JR25" s="386" t="str">
        <f t="shared" si="68"/>
        <v/>
      </c>
      <c r="JS25" s="395"/>
      <c r="JT25" s="420" t="s">
        <v>2024</v>
      </c>
      <c r="JU25" s="387">
        <f t="shared" si="69"/>
        <v>44196</v>
      </c>
      <c r="JV25" s="388" t="str">
        <f t="shared" si="70"/>
        <v>Suga I</v>
      </c>
      <c r="JW25" s="419">
        <f t="shared" si="71"/>
        <v>44090</v>
      </c>
      <c r="JX25" s="396">
        <f t="shared" si="72"/>
        <v>44196</v>
      </c>
      <c r="JY25" s="390" t="str">
        <f t="shared" si="73"/>
        <v>Taro Aso</v>
      </c>
      <c r="JZ25" s="391" t="str">
        <f t="shared" si="74"/>
        <v>1940</v>
      </c>
      <c r="KA25" s="392" t="str">
        <f t="shared" si="75"/>
        <v>male</v>
      </c>
      <c r="KB25" s="393" t="str">
        <f t="shared" si="76"/>
        <v>jp_ldp01</v>
      </c>
      <c r="KC25" s="394" t="str">
        <f t="shared" si="77"/>
        <v>Aso_Taro_1940</v>
      </c>
      <c r="KD25" s="386" t="str">
        <f t="shared" si="78"/>
        <v/>
      </c>
      <c r="KE25" s="395"/>
      <c r="KF25" s="420" t="s">
        <v>2024</v>
      </c>
      <c r="KG25" s="387" t="str">
        <f t="shared" si="26"/>
        <v/>
      </c>
      <c r="KH25" s="388" t="str">
        <f t="shared" si="27"/>
        <v/>
      </c>
      <c r="KI25" s="419" t="str">
        <f t="shared" si="28"/>
        <v/>
      </c>
      <c r="KJ25" s="396" t="str">
        <f t="shared" si="29"/>
        <v/>
      </c>
      <c r="KK25" s="390" t="str">
        <f t="shared" si="30"/>
        <v/>
      </c>
      <c r="KL25" s="391" t="str">
        <f t="shared" si="79"/>
        <v/>
      </c>
      <c r="KM25" s="392" t="str">
        <f t="shared" si="31"/>
        <v/>
      </c>
      <c r="KN25" s="393" t="str">
        <f t="shared" si="32"/>
        <v/>
      </c>
      <c r="KO25" s="394" t="str">
        <f t="shared" si="33"/>
        <v/>
      </c>
      <c r="KP25" s="386" t="str">
        <f t="shared" si="34"/>
        <v/>
      </c>
      <c r="KQ25" s="395"/>
      <c r="KR25" s="420"/>
    </row>
    <row r="26" spans="1:304" ht="13.5" customHeight="1">
      <c r="A26" s="385"/>
      <c r="B26" s="415" t="s">
        <v>302</v>
      </c>
      <c r="D26" s="364"/>
      <c r="E26" s="387" t="str">
        <f t="shared" si="35"/>
        <v/>
      </c>
      <c r="F26" s="388" t="s">
        <v>292</v>
      </c>
      <c r="G26" s="389" t="s">
        <v>292</v>
      </c>
      <c r="H26" s="389" t="s">
        <v>292</v>
      </c>
      <c r="I26" s="390" t="s">
        <v>292</v>
      </c>
      <c r="J26" s="391" t="s">
        <v>292</v>
      </c>
      <c r="K26" s="392" t="s">
        <v>292</v>
      </c>
      <c r="L26" s="393" t="s">
        <v>292</v>
      </c>
      <c r="M26" s="394" t="s">
        <v>292</v>
      </c>
      <c r="N26" s="386" t="s">
        <v>292</v>
      </c>
      <c r="O26" s="395"/>
      <c r="P26" s="415"/>
      <c r="Q26" s="387">
        <f t="shared" si="36"/>
        <v>34190</v>
      </c>
      <c r="R26" s="388" t="s">
        <v>297</v>
      </c>
      <c r="S26" s="389">
        <v>33950</v>
      </c>
      <c r="T26" s="389">
        <v>34190</v>
      </c>
      <c r="U26" s="390" t="s">
        <v>845</v>
      </c>
      <c r="V26" s="391" t="s">
        <v>815</v>
      </c>
      <c r="W26" s="392" t="s">
        <v>615</v>
      </c>
      <c r="X26" s="393" t="s">
        <v>1335</v>
      </c>
      <c r="Y26" s="394" t="s">
        <v>846</v>
      </c>
      <c r="Z26" s="386" t="s">
        <v>292</v>
      </c>
      <c r="AA26" s="395"/>
      <c r="AB26" s="423"/>
      <c r="AC26" s="387" t="str">
        <f t="shared" si="37"/>
        <v/>
      </c>
      <c r="AD26" s="388" t="s">
        <v>292</v>
      </c>
      <c r="AE26" s="389" t="s">
        <v>292</v>
      </c>
      <c r="AF26" s="389" t="s">
        <v>292</v>
      </c>
      <c r="AG26" s="390" t="s">
        <v>292</v>
      </c>
      <c r="AH26" s="391" t="s">
        <v>292</v>
      </c>
      <c r="AI26" s="392" t="s">
        <v>292</v>
      </c>
      <c r="AJ26" s="393" t="s">
        <v>292</v>
      </c>
      <c r="AK26" s="394" t="s">
        <v>292</v>
      </c>
      <c r="AL26" s="386" t="s">
        <v>292</v>
      </c>
      <c r="AM26" s="395"/>
      <c r="AN26" s="415"/>
      <c r="AO26" s="387" t="str">
        <f t="shared" si="38"/>
        <v/>
      </c>
      <c r="AP26" s="388" t="s">
        <v>292</v>
      </c>
      <c r="AQ26" s="389" t="s">
        <v>292</v>
      </c>
      <c r="AR26" s="389" t="s">
        <v>292</v>
      </c>
      <c r="AS26" s="390" t="s">
        <v>292</v>
      </c>
      <c r="AT26" s="391" t="s">
        <v>292</v>
      </c>
      <c r="AU26" s="392" t="s">
        <v>292</v>
      </c>
      <c r="AV26" s="393" t="s">
        <v>292</v>
      </c>
      <c r="AW26" s="394" t="s">
        <v>292</v>
      </c>
      <c r="AX26" s="386" t="s">
        <v>292</v>
      </c>
      <c r="AY26" s="395"/>
      <c r="AZ26" s="415"/>
      <c r="BA26" s="387" t="str">
        <f t="shared" si="39"/>
        <v/>
      </c>
      <c r="BB26" s="388" t="s">
        <v>292</v>
      </c>
      <c r="BC26" s="389" t="s">
        <v>292</v>
      </c>
      <c r="BD26" s="389" t="s">
        <v>292</v>
      </c>
      <c r="BE26" s="390" t="s">
        <v>292</v>
      </c>
      <c r="BF26" s="391" t="s">
        <v>292</v>
      </c>
      <c r="BG26" s="392" t="s">
        <v>292</v>
      </c>
      <c r="BH26" s="393" t="s">
        <v>292</v>
      </c>
      <c r="BI26" s="394" t="s">
        <v>292</v>
      </c>
      <c r="BJ26" s="386" t="s">
        <v>292</v>
      </c>
      <c r="BK26" s="395"/>
      <c r="BL26" s="415"/>
      <c r="BM26" s="387" t="str">
        <f t="shared" si="40"/>
        <v/>
      </c>
      <c r="BN26" s="388" t="s">
        <v>292</v>
      </c>
      <c r="BO26" s="389" t="s">
        <v>292</v>
      </c>
      <c r="BP26" s="389" t="s">
        <v>292</v>
      </c>
      <c r="BQ26" s="390" t="s">
        <v>292</v>
      </c>
      <c r="BR26" s="391" t="s">
        <v>292</v>
      </c>
      <c r="BS26" s="392" t="s">
        <v>292</v>
      </c>
      <c r="BT26" s="393" t="s">
        <v>292</v>
      </c>
      <c r="BU26" s="394" t="s">
        <v>292</v>
      </c>
      <c r="BV26" s="386" t="s">
        <v>292</v>
      </c>
      <c r="BW26" s="395"/>
      <c r="BX26" s="417"/>
      <c r="BY26" s="387">
        <f t="shared" si="41"/>
        <v>36006</v>
      </c>
      <c r="BZ26" s="388" t="s">
        <v>363</v>
      </c>
      <c r="CA26" s="389">
        <v>35825</v>
      </c>
      <c r="CB26" s="389">
        <v>36006</v>
      </c>
      <c r="CC26" s="390" t="s">
        <v>860</v>
      </c>
      <c r="CD26" s="391" t="s">
        <v>861</v>
      </c>
      <c r="CE26" s="392" t="s">
        <v>615</v>
      </c>
      <c r="CF26" s="393" t="s">
        <v>1335</v>
      </c>
      <c r="CG26" s="394" t="s">
        <v>862</v>
      </c>
      <c r="CH26" s="386" t="s">
        <v>292</v>
      </c>
      <c r="CI26" s="395"/>
      <c r="CJ26" s="417"/>
      <c r="CK26" s="387" t="str">
        <f t="shared" si="42"/>
        <v/>
      </c>
      <c r="CL26" s="388" t="s">
        <v>292</v>
      </c>
      <c r="CM26" s="389" t="s">
        <v>292</v>
      </c>
      <c r="CN26" s="389" t="s">
        <v>292</v>
      </c>
      <c r="CO26" s="390" t="s">
        <v>292</v>
      </c>
      <c r="CP26" s="391" t="s">
        <v>292</v>
      </c>
      <c r="CQ26" s="392" t="s">
        <v>292</v>
      </c>
      <c r="CR26" s="393" t="s">
        <v>292</v>
      </c>
      <c r="CS26" s="394" t="s">
        <v>292</v>
      </c>
      <c r="CT26" s="386" t="s">
        <v>292</v>
      </c>
      <c r="CU26" s="395"/>
      <c r="CV26" s="415"/>
      <c r="CW26" s="387" t="str">
        <f t="shared" si="43"/>
        <v/>
      </c>
      <c r="CX26" s="388" t="s">
        <v>292</v>
      </c>
      <c r="CY26" s="389" t="s">
        <v>292</v>
      </c>
      <c r="CZ26" s="389" t="s">
        <v>292</v>
      </c>
      <c r="DA26" s="390" t="s">
        <v>292</v>
      </c>
      <c r="DB26" s="391" t="s">
        <v>292</v>
      </c>
      <c r="DC26" s="392" t="s">
        <v>292</v>
      </c>
      <c r="DD26" s="393" t="s">
        <v>292</v>
      </c>
      <c r="DE26" s="394" t="s">
        <v>292</v>
      </c>
      <c r="DF26" s="386" t="s">
        <v>292</v>
      </c>
      <c r="DG26" s="395"/>
      <c r="DH26" s="418"/>
      <c r="DI26" s="387" t="str">
        <f t="shared" si="44"/>
        <v/>
      </c>
      <c r="DJ26" s="388" t="s">
        <v>292</v>
      </c>
      <c r="DK26" s="389" t="s">
        <v>292</v>
      </c>
      <c r="DL26" s="389" t="s">
        <v>292</v>
      </c>
      <c r="DM26" s="390" t="s">
        <v>292</v>
      </c>
      <c r="DN26" s="391" t="s">
        <v>292</v>
      </c>
      <c r="DO26" s="392" t="s">
        <v>292</v>
      </c>
      <c r="DP26" s="393" t="s">
        <v>292</v>
      </c>
      <c r="DQ26" s="394" t="s">
        <v>292</v>
      </c>
      <c r="DR26" s="386" t="s">
        <v>292</v>
      </c>
      <c r="DS26" s="395"/>
      <c r="DT26" s="415"/>
      <c r="DU26" s="387" t="str">
        <f t="shared" si="45"/>
        <v/>
      </c>
      <c r="DV26" s="388" t="s">
        <v>292</v>
      </c>
      <c r="DW26" s="389" t="s">
        <v>292</v>
      </c>
      <c r="DX26" s="389" t="s">
        <v>292</v>
      </c>
      <c r="DY26" s="390" t="s">
        <v>292</v>
      </c>
      <c r="DZ26" s="391" t="s">
        <v>292</v>
      </c>
      <c r="EA26" s="392" t="s">
        <v>292</v>
      </c>
      <c r="EB26" s="393" t="s">
        <v>292</v>
      </c>
      <c r="EC26" s="394" t="s">
        <v>292</v>
      </c>
      <c r="ED26" s="386" t="s">
        <v>292</v>
      </c>
      <c r="EE26" s="395"/>
      <c r="EF26" s="415"/>
      <c r="EG26" s="387" t="str">
        <f t="shared" si="46"/>
        <v/>
      </c>
      <c r="EH26" s="388" t="s">
        <v>292</v>
      </c>
      <c r="EI26" s="389" t="s">
        <v>292</v>
      </c>
      <c r="EJ26" s="389" t="s">
        <v>292</v>
      </c>
      <c r="EK26" s="390" t="s">
        <v>292</v>
      </c>
      <c r="EL26" s="391" t="s">
        <v>292</v>
      </c>
      <c r="EM26" s="392" t="s">
        <v>292</v>
      </c>
      <c r="EN26" s="393" t="s">
        <v>292</v>
      </c>
      <c r="EO26" s="394" t="s">
        <v>292</v>
      </c>
      <c r="EP26" s="386" t="s">
        <v>292</v>
      </c>
      <c r="EQ26" s="395"/>
      <c r="ER26" s="418"/>
      <c r="ES26" s="387" t="str">
        <f t="shared" si="47"/>
        <v/>
      </c>
      <c r="ET26" s="388" t="s">
        <v>292</v>
      </c>
      <c r="EU26" s="389" t="s">
        <v>292</v>
      </c>
      <c r="EV26" s="389" t="s">
        <v>292</v>
      </c>
      <c r="EW26" s="390" t="s">
        <v>292</v>
      </c>
      <c r="EX26" s="391" t="s">
        <v>292</v>
      </c>
      <c r="EY26" s="392" t="s">
        <v>292</v>
      </c>
      <c r="EZ26" s="393" t="s">
        <v>292</v>
      </c>
      <c r="FA26" s="394" t="s">
        <v>292</v>
      </c>
      <c r="FB26" s="386" t="s">
        <v>292</v>
      </c>
      <c r="FC26" s="395"/>
      <c r="FD26" s="415"/>
      <c r="FE26" s="387">
        <f t="shared" si="48"/>
        <v>39351</v>
      </c>
      <c r="FF26" s="388" t="s">
        <v>370</v>
      </c>
      <c r="FG26" s="389">
        <v>39321</v>
      </c>
      <c r="FH26" s="389">
        <v>39351</v>
      </c>
      <c r="FI26" s="390" t="s">
        <v>642</v>
      </c>
      <c r="FJ26" s="391" t="s">
        <v>632</v>
      </c>
      <c r="FK26" s="392" t="s">
        <v>615</v>
      </c>
      <c r="FL26" s="393" t="s">
        <v>1335</v>
      </c>
      <c r="FM26" s="394" t="s">
        <v>643</v>
      </c>
      <c r="FN26" s="386" t="s">
        <v>292</v>
      </c>
      <c r="FO26" s="395"/>
      <c r="FP26" s="418"/>
      <c r="FQ26" s="387" t="str">
        <f t="shared" si="49"/>
        <v/>
      </c>
      <c r="FR26" s="388" t="s">
        <v>292</v>
      </c>
      <c r="FS26" s="389" t="s">
        <v>292</v>
      </c>
      <c r="FT26" s="389" t="s">
        <v>292</v>
      </c>
      <c r="FU26" s="390" t="s">
        <v>292</v>
      </c>
      <c r="FV26" s="391" t="s">
        <v>292</v>
      </c>
      <c r="FW26" s="392" t="s">
        <v>292</v>
      </c>
      <c r="FX26" s="393" t="s">
        <v>292</v>
      </c>
      <c r="FY26" s="394" t="s">
        <v>292</v>
      </c>
      <c r="FZ26" s="386" t="s">
        <v>292</v>
      </c>
      <c r="GA26" s="395"/>
      <c r="GB26" s="418"/>
      <c r="GC26" s="387" t="str">
        <f t="shared" si="50"/>
        <v/>
      </c>
      <c r="GD26" s="388" t="s">
        <v>292</v>
      </c>
      <c r="GE26" s="389" t="s">
        <v>292</v>
      </c>
      <c r="GF26" s="389" t="s">
        <v>292</v>
      </c>
      <c r="GG26" s="390" t="s">
        <v>292</v>
      </c>
      <c r="GH26" s="391" t="s">
        <v>292</v>
      </c>
      <c r="GI26" s="392" t="s">
        <v>292</v>
      </c>
      <c r="GJ26" s="393" t="s">
        <v>292</v>
      </c>
      <c r="GK26" s="394" t="s">
        <v>292</v>
      </c>
      <c r="GL26" s="386" t="s">
        <v>292</v>
      </c>
      <c r="GM26" s="395"/>
      <c r="GN26" s="418"/>
      <c r="GO26" s="387">
        <f t="shared" si="51"/>
        <v>40072</v>
      </c>
      <c r="GP26" s="388" t="s">
        <v>374</v>
      </c>
      <c r="GQ26" s="389">
        <v>39861</v>
      </c>
      <c r="GR26" s="389">
        <v>40072</v>
      </c>
      <c r="GS26" s="390" t="s">
        <v>671</v>
      </c>
      <c r="GT26" s="391" t="s">
        <v>645</v>
      </c>
      <c r="GU26" s="392" t="s">
        <v>615</v>
      </c>
      <c r="GV26" s="393" t="s">
        <v>1335</v>
      </c>
      <c r="GW26" s="394" t="s">
        <v>672</v>
      </c>
      <c r="GX26" s="386"/>
      <c r="GY26" s="395"/>
      <c r="GZ26" s="418"/>
      <c r="HA26" s="387">
        <f t="shared" si="52"/>
        <v>40337</v>
      </c>
      <c r="HB26" s="388" t="s">
        <v>375</v>
      </c>
      <c r="HC26" s="389">
        <v>40185</v>
      </c>
      <c r="HD26" s="389">
        <v>40337</v>
      </c>
      <c r="HE26" s="390" t="s">
        <v>768</v>
      </c>
      <c r="HF26" s="391" t="s">
        <v>769</v>
      </c>
      <c r="HG26" s="392" t="s">
        <v>615</v>
      </c>
      <c r="HH26" s="393" t="s">
        <v>1336</v>
      </c>
      <c r="HI26" s="394" t="s">
        <v>770</v>
      </c>
      <c r="HJ26" s="386" t="s">
        <v>292</v>
      </c>
      <c r="HK26" s="395"/>
      <c r="HM26" s="387" t="str">
        <f t="shared" si="53"/>
        <v/>
      </c>
      <c r="HN26" s="388" t="s">
        <v>292</v>
      </c>
      <c r="HO26" s="396"/>
      <c r="HP26" s="389"/>
      <c r="HQ26" s="390" t="s">
        <v>292</v>
      </c>
      <c r="HR26" s="391" t="s">
        <v>292</v>
      </c>
      <c r="HS26" s="392" t="s">
        <v>292</v>
      </c>
      <c r="HT26" s="393" t="s">
        <v>292</v>
      </c>
      <c r="HU26" s="394" t="s">
        <v>292</v>
      </c>
      <c r="HV26" s="386" t="s">
        <v>292</v>
      </c>
      <c r="HW26" s="395"/>
      <c r="HY26" s="387">
        <f t="shared" si="54"/>
        <v>41269</v>
      </c>
      <c r="HZ26" s="388" t="s">
        <v>1472</v>
      </c>
      <c r="IA26" s="419">
        <v>41183</v>
      </c>
      <c r="IB26" s="419">
        <v>41269</v>
      </c>
      <c r="IC26" s="390" t="s">
        <v>1507</v>
      </c>
      <c r="ID26" s="391" t="s">
        <v>758</v>
      </c>
      <c r="IE26" s="392" t="s">
        <v>615</v>
      </c>
      <c r="IF26" s="393" t="s">
        <v>1336</v>
      </c>
      <c r="IG26" s="394" t="s">
        <v>1508</v>
      </c>
      <c r="IH26" s="386" t="s">
        <v>292</v>
      </c>
      <c r="II26" s="395"/>
      <c r="IJ26" s="420"/>
      <c r="IK26" s="387" t="str">
        <f t="shared" si="55"/>
        <v/>
      </c>
      <c r="IL26" s="388" t="s">
        <v>292</v>
      </c>
      <c r="IM26" s="419" t="s">
        <v>292</v>
      </c>
      <c r="IN26" s="419" t="s">
        <v>292</v>
      </c>
      <c r="IO26" s="390" t="s">
        <v>292</v>
      </c>
      <c r="IP26" s="391" t="s">
        <v>292</v>
      </c>
      <c r="IQ26" s="392" t="s">
        <v>292</v>
      </c>
      <c r="IR26" s="393" t="s">
        <v>292</v>
      </c>
      <c r="IS26" s="394" t="s">
        <v>292</v>
      </c>
      <c r="IT26" s="386" t="s">
        <v>292</v>
      </c>
      <c r="IU26" s="395"/>
      <c r="IV26" s="364" t="s">
        <v>292</v>
      </c>
      <c r="IW26" s="387" t="str">
        <f t="shared" si="0"/>
        <v/>
      </c>
      <c r="IX26" s="388" t="str">
        <f t="shared" si="1"/>
        <v/>
      </c>
      <c r="IY26" s="419" t="str">
        <f t="shared" si="56"/>
        <v/>
      </c>
      <c r="IZ26" s="396" t="str">
        <f t="shared" si="57"/>
        <v/>
      </c>
      <c r="JA26" s="390" t="str">
        <f t="shared" si="3"/>
        <v/>
      </c>
      <c r="JB26" s="391" t="str">
        <f t="shared" si="58"/>
        <v/>
      </c>
      <c r="JC26" s="392" t="str">
        <f t="shared" si="4"/>
        <v/>
      </c>
      <c r="JD26" s="393" t="str">
        <f t="shared" si="80"/>
        <v/>
      </c>
      <c r="JE26" s="394" t="str">
        <f t="shared" si="5"/>
        <v/>
      </c>
      <c r="JF26" s="386" t="str">
        <f t="shared" si="6"/>
        <v/>
      </c>
      <c r="JG26" s="395"/>
      <c r="JH26" s="420" t="s">
        <v>292</v>
      </c>
      <c r="JI26" s="387" t="str">
        <f t="shared" si="59"/>
        <v/>
      </c>
      <c r="JJ26" s="388" t="str">
        <f t="shared" si="60"/>
        <v/>
      </c>
      <c r="JK26" s="419" t="str">
        <f t="shared" si="61"/>
        <v/>
      </c>
      <c r="JL26" s="396" t="str">
        <f t="shared" si="62"/>
        <v/>
      </c>
      <c r="JM26" s="390" t="str">
        <f t="shared" si="63"/>
        <v/>
      </c>
      <c r="JN26" s="391" t="str">
        <f t="shared" si="64"/>
        <v/>
      </c>
      <c r="JO26" s="392" t="str">
        <f t="shared" si="65"/>
        <v/>
      </c>
      <c r="JP26" s="393" t="str">
        <f t="shared" si="66"/>
        <v/>
      </c>
      <c r="JQ26" s="394" t="str">
        <f t="shared" si="67"/>
        <v/>
      </c>
      <c r="JR26" s="386" t="str">
        <f t="shared" si="68"/>
        <v/>
      </c>
      <c r="JS26" s="395"/>
      <c r="JT26" s="420" t="s">
        <v>292</v>
      </c>
      <c r="JU26" s="387" t="str">
        <f t="shared" si="69"/>
        <v/>
      </c>
      <c r="JV26" s="388" t="str">
        <f t="shared" si="70"/>
        <v/>
      </c>
      <c r="JW26" s="419" t="str">
        <f t="shared" si="71"/>
        <v/>
      </c>
      <c r="JX26" s="396" t="str">
        <f t="shared" si="72"/>
        <v/>
      </c>
      <c r="JY26" s="390" t="str">
        <f t="shared" si="73"/>
        <v/>
      </c>
      <c r="JZ26" s="391" t="str">
        <f t="shared" si="74"/>
        <v/>
      </c>
      <c r="KA26" s="392" t="str">
        <f t="shared" si="75"/>
        <v/>
      </c>
      <c r="KB26" s="393" t="str">
        <f t="shared" si="76"/>
        <v/>
      </c>
      <c r="KC26" s="394" t="str">
        <f t="shared" si="77"/>
        <v/>
      </c>
      <c r="KD26" s="386" t="str">
        <f t="shared" si="78"/>
        <v/>
      </c>
      <c r="KE26" s="395"/>
      <c r="KG26" s="387" t="str">
        <f t="shared" si="26"/>
        <v/>
      </c>
      <c r="KH26" s="388" t="str">
        <f t="shared" si="27"/>
        <v/>
      </c>
      <c r="KI26" s="419" t="str">
        <f t="shared" si="28"/>
        <v/>
      </c>
      <c r="KJ26" s="396" t="str">
        <f t="shared" si="29"/>
        <v/>
      </c>
      <c r="KK26" s="390" t="str">
        <f t="shared" si="30"/>
        <v/>
      </c>
      <c r="KL26" s="391" t="str">
        <f t="shared" si="79"/>
        <v/>
      </c>
      <c r="KM26" s="392" t="str">
        <f t="shared" si="31"/>
        <v/>
      </c>
      <c r="KN26" s="393" t="str">
        <f t="shared" si="32"/>
        <v/>
      </c>
      <c r="KO26" s="394" t="str">
        <f t="shared" si="33"/>
        <v/>
      </c>
      <c r="KP26" s="386" t="str">
        <f t="shared" si="34"/>
        <v/>
      </c>
      <c r="KQ26" s="395"/>
    </row>
    <row r="27" spans="1:304" ht="13.5" customHeight="1">
      <c r="A27" s="385"/>
      <c r="B27" s="415" t="s">
        <v>303</v>
      </c>
      <c r="D27" s="364"/>
      <c r="E27" s="387">
        <f t="shared" si="35"/>
        <v>33548</v>
      </c>
      <c r="F27" s="388" t="s">
        <v>296</v>
      </c>
      <c r="G27" s="389">
        <v>32932</v>
      </c>
      <c r="H27" s="389">
        <v>33548</v>
      </c>
      <c r="I27" s="390" t="s">
        <v>863</v>
      </c>
      <c r="J27" s="391" t="s">
        <v>815</v>
      </c>
      <c r="K27" s="392" t="s">
        <v>615</v>
      </c>
      <c r="L27" s="393" t="s">
        <v>1335</v>
      </c>
      <c r="M27" s="394" t="s">
        <v>864</v>
      </c>
      <c r="N27" s="386" t="s">
        <v>292</v>
      </c>
      <c r="O27" s="395"/>
      <c r="P27" s="415"/>
      <c r="Q27" s="387">
        <f t="shared" si="36"/>
        <v>34190</v>
      </c>
      <c r="R27" s="388" t="s">
        <v>297</v>
      </c>
      <c r="S27" s="389">
        <v>33548</v>
      </c>
      <c r="T27" s="389">
        <v>33950</v>
      </c>
      <c r="U27" s="390" t="s">
        <v>637</v>
      </c>
      <c r="V27" s="391" t="s">
        <v>622</v>
      </c>
      <c r="W27" s="392" t="s">
        <v>615</v>
      </c>
      <c r="X27" s="393" t="s">
        <v>1335</v>
      </c>
      <c r="Y27" s="394" t="s">
        <v>638</v>
      </c>
      <c r="Z27" s="386" t="s">
        <v>292</v>
      </c>
      <c r="AA27" s="395"/>
      <c r="AB27" s="415"/>
      <c r="AC27" s="387">
        <f t="shared" si="37"/>
        <v>34452</v>
      </c>
      <c r="AD27" s="388" t="s">
        <v>713</v>
      </c>
      <c r="AE27" s="389">
        <v>34190</v>
      </c>
      <c r="AF27" s="389">
        <v>34452</v>
      </c>
      <c r="AG27" s="390" t="s">
        <v>865</v>
      </c>
      <c r="AH27" s="391" t="s">
        <v>766</v>
      </c>
      <c r="AI27" s="392" t="s">
        <v>677</v>
      </c>
      <c r="AJ27" s="393" t="s">
        <v>1347</v>
      </c>
      <c r="AK27" s="394" t="s">
        <v>867</v>
      </c>
      <c r="AL27" s="386" t="s">
        <v>292</v>
      </c>
      <c r="AM27" s="395"/>
      <c r="AN27" s="415" t="s">
        <v>866</v>
      </c>
      <c r="AO27" s="387">
        <f t="shared" si="38"/>
        <v>34515</v>
      </c>
      <c r="AP27" s="388" t="s">
        <v>602</v>
      </c>
      <c r="AQ27" s="389">
        <v>34452</v>
      </c>
      <c r="AR27" s="389">
        <v>34515</v>
      </c>
      <c r="AS27" s="390" t="s">
        <v>865</v>
      </c>
      <c r="AT27" s="391" t="s">
        <v>766</v>
      </c>
      <c r="AU27" s="392" t="s">
        <v>677</v>
      </c>
      <c r="AV27" s="393" t="s">
        <v>1347</v>
      </c>
      <c r="AW27" s="394" t="s">
        <v>867</v>
      </c>
      <c r="AX27" s="386" t="s">
        <v>292</v>
      </c>
      <c r="AY27" s="395"/>
      <c r="AZ27" s="415" t="s">
        <v>806</v>
      </c>
      <c r="BA27" s="387">
        <f t="shared" si="39"/>
        <v>35075</v>
      </c>
      <c r="BB27" s="388" t="s">
        <v>607</v>
      </c>
      <c r="BC27" s="389">
        <v>34515</v>
      </c>
      <c r="BD27" s="389">
        <v>34919</v>
      </c>
      <c r="BE27" s="390" t="s">
        <v>671</v>
      </c>
      <c r="BF27" s="391" t="s">
        <v>645</v>
      </c>
      <c r="BG27" s="392" t="s">
        <v>615</v>
      </c>
      <c r="BH27" s="393" t="s">
        <v>1335</v>
      </c>
      <c r="BI27" s="394" t="s">
        <v>672</v>
      </c>
      <c r="BJ27" s="386" t="s">
        <v>292</v>
      </c>
      <c r="BK27" s="395"/>
      <c r="BL27" s="415"/>
      <c r="BM27" s="387">
        <f t="shared" si="40"/>
        <v>35376</v>
      </c>
      <c r="BN27" s="388" t="s">
        <v>362</v>
      </c>
      <c r="BO27" s="389">
        <v>35075</v>
      </c>
      <c r="BP27" s="389">
        <v>35376</v>
      </c>
      <c r="BQ27" s="390" t="s">
        <v>868</v>
      </c>
      <c r="BR27" s="391" t="s">
        <v>861</v>
      </c>
      <c r="BS27" s="392" t="s">
        <v>615</v>
      </c>
      <c r="BT27" s="393" t="s">
        <v>1335</v>
      </c>
      <c r="BU27" s="394" t="s">
        <v>869</v>
      </c>
      <c r="BV27" s="386" t="s">
        <v>292</v>
      </c>
      <c r="BW27" s="395"/>
      <c r="BX27" s="417"/>
      <c r="BY27" s="387">
        <f t="shared" si="41"/>
        <v>36006</v>
      </c>
      <c r="BZ27" s="388" t="s">
        <v>363</v>
      </c>
      <c r="CA27" s="389">
        <v>35376</v>
      </c>
      <c r="CB27" s="389">
        <v>35684</v>
      </c>
      <c r="CC27" s="390" t="s">
        <v>870</v>
      </c>
      <c r="CD27" s="391" t="s">
        <v>648</v>
      </c>
      <c r="CE27" s="392" t="s">
        <v>615</v>
      </c>
      <c r="CF27" s="393" t="s">
        <v>1335</v>
      </c>
      <c r="CG27" s="394" t="s">
        <v>871</v>
      </c>
      <c r="CH27" s="386" t="s">
        <v>292</v>
      </c>
      <c r="CI27" s="395"/>
      <c r="CJ27" s="417"/>
      <c r="CK27" s="387">
        <f t="shared" si="42"/>
        <v>36621</v>
      </c>
      <c r="CL27" s="388" t="s">
        <v>364</v>
      </c>
      <c r="CM27" s="389">
        <v>36006</v>
      </c>
      <c r="CN27" s="389">
        <v>36438</v>
      </c>
      <c r="CO27" s="390" t="s">
        <v>872</v>
      </c>
      <c r="CP27" s="391" t="s">
        <v>873</v>
      </c>
      <c r="CQ27" s="392" t="s">
        <v>615</v>
      </c>
      <c r="CR27" s="393" t="s">
        <v>1335</v>
      </c>
      <c r="CS27" s="394" t="s">
        <v>874</v>
      </c>
      <c r="CT27" s="386" t="s">
        <v>292</v>
      </c>
      <c r="CU27" s="395"/>
      <c r="CV27" s="415"/>
      <c r="CW27" s="387">
        <f t="shared" si="43"/>
        <v>36711</v>
      </c>
      <c r="CX27" s="388" t="s">
        <v>365</v>
      </c>
      <c r="CY27" s="389">
        <v>36621</v>
      </c>
      <c r="CZ27" s="389">
        <v>36711</v>
      </c>
      <c r="DA27" s="390" t="s">
        <v>787</v>
      </c>
      <c r="DB27" s="391" t="s">
        <v>653</v>
      </c>
      <c r="DC27" s="392" t="s">
        <v>615</v>
      </c>
      <c r="DD27" s="393" t="s">
        <v>1335</v>
      </c>
      <c r="DE27" s="394" t="s">
        <v>788</v>
      </c>
      <c r="DF27" s="386" t="s">
        <v>292</v>
      </c>
      <c r="DG27" s="395"/>
      <c r="DH27" s="415"/>
      <c r="DI27" s="387">
        <f t="shared" si="44"/>
        <v>37007</v>
      </c>
      <c r="DJ27" s="388" t="s">
        <v>366</v>
      </c>
      <c r="DK27" s="389">
        <v>36711</v>
      </c>
      <c r="DL27" s="389">
        <v>36865</v>
      </c>
      <c r="DM27" s="390" t="s">
        <v>875</v>
      </c>
      <c r="DN27" s="391" t="s">
        <v>769</v>
      </c>
      <c r="DO27" s="392" t="s">
        <v>615</v>
      </c>
      <c r="DP27" s="393" t="s">
        <v>1335</v>
      </c>
      <c r="DQ27" s="394" t="s">
        <v>876</v>
      </c>
      <c r="DR27" s="386" t="s">
        <v>292</v>
      </c>
      <c r="DS27" s="395"/>
      <c r="DT27" s="415"/>
      <c r="DU27" s="387" t="str">
        <f t="shared" si="45"/>
        <v/>
      </c>
      <c r="DV27" s="388" t="s">
        <v>292</v>
      </c>
      <c r="DW27" s="389" t="s">
        <v>292</v>
      </c>
      <c r="DX27" s="389" t="s">
        <v>292</v>
      </c>
      <c r="DY27" s="390" t="s">
        <v>292</v>
      </c>
      <c r="DZ27" s="391" t="s">
        <v>292</v>
      </c>
      <c r="EA27" s="392" t="s">
        <v>292</v>
      </c>
      <c r="EB27" s="393" t="s">
        <v>292</v>
      </c>
      <c r="EC27" s="394" t="s">
        <v>292</v>
      </c>
      <c r="ED27" s="386" t="s">
        <v>292</v>
      </c>
      <c r="EE27" s="395"/>
      <c r="EF27" s="415"/>
      <c r="EG27" s="387" t="str">
        <f t="shared" si="46"/>
        <v/>
      </c>
      <c r="EH27" s="388" t="s">
        <v>292</v>
      </c>
      <c r="EI27" s="389" t="s">
        <v>292</v>
      </c>
      <c r="EJ27" s="389" t="s">
        <v>292</v>
      </c>
      <c r="EK27" s="390" t="s">
        <v>292</v>
      </c>
      <c r="EL27" s="391" t="s">
        <v>292</v>
      </c>
      <c r="EM27" s="392" t="s">
        <v>292</v>
      </c>
      <c r="EN27" s="393" t="s">
        <v>292</v>
      </c>
      <c r="EO27" s="394" t="s">
        <v>292</v>
      </c>
      <c r="EP27" s="386" t="s">
        <v>292</v>
      </c>
      <c r="EQ27" s="395"/>
      <c r="ER27" s="415"/>
      <c r="ES27" s="387" t="str">
        <f t="shared" si="47"/>
        <v/>
      </c>
      <c r="ET27" s="388" t="s">
        <v>292</v>
      </c>
      <c r="EU27" s="389" t="s">
        <v>292</v>
      </c>
      <c r="EV27" s="389" t="s">
        <v>292</v>
      </c>
      <c r="EW27" s="390" t="s">
        <v>292</v>
      </c>
      <c r="EX27" s="391" t="s">
        <v>292</v>
      </c>
      <c r="EY27" s="392" t="s">
        <v>292</v>
      </c>
      <c r="EZ27" s="393" t="s">
        <v>292</v>
      </c>
      <c r="FA27" s="394" t="s">
        <v>292</v>
      </c>
      <c r="FB27" s="386" t="s">
        <v>292</v>
      </c>
      <c r="FC27" s="395"/>
      <c r="FD27" s="415"/>
      <c r="FE27" s="387" t="str">
        <f t="shared" si="48"/>
        <v/>
      </c>
      <c r="FF27" s="388" t="s">
        <v>292</v>
      </c>
      <c r="FG27" s="389" t="s">
        <v>292</v>
      </c>
      <c r="FH27" s="389" t="s">
        <v>292</v>
      </c>
      <c r="FI27" s="390" t="s">
        <v>292</v>
      </c>
      <c r="FJ27" s="391" t="s">
        <v>292</v>
      </c>
      <c r="FK27" s="392" t="s">
        <v>292</v>
      </c>
      <c r="FL27" s="393" t="s">
        <v>292</v>
      </c>
      <c r="FM27" s="394" t="s">
        <v>292</v>
      </c>
      <c r="FN27" s="386" t="s">
        <v>292</v>
      </c>
      <c r="FO27" s="395"/>
      <c r="FP27" s="415"/>
      <c r="FQ27" s="387" t="str">
        <f t="shared" si="49"/>
        <v/>
      </c>
      <c r="FR27" s="388" t="s">
        <v>292</v>
      </c>
      <c r="FS27" s="389" t="s">
        <v>292</v>
      </c>
      <c r="FT27" s="389" t="s">
        <v>292</v>
      </c>
      <c r="FU27" s="390" t="s">
        <v>292</v>
      </c>
      <c r="FV27" s="391" t="s">
        <v>292</v>
      </c>
      <c r="FW27" s="392" t="s">
        <v>292</v>
      </c>
      <c r="FX27" s="393" t="s">
        <v>292</v>
      </c>
      <c r="FY27" s="394" t="s">
        <v>292</v>
      </c>
      <c r="FZ27" s="386" t="s">
        <v>292</v>
      </c>
      <c r="GA27" s="395"/>
      <c r="GB27" s="415"/>
      <c r="GC27" s="387" t="str">
        <f t="shared" si="50"/>
        <v/>
      </c>
      <c r="GD27" s="388" t="s">
        <v>292</v>
      </c>
      <c r="GE27" s="389" t="s">
        <v>292</v>
      </c>
      <c r="GF27" s="389" t="s">
        <v>292</v>
      </c>
      <c r="GG27" s="390" t="s">
        <v>292</v>
      </c>
      <c r="GH27" s="391" t="s">
        <v>292</v>
      </c>
      <c r="GI27" s="392" t="s">
        <v>292</v>
      </c>
      <c r="GJ27" s="393" t="s">
        <v>292</v>
      </c>
      <c r="GK27" s="394" t="s">
        <v>292</v>
      </c>
      <c r="GL27" s="386" t="s">
        <v>292</v>
      </c>
      <c r="GM27" s="395"/>
      <c r="GN27" s="415"/>
      <c r="GO27" s="387" t="str">
        <f t="shared" si="51"/>
        <v/>
      </c>
      <c r="GP27" s="388" t="s">
        <v>292</v>
      </c>
      <c r="GQ27" s="389" t="s">
        <v>292</v>
      </c>
      <c r="GR27" s="389" t="s">
        <v>292</v>
      </c>
      <c r="GS27" s="390" t="s">
        <v>292</v>
      </c>
      <c r="GT27" s="391" t="s">
        <v>292</v>
      </c>
      <c r="GU27" s="392" t="s">
        <v>292</v>
      </c>
      <c r="GV27" s="393" t="s">
        <v>292</v>
      </c>
      <c r="GW27" s="394" t="s">
        <v>292</v>
      </c>
      <c r="GX27" s="386"/>
      <c r="GY27" s="395"/>
      <c r="GZ27" s="415"/>
      <c r="HA27" s="387" t="str">
        <f t="shared" si="52"/>
        <v/>
      </c>
      <c r="HB27" s="388" t="s">
        <v>292</v>
      </c>
      <c r="HC27" s="389" t="s">
        <v>292</v>
      </c>
      <c r="HD27" s="389" t="s">
        <v>292</v>
      </c>
      <c r="HE27" s="390" t="s">
        <v>292</v>
      </c>
      <c r="HF27" s="391" t="s">
        <v>292</v>
      </c>
      <c r="HG27" s="392" t="s">
        <v>292</v>
      </c>
      <c r="HH27" s="393" t="s">
        <v>292</v>
      </c>
      <c r="HI27" s="394" t="s">
        <v>292</v>
      </c>
      <c r="HJ27" s="386" t="s">
        <v>292</v>
      </c>
      <c r="HK27" s="395"/>
      <c r="HM27" s="387" t="str">
        <f t="shared" si="53"/>
        <v/>
      </c>
      <c r="HN27" s="388" t="s">
        <v>292</v>
      </c>
      <c r="HO27" s="396"/>
      <c r="HP27" s="389"/>
      <c r="HQ27" s="390" t="s">
        <v>292</v>
      </c>
      <c r="HR27" s="391" t="s">
        <v>292</v>
      </c>
      <c r="HS27" s="392" t="s">
        <v>292</v>
      </c>
      <c r="HT27" s="393" t="s">
        <v>292</v>
      </c>
      <c r="HU27" s="394" t="s">
        <v>292</v>
      </c>
      <c r="HV27" s="386" t="s">
        <v>292</v>
      </c>
      <c r="HW27" s="395"/>
      <c r="HY27" s="387" t="str">
        <f t="shared" si="54"/>
        <v/>
      </c>
      <c r="HZ27" s="388" t="s">
        <v>292</v>
      </c>
      <c r="IA27" s="419" t="s">
        <v>292</v>
      </c>
      <c r="IB27" s="419" t="s">
        <v>292</v>
      </c>
      <c r="IC27" s="390" t="s">
        <v>292</v>
      </c>
      <c r="ID27" s="391" t="s">
        <v>292</v>
      </c>
      <c r="IE27" s="392" t="s">
        <v>292</v>
      </c>
      <c r="IF27" s="393" t="s">
        <v>292</v>
      </c>
      <c r="IG27" s="394" t="s">
        <v>292</v>
      </c>
      <c r="IH27" s="386" t="s">
        <v>292</v>
      </c>
      <c r="II27" s="395"/>
      <c r="IK27" s="387" t="str">
        <f t="shared" si="55"/>
        <v/>
      </c>
      <c r="IL27" s="388" t="s">
        <v>292</v>
      </c>
      <c r="IM27" s="419" t="s">
        <v>292</v>
      </c>
      <c r="IN27" s="419" t="s">
        <v>292</v>
      </c>
      <c r="IO27" s="390" t="s">
        <v>292</v>
      </c>
      <c r="IP27" s="391" t="s">
        <v>292</v>
      </c>
      <c r="IQ27" s="392" t="s">
        <v>292</v>
      </c>
      <c r="IR27" s="393" t="s">
        <v>292</v>
      </c>
      <c r="IS27" s="394" t="s">
        <v>292</v>
      </c>
      <c r="IT27" s="386" t="s">
        <v>292</v>
      </c>
      <c r="IU27" s="395"/>
      <c r="IV27" s="364" t="s">
        <v>292</v>
      </c>
      <c r="IW27" s="387" t="str">
        <f t="shared" si="0"/>
        <v/>
      </c>
      <c r="IX27" s="388" t="str">
        <f t="shared" si="1"/>
        <v/>
      </c>
      <c r="IY27" s="419" t="str">
        <f t="shared" si="56"/>
        <v/>
      </c>
      <c r="IZ27" s="396" t="str">
        <f t="shared" si="57"/>
        <v/>
      </c>
      <c r="JA27" s="390" t="str">
        <f t="shared" si="3"/>
        <v/>
      </c>
      <c r="JB27" s="391" t="str">
        <f t="shared" si="58"/>
        <v/>
      </c>
      <c r="JC27" s="392" t="str">
        <f t="shared" si="4"/>
        <v/>
      </c>
      <c r="JD27" s="393" t="str">
        <f t="shared" si="80"/>
        <v/>
      </c>
      <c r="JE27" s="394" t="str">
        <f t="shared" si="5"/>
        <v/>
      </c>
      <c r="JF27" s="386" t="str">
        <f t="shared" si="6"/>
        <v/>
      </c>
      <c r="JG27" s="395"/>
      <c r="JH27" s="420" t="s">
        <v>292</v>
      </c>
      <c r="JI27" s="387" t="str">
        <f t="shared" si="59"/>
        <v/>
      </c>
      <c r="JJ27" s="388" t="str">
        <f t="shared" si="60"/>
        <v/>
      </c>
      <c r="JK27" s="419" t="str">
        <f t="shared" si="61"/>
        <v/>
      </c>
      <c r="JL27" s="396" t="str">
        <f t="shared" si="62"/>
        <v/>
      </c>
      <c r="JM27" s="390" t="str">
        <f t="shared" si="63"/>
        <v/>
      </c>
      <c r="JN27" s="391" t="str">
        <f t="shared" si="64"/>
        <v/>
      </c>
      <c r="JO27" s="392" t="str">
        <f t="shared" si="65"/>
        <v/>
      </c>
      <c r="JP27" s="393" t="str">
        <f t="shared" si="66"/>
        <v/>
      </c>
      <c r="JQ27" s="394" t="str">
        <f t="shared" si="67"/>
        <v/>
      </c>
      <c r="JR27" s="386" t="str">
        <f t="shared" si="68"/>
        <v/>
      </c>
      <c r="JS27" s="395"/>
      <c r="JT27" s="420" t="s">
        <v>292</v>
      </c>
      <c r="JU27" s="387" t="str">
        <f t="shared" si="69"/>
        <v/>
      </c>
      <c r="JV27" s="388" t="str">
        <f t="shared" si="70"/>
        <v/>
      </c>
      <c r="JW27" s="419" t="str">
        <f t="shared" si="71"/>
        <v/>
      </c>
      <c r="JX27" s="396" t="str">
        <f t="shared" si="72"/>
        <v/>
      </c>
      <c r="JY27" s="390" t="str">
        <f t="shared" si="73"/>
        <v/>
      </c>
      <c r="JZ27" s="391" t="str">
        <f t="shared" si="74"/>
        <v/>
      </c>
      <c r="KA27" s="392" t="str">
        <f t="shared" si="75"/>
        <v/>
      </c>
      <c r="KB27" s="393" t="str">
        <f t="shared" si="76"/>
        <v/>
      </c>
      <c r="KC27" s="394" t="str">
        <f t="shared" si="77"/>
        <v/>
      </c>
      <c r="KD27" s="386" t="str">
        <f t="shared" si="78"/>
        <v/>
      </c>
      <c r="KE27" s="395"/>
      <c r="KG27" s="387" t="str">
        <f t="shared" si="26"/>
        <v/>
      </c>
      <c r="KH27" s="388" t="str">
        <f t="shared" si="27"/>
        <v/>
      </c>
      <c r="KI27" s="419" t="str">
        <f t="shared" si="28"/>
        <v/>
      </c>
      <c r="KJ27" s="396" t="str">
        <f t="shared" si="29"/>
        <v/>
      </c>
      <c r="KK27" s="390" t="str">
        <f t="shared" si="30"/>
        <v/>
      </c>
      <c r="KL27" s="391" t="str">
        <f t="shared" si="79"/>
        <v/>
      </c>
      <c r="KM27" s="392" t="str">
        <f t="shared" si="31"/>
        <v/>
      </c>
      <c r="KN27" s="393" t="str">
        <f t="shared" si="32"/>
        <v/>
      </c>
      <c r="KO27" s="394" t="str">
        <f t="shared" si="33"/>
        <v/>
      </c>
      <c r="KP27" s="386" t="str">
        <f t="shared" si="34"/>
        <v/>
      </c>
      <c r="KQ27" s="395"/>
    </row>
    <row r="28" spans="1:304" ht="13.5" customHeight="1">
      <c r="A28" s="385"/>
      <c r="B28" s="415" t="s">
        <v>303</v>
      </c>
      <c r="D28" s="364"/>
      <c r="E28" s="387" t="str">
        <f t="shared" si="35"/>
        <v/>
      </c>
      <c r="F28" s="388" t="s">
        <v>292</v>
      </c>
      <c r="G28" s="389" t="s">
        <v>292</v>
      </c>
      <c r="H28" s="389" t="s">
        <v>292</v>
      </c>
      <c r="I28" s="390" t="s">
        <v>292</v>
      </c>
      <c r="J28" s="391" t="s">
        <v>292</v>
      </c>
      <c r="K28" s="392" t="s">
        <v>292</v>
      </c>
      <c r="L28" s="393" t="s">
        <v>292</v>
      </c>
      <c r="M28" s="394" t="s">
        <v>292</v>
      </c>
      <c r="N28" s="386" t="s">
        <v>292</v>
      </c>
      <c r="O28" s="395"/>
      <c r="P28" s="415"/>
      <c r="Q28" s="387">
        <f t="shared" si="36"/>
        <v>34190</v>
      </c>
      <c r="R28" s="388" t="s">
        <v>297</v>
      </c>
      <c r="S28" s="389">
        <v>33950</v>
      </c>
      <c r="T28" s="389">
        <v>34190</v>
      </c>
      <c r="U28" s="390" t="s">
        <v>814</v>
      </c>
      <c r="V28" s="391" t="s">
        <v>815</v>
      </c>
      <c r="W28" s="392" t="s">
        <v>677</v>
      </c>
      <c r="X28" s="393" t="s">
        <v>1335</v>
      </c>
      <c r="Y28" s="394" t="s">
        <v>816</v>
      </c>
      <c r="Z28" s="386" t="s">
        <v>292</v>
      </c>
      <c r="AA28" s="395"/>
      <c r="AB28" s="415"/>
      <c r="AC28" s="387" t="str">
        <f t="shared" si="37"/>
        <v/>
      </c>
      <c r="AD28" s="388" t="s">
        <v>292</v>
      </c>
      <c r="AE28" s="389" t="s">
        <v>292</v>
      </c>
      <c r="AF28" s="389" t="s">
        <v>292</v>
      </c>
      <c r="AG28" s="390" t="s">
        <v>292</v>
      </c>
      <c r="AH28" s="391" t="s">
        <v>292</v>
      </c>
      <c r="AI28" s="392" t="s">
        <v>292</v>
      </c>
      <c r="AJ28" s="393" t="s">
        <v>292</v>
      </c>
      <c r="AK28" s="394" t="s">
        <v>292</v>
      </c>
      <c r="AL28" s="386" t="s">
        <v>292</v>
      </c>
      <c r="AM28" s="395"/>
      <c r="AN28" s="415"/>
      <c r="AO28" s="387" t="str">
        <f t="shared" si="38"/>
        <v/>
      </c>
      <c r="AP28" s="388" t="s">
        <v>292</v>
      </c>
      <c r="AQ28" s="389" t="s">
        <v>292</v>
      </c>
      <c r="AR28" s="389" t="s">
        <v>292</v>
      </c>
      <c r="AS28" s="390" t="s">
        <v>292</v>
      </c>
      <c r="AT28" s="391" t="s">
        <v>292</v>
      </c>
      <c r="AU28" s="392" t="s">
        <v>292</v>
      </c>
      <c r="AV28" s="393" t="s">
        <v>292</v>
      </c>
      <c r="AW28" s="394" t="s">
        <v>292</v>
      </c>
      <c r="AX28" s="386" t="s">
        <v>292</v>
      </c>
      <c r="AY28" s="395"/>
      <c r="AZ28" s="415"/>
      <c r="BA28" s="387">
        <f t="shared" si="39"/>
        <v>35075</v>
      </c>
      <c r="BB28" s="388" t="s">
        <v>607</v>
      </c>
      <c r="BC28" s="389">
        <v>34919</v>
      </c>
      <c r="BD28" s="389">
        <v>35075</v>
      </c>
      <c r="BE28" s="390" t="s">
        <v>721</v>
      </c>
      <c r="BF28" s="391" t="s">
        <v>659</v>
      </c>
      <c r="BG28" s="392" t="s">
        <v>615</v>
      </c>
      <c r="BH28" s="393" t="s">
        <v>1335</v>
      </c>
      <c r="BI28" s="394" t="s">
        <v>720</v>
      </c>
      <c r="BJ28" s="386" t="s">
        <v>292</v>
      </c>
      <c r="BK28" s="395"/>
      <c r="BL28" s="415"/>
      <c r="BM28" s="387" t="str">
        <f t="shared" si="40"/>
        <v/>
      </c>
      <c r="BN28" s="388" t="s">
        <v>292</v>
      </c>
      <c r="BO28" s="389" t="s">
        <v>292</v>
      </c>
      <c r="BP28" s="389" t="s">
        <v>292</v>
      </c>
      <c r="BQ28" s="390" t="s">
        <v>292</v>
      </c>
      <c r="BR28" s="391" t="s">
        <v>292</v>
      </c>
      <c r="BS28" s="392" t="s">
        <v>292</v>
      </c>
      <c r="BT28" s="393" t="s">
        <v>292</v>
      </c>
      <c r="BU28" s="394" t="s">
        <v>292</v>
      </c>
      <c r="BV28" s="386" t="s">
        <v>292</v>
      </c>
      <c r="BW28" s="395"/>
      <c r="BX28" s="417"/>
      <c r="BY28" s="387">
        <f t="shared" si="41"/>
        <v>36006</v>
      </c>
      <c r="BZ28" s="388" t="s">
        <v>363</v>
      </c>
      <c r="CA28" s="389">
        <v>35684</v>
      </c>
      <c r="CB28" s="389">
        <v>36006</v>
      </c>
      <c r="CC28" s="390" t="s">
        <v>631</v>
      </c>
      <c r="CD28" s="391" t="s">
        <v>632</v>
      </c>
      <c r="CE28" s="392" t="s">
        <v>615</v>
      </c>
      <c r="CF28" s="393" t="s">
        <v>1335</v>
      </c>
      <c r="CG28" s="394" t="s">
        <v>633</v>
      </c>
      <c r="CH28" s="386" t="s">
        <v>292</v>
      </c>
      <c r="CI28" s="395"/>
      <c r="CJ28" s="418"/>
      <c r="CK28" s="387">
        <f t="shared" si="42"/>
        <v>36621</v>
      </c>
      <c r="CL28" s="388" t="s">
        <v>364</v>
      </c>
      <c r="CM28" s="389">
        <v>36438</v>
      </c>
      <c r="CN28" s="389">
        <v>36621</v>
      </c>
      <c r="CO28" s="390" t="s">
        <v>787</v>
      </c>
      <c r="CP28" s="391" t="s">
        <v>653</v>
      </c>
      <c r="CQ28" s="392" t="s">
        <v>615</v>
      </c>
      <c r="CR28" s="393" t="s">
        <v>1335</v>
      </c>
      <c r="CS28" s="394" t="s">
        <v>788</v>
      </c>
      <c r="CT28" s="386" t="s">
        <v>292</v>
      </c>
      <c r="CU28" s="395"/>
      <c r="CV28" s="415"/>
      <c r="CW28" s="387" t="str">
        <f t="shared" si="43"/>
        <v/>
      </c>
      <c r="CX28" s="388" t="s">
        <v>292</v>
      </c>
      <c r="CY28" s="389" t="s">
        <v>292</v>
      </c>
      <c r="CZ28" s="389" t="s">
        <v>292</v>
      </c>
      <c r="DA28" s="390" t="s">
        <v>292</v>
      </c>
      <c r="DB28" s="391" t="s">
        <v>292</v>
      </c>
      <c r="DC28" s="392" t="s">
        <v>292</v>
      </c>
      <c r="DD28" s="393" t="s">
        <v>292</v>
      </c>
      <c r="DE28" s="394" t="s">
        <v>292</v>
      </c>
      <c r="DF28" s="386" t="s">
        <v>292</v>
      </c>
      <c r="DG28" s="395"/>
      <c r="DH28" s="415"/>
      <c r="DI28" s="387" t="str">
        <f t="shared" si="44"/>
        <v/>
      </c>
      <c r="DJ28" s="388" t="s">
        <v>292</v>
      </c>
      <c r="DK28" s="389" t="s">
        <v>292</v>
      </c>
      <c r="DL28" s="389" t="s">
        <v>292</v>
      </c>
      <c r="DM28" s="390" t="s">
        <v>292</v>
      </c>
      <c r="DN28" s="391" t="s">
        <v>292</v>
      </c>
      <c r="DO28" s="392" t="s">
        <v>292</v>
      </c>
      <c r="DP28" s="393" t="s">
        <v>292</v>
      </c>
      <c r="DQ28" s="394" t="s">
        <v>292</v>
      </c>
      <c r="DR28" s="386" t="s">
        <v>292</v>
      </c>
      <c r="DS28" s="395"/>
      <c r="DT28" s="415"/>
      <c r="DU28" s="387" t="str">
        <f t="shared" si="45"/>
        <v/>
      </c>
      <c r="DV28" s="388" t="s">
        <v>292</v>
      </c>
      <c r="DW28" s="389" t="s">
        <v>292</v>
      </c>
      <c r="DX28" s="389" t="s">
        <v>292</v>
      </c>
      <c r="DY28" s="390" t="s">
        <v>292</v>
      </c>
      <c r="DZ28" s="391" t="s">
        <v>292</v>
      </c>
      <c r="EA28" s="392" t="s">
        <v>292</v>
      </c>
      <c r="EB28" s="393" t="s">
        <v>292</v>
      </c>
      <c r="EC28" s="394" t="s">
        <v>292</v>
      </c>
      <c r="ED28" s="386" t="s">
        <v>292</v>
      </c>
      <c r="EE28" s="395"/>
      <c r="EF28" s="415"/>
      <c r="EG28" s="387" t="str">
        <f t="shared" si="46"/>
        <v/>
      </c>
      <c r="EH28" s="388" t="s">
        <v>292</v>
      </c>
      <c r="EI28" s="389" t="s">
        <v>292</v>
      </c>
      <c r="EJ28" s="389" t="s">
        <v>292</v>
      </c>
      <c r="EK28" s="390" t="s">
        <v>292</v>
      </c>
      <c r="EL28" s="391" t="s">
        <v>292</v>
      </c>
      <c r="EM28" s="392" t="s">
        <v>292</v>
      </c>
      <c r="EN28" s="393" t="s">
        <v>292</v>
      </c>
      <c r="EO28" s="394" t="s">
        <v>292</v>
      </c>
      <c r="EP28" s="386" t="s">
        <v>292</v>
      </c>
      <c r="EQ28" s="395"/>
      <c r="ER28" s="415"/>
      <c r="ES28" s="387" t="str">
        <f t="shared" si="47"/>
        <v/>
      </c>
      <c r="ET28" s="388" t="s">
        <v>292</v>
      </c>
      <c r="EU28" s="389" t="s">
        <v>292</v>
      </c>
      <c r="EV28" s="389" t="s">
        <v>292</v>
      </c>
      <c r="EW28" s="390" t="s">
        <v>292</v>
      </c>
      <c r="EX28" s="391" t="s">
        <v>292</v>
      </c>
      <c r="EY28" s="392" t="s">
        <v>292</v>
      </c>
      <c r="EZ28" s="393" t="s">
        <v>292</v>
      </c>
      <c r="FA28" s="394" t="s">
        <v>292</v>
      </c>
      <c r="FB28" s="386" t="s">
        <v>292</v>
      </c>
      <c r="FC28" s="395"/>
      <c r="FD28" s="415"/>
      <c r="FE28" s="387" t="str">
        <f t="shared" si="48"/>
        <v/>
      </c>
      <c r="FF28" s="388" t="s">
        <v>292</v>
      </c>
      <c r="FG28" s="389" t="s">
        <v>292</v>
      </c>
      <c r="FH28" s="389" t="s">
        <v>292</v>
      </c>
      <c r="FI28" s="390" t="s">
        <v>292</v>
      </c>
      <c r="FJ28" s="391" t="s">
        <v>292</v>
      </c>
      <c r="FK28" s="392" t="s">
        <v>292</v>
      </c>
      <c r="FL28" s="393" t="s">
        <v>292</v>
      </c>
      <c r="FM28" s="394" t="s">
        <v>292</v>
      </c>
      <c r="FN28" s="386" t="s">
        <v>292</v>
      </c>
      <c r="FO28" s="395"/>
      <c r="FP28" s="415"/>
      <c r="FQ28" s="387" t="str">
        <f t="shared" si="49"/>
        <v/>
      </c>
      <c r="FR28" s="388" t="s">
        <v>292</v>
      </c>
      <c r="FS28" s="389" t="s">
        <v>292</v>
      </c>
      <c r="FT28" s="389" t="s">
        <v>292</v>
      </c>
      <c r="FU28" s="390" t="s">
        <v>292</v>
      </c>
      <c r="FV28" s="391" t="s">
        <v>292</v>
      </c>
      <c r="FW28" s="392" t="s">
        <v>292</v>
      </c>
      <c r="FX28" s="393" t="s">
        <v>292</v>
      </c>
      <c r="FY28" s="394" t="s">
        <v>292</v>
      </c>
      <c r="FZ28" s="386" t="s">
        <v>292</v>
      </c>
      <c r="GA28" s="395"/>
      <c r="GB28" s="415"/>
      <c r="GC28" s="387" t="str">
        <f t="shared" si="50"/>
        <v/>
      </c>
      <c r="GD28" s="388" t="s">
        <v>292</v>
      </c>
      <c r="GE28" s="389" t="s">
        <v>292</v>
      </c>
      <c r="GF28" s="389" t="s">
        <v>292</v>
      </c>
      <c r="GG28" s="390" t="s">
        <v>292</v>
      </c>
      <c r="GH28" s="391" t="s">
        <v>292</v>
      </c>
      <c r="GI28" s="392" t="s">
        <v>292</v>
      </c>
      <c r="GJ28" s="393" t="s">
        <v>292</v>
      </c>
      <c r="GK28" s="394" t="s">
        <v>292</v>
      </c>
      <c r="GL28" s="386" t="s">
        <v>292</v>
      </c>
      <c r="GM28" s="395"/>
      <c r="GN28" s="415"/>
      <c r="GO28" s="387" t="str">
        <f t="shared" si="51"/>
        <v/>
      </c>
      <c r="GP28" s="388" t="s">
        <v>292</v>
      </c>
      <c r="GQ28" s="389" t="s">
        <v>292</v>
      </c>
      <c r="GR28" s="389" t="s">
        <v>292</v>
      </c>
      <c r="GS28" s="390" t="s">
        <v>292</v>
      </c>
      <c r="GT28" s="391" t="s">
        <v>292</v>
      </c>
      <c r="GU28" s="392" t="s">
        <v>292</v>
      </c>
      <c r="GV28" s="393" t="s">
        <v>292</v>
      </c>
      <c r="GW28" s="394" t="s">
        <v>292</v>
      </c>
      <c r="GX28" s="386"/>
      <c r="GY28" s="395"/>
      <c r="GZ28" s="415"/>
      <c r="HA28" s="387" t="str">
        <f t="shared" si="52"/>
        <v/>
      </c>
      <c r="HB28" s="388" t="s">
        <v>292</v>
      </c>
      <c r="HC28" s="389" t="s">
        <v>292</v>
      </c>
      <c r="HD28" s="389" t="s">
        <v>292</v>
      </c>
      <c r="HE28" s="390" t="s">
        <v>292</v>
      </c>
      <c r="HF28" s="391" t="s">
        <v>292</v>
      </c>
      <c r="HG28" s="392" t="s">
        <v>292</v>
      </c>
      <c r="HH28" s="393" t="s">
        <v>292</v>
      </c>
      <c r="HI28" s="394" t="s">
        <v>292</v>
      </c>
      <c r="HJ28" s="386" t="s">
        <v>292</v>
      </c>
      <c r="HK28" s="395"/>
      <c r="HM28" s="387" t="str">
        <f t="shared" si="53"/>
        <v/>
      </c>
      <c r="HN28" s="388" t="s">
        <v>292</v>
      </c>
      <c r="HO28" s="396"/>
      <c r="HP28" s="389"/>
      <c r="HQ28" s="390" t="s">
        <v>292</v>
      </c>
      <c r="HR28" s="391" t="s">
        <v>292</v>
      </c>
      <c r="HS28" s="392" t="s">
        <v>292</v>
      </c>
      <c r="HT28" s="393" t="s">
        <v>292</v>
      </c>
      <c r="HU28" s="394" t="s">
        <v>292</v>
      </c>
      <c r="HV28" s="386" t="s">
        <v>292</v>
      </c>
      <c r="HW28" s="395"/>
      <c r="HY28" s="387" t="str">
        <f t="shared" si="54"/>
        <v/>
      </c>
      <c r="HZ28" s="388" t="s">
        <v>292</v>
      </c>
      <c r="IA28" s="419" t="s">
        <v>292</v>
      </c>
      <c r="IB28" s="419" t="s">
        <v>292</v>
      </c>
      <c r="IC28" s="390" t="s">
        <v>292</v>
      </c>
      <c r="ID28" s="391" t="s">
        <v>292</v>
      </c>
      <c r="IE28" s="392" t="s">
        <v>292</v>
      </c>
      <c r="IF28" s="393" t="s">
        <v>292</v>
      </c>
      <c r="IG28" s="394" t="s">
        <v>292</v>
      </c>
      <c r="IH28" s="386" t="s">
        <v>292</v>
      </c>
      <c r="II28" s="395"/>
      <c r="IK28" s="387" t="str">
        <f t="shared" si="55"/>
        <v/>
      </c>
      <c r="IL28" s="388" t="s">
        <v>292</v>
      </c>
      <c r="IM28" s="419" t="s">
        <v>292</v>
      </c>
      <c r="IN28" s="419" t="s">
        <v>292</v>
      </c>
      <c r="IO28" s="390" t="s">
        <v>292</v>
      </c>
      <c r="IP28" s="391" t="s">
        <v>292</v>
      </c>
      <c r="IQ28" s="392" t="s">
        <v>292</v>
      </c>
      <c r="IR28" s="393" t="s">
        <v>292</v>
      </c>
      <c r="IS28" s="394" t="s">
        <v>292</v>
      </c>
      <c r="IT28" s="386" t="s">
        <v>292</v>
      </c>
      <c r="IU28" s="395"/>
      <c r="IV28" s="364" t="s">
        <v>292</v>
      </c>
      <c r="IW28" s="387" t="str">
        <f t="shared" si="0"/>
        <v/>
      </c>
      <c r="IX28" s="388" t="str">
        <f t="shared" si="1"/>
        <v/>
      </c>
      <c r="IY28" s="419" t="str">
        <f t="shared" si="56"/>
        <v/>
      </c>
      <c r="IZ28" s="396" t="str">
        <f t="shared" si="57"/>
        <v/>
      </c>
      <c r="JA28" s="390" t="str">
        <f t="shared" si="3"/>
        <v/>
      </c>
      <c r="JB28" s="391" t="str">
        <f t="shared" si="58"/>
        <v/>
      </c>
      <c r="JC28" s="392" t="str">
        <f t="shared" si="4"/>
        <v/>
      </c>
      <c r="JD28" s="393" t="str">
        <f t="shared" si="80"/>
        <v/>
      </c>
      <c r="JE28" s="394" t="str">
        <f t="shared" si="5"/>
        <v/>
      </c>
      <c r="JF28" s="386" t="str">
        <f t="shared" si="6"/>
        <v/>
      </c>
      <c r="JG28" s="395"/>
      <c r="JH28" s="420" t="s">
        <v>292</v>
      </c>
      <c r="JI28" s="387" t="str">
        <f t="shared" si="59"/>
        <v/>
      </c>
      <c r="JJ28" s="388" t="str">
        <f t="shared" si="60"/>
        <v/>
      </c>
      <c r="JK28" s="419" t="str">
        <f t="shared" si="61"/>
        <v/>
      </c>
      <c r="JL28" s="396" t="str">
        <f t="shared" si="62"/>
        <v/>
      </c>
      <c r="JM28" s="390" t="str">
        <f t="shared" si="63"/>
        <v/>
      </c>
      <c r="JN28" s="391" t="str">
        <f t="shared" si="64"/>
        <v/>
      </c>
      <c r="JO28" s="392" t="str">
        <f t="shared" si="65"/>
        <v/>
      </c>
      <c r="JP28" s="393" t="str">
        <f t="shared" si="66"/>
        <v/>
      </c>
      <c r="JQ28" s="394" t="str">
        <f t="shared" si="67"/>
        <v/>
      </c>
      <c r="JR28" s="386" t="str">
        <f t="shared" si="68"/>
        <v/>
      </c>
      <c r="JS28" s="395"/>
      <c r="JT28" s="420" t="s">
        <v>292</v>
      </c>
      <c r="JU28" s="387" t="str">
        <f t="shared" si="69"/>
        <v/>
      </c>
      <c r="JV28" s="388" t="str">
        <f t="shared" si="70"/>
        <v/>
      </c>
      <c r="JW28" s="419" t="str">
        <f t="shared" si="71"/>
        <v/>
      </c>
      <c r="JX28" s="396" t="str">
        <f t="shared" si="72"/>
        <v/>
      </c>
      <c r="JY28" s="390" t="str">
        <f t="shared" si="73"/>
        <v/>
      </c>
      <c r="JZ28" s="391" t="str">
        <f t="shared" si="74"/>
        <v/>
      </c>
      <c r="KA28" s="392" t="str">
        <f t="shared" si="75"/>
        <v/>
      </c>
      <c r="KB28" s="393" t="str">
        <f t="shared" si="76"/>
        <v/>
      </c>
      <c r="KC28" s="394" t="str">
        <f t="shared" si="77"/>
        <v/>
      </c>
      <c r="KD28" s="386" t="str">
        <f t="shared" si="78"/>
        <v/>
      </c>
      <c r="KE28" s="395"/>
      <c r="KG28" s="387" t="str">
        <f t="shared" si="26"/>
        <v/>
      </c>
      <c r="KH28" s="388" t="str">
        <f t="shared" si="27"/>
        <v/>
      </c>
      <c r="KI28" s="419" t="str">
        <f t="shared" si="28"/>
        <v/>
      </c>
      <c r="KJ28" s="396" t="str">
        <f t="shared" si="29"/>
        <v/>
      </c>
      <c r="KK28" s="390" t="str">
        <f t="shared" si="30"/>
        <v/>
      </c>
      <c r="KL28" s="391" t="str">
        <f t="shared" si="79"/>
        <v/>
      </c>
      <c r="KM28" s="392" t="str">
        <f t="shared" si="31"/>
        <v/>
      </c>
      <c r="KN28" s="393" t="str">
        <f t="shared" si="32"/>
        <v/>
      </c>
      <c r="KO28" s="394" t="str">
        <f t="shared" si="33"/>
        <v/>
      </c>
      <c r="KP28" s="386" t="str">
        <f t="shared" si="34"/>
        <v/>
      </c>
      <c r="KQ28" s="395"/>
    </row>
    <row r="29" spans="1:304" ht="13.5" customHeight="1">
      <c r="A29" s="385"/>
      <c r="B29" s="415" t="s">
        <v>304</v>
      </c>
      <c r="D29" s="364"/>
      <c r="E29" s="387" t="str">
        <f t="shared" si="35"/>
        <v/>
      </c>
      <c r="F29" s="388" t="s">
        <v>292</v>
      </c>
      <c r="G29" s="389" t="s">
        <v>292</v>
      </c>
      <c r="H29" s="389" t="s">
        <v>292</v>
      </c>
      <c r="I29" s="390" t="s">
        <v>292</v>
      </c>
      <c r="J29" s="391" t="s">
        <v>292</v>
      </c>
      <c r="K29" s="392" t="s">
        <v>292</v>
      </c>
      <c r="L29" s="393" t="s">
        <v>292</v>
      </c>
      <c r="M29" s="394" t="s">
        <v>292</v>
      </c>
      <c r="N29" s="386" t="s">
        <v>292</v>
      </c>
      <c r="O29" s="395"/>
      <c r="P29" s="415"/>
      <c r="Q29" s="387" t="str">
        <f t="shared" si="36"/>
        <v/>
      </c>
      <c r="R29" s="388" t="s">
        <v>292</v>
      </c>
      <c r="S29" s="389" t="s">
        <v>292</v>
      </c>
      <c r="T29" s="389" t="s">
        <v>292</v>
      </c>
      <c r="U29" s="390" t="s">
        <v>292</v>
      </c>
      <c r="V29" s="391" t="s">
        <v>292</v>
      </c>
      <c r="W29" s="392" t="s">
        <v>292</v>
      </c>
      <c r="X29" s="393" t="s">
        <v>292</v>
      </c>
      <c r="Y29" s="394" t="s">
        <v>292</v>
      </c>
      <c r="Z29" s="386" t="s">
        <v>292</v>
      </c>
      <c r="AA29" s="395"/>
      <c r="AB29" s="415"/>
      <c r="AC29" s="387" t="str">
        <f t="shared" si="37"/>
        <v/>
      </c>
      <c r="AD29" s="388" t="s">
        <v>292</v>
      </c>
      <c r="AE29" s="389" t="s">
        <v>292</v>
      </c>
      <c r="AF29" s="389" t="s">
        <v>292</v>
      </c>
      <c r="AG29" s="390" t="s">
        <v>292</v>
      </c>
      <c r="AH29" s="391" t="s">
        <v>292</v>
      </c>
      <c r="AI29" s="392" t="s">
        <v>292</v>
      </c>
      <c r="AJ29" s="393" t="s">
        <v>292</v>
      </c>
      <c r="AK29" s="394" t="s">
        <v>292</v>
      </c>
      <c r="AL29" s="386" t="s">
        <v>292</v>
      </c>
      <c r="AM29" s="395"/>
      <c r="AN29" s="415"/>
      <c r="AO29" s="387" t="str">
        <f t="shared" si="38"/>
        <v/>
      </c>
      <c r="AP29" s="388" t="s">
        <v>292</v>
      </c>
      <c r="AQ29" s="389" t="s">
        <v>292</v>
      </c>
      <c r="AR29" s="389" t="s">
        <v>292</v>
      </c>
      <c r="AS29" s="390" t="s">
        <v>292</v>
      </c>
      <c r="AT29" s="391" t="s">
        <v>292</v>
      </c>
      <c r="AU29" s="392" t="s">
        <v>292</v>
      </c>
      <c r="AV29" s="393" t="s">
        <v>292</v>
      </c>
      <c r="AW29" s="394" t="s">
        <v>292</v>
      </c>
      <c r="AX29" s="386" t="s">
        <v>292</v>
      </c>
      <c r="AY29" s="395"/>
      <c r="AZ29" s="415"/>
      <c r="BA29" s="387" t="str">
        <f t="shared" si="39"/>
        <v/>
      </c>
      <c r="BB29" s="388" t="s">
        <v>292</v>
      </c>
      <c r="BC29" s="389" t="s">
        <v>292</v>
      </c>
      <c r="BD29" s="389" t="s">
        <v>292</v>
      </c>
      <c r="BE29" s="390" t="s">
        <v>292</v>
      </c>
      <c r="BF29" s="391" t="s">
        <v>292</v>
      </c>
      <c r="BG29" s="392" t="s">
        <v>292</v>
      </c>
      <c r="BH29" s="393" t="s">
        <v>292</v>
      </c>
      <c r="BI29" s="394" t="s">
        <v>292</v>
      </c>
      <c r="BJ29" s="386" t="s">
        <v>292</v>
      </c>
      <c r="BK29" s="395"/>
      <c r="BL29" s="415"/>
      <c r="BM29" s="387" t="str">
        <f t="shared" si="40"/>
        <v/>
      </c>
      <c r="BN29" s="388" t="s">
        <v>292</v>
      </c>
      <c r="BO29" s="389" t="s">
        <v>292</v>
      </c>
      <c r="BP29" s="389" t="s">
        <v>292</v>
      </c>
      <c r="BQ29" s="390" t="s">
        <v>292</v>
      </c>
      <c r="BR29" s="391" t="s">
        <v>292</v>
      </c>
      <c r="BS29" s="392" t="s">
        <v>292</v>
      </c>
      <c r="BT29" s="393" t="s">
        <v>292</v>
      </c>
      <c r="BU29" s="394" t="s">
        <v>292</v>
      </c>
      <c r="BV29" s="386" t="s">
        <v>292</v>
      </c>
      <c r="BW29" s="395"/>
      <c r="BX29" s="421"/>
      <c r="BY29" s="387" t="str">
        <f t="shared" si="41"/>
        <v/>
      </c>
      <c r="BZ29" s="388" t="s">
        <v>292</v>
      </c>
      <c r="CA29" s="389" t="s">
        <v>292</v>
      </c>
      <c r="CB29" s="389" t="s">
        <v>292</v>
      </c>
      <c r="CC29" s="390" t="s">
        <v>292</v>
      </c>
      <c r="CD29" s="391" t="s">
        <v>292</v>
      </c>
      <c r="CE29" s="392" t="s">
        <v>292</v>
      </c>
      <c r="CF29" s="393" t="s">
        <v>292</v>
      </c>
      <c r="CG29" s="394" t="s">
        <v>292</v>
      </c>
      <c r="CH29" s="386" t="s">
        <v>292</v>
      </c>
      <c r="CI29" s="395"/>
      <c r="CJ29" s="421"/>
      <c r="CK29" s="387" t="str">
        <f t="shared" si="42"/>
        <v/>
      </c>
      <c r="CL29" s="388" t="s">
        <v>292</v>
      </c>
      <c r="CM29" s="389" t="s">
        <v>292</v>
      </c>
      <c r="CN29" s="389" t="s">
        <v>292</v>
      </c>
      <c r="CO29" s="390" t="s">
        <v>292</v>
      </c>
      <c r="CP29" s="391" t="s">
        <v>292</v>
      </c>
      <c r="CQ29" s="392" t="s">
        <v>292</v>
      </c>
      <c r="CR29" s="393" t="s">
        <v>292</v>
      </c>
      <c r="CS29" s="394" t="s">
        <v>292</v>
      </c>
      <c r="CT29" s="386" t="s">
        <v>292</v>
      </c>
      <c r="CU29" s="395"/>
      <c r="CV29" s="415"/>
      <c r="CW29" s="387" t="str">
        <f t="shared" si="43"/>
        <v/>
      </c>
      <c r="CX29" s="388" t="s">
        <v>292</v>
      </c>
      <c r="CY29" s="389" t="s">
        <v>292</v>
      </c>
      <c r="CZ29" s="389" t="s">
        <v>292</v>
      </c>
      <c r="DA29" s="390" t="s">
        <v>292</v>
      </c>
      <c r="DB29" s="391" t="s">
        <v>292</v>
      </c>
      <c r="DC29" s="392" t="s">
        <v>292</v>
      </c>
      <c r="DD29" s="393" t="s">
        <v>292</v>
      </c>
      <c r="DE29" s="394" t="s">
        <v>292</v>
      </c>
      <c r="DF29" s="386" t="s">
        <v>292</v>
      </c>
      <c r="DG29" s="395"/>
      <c r="DH29" s="415"/>
      <c r="DI29" s="387">
        <f t="shared" si="44"/>
        <v>37007</v>
      </c>
      <c r="DJ29" s="388" t="s">
        <v>366</v>
      </c>
      <c r="DK29" s="389">
        <v>36865</v>
      </c>
      <c r="DL29" s="389">
        <v>37007</v>
      </c>
      <c r="DM29" s="390" t="s">
        <v>631</v>
      </c>
      <c r="DN29" s="391" t="s">
        <v>659</v>
      </c>
      <c r="DO29" s="392" t="s">
        <v>615</v>
      </c>
      <c r="DP29" s="393" t="s">
        <v>1335</v>
      </c>
      <c r="DQ29" s="394" t="s">
        <v>877</v>
      </c>
      <c r="DR29" s="386" t="s">
        <v>292</v>
      </c>
      <c r="DS29" s="395"/>
      <c r="DT29" s="415"/>
      <c r="DU29" s="387">
        <f t="shared" si="45"/>
        <v>37944</v>
      </c>
      <c r="DV29" s="388" t="s">
        <v>367</v>
      </c>
      <c r="DW29" s="389">
        <v>37007</v>
      </c>
      <c r="DX29" s="389">
        <v>37712</v>
      </c>
      <c r="DY29" s="390" t="s">
        <v>878</v>
      </c>
      <c r="DZ29" s="391" t="s">
        <v>645</v>
      </c>
      <c r="EA29" s="392" t="s">
        <v>677</v>
      </c>
      <c r="EB29" s="393" t="s">
        <v>1347</v>
      </c>
      <c r="EC29" s="394" t="s">
        <v>879</v>
      </c>
      <c r="ED29" s="386" t="s">
        <v>292</v>
      </c>
      <c r="EE29" s="395"/>
      <c r="EF29" s="415" t="s">
        <v>626</v>
      </c>
      <c r="EG29" s="387">
        <f t="shared" si="46"/>
        <v>38616</v>
      </c>
      <c r="EH29" s="388" t="s">
        <v>368</v>
      </c>
      <c r="EI29" s="389">
        <v>37944</v>
      </c>
      <c r="EJ29" s="389">
        <v>38257</v>
      </c>
      <c r="EK29" s="390" t="s">
        <v>825</v>
      </c>
      <c r="EL29" s="391" t="s">
        <v>680</v>
      </c>
      <c r="EM29" s="392" t="s">
        <v>615</v>
      </c>
      <c r="EN29" s="393" t="s">
        <v>1335</v>
      </c>
      <c r="EO29" s="394" t="s">
        <v>826</v>
      </c>
      <c r="EP29" s="386" t="s">
        <v>292</v>
      </c>
      <c r="EQ29" s="395"/>
      <c r="ER29" s="418"/>
      <c r="ES29" s="387">
        <f t="shared" si="47"/>
        <v>38986</v>
      </c>
      <c r="ET29" s="388" t="s">
        <v>369</v>
      </c>
      <c r="EU29" s="389">
        <v>38616</v>
      </c>
      <c r="EV29" s="389">
        <v>38656</v>
      </c>
      <c r="EW29" s="390" t="s">
        <v>827</v>
      </c>
      <c r="EX29" s="391" t="s">
        <v>635</v>
      </c>
      <c r="EY29" s="392" t="s">
        <v>615</v>
      </c>
      <c r="EZ29" s="393" t="s">
        <v>1335</v>
      </c>
      <c r="FA29" s="394" t="s">
        <v>828</v>
      </c>
      <c r="FB29" s="386" t="s">
        <v>292</v>
      </c>
      <c r="FC29" s="395"/>
      <c r="FD29" s="418"/>
      <c r="FE29" s="387">
        <f t="shared" si="48"/>
        <v>39351</v>
      </c>
      <c r="FF29" s="388" t="s">
        <v>370</v>
      </c>
      <c r="FG29" s="389">
        <v>38986</v>
      </c>
      <c r="FH29" s="389">
        <v>39351</v>
      </c>
      <c r="FI29" s="390" t="s">
        <v>644</v>
      </c>
      <c r="FJ29" s="391" t="s">
        <v>645</v>
      </c>
      <c r="FK29" s="392" t="s">
        <v>615</v>
      </c>
      <c r="FL29" s="393" t="s">
        <v>1335</v>
      </c>
      <c r="FM29" s="394" t="s">
        <v>646</v>
      </c>
      <c r="FN29" s="386" t="s">
        <v>292</v>
      </c>
      <c r="FO29" s="395"/>
      <c r="FP29" s="418"/>
      <c r="FQ29" s="387">
        <f t="shared" si="49"/>
        <v>39662</v>
      </c>
      <c r="FR29" s="388" t="s">
        <v>372</v>
      </c>
      <c r="FS29" s="389">
        <v>39351</v>
      </c>
      <c r="FT29" s="389">
        <v>39662</v>
      </c>
      <c r="FU29" s="390" t="s">
        <v>880</v>
      </c>
      <c r="FV29" s="391" t="s">
        <v>622</v>
      </c>
      <c r="FW29" s="392" t="s">
        <v>615</v>
      </c>
      <c r="FX29" s="393" t="s">
        <v>1335</v>
      </c>
      <c r="FY29" s="394" t="s">
        <v>881</v>
      </c>
      <c r="FZ29" s="386" t="s">
        <v>292</v>
      </c>
      <c r="GA29" s="395"/>
      <c r="GB29" s="418"/>
      <c r="GC29" s="387">
        <f t="shared" si="50"/>
        <v>39715</v>
      </c>
      <c r="GD29" s="388" t="s">
        <v>373</v>
      </c>
      <c r="GE29" s="389">
        <v>39662</v>
      </c>
      <c r="GF29" s="389">
        <v>39715</v>
      </c>
      <c r="GG29" s="390" t="s">
        <v>882</v>
      </c>
      <c r="GH29" s="391" t="s">
        <v>625</v>
      </c>
      <c r="GI29" s="392" t="s">
        <v>615</v>
      </c>
      <c r="GJ29" s="393" t="s">
        <v>1335</v>
      </c>
      <c r="GK29" s="394" t="s">
        <v>883</v>
      </c>
      <c r="GL29" s="386" t="s">
        <v>292</v>
      </c>
      <c r="GM29" s="395"/>
      <c r="GN29" s="418"/>
      <c r="GO29" s="387">
        <f t="shared" si="51"/>
        <v>40072</v>
      </c>
      <c r="GP29" s="388" t="s">
        <v>374</v>
      </c>
      <c r="GQ29" s="389">
        <v>39715</v>
      </c>
      <c r="GR29" s="389">
        <v>40072</v>
      </c>
      <c r="GS29" s="390" t="s">
        <v>884</v>
      </c>
      <c r="GT29" s="391" t="s">
        <v>669</v>
      </c>
      <c r="GU29" s="392" t="s">
        <v>615</v>
      </c>
      <c r="GV29" s="393" t="s">
        <v>1335</v>
      </c>
      <c r="GW29" s="394" t="s">
        <v>885</v>
      </c>
      <c r="GX29" s="386"/>
      <c r="GY29" s="395"/>
      <c r="GZ29" s="418"/>
      <c r="HA29" s="387">
        <f t="shared" si="52"/>
        <v>40337</v>
      </c>
      <c r="HB29" s="388" t="s">
        <v>375</v>
      </c>
      <c r="HC29" s="389">
        <v>40072</v>
      </c>
      <c r="HD29" s="389">
        <v>40337</v>
      </c>
      <c r="HE29" s="390" t="s">
        <v>886</v>
      </c>
      <c r="HF29" s="391" t="s">
        <v>653</v>
      </c>
      <c r="HG29" s="392" t="s">
        <v>615</v>
      </c>
      <c r="HH29" s="393" t="s">
        <v>1336</v>
      </c>
      <c r="HI29" s="394" t="s">
        <v>887</v>
      </c>
      <c r="HJ29" s="386" t="s">
        <v>292</v>
      </c>
      <c r="HK29" s="395"/>
      <c r="HM29" s="387">
        <f t="shared" si="53"/>
        <v>40788</v>
      </c>
      <c r="HN29" s="388" t="s">
        <v>1471</v>
      </c>
      <c r="HO29" s="396">
        <v>40337</v>
      </c>
      <c r="HP29" s="389">
        <v>40430</v>
      </c>
      <c r="HQ29" s="390" t="s">
        <v>886</v>
      </c>
      <c r="HR29" s="391" t="s">
        <v>653</v>
      </c>
      <c r="HS29" s="392" t="s">
        <v>615</v>
      </c>
      <c r="HT29" s="393" t="s">
        <v>1336</v>
      </c>
      <c r="HU29" s="394" t="s">
        <v>887</v>
      </c>
      <c r="HV29" s="386" t="s">
        <v>292</v>
      </c>
      <c r="HW29" s="395"/>
      <c r="HY29" s="387">
        <f t="shared" si="54"/>
        <v>41269</v>
      </c>
      <c r="HZ29" s="388" t="s">
        <v>1472</v>
      </c>
      <c r="IA29" s="419">
        <v>40788</v>
      </c>
      <c r="IB29" s="419">
        <v>40921</v>
      </c>
      <c r="IC29" s="390" t="s">
        <v>1509</v>
      </c>
      <c r="ID29" s="391" t="s">
        <v>669</v>
      </c>
      <c r="IE29" s="392" t="s">
        <v>615</v>
      </c>
      <c r="IF29" s="393" t="s">
        <v>1336</v>
      </c>
      <c r="IG29" s="394" t="s">
        <v>1510</v>
      </c>
      <c r="IH29" s="386" t="s">
        <v>292</v>
      </c>
      <c r="II29" s="395"/>
      <c r="IJ29" s="420"/>
      <c r="IK29" s="387">
        <f t="shared" si="55"/>
        <v>41997</v>
      </c>
      <c r="IL29" s="388" t="s">
        <v>371</v>
      </c>
      <c r="IM29" s="419">
        <v>41269</v>
      </c>
      <c r="IN29" s="419">
        <v>41885</v>
      </c>
      <c r="IO29" s="390" t="s">
        <v>1511</v>
      </c>
      <c r="IP29" s="391" t="s">
        <v>619</v>
      </c>
      <c r="IQ29" s="392" t="s">
        <v>615</v>
      </c>
      <c r="IR29" s="393" t="s">
        <v>1335</v>
      </c>
      <c r="IS29" s="394" t="s">
        <v>1512</v>
      </c>
      <c r="IT29" s="386" t="s">
        <v>292</v>
      </c>
      <c r="IU29" s="395"/>
      <c r="IV29" s="424" t="s">
        <v>292</v>
      </c>
      <c r="IW29" s="387">
        <f t="shared" si="0"/>
        <v>43040</v>
      </c>
      <c r="IX29" s="388" t="str">
        <f t="shared" si="1"/>
        <v>Abe III</v>
      </c>
      <c r="IY29" s="419">
        <f t="shared" si="56"/>
        <v>41997</v>
      </c>
      <c r="IZ29" s="396">
        <v>42284</v>
      </c>
      <c r="JA29" s="390" t="str">
        <f t="shared" si="3"/>
        <v>Hakubun Shimomura</v>
      </c>
      <c r="JB29" s="391" t="str">
        <f t="shared" si="58"/>
        <v>1954</v>
      </c>
      <c r="JC29" s="392" t="str">
        <f t="shared" si="4"/>
        <v>male</v>
      </c>
      <c r="JD29" s="393" t="s">
        <v>1335</v>
      </c>
      <c r="JE29" s="394" t="str">
        <f t="shared" si="5"/>
        <v>Shimomura_Hakubun_1954</v>
      </c>
      <c r="JF29" s="386" t="str">
        <f t="shared" si="6"/>
        <v/>
      </c>
      <c r="JG29" s="395"/>
      <c r="JH29" s="420" t="s">
        <v>1834</v>
      </c>
      <c r="JI29" s="387">
        <f t="shared" si="59"/>
        <v>44090</v>
      </c>
      <c r="JJ29" s="388" t="str">
        <f t="shared" si="60"/>
        <v>Abe IV</v>
      </c>
      <c r="JK29" s="419">
        <f t="shared" si="61"/>
        <v>43040</v>
      </c>
      <c r="JL29" s="396">
        <v>43375</v>
      </c>
      <c r="JM29" s="390" t="str">
        <f t="shared" si="63"/>
        <v>Yoshimasa Hayashi</v>
      </c>
      <c r="JN29" s="391" t="str">
        <f t="shared" si="64"/>
        <v>1961</v>
      </c>
      <c r="JO29" s="392" t="str">
        <f t="shared" si="65"/>
        <v>male</v>
      </c>
      <c r="JP29" s="393" t="str">
        <f t="shared" si="66"/>
        <v>jp_ldp01</v>
      </c>
      <c r="JQ29" s="394" t="str">
        <f t="shared" si="67"/>
        <v>Hayashi_Yoshimasa_1961</v>
      </c>
      <c r="JR29" s="386" t="str">
        <f t="shared" si="68"/>
        <v/>
      </c>
      <c r="JS29" s="395"/>
      <c r="JT29" s="420" t="s">
        <v>2011</v>
      </c>
      <c r="JU29" s="387">
        <f t="shared" si="69"/>
        <v>44196</v>
      </c>
      <c r="JV29" s="388" t="str">
        <f t="shared" si="70"/>
        <v>Suga I</v>
      </c>
      <c r="JW29" s="419">
        <f t="shared" si="71"/>
        <v>44090</v>
      </c>
      <c r="JX29" s="396">
        <f t="shared" si="72"/>
        <v>44196</v>
      </c>
      <c r="JY29" s="390" t="str">
        <f t="shared" si="73"/>
        <v>Koichi Hagiuda</v>
      </c>
      <c r="JZ29" s="391" t="str">
        <f t="shared" si="74"/>
        <v>1963</v>
      </c>
      <c r="KA29" s="392" t="str">
        <f t="shared" si="75"/>
        <v>male</v>
      </c>
      <c r="KB29" s="393" t="str">
        <f t="shared" si="76"/>
        <v>jp_ldp01</v>
      </c>
      <c r="KC29" s="394" t="str">
        <f t="shared" si="77"/>
        <v>Hagiuda_Koichi_1963</v>
      </c>
      <c r="KD29" s="386" t="str">
        <f t="shared" si="78"/>
        <v/>
      </c>
      <c r="KE29" s="395"/>
      <c r="KF29" s="420" t="s">
        <v>2067</v>
      </c>
      <c r="KG29" s="387" t="str">
        <f t="shared" si="26"/>
        <v/>
      </c>
      <c r="KH29" s="388" t="str">
        <f t="shared" si="27"/>
        <v/>
      </c>
      <c r="KI29" s="419" t="str">
        <f t="shared" si="28"/>
        <v/>
      </c>
      <c r="KJ29" s="396" t="str">
        <f t="shared" si="29"/>
        <v/>
      </c>
      <c r="KK29" s="390" t="str">
        <f t="shared" si="30"/>
        <v/>
      </c>
      <c r="KL29" s="391" t="str">
        <f t="shared" si="79"/>
        <v/>
      </c>
      <c r="KM29" s="392" t="str">
        <f t="shared" si="31"/>
        <v/>
      </c>
      <c r="KN29" s="393" t="str">
        <f t="shared" si="32"/>
        <v/>
      </c>
      <c r="KO29" s="394" t="str">
        <f t="shared" si="33"/>
        <v/>
      </c>
      <c r="KP29" s="386" t="str">
        <f t="shared" si="34"/>
        <v/>
      </c>
      <c r="KQ29" s="395"/>
      <c r="KR29" s="420"/>
    </row>
    <row r="30" spans="1:304" ht="13.5" customHeight="1">
      <c r="A30" s="385"/>
      <c r="B30" s="415" t="s">
        <v>304</v>
      </c>
      <c r="D30" s="364"/>
      <c r="E30" s="387" t="str">
        <f t="shared" si="35"/>
        <v/>
      </c>
      <c r="F30" s="388"/>
      <c r="G30" s="389"/>
      <c r="H30" s="389"/>
      <c r="I30" s="390"/>
      <c r="J30" s="391"/>
      <c r="K30" s="392"/>
      <c r="L30" s="393"/>
      <c r="M30" s="394"/>
      <c r="O30" s="395"/>
      <c r="P30" s="415"/>
      <c r="Q30" s="387" t="str">
        <f t="shared" si="36"/>
        <v/>
      </c>
      <c r="R30" s="388"/>
      <c r="S30" s="389"/>
      <c r="T30" s="389"/>
      <c r="U30" s="390"/>
      <c r="V30" s="391"/>
      <c r="W30" s="392"/>
      <c r="X30" s="393"/>
      <c r="Y30" s="394"/>
      <c r="AA30" s="395"/>
      <c r="AB30" s="415"/>
      <c r="AC30" s="387" t="str">
        <f t="shared" si="37"/>
        <v/>
      </c>
      <c r="AD30" s="388"/>
      <c r="AE30" s="389"/>
      <c r="AF30" s="389"/>
      <c r="AG30" s="390"/>
      <c r="AH30" s="391"/>
      <c r="AI30" s="392"/>
      <c r="AJ30" s="393"/>
      <c r="AK30" s="394"/>
      <c r="AL30" s="386"/>
      <c r="AM30" s="395"/>
      <c r="AN30" s="415"/>
      <c r="AO30" s="387" t="str">
        <f t="shared" si="38"/>
        <v/>
      </c>
      <c r="AP30" s="388"/>
      <c r="AQ30" s="389"/>
      <c r="AR30" s="389"/>
      <c r="AS30" s="390"/>
      <c r="AT30" s="391"/>
      <c r="AU30" s="392"/>
      <c r="AV30" s="393"/>
      <c r="AW30" s="394"/>
      <c r="AX30" s="386"/>
      <c r="AY30" s="395"/>
      <c r="AZ30" s="415"/>
      <c r="BA30" s="387" t="str">
        <f t="shared" si="39"/>
        <v/>
      </c>
      <c r="BB30" s="388"/>
      <c r="BC30" s="389"/>
      <c r="BD30" s="389"/>
      <c r="BE30" s="390"/>
      <c r="BF30" s="391"/>
      <c r="BG30" s="392"/>
      <c r="BH30" s="393"/>
      <c r="BI30" s="394"/>
      <c r="BJ30" s="386"/>
      <c r="BK30" s="395"/>
      <c r="BL30" s="415"/>
      <c r="BM30" s="387" t="str">
        <f t="shared" si="40"/>
        <v/>
      </c>
      <c r="BN30" s="388"/>
      <c r="BO30" s="389"/>
      <c r="BP30" s="389"/>
      <c r="BQ30" s="390"/>
      <c r="BR30" s="391"/>
      <c r="BS30" s="392"/>
      <c r="BT30" s="393"/>
      <c r="BU30" s="394"/>
      <c r="BV30" s="386"/>
      <c r="BW30" s="395"/>
      <c r="BX30" s="421"/>
      <c r="BY30" s="387" t="str">
        <f t="shared" si="41"/>
        <v/>
      </c>
      <c r="BZ30" s="388"/>
      <c r="CA30" s="389"/>
      <c r="CB30" s="389"/>
      <c r="CC30" s="390"/>
      <c r="CD30" s="391"/>
      <c r="CE30" s="392"/>
      <c r="CF30" s="393"/>
      <c r="CG30" s="394"/>
      <c r="CH30" s="386"/>
      <c r="CI30" s="395"/>
      <c r="CJ30" s="421"/>
      <c r="CK30" s="387" t="str">
        <f t="shared" si="42"/>
        <v/>
      </c>
      <c r="CL30" s="388"/>
      <c r="CM30" s="389"/>
      <c r="CN30" s="389"/>
      <c r="CO30" s="390"/>
      <c r="CP30" s="391"/>
      <c r="CQ30" s="392"/>
      <c r="CR30" s="393"/>
      <c r="CS30" s="394"/>
      <c r="CT30" s="386"/>
      <c r="CU30" s="395"/>
      <c r="CV30" s="415"/>
      <c r="CW30" s="387" t="str">
        <f t="shared" si="43"/>
        <v/>
      </c>
      <c r="CX30" s="388"/>
      <c r="CY30" s="389"/>
      <c r="CZ30" s="389"/>
      <c r="DA30" s="390"/>
      <c r="DB30" s="391"/>
      <c r="DC30" s="392"/>
      <c r="DD30" s="393"/>
      <c r="DE30" s="394"/>
      <c r="DF30" s="386"/>
      <c r="DG30" s="395"/>
      <c r="DH30" s="415"/>
      <c r="DI30" s="387" t="str">
        <f t="shared" si="44"/>
        <v/>
      </c>
      <c r="DJ30" s="388"/>
      <c r="DK30" s="389"/>
      <c r="DL30" s="389"/>
      <c r="DM30" s="390"/>
      <c r="DN30" s="391"/>
      <c r="DO30" s="392"/>
      <c r="DP30" s="393"/>
      <c r="DQ30" s="394"/>
      <c r="DR30" s="386"/>
      <c r="DS30" s="395"/>
      <c r="DT30" s="415"/>
      <c r="DU30" s="387">
        <f t="shared" si="45"/>
        <v>37944</v>
      </c>
      <c r="DV30" s="388" t="s">
        <v>367</v>
      </c>
      <c r="DW30" s="389">
        <v>37712</v>
      </c>
      <c r="DX30" s="389">
        <v>37944</v>
      </c>
      <c r="DY30" s="390" t="s">
        <v>825</v>
      </c>
      <c r="DZ30" s="391" t="s">
        <v>680</v>
      </c>
      <c r="EA30" s="392" t="s">
        <v>615</v>
      </c>
      <c r="EB30" s="393" t="s">
        <v>1335</v>
      </c>
      <c r="EC30" s="394" t="s">
        <v>826</v>
      </c>
      <c r="ED30" s="386" t="s">
        <v>292</v>
      </c>
      <c r="EE30" s="395"/>
      <c r="EF30" s="418"/>
      <c r="EG30" s="387">
        <f t="shared" si="46"/>
        <v>38616</v>
      </c>
      <c r="EH30" s="388" t="s">
        <v>368</v>
      </c>
      <c r="EI30" s="389">
        <v>38257</v>
      </c>
      <c r="EJ30" s="389">
        <v>38616</v>
      </c>
      <c r="EK30" s="390" t="s">
        <v>827</v>
      </c>
      <c r="EL30" s="391" t="s">
        <v>635</v>
      </c>
      <c r="EM30" s="392" t="s">
        <v>615</v>
      </c>
      <c r="EN30" s="393" t="s">
        <v>1335</v>
      </c>
      <c r="EO30" s="394" t="s">
        <v>828</v>
      </c>
      <c r="EP30" s="386" t="s">
        <v>292</v>
      </c>
      <c r="EQ30" s="395"/>
      <c r="ER30" s="418"/>
      <c r="ES30" s="387">
        <f t="shared" si="47"/>
        <v>38986</v>
      </c>
      <c r="ET30" s="388" t="s">
        <v>369</v>
      </c>
      <c r="EU30" s="389">
        <v>38656</v>
      </c>
      <c r="EV30" s="389">
        <v>38986</v>
      </c>
      <c r="EW30" s="390" t="s">
        <v>829</v>
      </c>
      <c r="EX30" s="391" t="s">
        <v>769</v>
      </c>
      <c r="EY30" s="392" t="s">
        <v>615</v>
      </c>
      <c r="EZ30" s="393" t="s">
        <v>1335</v>
      </c>
      <c r="FA30" s="394" t="s">
        <v>830</v>
      </c>
      <c r="FB30" s="386" t="s">
        <v>292</v>
      </c>
      <c r="FC30" s="395"/>
      <c r="FD30" s="418"/>
      <c r="FE30" s="387" t="str">
        <f t="shared" si="48"/>
        <v/>
      </c>
      <c r="FF30" s="388"/>
      <c r="FG30" s="389"/>
      <c r="FH30" s="389"/>
      <c r="FI30" s="390"/>
      <c r="FJ30" s="391"/>
      <c r="FK30" s="392"/>
      <c r="FL30" s="393"/>
      <c r="FM30" s="394"/>
      <c r="FN30" s="386"/>
      <c r="FO30" s="395"/>
      <c r="FP30" s="418"/>
      <c r="FQ30" s="387" t="str">
        <f t="shared" si="49"/>
        <v/>
      </c>
      <c r="FR30" s="388"/>
      <c r="FS30" s="389"/>
      <c r="FT30" s="389"/>
      <c r="FU30" s="390"/>
      <c r="FV30" s="391"/>
      <c r="FW30" s="392"/>
      <c r="FX30" s="393"/>
      <c r="FY30" s="394"/>
      <c r="FZ30" s="386"/>
      <c r="GA30" s="395"/>
      <c r="GB30" s="418"/>
      <c r="GC30" s="387" t="str">
        <f t="shared" si="50"/>
        <v/>
      </c>
      <c r="GD30" s="388"/>
      <c r="GE30" s="389"/>
      <c r="GF30" s="389"/>
      <c r="GG30" s="390"/>
      <c r="GH30" s="391"/>
      <c r="GI30" s="392"/>
      <c r="GJ30" s="393"/>
      <c r="GK30" s="394"/>
      <c r="GL30" s="386"/>
      <c r="GM30" s="395"/>
      <c r="GN30" s="418"/>
      <c r="GO30" s="387" t="str">
        <f t="shared" si="51"/>
        <v/>
      </c>
      <c r="GP30" s="388"/>
      <c r="GQ30" s="389"/>
      <c r="GR30" s="389"/>
      <c r="GS30" s="390"/>
      <c r="GT30" s="391"/>
      <c r="GU30" s="392"/>
      <c r="GV30" s="393"/>
      <c r="GW30" s="394"/>
      <c r="GX30" s="386"/>
      <c r="GY30" s="395"/>
      <c r="GZ30" s="418"/>
      <c r="HA30" s="387" t="str">
        <f t="shared" si="52"/>
        <v/>
      </c>
      <c r="HB30" s="388"/>
      <c r="HC30" s="389"/>
      <c r="HD30" s="389"/>
      <c r="HE30" s="390"/>
      <c r="HF30" s="391"/>
      <c r="HG30" s="392"/>
      <c r="HH30" s="393"/>
      <c r="HI30" s="394"/>
      <c r="HJ30" s="386"/>
      <c r="HK30" s="395"/>
      <c r="HM30" s="387">
        <f t="shared" si="53"/>
        <v>40788</v>
      </c>
      <c r="HN30" s="388" t="s">
        <v>1471</v>
      </c>
      <c r="HO30" s="396">
        <v>40430</v>
      </c>
      <c r="HP30" s="389">
        <v>40788</v>
      </c>
      <c r="HQ30" s="390" t="s">
        <v>1513</v>
      </c>
      <c r="HR30" s="391" t="s">
        <v>653</v>
      </c>
      <c r="HS30" s="392" t="s">
        <v>615</v>
      </c>
      <c r="HT30" s="393" t="s">
        <v>1336</v>
      </c>
      <c r="HU30" s="394" t="s">
        <v>1514</v>
      </c>
      <c r="HV30" s="386" t="s">
        <v>292</v>
      </c>
      <c r="HW30" s="395"/>
      <c r="HY30" s="387">
        <f t="shared" si="54"/>
        <v>41269</v>
      </c>
      <c r="HZ30" s="388" t="s">
        <v>1472</v>
      </c>
      <c r="IA30" s="419">
        <v>40921</v>
      </c>
      <c r="IB30" s="419">
        <v>41183</v>
      </c>
      <c r="IC30" s="390" t="s">
        <v>1135</v>
      </c>
      <c r="ID30" s="391" t="s">
        <v>664</v>
      </c>
      <c r="IE30" s="392" t="s">
        <v>615</v>
      </c>
      <c r="IF30" s="393" t="s">
        <v>1336</v>
      </c>
      <c r="IG30" s="394" t="s">
        <v>1136</v>
      </c>
      <c r="IH30" s="386" t="s">
        <v>292</v>
      </c>
      <c r="II30" s="395"/>
      <c r="IJ30" s="420"/>
      <c r="IK30" s="387">
        <f t="shared" si="55"/>
        <v>41997</v>
      </c>
      <c r="IL30" s="388" t="str">
        <f t="shared" ref="IL30" si="108">IF(IO30="","",IK$1)</f>
        <v>Abe II</v>
      </c>
      <c r="IM30" s="419">
        <v>41885</v>
      </c>
      <c r="IN30" s="396">
        <f t="shared" ref="IN30" si="109">IF(IO30="","",IK$3)</f>
        <v>41997</v>
      </c>
      <c r="IO30" s="390" t="str">
        <f t="shared" ref="IO30" si="110">IF(IV30="","",IF(ISNUMBER(SEARCH(":",IV30)),MID(IV30,FIND(":",IV30)+2,FIND("(",IV30)-FIND(":",IV30)-3),LEFT(IV30,FIND("(",IV30)-2)))</f>
        <v>Hakubun Shimomura</v>
      </c>
      <c r="IP30" s="391" t="str">
        <f t="shared" ref="IP30" si="111">IF(IV30="","",MID(IV30,FIND("(",IV30)+1,4))</f>
        <v>1954</v>
      </c>
      <c r="IQ30" s="392" t="str">
        <f t="shared" ref="IQ30" si="112">IF(ISNUMBER(SEARCH("*female*",IV30)),"female",IF(ISNUMBER(SEARCH("*male*",IV30)),"male",""))</f>
        <v>male</v>
      </c>
      <c r="IR30" s="393" t="s">
        <v>1335</v>
      </c>
      <c r="IS30" s="394" t="str">
        <f t="shared" ref="IS30" si="113">IF(IO30="","",(MID(IO30,(SEARCH("^^",SUBSTITUTE(IO30," ","^^",LEN(IO30)-LEN(SUBSTITUTE(IO30," ","")))))+1,99)&amp;"_"&amp;LEFT(IO30,FIND(" ",IO30)-1)&amp;"_"&amp;IP30))</f>
        <v>Shimomura_Hakubun_1954</v>
      </c>
      <c r="IT30" s="386"/>
      <c r="IU30" s="395"/>
      <c r="IV30" s="364" t="s">
        <v>1851</v>
      </c>
      <c r="IW30" s="387">
        <f t="shared" si="0"/>
        <v>43040</v>
      </c>
      <c r="IX30" s="388" t="str">
        <f t="shared" si="1"/>
        <v>Abe III</v>
      </c>
      <c r="IY30" s="396">
        <v>42284</v>
      </c>
      <c r="IZ30" s="396">
        <v>42585</v>
      </c>
      <c r="JA30" s="390" t="str">
        <f t="shared" si="3"/>
        <v>Hiroshi Hase</v>
      </c>
      <c r="JB30" s="391" t="str">
        <f t="shared" si="58"/>
        <v>1961</v>
      </c>
      <c r="JC30" s="392" t="str">
        <f t="shared" si="4"/>
        <v>male</v>
      </c>
      <c r="JD30" s="393" t="s">
        <v>1335</v>
      </c>
      <c r="JE30" s="394" t="str">
        <f t="shared" si="5"/>
        <v>Hase_Hiroshi_1961</v>
      </c>
      <c r="JF30" s="386" t="str">
        <f t="shared" si="6"/>
        <v/>
      </c>
      <c r="JG30" s="395"/>
      <c r="JH30" s="420" t="s">
        <v>1868</v>
      </c>
      <c r="JI30" s="387">
        <f t="shared" si="59"/>
        <v>44090</v>
      </c>
      <c r="JJ30" s="388" t="str">
        <f t="shared" si="60"/>
        <v>Abe IV</v>
      </c>
      <c r="JK30" s="419">
        <v>43375</v>
      </c>
      <c r="JL30" s="396">
        <v>43719</v>
      </c>
      <c r="JM30" s="390" t="str">
        <f t="shared" si="63"/>
        <v>Masahiko Shibayama</v>
      </c>
      <c r="JN30" s="391" t="str">
        <f t="shared" si="64"/>
        <v>1965</v>
      </c>
      <c r="JO30" s="392" t="str">
        <f t="shared" si="65"/>
        <v>male</v>
      </c>
      <c r="JP30" s="393" t="str">
        <f t="shared" si="66"/>
        <v>jp_ldp01</v>
      </c>
      <c r="JQ30" s="394" t="str">
        <f t="shared" si="67"/>
        <v>Shibayama_Masahiko_1965</v>
      </c>
      <c r="JR30" s="386" t="str">
        <f t="shared" si="68"/>
        <v/>
      </c>
      <c r="JS30" s="395"/>
      <c r="JT30" s="420" t="s">
        <v>2032</v>
      </c>
      <c r="JU30" s="387" t="str">
        <f t="shared" si="69"/>
        <v/>
      </c>
      <c r="JV30" s="388" t="str">
        <f t="shared" si="70"/>
        <v/>
      </c>
      <c r="JW30" s="419" t="str">
        <f t="shared" si="71"/>
        <v/>
      </c>
      <c r="JX30" s="396" t="str">
        <f t="shared" si="72"/>
        <v/>
      </c>
      <c r="JY30" s="390" t="str">
        <f t="shared" si="73"/>
        <v/>
      </c>
      <c r="JZ30" s="391" t="str">
        <f t="shared" si="74"/>
        <v/>
      </c>
      <c r="KA30" s="392" t="str">
        <f t="shared" si="75"/>
        <v/>
      </c>
      <c r="KB30" s="393" t="str">
        <f t="shared" si="76"/>
        <v/>
      </c>
      <c r="KC30" s="394" t="str">
        <f t="shared" si="77"/>
        <v/>
      </c>
      <c r="KD30" s="386" t="str">
        <f t="shared" si="78"/>
        <v/>
      </c>
      <c r="KE30" s="395"/>
      <c r="KG30" s="387" t="str">
        <f t="shared" si="26"/>
        <v/>
      </c>
      <c r="KH30" s="388" t="str">
        <f t="shared" si="27"/>
        <v/>
      </c>
      <c r="KI30" s="419" t="str">
        <f t="shared" si="28"/>
        <v/>
      </c>
      <c r="KJ30" s="396" t="str">
        <f t="shared" si="29"/>
        <v/>
      </c>
      <c r="KK30" s="390" t="str">
        <f t="shared" si="30"/>
        <v/>
      </c>
      <c r="KL30" s="391" t="str">
        <f t="shared" si="79"/>
        <v/>
      </c>
      <c r="KM30" s="392" t="str">
        <f t="shared" si="31"/>
        <v/>
      </c>
      <c r="KN30" s="393" t="str">
        <f t="shared" si="32"/>
        <v/>
      </c>
      <c r="KO30" s="394" t="str">
        <f t="shared" si="33"/>
        <v/>
      </c>
      <c r="KP30" s="386" t="str">
        <f t="shared" si="34"/>
        <v/>
      </c>
      <c r="KQ30" s="395"/>
    </row>
    <row r="31" spans="1:304" ht="13.5" customHeight="1">
      <c r="A31" s="385"/>
      <c r="B31" s="415" t="s">
        <v>304</v>
      </c>
      <c r="D31" s="364"/>
      <c r="E31" s="387" t="str">
        <f t="shared" si="35"/>
        <v/>
      </c>
      <c r="F31" s="388"/>
      <c r="G31" s="389"/>
      <c r="H31" s="389"/>
      <c r="I31" s="390"/>
      <c r="J31" s="391"/>
      <c r="K31" s="392"/>
      <c r="L31" s="393"/>
      <c r="M31" s="394"/>
      <c r="O31" s="395"/>
      <c r="P31" s="415"/>
      <c r="Q31" s="387" t="str">
        <f t="shared" si="36"/>
        <v/>
      </c>
      <c r="R31" s="388"/>
      <c r="S31" s="389"/>
      <c r="T31" s="389"/>
      <c r="U31" s="390"/>
      <c r="V31" s="391"/>
      <c r="W31" s="392"/>
      <c r="X31" s="393"/>
      <c r="Y31" s="394"/>
      <c r="AA31" s="395"/>
      <c r="AB31" s="415"/>
      <c r="AC31" s="387" t="str">
        <f t="shared" si="37"/>
        <v/>
      </c>
      <c r="AD31" s="388"/>
      <c r="AE31" s="389"/>
      <c r="AF31" s="389"/>
      <c r="AG31" s="390"/>
      <c r="AH31" s="391"/>
      <c r="AI31" s="392"/>
      <c r="AJ31" s="393"/>
      <c r="AK31" s="394"/>
      <c r="AL31" s="386"/>
      <c r="AM31" s="395"/>
      <c r="AN31" s="415"/>
      <c r="AO31" s="387" t="str">
        <f t="shared" si="38"/>
        <v/>
      </c>
      <c r="AP31" s="388"/>
      <c r="AQ31" s="389"/>
      <c r="AR31" s="389"/>
      <c r="AS31" s="390"/>
      <c r="AT31" s="391"/>
      <c r="AU31" s="392"/>
      <c r="AV31" s="393"/>
      <c r="AW31" s="394"/>
      <c r="AX31" s="386"/>
      <c r="AY31" s="395"/>
      <c r="AZ31" s="415"/>
      <c r="BA31" s="387" t="str">
        <f t="shared" si="39"/>
        <v/>
      </c>
      <c r="BB31" s="388"/>
      <c r="BC31" s="389"/>
      <c r="BD31" s="389"/>
      <c r="BE31" s="390"/>
      <c r="BF31" s="391"/>
      <c r="BG31" s="392"/>
      <c r="BH31" s="393"/>
      <c r="BI31" s="394"/>
      <c r="BJ31" s="386"/>
      <c r="BK31" s="395"/>
      <c r="BL31" s="415"/>
      <c r="BM31" s="387" t="str">
        <f t="shared" si="40"/>
        <v/>
      </c>
      <c r="BN31" s="388"/>
      <c r="BO31" s="389"/>
      <c r="BP31" s="389"/>
      <c r="BQ31" s="390"/>
      <c r="BR31" s="391"/>
      <c r="BS31" s="392"/>
      <c r="BT31" s="393"/>
      <c r="BU31" s="394"/>
      <c r="BV31" s="386"/>
      <c r="BW31" s="395"/>
      <c r="BX31" s="421"/>
      <c r="BY31" s="387" t="str">
        <f t="shared" si="41"/>
        <v/>
      </c>
      <c r="BZ31" s="388"/>
      <c r="CA31" s="389"/>
      <c r="CB31" s="389"/>
      <c r="CC31" s="390"/>
      <c r="CD31" s="391"/>
      <c r="CE31" s="392"/>
      <c r="CF31" s="393"/>
      <c r="CG31" s="394"/>
      <c r="CH31" s="386"/>
      <c r="CI31" s="395"/>
      <c r="CJ31" s="421"/>
      <c r="CK31" s="387" t="str">
        <f t="shared" si="42"/>
        <v/>
      </c>
      <c r="CL31" s="388"/>
      <c r="CM31" s="389"/>
      <c r="CN31" s="389"/>
      <c r="CO31" s="390"/>
      <c r="CP31" s="391"/>
      <c r="CQ31" s="392"/>
      <c r="CR31" s="393"/>
      <c r="CS31" s="394"/>
      <c r="CT31" s="386"/>
      <c r="CU31" s="395"/>
      <c r="CV31" s="415"/>
      <c r="CW31" s="387" t="str">
        <f t="shared" si="43"/>
        <v/>
      </c>
      <c r="CX31" s="388"/>
      <c r="CY31" s="389"/>
      <c r="CZ31" s="389"/>
      <c r="DA31" s="390"/>
      <c r="DB31" s="391"/>
      <c r="DC31" s="392"/>
      <c r="DD31" s="393"/>
      <c r="DE31" s="394"/>
      <c r="DF31" s="386"/>
      <c r="DG31" s="395"/>
      <c r="DH31" s="415"/>
      <c r="DI31" s="387" t="str">
        <f t="shared" si="44"/>
        <v/>
      </c>
      <c r="DJ31" s="388"/>
      <c r="DK31" s="389"/>
      <c r="DL31" s="389"/>
      <c r="DM31" s="390"/>
      <c r="DN31" s="391"/>
      <c r="DO31" s="392"/>
      <c r="DP31" s="393"/>
      <c r="DQ31" s="394"/>
      <c r="DR31" s="386"/>
      <c r="DS31" s="395"/>
      <c r="DT31" s="415"/>
      <c r="DU31" s="387" t="str">
        <f t="shared" si="45"/>
        <v/>
      </c>
      <c r="DV31" s="388"/>
      <c r="DW31" s="389"/>
      <c r="DX31" s="389"/>
      <c r="DY31" s="390"/>
      <c r="DZ31" s="391"/>
      <c r="EA31" s="392"/>
      <c r="EB31" s="393"/>
      <c r="EC31" s="394"/>
      <c r="ED31" s="386"/>
      <c r="EE31" s="395"/>
      <c r="EF31" s="418"/>
      <c r="EG31" s="387" t="str">
        <f t="shared" si="46"/>
        <v/>
      </c>
      <c r="EH31" s="388"/>
      <c r="EI31" s="389"/>
      <c r="EJ31" s="389"/>
      <c r="EK31" s="390"/>
      <c r="EL31" s="391"/>
      <c r="EM31" s="392"/>
      <c r="EN31" s="393"/>
      <c r="EO31" s="394"/>
      <c r="EP31" s="386"/>
      <c r="EQ31" s="395"/>
      <c r="ER31" s="418"/>
      <c r="ES31" s="387" t="str">
        <f t="shared" si="47"/>
        <v/>
      </c>
      <c r="ET31" s="388"/>
      <c r="EU31" s="389"/>
      <c r="EV31" s="389"/>
      <c r="EW31" s="390"/>
      <c r="EX31" s="391"/>
      <c r="EY31" s="392"/>
      <c r="EZ31" s="393"/>
      <c r="FA31" s="394"/>
      <c r="FB31" s="386"/>
      <c r="FC31" s="395"/>
      <c r="FD31" s="418"/>
      <c r="FE31" s="387" t="str">
        <f t="shared" si="48"/>
        <v/>
      </c>
      <c r="FF31" s="388"/>
      <c r="FG31" s="389"/>
      <c r="FH31" s="389"/>
      <c r="FI31" s="390"/>
      <c r="FJ31" s="391"/>
      <c r="FK31" s="392"/>
      <c r="FL31" s="393"/>
      <c r="FM31" s="394"/>
      <c r="FN31" s="386"/>
      <c r="FO31" s="395"/>
      <c r="FP31" s="418"/>
      <c r="FQ31" s="387" t="str">
        <f t="shared" si="49"/>
        <v/>
      </c>
      <c r="FR31" s="388"/>
      <c r="FS31" s="389"/>
      <c r="FT31" s="389"/>
      <c r="FU31" s="390"/>
      <c r="FV31" s="391"/>
      <c r="FW31" s="392"/>
      <c r="FX31" s="393"/>
      <c r="FY31" s="394"/>
      <c r="FZ31" s="386"/>
      <c r="GA31" s="395"/>
      <c r="GB31" s="418"/>
      <c r="GC31" s="387" t="str">
        <f t="shared" si="50"/>
        <v/>
      </c>
      <c r="GD31" s="388"/>
      <c r="GE31" s="389"/>
      <c r="GF31" s="389"/>
      <c r="GG31" s="390"/>
      <c r="GH31" s="391"/>
      <c r="GI31" s="392"/>
      <c r="GJ31" s="393"/>
      <c r="GK31" s="394"/>
      <c r="GL31" s="386"/>
      <c r="GM31" s="395"/>
      <c r="GN31" s="418"/>
      <c r="GO31" s="387" t="str">
        <f t="shared" si="51"/>
        <v/>
      </c>
      <c r="GP31" s="388"/>
      <c r="GQ31" s="389"/>
      <c r="GR31" s="389"/>
      <c r="GS31" s="390"/>
      <c r="GT31" s="391"/>
      <c r="GU31" s="392"/>
      <c r="GV31" s="393"/>
      <c r="GW31" s="394"/>
      <c r="GX31" s="386"/>
      <c r="GY31" s="395"/>
      <c r="GZ31" s="418"/>
      <c r="HA31" s="387" t="str">
        <f t="shared" si="52"/>
        <v/>
      </c>
      <c r="HB31" s="388"/>
      <c r="HC31" s="389"/>
      <c r="HD31" s="389"/>
      <c r="HE31" s="390"/>
      <c r="HF31" s="391"/>
      <c r="HG31" s="392"/>
      <c r="HH31" s="393"/>
      <c r="HI31" s="394"/>
      <c r="HJ31" s="386"/>
      <c r="HK31" s="395"/>
      <c r="HM31" s="387" t="str">
        <f t="shared" si="53"/>
        <v/>
      </c>
      <c r="HN31" s="388" t="s">
        <v>292</v>
      </c>
      <c r="HO31" s="396"/>
      <c r="HP31" s="389"/>
      <c r="HQ31" s="390" t="s">
        <v>292</v>
      </c>
      <c r="HR31" s="391" t="s">
        <v>292</v>
      </c>
      <c r="HS31" s="392" t="s">
        <v>292</v>
      </c>
      <c r="HT31" s="393" t="s">
        <v>292</v>
      </c>
      <c r="HU31" s="394" t="s">
        <v>292</v>
      </c>
      <c r="HV31" s="386" t="s">
        <v>292</v>
      </c>
      <c r="HW31" s="395"/>
      <c r="HY31" s="387">
        <f t="shared" si="54"/>
        <v>41269</v>
      </c>
      <c r="HZ31" s="388" t="s">
        <v>1472</v>
      </c>
      <c r="IA31" s="419">
        <v>41183</v>
      </c>
      <c r="IB31" s="419">
        <v>41269</v>
      </c>
      <c r="IC31" s="390" t="s">
        <v>783</v>
      </c>
      <c r="ID31" s="391" t="s">
        <v>632</v>
      </c>
      <c r="IE31" s="392" t="s">
        <v>677</v>
      </c>
      <c r="IF31" s="393" t="s">
        <v>1336</v>
      </c>
      <c r="IG31" s="394" t="s">
        <v>784</v>
      </c>
      <c r="IH31" s="386" t="s">
        <v>292</v>
      </c>
      <c r="II31" s="395"/>
      <c r="IJ31" s="420"/>
      <c r="IK31" s="387" t="str">
        <f t="shared" si="55"/>
        <v/>
      </c>
      <c r="IL31" s="388" t="s">
        <v>292</v>
      </c>
      <c r="IM31" s="419"/>
      <c r="IN31" s="419"/>
      <c r="IO31" s="390" t="s">
        <v>292</v>
      </c>
      <c r="IP31" s="391" t="s">
        <v>292</v>
      </c>
      <c r="IQ31" s="392" t="s">
        <v>292</v>
      </c>
      <c r="IR31" s="393" t="s">
        <v>292</v>
      </c>
      <c r="IS31" s="394" t="s">
        <v>292</v>
      </c>
      <c r="IT31" s="386" t="s">
        <v>292</v>
      </c>
      <c r="IU31" s="395"/>
      <c r="IV31" s="364" t="s">
        <v>292</v>
      </c>
      <c r="IW31" s="387">
        <f t="shared" si="0"/>
        <v>43040</v>
      </c>
      <c r="IX31" s="388" t="str">
        <f t="shared" si="1"/>
        <v>Abe III</v>
      </c>
      <c r="IY31" s="396">
        <v>42585</v>
      </c>
      <c r="IZ31" s="396">
        <v>42950</v>
      </c>
      <c r="JA31" s="390" t="str">
        <f t="shared" si="3"/>
        <v>Hirozaku Matsuno</v>
      </c>
      <c r="JB31" s="391" t="str">
        <f t="shared" si="58"/>
        <v>1962</v>
      </c>
      <c r="JC31" s="392" t="str">
        <f t="shared" si="4"/>
        <v>male</v>
      </c>
      <c r="JD31" s="393" t="str">
        <f t="shared" si="80"/>
        <v>jp_ldp01</v>
      </c>
      <c r="JE31" s="394" t="str">
        <f t="shared" si="5"/>
        <v>Matsuno_Hirozaku_1962</v>
      </c>
      <c r="JF31" s="386" t="str">
        <f t="shared" si="6"/>
        <v/>
      </c>
      <c r="JG31" s="395" t="s">
        <v>1878</v>
      </c>
      <c r="JH31" s="420" t="s">
        <v>1880</v>
      </c>
      <c r="JI31" s="387">
        <f t="shared" si="59"/>
        <v>44090</v>
      </c>
      <c r="JJ31" s="388" t="str">
        <f t="shared" si="60"/>
        <v>Abe IV</v>
      </c>
      <c r="JK31" s="396">
        <v>43719</v>
      </c>
      <c r="JL31" s="396">
        <f t="shared" si="62"/>
        <v>44090</v>
      </c>
      <c r="JM31" s="390" t="str">
        <f t="shared" si="63"/>
        <v>Koichi Hagiuda</v>
      </c>
      <c r="JN31" s="391" t="str">
        <f t="shared" si="64"/>
        <v>1963</v>
      </c>
      <c r="JO31" s="392" t="str">
        <f t="shared" si="65"/>
        <v>male</v>
      </c>
      <c r="JP31" s="393" t="str">
        <f t="shared" si="66"/>
        <v>jp_ldp01</v>
      </c>
      <c r="JQ31" s="394" t="str">
        <f t="shared" si="67"/>
        <v>Hagiuda_Koichi_1963</v>
      </c>
      <c r="JR31" s="386" t="str">
        <f t="shared" si="68"/>
        <v/>
      </c>
      <c r="JS31" s="395"/>
      <c r="JT31" s="420" t="s">
        <v>2067</v>
      </c>
      <c r="JU31" s="387" t="str">
        <f t="shared" si="69"/>
        <v/>
      </c>
      <c r="JV31" s="388" t="str">
        <f t="shared" si="70"/>
        <v/>
      </c>
      <c r="JW31" s="419" t="str">
        <f t="shared" si="71"/>
        <v/>
      </c>
      <c r="JX31" s="396" t="str">
        <f t="shared" si="72"/>
        <v/>
      </c>
      <c r="JY31" s="390" t="str">
        <f t="shared" si="73"/>
        <v/>
      </c>
      <c r="JZ31" s="391" t="str">
        <f t="shared" si="74"/>
        <v/>
      </c>
      <c r="KA31" s="392" t="str">
        <f t="shared" si="75"/>
        <v/>
      </c>
      <c r="KB31" s="393" t="str">
        <f t="shared" si="76"/>
        <v/>
      </c>
      <c r="KC31" s="394" t="str">
        <f t="shared" si="77"/>
        <v/>
      </c>
      <c r="KD31" s="386" t="str">
        <f t="shared" si="78"/>
        <v/>
      </c>
      <c r="KE31" s="395"/>
      <c r="KG31" s="387" t="str">
        <f t="shared" si="26"/>
        <v/>
      </c>
      <c r="KH31" s="388" t="str">
        <f t="shared" si="27"/>
        <v/>
      </c>
      <c r="KI31" s="419" t="str">
        <f t="shared" si="28"/>
        <v/>
      </c>
      <c r="KJ31" s="396" t="str">
        <f t="shared" si="29"/>
        <v/>
      </c>
      <c r="KK31" s="390" t="str">
        <f t="shared" si="30"/>
        <v/>
      </c>
      <c r="KL31" s="391" t="str">
        <f t="shared" si="79"/>
        <v/>
      </c>
      <c r="KM31" s="392" t="str">
        <f t="shared" si="31"/>
        <v/>
      </c>
      <c r="KN31" s="393" t="str">
        <f t="shared" si="32"/>
        <v/>
      </c>
      <c r="KO31" s="394" t="str">
        <f t="shared" si="33"/>
        <v/>
      </c>
      <c r="KP31" s="386" t="str">
        <f t="shared" si="34"/>
        <v/>
      </c>
      <c r="KQ31" s="395"/>
    </row>
    <row r="32" spans="1:304" ht="13.5" customHeight="1">
      <c r="A32" s="385"/>
      <c r="B32" s="415" t="s">
        <v>304</v>
      </c>
      <c r="D32" s="364"/>
      <c r="E32" s="387"/>
      <c r="F32" s="388"/>
      <c r="G32" s="389"/>
      <c r="H32" s="389"/>
      <c r="I32" s="390"/>
      <c r="J32" s="391"/>
      <c r="K32" s="392"/>
      <c r="L32" s="393"/>
      <c r="M32" s="394"/>
      <c r="O32" s="395"/>
      <c r="P32" s="415"/>
      <c r="Q32" s="387"/>
      <c r="R32" s="388"/>
      <c r="S32" s="389"/>
      <c r="T32" s="389"/>
      <c r="U32" s="390"/>
      <c r="V32" s="391"/>
      <c r="W32" s="392"/>
      <c r="X32" s="393"/>
      <c r="Y32" s="394"/>
      <c r="AA32" s="395"/>
      <c r="AB32" s="415"/>
      <c r="AC32" s="387"/>
      <c r="AD32" s="388"/>
      <c r="AE32" s="389"/>
      <c r="AF32" s="389"/>
      <c r="AG32" s="390"/>
      <c r="AH32" s="391"/>
      <c r="AI32" s="392"/>
      <c r="AJ32" s="393"/>
      <c r="AK32" s="394"/>
      <c r="AL32" s="386"/>
      <c r="AM32" s="395"/>
      <c r="AN32" s="415"/>
      <c r="AO32" s="387"/>
      <c r="AP32" s="388"/>
      <c r="AQ32" s="389"/>
      <c r="AR32" s="389"/>
      <c r="AS32" s="390"/>
      <c r="AT32" s="391"/>
      <c r="AU32" s="392"/>
      <c r="AV32" s="393"/>
      <c r="AW32" s="394"/>
      <c r="AX32" s="386"/>
      <c r="AY32" s="395"/>
      <c r="AZ32" s="415"/>
      <c r="BA32" s="387"/>
      <c r="BB32" s="388"/>
      <c r="BC32" s="389"/>
      <c r="BD32" s="389"/>
      <c r="BE32" s="390"/>
      <c r="BF32" s="391"/>
      <c r="BG32" s="392"/>
      <c r="BH32" s="393"/>
      <c r="BI32" s="394"/>
      <c r="BJ32" s="386"/>
      <c r="BK32" s="395"/>
      <c r="BL32" s="415"/>
      <c r="BM32" s="387"/>
      <c r="BN32" s="388"/>
      <c r="BO32" s="389"/>
      <c r="BP32" s="389"/>
      <c r="BQ32" s="390"/>
      <c r="BR32" s="391"/>
      <c r="BS32" s="392"/>
      <c r="BT32" s="393"/>
      <c r="BU32" s="394"/>
      <c r="BV32" s="386"/>
      <c r="BW32" s="395"/>
      <c r="BX32" s="421"/>
      <c r="BY32" s="387"/>
      <c r="BZ32" s="388"/>
      <c r="CA32" s="389"/>
      <c r="CB32" s="389"/>
      <c r="CC32" s="390"/>
      <c r="CD32" s="391"/>
      <c r="CE32" s="392"/>
      <c r="CF32" s="393"/>
      <c r="CG32" s="394"/>
      <c r="CH32" s="386"/>
      <c r="CI32" s="395"/>
      <c r="CJ32" s="421"/>
      <c r="CK32" s="387"/>
      <c r="CL32" s="388"/>
      <c r="CM32" s="389"/>
      <c r="CN32" s="389"/>
      <c r="CO32" s="390"/>
      <c r="CP32" s="391"/>
      <c r="CQ32" s="392"/>
      <c r="CR32" s="393"/>
      <c r="CS32" s="394"/>
      <c r="CT32" s="386"/>
      <c r="CU32" s="395"/>
      <c r="CV32" s="415"/>
      <c r="CW32" s="387"/>
      <c r="CX32" s="388"/>
      <c r="CY32" s="389"/>
      <c r="CZ32" s="389"/>
      <c r="DA32" s="390"/>
      <c r="DB32" s="391"/>
      <c r="DC32" s="392"/>
      <c r="DD32" s="393"/>
      <c r="DE32" s="394"/>
      <c r="DF32" s="386"/>
      <c r="DG32" s="395"/>
      <c r="DH32" s="415"/>
      <c r="DI32" s="387"/>
      <c r="DJ32" s="388"/>
      <c r="DK32" s="389"/>
      <c r="DL32" s="389"/>
      <c r="DM32" s="390"/>
      <c r="DN32" s="391"/>
      <c r="DO32" s="392"/>
      <c r="DP32" s="393"/>
      <c r="DQ32" s="394"/>
      <c r="DR32" s="386"/>
      <c r="DS32" s="395"/>
      <c r="DT32" s="415"/>
      <c r="DU32" s="387"/>
      <c r="DV32" s="388"/>
      <c r="DW32" s="389"/>
      <c r="DX32" s="389"/>
      <c r="DY32" s="390"/>
      <c r="DZ32" s="391"/>
      <c r="EA32" s="392"/>
      <c r="EB32" s="393"/>
      <c r="EC32" s="394"/>
      <c r="ED32" s="386"/>
      <c r="EE32" s="395"/>
      <c r="EF32" s="418"/>
      <c r="EG32" s="387"/>
      <c r="EH32" s="388"/>
      <c r="EI32" s="389"/>
      <c r="EJ32" s="389"/>
      <c r="EK32" s="390"/>
      <c r="EL32" s="391"/>
      <c r="EM32" s="392"/>
      <c r="EN32" s="393"/>
      <c r="EO32" s="394"/>
      <c r="EP32" s="386"/>
      <c r="EQ32" s="395"/>
      <c r="ER32" s="418"/>
      <c r="ES32" s="387"/>
      <c r="ET32" s="388"/>
      <c r="EU32" s="389"/>
      <c r="EV32" s="389"/>
      <c r="EW32" s="390"/>
      <c r="EX32" s="391"/>
      <c r="EY32" s="392"/>
      <c r="EZ32" s="393"/>
      <c r="FA32" s="394"/>
      <c r="FB32" s="386"/>
      <c r="FC32" s="395"/>
      <c r="FD32" s="418"/>
      <c r="FE32" s="387"/>
      <c r="FF32" s="388"/>
      <c r="FG32" s="389"/>
      <c r="FH32" s="389"/>
      <c r="FI32" s="390"/>
      <c r="FJ32" s="391"/>
      <c r="FK32" s="392"/>
      <c r="FL32" s="393"/>
      <c r="FM32" s="394"/>
      <c r="FN32" s="386"/>
      <c r="FO32" s="395"/>
      <c r="FP32" s="418"/>
      <c r="FQ32" s="387"/>
      <c r="FR32" s="388"/>
      <c r="FS32" s="389"/>
      <c r="FT32" s="389"/>
      <c r="FU32" s="390"/>
      <c r="FV32" s="391"/>
      <c r="FW32" s="392"/>
      <c r="FX32" s="393"/>
      <c r="FY32" s="394"/>
      <c r="FZ32" s="386"/>
      <c r="GA32" s="395"/>
      <c r="GB32" s="418"/>
      <c r="GC32" s="387"/>
      <c r="GD32" s="388"/>
      <c r="GE32" s="389"/>
      <c r="GF32" s="389"/>
      <c r="GG32" s="390"/>
      <c r="GH32" s="391"/>
      <c r="GI32" s="392"/>
      <c r="GJ32" s="393"/>
      <c r="GK32" s="394"/>
      <c r="GL32" s="386"/>
      <c r="GM32" s="395"/>
      <c r="GN32" s="418"/>
      <c r="GO32" s="387"/>
      <c r="GP32" s="388"/>
      <c r="GQ32" s="389"/>
      <c r="GR32" s="389"/>
      <c r="GS32" s="390"/>
      <c r="GT32" s="391"/>
      <c r="GU32" s="392"/>
      <c r="GV32" s="393"/>
      <c r="GW32" s="394"/>
      <c r="GX32" s="386"/>
      <c r="GY32" s="395"/>
      <c r="GZ32" s="418"/>
      <c r="HA32" s="387"/>
      <c r="HB32" s="388"/>
      <c r="HC32" s="389"/>
      <c r="HD32" s="389"/>
      <c r="HE32" s="390"/>
      <c r="HF32" s="391"/>
      <c r="HG32" s="392"/>
      <c r="HH32" s="393"/>
      <c r="HI32" s="394"/>
      <c r="HJ32" s="386"/>
      <c r="HK32" s="395"/>
      <c r="HM32" s="387"/>
      <c r="HN32" s="388"/>
      <c r="HO32" s="396"/>
      <c r="HP32" s="389"/>
      <c r="HQ32" s="390"/>
      <c r="HR32" s="391"/>
      <c r="HS32" s="392"/>
      <c r="HT32" s="393"/>
      <c r="HU32" s="394"/>
      <c r="HV32" s="386"/>
      <c r="HW32" s="395"/>
      <c r="HY32" s="387"/>
      <c r="HZ32" s="388"/>
      <c r="IA32" s="419"/>
      <c r="IB32" s="419"/>
      <c r="IC32" s="390"/>
      <c r="ID32" s="391"/>
      <c r="IE32" s="392"/>
      <c r="IF32" s="393"/>
      <c r="IG32" s="394"/>
      <c r="IH32" s="386"/>
      <c r="II32" s="395"/>
      <c r="IJ32" s="420"/>
      <c r="IK32" s="387"/>
      <c r="IL32" s="388"/>
      <c r="IM32" s="419"/>
      <c r="IN32" s="419"/>
      <c r="IO32" s="390"/>
      <c r="IP32" s="391"/>
      <c r="IQ32" s="392"/>
      <c r="IR32" s="393"/>
      <c r="IS32" s="394"/>
      <c r="IT32" s="386"/>
      <c r="IU32" s="395"/>
      <c r="IW32" s="387">
        <f t="shared" ref="IW32" si="114">IF(JA32="","",IW$3)</f>
        <v>43040</v>
      </c>
      <c r="IX32" s="388" t="str">
        <f t="shared" ref="IX32" si="115">IF(JA32="","",IW$1)</f>
        <v>Abe III</v>
      </c>
      <c r="IY32" s="419">
        <v>42950</v>
      </c>
      <c r="IZ32" s="396">
        <f t="shared" ref="IZ32" si="116">IF(JA32="","",IW$3)</f>
        <v>43040</v>
      </c>
      <c r="JA32" s="390" t="str">
        <f t="shared" ref="JA32" si="117">IF(JH32="","",IF(ISNUMBER(SEARCH(":",JH32)),MID(JH32,FIND(":",JH32)+2,FIND("(",JH32)-FIND(":",JH32)-3),LEFT(JH32,FIND("(",JH32)-2)))</f>
        <v>Yoshimasa Hayashi</v>
      </c>
      <c r="JB32" s="391" t="str">
        <f t="shared" ref="JB32" si="118">IF(JH32="","",MID(JH32,FIND("(",JH32)+1,4))</f>
        <v>1961</v>
      </c>
      <c r="JC32" s="392" t="str">
        <f t="shared" ref="JC32" si="119">IF(ISNUMBER(SEARCH("*female*",JH32)),"female",IF(ISNUMBER(SEARCH("*male*",JH32)),"male",""))</f>
        <v>male</v>
      </c>
      <c r="JD32" s="393" t="str">
        <f t="shared" ref="JD32" si="120">IF(JH32="","",IF(ISERROR(MID(JH32,FIND("male,",JH32)+6,(FIND(")",JH32)-(FIND("male,",JH32)+6))))=TRUE,"missing/error",MID(JH32,FIND("male,",JH32)+6,(FIND(")",JH32)-(FIND("male,",JH32)+6)))))</f>
        <v>jp_ldp01</v>
      </c>
      <c r="JE32" s="394" t="str">
        <f t="shared" ref="JE32" si="121">IF(JA32="","",(MID(JA32,(SEARCH("^^",SUBSTITUTE(JA32," ","^^",LEN(JA32)-LEN(SUBSTITUTE(JA32," ","")))))+1,99)&amp;"_"&amp;LEFT(JA32,FIND(" ",JA32)-1)&amp;"_"&amp;JB32))</f>
        <v>Hayashi_Yoshimasa_1961</v>
      </c>
      <c r="JF32" s="386" t="str">
        <f t="shared" ref="JF32" si="122">IF(JH32="","",IF((LEN(JH32)-LEN(SUBSTITUTE(JH32,"male","")))/LEN("male")&gt;1,"!",IF(RIGHT(JH32,1)=")","",IF(RIGHT(JH32,2)=") ","",IF(RIGHT(JH32,2)=").","","!!")))))</f>
        <v/>
      </c>
      <c r="JG32" s="395"/>
      <c r="JH32" s="420" t="s">
        <v>2011</v>
      </c>
      <c r="JI32" s="387" t="str">
        <f t="shared" si="59"/>
        <v/>
      </c>
      <c r="JJ32" s="388" t="str">
        <f t="shared" si="60"/>
        <v/>
      </c>
      <c r="JK32" s="419" t="str">
        <f t="shared" si="61"/>
        <v/>
      </c>
      <c r="JL32" s="396" t="str">
        <f t="shared" si="62"/>
        <v/>
      </c>
      <c r="JM32" s="390" t="str">
        <f t="shared" si="63"/>
        <v/>
      </c>
      <c r="JN32" s="391" t="str">
        <f t="shared" si="64"/>
        <v/>
      </c>
      <c r="JO32" s="392" t="str">
        <f t="shared" si="65"/>
        <v/>
      </c>
      <c r="JP32" s="393" t="str">
        <f t="shared" si="66"/>
        <v/>
      </c>
      <c r="JQ32" s="394" t="str">
        <f t="shared" si="67"/>
        <v/>
      </c>
      <c r="JR32" s="386" t="str">
        <f t="shared" si="68"/>
        <v/>
      </c>
      <c r="JS32" s="395"/>
      <c r="JT32" s="420" t="s">
        <v>292</v>
      </c>
      <c r="JU32" s="387" t="str">
        <f t="shared" si="69"/>
        <v/>
      </c>
      <c r="JV32" s="388" t="str">
        <f t="shared" si="70"/>
        <v/>
      </c>
      <c r="JW32" s="419" t="str">
        <f t="shared" si="71"/>
        <v/>
      </c>
      <c r="JX32" s="396" t="str">
        <f t="shared" si="72"/>
        <v/>
      </c>
      <c r="JY32" s="390" t="str">
        <f t="shared" si="73"/>
        <v/>
      </c>
      <c r="JZ32" s="391" t="str">
        <f t="shared" si="74"/>
        <v/>
      </c>
      <c r="KA32" s="392" t="str">
        <f t="shared" si="75"/>
        <v/>
      </c>
      <c r="KB32" s="393" t="str">
        <f t="shared" si="76"/>
        <v/>
      </c>
      <c r="KC32" s="394" t="str">
        <f t="shared" si="77"/>
        <v/>
      </c>
      <c r="KD32" s="386" t="str">
        <f t="shared" si="78"/>
        <v/>
      </c>
      <c r="KE32" s="395"/>
      <c r="KG32" s="387" t="str">
        <f t="shared" si="26"/>
        <v/>
      </c>
      <c r="KH32" s="388" t="str">
        <f t="shared" si="27"/>
        <v/>
      </c>
      <c r="KI32" s="419" t="str">
        <f t="shared" si="28"/>
        <v/>
      </c>
      <c r="KJ32" s="396" t="str">
        <f t="shared" si="29"/>
        <v/>
      </c>
      <c r="KK32" s="390" t="str">
        <f t="shared" si="30"/>
        <v/>
      </c>
      <c r="KL32" s="391" t="str">
        <f t="shared" si="79"/>
        <v/>
      </c>
      <c r="KM32" s="392" t="str">
        <f t="shared" si="31"/>
        <v/>
      </c>
      <c r="KN32" s="393" t="str">
        <f t="shared" si="32"/>
        <v/>
      </c>
      <c r="KO32" s="394" t="str">
        <f t="shared" si="33"/>
        <v/>
      </c>
      <c r="KP32" s="386" t="str">
        <f t="shared" si="34"/>
        <v/>
      </c>
      <c r="KQ32" s="395"/>
    </row>
    <row r="33" spans="1:304" ht="13.5" customHeight="1">
      <c r="A33" s="385"/>
      <c r="B33" s="415" t="s">
        <v>305</v>
      </c>
      <c r="D33" s="364"/>
      <c r="E33" s="387">
        <f t="shared" si="35"/>
        <v>33548</v>
      </c>
      <c r="F33" s="388" t="s">
        <v>296</v>
      </c>
      <c r="G33" s="389">
        <v>32932</v>
      </c>
      <c r="H33" s="389">
        <v>33548</v>
      </c>
      <c r="I33" s="390" t="s">
        <v>888</v>
      </c>
      <c r="J33" s="391" t="s">
        <v>889</v>
      </c>
      <c r="K33" s="392" t="s">
        <v>615</v>
      </c>
      <c r="L33" s="393" t="s">
        <v>1335</v>
      </c>
      <c r="M33" s="394" t="s">
        <v>890</v>
      </c>
      <c r="N33" s="386" t="s">
        <v>292</v>
      </c>
      <c r="O33" s="395"/>
      <c r="P33" s="415"/>
      <c r="Q33" s="387">
        <f t="shared" si="36"/>
        <v>34190</v>
      </c>
      <c r="R33" s="388" t="s">
        <v>297</v>
      </c>
      <c r="S33" s="389">
        <v>33548</v>
      </c>
      <c r="T33" s="389">
        <v>33950</v>
      </c>
      <c r="U33" s="390" t="s">
        <v>891</v>
      </c>
      <c r="V33" s="391" t="s">
        <v>736</v>
      </c>
      <c r="W33" s="392" t="s">
        <v>615</v>
      </c>
      <c r="X33" s="393" t="s">
        <v>1335</v>
      </c>
      <c r="Y33" s="394" t="s">
        <v>892</v>
      </c>
      <c r="Z33" s="386" t="s">
        <v>292</v>
      </c>
      <c r="AA33" s="395"/>
      <c r="AB33" s="415"/>
      <c r="AC33" s="387">
        <f t="shared" si="37"/>
        <v>34452</v>
      </c>
      <c r="AD33" s="388" t="s">
        <v>713</v>
      </c>
      <c r="AE33" s="389">
        <v>34190</v>
      </c>
      <c r="AF33" s="389">
        <v>34452</v>
      </c>
      <c r="AG33" s="390" t="s">
        <v>895</v>
      </c>
      <c r="AH33" s="391" t="s">
        <v>873</v>
      </c>
      <c r="AI33" s="392" t="s">
        <v>615</v>
      </c>
      <c r="AJ33" s="393" t="s">
        <v>1339</v>
      </c>
      <c r="AK33" s="394" t="s">
        <v>896</v>
      </c>
      <c r="AL33" s="386" t="s">
        <v>292</v>
      </c>
      <c r="AM33" s="395"/>
      <c r="AN33" s="415"/>
      <c r="AO33" s="387">
        <f t="shared" si="38"/>
        <v>34515</v>
      </c>
      <c r="AP33" s="388" t="s">
        <v>602</v>
      </c>
      <c r="AQ33" s="389">
        <v>34452</v>
      </c>
      <c r="AR33" s="389">
        <v>34515</v>
      </c>
      <c r="AS33" s="390" t="s">
        <v>897</v>
      </c>
      <c r="AT33" s="391" t="s">
        <v>873</v>
      </c>
      <c r="AU33" s="392" t="s">
        <v>615</v>
      </c>
      <c r="AV33" s="393" t="s">
        <v>1339</v>
      </c>
      <c r="AW33" s="394" t="s">
        <v>898</v>
      </c>
      <c r="AX33" s="386" t="s">
        <v>292</v>
      </c>
      <c r="AY33" s="395"/>
      <c r="AZ33" s="415"/>
      <c r="BA33" s="387">
        <f t="shared" si="39"/>
        <v>35075</v>
      </c>
      <c r="BB33" s="388" t="s">
        <v>607</v>
      </c>
      <c r="BC33" s="389">
        <v>34515</v>
      </c>
      <c r="BD33" s="389">
        <v>34919</v>
      </c>
      <c r="BE33" s="390" t="s">
        <v>899</v>
      </c>
      <c r="BF33" s="391" t="s">
        <v>614</v>
      </c>
      <c r="BG33" s="392" t="s">
        <v>615</v>
      </c>
      <c r="BH33" s="393" t="s">
        <v>1353</v>
      </c>
      <c r="BI33" s="394" t="s">
        <v>900</v>
      </c>
      <c r="BJ33" s="386" t="s">
        <v>292</v>
      </c>
      <c r="BK33" s="395"/>
      <c r="BL33" s="415"/>
      <c r="BM33" s="387">
        <f t="shared" si="40"/>
        <v>35376</v>
      </c>
      <c r="BN33" s="388" t="s">
        <v>362</v>
      </c>
      <c r="BO33" s="389">
        <v>35075</v>
      </c>
      <c r="BP33" s="389">
        <v>35376</v>
      </c>
      <c r="BQ33" s="390" t="s">
        <v>901</v>
      </c>
      <c r="BR33" s="391" t="s">
        <v>769</v>
      </c>
      <c r="BS33" s="392" t="s">
        <v>615</v>
      </c>
      <c r="BT33" s="393" t="s">
        <v>1364</v>
      </c>
      <c r="BU33" s="394" t="s">
        <v>902</v>
      </c>
      <c r="BV33" s="386" t="s">
        <v>292</v>
      </c>
      <c r="BW33" s="395"/>
      <c r="BX33" s="417"/>
      <c r="BY33" s="387">
        <f t="shared" si="41"/>
        <v>36006</v>
      </c>
      <c r="BZ33" s="388" t="s">
        <v>363</v>
      </c>
      <c r="CA33" s="389">
        <v>35376</v>
      </c>
      <c r="CB33" s="389">
        <v>36006</v>
      </c>
      <c r="CC33" s="390" t="s">
        <v>903</v>
      </c>
      <c r="CD33" s="391" t="s">
        <v>680</v>
      </c>
      <c r="CE33" s="392" t="s">
        <v>615</v>
      </c>
      <c r="CF33" s="393" t="s">
        <v>1335</v>
      </c>
      <c r="CG33" s="394" t="s">
        <v>904</v>
      </c>
      <c r="CH33" s="386" t="s">
        <v>292</v>
      </c>
      <c r="CI33" s="395"/>
      <c r="CJ33" s="417"/>
      <c r="CK33" s="387">
        <f t="shared" si="42"/>
        <v>36621</v>
      </c>
      <c r="CL33" s="388" t="s">
        <v>364</v>
      </c>
      <c r="CM33" s="389">
        <v>36006</v>
      </c>
      <c r="CN33" s="389">
        <v>36438</v>
      </c>
      <c r="CO33" s="390" t="s">
        <v>905</v>
      </c>
      <c r="CP33" s="391" t="s">
        <v>815</v>
      </c>
      <c r="CQ33" s="392" t="s">
        <v>615</v>
      </c>
      <c r="CR33" s="393" t="s">
        <v>1335</v>
      </c>
      <c r="CS33" s="394" t="s">
        <v>906</v>
      </c>
      <c r="CT33" s="386" t="s">
        <v>292</v>
      </c>
      <c r="CU33" s="395"/>
      <c r="CV33" s="415"/>
      <c r="CW33" s="387">
        <f t="shared" si="43"/>
        <v>36711</v>
      </c>
      <c r="CX33" s="388" t="s">
        <v>365</v>
      </c>
      <c r="CY33" s="389">
        <v>36621</v>
      </c>
      <c r="CZ33" s="389">
        <v>36711</v>
      </c>
      <c r="DA33" s="390" t="s">
        <v>893</v>
      </c>
      <c r="DB33" s="391" t="s">
        <v>632</v>
      </c>
      <c r="DC33" s="392" t="s">
        <v>615</v>
      </c>
      <c r="DD33" s="393" t="s">
        <v>1335</v>
      </c>
      <c r="DE33" s="394" t="s">
        <v>894</v>
      </c>
      <c r="DF33" s="386" t="s">
        <v>292</v>
      </c>
      <c r="DG33" s="395"/>
      <c r="DH33" s="418"/>
      <c r="DI33" s="387">
        <f t="shared" si="44"/>
        <v>37007</v>
      </c>
      <c r="DJ33" s="388" t="s">
        <v>366</v>
      </c>
      <c r="DK33" s="389">
        <v>36711</v>
      </c>
      <c r="DL33" s="389">
        <v>36865</v>
      </c>
      <c r="DM33" s="390" t="s">
        <v>907</v>
      </c>
      <c r="DN33" s="391" t="s">
        <v>873</v>
      </c>
      <c r="DO33" s="392" t="s">
        <v>615</v>
      </c>
      <c r="DP33" s="393" t="s">
        <v>1335</v>
      </c>
      <c r="DQ33" s="394" t="s">
        <v>908</v>
      </c>
      <c r="DR33" s="386" t="s">
        <v>292</v>
      </c>
      <c r="DS33" s="395"/>
      <c r="DT33" s="415"/>
      <c r="DU33" s="387" t="str">
        <f t="shared" si="45"/>
        <v/>
      </c>
      <c r="DV33" s="388" t="s">
        <v>292</v>
      </c>
      <c r="DW33" s="389" t="s">
        <v>292</v>
      </c>
      <c r="DX33" s="389" t="s">
        <v>292</v>
      </c>
      <c r="DY33" s="390" t="s">
        <v>292</v>
      </c>
      <c r="DZ33" s="391" t="s">
        <v>292</v>
      </c>
      <c r="EA33" s="392" t="s">
        <v>292</v>
      </c>
      <c r="EB33" s="393" t="s">
        <v>292</v>
      </c>
      <c r="EC33" s="394" t="s">
        <v>292</v>
      </c>
      <c r="ED33" s="386" t="s">
        <v>292</v>
      </c>
      <c r="EE33" s="395"/>
      <c r="EF33" s="415"/>
      <c r="EG33" s="387" t="str">
        <f t="shared" si="46"/>
        <v/>
      </c>
      <c r="EH33" s="388" t="s">
        <v>292</v>
      </c>
      <c r="EI33" s="389" t="s">
        <v>292</v>
      </c>
      <c r="EJ33" s="389" t="s">
        <v>292</v>
      </c>
      <c r="EK33" s="390" t="s">
        <v>292</v>
      </c>
      <c r="EL33" s="391" t="s">
        <v>292</v>
      </c>
      <c r="EM33" s="392" t="s">
        <v>292</v>
      </c>
      <c r="EN33" s="393" t="s">
        <v>292</v>
      </c>
      <c r="EO33" s="394" t="s">
        <v>292</v>
      </c>
      <c r="EP33" s="386" t="s">
        <v>292</v>
      </c>
      <c r="EQ33" s="395"/>
      <c r="ER33" s="415"/>
      <c r="ES33" s="387" t="str">
        <f t="shared" si="47"/>
        <v/>
      </c>
      <c r="ET33" s="388" t="s">
        <v>292</v>
      </c>
      <c r="EU33" s="389" t="s">
        <v>292</v>
      </c>
      <c r="EV33" s="389" t="s">
        <v>292</v>
      </c>
      <c r="EW33" s="390" t="s">
        <v>292</v>
      </c>
      <c r="EX33" s="391" t="s">
        <v>292</v>
      </c>
      <c r="EY33" s="392" t="s">
        <v>292</v>
      </c>
      <c r="EZ33" s="393" t="s">
        <v>292</v>
      </c>
      <c r="FA33" s="394" t="s">
        <v>292</v>
      </c>
      <c r="FB33" s="386" t="s">
        <v>292</v>
      </c>
      <c r="FC33" s="395"/>
      <c r="FD33" s="418"/>
      <c r="FE33" s="387" t="str">
        <f t="shared" si="48"/>
        <v/>
      </c>
      <c r="FF33" s="388" t="s">
        <v>292</v>
      </c>
      <c r="FG33" s="389" t="s">
        <v>292</v>
      </c>
      <c r="FH33" s="389" t="s">
        <v>292</v>
      </c>
      <c r="FI33" s="390" t="s">
        <v>292</v>
      </c>
      <c r="FJ33" s="391" t="s">
        <v>292</v>
      </c>
      <c r="FK33" s="392" t="s">
        <v>292</v>
      </c>
      <c r="FL33" s="393" t="s">
        <v>292</v>
      </c>
      <c r="FM33" s="394" t="s">
        <v>292</v>
      </c>
      <c r="FN33" s="386" t="s">
        <v>292</v>
      </c>
      <c r="FO33" s="395"/>
      <c r="FP33" s="415"/>
      <c r="FQ33" s="387" t="str">
        <f t="shared" si="49"/>
        <v/>
      </c>
      <c r="FR33" s="388" t="s">
        <v>292</v>
      </c>
      <c r="FS33" s="389" t="s">
        <v>292</v>
      </c>
      <c r="FT33" s="389" t="s">
        <v>292</v>
      </c>
      <c r="FU33" s="390" t="s">
        <v>292</v>
      </c>
      <c r="FV33" s="391" t="s">
        <v>292</v>
      </c>
      <c r="FW33" s="392" t="s">
        <v>292</v>
      </c>
      <c r="FX33" s="393" t="s">
        <v>292</v>
      </c>
      <c r="FY33" s="394" t="s">
        <v>292</v>
      </c>
      <c r="FZ33" s="386" t="s">
        <v>292</v>
      </c>
      <c r="GA33" s="395"/>
      <c r="GB33" s="415"/>
      <c r="GC33" s="387" t="str">
        <f t="shared" si="50"/>
        <v/>
      </c>
      <c r="GD33" s="388" t="s">
        <v>292</v>
      </c>
      <c r="GE33" s="389" t="s">
        <v>292</v>
      </c>
      <c r="GF33" s="389" t="s">
        <v>292</v>
      </c>
      <c r="GG33" s="390" t="s">
        <v>292</v>
      </c>
      <c r="GH33" s="391" t="s">
        <v>292</v>
      </c>
      <c r="GI33" s="392" t="s">
        <v>292</v>
      </c>
      <c r="GJ33" s="393" t="s">
        <v>292</v>
      </c>
      <c r="GK33" s="394" t="s">
        <v>292</v>
      </c>
      <c r="GL33" s="386" t="s">
        <v>292</v>
      </c>
      <c r="GM33" s="395"/>
      <c r="GN33" s="415"/>
      <c r="GO33" s="387" t="str">
        <f t="shared" si="51"/>
        <v/>
      </c>
      <c r="GP33" s="388" t="s">
        <v>292</v>
      </c>
      <c r="GQ33" s="389" t="s">
        <v>292</v>
      </c>
      <c r="GR33" s="389" t="s">
        <v>292</v>
      </c>
      <c r="GS33" s="390" t="s">
        <v>292</v>
      </c>
      <c r="GT33" s="391" t="s">
        <v>292</v>
      </c>
      <c r="GU33" s="392" t="s">
        <v>292</v>
      </c>
      <c r="GV33" s="393" t="s">
        <v>292</v>
      </c>
      <c r="GW33" s="394" t="s">
        <v>292</v>
      </c>
      <c r="GX33" s="386"/>
      <c r="GY33" s="395"/>
      <c r="GZ33" s="415"/>
      <c r="HA33" s="387" t="str">
        <f t="shared" si="52"/>
        <v/>
      </c>
      <c r="HB33" s="388" t="s">
        <v>292</v>
      </c>
      <c r="HC33" s="389" t="s">
        <v>292</v>
      </c>
      <c r="HD33" s="389" t="s">
        <v>292</v>
      </c>
      <c r="HE33" s="390" t="s">
        <v>292</v>
      </c>
      <c r="HF33" s="391" t="s">
        <v>292</v>
      </c>
      <c r="HG33" s="392" t="s">
        <v>292</v>
      </c>
      <c r="HH33" s="393" t="s">
        <v>292</v>
      </c>
      <c r="HI33" s="394" t="s">
        <v>292</v>
      </c>
      <c r="HJ33" s="386" t="s">
        <v>292</v>
      </c>
      <c r="HK33" s="395"/>
      <c r="HM33" s="387" t="str">
        <f t="shared" si="53"/>
        <v/>
      </c>
      <c r="HN33" s="388" t="s">
        <v>292</v>
      </c>
      <c r="HO33" s="396"/>
      <c r="HP33" s="389"/>
      <c r="HQ33" s="390" t="s">
        <v>292</v>
      </c>
      <c r="HR33" s="391" t="s">
        <v>292</v>
      </c>
      <c r="HS33" s="392" t="s">
        <v>292</v>
      </c>
      <c r="HT33" s="393" t="s">
        <v>292</v>
      </c>
      <c r="HU33" s="394" t="s">
        <v>292</v>
      </c>
      <c r="HV33" s="386" t="s">
        <v>292</v>
      </c>
      <c r="HW33" s="395"/>
      <c r="HY33" s="387" t="str">
        <f t="shared" si="54"/>
        <v/>
      </c>
      <c r="HZ33" s="388" t="s">
        <v>292</v>
      </c>
      <c r="IA33" s="419" t="s">
        <v>292</v>
      </c>
      <c r="IB33" s="419" t="s">
        <v>292</v>
      </c>
      <c r="IC33" s="390" t="s">
        <v>292</v>
      </c>
      <c r="ID33" s="391" t="s">
        <v>292</v>
      </c>
      <c r="IE33" s="392" t="s">
        <v>292</v>
      </c>
      <c r="IF33" s="393" t="s">
        <v>292</v>
      </c>
      <c r="IG33" s="394" t="s">
        <v>292</v>
      </c>
      <c r="IH33" s="386" t="s">
        <v>292</v>
      </c>
      <c r="II33" s="395"/>
      <c r="IK33" s="387" t="str">
        <f t="shared" si="55"/>
        <v/>
      </c>
      <c r="IL33" s="388" t="s">
        <v>292</v>
      </c>
      <c r="IM33" s="419" t="s">
        <v>292</v>
      </c>
      <c r="IN33" s="419" t="s">
        <v>292</v>
      </c>
      <c r="IO33" s="390" t="s">
        <v>292</v>
      </c>
      <c r="IP33" s="391" t="s">
        <v>292</v>
      </c>
      <c r="IQ33" s="392" t="s">
        <v>292</v>
      </c>
      <c r="IR33" s="393" t="s">
        <v>292</v>
      </c>
      <c r="IS33" s="394" t="s">
        <v>292</v>
      </c>
      <c r="IT33" s="386" t="s">
        <v>292</v>
      </c>
      <c r="IU33" s="395"/>
      <c r="IV33" s="364" t="s">
        <v>292</v>
      </c>
      <c r="IW33" s="387" t="str">
        <f t="shared" si="0"/>
        <v/>
      </c>
      <c r="IX33" s="388" t="str">
        <f t="shared" si="1"/>
        <v/>
      </c>
      <c r="IY33" s="419" t="str">
        <f t="shared" si="56"/>
        <v/>
      </c>
      <c r="IZ33" s="396" t="str">
        <f t="shared" si="57"/>
        <v/>
      </c>
      <c r="JA33" s="390" t="str">
        <f t="shared" si="3"/>
        <v/>
      </c>
      <c r="JB33" s="391" t="str">
        <f t="shared" si="58"/>
        <v/>
      </c>
      <c r="JC33" s="392" t="str">
        <f t="shared" si="4"/>
        <v/>
      </c>
      <c r="JD33" s="393" t="str">
        <f t="shared" si="80"/>
        <v/>
      </c>
      <c r="JE33" s="394" t="str">
        <f t="shared" si="5"/>
        <v/>
      </c>
      <c r="JF33" s="386" t="str">
        <f t="shared" si="6"/>
        <v/>
      </c>
      <c r="JG33" s="395"/>
      <c r="JH33" s="420" t="s">
        <v>292</v>
      </c>
      <c r="JI33" s="387" t="str">
        <f t="shared" si="59"/>
        <v/>
      </c>
      <c r="JJ33" s="388" t="str">
        <f t="shared" si="60"/>
        <v/>
      </c>
      <c r="JK33" s="419" t="str">
        <f t="shared" si="61"/>
        <v/>
      </c>
      <c r="JL33" s="396" t="str">
        <f t="shared" si="62"/>
        <v/>
      </c>
      <c r="JM33" s="390" t="str">
        <f t="shared" si="63"/>
        <v/>
      </c>
      <c r="JN33" s="391" t="str">
        <f t="shared" si="64"/>
        <v/>
      </c>
      <c r="JO33" s="392" t="str">
        <f t="shared" si="65"/>
        <v/>
      </c>
      <c r="JP33" s="393" t="str">
        <f t="shared" si="66"/>
        <v/>
      </c>
      <c r="JQ33" s="394" t="str">
        <f t="shared" si="67"/>
        <v/>
      </c>
      <c r="JR33" s="386" t="str">
        <f t="shared" si="68"/>
        <v/>
      </c>
      <c r="JS33" s="395"/>
      <c r="JT33" s="420" t="s">
        <v>292</v>
      </c>
      <c r="JU33" s="387" t="str">
        <f t="shared" si="69"/>
        <v/>
      </c>
      <c r="JV33" s="388" t="str">
        <f t="shared" si="70"/>
        <v/>
      </c>
      <c r="JW33" s="419" t="str">
        <f t="shared" si="71"/>
        <v/>
      </c>
      <c r="JX33" s="396" t="str">
        <f t="shared" si="72"/>
        <v/>
      </c>
      <c r="JY33" s="390" t="str">
        <f t="shared" si="73"/>
        <v/>
      </c>
      <c r="JZ33" s="391" t="str">
        <f t="shared" si="74"/>
        <v/>
      </c>
      <c r="KA33" s="392" t="str">
        <f t="shared" si="75"/>
        <v/>
      </c>
      <c r="KB33" s="393" t="str">
        <f t="shared" si="76"/>
        <v/>
      </c>
      <c r="KC33" s="394" t="str">
        <f t="shared" si="77"/>
        <v/>
      </c>
      <c r="KD33" s="386" t="str">
        <f t="shared" si="78"/>
        <v/>
      </c>
      <c r="KE33" s="395"/>
      <c r="KG33" s="387" t="str">
        <f t="shared" si="26"/>
        <v/>
      </c>
      <c r="KH33" s="388" t="str">
        <f t="shared" si="27"/>
        <v/>
      </c>
      <c r="KI33" s="419" t="str">
        <f t="shared" si="28"/>
        <v/>
      </c>
      <c r="KJ33" s="396" t="str">
        <f t="shared" si="29"/>
        <v/>
      </c>
      <c r="KK33" s="390" t="str">
        <f t="shared" si="30"/>
        <v/>
      </c>
      <c r="KL33" s="391" t="str">
        <f t="shared" si="79"/>
        <v/>
      </c>
      <c r="KM33" s="392" t="str">
        <f t="shared" si="31"/>
        <v/>
      </c>
      <c r="KN33" s="393" t="str">
        <f t="shared" si="32"/>
        <v/>
      </c>
      <c r="KO33" s="394" t="str">
        <f t="shared" si="33"/>
        <v/>
      </c>
      <c r="KP33" s="386" t="str">
        <f t="shared" si="34"/>
        <v/>
      </c>
      <c r="KQ33" s="395"/>
    </row>
    <row r="34" spans="1:304" ht="13.5" customHeight="1">
      <c r="A34" s="385"/>
      <c r="B34" s="415" t="s">
        <v>305</v>
      </c>
      <c r="D34" s="364"/>
      <c r="E34" s="387" t="str">
        <f t="shared" si="35"/>
        <v/>
      </c>
      <c r="F34" s="388" t="s">
        <v>292</v>
      </c>
      <c r="G34" s="389" t="s">
        <v>292</v>
      </c>
      <c r="H34" s="389" t="s">
        <v>292</v>
      </c>
      <c r="I34" s="390" t="s">
        <v>292</v>
      </c>
      <c r="J34" s="391" t="s">
        <v>292</v>
      </c>
      <c r="K34" s="392" t="s">
        <v>292</v>
      </c>
      <c r="L34" s="393" t="s">
        <v>292</v>
      </c>
      <c r="M34" s="394" t="s">
        <v>292</v>
      </c>
      <c r="N34" s="386" t="s">
        <v>292</v>
      </c>
      <c r="O34" s="395"/>
      <c r="P34" s="415"/>
      <c r="Q34" s="387">
        <f t="shared" si="36"/>
        <v>34190</v>
      </c>
      <c r="R34" s="388" t="s">
        <v>297</v>
      </c>
      <c r="S34" s="389">
        <v>33950</v>
      </c>
      <c r="T34" s="389">
        <v>34190</v>
      </c>
      <c r="U34" s="390" t="s">
        <v>893</v>
      </c>
      <c r="V34" s="391" t="s">
        <v>632</v>
      </c>
      <c r="W34" s="392" t="s">
        <v>615</v>
      </c>
      <c r="X34" s="393" t="s">
        <v>1335</v>
      </c>
      <c r="Y34" s="394" t="s">
        <v>894</v>
      </c>
      <c r="Z34" s="386" t="s">
        <v>292</v>
      </c>
      <c r="AA34" s="395"/>
      <c r="AB34" s="415"/>
      <c r="AC34" s="387" t="str">
        <f t="shared" si="37"/>
        <v/>
      </c>
      <c r="AD34" s="388" t="s">
        <v>292</v>
      </c>
      <c r="AE34" s="389" t="s">
        <v>292</v>
      </c>
      <c r="AF34" s="389" t="s">
        <v>292</v>
      </c>
      <c r="AG34" s="390" t="s">
        <v>292</v>
      </c>
      <c r="AH34" s="391" t="s">
        <v>292</v>
      </c>
      <c r="AI34" s="392" t="s">
        <v>292</v>
      </c>
      <c r="AJ34" s="393" t="s">
        <v>292</v>
      </c>
      <c r="AK34" s="394" t="s">
        <v>292</v>
      </c>
      <c r="AL34" s="386" t="s">
        <v>292</v>
      </c>
      <c r="AM34" s="395"/>
      <c r="AN34" s="415"/>
      <c r="AO34" s="387" t="str">
        <f t="shared" si="38"/>
        <v/>
      </c>
      <c r="AP34" s="388" t="s">
        <v>292</v>
      </c>
      <c r="AQ34" s="389" t="s">
        <v>292</v>
      </c>
      <c r="AR34" s="389" t="s">
        <v>292</v>
      </c>
      <c r="AS34" s="390" t="s">
        <v>292</v>
      </c>
      <c r="AT34" s="391" t="s">
        <v>292</v>
      </c>
      <c r="AU34" s="392" t="s">
        <v>292</v>
      </c>
      <c r="AV34" s="393" t="s">
        <v>292</v>
      </c>
      <c r="AW34" s="394" t="s">
        <v>292</v>
      </c>
      <c r="AX34" s="386" t="s">
        <v>292</v>
      </c>
      <c r="AY34" s="395"/>
      <c r="AZ34" s="415"/>
      <c r="BA34" s="387">
        <f t="shared" si="39"/>
        <v>35075</v>
      </c>
      <c r="BB34" s="388" t="s">
        <v>607</v>
      </c>
      <c r="BC34" s="389">
        <v>34919</v>
      </c>
      <c r="BD34" s="389">
        <v>35075</v>
      </c>
      <c r="BE34" s="390" t="s">
        <v>909</v>
      </c>
      <c r="BF34" s="391" t="s">
        <v>766</v>
      </c>
      <c r="BG34" s="392" t="s">
        <v>615</v>
      </c>
      <c r="BH34" s="393" t="s">
        <v>1364</v>
      </c>
      <c r="BI34" s="394" t="s">
        <v>910</v>
      </c>
      <c r="BJ34" s="386" t="s">
        <v>292</v>
      </c>
      <c r="BK34" s="395"/>
      <c r="BL34" s="418"/>
      <c r="BM34" s="387" t="str">
        <f t="shared" si="40"/>
        <v/>
      </c>
      <c r="BN34" s="388" t="s">
        <v>292</v>
      </c>
      <c r="BO34" s="389" t="s">
        <v>292</v>
      </c>
      <c r="BP34" s="389" t="s">
        <v>292</v>
      </c>
      <c r="BQ34" s="390" t="s">
        <v>292</v>
      </c>
      <c r="BR34" s="391" t="s">
        <v>292</v>
      </c>
      <c r="BS34" s="392" t="s">
        <v>292</v>
      </c>
      <c r="BT34" s="393" t="s">
        <v>292</v>
      </c>
      <c r="BU34" s="394" t="s">
        <v>292</v>
      </c>
      <c r="BV34" s="386" t="s">
        <v>292</v>
      </c>
      <c r="BW34" s="395"/>
      <c r="BX34" s="417"/>
      <c r="BY34" s="387" t="str">
        <f t="shared" si="41"/>
        <v/>
      </c>
      <c r="BZ34" s="388" t="s">
        <v>292</v>
      </c>
      <c r="CA34" s="389" t="s">
        <v>292</v>
      </c>
      <c r="CB34" s="389" t="s">
        <v>292</v>
      </c>
      <c r="CC34" s="390" t="s">
        <v>292</v>
      </c>
      <c r="CD34" s="391" t="s">
        <v>292</v>
      </c>
      <c r="CE34" s="392" t="s">
        <v>292</v>
      </c>
      <c r="CF34" s="393" t="s">
        <v>292</v>
      </c>
      <c r="CG34" s="394" t="s">
        <v>292</v>
      </c>
      <c r="CH34" s="386" t="s">
        <v>292</v>
      </c>
      <c r="CI34" s="395"/>
      <c r="CJ34" s="417"/>
      <c r="CK34" s="387">
        <f t="shared" si="42"/>
        <v>36621</v>
      </c>
      <c r="CL34" s="388" t="s">
        <v>364</v>
      </c>
      <c r="CM34" s="389">
        <v>36438</v>
      </c>
      <c r="CN34" s="389">
        <v>36621</v>
      </c>
      <c r="CO34" s="390" t="s">
        <v>893</v>
      </c>
      <c r="CP34" s="391" t="s">
        <v>632</v>
      </c>
      <c r="CQ34" s="392" t="s">
        <v>615</v>
      </c>
      <c r="CR34" s="393" t="s">
        <v>1335</v>
      </c>
      <c r="CS34" s="394" t="s">
        <v>894</v>
      </c>
      <c r="CT34" s="386" t="s">
        <v>292</v>
      </c>
      <c r="CU34" s="395"/>
      <c r="CV34" s="418"/>
      <c r="CW34" s="387" t="str">
        <f t="shared" si="43"/>
        <v/>
      </c>
      <c r="CX34" s="388" t="s">
        <v>292</v>
      </c>
      <c r="CY34" s="389" t="s">
        <v>292</v>
      </c>
      <c r="CZ34" s="389" t="s">
        <v>292</v>
      </c>
      <c r="DA34" s="390" t="s">
        <v>292</v>
      </c>
      <c r="DB34" s="391" t="s">
        <v>292</v>
      </c>
      <c r="DC34" s="392" t="s">
        <v>292</v>
      </c>
      <c r="DD34" s="393" t="s">
        <v>292</v>
      </c>
      <c r="DE34" s="394" t="s">
        <v>292</v>
      </c>
      <c r="DF34" s="386" t="s">
        <v>292</v>
      </c>
      <c r="DG34" s="395"/>
      <c r="DH34" s="418"/>
      <c r="DI34" s="387">
        <f t="shared" si="44"/>
        <v>37007</v>
      </c>
      <c r="DJ34" s="388" t="s">
        <v>366</v>
      </c>
      <c r="DK34" s="389">
        <v>36865</v>
      </c>
      <c r="DL34" s="389">
        <v>36897</v>
      </c>
      <c r="DM34" s="390" t="s">
        <v>706</v>
      </c>
      <c r="DN34" s="391" t="s">
        <v>659</v>
      </c>
      <c r="DO34" s="392" t="s">
        <v>615</v>
      </c>
      <c r="DP34" s="393" t="s">
        <v>1338</v>
      </c>
      <c r="DQ34" s="394" t="s">
        <v>707</v>
      </c>
      <c r="DR34" s="386" t="s">
        <v>292</v>
      </c>
      <c r="DS34" s="395"/>
      <c r="DT34" s="415"/>
      <c r="DU34" s="387" t="str">
        <f t="shared" si="45"/>
        <v/>
      </c>
      <c r="DV34" s="388" t="s">
        <v>292</v>
      </c>
      <c r="DW34" s="389" t="s">
        <v>292</v>
      </c>
      <c r="DX34" s="389" t="s">
        <v>292</v>
      </c>
      <c r="DY34" s="390" t="s">
        <v>292</v>
      </c>
      <c r="DZ34" s="391" t="s">
        <v>292</v>
      </c>
      <c r="EA34" s="392" t="s">
        <v>292</v>
      </c>
      <c r="EB34" s="393" t="s">
        <v>292</v>
      </c>
      <c r="EC34" s="394" t="s">
        <v>292</v>
      </c>
      <c r="ED34" s="386" t="s">
        <v>292</v>
      </c>
      <c r="EE34" s="395"/>
      <c r="EF34" s="415"/>
      <c r="EG34" s="387" t="str">
        <f t="shared" si="46"/>
        <v/>
      </c>
      <c r="EH34" s="388" t="s">
        <v>292</v>
      </c>
      <c r="EI34" s="389" t="s">
        <v>292</v>
      </c>
      <c r="EJ34" s="389" t="s">
        <v>292</v>
      </c>
      <c r="EK34" s="390" t="s">
        <v>292</v>
      </c>
      <c r="EL34" s="391" t="s">
        <v>292</v>
      </c>
      <c r="EM34" s="392" t="s">
        <v>292</v>
      </c>
      <c r="EN34" s="393" t="s">
        <v>292</v>
      </c>
      <c r="EO34" s="394" t="s">
        <v>292</v>
      </c>
      <c r="EP34" s="386" t="s">
        <v>292</v>
      </c>
      <c r="EQ34" s="395"/>
      <c r="ER34" s="415"/>
      <c r="ES34" s="387" t="str">
        <f t="shared" si="47"/>
        <v/>
      </c>
      <c r="ET34" s="388" t="s">
        <v>292</v>
      </c>
      <c r="EU34" s="389" t="s">
        <v>292</v>
      </c>
      <c r="EV34" s="389" t="s">
        <v>292</v>
      </c>
      <c r="EW34" s="390" t="s">
        <v>292</v>
      </c>
      <c r="EX34" s="391" t="s">
        <v>292</v>
      </c>
      <c r="EY34" s="392" t="s">
        <v>292</v>
      </c>
      <c r="EZ34" s="393" t="s">
        <v>292</v>
      </c>
      <c r="FA34" s="394" t="s">
        <v>292</v>
      </c>
      <c r="FB34" s="386" t="s">
        <v>292</v>
      </c>
      <c r="FC34" s="395"/>
      <c r="FD34" s="415"/>
      <c r="FE34" s="387" t="str">
        <f t="shared" si="48"/>
        <v/>
      </c>
      <c r="FF34" s="388" t="s">
        <v>292</v>
      </c>
      <c r="FG34" s="389" t="s">
        <v>292</v>
      </c>
      <c r="FH34" s="389" t="s">
        <v>292</v>
      </c>
      <c r="FI34" s="390" t="s">
        <v>292</v>
      </c>
      <c r="FJ34" s="391" t="s">
        <v>292</v>
      </c>
      <c r="FK34" s="392" t="s">
        <v>292</v>
      </c>
      <c r="FL34" s="393" t="s">
        <v>292</v>
      </c>
      <c r="FM34" s="394" t="s">
        <v>292</v>
      </c>
      <c r="FN34" s="386" t="s">
        <v>292</v>
      </c>
      <c r="FO34" s="395"/>
      <c r="FP34" s="415"/>
      <c r="FQ34" s="387" t="str">
        <f t="shared" si="49"/>
        <v/>
      </c>
      <c r="FR34" s="388" t="s">
        <v>292</v>
      </c>
      <c r="FS34" s="389" t="s">
        <v>292</v>
      </c>
      <c r="FT34" s="389" t="s">
        <v>292</v>
      </c>
      <c r="FU34" s="390" t="s">
        <v>292</v>
      </c>
      <c r="FV34" s="391" t="s">
        <v>292</v>
      </c>
      <c r="FW34" s="392" t="s">
        <v>292</v>
      </c>
      <c r="FX34" s="393" t="s">
        <v>292</v>
      </c>
      <c r="FY34" s="394" t="s">
        <v>292</v>
      </c>
      <c r="FZ34" s="386" t="s">
        <v>292</v>
      </c>
      <c r="GA34" s="395"/>
      <c r="GB34" s="415"/>
      <c r="GC34" s="387" t="str">
        <f t="shared" si="50"/>
        <v/>
      </c>
      <c r="GD34" s="388" t="s">
        <v>292</v>
      </c>
      <c r="GE34" s="389" t="s">
        <v>292</v>
      </c>
      <c r="GF34" s="389" t="s">
        <v>292</v>
      </c>
      <c r="GG34" s="390" t="s">
        <v>292</v>
      </c>
      <c r="GH34" s="391" t="s">
        <v>292</v>
      </c>
      <c r="GI34" s="392" t="s">
        <v>292</v>
      </c>
      <c r="GJ34" s="393" t="s">
        <v>292</v>
      </c>
      <c r="GK34" s="394" t="s">
        <v>292</v>
      </c>
      <c r="GL34" s="386" t="s">
        <v>292</v>
      </c>
      <c r="GM34" s="395"/>
      <c r="GN34" s="415"/>
      <c r="GO34" s="387" t="str">
        <f t="shared" si="51"/>
        <v/>
      </c>
      <c r="GP34" s="388" t="s">
        <v>292</v>
      </c>
      <c r="GQ34" s="389" t="s">
        <v>292</v>
      </c>
      <c r="GR34" s="389" t="s">
        <v>292</v>
      </c>
      <c r="GS34" s="390" t="s">
        <v>292</v>
      </c>
      <c r="GT34" s="391" t="s">
        <v>292</v>
      </c>
      <c r="GU34" s="392" t="s">
        <v>292</v>
      </c>
      <c r="GV34" s="393" t="s">
        <v>292</v>
      </c>
      <c r="GW34" s="394" t="s">
        <v>292</v>
      </c>
      <c r="GX34" s="386"/>
      <c r="GY34" s="395"/>
      <c r="GZ34" s="415"/>
      <c r="HA34" s="387" t="str">
        <f t="shared" si="52"/>
        <v/>
      </c>
      <c r="HB34" s="388" t="s">
        <v>292</v>
      </c>
      <c r="HC34" s="389" t="s">
        <v>292</v>
      </c>
      <c r="HD34" s="389" t="s">
        <v>292</v>
      </c>
      <c r="HE34" s="390" t="s">
        <v>292</v>
      </c>
      <c r="HF34" s="391" t="s">
        <v>292</v>
      </c>
      <c r="HG34" s="392" t="s">
        <v>292</v>
      </c>
      <c r="HH34" s="393" t="s">
        <v>292</v>
      </c>
      <c r="HI34" s="394" t="s">
        <v>292</v>
      </c>
      <c r="HJ34" s="386" t="s">
        <v>292</v>
      </c>
      <c r="HK34" s="395"/>
      <c r="HM34" s="387" t="str">
        <f t="shared" si="53"/>
        <v/>
      </c>
      <c r="HN34" s="388" t="s">
        <v>292</v>
      </c>
      <c r="HO34" s="396"/>
      <c r="HP34" s="389"/>
      <c r="HQ34" s="390" t="s">
        <v>292</v>
      </c>
      <c r="HR34" s="391" t="s">
        <v>292</v>
      </c>
      <c r="HS34" s="392" t="s">
        <v>292</v>
      </c>
      <c r="HT34" s="393" t="s">
        <v>292</v>
      </c>
      <c r="HU34" s="394" t="s">
        <v>292</v>
      </c>
      <c r="HV34" s="386" t="s">
        <v>292</v>
      </c>
      <c r="HW34" s="395"/>
      <c r="HY34" s="387" t="str">
        <f t="shared" si="54"/>
        <v/>
      </c>
      <c r="HZ34" s="388" t="s">
        <v>292</v>
      </c>
      <c r="IA34" s="419" t="s">
        <v>292</v>
      </c>
      <c r="IB34" s="419" t="s">
        <v>292</v>
      </c>
      <c r="IC34" s="390" t="s">
        <v>292</v>
      </c>
      <c r="ID34" s="391" t="s">
        <v>292</v>
      </c>
      <c r="IE34" s="392" t="s">
        <v>292</v>
      </c>
      <c r="IF34" s="393" t="s">
        <v>292</v>
      </c>
      <c r="IG34" s="394" t="s">
        <v>292</v>
      </c>
      <c r="IH34" s="386" t="s">
        <v>292</v>
      </c>
      <c r="II34" s="395"/>
      <c r="IK34" s="387" t="str">
        <f t="shared" si="55"/>
        <v/>
      </c>
      <c r="IL34" s="388" t="s">
        <v>292</v>
      </c>
      <c r="IM34" s="419" t="s">
        <v>292</v>
      </c>
      <c r="IN34" s="419" t="s">
        <v>292</v>
      </c>
      <c r="IO34" s="390" t="s">
        <v>292</v>
      </c>
      <c r="IP34" s="391" t="s">
        <v>292</v>
      </c>
      <c r="IQ34" s="392" t="s">
        <v>292</v>
      </c>
      <c r="IR34" s="393" t="s">
        <v>292</v>
      </c>
      <c r="IS34" s="394" t="s">
        <v>292</v>
      </c>
      <c r="IT34" s="386" t="s">
        <v>292</v>
      </c>
      <c r="IU34" s="395"/>
      <c r="IV34" s="364" t="s">
        <v>292</v>
      </c>
      <c r="IW34" s="387" t="str">
        <f t="shared" si="0"/>
        <v/>
      </c>
      <c r="IX34" s="388" t="str">
        <f t="shared" si="1"/>
        <v/>
      </c>
      <c r="IY34" s="419" t="str">
        <f t="shared" si="56"/>
        <v/>
      </c>
      <c r="IZ34" s="396" t="str">
        <f t="shared" si="57"/>
        <v/>
      </c>
      <c r="JA34" s="390" t="str">
        <f t="shared" si="3"/>
        <v/>
      </c>
      <c r="JB34" s="391" t="str">
        <f t="shared" si="58"/>
        <v/>
      </c>
      <c r="JC34" s="392" t="str">
        <f t="shared" si="4"/>
        <v/>
      </c>
      <c r="JD34" s="393" t="str">
        <f t="shared" si="80"/>
        <v/>
      </c>
      <c r="JE34" s="394" t="str">
        <f t="shared" si="5"/>
        <v/>
      </c>
      <c r="JF34" s="386" t="str">
        <f t="shared" si="6"/>
        <v/>
      </c>
      <c r="JG34" s="395"/>
      <c r="JH34" s="420" t="s">
        <v>292</v>
      </c>
      <c r="JI34" s="387" t="str">
        <f t="shared" si="59"/>
        <v/>
      </c>
      <c r="JJ34" s="388" t="str">
        <f t="shared" si="60"/>
        <v/>
      </c>
      <c r="JK34" s="419" t="str">
        <f t="shared" si="61"/>
        <v/>
      </c>
      <c r="JL34" s="396" t="str">
        <f t="shared" si="62"/>
        <v/>
      </c>
      <c r="JM34" s="390" t="str">
        <f t="shared" si="63"/>
        <v/>
      </c>
      <c r="JN34" s="391" t="str">
        <f t="shared" si="64"/>
        <v/>
      </c>
      <c r="JO34" s="392" t="str">
        <f t="shared" si="65"/>
        <v/>
      </c>
      <c r="JP34" s="393" t="str">
        <f t="shared" si="66"/>
        <v/>
      </c>
      <c r="JQ34" s="394" t="str">
        <f t="shared" si="67"/>
        <v/>
      </c>
      <c r="JR34" s="386" t="str">
        <f t="shared" si="68"/>
        <v/>
      </c>
      <c r="JS34" s="395"/>
      <c r="JT34" s="420" t="s">
        <v>292</v>
      </c>
      <c r="JU34" s="387" t="str">
        <f t="shared" si="69"/>
        <v/>
      </c>
      <c r="JV34" s="388" t="str">
        <f t="shared" si="70"/>
        <v/>
      </c>
      <c r="JW34" s="419" t="str">
        <f t="shared" si="71"/>
        <v/>
      </c>
      <c r="JX34" s="396" t="str">
        <f t="shared" si="72"/>
        <v/>
      </c>
      <c r="JY34" s="390" t="str">
        <f t="shared" si="73"/>
        <v/>
      </c>
      <c r="JZ34" s="391" t="str">
        <f t="shared" si="74"/>
        <v/>
      </c>
      <c r="KA34" s="392" t="str">
        <f t="shared" si="75"/>
        <v/>
      </c>
      <c r="KB34" s="393" t="str">
        <f t="shared" si="76"/>
        <v/>
      </c>
      <c r="KC34" s="394" t="str">
        <f t="shared" si="77"/>
        <v/>
      </c>
      <c r="KD34" s="386" t="str">
        <f t="shared" si="78"/>
        <v/>
      </c>
      <c r="KE34" s="395"/>
      <c r="KG34" s="387" t="str">
        <f t="shared" si="26"/>
        <v/>
      </c>
      <c r="KH34" s="388" t="str">
        <f t="shared" si="27"/>
        <v/>
      </c>
      <c r="KI34" s="419" t="str">
        <f t="shared" si="28"/>
        <v/>
      </c>
      <c r="KJ34" s="396" t="str">
        <f t="shared" si="29"/>
        <v/>
      </c>
      <c r="KK34" s="390" t="str">
        <f t="shared" si="30"/>
        <v/>
      </c>
      <c r="KL34" s="391" t="str">
        <f t="shared" si="79"/>
        <v/>
      </c>
      <c r="KM34" s="392" t="str">
        <f t="shared" si="31"/>
        <v/>
      </c>
      <c r="KN34" s="393" t="str">
        <f t="shared" si="32"/>
        <v/>
      </c>
      <c r="KO34" s="394" t="str">
        <f t="shared" si="33"/>
        <v/>
      </c>
      <c r="KP34" s="386" t="str">
        <f t="shared" si="34"/>
        <v/>
      </c>
      <c r="KQ34" s="395"/>
    </row>
    <row r="35" spans="1:304" ht="13.5" customHeight="1">
      <c r="A35" s="385"/>
      <c r="B35" s="415" t="s">
        <v>314</v>
      </c>
      <c r="D35" s="364"/>
      <c r="E35" s="387">
        <f>IF(I35="","",E$3)</f>
        <v>33548</v>
      </c>
      <c r="F35" s="388" t="s">
        <v>296</v>
      </c>
      <c r="G35" s="389">
        <v>32932</v>
      </c>
      <c r="H35" s="389">
        <v>33548</v>
      </c>
      <c r="I35" s="390" t="s">
        <v>1058</v>
      </c>
      <c r="J35" s="391" t="s">
        <v>873</v>
      </c>
      <c r="K35" s="392" t="s">
        <v>615</v>
      </c>
      <c r="L35" s="393" t="s">
        <v>1335</v>
      </c>
      <c r="M35" s="394" t="s">
        <v>1059</v>
      </c>
      <c r="N35" s="386" t="s">
        <v>292</v>
      </c>
      <c r="O35" s="395"/>
      <c r="P35" s="415"/>
      <c r="Q35" s="387">
        <f>IF(U35="","",Q$3)</f>
        <v>34190</v>
      </c>
      <c r="R35" s="388" t="s">
        <v>297</v>
      </c>
      <c r="S35" s="389">
        <v>33548</v>
      </c>
      <c r="T35" s="389">
        <v>33950</v>
      </c>
      <c r="U35" s="390" t="s">
        <v>1077</v>
      </c>
      <c r="V35" s="391" t="s">
        <v>766</v>
      </c>
      <c r="W35" s="392" t="s">
        <v>615</v>
      </c>
      <c r="X35" s="393" t="s">
        <v>1335</v>
      </c>
      <c r="Y35" s="394" t="s">
        <v>1078</v>
      </c>
      <c r="Z35" s="386" t="s">
        <v>292</v>
      </c>
      <c r="AA35" s="395"/>
      <c r="AB35" s="415"/>
      <c r="AC35" s="387">
        <f>IF(AG35="","",AC$3)</f>
        <v>34452</v>
      </c>
      <c r="AD35" s="388" t="s">
        <v>713</v>
      </c>
      <c r="AE35" s="389">
        <v>34190</v>
      </c>
      <c r="AF35" s="389">
        <v>34452</v>
      </c>
      <c r="AG35" s="390" t="s">
        <v>706</v>
      </c>
      <c r="AH35" s="391" t="s">
        <v>659</v>
      </c>
      <c r="AI35" s="392" t="s">
        <v>615</v>
      </c>
      <c r="AJ35" s="393" t="s">
        <v>1338</v>
      </c>
      <c r="AK35" s="394" t="s">
        <v>707</v>
      </c>
      <c r="AL35" s="386" t="s">
        <v>292</v>
      </c>
      <c r="AM35" s="395"/>
      <c r="AN35" s="415"/>
      <c r="AO35" s="387">
        <f>IF(AS35="","",AO$3)</f>
        <v>34515</v>
      </c>
      <c r="AP35" s="388" t="s">
        <v>602</v>
      </c>
      <c r="AQ35" s="389">
        <v>34452</v>
      </c>
      <c r="AR35" s="389">
        <v>34515</v>
      </c>
      <c r="AS35" s="390" t="s">
        <v>637</v>
      </c>
      <c r="AT35" s="391" t="s">
        <v>622</v>
      </c>
      <c r="AU35" s="392" t="s">
        <v>615</v>
      </c>
      <c r="AV35" s="393" t="s">
        <v>1347</v>
      </c>
      <c r="AW35" s="394" t="s">
        <v>638</v>
      </c>
      <c r="AX35" s="386" t="s">
        <v>292</v>
      </c>
      <c r="AY35" s="395"/>
      <c r="AZ35" s="415" t="s">
        <v>1079</v>
      </c>
      <c r="BA35" s="387">
        <f>IF(BE35="","",BA$3)</f>
        <v>35075</v>
      </c>
      <c r="BB35" s="388" t="s">
        <v>607</v>
      </c>
      <c r="BC35" s="389">
        <v>34515</v>
      </c>
      <c r="BD35" s="389">
        <v>34919</v>
      </c>
      <c r="BE35" s="390" t="s">
        <v>1080</v>
      </c>
      <c r="BF35" s="391" t="s">
        <v>889</v>
      </c>
      <c r="BG35" s="392" t="s">
        <v>615</v>
      </c>
      <c r="BH35" s="393" t="s">
        <v>1364</v>
      </c>
      <c r="BI35" s="394" t="s">
        <v>1081</v>
      </c>
      <c r="BJ35" s="386" t="s">
        <v>292</v>
      </c>
      <c r="BK35" s="395"/>
      <c r="BL35" s="415"/>
      <c r="BM35" s="387">
        <f>IF(BQ35="","",BM$3)</f>
        <v>35376</v>
      </c>
      <c r="BN35" s="388" t="s">
        <v>362</v>
      </c>
      <c r="BO35" s="389">
        <v>35075</v>
      </c>
      <c r="BP35" s="389">
        <v>35376</v>
      </c>
      <c r="BQ35" s="390" t="s">
        <v>1082</v>
      </c>
      <c r="BR35" s="391" t="s">
        <v>873</v>
      </c>
      <c r="BS35" s="392" t="s">
        <v>615</v>
      </c>
      <c r="BT35" s="393" t="s">
        <v>1364</v>
      </c>
      <c r="BU35" s="394" t="s">
        <v>1083</v>
      </c>
      <c r="BV35" s="386" t="s">
        <v>292</v>
      </c>
      <c r="BW35" s="395"/>
      <c r="BX35" s="417"/>
      <c r="BY35" s="387">
        <f>IF(CC35="","",BY$3)</f>
        <v>36006</v>
      </c>
      <c r="BZ35" s="388" t="s">
        <v>363</v>
      </c>
      <c r="CA35" s="389">
        <v>35376</v>
      </c>
      <c r="CB35" s="389">
        <v>35684</v>
      </c>
      <c r="CC35" s="390" t="s">
        <v>1084</v>
      </c>
      <c r="CD35" s="391" t="s">
        <v>815</v>
      </c>
      <c r="CE35" s="392" t="s">
        <v>615</v>
      </c>
      <c r="CF35" s="393" t="s">
        <v>1335</v>
      </c>
      <c r="CG35" s="394" t="s">
        <v>1085</v>
      </c>
      <c r="CH35" s="386" t="s">
        <v>292</v>
      </c>
      <c r="CI35" s="395"/>
      <c r="CJ35" s="417"/>
      <c r="CK35" s="387">
        <f>IF(CO35="","",CK$3)</f>
        <v>36621</v>
      </c>
      <c r="CL35" s="388" t="s">
        <v>364</v>
      </c>
      <c r="CM35" s="389">
        <v>36006</v>
      </c>
      <c r="CN35" s="389">
        <v>36438</v>
      </c>
      <c r="CO35" s="390" t="s">
        <v>663</v>
      </c>
      <c r="CP35" s="391" t="s">
        <v>664</v>
      </c>
      <c r="CQ35" s="392" t="s">
        <v>615</v>
      </c>
      <c r="CR35" s="393" t="s">
        <v>1335</v>
      </c>
      <c r="CS35" s="394" t="s">
        <v>665</v>
      </c>
      <c r="CT35" s="386" t="s">
        <v>292</v>
      </c>
      <c r="CU35" s="395"/>
      <c r="CV35" s="415"/>
      <c r="CW35" s="387">
        <f>IF(DA35="","",CW$3)</f>
        <v>36711</v>
      </c>
      <c r="CX35" s="388" t="s">
        <v>365</v>
      </c>
      <c r="CY35" s="389">
        <v>36621</v>
      </c>
      <c r="CZ35" s="389">
        <v>36711</v>
      </c>
      <c r="DA35" s="390" t="s">
        <v>1086</v>
      </c>
      <c r="DB35" s="391" t="s">
        <v>835</v>
      </c>
      <c r="DC35" s="392" t="s">
        <v>615</v>
      </c>
      <c r="DD35" s="393" t="s">
        <v>1335</v>
      </c>
      <c r="DE35" s="394" t="s">
        <v>1087</v>
      </c>
      <c r="DF35" s="386" t="s">
        <v>292</v>
      </c>
      <c r="DG35" s="395"/>
      <c r="DH35" s="415"/>
      <c r="DI35" s="387">
        <f>IF(DM35="","",DI$3)</f>
        <v>37007</v>
      </c>
      <c r="DJ35" s="388" t="s">
        <v>366</v>
      </c>
      <c r="DK35" s="389">
        <v>36711</v>
      </c>
      <c r="DL35" s="389">
        <v>36865</v>
      </c>
      <c r="DM35" s="390" t="s">
        <v>1088</v>
      </c>
      <c r="DN35" s="391" t="s">
        <v>733</v>
      </c>
      <c r="DO35" s="392" t="s">
        <v>615</v>
      </c>
      <c r="DP35" s="393" t="s">
        <v>1335</v>
      </c>
      <c r="DQ35" s="394" t="s">
        <v>1089</v>
      </c>
      <c r="DR35" s="386" t="s">
        <v>292</v>
      </c>
      <c r="DS35" s="395"/>
      <c r="DT35" s="415"/>
      <c r="DU35" s="387" t="str">
        <f>IF(DY35="","",DU$3)</f>
        <v/>
      </c>
      <c r="DV35" s="388" t="s">
        <v>292</v>
      </c>
      <c r="DW35" s="389" t="s">
        <v>292</v>
      </c>
      <c r="DX35" s="389" t="s">
        <v>292</v>
      </c>
      <c r="DY35" s="390" t="s">
        <v>292</v>
      </c>
      <c r="DZ35" s="391" t="s">
        <v>292</v>
      </c>
      <c r="EA35" s="392" t="s">
        <v>292</v>
      </c>
      <c r="EB35" s="393" t="s">
        <v>292</v>
      </c>
      <c r="EC35" s="394" t="s">
        <v>292</v>
      </c>
      <c r="ED35" s="386" t="s">
        <v>292</v>
      </c>
      <c r="EE35" s="395"/>
      <c r="EF35" s="415"/>
      <c r="EG35" s="387" t="str">
        <f>IF(EK35="","",EG$3)</f>
        <v/>
      </c>
      <c r="EH35" s="388" t="s">
        <v>292</v>
      </c>
      <c r="EI35" s="389" t="s">
        <v>292</v>
      </c>
      <c r="EJ35" s="389" t="s">
        <v>292</v>
      </c>
      <c r="EK35" s="390" t="s">
        <v>292</v>
      </c>
      <c r="EL35" s="391" t="s">
        <v>292</v>
      </c>
      <c r="EM35" s="392" t="s">
        <v>292</v>
      </c>
      <c r="EN35" s="393" t="s">
        <v>292</v>
      </c>
      <c r="EO35" s="394" t="s">
        <v>292</v>
      </c>
      <c r="EP35" s="386" t="s">
        <v>292</v>
      </c>
      <c r="EQ35" s="395"/>
      <c r="ER35" s="415"/>
      <c r="ES35" s="387" t="str">
        <f>IF(EW35="","",ES$3)</f>
        <v/>
      </c>
      <c r="ET35" s="388" t="s">
        <v>292</v>
      </c>
      <c r="EU35" s="389" t="s">
        <v>292</v>
      </c>
      <c r="EV35" s="389" t="s">
        <v>292</v>
      </c>
      <c r="EW35" s="390" t="s">
        <v>292</v>
      </c>
      <c r="EX35" s="391" t="s">
        <v>292</v>
      </c>
      <c r="EY35" s="392" t="s">
        <v>292</v>
      </c>
      <c r="EZ35" s="393" t="s">
        <v>292</v>
      </c>
      <c r="FA35" s="394" t="s">
        <v>292</v>
      </c>
      <c r="FB35" s="386" t="s">
        <v>292</v>
      </c>
      <c r="FC35" s="395"/>
      <c r="FD35" s="415"/>
      <c r="FE35" s="387" t="str">
        <f>IF(FI35="","",FE$3)</f>
        <v/>
      </c>
      <c r="FF35" s="388" t="s">
        <v>292</v>
      </c>
      <c r="FG35" s="389" t="s">
        <v>292</v>
      </c>
      <c r="FH35" s="389" t="s">
        <v>292</v>
      </c>
      <c r="FI35" s="390" t="s">
        <v>292</v>
      </c>
      <c r="FJ35" s="391" t="s">
        <v>292</v>
      </c>
      <c r="FK35" s="392" t="s">
        <v>292</v>
      </c>
      <c r="FL35" s="393" t="s">
        <v>292</v>
      </c>
      <c r="FM35" s="394" t="s">
        <v>292</v>
      </c>
      <c r="FN35" s="386" t="s">
        <v>292</v>
      </c>
      <c r="FO35" s="395"/>
      <c r="FP35" s="415"/>
      <c r="FQ35" s="387" t="str">
        <f>IF(FU35="","",FQ$3)</f>
        <v/>
      </c>
      <c r="FR35" s="388" t="s">
        <v>292</v>
      </c>
      <c r="FS35" s="389" t="s">
        <v>292</v>
      </c>
      <c r="FT35" s="389" t="s">
        <v>292</v>
      </c>
      <c r="FU35" s="390" t="s">
        <v>292</v>
      </c>
      <c r="FV35" s="391" t="s">
        <v>292</v>
      </c>
      <c r="FW35" s="392" t="s">
        <v>292</v>
      </c>
      <c r="FX35" s="393" t="s">
        <v>292</v>
      </c>
      <c r="FY35" s="394" t="s">
        <v>292</v>
      </c>
      <c r="FZ35" s="386" t="s">
        <v>292</v>
      </c>
      <c r="GA35" s="395"/>
      <c r="GB35" s="415"/>
      <c r="GC35" s="387" t="str">
        <f>IF(GG35="","",GC$3)</f>
        <v/>
      </c>
      <c r="GD35" s="388" t="s">
        <v>292</v>
      </c>
      <c r="GE35" s="389" t="s">
        <v>292</v>
      </c>
      <c r="GF35" s="389" t="s">
        <v>292</v>
      </c>
      <c r="GG35" s="390" t="s">
        <v>292</v>
      </c>
      <c r="GH35" s="391" t="s">
        <v>292</v>
      </c>
      <c r="GI35" s="392" t="s">
        <v>292</v>
      </c>
      <c r="GJ35" s="393" t="s">
        <v>292</v>
      </c>
      <c r="GK35" s="394" t="s">
        <v>292</v>
      </c>
      <c r="GL35" s="386" t="s">
        <v>292</v>
      </c>
      <c r="GM35" s="395"/>
      <c r="GN35" s="415"/>
      <c r="GO35" s="387" t="str">
        <f>IF(GS35="","",GO$3)</f>
        <v/>
      </c>
      <c r="GP35" s="388" t="s">
        <v>292</v>
      </c>
      <c r="GQ35" s="389" t="s">
        <v>292</v>
      </c>
      <c r="GR35" s="389" t="s">
        <v>292</v>
      </c>
      <c r="GS35" s="390" t="s">
        <v>292</v>
      </c>
      <c r="GT35" s="391" t="s">
        <v>292</v>
      </c>
      <c r="GU35" s="392" t="s">
        <v>292</v>
      </c>
      <c r="GV35" s="393" t="s">
        <v>292</v>
      </c>
      <c r="GW35" s="394" t="s">
        <v>292</v>
      </c>
      <c r="GX35" s="386"/>
      <c r="GY35" s="395"/>
      <c r="GZ35" s="415"/>
      <c r="HA35" s="387" t="str">
        <f>IF(HE35="","",HA$3)</f>
        <v/>
      </c>
      <c r="HB35" s="388" t="s">
        <v>292</v>
      </c>
      <c r="HC35" s="389" t="s">
        <v>292</v>
      </c>
      <c r="HD35" s="389" t="s">
        <v>292</v>
      </c>
      <c r="HE35" s="390" t="s">
        <v>292</v>
      </c>
      <c r="HF35" s="391" t="s">
        <v>292</v>
      </c>
      <c r="HG35" s="392" t="s">
        <v>292</v>
      </c>
      <c r="HH35" s="393" t="s">
        <v>292</v>
      </c>
      <c r="HI35" s="394" t="s">
        <v>292</v>
      </c>
      <c r="HJ35" s="386" t="s">
        <v>292</v>
      </c>
      <c r="HK35" s="395"/>
      <c r="HM35" s="387" t="str">
        <f>IF(HQ35="","",HM$3)</f>
        <v/>
      </c>
      <c r="HN35" s="388" t="s">
        <v>292</v>
      </c>
      <c r="HO35" s="396"/>
      <c r="HP35" s="389"/>
      <c r="HQ35" s="390" t="s">
        <v>292</v>
      </c>
      <c r="HR35" s="391" t="s">
        <v>292</v>
      </c>
      <c r="HS35" s="392" t="s">
        <v>292</v>
      </c>
      <c r="HT35" s="393" t="s">
        <v>292</v>
      </c>
      <c r="HU35" s="394" t="s">
        <v>292</v>
      </c>
      <c r="HV35" s="386" t="s">
        <v>292</v>
      </c>
      <c r="HW35" s="395"/>
      <c r="HY35" s="387" t="str">
        <f>IF(IC35="","",HY$3)</f>
        <v/>
      </c>
      <c r="HZ35" s="388" t="s">
        <v>292</v>
      </c>
      <c r="IA35" s="419" t="s">
        <v>292</v>
      </c>
      <c r="IB35" s="419" t="s">
        <v>292</v>
      </c>
      <c r="IC35" s="390" t="s">
        <v>292</v>
      </c>
      <c r="ID35" s="391" t="s">
        <v>292</v>
      </c>
      <c r="IE35" s="392" t="s">
        <v>292</v>
      </c>
      <c r="IF35" s="393" t="s">
        <v>292</v>
      </c>
      <c r="IG35" s="394" t="s">
        <v>292</v>
      </c>
      <c r="IH35" s="386" t="s">
        <v>292</v>
      </c>
      <c r="II35" s="395"/>
      <c r="IK35" s="387" t="str">
        <f>IF(IO35="","",IK$3)</f>
        <v/>
      </c>
      <c r="IL35" s="388" t="s">
        <v>292</v>
      </c>
      <c r="IM35" s="419" t="s">
        <v>292</v>
      </c>
      <c r="IN35" s="419" t="s">
        <v>292</v>
      </c>
      <c r="IO35" s="390" t="s">
        <v>292</v>
      </c>
      <c r="IP35" s="391" t="s">
        <v>292</v>
      </c>
      <c r="IQ35" s="392" t="s">
        <v>292</v>
      </c>
      <c r="IR35" s="393" t="s">
        <v>292</v>
      </c>
      <c r="IS35" s="394" t="s">
        <v>292</v>
      </c>
      <c r="IT35" s="386" t="s">
        <v>292</v>
      </c>
      <c r="IU35" s="395"/>
      <c r="IV35" s="364" t="s">
        <v>292</v>
      </c>
      <c r="IW35" s="387" t="str">
        <f t="shared" si="0"/>
        <v/>
      </c>
      <c r="IX35" s="388" t="str">
        <f t="shared" si="1"/>
        <v/>
      </c>
      <c r="IY35" s="419" t="str">
        <f t="shared" si="56"/>
        <v/>
      </c>
      <c r="IZ35" s="396" t="str">
        <f t="shared" si="57"/>
        <v/>
      </c>
      <c r="JA35" s="390" t="str">
        <f t="shared" si="3"/>
        <v/>
      </c>
      <c r="JB35" s="391" t="str">
        <f t="shared" si="58"/>
        <v/>
      </c>
      <c r="JC35" s="392" t="str">
        <f t="shared" si="4"/>
        <v/>
      </c>
      <c r="JD35" s="393" t="str">
        <f t="shared" si="80"/>
        <v/>
      </c>
      <c r="JE35" s="394" t="str">
        <f t="shared" si="5"/>
        <v/>
      </c>
      <c r="JF35" s="386" t="str">
        <f t="shared" si="6"/>
        <v/>
      </c>
      <c r="JG35" s="395"/>
      <c r="JH35" s="420" t="s">
        <v>292</v>
      </c>
      <c r="JI35" s="387" t="str">
        <f t="shared" si="59"/>
        <v/>
      </c>
      <c r="JJ35" s="388" t="str">
        <f t="shared" si="60"/>
        <v/>
      </c>
      <c r="JK35" s="419" t="str">
        <f t="shared" si="61"/>
        <v/>
      </c>
      <c r="JL35" s="396" t="str">
        <f t="shared" si="62"/>
        <v/>
      </c>
      <c r="JM35" s="390" t="str">
        <f t="shared" si="63"/>
        <v/>
      </c>
      <c r="JN35" s="391" t="str">
        <f t="shared" si="64"/>
        <v/>
      </c>
      <c r="JO35" s="392" t="str">
        <f t="shared" si="65"/>
        <v/>
      </c>
      <c r="JP35" s="393" t="str">
        <f t="shared" si="66"/>
        <v/>
      </c>
      <c r="JQ35" s="394" t="str">
        <f t="shared" si="67"/>
        <v/>
      </c>
      <c r="JR35" s="386" t="str">
        <f t="shared" si="68"/>
        <v/>
      </c>
      <c r="JS35" s="395"/>
      <c r="JT35" s="420" t="s">
        <v>292</v>
      </c>
      <c r="JU35" s="387" t="str">
        <f t="shared" si="69"/>
        <v/>
      </c>
      <c r="JV35" s="388" t="str">
        <f t="shared" si="70"/>
        <v/>
      </c>
      <c r="JW35" s="419" t="str">
        <f t="shared" si="71"/>
        <v/>
      </c>
      <c r="JX35" s="396" t="str">
        <f t="shared" si="72"/>
        <v/>
      </c>
      <c r="JY35" s="390" t="str">
        <f t="shared" si="73"/>
        <v/>
      </c>
      <c r="JZ35" s="391" t="str">
        <f t="shared" si="74"/>
        <v/>
      </c>
      <c r="KA35" s="392" t="str">
        <f t="shared" si="75"/>
        <v/>
      </c>
      <c r="KB35" s="393" t="str">
        <f t="shared" si="76"/>
        <v/>
      </c>
      <c r="KC35" s="394" t="str">
        <f t="shared" si="77"/>
        <v/>
      </c>
      <c r="KD35" s="386" t="str">
        <f t="shared" si="78"/>
        <v/>
      </c>
      <c r="KE35" s="395"/>
      <c r="KG35" s="387" t="str">
        <f t="shared" si="26"/>
        <v/>
      </c>
      <c r="KH35" s="388" t="str">
        <f t="shared" si="27"/>
        <v/>
      </c>
      <c r="KI35" s="419" t="str">
        <f t="shared" si="28"/>
        <v/>
      </c>
      <c r="KJ35" s="396" t="str">
        <f t="shared" si="29"/>
        <v/>
      </c>
      <c r="KK35" s="390" t="str">
        <f t="shared" si="30"/>
        <v/>
      </c>
      <c r="KL35" s="391" t="str">
        <f t="shared" si="79"/>
        <v/>
      </c>
      <c r="KM35" s="392" t="str">
        <f t="shared" si="31"/>
        <v/>
      </c>
      <c r="KN35" s="393" t="str">
        <f t="shared" si="32"/>
        <v/>
      </c>
      <c r="KO35" s="394" t="str">
        <f t="shared" si="33"/>
        <v/>
      </c>
      <c r="KP35" s="386" t="str">
        <f t="shared" si="34"/>
        <v/>
      </c>
      <c r="KQ35" s="395"/>
    </row>
    <row r="36" spans="1:304" ht="13.5" customHeight="1">
      <c r="A36" s="385"/>
      <c r="B36" s="415" t="s">
        <v>314</v>
      </c>
      <c r="D36" s="364"/>
      <c r="E36" s="387" t="str">
        <f>IF(I36="","",E$3)</f>
        <v/>
      </c>
      <c r="F36" s="388" t="s">
        <v>292</v>
      </c>
      <c r="G36" s="389" t="s">
        <v>292</v>
      </c>
      <c r="H36" s="389" t="s">
        <v>292</v>
      </c>
      <c r="I36" s="390" t="s">
        <v>292</v>
      </c>
      <c r="J36" s="391" t="s">
        <v>292</v>
      </c>
      <c r="K36" s="392" t="s">
        <v>292</v>
      </c>
      <c r="L36" s="393" t="s">
        <v>292</v>
      </c>
      <c r="M36" s="394" t="s">
        <v>292</v>
      </c>
      <c r="N36" s="386" t="s">
        <v>292</v>
      </c>
      <c r="O36" s="395"/>
      <c r="P36" s="415"/>
      <c r="Q36" s="387">
        <f>IF(U36="","",Q$3)</f>
        <v>34190</v>
      </c>
      <c r="R36" s="388" t="s">
        <v>297</v>
      </c>
      <c r="S36" s="389">
        <v>33950</v>
      </c>
      <c r="T36" s="389">
        <v>34190</v>
      </c>
      <c r="U36" s="390" t="s">
        <v>1752</v>
      </c>
      <c r="V36" s="391" t="s">
        <v>640</v>
      </c>
      <c r="W36" s="392" t="s">
        <v>615</v>
      </c>
      <c r="X36" s="393" t="s">
        <v>1335</v>
      </c>
      <c r="Y36" s="394" t="s">
        <v>1753</v>
      </c>
      <c r="Z36" s="386" t="s">
        <v>292</v>
      </c>
      <c r="AA36" s="395"/>
      <c r="AB36" s="415"/>
      <c r="AC36" s="387" t="str">
        <f>IF(AG36="","",AC$3)</f>
        <v/>
      </c>
      <c r="AD36" s="388" t="s">
        <v>292</v>
      </c>
      <c r="AE36" s="389" t="s">
        <v>292</v>
      </c>
      <c r="AF36" s="389" t="s">
        <v>292</v>
      </c>
      <c r="AG36" s="390" t="s">
        <v>292</v>
      </c>
      <c r="AH36" s="391" t="s">
        <v>292</v>
      </c>
      <c r="AI36" s="392" t="s">
        <v>292</v>
      </c>
      <c r="AJ36" s="393" t="s">
        <v>292</v>
      </c>
      <c r="AK36" s="394" t="s">
        <v>292</v>
      </c>
      <c r="AL36" s="386" t="s">
        <v>292</v>
      </c>
      <c r="AM36" s="395"/>
      <c r="AN36" s="415"/>
      <c r="AO36" s="387" t="str">
        <f>IF(AS36="","",AO$3)</f>
        <v/>
      </c>
      <c r="AP36" s="388" t="s">
        <v>292</v>
      </c>
      <c r="AQ36" s="389" t="s">
        <v>292</v>
      </c>
      <c r="AR36" s="389" t="s">
        <v>292</v>
      </c>
      <c r="AS36" s="390" t="s">
        <v>292</v>
      </c>
      <c r="AT36" s="391" t="s">
        <v>292</v>
      </c>
      <c r="AU36" s="392" t="s">
        <v>292</v>
      </c>
      <c r="AV36" s="393" t="s">
        <v>292</v>
      </c>
      <c r="AW36" s="394" t="s">
        <v>292</v>
      </c>
      <c r="AX36" s="386" t="s">
        <v>292</v>
      </c>
      <c r="AY36" s="395"/>
      <c r="AZ36" s="415"/>
      <c r="BA36" s="387">
        <f>IF(BE36="","",BA$3)</f>
        <v>35075</v>
      </c>
      <c r="BB36" s="388" t="s">
        <v>607</v>
      </c>
      <c r="BC36" s="389">
        <v>34919</v>
      </c>
      <c r="BD36" s="389">
        <v>35075</v>
      </c>
      <c r="BE36" s="390" t="s">
        <v>1090</v>
      </c>
      <c r="BF36" s="391" t="s">
        <v>835</v>
      </c>
      <c r="BG36" s="392" t="s">
        <v>615</v>
      </c>
      <c r="BH36" s="393" t="s">
        <v>1364</v>
      </c>
      <c r="BI36" s="394" t="s">
        <v>1091</v>
      </c>
      <c r="BJ36" s="386" t="s">
        <v>292</v>
      </c>
      <c r="BK36" s="395"/>
      <c r="BL36" s="415"/>
      <c r="BM36" s="387" t="str">
        <f>IF(BQ36="","",BM$3)</f>
        <v/>
      </c>
      <c r="BN36" s="388" t="s">
        <v>292</v>
      </c>
      <c r="BO36" s="389" t="s">
        <v>292</v>
      </c>
      <c r="BP36" s="389" t="s">
        <v>292</v>
      </c>
      <c r="BQ36" s="390" t="s">
        <v>292</v>
      </c>
      <c r="BR36" s="391" t="s">
        <v>292</v>
      </c>
      <c r="BS36" s="392" t="s">
        <v>292</v>
      </c>
      <c r="BT36" s="393" t="s">
        <v>292</v>
      </c>
      <c r="BU36" s="394" t="s">
        <v>292</v>
      </c>
      <c r="BV36" s="386" t="s">
        <v>292</v>
      </c>
      <c r="BW36" s="395"/>
      <c r="BX36" s="417"/>
      <c r="BY36" s="387">
        <f>IF(CC36="","",BY$3)</f>
        <v>36006</v>
      </c>
      <c r="BZ36" s="388" t="s">
        <v>363</v>
      </c>
      <c r="CA36" s="389">
        <v>35684</v>
      </c>
      <c r="CB36" s="389">
        <v>36006</v>
      </c>
      <c r="CC36" s="390" t="s">
        <v>644</v>
      </c>
      <c r="CD36" s="391" t="s">
        <v>645</v>
      </c>
      <c r="CE36" s="392" t="s">
        <v>615</v>
      </c>
      <c r="CF36" s="393" t="s">
        <v>1335</v>
      </c>
      <c r="CG36" s="394" t="s">
        <v>646</v>
      </c>
      <c r="CH36" s="386" t="s">
        <v>292</v>
      </c>
      <c r="CI36" s="395"/>
      <c r="CJ36" s="418"/>
      <c r="CK36" s="387">
        <f>IF(CO36="","",CK$3)</f>
        <v>36621</v>
      </c>
      <c r="CL36" s="388" t="s">
        <v>364</v>
      </c>
      <c r="CM36" s="389">
        <v>36438</v>
      </c>
      <c r="CN36" s="389">
        <v>36621</v>
      </c>
      <c r="CO36" s="390" t="s">
        <v>1086</v>
      </c>
      <c r="CP36" s="391" t="s">
        <v>835</v>
      </c>
      <c r="CQ36" s="392" t="s">
        <v>615</v>
      </c>
      <c r="CR36" s="393" t="s">
        <v>1335</v>
      </c>
      <c r="CS36" s="394" t="s">
        <v>1087</v>
      </c>
      <c r="CT36" s="386" t="s">
        <v>292</v>
      </c>
      <c r="CU36" s="395"/>
      <c r="CV36" s="415"/>
      <c r="CW36" s="387" t="str">
        <f>IF(DA36="","",CW$3)</f>
        <v/>
      </c>
      <c r="CX36" s="388" t="s">
        <v>292</v>
      </c>
      <c r="CY36" s="389" t="s">
        <v>292</v>
      </c>
      <c r="CZ36" s="389" t="s">
        <v>292</v>
      </c>
      <c r="DA36" s="390" t="s">
        <v>292</v>
      </c>
      <c r="DB36" s="391" t="s">
        <v>292</v>
      </c>
      <c r="DC36" s="392" t="s">
        <v>292</v>
      </c>
      <c r="DD36" s="393" t="s">
        <v>292</v>
      </c>
      <c r="DE36" s="394" t="s">
        <v>292</v>
      </c>
      <c r="DF36" s="386" t="s">
        <v>292</v>
      </c>
      <c r="DG36" s="395"/>
      <c r="DH36" s="415"/>
      <c r="DI36" s="387">
        <f>IF(DM36="","",DI$3)</f>
        <v>37007</v>
      </c>
      <c r="DJ36" s="388" t="s">
        <v>366</v>
      </c>
      <c r="DK36" s="389">
        <v>36865</v>
      </c>
      <c r="DL36" s="389">
        <v>36897</v>
      </c>
      <c r="DM36" s="390" t="s">
        <v>706</v>
      </c>
      <c r="DN36" s="391" t="s">
        <v>659</v>
      </c>
      <c r="DO36" s="392" t="s">
        <v>615</v>
      </c>
      <c r="DP36" s="393" t="s">
        <v>1338</v>
      </c>
      <c r="DQ36" s="394" t="s">
        <v>707</v>
      </c>
      <c r="DR36" s="386"/>
      <c r="DS36" s="395"/>
      <c r="DT36" s="415"/>
      <c r="DU36" s="387" t="str">
        <f>IF(DY36="","",DU$3)</f>
        <v/>
      </c>
      <c r="DV36" s="388" t="s">
        <v>292</v>
      </c>
      <c r="DW36" s="389" t="s">
        <v>292</v>
      </c>
      <c r="DX36" s="389" t="s">
        <v>292</v>
      </c>
      <c r="DY36" s="390" t="s">
        <v>292</v>
      </c>
      <c r="DZ36" s="391" t="s">
        <v>292</v>
      </c>
      <c r="EA36" s="392" t="s">
        <v>292</v>
      </c>
      <c r="EB36" s="393" t="s">
        <v>292</v>
      </c>
      <c r="EC36" s="394" t="s">
        <v>292</v>
      </c>
      <c r="ED36" s="386" t="s">
        <v>292</v>
      </c>
      <c r="EE36" s="395"/>
      <c r="EF36" s="415"/>
      <c r="EG36" s="387" t="str">
        <f>IF(EK36="","",EG$3)</f>
        <v/>
      </c>
      <c r="EH36" s="388" t="s">
        <v>292</v>
      </c>
      <c r="EI36" s="389" t="s">
        <v>292</v>
      </c>
      <c r="EJ36" s="389" t="s">
        <v>292</v>
      </c>
      <c r="EK36" s="390" t="s">
        <v>292</v>
      </c>
      <c r="EL36" s="391" t="s">
        <v>292</v>
      </c>
      <c r="EM36" s="392" t="s">
        <v>292</v>
      </c>
      <c r="EN36" s="393" t="s">
        <v>292</v>
      </c>
      <c r="EO36" s="394" t="s">
        <v>292</v>
      </c>
      <c r="EP36" s="386" t="s">
        <v>292</v>
      </c>
      <c r="EQ36" s="395"/>
      <c r="ER36" s="415"/>
      <c r="ES36" s="387" t="str">
        <f>IF(EW36="","",ES$3)</f>
        <v/>
      </c>
      <c r="ET36" s="388" t="s">
        <v>292</v>
      </c>
      <c r="EU36" s="389" t="s">
        <v>292</v>
      </c>
      <c r="EV36" s="389" t="s">
        <v>292</v>
      </c>
      <c r="EW36" s="390" t="s">
        <v>292</v>
      </c>
      <c r="EX36" s="391" t="s">
        <v>292</v>
      </c>
      <c r="EY36" s="392" t="s">
        <v>292</v>
      </c>
      <c r="EZ36" s="393" t="s">
        <v>292</v>
      </c>
      <c r="FA36" s="394" t="s">
        <v>292</v>
      </c>
      <c r="FB36" s="386" t="s">
        <v>292</v>
      </c>
      <c r="FC36" s="395"/>
      <c r="FD36" s="415"/>
      <c r="FE36" s="387" t="str">
        <f>IF(FI36="","",FE$3)</f>
        <v/>
      </c>
      <c r="FF36" s="388" t="s">
        <v>292</v>
      </c>
      <c r="FG36" s="389" t="s">
        <v>292</v>
      </c>
      <c r="FH36" s="389" t="s">
        <v>292</v>
      </c>
      <c r="FI36" s="390" t="s">
        <v>292</v>
      </c>
      <c r="FJ36" s="391" t="s">
        <v>292</v>
      </c>
      <c r="FK36" s="392" t="s">
        <v>292</v>
      </c>
      <c r="FL36" s="393" t="s">
        <v>292</v>
      </c>
      <c r="FM36" s="394" t="s">
        <v>292</v>
      </c>
      <c r="FN36" s="386" t="s">
        <v>292</v>
      </c>
      <c r="FO36" s="395"/>
      <c r="FP36" s="415"/>
      <c r="FQ36" s="387" t="str">
        <f>IF(FU36="","",FQ$3)</f>
        <v/>
      </c>
      <c r="FR36" s="388" t="s">
        <v>292</v>
      </c>
      <c r="FS36" s="389" t="s">
        <v>292</v>
      </c>
      <c r="FT36" s="389" t="s">
        <v>292</v>
      </c>
      <c r="FU36" s="390" t="s">
        <v>292</v>
      </c>
      <c r="FV36" s="391" t="s">
        <v>292</v>
      </c>
      <c r="FW36" s="392" t="s">
        <v>292</v>
      </c>
      <c r="FX36" s="393" t="s">
        <v>292</v>
      </c>
      <c r="FY36" s="394" t="s">
        <v>292</v>
      </c>
      <c r="FZ36" s="386" t="s">
        <v>292</v>
      </c>
      <c r="GA36" s="395"/>
      <c r="GB36" s="415"/>
      <c r="GC36" s="387" t="str">
        <f>IF(GG36="","",GC$3)</f>
        <v/>
      </c>
      <c r="GD36" s="388" t="s">
        <v>292</v>
      </c>
      <c r="GE36" s="389" t="s">
        <v>292</v>
      </c>
      <c r="GF36" s="389" t="s">
        <v>292</v>
      </c>
      <c r="GG36" s="390" t="s">
        <v>292</v>
      </c>
      <c r="GH36" s="391" t="s">
        <v>292</v>
      </c>
      <c r="GI36" s="392" t="s">
        <v>292</v>
      </c>
      <c r="GJ36" s="393" t="s">
        <v>292</v>
      </c>
      <c r="GK36" s="394" t="s">
        <v>292</v>
      </c>
      <c r="GL36" s="386" t="s">
        <v>292</v>
      </c>
      <c r="GM36" s="395"/>
      <c r="GN36" s="415"/>
      <c r="GO36" s="387" t="str">
        <f>IF(GS36="","",GO$3)</f>
        <v/>
      </c>
      <c r="GP36" s="388" t="s">
        <v>292</v>
      </c>
      <c r="GQ36" s="389" t="s">
        <v>292</v>
      </c>
      <c r="GR36" s="389" t="s">
        <v>292</v>
      </c>
      <c r="GS36" s="390" t="s">
        <v>292</v>
      </c>
      <c r="GT36" s="391" t="s">
        <v>292</v>
      </c>
      <c r="GU36" s="392" t="s">
        <v>292</v>
      </c>
      <c r="GV36" s="393" t="s">
        <v>292</v>
      </c>
      <c r="GW36" s="394" t="s">
        <v>292</v>
      </c>
      <c r="GX36" s="386"/>
      <c r="GY36" s="395"/>
      <c r="GZ36" s="415"/>
      <c r="HA36" s="387" t="str">
        <f>IF(HE36="","",HA$3)</f>
        <v/>
      </c>
      <c r="HB36" s="388" t="s">
        <v>292</v>
      </c>
      <c r="HC36" s="389" t="s">
        <v>292</v>
      </c>
      <c r="HD36" s="389" t="s">
        <v>292</v>
      </c>
      <c r="HE36" s="390" t="s">
        <v>292</v>
      </c>
      <c r="HF36" s="391" t="s">
        <v>292</v>
      </c>
      <c r="HG36" s="392" t="s">
        <v>292</v>
      </c>
      <c r="HH36" s="393" t="s">
        <v>292</v>
      </c>
      <c r="HI36" s="394" t="s">
        <v>292</v>
      </c>
      <c r="HJ36" s="386" t="s">
        <v>292</v>
      </c>
      <c r="HK36" s="395"/>
      <c r="HM36" s="387" t="str">
        <f>IF(HQ36="","",HM$3)</f>
        <v/>
      </c>
      <c r="HN36" s="388" t="s">
        <v>292</v>
      </c>
      <c r="HO36" s="396"/>
      <c r="HP36" s="389"/>
      <c r="HQ36" s="390" t="s">
        <v>292</v>
      </c>
      <c r="HR36" s="391" t="s">
        <v>292</v>
      </c>
      <c r="HS36" s="392" t="s">
        <v>292</v>
      </c>
      <c r="HT36" s="393" t="s">
        <v>292</v>
      </c>
      <c r="HU36" s="394" t="s">
        <v>292</v>
      </c>
      <c r="HV36" s="386" t="s">
        <v>292</v>
      </c>
      <c r="HW36" s="395"/>
      <c r="HY36" s="387" t="str">
        <f>IF(IC36="","",HY$3)</f>
        <v/>
      </c>
      <c r="HZ36" s="388" t="s">
        <v>292</v>
      </c>
      <c r="IA36" s="419" t="s">
        <v>292</v>
      </c>
      <c r="IB36" s="419" t="s">
        <v>292</v>
      </c>
      <c r="IC36" s="390" t="s">
        <v>292</v>
      </c>
      <c r="ID36" s="391" t="s">
        <v>292</v>
      </c>
      <c r="IE36" s="392" t="s">
        <v>292</v>
      </c>
      <c r="IF36" s="393" t="s">
        <v>292</v>
      </c>
      <c r="IG36" s="394" t="s">
        <v>292</v>
      </c>
      <c r="IH36" s="386" t="s">
        <v>292</v>
      </c>
      <c r="II36" s="395"/>
      <c r="IK36" s="387" t="str">
        <f>IF(IO36="","",IK$3)</f>
        <v/>
      </c>
      <c r="IL36" s="388" t="s">
        <v>292</v>
      </c>
      <c r="IM36" s="419" t="s">
        <v>292</v>
      </c>
      <c r="IN36" s="419" t="s">
        <v>292</v>
      </c>
      <c r="IO36" s="390" t="s">
        <v>292</v>
      </c>
      <c r="IP36" s="391" t="s">
        <v>292</v>
      </c>
      <c r="IQ36" s="392" t="s">
        <v>292</v>
      </c>
      <c r="IR36" s="393" t="s">
        <v>292</v>
      </c>
      <c r="IS36" s="394" t="s">
        <v>292</v>
      </c>
      <c r="IT36" s="386" t="s">
        <v>292</v>
      </c>
      <c r="IU36" s="395"/>
      <c r="IV36" s="364" t="s">
        <v>292</v>
      </c>
      <c r="IW36" s="387" t="str">
        <f t="shared" si="0"/>
        <v/>
      </c>
      <c r="IX36" s="388" t="str">
        <f t="shared" si="1"/>
        <v/>
      </c>
      <c r="IY36" s="419" t="str">
        <f t="shared" si="56"/>
        <v/>
      </c>
      <c r="IZ36" s="396" t="str">
        <f t="shared" si="57"/>
        <v/>
      </c>
      <c r="JA36" s="390" t="str">
        <f t="shared" si="3"/>
        <v/>
      </c>
      <c r="JB36" s="391" t="str">
        <f t="shared" si="58"/>
        <v/>
      </c>
      <c r="JC36" s="392" t="str">
        <f t="shared" si="4"/>
        <v/>
      </c>
      <c r="JD36" s="393" t="str">
        <f t="shared" si="80"/>
        <v/>
      </c>
      <c r="JE36" s="394" t="str">
        <f t="shared" si="5"/>
        <v/>
      </c>
      <c r="JF36" s="386" t="str">
        <f t="shared" si="6"/>
        <v/>
      </c>
      <c r="JG36" s="395"/>
      <c r="JH36" s="420" t="s">
        <v>292</v>
      </c>
      <c r="JI36" s="387" t="str">
        <f t="shared" si="59"/>
        <v/>
      </c>
      <c r="JJ36" s="388" t="str">
        <f t="shared" si="60"/>
        <v/>
      </c>
      <c r="JK36" s="419" t="str">
        <f t="shared" si="61"/>
        <v/>
      </c>
      <c r="JL36" s="396" t="str">
        <f t="shared" si="62"/>
        <v/>
      </c>
      <c r="JM36" s="390" t="str">
        <f t="shared" si="63"/>
        <v/>
      </c>
      <c r="JN36" s="391" t="str">
        <f t="shared" si="64"/>
        <v/>
      </c>
      <c r="JO36" s="392" t="str">
        <f t="shared" si="65"/>
        <v/>
      </c>
      <c r="JP36" s="393" t="str">
        <f t="shared" si="66"/>
        <v/>
      </c>
      <c r="JQ36" s="394" t="str">
        <f t="shared" si="67"/>
        <v/>
      </c>
      <c r="JR36" s="386" t="str">
        <f t="shared" si="68"/>
        <v/>
      </c>
      <c r="JS36" s="395"/>
      <c r="JT36" s="420" t="s">
        <v>292</v>
      </c>
      <c r="JU36" s="387" t="str">
        <f t="shared" si="69"/>
        <v/>
      </c>
      <c r="JV36" s="388" t="str">
        <f t="shared" si="70"/>
        <v/>
      </c>
      <c r="JW36" s="419" t="str">
        <f t="shared" si="71"/>
        <v/>
      </c>
      <c r="JX36" s="396" t="str">
        <f t="shared" si="72"/>
        <v/>
      </c>
      <c r="JY36" s="390" t="str">
        <f t="shared" si="73"/>
        <v/>
      </c>
      <c r="JZ36" s="391" t="str">
        <f t="shared" si="74"/>
        <v/>
      </c>
      <c r="KA36" s="392" t="str">
        <f t="shared" si="75"/>
        <v/>
      </c>
      <c r="KB36" s="393" t="str">
        <f t="shared" si="76"/>
        <v/>
      </c>
      <c r="KC36" s="394" t="str">
        <f t="shared" si="77"/>
        <v/>
      </c>
      <c r="KD36" s="386" t="str">
        <f t="shared" si="78"/>
        <v/>
      </c>
      <c r="KE36" s="395"/>
      <c r="KG36" s="387" t="str">
        <f t="shared" si="26"/>
        <v/>
      </c>
      <c r="KH36" s="388" t="str">
        <f t="shared" si="27"/>
        <v/>
      </c>
      <c r="KI36" s="419" t="str">
        <f t="shared" si="28"/>
        <v/>
      </c>
      <c r="KJ36" s="396" t="str">
        <f t="shared" si="29"/>
        <v/>
      </c>
      <c r="KK36" s="390" t="str">
        <f t="shared" si="30"/>
        <v/>
      </c>
      <c r="KL36" s="391" t="str">
        <f t="shared" si="79"/>
        <v/>
      </c>
      <c r="KM36" s="392" t="str">
        <f t="shared" si="31"/>
        <v/>
      </c>
      <c r="KN36" s="393" t="str">
        <f t="shared" si="32"/>
        <v/>
      </c>
      <c r="KO36" s="394" t="str">
        <f t="shared" si="33"/>
        <v/>
      </c>
      <c r="KP36" s="386" t="str">
        <f t="shared" si="34"/>
        <v/>
      </c>
      <c r="KQ36" s="395"/>
    </row>
    <row r="37" spans="1:304" ht="13.5" customHeight="1">
      <c r="A37" s="385"/>
      <c r="B37" s="415" t="s">
        <v>306</v>
      </c>
      <c r="D37" s="364"/>
      <c r="E37" s="387" t="str">
        <f t="shared" si="35"/>
        <v/>
      </c>
      <c r="F37" s="388" t="s">
        <v>292</v>
      </c>
      <c r="G37" s="389" t="s">
        <v>292</v>
      </c>
      <c r="H37" s="389" t="s">
        <v>292</v>
      </c>
      <c r="I37" s="390" t="s">
        <v>292</v>
      </c>
      <c r="J37" s="391" t="s">
        <v>292</v>
      </c>
      <c r="K37" s="392" t="s">
        <v>292</v>
      </c>
      <c r="L37" s="393" t="s">
        <v>292</v>
      </c>
      <c r="M37" s="394" t="s">
        <v>292</v>
      </c>
      <c r="N37" s="386" t="s">
        <v>292</v>
      </c>
      <c r="O37" s="395"/>
      <c r="P37" s="415"/>
      <c r="Q37" s="387" t="str">
        <f t="shared" si="36"/>
        <v/>
      </c>
      <c r="R37" s="388" t="s">
        <v>292</v>
      </c>
      <c r="S37" s="389" t="s">
        <v>292</v>
      </c>
      <c r="T37" s="389" t="s">
        <v>292</v>
      </c>
      <c r="U37" s="390" t="s">
        <v>292</v>
      </c>
      <c r="V37" s="391" t="s">
        <v>292</v>
      </c>
      <c r="W37" s="392" t="s">
        <v>292</v>
      </c>
      <c r="X37" s="393" t="s">
        <v>292</v>
      </c>
      <c r="Y37" s="394" t="s">
        <v>292</v>
      </c>
      <c r="Z37" s="386" t="s">
        <v>292</v>
      </c>
      <c r="AA37" s="395"/>
      <c r="AB37" s="415"/>
      <c r="AC37" s="387" t="str">
        <f t="shared" si="37"/>
        <v/>
      </c>
      <c r="AD37" s="388" t="s">
        <v>292</v>
      </c>
      <c r="AE37" s="389" t="s">
        <v>292</v>
      </c>
      <c r="AF37" s="389" t="s">
        <v>292</v>
      </c>
      <c r="AG37" s="390" t="s">
        <v>292</v>
      </c>
      <c r="AH37" s="391" t="s">
        <v>292</v>
      </c>
      <c r="AI37" s="392" t="s">
        <v>292</v>
      </c>
      <c r="AJ37" s="393" t="s">
        <v>292</v>
      </c>
      <c r="AK37" s="394" t="s">
        <v>292</v>
      </c>
      <c r="AL37" s="386" t="s">
        <v>292</v>
      </c>
      <c r="AM37" s="395"/>
      <c r="AN37" s="415"/>
      <c r="AO37" s="387" t="str">
        <f t="shared" si="38"/>
        <v/>
      </c>
      <c r="AP37" s="388" t="s">
        <v>292</v>
      </c>
      <c r="AQ37" s="389" t="s">
        <v>292</v>
      </c>
      <c r="AR37" s="389" t="s">
        <v>292</v>
      </c>
      <c r="AS37" s="390" t="s">
        <v>292</v>
      </c>
      <c r="AT37" s="391" t="s">
        <v>292</v>
      </c>
      <c r="AU37" s="392" t="s">
        <v>292</v>
      </c>
      <c r="AV37" s="393" t="s">
        <v>292</v>
      </c>
      <c r="AW37" s="394" t="s">
        <v>292</v>
      </c>
      <c r="AX37" s="386" t="s">
        <v>292</v>
      </c>
      <c r="AY37" s="395"/>
      <c r="AZ37" s="415"/>
      <c r="BA37" s="387" t="str">
        <f t="shared" si="39"/>
        <v/>
      </c>
      <c r="BB37" s="388" t="s">
        <v>292</v>
      </c>
      <c r="BC37" s="389" t="s">
        <v>292</v>
      </c>
      <c r="BD37" s="389" t="s">
        <v>292</v>
      </c>
      <c r="BE37" s="390" t="s">
        <v>292</v>
      </c>
      <c r="BF37" s="391" t="s">
        <v>292</v>
      </c>
      <c r="BG37" s="392" t="s">
        <v>292</v>
      </c>
      <c r="BH37" s="393" t="s">
        <v>292</v>
      </c>
      <c r="BI37" s="394" t="s">
        <v>292</v>
      </c>
      <c r="BJ37" s="386" t="s">
        <v>292</v>
      </c>
      <c r="BK37" s="395"/>
      <c r="BL37" s="415"/>
      <c r="BM37" s="387" t="str">
        <f t="shared" si="40"/>
        <v/>
      </c>
      <c r="BN37" s="388" t="s">
        <v>292</v>
      </c>
      <c r="BO37" s="389" t="s">
        <v>292</v>
      </c>
      <c r="BP37" s="389" t="s">
        <v>292</v>
      </c>
      <c r="BQ37" s="390" t="s">
        <v>292</v>
      </c>
      <c r="BR37" s="391" t="s">
        <v>292</v>
      </c>
      <c r="BS37" s="392" t="s">
        <v>292</v>
      </c>
      <c r="BT37" s="393" t="s">
        <v>292</v>
      </c>
      <c r="BU37" s="394" t="s">
        <v>292</v>
      </c>
      <c r="BV37" s="386" t="s">
        <v>292</v>
      </c>
      <c r="BW37" s="395"/>
      <c r="BX37" s="421"/>
      <c r="BY37" s="387" t="str">
        <f t="shared" si="41"/>
        <v/>
      </c>
      <c r="BZ37" s="388" t="s">
        <v>292</v>
      </c>
      <c r="CA37" s="389" t="s">
        <v>292</v>
      </c>
      <c r="CB37" s="389" t="s">
        <v>292</v>
      </c>
      <c r="CC37" s="390" t="s">
        <v>292</v>
      </c>
      <c r="CD37" s="391" t="s">
        <v>292</v>
      </c>
      <c r="CE37" s="392" t="s">
        <v>292</v>
      </c>
      <c r="CF37" s="393" t="s">
        <v>292</v>
      </c>
      <c r="CG37" s="394" t="s">
        <v>292</v>
      </c>
      <c r="CH37" s="386" t="s">
        <v>292</v>
      </c>
      <c r="CI37" s="395"/>
      <c r="CJ37" s="417"/>
      <c r="CK37" s="387" t="str">
        <f t="shared" si="42"/>
        <v/>
      </c>
      <c r="CL37" s="388" t="s">
        <v>292</v>
      </c>
      <c r="CM37" s="389" t="s">
        <v>292</v>
      </c>
      <c r="CN37" s="389" t="s">
        <v>292</v>
      </c>
      <c r="CO37" s="390" t="s">
        <v>292</v>
      </c>
      <c r="CP37" s="391" t="s">
        <v>292</v>
      </c>
      <c r="CQ37" s="392" t="s">
        <v>292</v>
      </c>
      <c r="CR37" s="393" t="s">
        <v>292</v>
      </c>
      <c r="CS37" s="394" t="s">
        <v>292</v>
      </c>
      <c r="CT37" s="386" t="s">
        <v>292</v>
      </c>
      <c r="CU37" s="395"/>
      <c r="CV37" s="415"/>
      <c r="CW37" s="387" t="str">
        <f t="shared" si="43"/>
        <v/>
      </c>
      <c r="CX37" s="388" t="s">
        <v>292</v>
      </c>
      <c r="CY37" s="389" t="s">
        <v>292</v>
      </c>
      <c r="CZ37" s="389" t="s">
        <v>292</v>
      </c>
      <c r="DA37" s="390" t="s">
        <v>292</v>
      </c>
      <c r="DB37" s="391" t="s">
        <v>292</v>
      </c>
      <c r="DC37" s="392" t="s">
        <v>292</v>
      </c>
      <c r="DD37" s="393" t="s">
        <v>292</v>
      </c>
      <c r="DE37" s="394" t="s">
        <v>292</v>
      </c>
      <c r="DF37" s="386" t="s">
        <v>292</v>
      </c>
      <c r="DG37" s="395"/>
      <c r="DH37" s="418"/>
      <c r="DI37" s="387">
        <f t="shared" si="44"/>
        <v>37007</v>
      </c>
      <c r="DJ37" s="388" t="s">
        <v>366</v>
      </c>
      <c r="DK37" s="389">
        <v>36897</v>
      </c>
      <c r="DL37" s="389">
        <v>37007</v>
      </c>
      <c r="DM37" s="390" t="s">
        <v>706</v>
      </c>
      <c r="DN37" s="391" t="s">
        <v>659</v>
      </c>
      <c r="DO37" s="392" t="s">
        <v>615</v>
      </c>
      <c r="DP37" s="393" t="s">
        <v>1338</v>
      </c>
      <c r="DQ37" s="394" t="s">
        <v>707</v>
      </c>
      <c r="DR37" s="386" t="s">
        <v>292</v>
      </c>
      <c r="DS37" s="395"/>
      <c r="DT37" s="415"/>
      <c r="DU37" s="387">
        <f t="shared" si="45"/>
        <v>37944</v>
      </c>
      <c r="DV37" s="388" t="s">
        <v>367</v>
      </c>
      <c r="DW37" s="389">
        <v>37007</v>
      </c>
      <c r="DX37" s="389">
        <v>37944</v>
      </c>
      <c r="DY37" s="390" t="s">
        <v>706</v>
      </c>
      <c r="DZ37" s="391" t="s">
        <v>659</v>
      </c>
      <c r="EA37" s="392" t="s">
        <v>615</v>
      </c>
      <c r="EB37" s="393" t="s">
        <v>1338</v>
      </c>
      <c r="EC37" s="394" t="s">
        <v>707</v>
      </c>
      <c r="ED37" s="386" t="s">
        <v>292</v>
      </c>
      <c r="EE37" s="395"/>
      <c r="EF37" s="415"/>
      <c r="EG37" s="387">
        <f t="shared" si="46"/>
        <v>38616</v>
      </c>
      <c r="EH37" s="388" t="s">
        <v>368</v>
      </c>
      <c r="EI37" s="389">
        <v>37944</v>
      </c>
      <c r="EJ37" s="389">
        <v>38257</v>
      </c>
      <c r="EK37" s="390" t="s">
        <v>706</v>
      </c>
      <c r="EL37" s="391" t="s">
        <v>659</v>
      </c>
      <c r="EM37" s="392" t="s">
        <v>615</v>
      </c>
      <c r="EN37" s="393" t="s">
        <v>1338</v>
      </c>
      <c r="EO37" s="394" t="s">
        <v>707</v>
      </c>
      <c r="EP37" s="386" t="s">
        <v>292</v>
      </c>
      <c r="EQ37" s="395"/>
      <c r="ER37" s="415"/>
      <c r="ES37" s="387">
        <f t="shared" si="47"/>
        <v>38986</v>
      </c>
      <c r="ET37" s="388" t="s">
        <v>369</v>
      </c>
      <c r="EU37" s="389">
        <v>38616</v>
      </c>
      <c r="EV37" s="389">
        <v>38656</v>
      </c>
      <c r="EW37" s="390" t="s">
        <v>911</v>
      </c>
      <c r="EX37" s="391" t="s">
        <v>629</v>
      </c>
      <c r="EY37" s="392" t="s">
        <v>615</v>
      </c>
      <c r="EZ37" s="393" t="s">
        <v>1335</v>
      </c>
      <c r="FA37" s="394" t="s">
        <v>912</v>
      </c>
      <c r="FB37" s="386" t="s">
        <v>292</v>
      </c>
      <c r="FC37" s="395"/>
      <c r="FD37" s="418"/>
      <c r="FE37" s="387">
        <f t="shared" si="48"/>
        <v>39351</v>
      </c>
      <c r="FF37" s="388" t="s">
        <v>370</v>
      </c>
      <c r="FG37" s="389">
        <v>38986</v>
      </c>
      <c r="FH37" s="389">
        <v>39321</v>
      </c>
      <c r="FI37" s="390" t="s">
        <v>647</v>
      </c>
      <c r="FJ37" s="391" t="s">
        <v>648</v>
      </c>
      <c r="FK37" s="392" t="s">
        <v>615</v>
      </c>
      <c r="FL37" s="393" t="s">
        <v>1335</v>
      </c>
      <c r="FM37" s="394" t="s">
        <v>649</v>
      </c>
      <c r="FN37" s="386" t="s">
        <v>292</v>
      </c>
      <c r="FO37" s="395"/>
      <c r="FP37" s="418"/>
      <c r="FQ37" s="387">
        <f t="shared" si="49"/>
        <v>39662</v>
      </c>
      <c r="FR37" s="388" t="s">
        <v>372</v>
      </c>
      <c r="FS37" s="389">
        <v>39351</v>
      </c>
      <c r="FT37" s="389">
        <v>39662</v>
      </c>
      <c r="FU37" s="390" t="s">
        <v>650</v>
      </c>
      <c r="FV37" s="391" t="s">
        <v>622</v>
      </c>
      <c r="FW37" s="392" t="s">
        <v>615</v>
      </c>
      <c r="FX37" s="393" t="s">
        <v>1335</v>
      </c>
      <c r="FY37" s="394" t="s">
        <v>651</v>
      </c>
      <c r="FZ37" s="386" t="s">
        <v>292</v>
      </c>
      <c r="GA37" s="395"/>
      <c r="GB37" s="418"/>
      <c r="GC37" s="387">
        <f t="shared" si="50"/>
        <v>39715</v>
      </c>
      <c r="GD37" s="388" t="s">
        <v>373</v>
      </c>
      <c r="GE37" s="389">
        <v>39662</v>
      </c>
      <c r="GF37" s="389">
        <v>39715</v>
      </c>
      <c r="GG37" s="390" t="s">
        <v>650</v>
      </c>
      <c r="GH37" s="391" t="s">
        <v>622</v>
      </c>
      <c r="GI37" s="392" t="s">
        <v>615</v>
      </c>
      <c r="GJ37" s="393" t="s">
        <v>1335</v>
      </c>
      <c r="GK37" s="394" t="s">
        <v>651</v>
      </c>
      <c r="GL37" s="386" t="s">
        <v>292</v>
      </c>
      <c r="GM37" s="395"/>
      <c r="GN37" s="418"/>
      <c r="GO37" s="387">
        <f t="shared" si="51"/>
        <v>40072</v>
      </c>
      <c r="GP37" s="388" t="s">
        <v>374</v>
      </c>
      <c r="GQ37" s="389">
        <v>39715</v>
      </c>
      <c r="GR37" s="389">
        <v>40072</v>
      </c>
      <c r="GS37" s="390" t="s">
        <v>650</v>
      </c>
      <c r="GT37" s="391" t="s">
        <v>622</v>
      </c>
      <c r="GU37" s="392" t="s">
        <v>615</v>
      </c>
      <c r="GV37" s="393" t="s">
        <v>1335</v>
      </c>
      <c r="GW37" s="394" t="s">
        <v>651</v>
      </c>
      <c r="GX37" s="386"/>
      <c r="GY37" s="395"/>
      <c r="GZ37" s="418"/>
      <c r="HA37" s="387">
        <f t="shared" si="52"/>
        <v>40337</v>
      </c>
      <c r="HB37" s="388" t="s">
        <v>375</v>
      </c>
      <c r="HC37" s="389">
        <v>40072</v>
      </c>
      <c r="HD37" s="389">
        <v>40337</v>
      </c>
      <c r="HE37" s="390" t="s">
        <v>913</v>
      </c>
      <c r="HF37" s="391" t="s">
        <v>914</v>
      </c>
      <c r="HG37" s="392" t="s">
        <v>615</v>
      </c>
      <c r="HH37" s="393" t="s">
        <v>1336</v>
      </c>
      <c r="HI37" s="394" t="s">
        <v>915</v>
      </c>
      <c r="HJ37" s="386" t="s">
        <v>292</v>
      </c>
      <c r="HK37" s="395"/>
      <c r="HM37" s="387">
        <f t="shared" si="53"/>
        <v>40788</v>
      </c>
      <c r="HN37" s="388" t="s">
        <v>1471</v>
      </c>
      <c r="HO37" s="396">
        <v>40337</v>
      </c>
      <c r="HP37" s="389">
        <v>40430</v>
      </c>
      <c r="HQ37" s="390" t="s">
        <v>913</v>
      </c>
      <c r="HR37" s="391" t="s">
        <v>914</v>
      </c>
      <c r="HS37" s="392" t="s">
        <v>615</v>
      </c>
      <c r="HT37" s="393" t="s">
        <v>1336</v>
      </c>
      <c r="HU37" s="394" t="s">
        <v>915</v>
      </c>
      <c r="HV37" s="386" t="s">
        <v>292</v>
      </c>
      <c r="HW37" s="395"/>
      <c r="HY37" s="387">
        <f t="shared" si="54"/>
        <v>41269</v>
      </c>
      <c r="HZ37" s="388" t="s">
        <v>1472</v>
      </c>
      <c r="IA37" s="419">
        <v>40788</v>
      </c>
      <c r="IB37" s="419">
        <v>41183</v>
      </c>
      <c r="IC37" s="390" t="s">
        <v>1515</v>
      </c>
      <c r="ID37" s="391" t="s">
        <v>622</v>
      </c>
      <c r="IE37" s="392" t="s">
        <v>677</v>
      </c>
      <c r="IF37" s="393" t="s">
        <v>1336</v>
      </c>
      <c r="IG37" s="394" t="s">
        <v>1516</v>
      </c>
      <c r="IH37" s="386" t="s">
        <v>292</v>
      </c>
      <c r="II37" s="395"/>
      <c r="IJ37" s="420"/>
      <c r="IK37" s="387">
        <f t="shared" si="55"/>
        <v>41997</v>
      </c>
      <c r="IL37" s="388" t="s">
        <v>371</v>
      </c>
      <c r="IM37" s="419">
        <v>41269</v>
      </c>
      <c r="IN37" s="419">
        <v>41885</v>
      </c>
      <c r="IO37" s="390" t="s">
        <v>1517</v>
      </c>
      <c r="IP37" s="391" t="s">
        <v>1491</v>
      </c>
      <c r="IQ37" s="392" t="s">
        <v>615</v>
      </c>
      <c r="IR37" s="393" t="s">
        <v>1335</v>
      </c>
      <c r="IS37" s="394" t="s">
        <v>1518</v>
      </c>
      <c r="IT37" s="386" t="s">
        <v>292</v>
      </c>
      <c r="IU37" s="395"/>
      <c r="IV37" s="420" t="s">
        <v>292</v>
      </c>
      <c r="IW37" s="387">
        <f t="shared" si="0"/>
        <v>43040</v>
      </c>
      <c r="IX37" s="388" t="str">
        <f t="shared" si="1"/>
        <v>Abe III</v>
      </c>
      <c r="IY37" s="419">
        <f t="shared" si="56"/>
        <v>41997</v>
      </c>
      <c r="IZ37" s="396">
        <v>42950</v>
      </c>
      <c r="JA37" s="390" t="str">
        <f t="shared" si="3"/>
        <v>Yasuhisa Shiozaki</v>
      </c>
      <c r="JB37" s="391" t="str">
        <f t="shared" si="58"/>
        <v>1950</v>
      </c>
      <c r="JC37" s="392" t="str">
        <f t="shared" si="4"/>
        <v>male</v>
      </c>
      <c r="JD37" s="393" t="s">
        <v>1335</v>
      </c>
      <c r="JE37" s="394" t="str">
        <f t="shared" si="5"/>
        <v>Shiozaki_Yasuhisa_1950</v>
      </c>
      <c r="JF37" s="386" t="str">
        <f t="shared" si="6"/>
        <v/>
      </c>
      <c r="JG37" s="395" t="s">
        <v>1878</v>
      </c>
      <c r="JH37" s="420" t="s">
        <v>1835</v>
      </c>
      <c r="JI37" s="387">
        <f t="shared" si="59"/>
        <v>44090</v>
      </c>
      <c r="JJ37" s="388" t="str">
        <f t="shared" si="60"/>
        <v>Abe IV</v>
      </c>
      <c r="JK37" s="419">
        <f t="shared" si="61"/>
        <v>43040</v>
      </c>
      <c r="JL37" s="396">
        <v>43375</v>
      </c>
      <c r="JM37" s="390" t="str">
        <f t="shared" si="63"/>
        <v>Katsunobu Kato</v>
      </c>
      <c r="JN37" s="391" t="str">
        <f t="shared" si="64"/>
        <v>1955</v>
      </c>
      <c r="JO37" s="392" t="str">
        <f t="shared" si="65"/>
        <v>male</v>
      </c>
      <c r="JP37" s="393" t="str">
        <f t="shared" si="66"/>
        <v>jp_ldp01</v>
      </c>
      <c r="JQ37" s="394" t="str">
        <f t="shared" si="67"/>
        <v>Kato_Katsunobu_1955</v>
      </c>
      <c r="JR37" s="386" t="str">
        <f t="shared" si="68"/>
        <v/>
      </c>
      <c r="JS37" s="395"/>
      <c r="JT37" s="420" t="s">
        <v>2006</v>
      </c>
      <c r="JU37" s="387">
        <f t="shared" si="69"/>
        <v>44196</v>
      </c>
      <c r="JV37" s="388" t="str">
        <f t="shared" si="70"/>
        <v>Suga I</v>
      </c>
      <c r="JW37" s="419">
        <f t="shared" si="71"/>
        <v>44090</v>
      </c>
      <c r="JX37" s="396">
        <f t="shared" si="72"/>
        <v>44196</v>
      </c>
      <c r="JY37" s="390" t="str">
        <f t="shared" si="73"/>
        <v>Norihisa Tamura</v>
      </c>
      <c r="JZ37" s="391" t="str">
        <f t="shared" si="74"/>
        <v>1964</v>
      </c>
      <c r="KA37" s="392" t="str">
        <f t="shared" si="75"/>
        <v>male</v>
      </c>
      <c r="KB37" s="393" t="str">
        <f t="shared" si="76"/>
        <v>jp_ldp01</v>
      </c>
      <c r="KC37" s="394" t="str">
        <f t="shared" si="77"/>
        <v>Tamura_Norihisa_1964</v>
      </c>
      <c r="KD37" s="386" t="str">
        <f t="shared" si="78"/>
        <v/>
      </c>
      <c r="KE37" s="395"/>
      <c r="KF37" s="420" t="s">
        <v>2083</v>
      </c>
      <c r="KG37" s="387" t="str">
        <f t="shared" si="26"/>
        <v/>
      </c>
      <c r="KH37" s="388" t="str">
        <f t="shared" si="27"/>
        <v/>
      </c>
      <c r="KI37" s="419" t="str">
        <f t="shared" si="28"/>
        <v/>
      </c>
      <c r="KJ37" s="396" t="str">
        <f t="shared" si="29"/>
        <v/>
      </c>
      <c r="KK37" s="390" t="str">
        <f t="shared" si="30"/>
        <v/>
      </c>
      <c r="KL37" s="391" t="str">
        <f t="shared" si="79"/>
        <v/>
      </c>
      <c r="KM37" s="392" t="str">
        <f t="shared" si="31"/>
        <v/>
      </c>
      <c r="KN37" s="393" t="str">
        <f t="shared" si="32"/>
        <v/>
      </c>
      <c r="KO37" s="394" t="str">
        <f t="shared" si="33"/>
        <v/>
      </c>
      <c r="KP37" s="386" t="str">
        <f t="shared" si="34"/>
        <v/>
      </c>
      <c r="KQ37" s="395"/>
      <c r="KR37" s="420"/>
    </row>
    <row r="38" spans="1:304" ht="13.5" customHeight="1">
      <c r="A38" s="385"/>
      <c r="B38" s="415" t="s">
        <v>306</v>
      </c>
      <c r="D38" s="364"/>
      <c r="E38" s="387" t="str">
        <f t="shared" si="35"/>
        <v/>
      </c>
      <c r="F38" s="388"/>
      <c r="G38" s="389"/>
      <c r="H38" s="389"/>
      <c r="I38" s="390"/>
      <c r="J38" s="391"/>
      <c r="K38" s="392"/>
      <c r="L38" s="393"/>
      <c r="M38" s="394"/>
      <c r="O38" s="395"/>
      <c r="P38" s="415"/>
      <c r="Q38" s="387" t="str">
        <f t="shared" si="36"/>
        <v/>
      </c>
      <c r="R38" s="388"/>
      <c r="S38" s="389"/>
      <c r="T38" s="389"/>
      <c r="U38" s="390"/>
      <c r="V38" s="391"/>
      <c r="W38" s="392"/>
      <c r="X38" s="393"/>
      <c r="Y38" s="394"/>
      <c r="AA38" s="395"/>
      <c r="AB38" s="415"/>
      <c r="AC38" s="387" t="str">
        <f t="shared" si="37"/>
        <v/>
      </c>
      <c r="AD38" s="388"/>
      <c r="AE38" s="389"/>
      <c r="AF38" s="389"/>
      <c r="AG38" s="390"/>
      <c r="AH38" s="391"/>
      <c r="AI38" s="392"/>
      <c r="AJ38" s="393"/>
      <c r="AK38" s="394"/>
      <c r="AL38" s="386"/>
      <c r="AM38" s="395"/>
      <c r="AN38" s="415"/>
      <c r="AO38" s="387" t="str">
        <f t="shared" si="38"/>
        <v/>
      </c>
      <c r="AP38" s="388"/>
      <c r="AQ38" s="389"/>
      <c r="AR38" s="389"/>
      <c r="AS38" s="390"/>
      <c r="AT38" s="391"/>
      <c r="AU38" s="392"/>
      <c r="AV38" s="393"/>
      <c r="AW38" s="394"/>
      <c r="AX38" s="386"/>
      <c r="AY38" s="395"/>
      <c r="AZ38" s="415"/>
      <c r="BA38" s="387" t="str">
        <f t="shared" si="39"/>
        <v/>
      </c>
      <c r="BB38" s="388"/>
      <c r="BC38" s="389"/>
      <c r="BD38" s="389"/>
      <c r="BE38" s="390"/>
      <c r="BF38" s="391"/>
      <c r="BG38" s="392"/>
      <c r="BH38" s="393"/>
      <c r="BI38" s="394"/>
      <c r="BJ38" s="386"/>
      <c r="BK38" s="395"/>
      <c r="BL38" s="415"/>
      <c r="BM38" s="387" t="str">
        <f t="shared" si="40"/>
        <v/>
      </c>
      <c r="BN38" s="388"/>
      <c r="BO38" s="389"/>
      <c r="BP38" s="389"/>
      <c r="BQ38" s="390"/>
      <c r="BR38" s="391"/>
      <c r="BS38" s="392"/>
      <c r="BT38" s="393"/>
      <c r="BU38" s="394"/>
      <c r="BV38" s="386"/>
      <c r="BW38" s="395"/>
      <c r="BX38" s="421"/>
      <c r="BY38" s="387" t="str">
        <f t="shared" si="41"/>
        <v/>
      </c>
      <c r="BZ38" s="388"/>
      <c r="CA38" s="389"/>
      <c r="CB38" s="389"/>
      <c r="CC38" s="390"/>
      <c r="CD38" s="391"/>
      <c r="CE38" s="392"/>
      <c r="CF38" s="393"/>
      <c r="CG38" s="394"/>
      <c r="CH38" s="386"/>
      <c r="CI38" s="395"/>
      <c r="CJ38" s="417"/>
      <c r="CK38" s="387" t="str">
        <f t="shared" si="42"/>
        <v/>
      </c>
      <c r="CL38" s="388"/>
      <c r="CM38" s="389"/>
      <c r="CN38" s="389"/>
      <c r="CO38" s="390"/>
      <c r="CP38" s="391"/>
      <c r="CQ38" s="392"/>
      <c r="CR38" s="393"/>
      <c r="CS38" s="394"/>
      <c r="CT38" s="386"/>
      <c r="CU38" s="395"/>
      <c r="CV38" s="415"/>
      <c r="CW38" s="387" t="str">
        <f t="shared" si="43"/>
        <v/>
      </c>
      <c r="CX38" s="388"/>
      <c r="CY38" s="389"/>
      <c r="CZ38" s="389"/>
      <c r="DA38" s="390"/>
      <c r="DB38" s="391"/>
      <c r="DC38" s="392"/>
      <c r="DD38" s="393"/>
      <c r="DE38" s="394"/>
      <c r="DF38" s="386"/>
      <c r="DG38" s="395"/>
      <c r="DH38" s="418"/>
      <c r="DI38" s="387" t="str">
        <f t="shared" si="44"/>
        <v/>
      </c>
      <c r="DJ38" s="388"/>
      <c r="DK38" s="389"/>
      <c r="DL38" s="389"/>
      <c r="DM38" s="390"/>
      <c r="DN38" s="391"/>
      <c r="DO38" s="392"/>
      <c r="DP38" s="393"/>
      <c r="DQ38" s="394"/>
      <c r="DR38" s="386"/>
      <c r="DS38" s="395"/>
      <c r="DT38" s="415"/>
      <c r="DU38" s="387" t="str">
        <f t="shared" si="45"/>
        <v/>
      </c>
      <c r="DV38" s="388"/>
      <c r="DW38" s="389"/>
      <c r="DX38" s="389"/>
      <c r="DY38" s="390"/>
      <c r="DZ38" s="391"/>
      <c r="EA38" s="392"/>
      <c r="EB38" s="393"/>
      <c r="EC38" s="394"/>
      <c r="ED38" s="386"/>
      <c r="EE38" s="395"/>
      <c r="EF38" s="415"/>
      <c r="EG38" s="387">
        <f t="shared" si="46"/>
        <v>38616</v>
      </c>
      <c r="EH38" s="388" t="s">
        <v>368</v>
      </c>
      <c r="EI38" s="389">
        <v>38257</v>
      </c>
      <c r="EJ38" s="389">
        <v>38616</v>
      </c>
      <c r="EK38" s="390" t="s">
        <v>911</v>
      </c>
      <c r="EL38" s="391" t="s">
        <v>629</v>
      </c>
      <c r="EM38" s="392" t="s">
        <v>615</v>
      </c>
      <c r="EN38" s="393" t="s">
        <v>1335</v>
      </c>
      <c r="EO38" s="394" t="s">
        <v>912</v>
      </c>
      <c r="EP38" s="386"/>
      <c r="EQ38" s="395"/>
      <c r="ER38" s="418"/>
      <c r="ES38" s="387">
        <f t="shared" si="47"/>
        <v>38986</v>
      </c>
      <c r="ET38" s="388" t="s">
        <v>369</v>
      </c>
      <c r="EU38" s="389">
        <v>38656</v>
      </c>
      <c r="EV38" s="389">
        <v>38986</v>
      </c>
      <c r="EW38" s="390" t="s">
        <v>970</v>
      </c>
      <c r="EX38" s="391">
        <v>1947</v>
      </c>
      <c r="EY38" s="392" t="s">
        <v>615</v>
      </c>
      <c r="EZ38" s="393" t="s">
        <v>1335</v>
      </c>
      <c r="FA38" s="394" t="s">
        <v>971</v>
      </c>
      <c r="FB38" s="386"/>
      <c r="FC38" s="395"/>
      <c r="FD38" s="418"/>
      <c r="FE38" s="387">
        <f t="shared" si="48"/>
        <v>39351</v>
      </c>
      <c r="FF38" s="388" t="s">
        <v>370</v>
      </c>
      <c r="FG38" s="389">
        <v>39321</v>
      </c>
      <c r="FH38" s="389">
        <v>39351</v>
      </c>
      <c r="FI38" s="390" t="s">
        <v>650</v>
      </c>
      <c r="FJ38" s="391" t="s">
        <v>622</v>
      </c>
      <c r="FK38" s="392" t="s">
        <v>615</v>
      </c>
      <c r="FL38" s="393" t="s">
        <v>1335</v>
      </c>
      <c r="FM38" s="394" t="s">
        <v>651</v>
      </c>
      <c r="FN38" s="386" t="s">
        <v>292</v>
      </c>
      <c r="FO38" s="395"/>
      <c r="FP38" s="418"/>
      <c r="FQ38" s="387" t="str">
        <f t="shared" si="49"/>
        <v/>
      </c>
      <c r="FR38" s="388"/>
      <c r="FS38" s="389"/>
      <c r="FT38" s="389"/>
      <c r="FU38" s="390"/>
      <c r="FV38" s="391"/>
      <c r="FW38" s="392"/>
      <c r="FX38" s="393"/>
      <c r="FY38" s="394"/>
      <c r="FZ38" s="386"/>
      <c r="GA38" s="395"/>
      <c r="GB38" s="418"/>
      <c r="GC38" s="387" t="str">
        <f t="shared" si="50"/>
        <v/>
      </c>
      <c r="GD38" s="388"/>
      <c r="GE38" s="389"/>
      <c r="GF38" s="389"/>
      <c r="GG38" s="390"/>
      <c r="GH38" s="391"/>
      <c r="GI38" s="392"/>
      <c r="GJ38" s="393"/>
      <c r="GK38" s="394"/>
      <c r="GL38" s="386"/>
      <c r="GM38" s="395"/>
      <c r="GN38" s="418"/>
      <c r="GO38" s="387" t="str">
        <f t="shared" si="51"/>
        <v/>
      </c>
      <c r="GP38" s="388"/>
      <c r="GQ38" s="389"/>
      <c r="GR38" s="389"/>
      <c r="GS38" s="390"/>
      <c r="GT38" s="391"/>
      <c r="GU38" s="392"/>
      <c r="GV38" s="393"/>
      <c r="GW38" s="394"/>
      <c r="GX38" s="386"/>
      <c r="GY38" s="395"/>
      <c r="GZ38" s="418"/>
      <c r="HA38" s="387" t="str">
        <f t="shared" si="52"/>
        <v/>
      </c>
      <c r="HB38" s="388"/>
      <c r="HC38" s="389"/>
      <c r="HD38" s="389"/>
      <c r="HE38" s="390"/>
      <c r="HF38" s="391"/>
      <c r="HG38" s="392"/>
      <c r="HH38" s="393"/>
      <c r="HI38" s="394"/>
      <c r="HJ38" s="386"/>
      <c r="HK38" s="395"/>
      <c r="HM38" s="387">
        <f t="shared" si="53"/>
        <v>40788</v>
      </c>
      <c r="HN38" s="388" t="s">
        <v>1471</v>
      </c>
      <c r="HO38" s="396">
        <v>40430</v>
      </c>
      <c r="HP38" s="389">
        <v>40788</v>
      </c>
      <c r="HQ38" s="390" t="s">
        <v>1519</v>
      </c>
      <c r="HR38" s="391" t="s">
        <v>635</v>
      </c>
      <c r="HS38" s="392" t="s">
        <v>615</v>
      </c>
      <c r="HT38" s="393" t="s">
        <v>1336</v>
      </c>
      <c r="HU38" s="394" t="s">
        <v>1520</v>
      </c>
      <c r="HV38" s="386" t="s">
        <v>292</v>
      </c>
      <c r="HW38" s="395"/>
      <c r="HY38" s="387">
        <f t="shared" si="54"/>
        <v>41269</v>
      </c>
      <c r="HZ38" s="388" t="s">
        <v>1472</v>
      </c>
      <c r="IA38" s="419">
        <v>41183</v>
      </c>
      <c r="IB38" s="419">
        <v>41269</v>
      </c>
      <c r="IC38" s="390" t="s">
        <v>1521</v>
      </c>
      <c r="ID38" s="391" t="s">
        <v>680</v>
      </c>
      <c r="IE38" s="392" t="s">
        <v>615</v>
      </c>
      <c r="IF38" s="393" t="s">
        <v>1336</v>
      </c>
      <c r="IG38" s="394" t="s">
        <v>1522</v>
      </c>
      <c r="IH38" s="386" t="s">
        <v>292</v>
      </c>
      <c r="II38" s="395"/>
      <c r="IJ38" s="420"/>
      <c r="IK38" s="387">
        <v>41997</v>
      </c>
      <c r="IL38" s="388" t="s">
        <v>371</v>
      </c>
      <c r="IM38" s="419">
        <v>41885</v>
      </c>
      <c r="IN38" s="425">
        <v>41997</v>
      </c>
      <c r="IO38" s="390" t="s">
        <v>1813</v>
      </c>
      <c r="IP38" s="391" t="s">
        <v>619</v>
      </c>
      <c r="IQ38" s="392" t="s">
        <v>615</v>
      </c>
      <c r="IR38" s="393" t="s">
        <v>1335</v>
      </c>
      <c r="IS38" s="394" t="s">
        <v>1814</v>
      </c>
      <c r="IT38" s="386" t="s">
        <v>292</v>
      </c>
      <c r="IU38" s="395"/>
      <c r="IV38" s="364" t="s">
        <v>1852</v>
      </c>
      <c r="IW38" s="387">
        <f t="shared" si="0"/>
        <v>43040</v>
      </c>
      <c r="IX38" s="388" t="str">
        <f t="shared" si="1"/>
        <v>Abe III</v>
      </c>
      <c r="IY38" s="419">
        <v>42950</v>
      </c>
      <c r="IZ38" s="396">
        <f t="shared" si="57"/>
        <v>43040</v>
      </c>
      <c r="JA38" s="390" t="str">
        <f t="shared" si="3"/>
        <v>Katsunobu Kato</v>
      </c>
      <c r="JB38" s="391" t="str">
        <f t="shared" si="58"/>
        <v>1955</v>
      </c>
      <c r="JC38" s="392" t="str">
        <f t="shared" si="4"/>
        <v>male</v>
      </c>
      <c r="JD38" s="393" t="str">
        <f t="shared" si="80"/>
        <v>jp_ldp01</v>
      </c>
      <c r="JE38" s="394" t="str">
        <f t="shared" si="5"/>
        <v>Kato_Katsunobu_1955</v>
      </c>
      <c r="JF38" s="386" t="str">
        <f t="shared" si="6"/>
        <v/>
      </c>
      <c r="JG38" s="395"/>
      <c r="JH38" s="420" t="s">
        <v>2006</v>
      </c>
      <c r="JI38" s="387">
        <f t="shared" si="59"/>
        <v>44090</v>
      </c>
      <c r="JJ38" s="388" t="str">
        <f t="shared" si="60"/>
        <v>Abe IV</v>
      </c>
      <c r="JK38" s="419">
        <v>43375</v>
      </c>
      <c r="JL38" s="396">
        <v>43719</v>
      </c>
      <c r="JM38" s="390" t="str">
        <f t="shared" si="63"/>
        <v>Takumi Nemoto</v>
      </c>
      <c r="JN38" s="391" t="str">
        <f t="shared" si="64"/>
        <v>1951</v>
      </c>
      <c r="JO38" s="392" t="str">
        <f t="shared" si="65"/>
        <v>male</v>
      </c>
      <c r="JP38" s="393" t="str">
        <f t="shared" si="66"/>
        <v>jp_ldp01</v>
      </c>
      <c r="JQ38" s="394" t="str">
        <f t="shared" si="67"/>
        <v>Nemoto_Takumi_1951</v>
      </c>
      <c r="JR38" s="386" t="str">
        <f t="shared" si="68"/>
        <v/>
      </c>
      <c r="JS38" s="395"/>
      <c r="JT38" s="420" t="s">
        <v>2033</v>
      </c>
      <c r="JU38" s="387" t="str">
        <f t="shared" si="69"/>
        <v/>
      </c>
      <c r="JV38" s="388" t="str">
        <f t="shared" si="70"/>
        <v/>
      </c>
      <c r="JW38" s="419" t="str">
        <f t="shared" si="71"/>
        <v/>
      </c>
      <c r="JX38" s="396" t="str">
        <f t="shared" si="72"/>
        <v/>
      </c>
      <c r="JY38" s="390" t="str">
        <f t="shared" si="73"/>
        <v/>
      </c>
      <c r="JZ38" s="391" t="str">
        <f t="shared" si="74"/>
        <v/>
      </c>
      <c r="KA38" s="392" t="str">
        <f t="shared" si="75"/>
        <v/>
      </c>
      <c r="KB38" s="393" t="str">
        <f t="shared" si="76"/>
        <v/>
      </c>
      <c r="KC38" s="394" t="str">
        <f t="shared" si="77"/>
        <v/>
      </c>
      <c r="KD38" s="386" t="str">
        <f t="shared" si="78"/>
        <v/>
      </c>
      <c r="KE38" s="395"/>
      <c r="KG38" s="387" t="str">
        <f t="shared" si="26"/>
        <v/>
      </c>
      <c r="KH38" s="388" t="str">
        <f t="shared" si="27"/>
        <v/>
      </c>
      <c r="KI38" s="419" t="str">
        <f t="shared" si="28"/>
        <v/>
      </c>
      <c r="KJ38" s="396" t="str">
        <f t="shared" si="29"/>
        <v/>
      </c>
      <c r="KK38" s="390" t="str">
        <f t="shared" si="30"/>
        <v/>
      </c>
      <c r="KL38" s="391" t="str">
        <f t="shared" si="79"/>
        <v/>
      </c>
      <c r="KM38" s="392" t="str">
        <f t="shared" si="31"/>
        <v/>
      </c>
      <c r="KN38" s="393" t="str">
        <f t="shared" si="32"/>
        <v/>
      </c>
      <c r="KO38" s="394" t="str">
        <f t="shared" si="33"/>
        <v/>
      </c>
      <c r="KP38" s="386" t="str">
        <f t="shared" si="34"/>
        <v/>
      </c>
      <c r="KQ38" s="395"/>
    </row>
    <row r="39" spans="1:304" ht="13.5" customHeight="1">
      <c r="A39" s="385"/>
      <c r="B39" s="415" t="s">
        <v>306</v>
      </c>
      <c r="D39" s="364"/>
      <c r="E39" s="387"/>
      <c r="F39" s="388"/>
      <c r="G39" s="389"/>
      <c r="H39" s="389"/>
      <c r="I39" s="390"/>
      <c r="J39" s="391"/>
      <c r="K39" s="392"/>
      <c r="L39" s="393"/>
      <c r="M39" s="394"/>
      <c r="O39" s="395"/>
      <c r="P39" s="415"/>
      <c r="Q39" s="387"/>
      <c r="R39" s="388"/>
      <c r="S39" s="389"/>
      <c r="T39" s="389"/>
      <c r="U39" s="390"/>
      <c r="V39" s="391"/>
      <c r="W39" s="392"/>
      <c r="X39" s="393"/>
      <c r="Y39" s="394"/>
      <c r="AA39" s="395"/>
      <c r="AB39" s="415"/>
      <c r="AC39" s="387"/>
      <c r="AD39" s="388"/>
      <c r="AE39" s="389"/>
      <c r="AF39" s="389"/>
      <c r="AG39" s="390"/>
      <c r="AH39" s="391"/>
      <c r="AI39" s="392"/>
      <c r="AJ39" s="393"/>
      <c r="AK39" s="394"/>
      <c r="AL39" s="386"/>
      <c r="AM39" s="395"/>
      <c r="AN39" s="415"/>
      <c r="AO39" s="387"/>
      <c r="AP39" s="388"/>
      <c r="AQ39" s="389"/>
      <c r="AR39" s="389"/>
      <c r="AS39" s="390"/>
      <c r="AT39" s="391"/>
      <c r="AU39" s="392"/>
      <c r="AV39" s="393"/>
      <c r="AW39" s="394"/>
      <c r="AX39" s="386"/>
      <c r="AY39" s="395"/>
      <c r="AZ39" s="415"/>
      <c r="BA39" s="387"/>
      <c r="BB39" s="388"/>
      <c r="BC39" s="389"/>
      <c r="BD39" s="389"/>
      <c r="BE39" s="390"/>
      <c r="BF39" s="391"/>
      <c r="BG39" s="392"/>
      <c r="BH39" s="393"/>
      <c r="BI39" s="394"/>
      <c r="BJ39" s="386"/>
      <c r="BK39" s="395"/>
      <c r="BL39" s="415"/>
      <c r="BM39" s="387"/>
      <c r="BN39" s="388"/>
      <c r="BO39" s="389"/>
      <c r="BP39" s="389"/>
      <c r="BQ39" s="390"/>
      <c r="BR39" s="391"/>
      <c r="BS39" s="392"/>
      <c r="BT39" s="393"/>
      <c r="BU39" s="394"/>
      <c r="BV39" s="386"/>
      <c r="BW39" s="395"/>
      <c r="BX39" s="421"/>
      <c r="BY39" s="387"/>
      <c r="BZ39" s="388"/>
      <c r="CA39" s="389"/>
      <c r="CB39" s="389"/>
      <c r="CC39" s="390"/>
      <c r="CD39" s="391"/>
      <c r="CE39" s="392"/>
      <c r="CF39" s="393"/>
      <c r="CG39" s="394"/>
      <c r="CH39" s="386"/>
      <c r="CI39" s="395"/>
      <c r="CJ39" s="417"/>
      <c r="CK39" s="387"/>
      <c r="CL39" s="388"/>
      <c r="CM39" s="389"/>
      <c r="CN39" s="389"/>
      <c r="CO39" s="390"/>
      <c r="CP39" s="391"/>
      <c r="CQ39" s="392"/>
      <c r="CR39" s="393"/>
      <c r="CS39" s="394"/>
      <c r="CT39" s="386"/>
      <c r="CU39" s="395"/>
      <c r="CV39" s="415"/>
      <c r="CW39" s="387"/>
      <c r="CX39" s="388"/>
      <c r="CY39" s="389"/>
      <c r="CZ39" s="389"/>
      <c r="DA39" s="390"/>
      <c r="DB39" s="391"/>
      <c r="DC39" s="392"/>
      <c r="DD39" s="393"/>
      <c r="DE39" s="394"/>
      <c r="DF39" s="386"/>
      <c r="DG39" s="395"/>
      <c r="DH39" s="418"/>
      <c r="DI39" s="387"/>
      <c r="DJ39" s="388"/>
      <c r="DK39" s="389"/>
      <c r="DL39" s="389"/>
      <c r="DM39" s="390"/>
      <c r="DN39" s="391"/>
      <c r="DO39" s="392"/>
      <c r="DP39" s="393"/>
      <c r="DQ39" s="394"/>
      <c r="DR39" s="386"/>
      <c r="DS39" s="395"/>
      <c r="DT39" s="415"/>
      <c r="DU39" s="387"/>
      <c r="DV39" s="388"/>
      <c r="DW39" s="389"/>
      <c r="DX39" s="389"/>
      <c r="DY39" s="390"/>
      <c r="DZ39" s="391"/>
      <c r="EA39" s="392"/>
      <c r="EB39" s="393"/>
      <c r="EC39" s="394"/>
      <c r="ED39" s="386"/>
      <c r="EE39" s="395"/>
      <c r="EF39" s="415"/>
      <c r="EG39" s="387"/>
      <c r="EH39" s="388"/>
      <c r="EI39" s="389"/>
      <c r="EJ39" s="389"/>
      <c r="EK39" s="390"/>
      <c r="EL39" s="391"/>
      <c r="EM39" s="392"/>
      <c r="EN39" s="393"/>
      <c r="EO39" s="394"/>
      <c r="EP39" s="386"/>
      <c r="EQ39" s="395"/>
      <c r="ER39" s="418"/>
      <c r="ES39" s="387"/>
      <c r="ET39" s="388"/>
      <c r="EU39" s="389"/>
      <c r="EV39" s="389"/>
      <c r="EW39" s="390"/>
      <c r="EX39" s="391"/>
      <c r="EY39" s="392"/>
      <c r="EZ39" s="393"/>
      <c r="FA39" s="394"/>
      <c r="FB39" s="386"/>
      <c r="FC39" s="395"/>
      <c r="FD39" s="418"/>
      <c r="FE39" s="387"/>
      <c r="FF39" s="388"/>
      <c r="FG39" s="389"/>
      <c r="FH39" s="389"/>
      <c r="FI39" s="390"/>
      <c r="FJ39" s="391"/>
      <c r="FK39" s="392"/>
      <c r="FL39" s="393"/>
      <c r="FM39" s="394"/>
      <c r="FN39" s="386"/>
      <c r="FO39" s="395"/>
      <c r="FP39" s="418"/>
      <c r="FQ39" s="387"/>
      <c r="FR39" s="388"/>
      <c r="FS39" s="389"/>
      <c r="FT39" s="389"/>
      <c r="FU39" s="390"/>
      <c r="FV39" s="391"/>
      <c r="FW39" s="392"/>
      <c r="FX39" s="393"/>
      <c r="FY39" s="394"/>
      <c r="FZ39" s="386"/>
      <c r="GA39" s="395"/>
      <c r="GB39" s="418"/>
      <c r="GC39" s="387"/>
      <c r="GD39" s="388"/>
      <c r="GE39" s="389"/>
      <c r="GF39" s="389"/>
      <c r="GG39" s="390"/>
      <c r="GH39" s="391"/>
      <c r="GI39" s="392"/>
      <c r="GJ39" s="393"/>
      <c r="GK39" s="394"/>
      <c r="GL39" s="386"/>
      <c r="GM39" s="395"/>
      <c r="GN39" s="418"/>
      <c r="GO39" s="387"/>
      <c r="GP39" s="388"/>
      <c r="GQ39" s="389"/>
      <c r="GR39" s="389"/>
      <c r="GS39" s="390"/>
      <c r="GT39" s="391"/>
      <c r="GU39" s="392"/>
      <c r="GV39" s="393"/>
      <c r="GW39" s="394"/>
      <c r="GX39" s="386"/>
      <c r="GY39" s="395"/>
      <c r="GZ39" s="418"/>
      <c r="HA39" s="387"/>
      <c r="HB39" s="388"/>
      <c r="HC39" s="389"/>
      <c r="HD39" s="389"/>
      <c r="HE39" s="390"/>
      <c r="HF39" s="391"/>
      <c r="HG39" s="392"/>
      <c r="HH39" s="393"/>
      <c r="HI39" s="394"/>
      <c r="HJ39" s="386"/>
      <c r="HK39" s="395"/>
      <c r="HM39" s="387"/>
      <c r="HN39" s="388"/>
      <c r="HO39" s="396"/>
      <c r="HP39" s="389"/>
      <c r="HQ39" s="390"/>
      <c r="HR39" s="391"/>
      <c r="HS39" s="392"/>
      <c r="HT39" s="393"/>
      <c r="HU39" s="394"/>
      <c r="HV39" s="386"/>
      <c r="HW39" s="395"/>
      <c r="HY39" s="387"/>
      <c r="HZ39" s="388"/>
      <c r="IA39" s="419"/>
      <c r="IB39" s="419"/>
      <c r="IC39" s="390"/>
      <c r="ID39" s="391"/>
      <c r="IE39" s="392"/>
      <c r="IF39" s="393"/>
      <c r="IG39" s="394"/>
      <c r="IH39" s="386"/>
      <c r="II39" s="395"/>
      <c r="IJ39" s="420"/>
      <c r="IK39" s="387"/>
      <c r="IL39" s="388"/>
      <c r="IM39" s="419"/>
      <c r="IN39" s="425"/>
      <c r="IO39" s="390"/>
      <c r="IP39" s="391"/>
      <c r="IQ39" s="392"/>
      <c r="IR39" s="393"/>
      <c r="IS39" s="394"/>
      <c r="IT39" s="386"/>
      <c r="IU39" s="395"/>
      <c r="IW39" s="387"/>
      <c r="IX39" s="388"/>
      <c r="IY39" s="419"/>
      <c r="IZ39" s="396"/>
      <c r="JA39" s="390"/>
      <c r="JB39" s="391"/>
      <c r="JC39" s="392"/>
      <c r="JD39" s="393"/>
      <c r="JE39" s="394"/>
      <c r="JF39" s="386"/>
      <c r="JG39" s="395"/>
      <c r="JH39" s="420"/>
      <c r="JI39" s="387">
        <f t="shared" ref="JI39" si="123">IF(JM39="","",JI$3)</f>
        <v>44090</v>
      </c>
      <c r="JJ39" s="388" t="str">
        <f t="shared" ref="JJ39" si="124">IF(JM39="","",JI$1)</f>
        <v>Abe IV</v>
      </c>
      <c r="JK39" s="396">
        <v>43719</v>
      </c>
      <c r="JL39" s="396">
        <f t="shared" ref="JL39" si="125">IF(JM39="","",JI$3)</f>
        <v>44090</v>
      </c>
      <c r="JM39" s="390" t="str">
        <f t="shared" ref="JM39" si="126">IF(JT39="","",IF(ISNUMBER(SEARCH(":",JT39)),MID(JT39,FIND(":",JT39)+2,FIND("(",JT39)-FIND(":",JT39)-3),LEFT(JT39,FIND("(",JT39)-2)))</f>
        <v>Katsunobu Kato</v>
      </c>
      <c r="JN39" s="391" t="str">
        <f t="shared" ref="JN39" si="127">IF(JT39="","",MID(JT39,FIND("(",JT39)+1,4))</f>
        <v>1955</v>
      </c>
      <c r="JO39" s="392" t="str">
        <f t="shared" ref="JO39" si="128">IF(ISNUMBER(SEARCH("*female*",JT39)),"female",IF(ISNUMBER(SEARCH("*male*",JT39)),"male",""))</f>
        <v>male</v>
      </c>
      <c r="JP39" s="393" t="str">
        <f t="shared" ref="JP39" si="129">IF(JT39="","",IF(ISERROR(MID(JT39,FIND("male,",JT39)+6,(FIND(")",JT39)-(FIND("male,",JT39)+6))))=TRUE,"missing/error",MID(JT39,FIND("male,",JT39)+6,(FIND(")",JT39)-(FIND("male,",JT39)+6)))))</f>
        <v>jp_ldp01</v>
      </c>
      <c r="JQ39" s="394" t="str">
        <f t="shared" ref="JQ39" si="130">IF(JM39="","",(MID(JM39,(SEARCH("^^",SUBSTITUTE(JM39," ","^^",LEN(JM39)-LEN(SUBSTITUTE(JM39," ","")))))+1,99)&amp;"_"&amp;LEFT(JM39,FIND(" ",JM39)-1)&amp;"_"&amp;JN39))</f>
        <v>Kato_Katsunobu_1955</v>
      </c>
      <c r="JR39" s="386" t="str">
        <f t="shared" ref="JR39" si="131">IF(JT39="","",IF((LEN(JT39)-LEN(SUBSTITUTE(JT39,"male","")))/LEN("male")&gt;1,"!",IF(RIGHT(JT39,1)=")","",IF(RIGHT(JT39,2)=") ","",IF(RIGHT(JT39,2)=").","","!!")))))</f>
        <v/>
      </c>
      <c r="JS39" s="395"/>
      <c r="JT39" s="420" t="s">
        <v>2006</v>
      </c>
      <c r="JU39" s="387" t="str">
        <f t="shared" si="69"/>
        <v/>
      </c>
      <c r="JV39" s="388" t="str">
        <f t="shared" si="70"/>
        <v/>
      </c>
      <c r="JW39" s="419" t="str">
        <f t="shared" si="71"/>
        <v/>
      </c>
      <c r="JX39" s="396" t="str">
        <f t="shared" si="72"/>
        <v/>
      </c>
      <c r="JY39" s="390" t="str">
        <f t="shared" si="73"/>
        <v/>
      </c>
      <c r="JZ39" s="391" t="str">
        <f t="shared" si="74"/>
        <v/>
      </c>
      <c r="KA39" s="392" t="str">
        <f t="shared" si="75"/>
        <v/>
      </c>
      <c r="KB39" s="393" t="str">
        <f t="shared" si="76"/>
        <v/>
      </c>
      <c r="KC39" s="394" t="str">
        <f t="shared" si="77"/>
        <v/>
      </c>
      <c r="KD39" s="386" t="str">
        <f t="shared" si="78"/>
        <v/>
      </c>
      <c r="KE39" s="395"/>
      <c r="KG39" s="387" t="str">
        <f t="shared" si="26"/>
        <v/>
      </c>
      <c r="KH39" s="388" t="str">
        <f t="shared" si="27"/>
        <v/>
      </c>
      <c r="KI39" s="419" t="str">
        <f t="shared" si="28"/>
        <v/>
      </c>
      <c r="KJ39" s="396" t="str">
        <f t="shared" si="29"/>
        <v/>
      </c>
      <c r="KK39" s="390" t="str">
        <f t="shared" si="30"/>
        <v/>
      </c>
      <c r="KL39" s="391" t="str">
        <f t="shared" si="79"/>
        <v/>
      </c>
      <c r="KM39" s="392" t="str">
        <f t="shared" si="31"/>
        <v/>
      </c>
      <c r="KN39" s="393" t="str">
        <f t="shared" si="32"/>
        <v/>
      </c>
      <c r="KO39" s="394" t="str">
        <f t="shared" si="33"/>
        <v/>
      </c>
      <c r="KP39" s="386" t="str">
        <f t="shared" si="34"/>
        <v/>
      </c>
      <c r="KQ39" s="395"/>
    </row>
    <row r="40" spans="1:304" ht="13.5" customHeight="1">
      <c r="A40" s="385"/>
      <c r="B40" s="421" t="s">
        <v>307</v>
      </c>
      <c r="D40" s="364"/>
      <c r="E40" s="387">
        <f t="shared" si="35"/>
        <v>33548</v>
      </c>
      <c r="F40" s="388" t="s">
        <v>296</v>
      </c>
      <c r="G40" s="389">
        <v>32932</v>
      </c>
      <c r="H40" s="389">
        <v>33548</v>
      </c>
      <c r="I40" s="390" t="s">
        <v>916</v>
      </c>
      <c r="J40" s="391" t="s">
        <v>873</v>
      </c>
      <c r="K40" s="392" t="s">
        <v>615</v>
      </c>
      <c r="L40" s="393" t="s">
        <v>1335</v>
      </c>
      <c r="M40" s="394" t="s">
        <v>917</v>
      </c>
      <c r="N40" s="386" t="s">
        <v>292</v>
      </c>
      <c r="O40" s="395"/>
      <c r="P40" s="415"/>
      <c r="Q40" s="387">
        <f t="shared" si="36"/>
        <v>34190</v>
      </c>
      <c r="R40" s="388" t="s">
        <v>297</v>
      </c>
      <c r="S40" s="389">
        <v>33548</v>
      </c>
      <c r="T40" s="389">
        <v>34185</v>
      </c>
      <c r="U40" s="390" t="s">
        <v>918</v>
      </c>
      <c r="V40" s="391" t="s">
        <v>648</v>
      </c>
      <c r="W40" s="392" t="s">
        <v>615</v>
      </c>
      <c r="X40" s="393" t="s">
        <v>1335</v>
      </c>
      <c r="Y40" s="394" t="s">
        <v>919</v>
      </c>
      <c r="Z40" s="386" t="s">
        <v>292</v>
      </c>
      <c r="AA40" s="395"/>
      <c r="AB40" s="415"/>
      <c r="AC40" s="387">
        <f t="shared" si="37"/>
        <v>34452</v>
      </c>
      <c r="AD40" s="388" t="s">
        <v>713</v>
      </c>
      <c r="AE40" s="389">
        <v>34190</v>
      </c>
      <c r="AF40" s="389">
        <v>34452</v>
      </c>
      <c r="AG40" s="390" t="s">
        <v>920</v>
      </c>
      <c r="AH40" s="391" t="s">
        <v>861</v>
      </c>
      <c r="AI40" s="392" t="s">
        <v>615</v>
      </c>
      <c r="AJ40" s="393" t="s">
        <v>1337</v>
      </c>
      <c r="AK40" s="394" t="s">
        <v>921</v>
      </c>
      <c r="AL40" s="386" t="s">
        <v>292</v>
      </c>
      <c r="AM40" s="395"/>
      <c r="AN40" s="415"/>
      <c r="AO40" s="387">
        <f t="shared" si="38"/>
        <v>34515</v>
      </c>
      <c r="AP40" s="388" t="s">
        <v>602</v>
      </c>
      <c r="AQ40" s="389">
        <v>34452</v>
      </c>
      <c r="AR40" s="389">
        <v>34515</v>
      </c>
      <c r="AS40" s="390" t="s">
        <v>922</v>
      </c>
      <c r="AT40" s="391" t="s">
        <v>835</v>
      </c>
      <c r="AU40" s="392" t="s">
        <v>615</v>
      </c>
      <c r="AV40" s="393" t="s">
        <v>1337</v>
      </c>
      <c r="AW40" s="394" t="s">
        <v>923</v>
      </c>
      <c r="AX40" s="386" t="s">
        <v>292</v>
      </c>
      <c r="AY40" s="395"/>
      <c r="AZ40" s="415"/>
      <c r="BA40" s="387">
        <f t="shared" si="39"/>
        <v>35075</v>
      </c>
      <c r="BB40" s="388" t="s">
        <v>607</v>
      </c>
      <c r="BC40" s="389">
        <v>34515</v>
      </c>
      <c r="BD40" s="389">
        <v>34919</v>
      </c>
      <c r="BE40" s="390" t="s">
        <v>924</v>
      </c>
      <c r="BF40" s="391" t="s">
        <v>801</v>
      </c>
      <c r="BG40" s="392" t="s">
        <v>615</v>
      </c>
      <c r="BH40" s="393" t="s">
        <v>1335</v>
      </c>
      <c r="BI40" s="394" t="s">
        <v>925</v>
      </c>
      <c r="BJ40" s="386" t="s">
        <v>292</v>
      </c>
      <c r="BK40" s="395"/>
      <c r="BL40" s="415"/>
      <c r="BM40" s="387">
        <f t="shared" si="40"/>
        <v>35376</v>
      </c>
      <c r="BN40" s="388" t="s">
        <v>362</v>
      </c>
      <c r="BO40" s="389">
        <v>35075</v>
      </c>
      <c r="BP40" s="389">
        <v>35376</v>
      </c>
      <c r="BQ40" s="390" t="s">
        <v>926</v>
      </c>
      <c r="BR40" s="391" t="s">
        <v>745</v>
      </c>
      <c r="BS40" s="392" t="s">
        <v>615</v>
      </c>
      <c r="BT40" s="393" t="s">
        <v>1335</v>
      </c>
      <c r="BU40" s="394" t="s">
        <v>927</v>
      </c>
      <c r="BV40" s="386" t="s">
        <v>292</v>
      </c>
      <c r="BW40" s="395"/>
      <c r="BX40" s="417"/>
      <c r="BY40" s="387">
        <f t="shared" si="41"/>
        <v>36006</v>
      </c>
      <c r="BZ40" s="388" t="s">
        <v>363</v>
      </c>
      <c r="CA40" s="389">
        <v>35376</v>
      </c>
      <c r="CB40" s="389">
        <v>35684</v>
      </c>
      <c r="CC40" s="390" t="s">
        <v>928</v>
      </c>
      <c r="CD40" s="391" t="s">
        <v>733</v>
      </c>
      <c r="CE40" s="392" t="s">
        <v>615</v>
      </c>
      <c r="CF40" s="393" t="s">
        <v>1335</v>
      </c>
      <c r="CG40" s="394" t="s">
        <v>929</v>
      </c>
      <c r="CH40" s="386" t="s">
        <v>292</v>
      </c>
      <c r="CI40" s="395"/>
      <c r="CJ40" s="417"/>
      <c r="CK40" s="387">
        <f t="shared" si="42"/>
        <v>36621</v>
      </c>
      <c r="CL40" s="388" t="s">
        <v>364</v>
      </c>
      <c r="CM40" s="389">
        <v>36006</v>
      </c>
      <c r="CN40" s="389">
        <v>36438</v>
      </c>
      <c r="CO40" s="390" t="s">
        <v>858</v>
      </c>
      <c r="CP40" s="391" t="s">
        <v>688</v>
      </c>
      <c r="CQ40" s="392" t="s">
        <v>615</v>
      </c>
      <c r="CR40" s="393" t="s">
        <v>1335</v>
      </c>
      <c r="CS40" s="394" t="s">
        <v>859</v>
      </c>
      <c r="CT40" s="386" t="s">
        <v>292</v>
      </c>
      <c r="CU40" s="395"/>
      <c r="CV40" s="415"/>
      <c r="CW40" s="387">
        <f t="shared" si="43"/>
        <v>36711</v>
      </c>
      <c r="CX40" s="388" t="s">
        <v>365</v>
      </c>
      <c r="CY40" s="389">
        <v>36621</v>
      </c>
      <c r="CZ40" s="389">
        <v>36711</v>
      </c>
      <c r="DA40" s="390" t="s">
        <v>930</v>
      </c>
      <c r="DB40" s="391" t="s">
        <v>693</v>
      </c>
      <c r="DC40" s="392" t="s">
        <v>615</v>
      </c>
      <c r="DD40" s="393" t="s">
        <v>1335</v>
      </c>
      <c r="DE40" s="394" t="s">
        <v>931</v>
      </c>
      <c r="DF40" s="386" t="s">
        <v>292</v>
      </c>
      <c r="DG40" s="395"/>
      <c r="DH40" s="415"/>
      <c r="DI40" s="387">
        <f t="shared" si="44"/>
        <v>37007</v>
      </c>
      <c r="DJ40" s="388" t="s">
        <v>366</v>
      </c>
      <c r="DK40" s="389">
        <v>36711</v>
      </c>
      <c r="DL40" s="389">
        <v>36865</v>
      </c>
      <c r="DM40" s="390" t="s">
        <v>932</v>
      </c>
      <c r="DN40" s="391" t="s">
        <v>835</v>
      </c>
      <c r="DO40" s="392" t="s">
        <v>615</v>
      </c>
      <c r="DP40" s="393" t="s">
        <v>1335</v>
      </c>
      <c r="DQ40" s="394" t="s">
        <v>933</v>
      </c>
      <c r="DR40" s="386" t="s">
        <v>292</v>
      </c>
      <c r="DS40" s="395"/>
      <c r="DT40" s="415"/>
      <c r="DU40" s="387">
        <f t="shared" si="45"/>
        <v>37944</v>
      </c>
      <c r="DV40" s="388" t="s">
        <v>367</v>
      </c>
      <c r="DW40" s="389">
        <v>37007</v>
      </c>
      <c r="DX40" s="389">
        <v>37529</v>
      </c>
      <c r="DY40" s="390" t="s">
        <v>934</v>
      </c>
      <c r="DZ40" s="391" t="s">
        <v>718</v>
      </c>
      <c r="EA40" s="392" t="s">
        <v>615</v>
      </c>
      <c r="EB40" s="393" t="s">
        <v>1335</v>
      </c>
      <c r="EC40" s="394" t="s">
        <v>935</v>
      </c>
      <c r="ED40" s="386" t="s">
        <v>292</v>
      </c>
      <c r="EE40" s="395"/>
      <c r="EF40" s="415"/>
      <c r="EG40" s="387">
        <f t="shared" si="46"/>
        <v>38616</v>
      </c>
      <c r="EH40" s="388" t="s">
        <v>368</v>
      </c>
      <c r="EI40" s="389">
        <v>37944</v>
      </c>
      <c r="EJ40" s="389">
        <v>38257</v>
      </c>
      <c r="EK40" s="390" t="s">
        <v>715</v>
      </c>
      <c r="EL40" s="391" t="s">
        <v>755</v>
      </c>
      <c r="EM40" s="392" t="s">
        <v>615</v>
      </c>
      <c r="EN40" s="393" t="s">
        <v>1335</v>
      </c>
      <c r="EO40" s="394" t="s">
        <v>936</v>
      </c>
      <c r="EP40" s="386" t="s">
        <v>292</v>
      </c>
      <c r="EQ40" s="395"/>
      <c r="ER40" s="415"/>
      <c r="ES40" s="387">
        <f t="shared" si="47"/>
        <v>38986</v>
      </c>
      <c r="ET40" s="388" t="s">
        <v>369</v>
      </c>
      <c r="EU40" s="389">
        <v>38616</v>
      </c>
      <c r="EV40" s="389">
        <v>38656</v>
      </c>
      <c r="EW40" s="390" t="s">
        <v>719</v>
      </c>
      <c r="EX40" s="391" t="s">
        <v>718</v>
      </c>
      <c r="EY40" s="392" t="s">
        <v>615</v>
      </c>
      <c r="EZ40" s="393" t="s">
        <v>1335</v>
      </c>
      <c r="FA40" s="394" t="s">
        <v>717</v>
      </c>
      <c r="FB40" s="386" t="s">
        <v>292</v>
      </c>
      <c r="FC40" s="395"/>
      <c r="FD40" s="418"/>
      <c r="FE40" s="387">
        <f t="shared" si="48"/>
        <v>39351</v>
      </c>
      <c r="FF40" s="388" t="s">
        <v>370</v>
      </c>
      <c r="FG40" s="389">
        <v>38986</v>
      </c>
      <c r="FH40" s="389">
        <v>39230</v>
      </c>
      <c r="FI40" s="390" t="s">
        <v>652</v>
      </c>
      <c r="FJ40" s="391" t="s">
        <v>653</v>
      </c>
      <c r="FK40" s="392" t="s">
        <v>615</v>
      </c>
      <c r="FL40" s="393" t="s">
        <v>1335</v>
      </c>
      <c r="FM40" s="394" t="s">
        <v>654</v>
      </c>
      <c r="FN40" s="386"/>
      <c r="FO40" s="395" t="s">
        <v>603</v>
      </c>
      <c r="FP40" s="418"/>
      <c r="FQ40" s="387">
        <f t="shared" si="49"/>
        <v>39662</v>
      </c>
      <c r="FR40" s="388" t="s">
        <v>372</v>
      </c>
      <c r="FS40" s="389">
        <v>39351</v>
      </c>
      <c r="FT40" s="389">
        <v>39662</v>
      </c>
      <c r="FU40" s="390" t="s">
        <v>658</v>
      </c>
      <c r="FV40" s="391" t="s">
        <v>659</v>
      </c>
      <c r="FW40" s="392" t="s">
        <v>615</v>
      </c>
      <c r="FX40" s="393" t="s">
        <v>1335</v>
      </c>
      <c r="FY40" s="394" t="s">
        <v>660</v>
      </c>
      <c r="FZ40" s="386" t="s">
        <v>292</v>
      </c>
      <c r="GA40" s="395"/>
      <c r="GB40" s="418"/>
      <c r="GC40" s="387">
        <f t="shared" si="50"/>
        <v>39715</v>
      </c>
      <c r="GD40" s="388" t="s">
        <v>373</v>
      </c>
      <c r="GE40" s="389">
        <v>39662</v>
      </c>
      <c r="GF40" s="389">
        <v>39715</v>
      </c>
      <c r="GG40" s="390" t="s">
        <v>937</v>
      </c>
      <c r="GH40" s="391" t="s">
        <v>653</v>
      </c>
      <c r="GI40" s="392" t="s">
        <v>615</v>
      </c>
      <c r="GJ40" s="393" t="s">
        <v>1335</v>
      </c>
      <c r="GK40" s="394" t="s">
        <v>938</v>
      </c>
      <c r="GL40" s="386" t="s">
        <v>292</v>
      </c>
      <c r="GM40" s="395"/>
      <c r="GN40" s="418"/>
      <c r="GO40" s="387">
        <f t="shared" si="51"/>
        <v>40072</v>
      </c>
      <c r="GP40" s="388" t="s">
        <v>374</v>
      </c>
      <c r="GQ40" s="389">
        <v>39715</v>
      </c>
      <c r="GR40" s="389">
        <v>40072</v>
      </c>
      <c r="GS40" s="390" t="s">
        <v>939</v>
      </c>
      <c r="GT40" s="391" t="s">
        <v>700</v>
      </c>
      <c r="GU40" s="392" t="s">
        <v>615</v>
      </c>
      <c r="GV40" s="393" t="s">
        <v>1335</v>
      </c>
      <c r="GW40" s="394" t="s">
        <v>940</v>
      </c>
      <c r="GX40" s="386"/>
      <c r="GY40" s="395"/>
      <c r="GZ40" s="418"/>
      <c r="HA40" s="387">
        <f t="shared" si="52"/>
        <v>40337</v>
      </c>
      <c r="HB40" s="388" t="s">
        <v>375</v>
      </c>
      <c r="HC40" s="389">
        <v>40072</v>
      </c>
      <c r="HD40" s="389">
        <v>40337</v>
      </c>
      <c r="HE40" s="390" t="s">
        <v>941</v>
      </c>
      <c r="HF40" s="391" t="s">
        <v>622</v>
      </c>
      <c r="HG40" s="392" t="s">
        <v>615</v>
      </c>
      <c r="HH40" s="393" t="s">
        <v>1336</v>
      </c>
      <c r="HI40" s="394" t="s">
        <v>942</v>
      </c>
      <c r="HJ40" s="386" t="s">
        <v>292</v>
      </c>
      <c r="HK40" s="395"/>
      <c r="HM40" s="387">
        <f t="shared" si="53"/>
        <v>40788</v>
      </c>
      <c r="HN40" s="388" t="s">
        <v>1471</v>
      </c>
      <c r="HO40" s="396">
        <v>40337</v>
      </c>
      <c r="HP40" s="389">
        <v>40430</v>
      </c>
      <c r="HQ40" s="390" t="s">
        <v>1523</v>
      </c>
      <c r="HR40" s="391" t="s">
        <v>635</v>
      </c>
      <c r="HS40" s="392" t="s">
        <v>615</v>
      </c>
      <c r="HT40" s="393" t="s">
        <v>1336</v>
      </c>
      <c r="HU40" s="394" t="s">
        <v>1524</v>
      </c>
      <c r="HV40" s="386" t="s">
        <v>292</v>
      </c>
      <c r="HW40" s="395"/>
      <c r="HY40" s="387">
        <f t="shared" si="54"/>
        <v>41269</v>
      </c>
      <c r="HZ40" s="388" t="s">
        <v>1472</v>
      </c>
      <c r="IA40" s="419">
        <v>40788</v>
      </c>
      <c r="IB40" s="419">
        <v>41064</v>
      </c>
      <c r="IC40" s="390" t="s">
        <v>1040</v>
      </c>
      <c r="ID40" s="391" t="s">
        <v>680</v>
      </c>
      <c r="IE40" s="392" t="s">
        <v>615</v>
      </c>
      <c r="IF40" s="393" t="s">
        <v>1336</v>
      </c>
      <c r="IG40" s="394" t="s">
        <v>1041</v>
      </c>
      <c r="IH40" s="386" t="s">
        <v>292</v>
      </c>
      <c r="II40" s="395"/>
      <c r="IJ40" s="420"/>
      <c r="IK40" s="387">
        <f t="shared" si="55"/>
        <v>41997</v>
      </c>
      <c r="IL40" s="388" t="s">
        <v>371</v>
      </c>
      <c r="IM40" s="419">
        <v>41269</v>
      </c>
      <c r="IN40" s="419">
        <v>41885</v>
      </c>
      <c r="IO40" s="390" t="s">
        <v>1176</v>
      </c>
      <c r="IP40" s="391" t="s">
        <v>685</v>
      </c>
      <c r="IQ40" s="392" t="s">
        <v>615</v>
      </c>
      <c r="IR40" s="393" t="s">
        <v>1335</v>
      </c>
      <c r="IS40" s="394" t="s">
        <v>1177</v>
      </c>
      <c r="IT40" s="386" t="s">
        <v>292</v>
      </c>
      <c r="IU40" s="395"/>
      <c r="IV40" s="420" t="s">
        <v>292</v>
      </c>
      <c r="IW40" s="387">
        <f t="shared" si="0"/>
        <v>43040</v>
      </c>
      <c r="IX40" s="388" t="str">
        <f t="shared" si="1"/>
        <v>Abe III</v>
      </c>
      <c r="IY40" s="419">
        <f t="shared" si="56"/>
        <v>41997</v>
      </c>
      <c r="IZ40" s="396">
        <v>42058</v>
      </c>
      <c r="JA40" s="390" t="str">
        <f t="shared" si="3"/>
        <v>Koya Nishikawa</v>
      </c>
      <c r="JB40" s="391" t="str">
        <f t="shared" si="58"/>
        <v>1942</v>
      </c>
      <c r="JC40" s="392" t="str">
        <f t="shared" si="4"/>
        <v>male</v>
      </c>
      <c r="JD40" s="393" t="s">
        <v>1335</v>
      </c>
      <c r="JE40" s="394" t="str">
        <f t="shared" si="5"/>
        <v>Nishikawa_Koya_1942</v>
      </c>
      <c r="JF40" s="386" t="str">
        <f t="shared" si="6"/>
        <v/>
      </c>
      <c r="JG40" s="395"/>
      <c r="JH40" s="420" t="s">
        <v>1836</v>
      </c>
      <c r="JI40" s="387">
        <f t="shared" si="59"/>
        <v>44090</v>
      </c>
      <c r="JJ40" s="388" t="str">
        <f t="shared" si="60"/>
        <v>Abe IV</v>
      </c>
      <c r="JK40" s="419">
        <f t="shared" si="61"/>
        <v>43040</v>
      </c>
      <c r="JL40" s="396">
        <v>43375</v>
      </c>
      <c r="JM40" s="390" t="str">
        <f t="shared" si="63"/>
        <v>Ken Saito</v>
      </c>
      <c r="JN40" s="391" t="str">
        <f t="shared" si="64"/>
        <v>1959</v>
      </c>
      <c r="JO40" s="392" t="str">
        <f t="shared" si="65"/>
        <v>male</v>
      </c>
      <c r="JP40" s="393" t="str">
        <f t="shared" si="66"/>
        <v>jp_ldp01</v>
      </c>
      <c r="JQ40" s="394" t="str">
        <f t="shared" si="67"/>
        <v>Saito_Ken_1959</v>
      </c>
      <c r="JR40" s="386" t="str">
        <f t="shared" si="68"/>
        <v/>
      </c>
      <c r="JS40" s="395"/>
      <c r="JT40" s="420" t="s">
        <v>2012</v>
      </c>
      <c r="JU40" s="387">
        <f t="shared" si="69"/>
        <v>44196</v>
      </c>
      <c r="JV40" s="388" t="str">
        <f t="shared" si="70"/>
        <v>Suga I</v>
      </c>
      <c r="JW40" s="419">
        <f t="shared" si="71"/>
        <v>44090</v>
      </c>
      <c r="JX40" s="396">
        <f t="shared" si="72"/>
        <v>44196</v>
      </c>
      <c r="JY40" s="390" t="str">
        <f t="shared" si="73"/>
        <v>Kotaro Nogami</v>
      </c>
      <c r="JZ40" s="391" t="str">
        <f t="shared" si="74"/>
        <v>1967</v>
      </c>
      <c r="KA40" s="392" t="str">
        <f t="shared" si="75"/>
        <v>male</v>
      </c>
      <c r="KB40" s="393" t="str">
        <f t="shared" si="76"/>
        <v>jp_ldp01</v>
      </c>
      <c r="KC40" s="394" t="str">
        <f t="shared" si="77"/>
        <v>Nogami_Kotaro_1967</v>
      </c>
      <c r="KD40" s="386" t="str">
        <f t="shared" si="78"/>
        <v/>
      </c>
      <c r="KE40" s="395"/>
      <c r="KF40" s="420" t="s">
        <v>2084</v>
      </c>
      <c r="KG40" s="387" t="str">
        <f t="shared" si="26"/>
        <v/>
      </c>
      <c r="KH40" s="388" t="str">
        <f t="shared" si="27"/>
        <v/>
      </c>
      <c r="KI40" s="419" t="str">
        <f t="shared" si="28"/>
        <v/>
      </c>
      <c r="KJ40" s="396" t="str">
        <f t="shared" si="29"/>
        <v/>
      </c>
      <c r="KK40" s="390" t="str">
        <f t="shared" si="30"/>
        <v/>
      </c>
      <c r="KL40" s="391" t="str">
        <f t="shared" si="79"/>
        <v/>
      </c>
      <c r="KM40" s="392" t="str">
        <f t="shared" si="31"/>
        <v/>
      </c>
      <c r="KN40" s="393" t="str">
        <f t="shared" si="32"/>
        <v/>
      </c>
      <c r="KO40" s="394" t="str">
        <f t="shared" si="33"/>
        <v/>
      </c>
      <c r="KP40" s="386" t="str">
        <f t="shared" si="34"/>
        <v/>
      </c>
      <c r="KQ40" s="395"/>
      <c r="KR40" s="420"/>
    </row>
    <row r="41" spans="1:304" ht="13.5" customHeight="1">
      <c r="A41" s="385"/>
      <c r="B41" s="421" t="s">
        <v>307</v>
      </c>
      <c r="D41" s="364"/>
      <c r="E41" s="387" t="str">
        <f t="shared" si="35"/>
        <v/>
      </c>
      <c r="F41" s="388" t="s">
        <v>292</v>
      </c>
      <c r="G41" s="389" t="s">
        <v>292</v>
      </c>
      <c r="H41" s="389" t="s">
        <v>292</v>
      </c>
      <c r="I41" s="390" t="s">
        <v>292</v>
      </c>
      <c r="J41" s="391" t="s">
        <v>292</v>
      </c>
      <c r="K41" s="392" t="s">
        <v>292</v>
      </c>
      <c r="L41" s="393" t="s">
        <v>292</v>
      </c>
      <c r="M41" s="394" t="s">
        <v>292</v>
      </c>
      <c r="N41" s="386" t="s">
        <v>292</v>
      </c>
      <c r="O41" s="395"/>
      <c r="P41" s="415"/>
      <c r="Q41" s="387" t="str">
        <f t="shared" si="36"/>
        <v/>
      </c>
      <c r="R41" s="388" t="s">
        <v>292</v>
      </c>
      <c r="S41" s="389" t="s">
        <v>292</v>
      </c>
      <c r="T41" s="389" t="s">
        <v>292</v>
      </c>
      <c r="U41" s="390" t="s">
        <v>292</v>
      </c>
      <c r="V41" s="391" t="s">
        <v>292</v>
      </c>
      <c r="W41" s="392" t="s">
        <v>292</v>
      </c>
      <c r="X41" s="393" t="s">
        <v>292</v>
      </c>
      <c r="Y41" s="394" t="s">
        <v>292</v>
      </c>
      <c r="Z41" s="386" t="s">
        <v>292</v>
      </c>
      <c r="AA41" s="395"/>
      <c r="AB41" s="415"/>
      <c r="AC41" s="387" t="str">
        <f t="shared" si="37"/>
        <v/>
      </c>
      <c r="AD41" s="388" t="s">
        <v>292</v>
      </c>
      <c r="AE41" s="389" t="s">
        <v>292</v>
      </c>
      <c r="AF41" s="389" t="s">
        <v>292</v>
      </c>
      <c r="AG41" s="390" t="s">
        <v>292</v>
      </c>
      <c r="AH41" s="391" t="s">
        <v>292</v>
      </c>
      <c r="AI41" s="392" t="s">
        <v>292</v>
      </c>
      <c r="AJ41" s="393" t="s">
        <v>292</v>
      </c>
      <c r="AK41" s="394" t="s">
        <v>292</v>
      </c>
      <c r="AL41" s="386" t="s">
        <v>292</v>
      </c>
      <c r="AM41" s="395"/>
      <c r="AN41" s="415"/>
      <c r="AO41" s="387" t="str">
        <f t="shared" si="38"/>
        <v/>
      </c>
      <c r="AP41" s="388" t="s">
        <v>292</v>
      </c>
      <c r="AQ41" s="389" t="s">
        <v>292</v>
      </c>
      <c r="AR41" s="389" t="s">
        <v>292</v>
      </c>
      <c r="AS41" s="390" t="s">
        <v>292</v>
      </c>
      <c r="AT41" s="391" t="s">
        <v>292</v>
      </c>
      <c r="AU41" s="392" t="s">
        <v>292</v>
      </c>
      <c r="AV41" s="393" t="s">
        <v>292</v>
      </c>
      <c r="AW41" s="394" t="s">
        <v>292</v>
      </c>
      <c r="AX41" s="386" t="s">
        <v>292</v>
      </c>
      <c r="AY41" s="395"/>
      <c r="AZ41" s="415"/>
      <c r="BA41" s="387">
        <f t="shared" si="39"/>
        <v>35075</v>
      </c>
      <c r="BB41" s="388" t="s">
        <v>607</v>
      </c>
      <c r="BC41" s="389">
        <v>34919</v>
      </c>
      <c r="BD41" s="389">
        <v>35075</v>
      </c>
      <c r="BE41" s="390" t="s">
        <v>943</v>
      </c>
      <c r="BF41" s="391" t="s">
        <v>873</v>
      </c>
      <c r="BG41" s="392" t="s">
        <v>615</v>
      </c>
      <c r="BH41" s="393" t="s">
        <v>1335</v>
      </c>
      <c r="BI41" s="394" t="s">
        <v>944</v>
      </c>
      <c r="BJ41" s="386" t="s">
        <v>292</v>
      </c>
      <c r="BK41" s="395"/>
      <c r="BL41" s="415"/>
      <c r="BM41" s="387" t="str">
        <f t="shared" si="40"/>
        <v/>
      </c>
      <c r="BN41" s="388" t="s">
        <v>292</v>
      </c>
      <c r="BO41" s="389" t="s">
        <v>292</v>
      </c>
      <c r="BP41" s="389" t="s">
        <v>292</v>
      </c>
      <c r="BQ41" s="390" t="s">
        <v>292</v>
      </c>
      <c r="BR41" s="391" t="s">
        <v>292</v>
      </c>
      <c r="BS41" s="392" t="s">
        <v>292</v>
      </c>
      <c r="BT41" s="393" t="s">
        <v>292</v>
      </c>
      <c r="BU41" s="394" t="s">
        <v>292</v>
      </c>
      <c r="BV41" s="386" t="s">
        <v>292</v>
      </c>
      <c r="BW41" s="395"/>
      <c r="BX41" s="417"/>
      <c r="BY41" s="387">
        <f t="shared" si="41"/>
        <v>36006</v>
      </c>
      <c r="BZ41" s="388" t="s">
        <v>363</v>
      </c>
      <c r="CA41" s="389">
        <v>35684</v>
      </c>
      <c r="CB41" s="389">
        <v>35699</v>
      </c>
      <c r="CC41" s="390" t="s">
        <v>945</v>
      </c>
      <c r="CD41" s="391" t="s">
        <v>889</v>
      </c>
      <c r="CE41" s="392" t="s">
        <v>615</v>
      </c>
      <c r="CF41" s="393" t="s">
        <v>1335</v>
      </c>
      <c r="CG41" s="394" t="s">
        <v>946</v>
      </c>
      <c r="CH41" s="386" t="s">
        <v>292</v>
      </c>
      <c r="CI41" s="395"/>
      <c r="CJ41" s="418"/>
      <c r="CK41" s="387">
        <f t="shared" si="42"/>
        <v>36621</v>
      </c>
      <c r="CL41" s="388" t="s">
        <v>364</v>
      </c>
      <c r="CM41" s="389">
        <v>36438</v>
      </c>
      <c r="CN41" s="389">
        <v>36621</v>
      </c>
      <c r="CO41" s="390" t="s">
        <v>930</v>
      </c>
      <c r="CP41" s="391" t="s">
        <v>693</v>
      </c>
      <c r="CQ41" s="392" t="s">
        <v>615</v>
      </c>
      <c r="CR41" s="393" t="s">
        <v>1335</v>
      </c>
      <c r="CS41" s="394" t="s">
        <v>931</v>
      </c>
      <c r="CT41" s="386" t="s">
        <v>292</v>
      </c>
      <c r="CU41" s="395"/>
      <c r="CV41" s="415"/>
      <c r="CW41" s="387" t="str">
        <f t="shared" si="43"/>
        <v/>
      </c>
      <c r="CX41" s="388" t="s">
        <v>292</v>
      </c>
      <c r="CY41" s="389" t="s">
        <v>292</v>
      </c>
      <c r="CZ41" s="389" t="s">
        <v>292</v>
      </c>
      <c r="DA41" s="390" t="s">
        <v>292</v>
      </c>
      <c r="DB41" s="391" t="s">
        <v>292</v>
      </c>
      <c r="DC41" s="392" t="s">
        <v>292</v>
      </c>
      <c r="DD41" s="393" t="s">
        <v>292</v>
      </c>
      <c r="DE41" s="394" t="s">
        <v>292</v>
      </c>
      <c r="DF41" s="386" t="s">
        <v>292</v>
      </c>
      <c r="DG41" s="395"/>
      <c r="DH41" s="415"/>
      <c r="DI41" s="387">
        <f t="shared" si="44"/>
        <v>37007</v>
      </c>
      <c r="DJ41" s="388" t="s">
        <v>366</v>
      </c>
      <c r="DK41" s="389">
        <v>36865</v>
      </c>
      <c r="DL41" s="389">
        <v>37007</v>
      </c>
      <c r="DM41" s="390" t="s">
        <v>947</v>
      </c>
      <c r="DN41" s="391" t="s">
        <v>659</v>
      </c>
      <c r="DO41" s="392" t="s">
        <v>615</v>
      </c>
      <c r="DP41" s="393" t="s">
        <v>1335</v>
      </c>
      <c r="DQ41" s="394" t="s">
        <v>948</v>
      </c>
      <c r="DR41" s="386" t="s">
        <v>292</v>
      </c>
      <c r="DS41" s="395"/>
      <c r="DT41" s="415"/>
      <c r="DU41" s="387">
        <f t="shared" si="45"/>
        <v>37944</v>
      </c>
      <c r="DV41" s="388" t="s">
        <v>367</v>
      </c>
      <c r="DW41" s="389">
        <v>37529</v>
      </c>
      <c r="DX41" s="389">
        <v>37712</v>
      </c>
      <c r="DY41" s="390" t="s">
        <v>949</v>
      </c>
      <c r="DZ41" s="391" t="s">
        <v>769</v>
      </c>
      <c r="EA41" s="392" t="s">
        <v>615</v>
      </c>
      <c r="EB41" s="393" t="s">
        <v>1335</v>
      </c>
      <c r="EC41" s="394" t="s">
        <v>950</v>
      </c>
      <c r="ED41" s="386" t="s">
        <v>292</v>
      </c>
      <c r="EE41" s="395"/>
      <c r="EF41" s="415"/>
      <c r="EG41" s="387">
        <f t="shared" si="46"/>
        <v>38616</v>
      </c>
      <c r="EH41" s="388" t="s">
        <v>368</v>
      </c>
      <c r="EI41" s="389">
        <v>38257</v>
      </c>
      <c r="EJ41" s="389">
        <v>38572</v>
      </c>
      <c r="EK41" s="390" t="s">
        <v>721</v>
      </c>
      <c r="EL41" s="391" t="s">
        <v>659</v>
      </c>
      <c r="EM41" s="392" t="s">
        <v>615</v>
      </c>
      <c r="EN41" s="393" t="s">
        <v>1335</v>
      </c>
      <c r="EO41" s="394" t="s">
        <v>720</v>
      </c>
      <c r="EP41" s="386" t="s">
        <v>292</v>
      </c>
      <c r="EQ41" s="395"/>
      <c r="ER41" s="418"/>
      <c r="ES41" s="387">
        <f t="shared" si="47"/>
        <v>38986</v>
      </c>
      <c r="ET41" s="388" t="s">
        <v>369</v>
      </c>
      <c r="EU41" s="389">
        <v>38656</v>
      </c>
      <c r="EV41" s="389">
        <v>38986</v>
      </c>
      <c r="EW41" s="390" t="s">
        <v>858</v>
      </c>
      <c r="EX41" s="391" t="s">
        <v>688</v>
      </c>
      <c r="EY41" s="392" t="s">
        <v>615</v>
      </c>
      <c r="EZ41" s="393" t="s">
        <v>1335</v>
      </c>
      <c r="FA41" s="394" t="s">
        <v>859</v>
      </c>
      <c r="FB41" s="386" t="s">
        <v>292</v>
      </c>
      <c r="FC41" s="395"/>
      <c r="FD41" s="418"/>
      <c r="FE41" s="387">
        <f t="shared" si="48"/>
        <v>39351</v>
      </c>
      <c r="FF41" s="388" t="s">
        <v>370</v>
      </c>
      <c r="FG41" s="389">
        <v>39234</v>
      </c>
      <c r="FH41" s="389">
        <v>39295</v>
      </c>
      <c r="FI41" s="390" t="s">
        <v>655</v>
      </c>
      <c r="FJ41" s="391" t="s">
        <v>656</v>
      </c>
      <c r="FK41" s="392" t="s">
        <v>615</v>
      </c>
      <c r="FL41" s="393" t="s">
        <v>1335</v>
      </c>
      <c r="FM41" s="394" t="s">
        <v>657</v>
      </c>
      <c r="FN41" s="386" t="s">
        <v>604</v>
      </c>
      <c r="FO41" s="395"/>
      <c r="FP41" s="418"/>
      <c r="FQ41" s="387" t="str">
        <f t="shared" si="49"/>
        <v/>
      </c>
      <c r="FR41" s="388" t="s">
        <v>292</v>
      </c>
      <c r="FS41" s="389" t="s">
        <v>292</v>
      </c>
      <c r="FT41" s="389" t="s">
        <v>292</v>
      </c>
      <c r="FU41" s="390" t="s">
        <v>292</v>
      </c>
      <c r="FV41" s="391" t="s">
        <v>292</v>
      </c>
      <c r="FW41" s="392" t="s">
        <v>292</v>
      </c>
      <c r="FX41" s="393" t="s">
        <v>292</v>
      </c>
      <c r="FY41" s="394" t="s">
        <v>292</v>
      </c>
      <c r="FZ41" s="386" t="s">
        <v>292</v>
      </c>
      <c r="GA41" s="395"/>
      <c r="GB41" s="418"/>
      <c r="GC41" s="387" t="str">
        <f t="shared" si="50"/>
        <v/>
      </c>
      <c r="GD41" s="388" t="s">
        <v>292</v>
      </c>
      <c r="GE41" s="389" t="s">
        <v>292</v>
      </c>
      <c r="GF41" s="389" t="s">
        <v>292</v>
      </c>
      <c r="GG41" s="390" t="s">
        <v>292</v>
      </c>
      <c r="GH41" s="391" t="s">
        <v>292</v>
      </c>
      <c r="GI41" s="392" t="s">
        <v>292</v>
      </c>
      <c r="GJ41" s="393" t="s">
        <v>292</v>
      </c>
      <c r="GK41" s="394" t="s">
        <v>292</v>
      </c>
      <c r="GL41" s="386" t="s">
        <v>292</v>
      </c>
      <c r="GM41" s="395"/>
      <c r="GN41" s="418"/>
      <c r="GO41" s="387" t="str">
        <f t="shared" si="51"/>
        <v/>
      </c>
      <c r="GP41" s="388" t="s">
        <v>292</v>
      </c>
      <c r="GQ41" s="389" t="s">
        <v>292</v>
      </c>
      <c r="GR41" s="389" t="s">
        <v>292</v>
      </c>
      <c r="GS41" s="390" t="s">
        <v>292</v>
      </c>
      <c r="GT41" s="391" t="s">
        <v>292</v>
      </c>
      <c r="GU41" s="392" t="s">
        <v>292</v>
      </c>
      <c r="GV41" s="393" t="s">
        <v>292</v>
      </c>
      <c r="GW41" s="394" t="s">
        <v>292</v>
      </c>
      <c r="GX41" s="386"/>
      <c r="GY41" s="395"/>
      <c r="GZ41" s="418"/>
      <c r="HA41" s="387" t="str">
        <f t="shared" si="52"/>
        <v/>
      </c>
      <c r="HB41" s="388" t="s">
        <v>292</v>
      </c>
      <c r="HC41" s="389" t="s">
        <v>292</v>
      </c>
      <c r="HD41" s="389" t="s">
        <v>292</v>
      </c>
      <c r="HE41" s="390" t="s">
        <v>292</v>
      </c>
      <c r="HF41" s="391" t="s">
        <v>292</v>
      </c>
      <c r="HG41" s="392" t="s">
        <v>292</v>
      </c>
      <c r="HH41" s="393" t="s">
        <v>292</v>
      </c>
      <c r="HI41" s="394" t="s">
        <v>292</v>
      </c>
      <c r="HJ41" s="386" t="s">
        <v>292</v>
      </c>
      <c r="HK41" s="395"/>
      <c r="HM41" s="387">
        <f t="shared" si="53"/>
        <v>40788</v>
      </c>
      <c r="HN41" s="388" t="s">
        <v>1471</v>
      </c>
      <c r="HO41" s="396">
        <v>40430</v>
      </c>
      <c r="HP41" s="389">
        <v>40788</v>
      </c>
      <c r="HQ41" s="390" t="s">
        <v>1040</v>
      </c>
      <c r="HR41" s="391" t="s">
        <v>680</v>
      </c>
      <c r="HS41" s="392" t="s">
        <v>615</v>
      </c>
      <c r="HT41" s="393" t="s">
        <v>1336</v>
      </c>
      <c r="HU41" s="394" t="s">
        <v>1041</v>
      </c>
      <c r="HV41" s="386" t="s">
        <v>292</v>
      </c>
      <c r="HW41" s="395"/>
      <c r="HY41" s="387">
        <f t="shared" si="54"/>
        <v>41269</v>
      </c>
      <c r="HZ41" s="388" t="s">
        <v>1472</v>
      </c>
      <c r="IA41" s="419">
        <v>41064</v>
      </c>
      <c r="IB41" s="419">
        <v>41269</v>
      </c>
      <c r="IC41" s="390" t="s">
        <v>1525</v>
      </c>
      <c r="ID41" s="391" t="s">
        <v>664</v>
      </c>
      <c r="IE41" s="392" t="s">
        <v>615</v>
      </c>
      <c r="IF41" s="393" t="s">
        <v>1336</v>
      </c>
      <c r="IG41" s="394" t="s">
        <v>1526</v>
      </c>
      <c r="IH41" s="386" t="s">
        <v>292</v>
      </c>
      <c r="II41" s="395"/>
      <c r="IJ41" s="420"/>
      <c r="IK41" s="387">
        <f t="shared" si="55"/>
        <v>41997</v>
      </c>
      <c r="IL41" s="388" t="s">
        <v>371</v>
      </c>
      <c r="IM41" s="419">
        <v>41885</v>
      </c>
      <c r="IN41" s="425">
        <v>41997</v>
      </c>
      <c r="IO41" s="390" t="s">
        <v>1813</v>
      </c>
      <c r="IP41" s="391" t="s">
        <v>619</v>
      </c>
      <c r="IQ41" s="392" t="s">
        <v>615</v>
      </c>
      <c r="IR41" s="393" t="s">
        <v>1335</v>
      </c>
      <c r="IS41" s="394" t="s">
        <v>1814</v>
      </c>
      <c r="IT41" s="386" t="s">
        <v>292</v>
      </c>
      <c r="IU41" s="395"/>
      <c r="IV41" s="364" t="s">
        <v>1853</v>
      </c>
      <c r="IW41" s="387">
        <f t="shared" si="0"/>
        <v>43040</v>
      </c>
      <c r="IX41" s="388" t="str">
        <f t="shared" si="1"/>
        <v>Abe III</v>
      </c>
      <c r="IY41" s="396">
        <v>42058</v>
      </c>
      <c r="IZ41" s="396">
        <v>42284</v>
      </c>
      <c r="JA41" s="390" t="str">
        <f t="shared" si="3"/>
        <v>Yoshimasa Hayashi</v>
      </c>
      <c r="JB41" s="391" t="str">
        <f t="shared" si="58"/>
        <v>1961</v>
      </c>
      <c r="JC41" s="392" t="str">
        <f t="shared" si="4"/>
        <v>male</v>
      </c>
      <c r="JD41" s="393" t="s">
        <v>1335</v>
      </c>
      <c r="JE41" s="394" t="str">
        <f t="shared" si="5"/>
        <v>Hayashi_Yoshimasa_1961</v>
      </c>
      <c r="JF41" s="386" t="str">
        <f t="shared" si="6"/>
        <v/>
      </c>
      <c r="JG41" s="395"/>
      <c r="JH41" s="420" t="s">
        <v>1864</v>
      </c>
      <c r="JI41" s="387">
        <f t="shared" si="59"/>
        <v>44090</v>
      </c>
      <c r="JJ41" s="388" t="str">
        <f t="shared" si="60"/>
        <v>Abe IV</v>
      </c>
      <c r="JK41" s="419">
        <v>43375</v>
      </c>
      <c r="JL41" s="396">
        <v>43719</v>
      </c>
      <c r="JM41" s="390" t="str">
        <f t="shared" si="63"/>
        <v>Takamori Yoshikawa</v>
      </c>
      <c r="JN41" s="391" t="str">
        <f t="shared" si="64"/>
        <v>1950</v>
      </c>
      <c r="JO41" s="392" t="str">
        <f t="shared" si="65"/>
        <v>male</v>
      </c>
      <c r="JP41" s="393" t="str">
        <f t="shared" si="66"/>
        <v>jp_ldp01</v>
      </c>
      <c r="JQ41" s="394" t="str">
        <f t="shared" si="67"/>
        <v>Yoshikawa_Takamori_1950</v>
      </c>
      <c r="JR41" s="386" t="str">
        <f t="shared" si="68"/>
        <v/>
      </c>
      <c r="JS41" s="395"/>
      <c r="JT41" s="420" t="s">
        <v>2035</v>
      </c>
      <c r="JU41" s="387" t="str">
        <f t="shared" si="69"/>
        <v/>
      </c>
      <c r="JV41" s="388" t="str">
        <f t="shared" si="70"/>
        <v/>
      </c>
      <c r="JW41" s="419" t="str">
        <f t="shared" si="71"/>
        <v/>
      </c>
      <c r="JX41" s="396" t="str">
        <f t="shared" si="72"/>
        <v/>
      </c>
      <c r="JY41" s="390" t="str">
        <f t="shared" si="73"/>
        <v/>
      </c>
      <c r="JZ41" s="391" t="str">
        <f t="shared" si="74"/>
        <v/>
      </c>
      <c r="KA41" s="392" t="str">
        <f t="shared" si="75"/>
        <v/>
      </c>
      <c r="KB41" s="393" t="str">
        <f t="shared" si="76"/>
        <v/>
      </c>
      <c r="KC41" s="394" t="str">
        <f t="shared" si="77"/>
        <v/>
      </c>
      <c r="KD41" s="386" t="str">
        <f t="shared" si="78"/>
        <v/>
      </c>
      <c r="KE41" s="395"/>
      <c r="KG41" s="387" t="str">
        <f t="shared" si="26"/>
        <v/>
      </c>
      <c r="KH41" s="388" t="str">
        <f t="shared" si="27"/>
        <v/>
      </c>
      <c r="KI41" s="419" t="str">
        <f t="shared" si="28"/>
        <v/>
      </c>
      <c r="KJ41" s="396" t="str">
        <f t="shared" si="29"/>
        <v/>
      </c>
      <c r="KK41" s="390" t="str">
        <f t="shared" si="30"/>
        <v/>
      </c>
      <c r="KL41" s="391" t="str">
        <f t="shared" si="79"/>
        <v/>
      </c>
      <c r="KM41" s="392" t="str">
        <f t="shared" si="31"/>
        <v/>
      </c>
      <c r="KN41" s="393" t="str">
        <f t="shared" si="32"/>
        <v/>
      </c>
      <c r="KO41" s="394" t="str">
        <f t="shared" si="33"/>
        <v/>
      </c>
      <c r="KP41" s="386" t="str">
        <f t="shared" si="34"/>
        <v/>
      </c>
      <c r="KQ41" s="395"/>
    </row>
    <row r="42" spans="1:304" ht="13.5" customHeight="1">
      <c r="A42" s="385"/>
      <c r="B42" s="421" t="s">
        <v>307</v>
      </c>
      <c r="D42" s="364"/>
      <c r="E42" s="387" t="str">
        <f t="shared" si="35"/>
        <v/>
      </c>
      <c r="F42" s="388" t="s">
        <v>292</v>
      </c>
      <c r="G42" s="389" t="s">
        <v>292</v>
      </c>
      <c r="H42" s="389" t="s">
        <v>292</v>
      </c>
      <c r="I42" s="390" t="s">
        <v>292</v>
      </c>
      <c r="J42" s="391" t="s">
        <v>292</v>
      </c>
      <c r="K42" s="392" t="s">
        <v>292</v>
      </c>
      <c r="L42" s="393" t="s">
        <v>292</v>
      </c>
      <c r="M42" s="394" t="s">
        <v>292</v>
      </c>
      <c r="N42" s="386" t="s">
        <v>292</v>
      </c>
      <c r="O42" s="395"/>
      <c r="P42" s="415"/>
      <c r="Q42" s="387" t="str">
        <f t="shared" si="36"/>
        <v/>
      </c>
      <c r="R42" s="388" t="s">
        <v>292</v>
      </c>
      <c r="S42" s="389" t="s">
        <v>292</v>
      </c>
      <c r="T42" s="389" t="s">
        <v>292</v>
      </c>
      <c r="U42" s="390" t="s">
        <v>292</v>
      </c>
      <c r="V42" s="391" t="s">
        <v>292</v>
      </c>
      <c r="W42" s="392" t="s">
        <v>292</v>
      </c>
      <c r="X42" s="393" t="s">
        <v>292</v>
      </c>
      <c r="Y42" s="394" t="s">
        <v>292</v>
      </c>
      <c r="Z42" s="386" t="s">
        <v>292</v>
      </c>
      <c r="AA42" s="395"/>
      <c r="AB42" s="415"/>
      <c r="AC42" s="387" t="str">
        <f t="shared" si="37"/>
        <v/>
      </c>
      <c r="AD42" s="388" t="s">
        <v>292</v>
      </c>
      <c r="AE42" s="389" t="s">
        <v>292</v>
      </c>
      <c r="AF42" s="389" t="s">
        <v>292</v>
      </c>
      <c r="AG42" s="390" t="s">
        <v>292</v>
      </c>
      <c r="AH42" s="391" t="s">
        <v>292</v>
      </c>
      <c r="AI42" s="392" t="s">
        <v>292</v>
      </c>
      <c r="AJ42" s="393" t="s">
        <v>292</v>
      </c>
      <c r="AK42" s="394" t="s">
        <v>292</v>
      </c>
      <c r="AL42" s="386" t="s">
        <v>292</v>
      </c>
      <c r="AM42" s="395"/>
      <c r="AN42" s="415"/>
      <c r="AO42" s="387" t="str">
        <f t="shared" si="38"/>
        <v/>
      </c>
      <c r="AP42" s="388" t="s">
        <v>292</v>
      </c>
      <c r="AQ42" s="389" t="s">
        <v>292</v>
      </c>
      <c r="AR42" s="389" t="s">
        <v>292</v>
      </c>
      <c r="AS42" s="390" t="s">
        <v>292</v>
      </c>
      <c r="AT42" s="391" t="s">
        <v>292</v>
      </c>
      <c r="AU42" s="392" t="s">
        <v>292</v>
      </c>
      <c r="AV42" s="393" t="s">
        <v>292</v>
      </c>
      <c r="AW42" s="394" t="s">
        <v>292</v>
      </c>
      <c r="AX42" s="386" t="s">
        <v>292</v>
      </c>
      <c r="AY42" s="395"/>
      <c r="AZ42" s="415"/>
      <c r="BA42" s="387" t="str">
        <f t="shared" si="39"/>
        <v/>
      </c>
      <c r="BB42" s="388" t="s">
        <v>292</v>
      </c>
      <c r="BC42" s="389" t="s">
        <v>292</v>
      </c>
      <c r="BD42" s="389" t="s">
        <v>292</v>
      </c>
      <c r="BE42" s="390" t="s">
        <v>292</v>
      </c>
      <c r="BF42" s="391" t="s">
        <v>292</v>
      </c>
      <c r="BG42" s="392" t="s">
        <v>292</v>
      </c>
      <c r="BH42" s="393" t="s">
        <v>292</v>
      </c>
      <c r="BI42" s="394" t="s">
        <v>292</v>
      </c>
      <c r="BJ42" s="386" t="s">
        <v>292</v>
      </c>
      <c r="BK42" s="395"/>
      <c r="BL42" s="415"/>
      <c r="BM42" s="387" t="str">
        <f t="shared" si="40"/>
        <v/>
      </c>
      <c r="BN42" s="388" t="s">
        <v>292</v>
      </c>
      <c r="BO42" s="389" t="s">
        <v>292</v>
      </c>
      <c r="BP42" s="389" t="s">
        <v>292</v>
      </c>
      <c r="BQ42" s="390" t="s">
        <v>292</v>
      </c>
      <c r="BR42" s="391" t="s">
        <v>292</v>
      </c>
      <c r="BS42" s="392" t="s">
        <v>292</v>
      </c>
      <c r="BT42" s="393" t="s">
        <v>292</v>
      </c>
      <c r="BU42" s="394" t="s">
        <v>292</v>
      </c>
      <c r="BV42" s="386" t="s">
        <v>292</v>
      </c>
      <c r="BW42" s="395"/>
      <c r="BX42" s="417"/>
      <c r="BY42" s="387">
        <f t="shared" si="41"/>
        <v>36006</v>
      </c>
      <c r="BZ42" s="388" t="s">
        <v>363</v>
      </c>
      <c r="CA42" s="389">
        <v>35699</v>
      </c>
      <c r="CB42" s="389">
        <v>36006</v>
      </c>
      <c r="CC42" s="390" t="s">
        <v>721</v>
      </c>
      <c r="CD42" s="391" t="s">
        <v>659</v>
      </c>
      <c r="CE42" s="392" t="s">
        <v>615</v>
      </c>
      <c r="CF42" s="393" t="s">
        <v>1335</v>
      </c>
      <c r="CG42" s="394" t="s">
        <v>720</v>
      </c>
      <c r="CH42" s="386" t="s">
        <v>292</v>
      </c>
      <c r="CI42" s="395"/>
      <c r="CJ42" s="418"/>
      <c r="CK42" s="387" t="str">
        <f t="shared" si="42"/>
        <v/>
      </c>
      <c r="CL42" s="388" t="s">
        <v>292</v>
      </c>
      <c r="CM42" s="389" t="s">
        <v>292</v>
      </c>
      <c r="CN42" s="389" t="s">
        <v>292</v>
      </c>
      <c r="CO42" s="390" t="s">
        <v>292</v>
      </c>
      <c r="CP42" s="391" t="s">
        <v>292</v>
      </c>
      <c r="CQ42" s="392" t="s">
        <v>292</v>
      </c>
      <c r="CR42" s="393" t="s">
        <v>292</v>
      </c>
      <c r="CS42" s="394" t="s">
        <v>292</v>
      </c>
      <c r="CT42" s="386" t="s">
        <v>292</v>
      </c>
      <c r="CU42" s="395"/>
      <c r="CV42" s="415"/>
      <c r="CW42" s="387" t="str">
        <f t="shared" si="43"/>
        <v/>
      </c>
      <c r="CX42" s="388" t="s">
        <v>292</v>
      </c>
      <c r="CY42" s="389" t="s">
        <v>292</v>
      </c>
      <c r="CZ42" s="389" t="s">
        <v>292</v>
      </c>
      <c r="DA42" s="390" t="s">
        <v>292</v>
      </c>
      <c r="DB42" s="391" t="s">
        <v>292</v>
      </c>
      <c r="DC42" s="392" t="s">
        <v>292</v>
      </c>
      <c r="DD42" s="393" t="s">
        <v>292</v>
      </c>
      <c r="DE42" s="394" t="s">
        <v>292</v>
      </c>
      <c r="DF42" s="386" t="s">
        <v>292</v>
      </c>
      <c r="DG42" s="395"/>
      <c r="DH42" s="415"/>
      <c r="DI42" s="387" t="str">
        <f t="shared" si="44"/>
        <v/>
      </c>
      <c r="DJ42" s="388" t="s">
        <v>292</v>
      </c>
      <c r="DK42" s="389" t="s">
        <v>292</v>
      </c>
      <c r="DL42" s="389" t="s">
        <v>292</v>
      </c>
      <c r="DM42" s="390" t="s">
        <v>292</v>
      </c>
      <c r="DN42" s="391" t="s">
        <v>292</v>
      </c>
      <c r="DO42" s="392" t="s">
        <v>292</v>
      </c>
      <c r="DP42" s="393" t="s">
        <v>292</v>
      </c>
      <c r="DQ42" s="394" t="s">
        <v>292</v>
      </c>
      <c r="DR42" s="386" t="s">
        <v>292</v>
      </c>
      <c r="DS42" s="395"/>
      <c r="DT42" s="415"/>
      <c r="DU42" s="387">
        <f t="shared" si="45"/>
        <v>37944</v>
      </c>
      <c r="DV42" s="388" t="s">
        <v>367</v>
      </c>
      <c r="DW42" s="389">
        <v>37712</v>
      </c>
      <c r="DX42" s="389">
        <v>37944</v>
      </c>
      <c r="DY42" s="390" t="s">
        <v>715</v>
      </c>
      <c r="DZ42" s="391" t="s">
        <v>755</v>
      </c>
      <c r="EA42" s="392" t="s">
        <v>615</v>
      </c>
      <c r="EB42" s="393" t="s">
        <v>1335</v>
      </c>
      <c r="EC42" s="394" t="s">
        <v>936</v>
      </c>
      <c r="ED42" s="386" t="s">
        <v>292</v>
      </c>
      <c r="EE42" s="395"/>
      <c r="EF42" s="415"/>
      <c r="EG42" s="387">
        <f t="shared" si="46"/>
        <v>38616</v>
      </c>
      <c r="EH42" s="388" t="s">
        <v>368</v>
      </c>
      <c r="EI42" s="389">
        <v>38575</v>
      </c>
      <c r="EJ42" s="389">
        <v>38616</v>
      </c>
      <c r="EK42" s="390" t="s">
        <v>719</v>
      </c>
      <c r="EL42" s="391" t="s">
        <v>718</v>
      </c>
      <c r="EM42" s="392" t="s">
        <v>615</v>
      </c>
      <c r="EN42" s="393" t="s">
        <v>1335</v>
      </c>
      <c r="EO42" s="394" t="s">
        <v>717</v>
      </c>
      <c r="EP42" s="386" t="s">
        <v>292</v>
      </c>
      <c r="EQ42" s="395"/>
      <c r="ER42" s="418"/>
      <c r="ES42" s="387" t="str">
        <f t="shared" si="47"/>
        <v/>
      </c>
      <c r="ET42" s="388" t="s">
        <v>292</v>
      </c>
      <c r="EU42" s="389" t="s">
        <v>292</v>
      </c>
      <c r="EV42" s="389" t="s">
        <v>292</v>
      </c>
      <c r="EW42" s="390" t="s">
        <v>292</v>
      </c>
      <c r="EX42" s="391" t="s">
        <v>292</v>
      </c>
      <c r="EY42" s="392" t="s">
        <v>292</v>
      </c>
      <c r="EZ42" s="393" t="s">
        <v>292</v>
      </c>
      <c r="FA42" s="394" t="s">
        <v>292</v>
      </c>
      <c r="FB42" s="386" t="s">
        <v>292</v>
      </c>
      <c r="FC42" s="395"/>
      <c r="FD42" s="418"/>
      <c r="FE42" s="387">
        <f t="shared" si="48"/>
        <v>39351</v>
      </c>
      <c r="FF42" s="388" t="s">
        <v>370</v>
      </c>
      <c r="FG42" s="389">
        <v>39295</v>
      </c>
      <c r="FH42" s="389">
        <v>39321</v>
      </c>
      <c r="FI42" s="390" t="s">
        <v>658</v>
      </c>
      <c r="FJ42" s="391" t="s">
        <v>659</v>
      </c>
      <c r="FK42" s="392" t="s">
        <v>615</v>
      </c>
      <c r="FL42" s="393" t="s">
        <v>1335</v>
      </c>
      <c r="FM42" s="394" t="s">
        <v>660</v>
      </c>
      <c r="FN42" s="386"/>
      <c r="FO42" s="395"/>
      <c r="FP42" s="418"/>
      <c r="FQ42" s="387" t="str">
        <f t="shared" si="49"/>
        <v/>
      </c>
      <c r="FR42" s="388" t="s">
        <v>292</v>
      </c>
      <c r="FS42" s="389" t="s">
        <v>292</v>
      </c>
      <c r="FT42" s="389" t="s">
        <v>292</v>
      </c>
      <c r="FU42" s="390" t="s">
        <v>292</v>
      </c>
      <c r="FV42" s="391" t="s">
        <v>292</v>
      </c>
      <c r="FW42" s="392" t="s">
        <v>292</v>
      </c>
      <c r="FX42" s="393" t="s">
        <v>292</v>
      </c>
      <c r="FY42" s="394" t="s">
        <v>292</v>
      </c>
      <c r="FZ42" s="386" t="s">
        <v>292</v>
      </c>
      <c r="GA42" s="395"/>
      <c r="GB42" s="418"/>
      <c r="GC42" s="387" t="str">
        <f t="shared" si="50"/>
        <v/>
      </c>
      <c r="GD42" s="388" t="s">
        <v>292</v>
      </c>
      <c r="GE42" s="389" t="s">
        <v>292</v>
      </c>
      <c r="GF42" s="389" t="s">
        <v>292</v>
      </c>
      <c r="GG42" s="390" t="s">
        <v>292</v>
      </c>
      <c r="GH42" s="391" t="s">
        <v>292</v>
      </c>
      <c r="GI42" s="392" t="s">
        <v>292</v>
      </c>
      <c r="GJ42" s="393" t="s">
        <v>292</v>
      </c>
      <c r="GK42" s="394" t="s">
        <v>292</v>
      </c>
      <c r="GL42" s="386" t="s">
        <v>292</v>
      </c>
      <c r="GM42" s="395"/>
      <c r="GN42" s="418"/>
      <c r="GO42" s="387" t="str">
        <f t="shared" si="51"/>
        <v/>
      </c>
      <c r="GP42" s="388" t="s">
        <v>292</v>
      </c>
      <c r="GQ42" s="389" t="s">
        <v>292</v>
      </c>
      <c r="GR42" s="389" t="s">
        <v>292</v>
      </c>
      <c r="GS42" s="390" t="s">
        <v>292</v>
      </c>
      <c r="GT42" s="391" t="s">
        <v>292</v>
      </c>
      <c r="GU42" s="392" t="s">
        <v>292</v>
      </c>
      <c r="GV42" s="393" t="s">
        <v>292</v>
      </c>
      <c r="GW42" s="394" t="s">
        <v>292</v>
      </c>
      <c r="GX42" s="386"/>
      <c r="GY42" s="395"/>
      <c r="GZ42" s="418"/>
      <c r="HA42" s="387" t="str">
        <f t="shared" si="52"/>
        <v/>
      </c>
      <c r="HB42" s="388" t="s">
        <v>292</v>
      </c>
      <c r="HC42" s="389" t="s">
        <v>292</v>
      </c>
      <c r="HD42" s="389" t="s">
        <v>292</v>
      </c>
      <c r="HE42" s="390" t="s">
        <v>292</v>
      </c>
      <c r="HF42" s="391" t="s">
        <v>292</v>
      </c>
      <c r="HG42" s="392" t="s">
        <v>292</v>
      </c>
      <c r="HH42" s="393" t="s">
        <v>292</v>
      </c>
      <c r="HI42" s="394" t="s">
        <v>292</v>
      </c>
      <c r="HJ42" s="386" t="s">
        <v>292</v>
      </c>
      <c r="HK42" s="395"/>
      <c r="HM42" s="387" t="str">
        <f t="shared" si="53"/>
        <v/>
      </c>
      <c r="HN42" s="388" t="s">
        <v>292</v>
      </c>
      <c r="HO42" s="396"/>
      <c r="HP42" s="389"/>
      <c r="HQ42" s="390" t="s">
        <v>292</v>
      </c>
      <c r="HR42" s="391" t="s">
        <v>292</v>
      </c>
      <c r="HS42" s="392" t="s">
        <v>292</v>
      </c>
      <c r="HT42" s="393" t="s">
        <v>292</v>
      </c>
      <c r="HU42" s="394" t="s">
        <v>292</v>
      </c>
      <c r="HV42" s="386" t="s">
        <v>292</v>
      </c>
      <c r="HW42" s="395"/>
      <c r="HY42" s="387" t="str">
        <f t="shared" si="54"/>
        <v/>
      </c>
      <c r="HZ42" s="388" t="s">
        <v>292</v>
      </c>
      <c r="IA42" s="419" t="s">
        <v>292</v>
      </c>
      <c r="IB42" s="419" t="s">
        <v>292</v>
      </c>
      <c r="IC42" s="390" t="s">
        <v>292</v>
      </c>
      <c r="ID42" s="391" t="s">
        <v>292</v>
      </c>
      <c r="IE42" s="392" t="s">
        <v>292</v>
      </c>
      <c r="IF42" s="393" t="s">
        <v>292</v>
      </c>
      <c r="IG42" s="394" t="s">
        <v>292</v>
      </c>
      <c r="IH42" s="386" t="s">
        <v>292</v>
      </c>
      <c r="II42" s="395"/>
      <c r="IK42" s="387" t="str">
        <f t="shared" si="55"/>
        <v/>
      </c>
      <c r="IL42" s="388" t="s">
        <v>292</v>
      </c>
      <c r="IM42" s="419" t="s">
        <v>292</v>
      </c>
      <c r="IN42" s="419" t="s">
        <v>292</v>
      </c>
      <c r="IO42" s="390" t="s">
        <v>292</v>
      </c>
      <c r="IP42" s="391" t="s">
        <v>292</v>
      </c>
      <c r="IQ42" s="392" t="s">
        <v>292</v>
      </c>
      <c r="IR42" s="393" t="s">
        <v>292</v>
      </c>
      <c r="IS42" s="394" t="s">
        <v>292</v>
      </c>
      <c r="IT42" s="386" t="s">
        <v>292</v>
      </c>
      <c r="IU42" s="395"/>
      <c r="IV42" s="364" t="s">
        <v>292</v>
      </c>
      <c r="IW42" s="387">
        <f t="shared" ref="IW42" si="132">IF(JA42="","",IW$3)</f>
        <v>43040</v>
      </c>
      <c r="IX42" s="388" t="str">
        <f t="shared" ref="IX42" si="133">IF(JA42="","",IW$1)</f>
        <v>Abe III</v>
      </c>
      <c r="IY42" s="396">
        <v>42284</v>
      </c>
      <c r="IZ42" s="396">
        <v>42585</v>
      </c>
      <c r="JA42" s="390" t="str">
        <f t="shared" ref="JA42" si="134">IF(JH42="","",IF(ISNUMBER(SEARCH(":",JH42)),MID(JH42,FIND(":",JH42)+2,FIND("(",JH42)-FIND(":",JH42)-3),LEFT(JH42,FIND("(",JH42)-2)))</f>
        <v>Hiroshi Moriyama</v>
      </c>
      <c r="JB42" s="391" t="str">
        <f t="shared" ref="JB42" si="135">IF(JH42="","",MID(JH42,FIND("(",JH42)+1,4))</f>
        <v>1945</v>
      </c>
      <c r="JC42" s="392" t="str">
        <f t="shared" ref="JC42" si="136">IF(ISNUMBER(SEARCH("*female*",JH42)),"female",IF(ISNUMBER(SEARCH("*male*",JH42)),"male",""))</f>
        <v>male</v>
      </c>
      <c r="JD42" s="393" t="s">
        <v>1335</v>
      </c>
      <c r="JE42" s="394" t="str">
        <f t="shared" si="5"/>
        <v>Moriyama_Hiroshi_1945</v>
      </c>
      <c r="JF42" s="386" t="str">
        <f t="shared" ref="JF42" si="137">IF(JH42="","",IF((LEN(JH42)-LEN(SUBSTITUTE(JH42,"male","")))/LEN("male")&gt;1,"!",IF(RIGHT(JH42,1)=")","",IF(RIGHT(JH42,2)=") ","",IF(RIGHT(JH42,2)=").","","!!")))))</f>
        <v/>
      </c>
      <c r="JG42" s="395"/>
      <c r="JH42" s="420" t="s">
        <v>1865</v>
      </c>
      <c r="JI42" s="387">
        <f t="shared" si="59"/>
        <v>44090</v>
      </c>
      <c r="JJ42" s="388" t="str">
        <f t="shared" si="60"/>
        <v>Abe IV</v>
      </c>
      <c r="JK42" s="396">
        <v>43719</v>
      </c>
      <c r="JL42" s="396">
        <f t="shared" si="62"/>
        <v>44090</v>
      </c>
      <c r="JM42" s="390" t="str">
        <f t="shared" si="63"/>
        <v>Taku Eto</v>
      </c>
      <c r="JN42" s="391" t="str">
        <f t="shared" si="64"/>
        <v>1960</v>
      </c>
      <c r="JO42" s="392" t="str">
        <f t="shared" si="65"/>
        <v>male</v>
      </c>
      <c r="JP42" s="393" t="str">
        <f t="shared" si="66"/>
        <v>jp_ldp01</v>
      </c>
      <c r="JQ42" s="394" t="str">
        <f t="shared" si="67"/>
        <v>Eto_Taku_1960</v>
      </c>
      <c r="JR42" s="386" t="str">
        <f t="shared" si="68"/>
        <v/>
      </c>
      <c r="JS42" s="395"/>
      <c r="JT42" s="420" t="s">
        <v>2068</v>
      </c>
      <c r="JU42" s="387" t="str">
        <f t="shared" si="69"/>
        <v/>
      </c>
      <c r="JV42" s="388" t="str">
        <f t="shared" si="70"/>
        <v/>
      </c>
      <c r="JW42" s="419" t="str">
        <f t="shared" si="71"/>
        <v/>
      </c>
      <c r="JX42" s="396" t="str">
        <f t="shared" si="72"/>
        <v/>
      </c>
      <c r="JY42" s="390" t="str">
        <f t="shared" si="73"/>
        <v/>
      </c>
      <c r="JZ42" s="391" t="str">
        <f t="shared" si="74"/>
        <v/>
      </c>
      <c r="KA42" s="392" t="str">
        <f t="shared" si="75"/>
        <v/>
      </c>
      <c r="KB42" s="393" t="str">
        <f t="shared" si="76"/>
        <v/>
      </c>
      <c r="KC42" s="394" t="str">
        <f t="shared" si="77"/>
        <v/>
      </c>
      <c r="KD42" s="386" t="str">
        <f t="shared" si="78"/>
        <v/>
      </c>
      <c r="KE42" s="395"/>
      <c r="KG42" s="387" t="str">
        <f t="shared" si="26"/>
        <v/>
      </c>
      <c r="KH42" s="388" t="str">
        <f t="shared" si="27"/>
        <v/>
      </c>
      <c r="KI42" s="419" t="str">
        <f t="shared" si="28"/>
        <v/>
      </c>
      <c r="KJ42" s="396" t="str">
        <f t="shared" si="29"/>
        <v/>
      </c>
      <c r="KK42" s="390" t="str">
        <f t="shared" si="30"/>
        <v/>
      </c>
      <c r="KL42" s="391" t="str">
        <f t="shared" si="79"/>
        <v/>
      </c>
      <c r="KM42" s="392" t="str">
        <f t="shared" si="31"/>
        <v/>
      </c>
      <c r="KN42" s="393" t="str">
        <f t="shared" si="32"/>
        <v/>
      </c>
      <c r="KO42" s="394" t="str">
        <f t="shared" si="33"/>
        <v/>
      </c>
      <c r="KP42" s="386" t="str">
        <f t="shared" si="34"/>
        <v/>
      </c>
      <c r="KQ42" s="395"/>
    </row>
    <row r="43" spans="1:304" ht="13.5" customHeight="1">
      <c r="A43" s="385"/>
      <c r="B43" s="421" t="s">
        <v>307</v>
      </c>
      <c r="D43" s="364"/>
      <c r="E43" s="387" t="str">
        <f t="shared" si="35"/>
        <v/>
      </c>
      <c r="F43" s="388"/>
      <c r="G43" s="389"/>
      <c r="H43" s="389"/>
      <c r="I43" s="390"/>
      <c r="J43" s="391"/>
      <c r="K43" s="392"/>
      <c r="L43" s="393"/>
      <c r="M43" s="394"/>
      <c r="O43" s="395"/>
      <c r="P43" s="415"/>
      <c r="Q43" s="387" t="str">
        <f t="shared" si="36"/>
        <v/>
      </c>
      <c r="R43" s="388"/>
      <c r="S43" s="389"/>
      <c r="T43" s="389"/>
      <c r="U43" s="390"/>
      <c r="V43" s="391"/>
      <c r="W43" s="392"/>
      <c r="X43" s="393"/>
      <c r="Y43" s="394"/>
      <c r="AA43" s="395"/>
      <c r="AB43" s="415"/>
      <c r="AC43" s="387" t="str">
        <f t="shared" si="37"/>
        <v/>
      </c>
      <c r="AD43" s="388"/>
      <c r="AE43" s="389"/>
      <c r="AF43" s="389"/>
      <c r="AG43" s="390"/>
      <c r="AH43" s="391"/>
      <c r="AI43" s="392"/>
      <c r="AJ43" s="393"/>
      <c r="AK43" s="394"/>
      <c r="AL43" s="386"/>
      <c r="AM43" s="395"/>
      <c r="AN43" s="415"/>
      <c r="AO43" s="387" t="str">
        <f t="shared" si="38"/>
        <v/>
      </c>
      <c r="AP43" s="388"/>
      <c r="AQ43" s="389"/>
      <c r="AR43" s="389"/>
      <c r="AS43" s="390"/>
      <c r="AT43" s="391"/>
      <c r="AU43" s="392"/>
      <c r="AV43" s="393"/>
      <c r="AW43" s="394"/>
      <c r="AX43" s="386"/>
      <c r="AY43" s="395"/>
      <c r="AZ43" s="415"/>
      <c r="BA43" s="387" t="str">
        <f t="shared" si="39"/>
        <v/>
      </c>
      <c r="BB43" s="388"/>
      <c r="BC43" s="389"/>
      <c r="BD43" s="389"/>
      <c r="BE43" s="390"/>
      <c r="BF43" s="391"/>
      <c r="BG43" s="392"/>
      <c r="BH43" s="393"/>
      <c r="BI43" s="394"/>
      <c r="BJ43" s="386"/>
      <c r="BK43" s="395"/>
      <c r="BL43" s="415"/>
      <c r="BM43" s="387" t="str">
        <f t="shared" si="40"/>
        <v/>
      </c>
      <c r="BN43" s="388"/>
      <c r="BO43" s="389"/>
      <c r="BP43" s="389"/>
      <c r="BQ43" s="390"/>
      <c r="BR43" s="391"/>
      <c r="BS43" s="392"/>
      <c r="BT43" s="393"/>
      <c r="BU43" s="394"/>
      <c r="BV43" s="386"/>
      <c r="BW43" s="395"/>
      <c r="BX43" s="417"/>
      <c r="BY43" s="387" t="str">
        <f t="shared" si="41"/>
        <v/>
      </c>
      <c r="BZ43" s="388"/>
      <c r="CA43" s="389"/>
      <c r="CB43" s="389"/>
      <c r="CC43" s="390"/>
      <c r="CD43" s="391"/>
      <c r="CE43" s="392"/>
      <c r="CF43" s="393"/>
      <c r="CG43" s="394"/>
      <c r="CH43" s="386"/>
      <c r="CI43" s="395"/>
      <c r="CJ43" s="418"/>
      <c r="CK43" s="387" t="str">
        <f t="shared" si="42"/>
        <v/>
      </c>
      <c r="CL43" s="388"/>
      <c r="CM43" s="389"/>
      <c r="CN43" s="389"/>
      <c r="CO43" s="390"/>
      <c r="CP43" s="391"/>
      <c r="CQ43" s="392"/>
      <c r="CR43" s="393"/>
      <c r="CS43" s="394"/>
      <c r="CT43" s="386"/>
      <c r="CU43" s="395"/>
      <c r="CV43" s="415"/>
      <c r="CW43" s="387" t="str">
        <f t="shared" si="43"/>
        <v/>
      </c>
      <c r="CX43" s="388"/>
      <c r="CY43" s="389"/>
      <c r="CZ43" s="389"/>
      <c r="DA43" s="390"/>
      <c r="DB43" s="391"/>
      <c r="DC43" s="392"/>
      <c r="DD43" s="393"/>
      <c r="DE43" s="394"/>
      <c r="DF43" s="386"/>
      <c r="DG43" s="395"/>
      <c r="DH43" s="415"/>
      <c r="DI43" s="387" t="str">
        <f t="shared" si="44"/>
        <v/>
      </c>
      <c r="DJ43" s="388"/>
      <c r="DK43" s="389"/>
      <c r="DL43" s="389"/>
      <c r="DM43" s="390"/>
      <c r="DN43" s="391"/>
      <c r="DO43" s="392"/>
      <c r="DP43" s="393"/>
      <c r="DQ43" s="394"/>
      <c r="DR43" s="386"/>
      <c r="DS43" s="395"/>
      <c r="DT43" s="415"/>
      <c r="DU43" s="387" t="str">
        <f t="shared" si="45"/>
        <v/>
      </c>
      <c r="DV43" s="388"/>
      <c r="DW43" s="389"/>
      <c r="DX43" s="389"/>
      <c r="DY43" s="390"/>
      <c r="DZ43" s="391"/>
      <c r="EA43" s="392"/>
      <c r="EB43" s="393"/>
      <c r="EC43" s="394"/>
      <c r="ED43" s="386"/>
      <c r="EE43" s="395"/>
      <c r="EF43" s="415"/>
      <c r="EG43" s="387" t="str">
        <f t="shared" si="46"/>
        <v/>
      </c>
      <c r="EH43" s="388"/>
      <c r="EI43" s="389"/>
      <c r="EJ43" s="389"/>
      <c r="EK43" s="390"/>
      <c r="EL43" s="391"/>
      <c r="EM43" s="392"/>
      <c r="EN43" s="393"/>
      <c r="EO43" s="394"/>
      <c r="EP43" s="386"/>
      <c r="EQ43" s="395"/>
      <c r="ER43" s="418"/>
      <c r="ES43" s="387" t="str">
        <f t="shared" si="47"/>
        <v/>
      </c>
      <c r="ET43" s="388"/>
      <c r="EU43" s="389"/>
      <c r="EV43" s="389"/>
      <c r="EW43" s="390"/>
      <c r="EX43" s="391"/>
      <c r="EY43" s="392"/>
      <c r="EZ43" s="393"/>
      <c r="FA43" s="394"/>
      <c r="FB43" s="386"/>
      <c r="FC43" s="395"/>
      <c r="FD43" s="418"/>
      <c r="FE43" s="387">
        <f t="shared" si="48"/>
        <v>39351</v>
      </c>
      <c r="FF43" s="388" t="s">
        <v>370</v>
      </c>
      <c r="FG43" s="389">
        <v>39321</v>
      </c>
      <c r="FH43" s="389">
        <v>39329</v>
      </c>
      <c r="FI43" s="390" t="s">
        <v>661</v>
      </c>
      <c r="FJ43" s="391" t="s">
        <v>645</v>
      </c>
      <c r="FK43" s="392" t="s">
        <v>615</v>
      </c>
      <c r="FL43" s="393" t="s">
        <v>1335</v>
      </c>
      <c r="FM43" s="394" t="s">
        <v>662</v>
      </c>
      <c r="FN43" s="386"/>
      <c r="FO43" s="395"/>
      <c r="FP43" s="418"/>
      <c r="FQ43" s="387" t="str">
        <f t="shared" si="49"/>
        <v/>
      </c>
      <c r="FR43" s="388"/>
      <c r="FS43" s="389"/>
      <c r="FT43" s="389"/>
      <c r="FU43" s="390"/>
      <c r="FV43" s="391"/>
      <c r="FW43" s="392"/>
      <c r="FX43" s="393"/>
      <c r="FY43" s="394"/>
      <c r="FZ43" s="386"/>
      <c r="GA43" s="395"/>
      <c r="GB43" s="418"/>
      <c r="GC43" s="387" t="str">
        <f t="shared" si="50"/>
        <v/>
      </c>
      <c r="GD43" s="388"/>
      <c r="GE43" s="389"/>
      <c r="GF43" s="389"/>
      <c r="GG43" s="390"/>
      <c r="GH43" s="391"/>
      <c r="GI43" s="392"/>
      <c r="GJ43" s="393"/>
      <c r="GK43" s="394"/>
      <c r="GL43" s="386"/>
      <c r="GM43" s="395"/>
      <c r="GN43" s="418"/>
      <c r="GO43" s="387" t="str">
        <f t="shared" si="51"/>
        <v/>
      </c>
      <c r="GP43" s="388"/>
      <c r="GQ43" s="389"/>
      <c r="GR43" s="389"/>
      <c r="GS43" s="390"/>
      <c r="GT43" s="391"/>
      <c r="GU43" s="392"/>
      <c r="GV43" s="393"/>
      <c r="GW43" s="394"/>
      <c r="GX43" s="386"/>
      <c r="GY43" s="395"/>
      <c r="GZ43" s="418"/>
      <c r="HA43" s="387" t="str">
        <f t="shared" si="52"/>
        <v/>
      </c>
      <c r="HB43" s="388"/>
      <c r="HC43" s="389"/>
      <c r="HD43" s="389"/>
      <c r="HE43" s="390"/>
      <c r="HF43" s="391"/>
      <c r="HG43" s="392"/>
      <c r="HH43" s="393"/>
      <c r="HI43" s="394"/>
      <c r="HJ43" s="386"/>
      <c r="HK43" s="395"/>
      <c r="HM43" s="387" t="str">
        <f t="shared" si="53"/>
        <v/>
      </c>
      <c r="HN43" s="388" t="s">
        <v>292</v>
      </c>
      <c r="HO43" s="396"/>
      <c r="HP43" s="389"/>
      <c r="HQ43" s="390" t="s">
        <v>292</v>
      </c>
      <c r="HR43" s="391" t="s">
        <v>292</v>
      </c>
      <c r="HS43" s="392" t="s">
        <v>292</v>
      </c>
      <c r="HT43" s="393" t="s">
        <v>292</v>
      </c>
      <c r="HU43" s="394" t="s">
        <v>292</v>
      </c>
      <c r="HV43" s="386" t="s">
        <v>292</v>
      </c>
      <c r="HW43" s="395"/>
      <c r="HY43" s="387" t="str">
        <f t="shared" si="54"/>
        <v/>
      </c>
      <c r="HZ43" s="388" t="s">
        <v>292</v>
      </c>
      <c r="IA43" s="419" t="s">
        <v>292</v>
      </c>
      <c r="IB43" s="419" t="s">
        <v>292</v>
      </c>
      <c r="IC43" s="390" t="s">
        <v>292</v>
      </c>
      <c r="ID43" s="391" t="s">
        <v>292</v>
      </c>
      <c r="IE43" s="392" t="s">
        <v>292</v>
      </c>
      <c r="IF43" s="393" t="s">
        <v>292</v>
      </c>
      <c r="IG43" s="394" t="s">
        <v>292</v>
      </c>
      <c r="IH43" s="386" t="s">
        <v>292</v>
      </c>
      <c r="II43" s="395"/>
      <c r="IK43" s="387" t="str">
        <f t="shared" si="55"/>
        <v/>
      </c>
      <c r="IL43" s="388" t="s">
        <v>292</v>
      </c>
      <c r="IM43" s="419" t="s">
        <v>292</v>
      </c>
      <c r="IN43" s="419" t="s">
        <v>292</v>
      </c>
      <c r="IO43" s="390" t="s">
        <v>292</v>
      </c>
      <c r="IP43" s="391" t="s">
        <v>292</v>
      </c>
      <c r="IQ43" s="392" t="s">
        <v>292</v>
      </c>
      <c r="IR43" s="393" t="s">
        <v>292</v>
      </c>
      <c r="IS43" s="394" t="s">
        <v>292</v>
      </c>
      <c r="IT43" s="386" t="s">
        <v>292</v>
      </c>
      <c r="IU43" s="395"/>
      <c r="IV43" s="364" t="s">
        <v>292</v>
      </c>
      <c r="IW43" s="387">
        <f t="shared" si="0"/>
        <v>43040</v>
      </c>
      <c r="IX43" s="388" t="str">
        <f t="shared" si="1"/>
        <v>Abe III</v>
      </c>
      <c r="IY43" s="396">
        <v>42585</v>
      </c>
      <c r="IZ43" s="396">
        <v>42950</v>
      </c>
      <c r="JA43" s="390" t="str">
        <f t="shared" si="3"/>
        <v>Yuji Yamamoto</v>
      </c>
      <c r="JB43" s="391" t="str">
        <f t="shared" si="58"/>
        <v>1952</v>
      </c>
      <c r="JC43" s="392" t="str">
        <f t="shared" si="4"/>
        <v>male</v>
      </c>
      <c r="JD43" s="393" t="str">
        <f t="shared" si="80"/>
        <v>jp_ldp01</v>
      </c>
      <c r="JE43" s="394" t="str">
        <f t="shared" si="5"/>
        <v>Yamamoto_Yuji_1952</v>
      </c>
      <c r="JF43" s="386" t="str">
        <f t="shared" si="6"/>
        <v/>
      </c>
      <c r="JG43" s="395" t="s">
        <v>1878</v>
      </c>
      <c r="JH43" s="420" t="s">
        <v>1881</v>
      </c>
      <c r="JI43" s="387" t="str">
        <f t="shared" si="59"/>
        <v/>
      </c>
      <c r="JJ43" s="388" t="str">
        <f t="shared" si="60"/>
        <v/>
      </c>
      <c r="JK43" s="419" t="str">
        <f t="shared" si="61"/>
        <v/>
      </c>
      <c r="JL43" s="396" t="str">
        <f t="shared" si="62"/>
        <v/>
      </c>
      <c r="JM43" s="390" t="str">
        <f t="shared" si="63"/>
        <v/>
      </c>
      <c r="JN43" s="391" t="str">
        <f t="shared" si="64"/>
        <v/>
      </c>
      <c r="JO43" s="392" t="str">
        <f t="shared" si="65"/>
        <v/>
      </c>
      <c r="JP43" s="393" t="str">
        <f t="shared" si="66"/>
        <v/>
      </c>
      <c r="JQ43" s="394" t="str">
        <f t="shared" si="67"/>
        <v/>
      </c>
      <c r="JR43" s="386" t="str">
        <f t="shared" si="68"/>
        <v/>
      </c>
      <c r="JS43" s="395"/>
      <c r="JT43" s="420" t="s">
        <v>292</v>
      </c>
      <c r="JU43" s="387" t="str">
        <f t="shared" si="69"/>
        <v/>
      </c>
      <c r="JV43" s="388" t="str">
        <f t="shared" si="70"/>
        <v/>
      </c>
      <c r="JW43" s="419" t="str">
        <f t="shared" si="71"/>
        <v/>
      </c>
      <c r="JX43" s="396" t="str">
        <f t="shared" si="72"/>
        <v/>
      </c>
      <c r="JY43" s="390" t="str">
        <f t="shared" si="73"/>
        <v/>
      </c>
      <c r="JZ43" s="391" t="str">
        <f t="shared" si="74"/>
        <v/>
      </c>
      <c r="KA43" s="392" t="str">
        <f t="shared" si="75"/>
        <v/>
      </c>
      <c r="KB43" s="393" t="str">
        <f t="shared" si="76"/>
        <v/>
      </c>
      <c r="KC43" s="394" t="str">
        <f t="shared" si="77"/>
        <v/>
      </c>
      <c r="KD43" s="386" t="str">
        <f t="shared" si="78"/>
        <v/>
      </c>
      <c r="KE43" s="395"/>
      <c r="KG43" s="387" t="str">
        <f t="shared" si="26"/>
        <v/>
      </c>
      <c r="KH43" s="388" t="str">
        <f t="shared" si="27"/>
        <v/>
      </c>
      <c r="KI43" s="419" t="str">
        <f t="shared" si="28"/>
        <v/>
      </c>
      <c r="KJ43" s="396" t="str">
        <f t="shared" si="29"/>
        <v/>
      </c>
      <c r="KK43" s="390" t="str">
        <f t="shared" si="30"/>
        <v/>
      </c>
      <c r="KL43" s="391" t="str">
        <f t="shared" si="79"/>
        <v/>
      </c>
      <c r="KM43" s="392" t="str">
        <f t="shared" si="31"/>
        <v/>
      </c>
      <c r="KN43" s="393" t="str">
        <f t="shared" si="32"/>
        <v/>
      </c>
      <c r="KO43" s="394" t="str">
        <f t="shared" si="33"/>
        <v/>
      </c>
      <c r="KP43" s="386" t="str">
        <f t="shared" si="34"/>
        <v/>
      </c>
      <c r="KQ43" s="395"/>
    </row>
    <row r="44" spans="1:304" ht="13.5" customHeight="1">
      <c r="A44" s="385"/>
      <c r="B44" s="421" t="s">
        <v>307</v>
      </c>
      <c r="D44" s="364"/>
      <c r="E44" s="387" t="str">
        <f t="shared" si="35"/>
        <v/>
      </c>
      <c r="F44" s="388"/>
      <c r="G44" s="389"/>
      <c r="H44" s="389"/>
      <c r="I44" s="390"/>
      <c r="J44" s="391"/>
      <c r="K44" s="392"/>
      <c r="L44" s="393"/>
      <c r="M44" s="394"/>
      <c r="O44" s="395"/>
      <c r="P44" s="415"/>
      <c r="Q44" s="387" t="str">
        <f t="shared" si="36"/>
        <v/>
      </c>
      <c r="R44" s="388"/>
      <c r="S44" s="389"/>
      <c r="T44" s="389"/>
      <c r="U44" s="390"/>
      <c r="V44" s="391"/>
      <c r="W44" s="392"/>
      <c r="X44" s="393"/>
      <c r="Y44" s="394"/>
      <c r="AA44" s="395"/>
      <c r="AB44" s="415"/>
      <c r="AC44" s="387" t="str">
        <f t="shared" si="37"/>
        <v/>
      </c>
      <c r="AD44" s="388"/>
      <c r="AE44" s="389"/>
      <c r="AF44" s="389"/>
      <c r="AG44" s="390"/>
      <c r="AH44" s="391"/>
      <c r="AI44" s="392"/>
      <c r="AJ44" s="393"/>
      <c r="AK44" s="394"/>
      <c r="AL44" s="386"/>
      <c r="AM44" s="395"/>
      <c r="AN44" s="415"/>
      <c r="AO44" s="387" t="str">
        <f t="shared" si="38"/>
        <v/>
      </c>
      <c r="AP44" s="388"/>
      <c r="AQ44" s="389"/>
      <c r="AR44" s="389"/>
      <c r="AS44" s="390"/>
      <c r="AT44" s="391"/>
      <c r="AU44" s="392"/>
      <c r="AV44" s="393"/>
      <c r="AW44" s="394"/>
      <c r="AX44" s="386"/>
      <c r="AY44" s="395"/>
      <c r="AZ44" s="415"/>
      <c r="BA44" s="387" t="str">
        <f t="shared" si="39"/>
        <v/>
      </c>
      <c r="BB44" s="388"/>
      <c r="BC44" s="389"/>
      <c r="BD44" s="389"/>
      <c r="BE44" s="390"/>
      <c r="BF44" s="391"/>
      <c r="BG44" s="392"/>
      <c r="BH44" s="393"/>
      <c r="BI44" s="394"/>
      <c r="BJ44" s="386"/>
      <c r="BK44" s="395"/>
      <c r="BL44" s="415"/>
      <c r="BM44" s="387" t="str">
        <f t="shared" si="40"/>
        <v/>
      </c>
      <c r="BN44" s="388"/>
      <c r="BO44" s="389"/>
      <c r="BP44" s="389"/>
      <c r="BQ44" s="390"/>
      <c r="BR44" s="391"/>
      <c r="BS44" s="392"/>
      <c r="BT44" s="393"/>
      <c r="BU44" s="394"/>
      <c r="BV44" s="386"/>
      <c r="BW44" s="395"/>
      <c r="BX44" s="417"/>
      <c r="BY44" s="387" t="str">
        <f t="shared" si="41"/>
        <v/>
      </c>
      <c r="BZ44" s="388"/>
      <c r="CA44" s="389"/>
      <c r="CB44" s="389"/>
      <c r="CC44" s="390"/>
      <c r="CD44" s="391"/>
      <c r="CE44" s="392"/>
      <c r="CF44" s="393"/>
      <c r="CG44" s="394"/>
      <c r="CH44" s="386"/>
      <c r="CI44" s="395"/>
      <c r="CJ44" s="418"/>
      <c r="CK44" s="387" t="str">
        <f t="shared" si="42"/>
        <v/>
      </c>
      <c r="CL44" s="388"/>
      <c r="CM44" s="389"/>
      <c r="CN44" s="389"/>
      <c r="CO44" s="390"/>
      <c r="CP44" s="391"/>
      <c r="CQ44" s="392"/>
      <c r="CR44" s="393"/>
      <c r="CS44" s="394"/>
      <c r="CT44" s="386"/>
      <c r="CU44" s="395"/>
      <c r="CV44" s="415"/>
      <c r="CW44" s="387" t="str">
        <f t="shared" si="43"/>
        <v/>
      </c>
      <c r="CX44" s="388"/>
      <c r="CY44" s="389"/>
      <c r="CZ44" s="389"/>
      <c r="DA44" s="390"/>
      <c r="DB44" s="391"/>
      <c r="DC44" s="392"/>
      <c r="DD44" s="393"/>
      <c r="DE44" s="394"/>
      <c r="DF44" s="386"/>
      <c r="DG44" s="395"/>
      <c r="DH44" s="415"/>
      <c r="DI44" s="387" t="str">
        <f t="shared" si="44"/>
        <v/>
      </c>
      <c r="DJ44" s="388"/>
      <c r="DK44" s="389"/>
      <c r="DL44" s="389"/>
      <c r="DM44" s="390"/>
      <c r="DN44" s="391"/>
      <c r="DO44" s="392"/>
      <c r="DP44" s="393"/>
      <c r="DQ44" s="394"/>
      <c r="DR44" s="386"/>
      <c r="DS44" s="395"/>
      <c r="DT44" s="415"/>
      <c r="DU44" s="387" t="str">
        <f t="shared" si="45"/>
        <v/>
      </c>
      <c r="DV44" s="388"/>
      <c r="DW44" s="389"/>
      <c r="DX44" s="389"/>
      <c r="DY44" s="390"/>
      <c r="DZ44" s="391"/>
      <c r="EA44" s="392"/>
      <c r="EB44" s="393"/>
      <c r="EC44" s="394"/>
      <c r="ED44" s="386"/>
      <c r="EE44" s="395"/>
      <c r="EF44" s="415"/>
      <c r="EG44" s="387" t="str">
        <f t="shared" si="46"/>
        <v/>
      </c>
      <c r="EH44" s="388"/>
      <c r="EI44" s="389"/>
      <c r="EJ44" s="389"/>
      <c r="EK44" s="390"/>
      <c r="EL44" s="391"/>
      <c r="EM44" s="392"/>
      <c r="EN44" s="393"/>
      <c r="EO44" s="394"/>
      <c r="EP44" s="386"/>
      <c r="EQ44" s="395"/>
      <c r="ER44" s="418"/>
      <c r="ES44" s="387" t="str">
        <f t="shared" si="47"/>
        <v/>
      </c>
      <c r="ET44" s="388"/>
      <c r="EU44" s="389"/>
      <c r="EV44" s="389"/>
      <c r="EW44" s="390"/>
      <c r="EX44" s="391"/>
      <c r="EY44" s="392"/>
      <c r="EZ44" s="393"/>
      <c r="FA44" s="394"/>
      <c r="FB44" s="386"/>
      <c r="FC44" s="395"/>
      <c r="FD44" s="418"/>
      <c r="FE44" s="387">
        <f t="shared" si="48"/>
        <v>39351</v>
      </c>
      <c r="FF44" s="388" t="s">
        <v>370</v>
      </c>
      <c r="FG44" s="389">
        <v>39329</v>
      </c>
      <c r="FH44" s="389">
        <v>39351</v>
      </c>
      <c r="FI44" s="390" t="s">
        <v>658</v>
      </c>
      <c r="FJ44" s="391" t="s">
        <v>659</v>
      </c>
      <c r="FK44" s="392" t="s">
        <v>615</v>
      </c>
      <c r="FL44" s="393" t="s">
        <v>1335</v>
      </c>
      <c r="FM44" s="394" t="s">
        <v>660</v>
      </c>
      <c r="FN44" s="386"/>
      <c r="FO44" s="395"/>
      <c r="FP44" s="418"/>
      <c r="FQ44" s="387" t="str">
        <f t="shared" si="49"/>
        <v/>
      </c>
      <c r="FR44" s="388"/>
      <c r="FS44" s="389"/>
      <c r="FT44" s="389"/>
      <c r="FU44" s="390"/>
      <c r="FV44" s="391"/>
      <c r="FW44" s="392"/>
      <c r="FX44" s="393"/>
      <c r="FY44" s="394"/>
      <c r="FZ44" s="386"/>
      <c r="GA44" s="395"/>
      <c r="GB44" s="418"/>
      <c r="GC44" s="387" t="str">
        <f t="shared" si="50"/>
        <v/>
      </c>
      <c r="GD44" s="388"/>
      <c r="GE44" s="389"/>
      <c r="GF44" s="389"/>
      <c r="GG44" s="390"/>
      <c r="GH44" s="391"/>
      <c r="GI44" s="392"/>
      <c r="GJ44" s="393"/>
      <c r="GK44" s="394"/>
      <c r="GL44" s="386"/>
      <c r="GM44" s="395"/>
      <c r="GN44" s="418"/>
      <c r="GO44" s="387" t="str">
        <f t="shared" si="51"/>
        <v/>
      </c>
      <c r="GP44" s="388"/>
      <c r="GQ44" s="389"/>
      <c r="GR44" s="389"/>
      <c r="GS44" s="390"/>
      <c r="GT44" s="391"/>
      <c r="GU44" s="392"/>
      <c r="GV44" s="393"/>
      <c r="GW44" s="394"/>
      <c r="GX44" s="386"/>
      <c r="GY44" s="395"/>
      <c r="GZ44" s="418"/>
      <c r="HA44" s="387" t="str">
        <f t="shared" si="52"/>
        <v/>
      </c>
      <c r="HB44" s="388"/>
      <c r="HC44" s="389"/>
      <c r="HD44" s="389"/>
      <c r="HE44" s="390"/>
      <c r="HF44" s="391"/>
      <c r="HG44" s="392"/>
      <c r="HH44" s="393"/>
      <c r="HI44" s="394"/>
      <c r="HJ44" s="386"/>
      <c r="HK44" s="395"/>
      <c r="HM44" s="387" t="str">
        <f t="shared" si="53"/>
        <v/>
      </c>
      <c r="HN44" s="388" t="s">
        <v>292</v>
      </c>
      <c r="HO44" s="396"/>
      <c r="HP44" s="389"/>
      <c r="HQ44" s="390" t="s">
        <v>292</v>
      </c>
      <c r="HR44" s="391" t="s">
        <v>292</v>
      </c>
      <c r="HS44" s="392" t="s">
        <v>292</v>
      </c>
      <c r="HT44" s="393" t="s">
        <v>292</v>
      </c>
      <c r="HU44" s="394" t="s">
        <v>292</v>
      </c>
      <c r="HV44" s="386" t="s">
        <v>292</v>
      </c>
      <c r="HW44" s="395"/>
      <c r="HY44" s="387" t="str">
        <f t="shared" si="54"/>
        <v/>
      </c>
      <c r="HZ44" s="388" t="s">
        <v>292</v>
      </c>
      <c r="IA44" s="419" t="s">
        <v>292</v>
      </c>
      <c r="IB44" s="419" t="s">
        <v>292</v>
      </c>
      <c r="IC44" s="390" t="s">
        <v>292</v>
      </c>
      <c r="ID44" s="391" t="s">
        <v>292</v>
      </c>
      <c r="IE44" s="392" t="s">
        <v>292</v>
      </c>
      <c r="IF44" s="393" t="s">
        <v>292</v>
      </c>
      <c r="IG44" s="394" t="s">
        <v>292</v>
      </c>
      <c r="IH44" s="386" t="s">
        <v>292</v>
      </c>
      <c r="II44" s="395"/>
      <c r="IK44" s="387" t="str">
        <f t="shared" si="55"/>
        <v/>
      </c>
      <c r="IL44" s="388" t="s">
        <v>292</v>
      </c>
      <c r="IM44" s="419" t="s">
        <v>292</v>
      </c>
      <c r="IN44" s="419" t="s">
        <v>292</v>
      </c>
      <c r="IO44" s="390" t="s">
        <v>292</v>
      </c>
      <c r="IP44" s="391" t="s">
        <v>292</v>
      </c>
      <c r="IQ44" s="392" t="s">
        <v>292</v>
      </c>
      <c r="IR44" s="393" t="s">
        <v>292</v>
      </c>
      <c r="IS44" s="394" t="s">
        <v>292</v>
      </c>
      <c r="IT44" s="386" t="s">
        <v>292</v>
      </c>
      <c r="IU44" s="395"/>
      <c r="IV44" s="364" t="s">
        <v>292</v>
      </c>
      <c r="IW44" s="387">
        <f t="shared" si="0"/>
        <v>43040</v>
      </c>
      <c r="IX44" s="388" t="str">
        <f t="shared" si="1"/>
        <v>Abe III</v>
      </c>
      <c r="IY44" s="419">
        <v>42950</v>
      </c>
      <c r="IZ44" s="396">
        <f t="shared" si="57"/>
        <v>43040</v>
      </c>
      <c r="JA44" s="390" t="str">
        <f t="shared" si="3"/>
        <v>Ken Saito</v>
      </c>
      <c r="JB44" s="391" t="str">
        <f t="shared" si="58"/>
        <v>1959</v>
      </c>
      <c r="JC44" s="392" t="str">
        <f t="shared" si="4"/>
        <v>male</v>
      </c>
      <c r="JD44" s="393" t="str">
        <f t="shared" si="80"/>
        <v>jp_ldp01</v>
      </c>
      <c r="JE44" s="394" t="str">
        <f t="shared" si="5"/>
        <v>Saito_Ken_1959</v>
      </c>
      <c r="JF44" s="386" t="str">
        <f t="shared" si="6"/>
        <v/>
      </c>
      <c r="JG44" s="395"/>
      <c r="JH44" s="420" t="s">
        <v>2012</v>
      </c>
      <c r="JI44" s="387" t="str">
        <f t="shared" si="59"/>
        <v/>
      </c>
      <c r="JJ44" s="388" t="str">
        <f t="shared" si="60"/>
        <v/>
      </c>
      <c r="JK44" s="419" t="str">
        <f t="shared" si="61"/>
        <v/>
      </c>
      <c r="JL44" s="396" t="str">
        <f t="shared" si="62"/>
        <v/>
      </c>
      <c r="JM44" s="390" t="str">
        <f t="shared" si="63"/>
        <v/>
      </c>
      <c r="JN44" s="391" t="str">
        <f t="shared" si="64"/>
        <v/>
      </c>
      <c r="JO44" s="392" t="str">
        <f t="shared" si="65"/>
        <v/>
      </c>
      <c r="JP44" s="393" t="str">
        <f t="shared" si="66"/>
        <v/>
      </c>
      <c r="JQ44" s="394" t="str">
        <f t="shared" si="67"/>
        <v/>
      </c>
      <c r="JR44" s="386" t="str">
        <f t="shared" si="68"/>
        <v/>
      </c>
      <c r="JS44" s="395"/>
      <c r="JT44" s="420" t="s">
        <v>292</v>
      </c>
      <c r="JU44" s="387" t="str">
        <f t="shared" si="69"/>
        <v/>
      </c>
      <c r="JV44" s="388" t="str">
        <f t="shared" si="70"/>
        <v/>
      </c>
      <c r="JW44" s="419" t="str">
        <f t="shared" si="71"/>
        <v/>
      </c>
      <c r="JX44" s="396" t="str">
        <f t="shared" si="72"/>
        <v/>
      </c>
      <c r="JY44" s="390" t="str">
        <f t="shared" si="73"/>
        <v/>
      </c>
      <c r="JZ44" s="391" t="str">
        <f t="shared" si="74"/>
        <v/>
      </c>
      <c r="KA44" s="392" t="str">
        <f t="shared" si="75"/>
        <v/>
      </c>
      <c r="KB44" s="393" t="str">
        <f t="shared" si="76"/>
        <v/>
      </c>
      <c r="KC44" s="394" t="str">
        <f t="shared" si="77"/>
        <v/>
      </c>
      <c r="KD44" s="386" t="str">
        <f t="shared" si="78"/>
        <v/>
      </c>
      <c r="KE44" s="395"/>
      <c r="KG44" s="387" t="str">
        <f t="shared" si="26"/>
        <v/>
      </c>
      <c r="KH44" s="388" t="str">
        <f t="shared" si="27"/>
        <v/>
      </c>
      <c r="KI44" s="419" t="str">
        <f t="shared" si="28"/>
        <v/>
      </c>
      <c r="KJ44" s="396" t="str">
        <f t="shared" si="29"/>
        <v/>
      </c>
      <c r="KK44" s="390" t="str">
        <f t="shared" si="30"/>
        <v/>
      </c>
      <c r="KL44" s="391" t="str">
        <f t="shared" si="79"/>
        <v/>
      </c>
      <c r="KM44" s="392" t="str">
        <f t="shared" si="31"/>
        <v/>
      </c>
      <c r="KN44" s="393" t="str">
        <f t="shared" si="32"/>
        <v/>
      </c>
      <c r="KO44" s="394" t="str">
        <f t="shared" si="33"/>
        <v/>
      </c>
      <c r="KP44" s="386" t="str">
        <f t="shared" si="34"/>
        <v/>
      </c>
      <c r="KQ44" s="395"/>
    </row>
    <row r="45" spans="1:304" ht="13.5" customHeight="1">
      <c r="A45" s="385"/>
      <c r="B45" s="415" t="s">
        <v>309</v>
      </c>
      <c r="D45" s="364"/>
      <c r="E45" s="387">
        <f t="shared" si="35"/>
        <v>33548</v>
      </c>
      <c r="F45" s="388" t="s">
        <v>296</v>
      </c>
      <c r="G45" s="389">
        <v>32932</v>
      </c>
      <c r="H45" s="389">
        <v>33548</v>
      </c>
      <c r="I45" s="390" t="s">
        <v>1017</v>
      </c>
      <c r="J45" s="391" t="s">
        <v>873</v>
      </c>
      <c r="K45" s="392" t="s">
        <v>615</v>
      </c>
      <c r="L45" s="393" t="s">
        <v>1335</v>
      </c>
      <c r="M45" s="394" t="s">
        <v>1018</v>
      </c>
      <c r="N45" s="386" t="s">
        <v>292</v>
      </c>
      <c r="O45" s="395"/>
      <c r="P45" s="415"/>
      <c r="Q45" s="387">
        <f t="shared" si="36"/>
        <v>34190</v>
      </c>
      <c r="R45" s="388" t="s">
        <v>297</v>
      </c>
      <c r="S45" s="389">
        <v>33548</v>
      </c>
      <c r="T45" s="389">
        <v>33950</v>
      </c>
      <c r="U45" s="390" t="s">
        <v>1019</v>
      </c>
      <c r="V45" s="391" t="s">
        <v>640</v>
      </c>
      <c r="W45" s="392" t="s">
        <v>615</v>
      </c>
      <c r="X45" s="393" t="s">
        <v>1335</v>
      </c>
      <c r="Y45" s="394" t="s">
        <v>1020</v>
      </c>
      <c r="Z45" s="386" t="s">
        <v>292</v>
      </c>
      <c r="AA45" s="395"/>
      <c r="AB45" s="415"/>
      <c r="AC45" s="387">
        <f t="shared" si="37"/>
        <v>34452</v>
      </c>
      <c r="AD45" s="388" t="s">
        <v>713</v>
      </c>
      <c r="AE45" s="389">
        <v>34190</v>
      </c>
      <c r="AF45" s="389">
        <v>34452</v>
      </c>
      <c r="AG45" s="390" t="s">
        <v>1021</v>
      </c>
      <c r="AH45" s="391" t="s">
        <v>629</v>
      </c>
      <c r="AI45" s="392" t="s">
        <v>615</v>
      </c>
      <c r="AJ45" s="393" t="s">
        <v>1337</v>
      </c>
      <c r="AK45" s="394" t="s">
        <v>1022</v>
      </c>
      <c r="AL45" s="386" t="s">
        <v>292</v>
      </c>
      <c r="AM45" s="395"/>
      <c r="AN45" s="415"/>
      <c r="AO45" s="387">
        <f t="shared" si="38"/>
        <v>34515</v>
      </c>
      <c r="AP45" s="388" t="s">
        <v>602</v>
      </c>
      <c r="AQ45" s="389">
        <v>34452</v>
      </c>
      <c r="AR45" s="389">
        <v>34515</v>
      </c>
      <c r="AS45" s="390" t="s">
        <v>920</v>
      </c>
      <c r="AT45" s="391" t="s">
        <v>861</v>
      </c>
      <c r="AU45" s="392" t="s">
        <v>615</v>
      </c>
      <c r="AV45" s="393" t="s">
        <v>1337</v>
      </c>
      <c r="AW45" s="394" t="s">
        <v>921</v>
      </c>
      <c r="AX45" s="386" t="s">
        <v>292</v>
      </c>
      <c r="AY45" s="395"/>
      <c r="AZ45" s="415"/>
      <c r="BA45" s="387">
        <f t="shared" si="39"/>
        <v>35075</v>
      </c>
      <c r="BB45" s="388" t="s">
        <v>607</v>
      </c>
      <c r="BC45" s="389">
        <v>34515</v>
      </c>
      <c r="BD45" s="389">
        <v>35075</v>
      </c>
      <c r="BE45" s="390" t="s">
        <v>747</v>
      </c>
      <c r="BF45" s="391" t="s">
        <v>693</v>
      </c>
      <c r="BG45" s="392" t="s">
        <v>615</v>
      </c>
      <c r="BH45" s="393" t="s">
        <v>1335</v>
      </c>
      <c r="BI45" s="394" t="s">
        <v>748</v>
      </c>
      <c r="BJ45" s="386" t="s">
        <v>292</v>
      </c>
      <c r="BK45" s="395"/>
      <c r="BL45" s="415"/>
      <c r="BM45" s="387">
        <f t="shared" si="40"/>
        <v>35376</v>
      </c>
      <c r="BN45" s="388" t="s">
        <v>362</v>
      </c>
      <c r="BO45" s="389">
        <v>35075</v>
      </c>
      <c r="BP45" s="389">
        <v>35376</v>
      </c>
      <c r="BQ45" s="390" t="s">
        <v>1023</v>
      </c>
      <c r="BR45" s="391" t="s">
        <v>758</v>
      </c>
      <c r="BS45" s="392" t="s">
        <v>615</v>
      </c>
      <c r="BT45" s="393" t="s">
        <v>1335</v>
      </c>
      <c r="BU45" s="394" t="s">
        <v>1024</v>
      </c>
      <c r="BV45" s="386" t="s">
        <v>292</v>
      </c>
      <c r="BW45" s="395"/>
      <c r="BX45" s="417"/>
      <c r="BY45" s="387">
        <f t="shared" si="41"/>
        <v>36006</v>
      </c>
      <c r="BZ45" s="388" t="s">
        <v>363</v>
      </c>
      <c r="CA45" s="389">
        <v>35376</v>
      </c>
      <c r="CB45" s="389">
        <v>35684</v>
      </c>
      <c r="CC45" s="390" t="s">
        <v>1025</v>
      </c>
      <c r="CD45" s="391" t="s">
        <v>640</v>
      </c>
      <c r="CE45" s="392" t="s">
        <v>615</v>
      </c>
      <c r="CF45" s="393" t="s">
        <v>1335</v>
      </c>
      <c r="CG45" s="394" t="s">
        <v>1026</v>
      </c>
      <c r="CH45" s="386" t="s">
        <v>292</v>
      </c>
      <c r="CI45" s="395"/>
      <c r="CJ45" s="417"/>
      <c r="CK45" s="387">
        <f t="shared" si="42"/>
        <v>36621</v>
      </c>
      <c r="CL45" s="388" t="s">
        <v>364</v>
      </c>
      <c r="CM45" s="389">
        <v>36006</v>
      </c>
      <c r="CN45" s="389">
        <v>36438</v>
      </c>
      <c r="CO45" s="390" t="s">
        <v>671</v>
      </c>
      <c r="CP45" s="391" t="s">
        <v>645</v>
      </c>
      <c r="CQ45" s="392" t="s">
        <v>615</v>
      </c>
      <c r="CR45" s="393" t="s">
        <v>1335</v>
      </c>
      <c r="CS45" s="394" t="s">
        <v>672</v>
      </c>
      <c r="CT45" s="386" t="s">
        <v>292</v>
      </c>
      <c r="CU45" s="395"/>
      <c r="CV45" s="415"/>
      <c r="CW45" s="387">
        <f t="shared" si="43"/>
        <v>36711</v>
      </c>
      <c r="CX45" s="388" t="s">
        <v>365</v>
      </c>
      <c r="CY45" s="389">
        <v>36621</v>
      </c>
      <c r="CZ45" s="389">
        <v>36711</v>
      </c>
      <c r="DA45" s="390" t="s">
        <v>1027</v>
      </c>
      <c r="DB45" s="391" t="s">
        <v>648</v>
      </c>
      <c r="DC45" s="392" t="s">
        <v>615</v>
      </c>
      <c r="DD45" s="393" t="s">
        <v>1335</v>
      </c>
      <c r="DE45" s="394" t="s">
        <v>1028</v>
      </c>
      <c r="DF45" s="386" t="s">
        <v>292</v>
      </c>
      <c r="DG45" s="395"/>
      <c r="DH45" s="415"/>
      <c r="DI45" s="387">
        <f t="shared" si="44"/>
        <v>37007</v>
      </c>
      <c r="DJ45" s="388" t="s">
        <v>366</v>
      </c>
      <c r="DK45" s="389">
        <v>36711</v>
      </c>
      <c r="DL45" s="389">
        <v>36897</v>
      </c>
      <c r="DM45" s="390" t="s">
        <v>952</v>
      </c>
      <c r="DN45" s="391" t="s">
        <v>614</v>
      </c>
      <c r="DO45" s="392" t="s">
        <v>615</v>
      </c>
      <c r="DP45" s="393" t="s">
        <v>1335</v>
      </c>
      <c r="DQ45" s="394" t="s">
        <v>953</v>
      </c>
      <c r="DR45" s="386" t="s">
        <v>292</v>
      </c>
      <c r="DS45" s="395"/>
      <c r="DT45" s="415"/>
      <c r="DU45" s="387" t="str">
        <f t="shared" si="45"/>
        <v/>
      </c>
      <c r="DV45" s="388"/>
      <c r="DW45" s="389"/>
      <c r="DX45" s="389"/>
      <c r="DY45" s="390"/>
      <c r="DZ45" s="391"/>
      <c r="EA45" s="392"/>
      <c r="EB45" s="393"/>
      <c r="EC45" s="394"/>
      <c r="ED45" s="386"/>
      <c r="EE45" s="395"/>
      <c r="EF45" s="415"/>
      <c r="EG45" s="387" t="str">
        <f t="shared" si="46"/>
        <v/>
      </c>
      <c r="EH45" s="388"/>
      <c r="EI45" s="389"/>
      <c r="EJ45" s="389"/>
      <c r="EK45" s="390"/>
      <c r="EL45" s="391"/>
      <c r="EM45" s="392"/>
      <c r="EN45" s="393"/>
      <c r="EO45" s="394"/>
      <c r="EP45" s="386"/>
      <c r="EQ45" s="395"/>
      <c r="ER45" s="418"/>
      <c r="ES45" s="387" t="str">
        <f t="shared" si="47"/>
        <v/>
      </c>
      <c r="ET45" s="388" t="s">
        <v>292</v>
      </c>
      <c r="EU45" s="389" t="s">
        <v>292</v>
      </c>
      <c r="EV45" s="389" t="s">
        <v>292</v>
      </c>
      <c r="EW45" s="390" t="s">
        <v>292</v>
      </c>
      <c r="EX45" s="391" t="s">
        <v>292</v>
      </c>
      <c r="EY45" s="392" t="s">
        <v>292</v>
      </c>
      <c r="EZ45" s="393" t="s">
        <v>292</v>
      </c>
      <c r="FA45" s="394" t="s">
        <v>292</v>
      </c>
      <c r="FB45" s="386" t="s">
        <v>292</v>
      </c>
      <c r="FC45" s="395"/>
      <c r="FD45" s="415"/>
      <c r="FE45" s="387" t="str">
        <f t="shared" si="48"/>
        <v/>
      </c>
      <c r="FF45" s="388"/>
      <c r="FG45" s="389"/>
      <c r="FH45" s="389"/>
      <c r="FI45" s="390"/>
      <c r="FJ45" s="391"/>
      <c r="FK45" s="392"/>
      <c r="FL45" s="393"/>
      <c r="FM45" s="394"/>
      <c r="FN45" s="386"/>
      <c r="FO45" s="395"/>
      <c r="FP45" s="418"/>
      <c r="FQ45" s="387" t="str">
        <f t="shared" si="49"/>
        <v/>
      </c>
      <c r="FR45" s="388" t="s">
        <v>292</v>
      </c>
      <c r="FS45" s="389" t="s">
        <v>292</v>
      </c>
      <c r="FT45" s="389" t="s">
        <v>292</v>
      </c>
      <c r="FU45" s="390" t="s">
        <v>292</v>
      </c>
      <c r="FV45" s="391" t="s">
        <v>292</v>
      </c>
      <c r="FW45" s="392" t="s">
        <v>292</v>
      </c>
      <c r="FX45" s="393" t="s">
        <v>292</v>
      </c>
      <c r="FY45" s="394" t="s">
        <v>292</v>
      </c>
      <c r="FZ45" s="386" t="s">
        <v>292</v>
      </c>
      <c r="GA45" s="395"/>
      <c r="GB45" s="415"/>
      <c r="GC45" s="387" t="str">
        <f t="shared" si="50"/>
        <v/>
      </c>
      <c r="GD45" s="388" t="s">
        <v>292</v>
      </c>
      <c r="GE45" s="389" t="s">
        <v>292</v>
      </c>
      <c r="GF45" s="389" t="s">
        <v>292</v>
      </c>
      <c r="GG45" s="390" t="s">
        <v>292</v>
      </c>
      <c r="GH45" s="391" t="s">
        <v>292</v>
      </c>
      <c r="GI45" s="392" t="s">
        <v>292</v>
      </c>
      <c r="GJ45" s="393" t="s">
        <v>292</v>
      </c>
      <c r="GK45" s="394" t="s">
        <v>292</v>
      </c>
      <c r="GL45" s="386" t="s">
        <v>292</v>
      </c>
      <c r="GM45" s="395"/>
      <c r="GN45" s="415"/>
      <c r="GO45" s="387" t="str">
        <f t="shared" si="51"/>
        <v/>
      </c>
      <c r="GP45" s="388" t="s">
        <v>292</v>
      </c>
      <c r="GQ45" s="389" t="s">
        <v>292</v>
      </c>
      <c r="GR45" s="389" t="s">
        <v>292</v>
      </c>
      <c r="GS45" s="390" t="s">
        <v>292</v>
      </c>
      <c r="GT45" s="391" t="s">
        <v>292</v>
      </c>
      <c r="GU45" s="392" t="s">
        <v>292</v>
      </c>
      <c r="GV45" s="393" t="s">
        <v>292</v>
      </c>
      <c r="GW45" s="394" t="s">
        <v>292</v>
      </c>
      <c r="GX45" s="386"/>
      <c r="GY45" s="395"/>
      <c r="GZ45" s="415"/>
      <c r="HA45" s="387" t="str">
        <f t="shared" si="52"/>
        <v/>
      </c>
      <c r="HB45" s="388" t="s">
        <v>292</v>
      </c>
      <c r="HC45" s="389" t="s">
        <v>292</v>
      </c>
      <c r="HD45" s="389" t="s">
        <v>292</v>
      </c>
      <c r="HE45" s="390" t="s">
        <v>292</v>
      </c>
      <c r="HF45" s="391" t="s">
        <v>292</v>
      </c>
      <c r="HG45" s="392" t="s">
        <v>292</v>
      </c>
      <c r="HH45" s="393" t="s">
        <v>292</v>
      </c>
      <c r="HI45" s="394" t="s">
        <v>292</v>
      </c>
      <c r="HJ45" s="386" t="s">
        <v>292</v>
      </c>
      <c r="HK45" s="395"/>
      <c r="HM45" s="387" t="str">
        <f t="shared" si="53"/>
        <v/>
      </c>
      <c r="HN45" s="388" t="s">
        <v>292</v>
      </c>
      <c r="HO45" s="396"/>
      <c r="HP45" s="389"/>
      <c r="HQ45" s="390" t="s">
        <v>292</v>
      </c>
      <c r="HR45" s="391" t="s">
        <v>292</v>
      </c>
      <c r="HS45" s="392" t="s">
        <v>292</v>
      </c>
      <c r="HT45" s="393" t="s">
        <v>292</v>
      </c>
      <c r="HU45" s="394" t="s">
        <v>292</v>
      </c>
      <c r="HV45" s="386" t="s">
        <v>292</v>
      </c>
      <c r="HW45" s="395"/>
      <c r="HY45" s="387" t="str">
        <f t="shared" si="54"/>
        <v/>
      </c>
      <c r="HZ45" s="388" t="s">
        <v>292</v>
      </c>
      <c r="IA45" s="419" t="s">
        <v>292</v>
      </c>
      <c r="IB45" s="419" t="s">
        <v>292</v>
      </c>
      <c r="IC45" s="390" t="s">
        <v>292</v>
      </c>
      <c r="ID45" s="391" t="s">
        <v>292</v>
      </c>
      <c r="IE45" s="392" t="s">
        <v>292</v>
      </c>
      <c r="IF45" s="393" t="s">
        <v>292</v>
      </c>
      <c r="IG45" s="394" t="s">
        <v>292</v>
      </c>
      <c r="IH45" s="386" t="s">
        <v>292</v>
      </c>
      <c r="II45" s="395"/>
      <c r="IK45" s="387" t="str">
        <f t="shared" si="55"/>
        <v/>
      </c>
      <c r="IL45" s="388" t="s">
        <v>292</v>
      </c>
      <c r="IM45" s="419" t="s">
        <v>292</v>
      </c>
      <c r="IN45" s="419" t="s">
        <v>292</v>
      </c>
      <c r="IO45" s="390" t="s">
        <v>292</v>
      </c>
      <c r="IP45" s="391" t="s">
        <v>292</v>
      </c>
      <c r="IQ45" s="392" t="s">
        <v>292</v>
      </c>
      <c r="IR45" s="393" t="s">
        <v>292</v>
      </c>
      <c r="IS45" s="394" t="s">
        <v>292</v>
      </c>
      <c r="IT45" s="386" t="s">
        <v>292</v>
      </c>
      <c r="IU45" s="395"/>
      <c r="IV45" s="364" t="s">
        <v>292</v>
      </c>
      <c r="IW45" s="387" t="str">
        <f t="shared" si="0"/>
        <v/>
      </c>
      <c r="IX45" s="388" t="str">
        <f t="shared" si="1"/>
        <v/>
      </c>
      <c r="IY45" s="419" t="str">
        <f t="shared" si="56"/>
        <v/>
      </c>
      <c r="IZ45" s="396" t="str">
        <f t="shared" si="57"/>
        <v/>
      </c>
      <c r="JA45" s="390" t="str">
        <f t="shared" si="3"/>
        <v/>
      </c>
      <c r="JB45" s="391" t="str">
        <f t="shared" si="58"/>
        <v/>
      </c>
      <c r="JC45" s="392" t="str">
        <f t="shared" si="4"/>
        <v/>
      </c>
      <c r="JD45" s="393" t="str">
        <f t="shared" si="80"/>
        <v/>
      </c>
      <c r="JE45" s="394" t="str">
        <f t="shared" si="5"/>
        <v/>
      </c>
      <c r="JF45" s="386" t="str">
        <f t="shared" si="6"/>
        <v/>
      </c>
      <c r="JG45" s="395"/>
      <c r="JH45" s="420" t="s">
        <v>292</v>
      </c>
      <c r="JI45" s="387" t="str">
        <f t="shared" si="59"/>
        <v/>
      </c>
      <c r="JJ45" s="388" t="str">
        <f t="shared" si="60"/>
        <v/>
      </c>
      <c r="JK45" s="419" t="str">
        <f t="shared" si="61"/>
        <v/>
      </c>
      <c r="JL45" s="396" t="str">
        <f t="shared" si="62"/>
        <v/>
      </c>
      <c r="JM45" s="390" t="str">
        <f t="shared" si="63"/>
        <v/>
      </c>
      <c r="JN45" s="391" t="str">
        <f t="shared" si="64"/>
        <v/>
      </c>
      <c r="JO45" s="392" t="str">
        <f t="shared" si="65"/>
        <v/>
      </c>
      <c r="JP45" s="393" t="str">
        <f t="shared" si="66"/>
        <v/>
      </c>
      <c r="JQ45" s="394" t="str">
        <f t="shared" si="67"/>
        <v/>
      </c>
      <c r="JR45" s="386" t="str">
        <f t="shared" si="68"/>
        <v/>
      </c>
      <c r="JS45" s="395"/>
      <c r="JT45" s="420" t="s">
        <v>292</v>
      </c>
      <c r="JU45" s="387" t="str">
        <f t="shared" si="69"/>
        <v/>
      </c>
      <c r="JV45" s="388" t="str">
        <f t="shared" si="70"/>
        <v/>
      </c>
      <c r="JW45" s="419" t="str">
        <f t="shared" si="71"/>
        <v/>
      </c>
      <c r="JX45" s="396" t="str">
        <f t="shared" si="72"/>
        <v/>
      </c>
      <c r="JY45" s="390" t="str">
        <f t="shared" si="73"/>
        <v/>
      </c>
      <c r="JZ45" s="391" t="str">
        <f t="shared" si="74"/>
        <v/>
      </c>
      <c r="KA45" s="392" t="str">
        <f t="shared" si="75"/>
        <v/>
      </c>
      <c r="KB45" s="393" t="str">
        <f t="shared" si="76"/>
        <v/>
      </c>
      <c r="KC45" s="394" t="str">
        <f t="shared" si="77"/>
        <v/>
      </c>
      <c r="KD45" s="386" t="str">
        <f t="shared" si="78"/>
        <v/>
      </c>
      <c r="KE45" s="395"/>
      <c r="KG45" s="387" t="str">
        <f t="shared" si="26"/>
        <v/>
      </c>
      <c r="KH45" s="388" t="str">
        <f t="shared" si="27"/>
        <v/>
      </c>
      <c r="KI45" s="419" t="str">
        <f t="shared" si="28"/>
        <v/>
      </c>
      <c r="KJ45" s="396" t="str">
        <f t="shared" si="29"/>
        <v/>
      </c>
      <c r="KK45" s="390" t="str">
        <f t="shared" si="30"/>
        <v/>
      </c>
      <c r="KL45" s="391" t="str">
        <f t="shared" si="79"/>
        <v/>
      </c>
      <c r="KM45" s="392" t="str">
        <f t="shared" si="31"/>
        <v/>
      </c>
      <c r="KN45" s="393" t="str">
        <f t="shared" si="32"/>
        <v/>
      </c>
      <c r="KO45" s="394" t="str">
        <f t="shared" si="33"/>
        <v/>
      </c>
      <c r="KP45" s="386" t="str">
        <f t="shared" si="34"/>
        <v/>
      </c>
      <c r="KQ45" s="395"/>
    </row>
    <row r="46" spans="1:304" ht="13.5" customHeight="1">
      <c r="A46" s="385"/>
      <c r="B46" s="415" t="s">
        <v>309</v>
      </c>
      <c r="D46" s="364"/>
      <c r="E46" s="387" t="str">
        <f t="shared" si="35"/>
        <v/>
      </c>
      <c r="F46" s="388" t="s">
        <v>292</v>
      </c>
      <c r="G46" s="389" t="s">
        <v>292</v>
      </c>
      <c r="H46" s="389" t="s">
        <v>292</v>
      </c>
      <c r="I46" s="390" t="s">
        <v>292</v>
      </c>
      <c r="J46" s="391" t="s">
        <v>292</v>
      </c>
      <c r="K46" s="392" t="s">
        <v>292</v>
      </c>
      <c r="L46" s="393" t="s">
        <v>292</v>
      </c>
      <c r="M46" s="394" t="s">
        <v>292</v>
      </c>
      <c r="N46" s="386" t="s">
        <v>292</v>
      </c>
      <c r="O46" s="395"/>
      <c r="P46" s="415"/>
      <c r="Q46" s="387">
        <f t="shared" si="36"/>
        <v>34190</v>
      </c>
      <c r="R46" s="388" t="s">
        <v>297</v>
      </c>
      <c r="S46" s="389">
        <v>33950</v>
      </c>
      <c r="T46" s="389">
        <v>34190</v>
      </c>
      <c r="U46" s="390" t="s">
        <v>751</v>
      </c>
      <c r="V46" s="391" t="s">
        <v>693</v>
      </c>
      <c r="W46" s="392" t="s">
        <v>615</v>
      </c>
      <c r="X46" s="393" t="s">
        <v>1335</v>
      </c>
      <c r="Y46" s="394" t="s">
        <v>752</v>
      </c>
      <c r="Z46" s="386" t="s">
        <v>292</v>
      </c>
      <c r="AA46" s="395"/>
      <c r="AB46" s="415"/>
      <c r="AC46" s="387" t="str">
        <f t="shared" si="37"/>
        <v/>
      </c>
      <c r="AD46" s="388" t="s">
        <v>292</v>
      </c>
      <c r="AE46" s="389" t="s">
        <v>292</v>
      </c>
      <c r="AF46" s="389" t="s">
        <v>292</v>
      </c>
      <c r="AG46" s="390" t="s">
        <v>292</v>
      </c>
      <c r="AH46" s="391" t="s">
        <v>292</v>
      </c>
      <c r="AI46" s="392" t="s">
        <v>292</v>
      </c>
      <c r="AJ46" s="393" t="s">
        <v>292</v>
      </c>
      <c r="AK46" s="394" t="s">
        <v>292</v>
      </c>
      <c r="AL46" s="386" t="s">
        <v>292</v>
      </c>
      <c r="AM46" s="395"/>
      <c r="AN46" s="415"/>
      <c r="AO46" s="387" t="str">
        <f t="shared" si="38"/>
        <v/>
      </c>
      <c r="AP46" s="388" t="s">
        <v>292</v>
      </c>
      <c r="AQ46" s="389" t="s">
        <v>292</v>
      </c>
      <c r="AR46" s="389" t="s">
        <v>292</v>
      </c>
      <c r="AS46" s="390" t="s">
        <v>292</v>
      </c>
      <c r="AT46" s="391" t="s">
        <v>292</v>
      </c>
      <c r="AU46" s="392" t="s">
        <v>292</v>
      </c>
      <c r="AV46" s="393" t="s">
        <v>292</v>
      </c>
      <c r="AW46" s="394" t="s">
        <v>292</v>
      </c>
      <c r="AX46" s="386" t="s">
        <v>292</v>
      </c>
      <c r="AY46" s="395"/>
      <c r="AZ46" s="415"/>
      <c r="BA46" s="387" t="str">
        <f t="shared" si="39"/>
        <v/>
      </c>
      <c r="BB46" s="388" t="s">
        <v>292</v>
      </c>
      <c r="BC46" s="389" t="s">
        <v>292</v>
      </c>
      <c r="BD46" s="389" t="s">
        <v>292</v>
      </c>
      <c r="BE46" s="390" t="s">
        <v>292</v>
      </c>
      <c r="BF46" s="391" t="s">
        <v>292</v>
      </c>
      <c r="BG46" s="392" t="s">
        <v>292</v>
      </c>
      <c r="BH46" s="393" t="s">
        <v>292</v>
      </c>
      <c r="BI46" s="394" t="s">
        <v>292</v>
      </c>
      <c r="BJ46" s="386" t="s">
        <v>292</v>
      </c>
      <c r="BK46" s="395"/>
      <c r="BL46" s="415"/>
      <c r="BM46" s="387" t="str">
        <f t="shared" si="40"/>
        <v/>
      </c>
      <c r="BN46" s="388" t="s">
        <v>292</v>
      </c>
      <c r="BO46" s="389" t="s">
        <v>292</v>
      </c>
      <c r="BP46" s="389" t="s">
        <v>292</v>
      </c>
      <c r="BQ46" s="390" t="s">
        <v>292</v>
      </c>
      <c r="BR46" s="391" t="s">
        <v>292</v>
      </c>
      <c r="BS46" s="392" t="s">
        <v>292</v>
      </c>
      <c r="BT46" s="393" t="s">
        <v>292</v>
      </c>
      <c r="BU46" s="394" t="s">
        <v>292</v>
      </c>
      <c r="BV46" s="386" t="s">
        <v>292</v>
      </c>
      <c r="BW46" s="395"/>
      <c r="BX46" s="417"/>
      <c r="BY46" s="387">
        <f t="shared" si="41"/>
        <v>36006</v>
      </c>
      <c r="BZ46" s="388" t="s">
        <v>363</v>
      </c>
      <c r="CA46" s="389">
        <v>35684</v>
      </c>
      <c r="CB46" s="389">
        <v>36006</v>
      </c>
      <c r="CC46" s="390" t="s">
        <v>1029</v>
      </c>
      <c r="CD46" s="391" t="s">
        <v>873</v>
      </c>
      <c r="CE46" s="392" t="s">
        <v>615</v>
      </c>
      <c r="CF46" s="393" t="s">
        <v>1335</v>
      </c>
      <c r="CG46" s="394" t="s">
        <v>1030</v>
      </c>
      <c r="CH46" s="386" t="s">
        <v>292</v>
      </c>
      <c r="CI46" s="395"/>
      <c r="CJ46" s="418"/>
      <c r="CK46" s="387">
        <f t="shared" si="42"/>
        <v>36621</v>
      </c>
      <c r="CL46" s="388" t="s">
        <v>364</v>
      </c>
      <c r="CM46" s="389">
        <v>36438</v>
      </c>
      <c r="CN46" s="389">
        <v>36621</v>
      </c>
      <c r="CO46" s="390" t="s">
        <v>1027</v>
      </c>
      <c r="CP46" s="391" t="s">
        <v>648</v>
      </c>
      <c r="CQ46" s="392" t="s">
        <v>615</v>
      </c>
      <c r="CR46" s="393" t="s">
        <v>1335</v>
      </c>
      <c r="CS46" s="394" t="s">
        <v>1028</v>
      </c>
      <c r="CT46" s="386" t="s">
        <v>292</v>
      </c>
      <c r="CU46" s="395"/>
      <c r="CV46" s="415"/>
      <c r="CW46" s="387" t="str">
        <f t="shared" si="43"/>
        <v/>
      </c>
      <c r="CX46" s="388" t="s">
        <v>292</v>
      </c>
      <c r="CY46" s="389" t="s">
        <v>292</v>
      </c>
      <c r="CZ46" s="389" t="s">
        <v>292</v>
      </c>
      <c r="DA46" s="390" t="s">
        <v>292</v>
      </c>
      <c r="DB46" s="391" t="s">
        <v>292</v>
      </c>
      <c r="DC46" s="392" t="s">
        <v>292</v>
      </c>
      <c r="DD46" s="393" t="s">
        <v>292</v>
      </c>
      <c r="DE46" s="394" t="s">
        <v>292</v>
      </c>
      <c r="DF46" s="386" t="s">
        <v>292</v>
      </c>
      <c r="DG46" s="395"/>
      <c r="DH46" s="415"/>
      <c r="DI46" s="387" t="str">
        <f t="shared" si="44"/>
        <v/>
      </c>
      <c r="DJ46" s="388" t="s">
        <v>292</v>
      </c>
      <c r="DK46" s="389" t="s">
        <v>292</v>
      </c>
      <c r="DL46" s="389" t="s">
        <v>292</v>
      </c>
      <c r="DM46" s="390" t="s">
        <v>292</v>
      </c>
      <c r="DN46" s="391" t="s">
        <v>292</v>
      </c>
      <c r="DO46" s="392" t="s">
        <v>292</v>
      </c>
      <c r="DP46" s="393" t="s">
        <v>292</v>
      </c>
      <c r="DQ46" s="394" t="s">
        <v>292</v>
      </c>
      <c r="DR46" s="386" t="s">
        <v>292</v>
      </c>
      <c r="DS46" s="395"/>
      <c r="DT46" s="415"/>
      <c r="DU46" s="387" t="str">
        <f t="shared" si="45"/>
        <v/>
      </c>
      <c r="DV46" s="388"/>
      <c r="DW46" s="389"/>
      <c r="DX46" s="389"/>
      <c r="DY46" s="390"/>
      <c r="DZ46" s="391"/>
      <c r="EA46" s="392"/>
      <c r="EB46" s="393"/>
      <c r="EC46" s="394"/>
      <c r="ED46" s="386"/>
      <c r="EE46" s="395"/>
      <c r="EF46" s="415"/>
      <c r="EG46" s="387" t="str">
        <f t="shared" si="46"/>
        <v/>
      </c>
      <c r="EH46" s="388" t="s">
        <v>292</v>
      </c>
      <c r="EI46" s="389" t="s">
        <v>292</v>
      </c>
      <c r="EJ46" s="389" t="s">
        <v>292</v>
      </c>
      <c r="EK46" s="390" t="s">
        <v>292</v>
      </c>
      <c r="EL46" s="391" t="s">
        <v>292</v>
      </c>
      <c r="EM46" s="392" t="s">
        <v>292</v>
      </c>
      <c r="EN46" s="393" t="s">
        <v>292</v>
      </c>
      <c r="EO46" s="394" t="s">
        <v>292</v>
      </c>
      <c r="EP46" s="386" t="s">
        <v>292</v>
      </c>
      <c r="EQ46" s="395"/>
      <c r="ER46" s="415"/>
      <c r="ES46" s="387" t="str">
        <f t="shared" si="47"/>
        <v/>
      </c>
      <c r="ET46" s="388" t="s">
        <v>292</v>
      </c>
      <c r="EU46" s="389" t="s">
        <v>292</v>
      </c>
      <c r="EV46" s="389" t="s">
        <v>292</v>
      </c>
      <c r="EW46" s="390" t="s">
        <v>292</v>
      </c>
      <c r="EX46" s="391" t="s">
        <v>292</v>
      </c>
      <c r="EY46" s="392" t="s">
        <v>292</v>
      </c>
      <c r="EZ46" s="393" t="s">
        <v>292</v>
      </c>
      <c r="FA46" s="394" t="s">
        <v>292</v>
      </c>
      <c r="FB46" s="386" t="s">
        <v>292</v>
      </c>
      <c r="FC46" s="395"/>
      <c r="FD46" s="415"/>
      <c r="FE46" s="387" t="str">
        <f t="shared" si="48"/>
        <v/>
      </c>
      <c r="FF46" s="388" t="s">
        <v>292</v>
      </c>
      <c r="FG46" s="389" t="s">
        <v>292</v>
      </c>
      <c r="FH46" s="389" t="s">
        <v>292</v>
      </c>
      <c r="FI46" s="390" t="s">
        <v>292</v>
      </c>
      <c r="FJ46" s="391" t="s">
        <v>292</v>
      </c>
      <c r="FK46" s="392" t="s">
        <v>292</v>
      </c>
      <c r="FL46" s="393" t="s">
        <v>292</v>
      </c>
      <c r="FM46" s="394" t="s">
        <v>292</v>
      </c>
      <c r="FN46" s="386" t="s">
        <v>292</v>
      </c>
      <c r="FO46" s="395"/>
      <c r="FP46" s="415"/>
      <c r="FQ46" s="387" t="str">
        <f t="shared" si="49"/>
        <v/>
      </c>
      <c r="FR46" s="388" t="s">
        <v>292</v>
      </c>
      <c r="FS46" s="389" t="s">
        <v>292</v>
      </c>
      <c r="FT46" s="389" t="s">
        <v>292</v>
      </c>
      <c r="FU46" s="390" t="s">
        <v>292</v>
      </c>
      <c r="FV46" s="391" t="s">
        <v>292</v>
      </c>
      <c r="FW46" s="392" t="s">
        <v>292</v>
      </c>
      <c r="FX46" s="393" t="s">
        <v>292</v>
      </c>
      <c r="FY46" s="394" t="s">
        <v>292</v>
      </c>
      <c r="FZ46" s="386" t="s">
        <v>292</v>
      </c>
      <c r="GA46" s="395"/>
      <c r="GB46" s="415"/>
      <c r="GC46" s="387" t="str">
        <f t="shared" si="50"/>
        <v/>
      </c>
      <c r="GD46" s="388" t="s">
        <v>292</v>
      </c>
      <c r="GE46" s="389" t="s">
        <v>292</v>
      </c>
      <c r="GF46" s="389" t="s">
        <v>292</v>
      </c>
      <c r="GG46" s="390" t="s">
        <v>292</v>
      </c>
      <c r="GH46" s="391" t="s">
        <v>292</v>
      </c>
      <c r="GI46" s="392" t="s">
        <v>292</v>
      </c>
      <c r="GJ46" s="393" t="s">
        <v>292</v>
      </c>
      <c r="GK46" s="394" t="s">
        <v>292</v>
      </c>
      <c r="GL46" s="386" t="s">
        <v>292</v>
      </c>
      <c r="GM46" s="395"/>
      <c r="GN46" s="415"/>
      <c r="GO46" s="387" t="str">
        <f t="shared" si="51"/>
        <v/>
      </c>
      <c r="GP46" s="388" t="s">
        <v>292</v>
      </c>
      <c r="GQ46" s="389" t="s">
        <v>292</v>
      </c>
      <c r="GR46" s="389" t="s">
        <v>292</v>
      </c>
      <c r="GS46" s="390" t="s">
        <v>292</v>
      </c>
      <c r="GT46" s="391" t="s">
        <v>292</v>
      </c>
      <c r="GU46" s="392" t="s">
        <v>292</v>
      </c>
      <c r="GV46" s="393" t="s">
        <v>292</v>
      </c>
      <c r="GW46" s="394" t="s">
        <v>292</v>
      </c>
      <c r="GX46" s="386"/>
      <c r="GY46" s="395"/>
      <c r="GZ46" s="415"/>
      <c r="HA46" s="387" t="str">
        <f t="shared" si="52"/>
        <v/>
      </c>
      <c r="HB46" s="388" t="s">
        <v>292</v>
      </c>
      <c r="HC46" s="389" t="s">
        <v>292</v>
      </c>
      <c r="HD46" s="389" t="s">
        <v>292</v>
      </c>
      <c r="HE46" s="390" t="s">
        <v>292</v>
      </c>
      <c r="HF46" s="391" t="s">
        <v>292</v>
      </c>
      <c r="HG46" s="392" t="s">
        <v>292</v>
      </c>
      <c r="HH46" s="393" t="s">
        <v>292</v>
      </c>
      <c r="HI46" s="394" t="s">
        <v>292</v>
      </c>
      <c r="HJ46" s="386" t="s">
        <v>292</v>
      </c>
      <c r="HK46" s="395"/>
      <c r="HM46" s="387" t="str">
        <f t="shared" si="53"/>
        <v/>
      </c>
      <c r="HN46" s="388" t="s">
        <v>292</v>
      </c>
      <c r="HO46" s="396"/>
      <c r="HP46" s="389"/>
      <c r="HQ46" s="390" t="s">
        <v>292</v>
      </c>
      <c r="HR46" s="391" t="s">
        <v>292</v>
      </c>
      <c r="HS46" s="392" t="s">
        <v>292</v>
      </c>
      <c r="HT46" s="393" t="s">
        <v>292</v>
      </c>
      <c r="HU46" s="394" t="s">
        <v>292</v>
      </c>
      <c r="HV46" s="386" t="s">
        <v>292</v>
      </c>
      <c r="HW46" s="395"/>
      <c r="HY46" s="387" t="str">
        <f t="shared" si="54"/>
        <v/>
      </c>
      <c r="HZ46" s="388" t="s">
        <v>292</v>
      </c>
      <c r="IA46" s="419" t="s">
        <v>292</v>
      </c>
      <c r="IB46" s="419" t="s">
        <v>292</v>
      </c>
      <c r="IC46" s="390" t="s">
        <v>292</v>
      </c>
      <c r="ID46" s="391" t="s">
        <v>292</v>
      </c>
      <c r="IE46" s="392" t="s">
        <v>292</v>
      </c>
      <c r="IF46" s="393" t="s">
        <v>292</v>
      </c>
      <c r="IG46" s="394" t="s">
        <v>292</v>
      </c>
      <c r="IH46" s="386" t="s">
        <v>292</v>
      </c>
      <c r="II46" s="395"/>
      <c r="IK46" s="387" t="str">
        <f t="shared" si="55"/>
        <v/>
      </c>
      <c r="IL46" s="388" t="s">
        <v>292</v>
      </c>
      <c r="IM46" s="419" t="s">
        <v>292</v>
      </c>
      <c r="IN46" s="419" t="s">
        <v>292</v>
      </c>
      <c r="IO46" s="390" t="s">
        <v>292</v>
      </c>
      <c r="IP46" s="391" t="s">
        <v>292</v>
      </c>
      <c r="IQ46" s="392" t="s">
        <v>292</v>
      </c>
      <c r="IR46" s="393" t="s">
        <v>292</v>
      </c>
      <c r="IS46" s="394" t="s">
        <v>292</v>
      </c>
      <c r="IT46" s="386" t="s">
        <v>292</v>
      </c>
      <c r="IU46" s="395"/>
      <c r="IV46" s="364" t="s">
        <v>292</v>
      </c>
      <c r="IW46" s="387" t="str">
        <f t="shared" si="0"/>
        <v/>
      </c>
      <c r="IX46" s="388" t="str">
        <f t="shared" si="1"/>
        <v/>
      </c>
      <c r="IY46" s="419" t="str">
        <f t="shared" si="56"/>
        <v/>
      </c>
      <c r="IZ46" s="396" t="str">
        <f t="shared" si="57"/>
        <v/>
      </c>
      <c r="JA46" s="390" t="str">
        <f t="shared" si="3"/>
        <v/>
      </c>
      <c r="JB46" s="391" t="str">
        <f t="shared" si="58"/>
        <v/>
      </c>
      <c r="JC46" s="392" t="str">
        <f t="shared" si="4"/>
        <v/>
      </c>
      <c r="JD46" s="393" t="str">
        <f t="shared" si="80"/>
        <v/>
      </c>
      <c r="JE46" s="394" t="str">
        <f t="shared" si="5"/>
        <v/>
      </c>
      <c r="JF46" s="386" t="str">
        <f t="shared" si="6"/>
        <v/>
      </c>
      <c r="JG46" s="395"/>
      <c r="JH46" s="420" t="s">
        <v>292</v>
      </c>
      <c r="JI46" s="387" t="str">
        <f t="shared" si="59"/>
        <v/>
      </c>
      <c r="JJ46" s="388" t="str">
        <f t="shared" si="60"/>
        <v/>
      </c>
      <c r="JK46" s="419" t="str">
        <f t="shared" si="61"/>
        <v/>
      </c>
      <c r="JL46" s="396" t="str">
        <f t="shared" si="62"/>
        <v/>
      </c>
      <c r="JM46" s="390" t="str">
        <f t="shared" si="63"/>
        <v/>
      </c>
      <c r="JN46" s="391" t="str">
        <f t="shared" si="64"/>
        <v/>
      </c>
      <c r="JO46" s="392" t="str">
        <f t="shared" si="65"/>
        <v/>
      </c>
      <c r="JP46" s="393" t="str">
        <f t="shared" si="66"/>
        <v/>
      </c>
      <c r="JQ46" s="394" t="str">
        <f t="shared" si="67"/>
        <v/>
      </c>
      <c r="JR46" s="386" t="str">
        <f t="shared" si="68"/>
        <v/>
      </c>
      <c r="JS46" s="395"/>
      <c r="JT46" s="420" t="s">
        <v>292</v>
      </c>
      <c r="JU46" s="387" t="str">
        <f t="shared" si="69"/>
        <v/>
      </c>
      <c r="JV46" s="388" t="str">
        <f t="shared" si="70"/>
        <v/>
      </c>
      <c r="JW46" s="419" t="str">
        <f t="shared" si="71"/>
        <v/>
      </c>
      <c r="JX46" s="396" t="str">
        <f t="shared" si="72"/>
        <v/>
      </c>
      <c r="JY46" s="390" t="str">
        <f t="shared" si="73"/>
        <v/>
      </c>
      <c r="JZ46" s="391" t="str">
        <f t="shared" si="74"/>
        <v/>
      </c>
      <c r="KA46" s="392" t="str">
        <f t="shared" si="75"/>
        <v/>
      </c>
      <c r="KB46" s="393" t="str">
        <f t="shared" si="76"/>
        <v/>
      </c>
      <c r="KC46" s="394" t="str">
        <f t="shared" si="77"/>
        <v/>
      </c>
      <c r="KD46" s="386" t="str">
        <f t="shared" si="78"/>
        <v/>
      </c>
      <c r="KE46" s="395"/>
      <c r="KG46" s="387" t="str">
        <f t="shared" si="26"/>
        <v/>
      </c>
      <c r="KH46" s="388" t="str">
        <f t="shared" si="27"/>
        <v/>
      </c>
      <c r="KI46" s="419" t="str">
        <f t="shared" si="28"/>
        <v/>
      </c>
      <c r="KJ46" s="396" t="str">
        <f t="shared" si="29"/>
        <v/>
      </c>
      <c r="KK46" s="390" t="str">
        <f t="shared" si="30"/>
        <v/>
      </c>
      <c r="KL46" s="391" t="str">
        <f t="shared" si="79"/>
        <v/>
      </c>
      <c r="KM46" s="392" t="str">
        <f t="shared" si="31"/>
        <v/>
      </c>
      <c r="KN46" s="393" t="str">
        <f t="shared" si="32"/>
        <v/>
      </c>
      <c r="KO46" s="394" t="str">
        <f t="shared" si="33"/>
        <v/>
      </c>
      <c r="KP46" s="386" t="str">
        <f t="shared" si="34"/>
        <v/>
      </c>
      <c r="KQ46" s="395"/>
    </row>
    <row r="47" spans="1:304" ht="13.5" customHeight="1">
      <c r="A47" s="385"/>
      <c r="B47" s="415" t="s">
        <v>308</v>
      </c>
      <c r="D47" s="364"/>
      <c r="E47" s="387" t="str">
        <f t="shared" si="35"/>
        <v/>
      </c>
      <c r="F47" s="388" t="s">
        <v>292</v>
      </c>
      <c r="G47" s="389" t="s">
        <v>292</v>
      </c>
      <c r="H47" s="389" t="s">
        <v>292</v>
      </c>
      <c r="I47" s="390" t="s">
        <v>292</v>
      </c>
      <c r="J47" s="391" t="s">
        <v>292</v>
      </c>
      <c r="K47" s="392" t="s">
        <v>292</v>
      </c>
      <c r="L47" s="393" t="s">
        <v>292</v>
      </c>
      <c r="M47" s="394" t="s">
        <v>292</v>
      </c>
      <c r="N47" s="386" t="s">
        <v>292</v>
      </c>
      <c r="O47" s="395"/>
      <c r="P47" s="415"/>
      <c r="Q47" s="387" t="str">
        <f t="shared" si="36"/>
        <v/>
      </c>
      <c r="R47" s="388" t="s">
        <v>292</v>
      </c>
      <c r="S47" s="389" t="s">
        <v>292</v>
      </c>
      <c r="T47" s="389" t="s">
        <v>292</v>
      </c>
      <c r="U47" s="390" t="s">
        <v>292</v>
      </c>
      <c r="V47" s="391" t="s">
        <v>292</v>
      </c>
      <c r="W47" s="392" t="s">
        <v>292</v>
      </c>
      <c r="X47" s="393" t="s">
        <v>292</v>
      </c>
      <c r="Y47" s="394" t="s">
        <v>292</v>
      </c>
      <c r="Z47" s="386" t="s">
        <v>292</v>
      </c>
      <c r="AA47" s="395"/>
      <c r="AB47" s="415"/>
      <c r="AC47" s="387" t="str">
        <f t="shared" si="37"/>
        <v/>
      </c>
      <c r="AD47" s="388" t="s">
        <v>292</v>
      </c>
      <c r="AE47" s="389" t="s">
        <v>292</v>
      </c>
      <c r="AF47" s="389" t="s">
        <v>292</v>
      </c>
      <c r="AG47" s="390" t="s">
        <v>292</v>
      </c>
      <c r="AH47" s="391" t="s">
        <v>292</v>
      </c>
      <c r="AI47" s="392" t="s">
        <v>292</v>
      </c>
      <c r="AJ47" s="393" t="s">
        <v>292</v>
      </c>
      <c r="AK47" s="394" t="s">
        <v>292</v>
      </c>
      <c r="AL47" s="386" t="s">
        <v>292</v>
      </c>
      <c r="AM47" s="395"/>
      <c r="AN47" s="415"/>
      <c r="AO47" s="387" t="str">
        <f t="shared" si="38"/>
        <v/>
      </c>
      <c r="AP47" s="388" t="s">
        <v>292</v>
      </c>
      <c r="AQ47" s="389" t="s">
        <v>292</v>
      </c>
      <c r="AR47" s="389" t="s">
        <v>292</v>
      </c>
      <c r="AS47" s="390" t="s">
        <v>292</v>
      </c>
      <c r="AT47" s="391" t="s">
        <v>292</v>
      </c>
      <c r="AU47" s="392" t="s">
        <v>292</v>
      </c>
      <c r="AV47" s="393" t="s">
        <v>292</v>
      </c>
      <c r="AW47" s="394" t="s">
        <v>292</v>
      </c>
      <c r="AX47" s="386" t="s">
        <v>292</v>
      </c>
      <c r="AY47" s="395"/>
      <c r="AZ47" s="415"/>
      <c r="BA47" s="387" t="str">
        <f t="shared" si="39"/>
        <v/>
      </c>
      <c r="BB47" s="388" t="s">
        <v>292</v>
      </c>
      <c r="BC47" s="389" t="s">
        <v>292</v>
      </c>
      <c r="BD47" s="389" t="s">
        <v>292</v>
      </c>
      <c r="BE47" s="390" t="s">
        <v>292</v>
      </c>
      <c r="BF47" s="391" t="s">
        <v>292</v>
      </c>
      <c r="BG47" s="392" t="s">
        <v>292</v>
      </c>
      <c r="BH47" s="393" t="s">
        <v>292</v>
      </c>
      <c r="BI47" s="394" t="s">
        <v>292</v>
      </c>
      <c r="BJ47" s="386" t="s">
        <v>292</v>
      </c>
      <c r="BK47" s="395"/>
      <c r="BL47" s="415"/>
      <c r="BM47" s="387" t="str">
        <f t="shared" si="40"/>
        <v/>
      </c>
      <c r="BN47" s="388" t="s">
        <v>292</v>
      </c>
      <c r="BO47" s="389" t="s">
        <v>292</v>
      </c>
      <c r="BP47" s="389" t="s">
        <v>292</v>
      </c>
      <c r="BQ47" s="390" t="s">
        <v>292</v>
      </c>
      <c r="BR47" s="391" t="s">
        <v>292</v>
      </c>
      <c r="BS47" s="392" t="s">
        <v>292</v>
      </c>
      <c r="BT47" s="393" t="s">
        <v>292</v>
      </c>
      <c r="BU47" s="394" t="s">
        <v>292</v>
      </c>
      <c r="BV47" s="386" t="s">
        <v>292</v>
      </c>
      <c r="BW47" s="395"/>
      <c r="BX47" s="421"/>
      <c r="BY47" s="387" t="str">
        <f t="shared" si="41"/>
        <v/>
      </c>
      <c r="BZ47" s="388" t="s">
        <v>292</v>
      </c>
      <c r="CA47" s="389" t="s">
        <v>292</v>
      </c>
      <c r="CB47" s="389" t="s">
        <v>292</v>
      </c>
      <c r="CC47" s="390" t="s">
        <v>292</v>
      </c>
      <c r="CD47" s="391" t="s">
        <v>292</v>
      </c>
      <c r="CE47" s="392" t="s">
        <v>292</v>
      </c>
      <c r="CF47" s="393" t="s">
        <v>292</v>
      </c>
      <c r="CG47" s="394" t="s">
        <v>292</v>
      </c>
      <c r="CH47" s="386" t="s">
        <v>292</v>
      </c>
      <c r="CI47" s="395"/>
      <c r="CJ47" s="417"/>
      <c r="CK47" s="387" t="str">
        <f t="shared" si="42"/>
        <v/>
      </c>
      <c r="CL47" s="388" t="s">
        <v>292</v>
      </c>
      <c r="CM47" s="389" t="s">
        <v>292</v>
      </c>
      <c r="CN47" s="389" t="s">
        <v>292</v>
      </c>
      <c r="CO47" s="390" t="s">
        <v>292</v>
      </c>
      <c r="CP47" s="391" t="s">
        <v>292</v>
      </c>
      <c r="CQ47" s="392" t="s">
        <v>292</v>
      </c>
      <c r="CR47" s="393" t="s">
        <v>292</v>
      </c>
      <c r="CS47" s="394" t="s">
        <v>292</v>
      </c>
      <c r="CT47" s="386" t="s">
        <v>292</v>
      </c>
      <c r="CU47" s="395"/>
      <c r="CV47" s="415"/>
      <c r="CW47" s="387" t="str">
        <f t="shared" si="43"/>
        <v/>
      </c>
      <c r="CX47" s="388" t="s">
        <v>292</v>
      </c>
      <c r="CY47" s="389" t="s">
        <v>292</v>
      </c>
      <c r="CZ47" s="389" t="s">
        <v>292</v>
      </c>
      <c r="DA47" s="390" t="s">
        <v>292</v>
      </c>
      <c r="DB47" s="391" t="s">
        <v>292</v>
      </c>
      <c r="DC47" s="392" t="s">
        <v>292</v>
      </c>
      <c r="DD47" s="393" t="s">
        <v>292</v>
      </c>
      <c r="DE47" s="394" t="s">
        <v>292</v>
      </c>
      <c r="DF47" s="386" t="s">
        <v>292</v>
      </c>
      <c r="DG47" s="395"/>
      <c r="DH47" s="415"/>
      <c r="DI47" s="387">
        <f t="shared" si="44"/>
        <v>37007</v>
      </c>
      <c r="DJ47" s="388" t="s">
        <v>366</v>
      </c>
      <c r="DK47" s="389">
        <v>36897</v>
      </c>
      <c r="DL47" s="389">
        <v>37007</v>
      </c>
      <c r="DM47" s="390" t="s">
        <v>952</v>
      </c>
      <c r="DN47" s="391" t="s">
        <v>614</v>
      </c>
      <c r="DO47" s="392" t="s">
        <v>615</v>
      </c>
      <c r="DP47" s="393" t="s">
        <v>1335</v>
      </c>
      <c r="DQ47" s="394" t="s">
        <v>953</v>
      </c>
      <c r="DR47" s="386" t="s">
        <v>292</v>
      </c>
      <c r="DS47" s="395"/>
      <c r="DT47" s="415"/>
      <c r="DU47" s="387">
        <f t="shared" si="45"/>
        <v>37944</v>
      </c>
      <c r="DV47" s="388" t="s">
        <v>367</v>
      </c>
      <c r="DW47" s="389">
        <v>37007</v>
      </c>
      <c r="DX47" s="389">
        <v>37944</v>
      </c>
      <c r="DY47" s="390" t="s">
        <v>952</v>
      </c>
      <c r="DZ47" s="391" t="s">
        <v>614</v>
      </c>
      <c r="EA47" s="392" t="s">
        <v>615</v>
      </c>
      <c r="EB47" s="393" t="s">
        <v>1335</v>
      </c>
      <c r="EC47" s="394" t="s">
        <v>953</v>
      </c>
      <c r="ED47" s="386" t="s">
        <v>292</v>
      </c>
      <c r="EE47" s="395"/>
      <c r="EF47" s="415"/>
      <c r="EG47" s="387">
        <f t="shared" si="46"/>
        <v>38616</v>
      </c>
      <c r="EH47" s="388" t="s">
        <v>368</v>
      </c>
      <c r="EI47" s="389">
        <v>37944</v>
      </c>
      <c r="EJ47" s="389">
        <v>38616</v>
      </c>
      <c r="EK47" s="390" t="s">
        <v>858</v>
      </c>
      <c r="EL47" s="391" t="s">
        <v>688</v>
      </c>
      <c r="EM47" s="392" t="s">
        <v>615</v>
      </c>
      <c r="EN47" s="393" t="s">
        <v>1335</v>
      </c>
      <c r="EO47" s="394" t="s">
        <v>859</v>
      </c>
      <c r="EP47" s="386" t="s">
        <v>292</v>
      </c>
      <c r="EQ47" s="395"/>
      <c r="ER47" s="418"/>
      <c r="ES47" s="387">
        <f t="shared" si="47"/>
        <v>38986</v>
      </c>
      <c r="ET47" s="388" t="s">
        <v>369</v>
      </c>
      <c r="EU47" s="389">
        <v>38616</v>
      </c>
      <c r="EV47" s="389">
        <v>38656</v>
      </c>
      <c r="EW47" s="390" t="s">
        <v>858</v>
      </c>
      <c r="EX47" s="391" t="s">
        <v>688</v>
      </c>
      <c r="EY47" s="392" t="s">
        <v>615</v>
      </c>
      <c r="EZ47" s="393" t="s">
        <v>1335</v>
      </c>
      <c r="FA47" s="394" t="s">
        <v>859</v>
      </c>
      <c r="FB47" s="386" t="s">
        <v>292</v>
      </c>
      <c r="FC47" s="395"/>
      <c r="FD47" s="418"/>
      <c r="FE47" s="387">
        <f t="shared" si="48"/>
        <v>39351</v>
      </c>
      <c r="FF47" s="388" t="s">
        <v>370</v>
      </c>
      <c r="FG47" s="389">
        <v>38986</v>
      </c>
      <c r="FH47" s="389">
        <v>39351</v>
      </c>
      <c r="FI47" s="390" t="s">
        <v>663</v>
      </c>
      <c r="FJ47" s="391" t="s">
        <v>664</v>
      </c>
      <c r="FK47" s="392" t="s">
        <v>615</v>
      </c>
      <c r="FL47" s="393" t="s">
        <v>1335</v>
      </c>
      <c r="FM47" s="394" t="s">
        <v>665</v>
      </c>
      <c r="FN47" s="386" t="s">
        <v>292</v>
      </c>
      <c r="FO47" s="395"/>
      <c r="FP47" s="418"/>
      <c r="FQ47" s="387">
        <f t="shared" si="49"/>
        <v>39662</v>
      </c>
      <c r="FR47" s="388" t="s">
        <v>372</v>
      </c>
      <c r="FS47" s="389">
        <v>39351</v>
      </c>
      <c r="FT47" s="389">
        <v>39662</v>
      </c>
      <c r="FU47" s="390" t="s">
        <v>663</v>
      </c>
      <c r="FV47" s="391" t="s">
        <v>664</v>
      </c>
      <c r="FW47" s="392" t="s">
        <v>615</v>
      </c>
      <c r="FX47" s="393" t="s">
        <v>1335</v>
      </c>
      <c r="FY47" s="394" t="s">
        <v>665</v>
      </c>
      <c r="FZ47" s="386" t="s">
        <v>292</v>
      </c>
      <c r="GA47" s="395"/>
      <c r="GB47" s="418"/>
      <c r="GC47" s="387">
        <f t="shared" si="50"/>
        <v>39715</v>
      </c>
      <c r="GD47" s="388" t="s">
        <v>373</v>
      </c>
      <c r="GE47" s="389">
        <v>39662</v>
      </c>
      <c r="GF47" s="389">
        <v>39715</v>
      </c>
      <c r="GG47" s="390" t="s">
        <v>954</v>
      </c>
      <c r="GH47" s="391" t="s">
        <v>614</v>
      </c>
      <c r="GI47" s="392" t="s">
        <v>615</v>
      </c>
      <c r="GJ47" s="393" t="s">
        <v>1335</v>
      </c>
      <c r="GK47" s="394" t="s">
        <v>955</v>
      </c>
      <c r="GL47" s="386" t="s">
        <v>292</v>
      </c>
      <c r="GM47" s="395"/>
      <c r="GN47" s="418"/>
      <c r="GO47" s="387">
        <f t="shared" si="51"/>
        <v>40072</v>
      </c>
      <c r="GP47" s="388" t="s">
        <v>374</v>
      </c>
      <c r="GQ47" s="389">
        <v>39715</v>
      </c>
      <c r="GR47" s="389">
        <v>40072</v>
      </c>
      <c r="GS47" s="390" t="s">
        <v>954</v>
      </c>
      <c r="GT47" s="391" t="s">
        <v>614</v>
      </c>
      <c r="GU47" s="392" t="s">
        <v>615</v>
      </c>
      <c r="GV47" s="393" t="s">
        <v>1335</v>
      </c>
      <c r="GW47" s="394" t="s">
        <v>955</v>
      </c>
      <c r="GX47" s="386"/>
      <c r="GY47" s="395"/>
      <c r="GZ47" s="418"/>
      <c r="HA47" s="387">
        <f t="shared" si="52"/>
        <v>40337</v>
      </c>
      <c r="HB47" s="388" t="s">
        <v>375</v>
      </c>
      <c r="HC47" s="389">
        <v>40072</v>
      </c>
      <c r="HD47" s="389">
        <v>40337</v>
      </c>
      <c r="HE47" s="390" t="s">
        <v>956</v>
      </c>
      <c r="HF47" s="391" t="s">
        <v>653</v>
      </c>
      <c r="HG47" s="392" t="s">
        <v>615</v>
      </c>
      <c r="HH47" s="393" t="s">
        <v>1336</v>
      </c>
      <c r="HI47" s="394" t="s">
        <v>957</v>
      </c>
      <c r="HJ47" s="386" t="s">
        <v>292</v>
      </c>
      <c r="HK47" s="395"/>
      <c r="HM47" s="387">
        <f t="shared" si="53"/>
        <v>40788</v>
      </c>
      <c r="HN47" s="388" t="s">
        <v>1471</v>
      </c>
      <c r="HO47" s="396">
        <v>40337</v>
      </c>
      <c r="HP47" s="389">
        <v>40430</v>
      </c>
      <c r="HQ47" s="390" t="s">
        <v>956</v>
      </c>
      <c r="HR47" s="391" t="s">
        <v>653</v>
      </c>
      <c r="HS47" s="392" t="s">
        <v>615</v>
      </c>
      <c r="HT47" s="393" t="s">
        <v>1336</v>
      </c>
      <c r="HU47" s="394" t="s">
        <v>957</v>
      </c>
      <c r="HV47" s="386" t="s">
        <v>292</v>
      </c>
      <c r="HW47" s="395"/>
      <c r="HY47" s="387">
        <f t="shared" si="54"/>
        <v>41269</v>
      </c>
      <c r="HZ47" s="388" t="s">
        <v>1472</v>
      </c>
      <c r="IA47" s="419">
        <v>40788</v>
      </c>
      <c r="IB47" s="419">
        <v>40797</v>
      </c>
      <c r="IC47" s="390" t="s">
        <v>1527</v>
      </c>
      <c r="ID47" s="391" t="s">
        <v>622</v>
      </c>
      <c r="IE47" s="392" t="s">
        <v>615</v>
      </c>
      <c r="IF47" s="393" t="s">
        <v>1336</v>
      </c>
      <c r="IG47" s="394" t="s">
        <v>1528</v>
      </c>
      <c r="IH47" s="386" t="s">
        <v>292</v>
      </c>
      <c r="II47" s="395"/>
      <c r="IJ47" s="420"/>
      <c r="IK47" s="387">
        <f t="shared" si="55"/>
        <v>41997</v>
      </c>
      <c r="IL47" s="388" t="s">
        <v>371</v>
      </c>
      <c r="IM47" s="419">
        <v>41269</v>
      </c>
      <c r="IN47" s="419">
        <v>41885</v>
      </c>
      <c r="IO47" s="390" t="s">
        <v>1265</v>
      </c>
      <c r="IP47" s="391" t="s">
        <v>1179</v>
      </c>
      <c r="IQ47" s="392" t="s">
        <v>615</v>
      </c>
      <c r="IR47" s="393" t="s">
        <v>1335</v>
      </c>
      <c r="IS47" s="394" t="s">
        <v>1266</v>
      </c>
      <c r="IT47" s="386" t="s">
        <v>292</v>
      </c>
      <c r="IU47" s="395"/>
      <c r="IV47" s="420" t="s">
        <v>292</v>
      </c>
      <c r="IW47" s="387">
        <f t="shared" si="0"/>
        <v>43040</v>
      </c>
      <c r="IX47" s="388" t="str">
        <f t="shared" si="1"/>
        <v>Abe III</v>
      </c>
      <c r="IY47" s="419">
        <f t="shared" si="56"/>
        <v>41997</v>
      </c>
      <c r="IZ47" s="396">
        <v>42284</v>
      </c>
      <c r="JA47" s="390" t="str">
        <f t="shared" si="3"/>
        <v>Yoichi Miyazawa</v>
      </c>
      <c r="JB47" s="391" t="str">
        <f t="shared" si="58"/>
        <v>1950</v>
      </c>
      <c r="JC47" s="392" t="str">
        <f t="shared" si="4"/>
        <v>male</v>
      </c>
      <c r="JD47" s="393" t="s">
        <v>1335</v>
      </c>
      <c r="JE47" s="394" t="str">
        <f t="shared" si="5"/>
        <v>Miyazawa_Yoichi_1950</v>
      </c>
      <c r="JF47" s="386" t="str">
        <f t="shared" si="6"/>
        <v/>
      </c>
      <c r="JG47" s="395"/>
      <c r="JH47" s="420" t="s">
        <v>1837</v>
      </c>
      <c r="JI47" s="387">
        <f t="shared" si="59"/>
        <v>44090</v>
      </c>
      <c r="JJ47" s="388" t="str">
        <f t="shared" si="60"/>
        <v>Abe IV</v>
      </c>
      <c r="JK47" s="419">
        <f t="shared" si="61"/>
        <v>43040</v>
      </c>
      <c r="JL47" s="396">
        <v>43719</v>
      </c>
      <c r="JM47" s="390" t="str">
        <f t="shared" si="63"/>
        <v>Hiroshige Sekō</v>
      </c>
      <c r="JN47" s="391" t="str">
        <f t="shared" si="64"/>
        <v>1962</v>
      </c>
      <c r="JO47" s="392" t="str">
        <f t="shared" si="65"/>
        <v>male</v>
      </c>
      <c r="JP47" s="393" t="str">
        <f t="shared" si="66"/>
        <v>jp_ldp01</v>
      </c>
      <c r="JQ47" s="394" t="str">
        <f t="shared" si="67"/>
        <v>Sekō_Hiroshige_1962</v>
      </c>
      <c r="JR47" s="386" t="str">
        <f t="shared" si="68"/>
        <v/>
      </c>
      <c r="JS47" s="395"/>
      <c r="JT47" s="420" t="s">
        <v>1882</v>
      </c>
      <c r="JU47" s="387">
        <f t="shared" si="69"/>
        <v>44196</v>
      </c>
      <c r="JV47" s="388" t="str">
        <f t="shared" si="70"/>
        <v>Suga I</v>
      </c>
      <c r="JW47" s="419">
        <f t="shared" si="71"/>
        <v>44090</v>
      </c>
      <c r="JX47" s="396">
        <f t="shared" si="72"/>
        <v>44196</v>
      </c>
      <c r="JY47" s="390" t="str">
        <f t="shared" si="73"/>
        <v>Hiroshi Kajiyama</v>
      </c>
      <c r="JZ47" s="391" t="str">
        <f t="shared" si="74"/>
        <v>1955</v>
      </c>
      <c r="KA47" s="392" t="str">
        <f t="shared" si="75"/>
        <v>male</v>
      </c>
      <c r="KB47" s="393" t="str">
        <f t="shared" si="76"/>
        <v>jp_ldp01</v>
      </c>
      <c r="KC47" s="394" t="str">
        <f t="shared" si="77"/>
        <v>Kajiyama_Hiroshi_1955</v>
      </c>
      <c r="KD47" s="386" t="str">
        <f t="shared" si="78"/>
        <v/>
      </c>
      <c r="KE47" s="395"/>
      <c r="KF47" s="420" t="s">
        <v>2018</v>
      </c>
      <c r="KG47" s="387" t="str">
        <f t="shared" si="26"/>
        <v/>
      </c>
      <c r="KH47" s="388" t="str">
        <f t="shared" si="27"/>
        <v/>
      </c>
      <c r="KI47" s="419" t="str">
        <f t="shared" si="28"/>
        <v/>
      </c>
      <c r="KJ47" s="396" t="str">
        <f t="shared" si="29"/>
        <v/>
      </c>
      <c r="KK47" s="390" t="str">
        <f t="shared" si="30"/>
        <v/>
      </c>
      <c r="KL47" s="391" t="str">
        <f t="shared" si="79"/>
        <v/>
      </c>
      <c r="KM47" s="392" t="str">
        <f t="shared" si="31"/>
        <v/>
      </c>
      <c r="KN47" s="393" t="str">
        <f t="shared" si="32"/>
        <v/>
      </c>
      <c r="KO47" s="394" t="str">
        <f t="shared" si="33"/>
        <v/>
      </c>
      <c r="KP47" s="386" t="str">
        <f t="shared" si="34"/>
        <v/>
      </c>
      <c r="KQ47" s="395"/>
      <c r="KR47" s="420"/>
    </row>
    <row r="48" spans="1:304" ht="13.5" customHeight="1">
      <c r="A48" s="385"/>
      <c r="B48" s="415" t="s">
        <v>308</v>
      </c>
      <c r="D48" s="364"/>
      <c r="E48" s="387" t="str">
        <f t="shared" si="35"/>
        <v/>
      </c>
      <c r="F48" s="388"/>
      <c r="G48" s="389"/>
      <c r="H48" s="389"/>
      <c r="I48" s="390"/>
      <c r="J48" s="391"/>
      <c r="K48" s="392"/>
      <c r="L48" s="393"/>
      <c r="M48" s="394"/>
      <c r="O48" s="395"/>
      <c r="P48" s="415"/>
      <c r="Q48" s="387" t="str">
        <f t="shared" si="36"/>
        <v/>
      </c>
      <c r="R48" s="388"/>
      <c r="S48" s="389"/>
      <c r="T48" s="389"/>
      <c r="U48" s="390"/>
      <c r="V48" s="391"/>
      <c r="W48" s="392"/>
      <c r="X48" s="393"/>
      <c r="Y48" s="394"/>
      <c r="AA48" s="395"/>
      <c r="AB48" s="415"/>
      <c r="AC48" s="387" t="str">
        <f t="shared" si="37"/>
        <v/>
      </c>
      <c r="AD48" s="388"/>
      <c r="AE48" s="389"/>
      <c r="AF48" s="389"/>
      <c r="AG48" s="390"/>
      <c r="AH48" s="391"/>
      <c r="AI48" s="392"/>
      <c r="AJ48" s="393"/>
      <c r="AK48" s="394"/>
      <c r="AL48" s="386"/>
      <c r="AM48" s="395"/>
      <c r="AN48" s="415"/>
      <c r="AO48" s="387" t="str">
        <f t="shared" si="38"/>
        <v/>
      </c>
      <c r="AP48" s="388"/>
      <c r="AQ48" s="389"/>
      <c r="AR48" s="389"/>
      <c r="AS48" s="390"/>
      <c r="AT48" s="391"/>
      <c r="AU48" s="392"/>
      <c r="AV48" s="393"/>
      <c r="AW48" s="394"/>
      <c r="AX48" s="386"/>
      <c r="AY48" s="395"/>
      <c r="AZ48" s="415"/>
      <c r="BA48" s="387" t="str">
        <f t="shared" si="39"/>
        <v/>
      </c>
      <c r="BB48" s="388"/>
      <c r="BC48" s="389"/>
      <c r="BD48" s="389"/>
      <c r="BE48" s="390"/>
      <c r="BF48" s="391"/>
      <c r="BG48" s="392"/>
      <c r="BH48" s="393"/>
      <c r="BI48" s="394"/>
      <c r="BJ48" s="386"/>
      <c r="BK48" s="395"/>
      <c r="BL48" s="415"/>
      <c r="BM48" s="387" t="str">
        <f t="shared" si="40"/>
        <v/>
      </c>
      <c r="BN48" s="388"/>
      <c r="BO48" s="389"/>
      <c r="BP48" s="389"/>
      <c r="BQ48" s="390"/>
      <c r="BR48" s="391"/>
      <c r="BS48" s="392"/>
      <c r="BT48" s="393"/>
      <c r="BU48" s="394"/>
      <c r="BV48" s="386"/>
      <c r="BW48" s="395"/>
      <c r="BX48" s="421"/>
      <c r="BY48" s="387" t="str">
        <f t="shared" si="41"/>
        <v/>
      </c>
      <c r="BZ48" s="388"/>
      <c r="CA48" s="389"/>
      <c r="CB48" s="389"/>
      <c r="CC48" s="390"/>
      <c r="CD48" s="391"/>
      <c r="CE48" s="392"/>
      <c r="CF48" s="393"/>
      <c r="CG48" s="394"/>
      <c r="CH48" s="386"/>
      <c r="CI48" s="395"/>
      <c r="CJ48" s="417"/>
      <c r="CK48" s="387" t="str">
        <f t="shared" si="42"/>
        <v/>
      </c>
      <c r="CL48" s="388"/>
      <c r="CM48" s="389"/>
      <c r="CN48" s="389"/>
      <c r="CO48" s="390"/>
      <c r="CP48" s="391"/>
      <c r="CQ48" s="392"/>
      <c r="CR48" s="393"/>
      <c r="CS48" s="394"/>
      <c r="CT48" s="386"/>
      <c r="CU48" s="395"/>
      <c r="CV48" s="415"/>
      <c r="CW48" s="387" t="str">
        <f t="shared" si="43"/>
        <v/>
      </c>
      <c r="CX48" s="388"/>
      <c r="CY48" s="389"/>
      <c r="CZ48" s="389"/>
      <c r="DA48" s="390"/>
      <c r="DB48" s="391"/>
      <c r="DC48" s="392"/>
      <c r="DD48" s="393"/>
      <c r="DE48" s="394"/>
      <c r="DF48" s="386"/>
      <c r="DG48" s="395"/>
      <c r="DH48" s="415"/>
      <c r="DI48" s="387" t="str">
        <f t="shared" si="44"/>
        <v/>
      </c>
      <c r="DJ48" s="388"/>
      <c r="DK48" s="389"/>
      <c r="DL48" s="389"/>
      <c r="DM48" s="390"/>
      <c r="DN48" s="391"/>
      <c r="DO48" s="392"/>
      <c r="DP48" s="393"/>
      <c r="DQ48" s="394"/>
      <c r="DR48" s="386"/>
      <c r="DS48" s="395"/>
      <c r="DT48" s="415"/>
      <c r="DU48" s="387" t="str">
        <f t="shared" si="45"/>
        <v/>
      </c>
      <c r="DV48" s="388"/>
      <c r="DW48" s="389"/>
      <c r="DX48" s="389"/>
      <c r="DY48" s="390"/>
      <c r="DZ48" s="391"/>
      <c r="EA48" s="392"/>
      <c r="EB48" s="393"/>
      <c r="EC48" s="394"/>
      <c r="ED48" s="386"/>
      <c r="EE48" s="395"/>
      <c r="EF48" s="415"/>
      <c r="EG48" s="387" t="str">
        <f t="shared" si="46"/>
        <v/>
      </c>
      <c r="EH48" s="388"/>
      <c r="EI48" s="389"/>
      <c r="EJ48" s="389"/>
      <c r="EK48" s="390"/>
      <c r="EL48" s="391"/>
      <c r="EM48" s="392"/>
      <c r="EN48" s="393"/>
      <c r="EO48" s="394"/>
      <c r="EP48" s="386"/>
      <c r="EQ48" s="395"/>
      <c r="ER48" s="418"/>
      <c r="ES48" s="387">
        <f t="shared" si="47"/>
        <v>38986</v>
      </c>
      <c r="ET48" s="388" t="s">
        <v>369</v>
      </c>
      <c r="EU48" s="389">
        <v>38656</v>
      </c>
      <c r="EV48" s="389">
        <v>38986</v>
      </c>
      <c r="EW48" s="390" t="s">
        <v>954</v>
      </c>
      <c r="EX48" s="391" t="s">
        <v>614</v>
      </c>
      <c r="EY48" s="392" t="s">
        <v>615</v>
      </c>
      <c r="EZ48" s="393" t="s">
        <v>1335</v>
      </c>
      <c r="FA48" s="394" t="s">
        <v>955</v>
      </c>
      <c r="FB48" s="386" t="s">
        <v>292</v>
      </c>
      <c r="FC48" s="395"/>
      <c r="FD48" s="418"/>
      <c r="FE48" s="387" t="str">
        <f t="shared" si="48"/>
        <v/>
      </c>
      <c r="FF48" s="388"/>
      <c r="FG48" s="389"/>
      <c r="FH48" s="389"/>
      <c r="FI48" s="390"/>
      <c r="FJ48" s="391"/>
      <c r="FK48" s="392"/>
      <c r="FL48" s="393"/>
      <c r="FM48" s="394"/>
      <c r="FN48" s="386"/>
      <c r="FO48" s="395"/>
      <c r="FP48" s="418"/>
      <c r="FQ48" s="387" t="str">
        <f t="shared" si="49"/>
        <v/>
      </c>
      <c r="FR48" s="388"/>
      <c r="FS48" s="389"/>
      <c r="FT48" s="389"/>
      <c r="FU48" s="390"/>
      <c r="FV48" s="391"/>
      <c r="FW48" s="392"/>
      <c r="FX48" s="393"/>
      <c r="FY48" s="394"/>
      <c r="FZ48" s="386"/>
      <c r="GA48" s="395"/>
      <c r="GB48" s="418"/>
      <c r="GC48" s="387" t="str">
        <f t="shared" si="50"/>
        <v/>
      </c>
      <c r="GD48" s="388"/>
      <c r="GE48" s="389"/>
      <c r="GF48" s="389"/>
      <c r="GG48" s="390"/>
      <c r="GH48" s="391"/>
      <c r="GI48" s="392"/>
      <c r="GJ48" s="393"/>
      <c r="GK48" s="394"/>
      <c r="GL48" s="386"/>
      <c r="GM48" s="395"/>
      <c r="GN48" s="418"/>
      <c r="GO48" s="387" t="str">
        <f t="shared" si="51"/>
        <v/>
      </c>
      <c r="GP48" s="388"/>
      <c r="GQ48" s="389"/>
      <c r="GR48" s="389"/>
      <c r="GS48" s="390"/>
      <c r="GT48" s="391"/>
      <c r="GU48" s="392"/>
      <c r="GV48" s="393"/>
      <c r="GW48" s="394"/>
      <c r="GX48" s="386"/>
      <c r="GY48" s="395"/>
      <c r="GZ48" s="418"/>
      <c r="HA48" s="387" t="str">
        <f t="shared" si="52"/>
        <v/>
      </c>
      <c r="HB48" s="388"/>
      <c r="HC48" s="389"/>
      <c r="HD48" s="389"/>
      <c r="HE48" s="390"/>
      <c r="HF48" s="391"/>
      <c r="HG48" s="392"/>
      <c r="HH48" s="393"/>
      <c r="HI48" s="394"/>
      <c r="HJ48" s="386"/>
      <c r="HK48" s="395"/>
      <c r="HM48" s="387">
        <f t="shared" si="53"/>
        <v>40788</v>
      </c>
      <c r="HN48" s="388" t="s">
        <v>1471</v>
      </c>
      <c r="HO48" s="396">
        <v>40430</v>
      </c>
      <c r="HP48" s="389">
        <v>40557</v>
      </c>
      <c r="HQ48" s="390" t="s">
        <v>1529</v>
      </c>
      <c r="HR48" s="391" t="s">
        <v>758</v>
      </c>
      <c r="HS48" s="392" t="s">
        <v>615</v>
      </c>
      <c r="HT48" s="393" t="s">
        <v>1336</v>
      </c>
      <c r="HU48" s="394" t="s">
        <v>1530</v>
      </c>
      <c r="HV48" s="386" t="s">
        <v>292</v>
      </c>
      <c r="HW48" s="395"/>
      <c r="HY48" s="387">
        <f t="shared" si="54"/>
        <v>41269</v>
      </c>
      <c r="HZ48" s="388" t="s">
        <v>1472</v>
      </c>
      <c r="IA48" s="419">
        <v>40798</v>
      </c>
      <c r="IB48" s="419">
        <v>41269</v>
      </c>
      <c r="IC48" s="390" t="s">
        <v>1531</v>
      </c>
      <c r="ID48" s="391" t="s">
        <v>1491</v>
      </c>
      <c r="IE48" s="392" t="s">
        <v>615</v>
      </c>
      <c r="IF48" s="393" t="s">
        <v>1336</v>
      </c>
      <c r="IG48" s="394" t="s">
        <v>1532</v>
      </c>
      <c r="IH48" s="386" t="s">
        <v>292</v>
      </c>
      <c r="II48" s="395"/>
      <c r="IJ48" s="420"/>
      <c r="IK48" s="387">
        <f t="shared" si="55"/>
        <v>41997</v>
      </c>
      <c r="IL48" s="388" t="str">
        <f t="shared" ref="IL48:IL49" si="138">IF(IO48="","",IK$1)</f>
        <v>Abe II</v>
      </c>
      <c r="IM48" s="419">
        <v>41885</v>
      </c>
      <c r="IN48" s="396">
        <v>41933</v>
      </c>
      <c r="IO48" s="390" t="str">
        <f t="shared" ref="IO48:IO49" si="139">IF(IV48="","",IF(ISNUMBER(SEARCH(":",IV48)),MID(IV48,FIND(":",IV48)+2,FIND("(",IV48)-FIND(":",IV48)-3),LEFT(IV48,FIND("(",IV48)-2)))</f>
        <v>Yuko Obuchi</v>
      </c>
      <c r="IP48" s="391" t="str">
        <f t="shared" ref="IP48:IP49" si="140">IF(IV48="","",MID(IV48,FIND("(",IV48)+1,4))</f>
        <v>1973</v>
      </c>
      <c r="IQ48" s="392" t="str">
        <f t="shared" ref="IQ48:IQ49" si="141">IF(ISNUMBER(SEARCH("*female*",IV48)),"female",IF(ISNUMBER(SEARCH("*male*",IV48)),"male",""))</f>
        <v>female</v>
      </c>
      <c r="IR48" s="393" t="s">
        <v>1335</v>
      </c>
      <c r="IS48" s="394" t="str">
        <f t="shared" ref="IS48:IS49" si="142">IF(IO48="","",(MID(IO48,(SEARCH("^^",SUBSTITUTE(IO48," ","^^",LEN(IO48)-LEN(SUBSTITUTE(IO48," ","")))))+1,99)&amp;"_"&amp;LEFT(IO48,FIND(" ",IO48)-1)&amp;"_"&amp;IP48))</f>
        <v>Obuchi_Yuko_1973</v>
      </c>
      <c r="IT48" s="386" t="s">
        <v>292</v>
      </c>
      <c r="IU48" s="395"/>
      <c r="IV48" s="364" t="s">
        <v>1854</v>
      </c>
      <c r="IW48" s="387">
        <f t="shared" si="0"/>
        <v>43040</v>
      </c>
      <c r="IX48" s="388" t="str">
        <f t="shared" si="1"/>
        <v>Abe III</v>
      </c>
      <c r="IY48" s="396">
        <v>42284</v>
      </c>
      <c r="IZ48" s="396">
        <v>42585</v>
      </c>
      <c r="JA48" s="390" t="str">
        <f t="shared" si="3"/>
        <v>Motoo Hayashi</v>
      </c>
      <c r="JB48" s="391" t="str">
        <f t="shared" si="58"/>
        <v>1947</v>
      </c>
      <c r="JC48" s="392" t="str">
        <f t="shared" si="4"/>
        <v>male</v>
      </c>
      <c r="JD48" s="393" t="s">
        <v>1335</v>
      </c>
      <c r="JE48" s="394" t="str">
        <f t="shared" si="5"/>
        <v>Hayashi_Motoo_1947</v>
      </c>
      <c r="JF48" s="386" t="str">
        <f t="shared" si="6"/>
        <v/>
      </c>
      <c r="JG48" s="395"/>
      <c r="JH48" s="429" t="s">
        <v>1869</v>
      </c>
      <c r="JI48" s="387">
        <f t="shared" si="59"/>
        <v>44090</v>
      </c>
      <c r="JJ48" s="388" t="str">
        <f t="shared" si="60"/>
        <v>Abe IV</v>
      </c>
      <c r="JK48" s="396">
        <v>43719</v>
      </c>
      <c r="JL48" s="396">
        <v>43763</v>
      </c>
      <c r="JM48" s="390" t="str">
        <f t="shared" si="63"/>
        <v>Isshu Sugawara</v>
      </c>
      <c r="JN48" s="391" t="str">
        <f t="shared" si="64"/>
        <v>1962</v>
      </c>
      <c r="JO48" s="392" t="str">
        <f t="shared" si="65"/>
        <v>male</v>
      </c>
      <c r="JP48" s="393" t="str">
        <f t="shared" si="66"/>
        <v>jp_ldp01</v>
      </c>
      <c r="JQ48" s="394" t="str">
        <f t="shared" si="67"/>
        <v>Sugawara_Isshu_1962</v>
      </c>
      <c r="JR48" s="386" t="str">
        <f t="shared" si="68"/>
        <v/>
      </c>
      <c r="JS48" s="395"/>
      <c r="JT48" s="420" t="s">
        <v>2069</v>
      </c>
      <c r="JU48" s="387" t="str">
        <f t="shared" si="69"/>
        <v/>
      </c>
      <c r="JV48" s="388" t="str">
        <f t="shared" si="70"/>
        <v/>
      </c>
      <c r="JW48" s="419" t="str">
        <f t="shared" si="71"/>
        <v/>
      </c>
      <c r="JX48" s="396" t="str">
        <f t="shared" si="72"/>
        <v/>
      </c>
      <c r="JY48" s="390" t="str">
        <f t="shared" si="73"/>
        <v/>
      </c>
      <c r="JZ48" s="391" t="str">
        <f t="shared" si="74"/>
        <v/>
      </c>
      <c r="KA48" s="392" t="str">
        <f t="shared" si="75"/>
        <v/>
      </c>
      <c r="KB48" s="393" t="str">
        <f t="shared" si="76"/>
        <v/>
      </c>
      <c r="KC48" s="394" t="str">
        <f t="shared" si="77"/>
        <v/>
      </c>
      <c r="KD48" s="386" t="str">
        <f t="shared" si="78"/>
        <v/>
      </c>
      <c r="KE48" s="395"/>
      <c r="KG48" s="387" t="str">
        <f t="shared" si="26"/>
        <v/>
      </c>
      <c r="KH48" s="388" t="str">
        <f t="shared" si="27"/>
        <v/>
      </c>
      <c r="KI48" s="419" t="str">
        <f t="shared" si="28"/>
        <v/>
      </c>
      <c r="KJ48" s="396" t="str">
        <f t="shared" si="29"/>
        <v/>
      </c>
      <c r="KK48" s="390" t="str">
        <f t="shared" si="30"/>
        <v/>
      </c>
      <c r="KL48" s="391" t="str">
        <f t="shared" si="79"/>
        <v/>
      </c>
      <c r="KM48" s="392" t="str">
        <f t="shared" si="31"/>
        <v/>
      </c>
      <c r="KN48" s="393" t="str">
        <f t="shared" si="32"/>
        <v/>
      </c>
      <c r="KO48" s="394" t="str">
        <f t="shared" si="33"/>
        <v/>
      </c>
      <c r="KP48" s="386" t="str">
        <f t="shared" si="34"/>
        <v/>
      </c>
      <c r="KQ48" s="395"/>
    </row>
    <row r="49" spans="1:304" ht="13.5" customHeight="1">
      <c r="A49" s="385"/>
      <c r="B49" s="415" t="s">
        <v>308</v>
      </c>
      <c r="D49" s="364"/>
      <c r="E49" s="387" t="str">
        <f t="shared" si="35"/>
        <v/>
      </c>
      <c r="F49" s="388"/>
      <c r="G49" s="389"/>
      <c r="H49" s="389"/>
      <c r="I49" s="390"/>
      <c r="J49" s="391"/>
      <c r="K49" s="392"/>
      <c r="L49" s="393"/>
      <c r="M49" s="394"/>
      <c r="O49" s="395"/>
      <c r="P49" s="415"/>
      <c r="Q49" s="387" t="str">
        <f t="shared" si="36"/>
        <v/>
      </c>
      <c r="R49" s="388"/>
      <c r="S49" s="389"/>
      <c r="T49" s="389"/>
      <c r="U49" s="390"/>
      <c r="V49" s="391"/>
      <c r="W49" s="392"/>
      <c r="X49" s="393"/>
      <c r="Y49" s="394"/>
      <c r="AA49" s="395"/>
      <c r="AB49" s="415"/>
      <c r="AC49" s="387" t="str">
        <f t="shared" si="37"/>
        <v/>
      </c>
      <c r="AD49" s="388"/>
      <c r="AE49" s="389"/>
      <c r="AF49" s="389"/>
      <c r="AG49" s="390"/>
      <c r="AH49" s="391"/>
      <c r="AI49" s="392"/>
      <c r="AJ49" s="393"/>
      <c r="AK49" s="394"/>
      <c r="AL49" s="386"/>
      <c r="AM49" s="395"/>
      <c r="AN49" s="415"/>
      <c r="AO49" s="387" t="str">
        <f t="shared" si="38"/>
        <v/>
      </c>
      <c r="AP49" s="388"/>
      <c r="AQ49" s="389"/>
      <c r="AR49" s="389"/>
      <c r="AS49" s="390"/>
      <c r="AT49" s="391"/>
      <c r="AU49" s="392"/>
      <c r="AV49" s="393"/>
      <c r="AW49" s="394"/>
      <c r="AX49" s="386"/>
      <c r="AY49" s="395"/>
      <c r="AZ49" s="415"/>
      <c r="BA49" s="387" t="str">
        <f t="shared" si="39"/>
        <v/>
      </c>
      <c r="BB49" s="388"/>
      <c r="BC49" s="389"/>
      <c r="BD49" s="389"/>
      <c r="BE49" s="390"/>
      <c r="BF49" s="391"/>
      <c r="BG49" s="392"/>
      <c r="BH49" s="393"/>
      <c r="BI49" s="394"/>
      <c r="BJ49" s="386"/>
      <c r="BK49" s="395"/>
      <c r="BL49" s="415"/>
      <c r="BM49" s="387" t="str">
        <f t="shared" si="40"/>
        <v/>
      </c>
      <c r="BN49" s="388"/>
      <c r="BO49" s="389"/>
      <c r="BP49" s="389"/>
      <c r="BQ49" s="390"/>
      <c r="BR49" s="391"/>
      <c r="BS49" s="392"/>
      <c r="BT49" s="393"/>
      <c r="BU49" s="394"/>
      <c r="BV49" s="386"/>
      <c r="BW49" s="395"/>
      <c r="BX49" s="421"/>
      <c r="BY49" s="387" t="str">
        <f t="shared" si="41"/>
        <v/>
      </c>
      <c r="BZ49" s="388"/>
      <c r="CA49" s="389"/>
      <c r="CB49" s="389"/>
      <c r="CC49" s="390"/>
      <c r="CD49" s="391"/>
      <c r="CE49" s="392"/>
      <c r="CF49" s="393"/>
      <c r="CG49" s="394"/>
      <c r="CH49" s="386"/>
      <c r="CI49" s="395"/>
      <c r="CJ49" s="417"/>
      <c r="CK49" s="387" t="str">
        <f t="shared" si="42"/>
        <v/>
      </c>
      <c r="CL49" s="388"/>
      <c r="CM49" s="389"/>
      <c r="CN49" s="389"/>
      <c r="CO49" s="390"/>
      <c r="CP49" s="391"/>
      <c r="CQ49" s="392"/>
      <c r="CR49" s="393"/>
      <c r="CS49" s="394"/>
      <c r="CT49" s="386"/>
      <c r="CU49" s="395"/>
      <c r="CV49" s="415"/>
      <c r="CW49" s="387" t="str">
        <f t="shared" si="43"/>
        <v/>
      </c>
      <c r="CX49" s="388"/>
      <c r="CY49" s="389"/>
      <c r="CZ49" s="389"/>
      <c r="DA49" s="390"/>
      <c r="DB49" s="391"/>
      <c r="DC49" s="392"/>
      <c r="DD49" s="393"/>
      <c r="DE49" s="394"/>
      <c r="DF49" s="386"/>
      <c r="DG49" s="395"/>
      <c r="DH49" s="415"/>
      <c r="DI49" s="387" t="str">
        <f t="shared" si="44"/>
        <v/>
      </c>
      <c r="DJ49" s="388"/>
      <c r="DK49" s="389"/>
      <c r="DL49" s="389"/>
      <c r="DM49" s="390"/>
      <c r="DN49" s="391"/>
      <c r="DO49" s="392"/>
      <c r="DP49" s="393"/>
      <c r="DQ49" s="394"/>
      <c r="DR49" s="386"/>
      <c r="DS49" s="395"/>
      <c r="DT49" s="415"/>
      <c r="DU49" s="387" t="str">
        <f t="shared" si="45"/>
        <v/>
      </c>
      <c r="DV49" s="388"/>
      <c r="DW49" s="389"/>
      <c r="DX49" s="389"/>
      <c r="DY49" s="390"/>
      <c r="DZ49" s="391"/>
      <c r="EA49" s="392"/>
      <c r="EB49" s="393"/>
      <c r="EC49" s="394"/>
      <c r="ED49" s="386"/>
      <c r="EE49" s="395"/>
      <c r="EF49" s="415"/>
      <c r="EG49" s="387" t="str">
        <f t="shared" si="46"/>
        <v/>
      </c>
      <c r="EH49" s="388"/>
      <c r="EI49" s="389"/>
      <c r="EJ49" s="389"/>
      <c r="EK49" s="390"/>
      <c r="EL49" s="391"/>
      <c r="EM49" s="392"/>
      <c r="EN49" s="393"/>
      <c r="EO49" s="394"/>
      <c r="EP49" s="386"/>
      <c r="EQ49" s="395"/>
      <c r="ER49" s="418"/>
      <c r="ES49" s="387" t="str">
        <f t="shared" si="47"/>
        <v/>
      </c>
      <c r="ET49" s="388"/>
      <c r="EU49" s="389"/>
      <c r="EV49" s="389"/>
      <c r="EW49" s="390"/>
      <c r="EX49" s="391"/>
      <c r="EY49" s="392"/>
      <c r="EZ49" s="393"/>
      <c r="FA49" s="394"/>
      <c r="FB49" s="386"/>
      <c r="FC49" s="395"/>
      <c r="FD49" s="418"/>
      <c r="FE49" s="387" t="str">
        <f t="shared" si="48"/>
        <v/>
      </c>
      <c r="FF49" s="388"/>
      <c r="FG49" s="389"/>
      <c r="FH49" s="389"/>
      <c r="FI49" s="390"/>
      <c r="FJ49" s="391"/>
      <c r="FK49" s="392"/>
      <c r="FL49" s="393"/>
      <c r="FM49" s="394"/>
      <c r="FN49" s="386"/>
      <c r="FO49" s="395"/>
      <c r="FP49" s="418"/>
      <c r="FQ49" s="387" t="str">
        <f t="shared" si="49"/>
        <v/>
      </c>
      <c r="FR49" s="388"/>
      <c r="FS49" s="389"/>
      <c r="FT49" s="389"/>
      <c r="FU49" s="390"/>
      <c r="FV49" s="391"/>
      <c r="FW49" s="392"/>
      <c r="FX49" s="393"/>
      <c r="FY49" s="394"/>
      <c r="FZ49" s="386"/>
      <c r="GA49" s="395"/>
      <c r="GB49" s="418"/>
      <c r="GC49" s="387" t="str">
        <f t="shared" si="50"/>
        <v/>
      </c>
      <c r="GD49" s="388"/>
      <c r="GE49" s="389"/>
      <c r="GF49" s="389"/>
      <c r="GG49" s="390"/>
      <c r="GH49" s="391"/>
      <c r="GI49" s="392"/>
      <c r="GJ49" s="393"/>
      <c r="GK49" s="394"/>
      <c r="GL49" s="386"/>
      <c r="GM49" s="395"/>
      <c r="GN49" s="418"/>
      <c r="GO49" s="387" t="str">
        <f t="shared" si="51"/>
        <v/>
      </c>
      <c r="GP49" s="388"/>
      <c r="GQ49" s="389"/>
      <c r="GR49" s="389"/>
      <c r="GS49" s="390"/>
      <c r="GT49" s="391"/>
      <c r="GU49" s="392"/>
      <c r="GV49" s="393"/>
      <c r="GW49" s="394"/>
      <c r="GX49" s="386"/>
      <c r="GY49" s="395"/>
      <c r="GZ49" s="418"/>
      <c r="HA49" s="387" t="str">
        <f t="shared" si="52"/>
        <v/>
      </c>
      <c r="HB49" s="388"/>
      <c r="HC49" s="389"/>
      <c r="HD49" s="389"/>
      <c r="HE49" s="390"/>
      <c r="HF49" s="391"/>
      <c r="HG49" s="392"/>
      <c r="HH49" s="393"/>
      <c r="HI49" s="394"/>
      <c r="HJ49" s="386"/>
      <c r="HK49" s="395"/>
      <c r="HM49" s="387">
        <f t="shared" si="53"/>
        <v>40788</v>
      </c>
      <c r="HN49" s="388" t="s">
        <v>1471</v>
      </c>
      <c r="HO49" s="396">
        <v>40557</v>
      </c>
      <c r="HP49" s="389">
        <v>40788</v>
      </c>
      <c r="HQ49" s="390" t="s">
        <v>1591</v>
      </c>
      <c r="HR49" s="391" t="s">
        <v>664</v>
      </c>
      <c r="HS49" s="392" t="s">
        <v>615</v>
      </c>
      <c r="HT49" s="393" t="s">
        <v>1336</v>
      </c>
      <c r="HU49" s="394" t="s">
        <v>1592</v>
      </c>
      <c r="HV49" s="386"/>
      <c r="HW49" s="395"/>
      <c r="HY49" s="387" t="str">
        <f t="shared" si="54"/>
        <v/>
      </c>
      <c r="HZ49" s="388"/>
      <c r="IA49" s="419"/>
      <c r="IB49" s="419"/>
      <c r="IC49" s="390"/>
      <c r="ID49" s="391" t="s">
        <v>292</v>
      </c>
      <c r="IE49" s="392"/>
      <c r="IF49" s="393"/>
      <c r="IG49" s="394"/>
      <c r="IH49" s="386"/>
      <c r="II49" s="395"/>
      <c r="IJ49" s="420"/>
      <c r="IK49" s="387">
        <f t="shared" si="55"/>
        <v>41997</v>
      </c>
      <c r="IL49" s="388" t="str">
        <f t="shared" si="138"/>
        <v>Abe II</v>
      </c>
      <c r="IM49" s="396">
        <v>41933</v>
      </c>
      <c r="IN49" s="396">
        <f t="shared" ref="IN49" si="143">IF(IO49="","",IK$3)</f>
        <v>41997</v>
      </c>
      <c r="IO49" s="390" t="str">
        <f t="shared" si="139"/>
        <v>Yoichi Miyazawa</v>
      </c>
      <c r="IP49" s="391" t="str">
        <f t="shared" si="140"/>
        <v>1950</v>
      </c>
      <c r="IQ49" s="392" t="str">
        <f t="shared" si="141"/>
        <v>male</v>
      </c>
      <c r="IR49" s="393" t="s">
        <v>1335</v>
      </c>
      <c r="IS49" s="394" t="str">
        <f t="shared" si="142"/>
        <v>Miyazawa_Yoichi_1950</v>
      </c>
      <c r="IT49" s="386"/>
      <c r="IU49" s="395"/>
      <c r="IV49" s="429" t="s">
        <v>1855</v>
      </c>
      <c r="IW49" s="387">
        <f t="shared" si="0"/>
        <v>43040</v>
      </c>
      <c r="IX49" s="388" t="str">
        <f t="shared" si="1"/>
        <v>Abe III</v>
      </c>
      <c r="IY49" s="396">
        <v>42585</v>
      </c>
      <c r="IZ49" s="396">
        <f t="shared" si="57"/>
        <v>43040</v>
      </c>
      <c r="JA49" s="390" t="str">
        <f t="shared" si="3"/>
        <v>Hiroshige Sekō</v>
      </c>
      <c r="JB49" s="391" t="str">
        <f t="shared" si="58"/>
        <v>1962</v>
      </c>
      <c r="JC49" s="392" t="str">
        <f t="shared" si="4"/>
        <v>male</v>
      </c>
      <c r="JD49" s="393" t="str">
        <f t="shared" si="80"/>
        <v>jp_ldp01</v>
      </c>
      <c r="JE49" s="394" t="str">
        <f t="shared" si="5"/>
        <v>Sekō_Hiroshige_1962</v>
      </c>
      <c r="JF49" s="386" t="str">
        <f t="shared" si="6"/>
        <v/>
      </c>
      <c r="JG49" s="395" t="s">
        <v>1878</v>
      </c>
      <c r="JH49" s="420" t="s">
        <v>1882</v>
      </c>
      <c r="JI49" s="387">
        <f t="shared" si="59"/>
        <v>44090</v>
      </c>
      <c r="JJ49" s="388" t="str">
        <f t="shared" si="60"/>
        <v>Abe IV</v>
      </c>
      <c r="JK49" s="419">
        <v>43763</v>
      </c>
      <c r="JL49" s="396">
        <f t="shared" si="62"/>
        <v>44090</v>
      </c>
      <c r="JM49" s="390" t="str">
        <f t="shared" si="63"/>
        <v>Hiroshi Kajiyama</v>
      </c>
      <c r="JN49" s="391" t="str">
        <f t="shared" si="64"/>
        <v>1955</v>
      </c>
      <c r="JO49" s="392" t="str">
        <f t="shared" si="65"/>
        <v>male</v>
      </c>
      <c r="JP49" s="393" t="str">
        <f t="shared" si="66"/>
        <v>jp_ldp01</v>
      </c>
      <c r="JQ49" s="394" t="str">
        <f t="shared" si="67"/>
        <v>Kajiyama_Hiroshi_1955</v>
      </c>
      <c r="JR49" s="386" t="str">
        <f t="shared" si="68"/>
        <v/>
      </c>
      <c r="JS49" s="395"/>
      <c r="JT49" s="420" t="s">
        <v>2018</v>
      </c>
      <c r="JU49" s="387" t="str">
        <f t="shared" si="69"/>
        <v/>
      </c>
      <c r="JV49" s="388" t="str">
        <f t="shared" si="70"/>
        <v/>
      </c>
      <c r="JW49" s="419" t="str">
        <f t="shared" si="71"/>
        <v/>
      </c>
      <c r="JX49" s="396" t="str">
        <f t="shared" si="72"/>
        <v/>
      </c>
      <c r="JY49" s="390" t="str">
        <f t="shared" si="73"/>
        <v/>
      </c>
      <c r="JZ49" s="391" t="str">
        <f t="shared" si="74"/>
        <v/>
      </c>
      <c r="KA49" s="392" t="str">
        <f t="shared" si="75"/>
        <v/>
      </c>
      <c r="KB49" s="393" t="str">
        <f t="shared" si="76"/>
        <v/>
      </c>
      <c r="KC49" s="394" t="str">
        <f t="shared" si="77"/>
        <v/>
      </c>
      <c r="KD49" s="386" t="str">
        <f t="shared" si="78"/>
        <v/>
      </c>
      <c r="KE49" s="395"/>
      <c r="KG49" s="387" t="str">
        <f t="shared" si="26"/>
        <v/>
      </c>
      <c r="KH49" s="388" t="str">
        <f t="shared" si="27"/>
        <v/>
      </c>
      <c r="KI49" s="419" t="str">
        <f t="shared" si="28"/>
        <v/>
      </c>
      <c r="KJ49" s="396" t="str">
        <f t="shared" si="29"/>
        <v/>
      </c>
      <c r="KK49" s="390" t="str">
        <f t="shared" si="30"/>
        <v/>
      </c>
      <c r="KL49" s="391" t="str">
        <f t="shared" si="79"/>
        <v/>
      </c>
      <c r="KM49" s="392" t="str">
        <f t="shared" si="31"/>
        <v/>
      </c>
      <c r="KN49" s="393" t="str">
        <f t="shared" si="32"/>
        <v/>
      </c>
      <c r="KO49" s="394" t="str">
        <f t="shared" si="33"/>
        <v/>
      </c>
      <c r="KP49" s="386" t="str">
        <f t="shared" si="34"/>
        <v/>
      </c>
      <c r="KQ49" s="395"/>
    </row>
    <row r="50" spans="1:304" ht="13.5" customHeight="1">
      <c r="A50" s="385"/>
      <c r="B50" s="415" t="s">
        <v>310</v>
      </c>
      <c r="D50" s="364"/>
      <c r="E50" s="387">
        <f t="shared" si="35"/>
        <v>33548</v>
      </c>
      <c r="F50" s="388" t="s">
        <v>296</v>
      </c>
      <c r="G50" s="389">
        <v>32932</v>
      </c>
      <c r="H50" s="389">
        <v>33548</v>
      </c>
      <c r="I50" s="390" t="s">
        <v>958</v>
      </c>
      <c r="J50" s="391" t="s">
        <v>733</v>
      </c>
      <c r="K50" s="392" t="s">
        <v>615</v>
      </c>
      <c r="L50" s="393" t="s">
        <v>1335</v>
      </c>
      <c r="M50" s="394" t="s">
        <v>959</v>
      </c>
      <c r="N50" s="386" t="s">
        <v>292</v>
      </c>
      <c r="O50" s="395"/>
      <c r="P50" s="415"/>
      <c r="Q50" s="387">
        <f t="shared" si="36"/>
        <v>34190</v>
      </c>
      <c r="R50" s="388" t="s">
        <v>297</v>
      </c>
      <c r="S50" s="389">
        <v>33548</v>
      </c>
      <c r="T50" s="389">
        <v>33950</v>
      </c>
      <c r="U50" s="390" t="s">
        <v>960</v>
      </c>
      <c r="V50" s="391" t="s">
        <v>766</v>
      </c>
      <c r="W50" s="392" t="s">
        <v>615</v>
      </c>
      <c r="X50" s="393" t="s">
        <v>1335</v>
      </c>
      <c r="Y50" s="394" t="s">
        <v>961</v>
      </c>
      <c r="Z50" s="386" t="s">
        <v>292</v>
      </c>
      <c r="AA50" s="395"/>
      <c r="AB50" s="415"/>
      <c r="AC50" s="387">
        <f t="shared" si="37"/>
        <v>34452</v>
      </c>
      <c r="AD50" s="388" t="s">
        <v>713</v>
      </c>
      <c r="AE50" s="389">
        <v>34190</v>
      </c>
      <c r="AF50" s="389">
        <v>34452</v>
      </c>
      <c r="AG50" s="390" t="s">
        <v>962</v>
      </c>
      <c r="AH50" s="391" t="s">
        <v>861</v>
      </c>
      <c r="AI50" s="392" t="s">
        <v>615</v>
      </c>
      <c r="AJ50" s="393" t="s">
        <v>1364</v>
      </c>
      <c r="AK50" s="394" t="s">
        <v>963</v>
      </c>
      <c r="AL50" s="386" t="s">
        <v>292</v>
      </c>
      <c r="AM50" s="395"/>
      <c r="AN50" s="415"/>
      <c r="AO50" s="387">
        <f t="shared" si="38"/>
        <v>34515</v>
      </c>
      <c r="AP50" s="388" t="s">
        <v>602</v>
      </c>
      <c r="AQ50" s="389">
        <v>34452</v>
      </c>
      <c r="AR50" s="389">
        <v>34515</v>
      </c>
      <c r="AS50" s="390" t="s">
        <v>964</v>
      </c>
      <c r="AT50" s="391" t="s">
        <v>648</v>
      </c>
      <c r="AU50" s="392" t="s">
        <v>615</v>
      </c>
      <c r="AV50" s="393" t="s">
        <v>1338</v>
      </c>
      <c r="AW50" s="394" t="s">
        <v>965</v>
      </c>
      <c r="AX50" s="386" t="s">
        <v>292</v>
      </c>
      <c r="AY50" s="395"/>
      <c r="AZ50" s="415"/>
      <c r="BA50" s="387">
        <f t="shared" si="39"/>
        <v>35075</v>
      </c>
      <c r="BB50" s="388" t="s">
        <v>607</v>
      </c>
      <c r="BC50" s="389">
        <v>34515</v>
      </c>
      <c r="BD50" s="389">
        <v>34919</v>
      </c>
      <c r="BE50" s="390" t="s">
        <v>966</v>
      </c>
      <c r="BF50" s="391" t="s">
        <v>755</v>
      </c>
      <c r="BG50" s="392" t="s">
        <v>615</v>
      </c>
      <c r="BH50" s="393" t="s">
        <v>1335</v>
      </c>
      <c r="BI50" s="394" t="s">
        <v>967</v>
      </c>
      <c r="BJ50" s="386" t="s">
        <v>292</v>
      </c>
      <c r="BK50" s="395"/>
      <c r="BL50" s="415"/>
      <c r="BM50" s="387">
        <f t="shared" si="40"/>
        <v>35376</v>
      </c>
      <c r="BN50" s="388" t="s">
        <v>362</v>
      </c>
      <c r="BO50" s="389">
        <v>35075</v>
      </c>
      <c r="BP50" s="389">
        <v>35376</v>
      </c>
      <c r="BQ50" s="390" t="s">
        <v>715</v>
      </c>
      <c r="BR50" s="391" t="s">
        <v>755</v>
      </c>
      <c r="BS50" s="392" t="s">
        <v>615</v>
      </c>
      <c r="BT50" s="393" t="s">
        <v>1335</v>
      </c>
      <c r="BU50" s="394" t="s">
        <v>936</v>
      </c>
      <c r="BV50" s="386" t="s">
        <v>292</v>
      </c>
      <c r="BW50" s="395"/>
      <c r="BX50" s="417"/>
      <c r="BY50" s="387">
        <f t="shared" si="41"/>
        <v>36006</v>
      </c>
      <c r="BZ50" s="388" t="s">
        <v>363</v>
      </c>
      <c r="CA50" s="389">
        <v>35376</v>
      </c>
      <c r="CB50" s="389">
        <v>35684</v>
      </c>
      <c r="CC50" s="390" t="s">
        <v>968</v>
      </c>
      <c r="CD50" s="391" t="s">
        <v>629</v>
      </c>
      <c r="CE50" s="392" t="s">
        <v>615</v>
      </c>
      <c r="CF50" s="393" t="s">
        <v>1335</v>
      </c>
      <c r="CG50" s="394" t="s">
        <v>969</v>
      </c>
      <c r="CH50" s="386" t="s">
        <v>292</v>
      </c>
      <c r="CI50" s="395"/>
      <c r="CJ50" s="417"/>
      <c r="CK50" s="387">
        <f t="shared" si="42"/>
        <v>36621</v>
      </c>
      <c r="CL50" s="388" t="s">
        <v>364</v>
      </c>
      <c r="CM50" s="389">
        <v>36006</v>
      </c>
      <c r="CN50" s="389">
        <v>36438</v>
      </c>
      <c r="CO50" s="390" t="s">
        <v>970</v>
      </c>
      <c r="CP50" s="391" t="s">
        <v>758</v>
      </c>
      <c r="CQ50" s="392" t="s">
        <v>615</v>
      </c>
      <c r="CR50" s="393" t="s">
        <v>1335</v>
      </c>
      <c r="CS50" s="394" t="s">
        <v>971</v>
      </c>
      <c r="CT50" s="386" t="s">
        <v>292</v>
      </c>
      <c r="CU50" s="395"/>
      <c r="CV50" s="415"/>
      <c r="CW50" s="387">
        <f t="shared" si="43"/>
        <v>36711</v>
      </c>
      <c r="CX50" s="388" t="s">
        <v>365</v>
      </c>
      <c r="CY50" s="389">
        <v>36621</v>
      </c>
      <c r="CZ50" s="389">
        <v>36711</v>
      </c>
      <c r="DA50" s="390" t="s">
        <v>954</v>
      </c>
      <c r="DB50" s="391" t="s">
        <v>614</v>
      </c>
      <c r="DC50" s="392" t="s">
        <v>615</v>
      </c>
      <c r="DD50" s="393" t="s">
        <v>1341</v>
      </c>
      <c r="DE50" s="394" t="s">
        <v>955</v>
      </c>
      <c r="DF50" s="386" t="s">
        <v>292</v>
      </c>
      <c r="DG50" s="395"/>
      <c r="DH50" s="418"/>
      <c r="DI50" s="387">
        <f t="shared" si="44"/>
        <v>37007</v>
      </c>
      <c r="DJ50" s="388" t="s">
        <v>366</v>
      </c>
      <c r="DK50" s="389">
        <v>36711</v>
      </c>
      <c r="DL50" s="389">
        <v>36865</v>
      </c>
      <c r="DM50" s="390" t="s">
        <v>972</v>
      </c>
      <c r="DN50" s="391" t="s">
        <v>659</v>
      </c>
      <c r="DO50" s="392" t="s">
        <v>615</v>
      </c>
      <c r="DP50" s="393" t="s">
        <v>1335</v>
      </c>
      <c r="DQ50" s="394" t="s">
        <v>973</v>
      </c>
      <c r="DR50" s="386" t="s">
        <v>292</v>
      </c>
      <c r="DS50" s="395"/>
      <c r="DT50" s="415"/>
      <c r="DU50" s="387" t="str">
        <f t="shared" si="45"/>
        <v/>
      </c>
      <c r="DV50" s="388" t="s">
        <v>292</v>
      </c>
      <c r="DW50" s="389" t="s">
        <v>292</v>
      </c>
      <c r="DX50" s="389" t="s">
        <v>292</v>
      </c>
      <c r="DY50" s="390" t="s">
        <v>292</v>
      </c>
      <c r="DZ50" s="391" t="s">
        <v>292</v>
      </c>
      <c r="EA50" s="392" t="s">
        <v>292</v>
      </c>
      <c r="EB50" s="393" t="s">
        <v>292</v>
      </c>
      <c r="EC50" s="394" t="s">
        <v>292</v>
      </c>
      <c r="ED50" s="386" t="s">
        <v>292</v>
      </c>
      <c r="EE50" s="395"/>
      <c r="EF50" s="415"/>
      <c r="EG50" s="387" t="str">
        <f t="shared" si="46"/>
        <v/>
      </c>
      <c r="EH50" s="388" t="s">
        <v>292</v>
      </c>
      <c r="EI50" s="389" t="s">
        <v>292</v>
      </c>
      <c r="EJ50" s="389" t="s">
        <v>292</v>
      </c>
      <c r="EK50" s="390" t="s">
        <v>292</v>
      </c>
      <c r="EL50" s="391" t="s">
        <v>292</v>
      </c>
      <c r="EM50" s="392" t="s">
        <v>292</v>
      </c>
      <c r="EN50" s="393" t="s">
        <v>292</v>
      </c>
      <c r="EO50" s="394" t="s">
        <v>292</v>
      </c>
      <c r="EP50" s="386" t="s">
        <v>292</v>
      </c>
      <c r="EQ50" s="395"/>
      <c r="ER50" s="415"/>
      <c r="ES50" s="387" t="str">
        <f t="shared" si="47"/>
        <v/>
      </c>
      <c r="ET50" s="388" t="s">
        <v>292</v>
      </c>
      <c r="EU50" s="389" t="s">
        <v>292</v>
      </c>
      <c r="EV50" s="389" t="s">
        <v>292</v>
      </c>
      <c r="EW50" s="390" t="s">
        <v>292</v>
      </c>
      <c r="EX50" s="391" t="s">
        <v>292</v>
      </c>
      <c r="EY50" s="392" t="s">
        <v>292</v>
      </c>
      <c r="EZ50" s="393" t="s">
        <v>292</v>
      </c>
      <c r="FA50" s="394" t="s">
        <v>292</v>
      </c>
      <c r="FB50" s="386" t="s">
        <v>292</v>
      </c>
      <c r="FC50" s="395"/>
      <c r="FD50" s="415"/>
      <c r="FE50" s="387" t="str">
        <f t="shared" si="48"/>
        <v/>
      </c>
      <c r="FF50" s="388" t="s">
        <v>292</v>
      </c>
      <c r="FG50" s="389" t="s">
        <v>292</v>
      </c>
      <c r="FH50" s="389" t="s">
        <v>292</v>
      </c>
      <c r="FI50" s="390" t="s">
        <v>292</v>
      </c>
      <c r="FJ50" s="391" t="s">
        <v>292</v>
      </c>
      <c r="FK50" s="392" t="s">
        <v>292</v>
      </c>
      <c r="FL50" s="393" t="s">
        <v>292</v>
      </c>
      <c r="FM50" s="394" t="s">
        <v>292</v>
      </c>
      <c r="FN50" s="386" t="s">
        <v>292</v>
      </c>
      <c r="FO50" s="395"/>
      <c r="FP50" s="415"/>
      <c r="FQ50" s="387" t="str">
        <f t="shared" si="49"/>
        <v/>
      </c>
      <c r="FR50" s="388" t="s">
        <v>292</v>
      </c>
      <c r="FS50" s="389" t="s">
        <v>292</v>
      </c>
      <c r="FT50" s="389" t="s">
        <v>292</v>
      </c>
      <c r="FU50" s="390" t="s">
        <v>292</v>
      </c>
      <c r="FV50" s="391" t="s">
        <v>292</v>
      </c>
      <c r="FW50" s="392" t="s">
        <v>292</v>
      </c>
      <c r="FX50" s="393" t="s">
        <v>292</v>
      </c>
      <c r="FY50" s="394" t="s">
        <v>292</v>
      </c>
      <c r="FZ50" s="386" t="s">
        <v>292</v>
      </c>
      <c r="GA50" s="395"/>
      <c r="GB50" s="415"/>
      <c r="GC50" s="387" t="str">
        <f t="shared" si="50"/>
        <v/>
      </c>
      <c r="GD50" s="388" t="s">
        <v>292</v>
      </c>
      <c r="GE50" s="389" t="s">
        <v>292</v>
      </c>
      <c r="GF50" s="389" t="s">
        <v>292</v>
      </c>
      <c r="GG50" s="390" t="s">
        <v>292</v>
      </c>
      <c r="GH50" s="391" t="s">
        <v>292</v>
      </c>
      <c r="GI50" s="392" t="s">
        <v>292</v>
      </c>
      <c r="GJ50" s="393" t="s">
        <v>292</v>
      </c>
      <c r="GK50" s="394" t="s">
        <v>292</v>
      </c>
      <c r="GL50" s="386" t="s">
        <v>292</v>
      </c>
      <c r="GM50" s="395"/>
      <c r="GN50" s="415"/>
      <c r="GO50" s="387" t="str">
        <f t="shared" si="51"/>
        <v/>
      </c>
      <c r="GP50" s="388" t="s">
        <v>292</v>
      </c>
      <c r="GQ50" s="389" t="s">
        <v>292</v>
      </c>
      <c r="GR50" s="389" t="s">
        <v>292</v>
      </c>
      <c r="GS50" s="390" t="s">
        <v>292</v>
      </c>
      <c r="GT50" s="391" t="s">
        <v>292</v>
      </c>
      <c r="GU50" s="392" t="s">
        <v>292</v>
      </c>
      <c r="GV50" s="393" t="s">
        <v>292</v>
      </c>
      <c r="GW50" s="394" t="s">
        <v>292</v>
      </c>
      <c r="GX50" s="386"/>
      <c r="GY50" s="395"/>
      <c r="GZ50" s="415"/>
      <c r="HA50" s="387" t="str">
        <f t="shared" si="52"/>
        <v/>
      </c>
      <c r="HB50" s="388" t="s">
        <v>292</v>
      </c>
      <c r="HC50" s="389" t="s">
        <v>292</v>
      </c>
      <c r="HD50" s="389" t="s">
        <v>292</v>
      </c>
      <c r="HE50" s="390" t="s">
        <v>292</v>
      </c>
      <c r="HF50" s="391" t="s">
        <v>292</v>
      </c>
      <c r="HG50" s="392" t="s">
        <v>292</v>
      </c>
      <c r="HH50" s="393" t="s">
        <v>292</v>
      </c>
      <c r="HI50" s="394" t="s">
        <v>292</v>
      </c>
      <c r="HJ50" s="386" t="s">
        <v>292</v>
      </c>
      <c r="HK50" s="395"/>
      <c r="HM50" s="387" t="str">
        <f t="shared" si="53"/>
        <v/>
      </c>
      <c r="HN50" s="388" t="s">
        <v>292</v>
      </c>
      <c r="HO50" s="396"/>
      <c r="HP50" s="389"/>
      <c r="HQ50" s="390" t="s">
        <v>292</v>
      </c>
      <c r="HR50" s="391" t="s">
        <v>292</v>
      </c>
      <c r="HS50" s="392" t="s">
        <v>292</v>
      </c>
      <c r="HT50" s="393" t="s">
        <v>292</v>
      </c>
      <c r="HU50" s="394" t="s">
        <v>292</v>
      </c>
      <c r="HV50" s="386" t="s">
        <v>292</v>
      </c>
      <c r="HW50" s="395"/>
      <c r="HY50" s="387" t="str">
        <f t="shared" si="54"/>
        <v/>
      </c>
      <c r="HZ50" s="388" t="s">
        <v>292</v>
      </c>
      <c r="IA50" s="419" t="s">
        <v>292</v>
      </c>
      <c r="IB50" s="419" t="s">
        <v>292</v>
      </c>
      <c r="IC50" s="390" t="s">
        <v>292</v>
      </c>
      <c r="ID50" s="391" t="s">
        <v>292</v>
      </c>
      <c r="IE50" s="392" t="s">
        <v>292</v>
      </c>
      <c r="IF50" s="393" t="s">
        <v>292</v>
      </c>
      <c r="IG50" s="394" t="s">
        <v>292</v>
      </c>
      <c r="IH50" s="386" t="s">
        <v>292</v>
      </c>
      <c r="II50" s="395"/>
      <c r="IK50" s="387" t="str">
        <f t="shared" si="55"/>
        <v/>
      </c>
      <c r="IL50" s="388" t="s">
        <v>292</v>
      </c>
      <c r="IM50" s="419" t="s">
        <v>292</v>
      </c>
      <c r="IN50" s="419" t="s">
        <v>292</v>
      </c>
      <c r="IO50" s="390" t="s">
        <v>292</v>
      </c>
      <c r="IP50" s="391" t="s">
        <v>292</v>
      </c>
      <c r="IQ50" s="392" t="s">
        <v>292</v>
      </c>
      <c r="IR50" s="393" t="s">
        <v>292</v>
      </c>
      <c r="IS50" s="394" t="s">
        <v>292</v>
      </c>
      <c r="IT50" s="386" t="s">
        <v>292</v>
      </c>
      <c r="IU50" s="395"/>
      <c r="IV50" s="364" t="s">
        <v>292</v>
      </c>
      <c r="IW50" s="387" t="str">
        <f t="shared" si="0"/>
        <v/>
      </c>
      <c r="IX50" s="388" t="str">
        <f t="shared" si="1"/>
        <v/>
      </c>
      <c r="IY50" s="419" t="str">
        <f t="shared" si="56"/>
        <v/>
      </c>
      <c r="IZ50" s="396" t="str">
        <f t="shared" si="57"/>
        <v/>
      </c>
      <c r="JA50" s="390" t="str">
        <f t="shared" si="3"/>
        <v/>
      </c>
      <c r="JB50" s="391" t="str">
        <f t="shared" si="58"/>
        <v/>
      </c>
      <c r="JC50" s="392" t="str">
        <f t="shared" si="4"/>
        <v/>
      </c>
      <c r="JD50" s="393" t="str">
        <f t="shared" si="80"/>
        <v/>
      </c>
      <c r="JE50" s="394" t="str">
        <f t="shared" si="5"/>
        <v/>
      </c>
      <c r="JF50" s="386" t="str">
        <f t="shared" si="6"/>
        <v/>
      </c>
      <c r="JG50" s="395"/>
      <c r="JH50" s="420" t="s">
        <v>292</v>
      </c>
      <c r="JI50" s="387" t="str">
        <f t="shared" si="59"/>
        <v/>
      </c>
      <c r="JJ50" s="388" t="str">
        <f t="shared" si="60"/>
        <v/>
      </c>
      <c r="JK50" s="419" t="str">
        <f t="shared" si="61"/>
        <v/>
      </c>
      <c r="JL50" s="396" t="str">
        <f t="shared" si="62"/>
        <v/>
      </c>
      <c r="JM50" s="390" t="str">
        <f t="shared" si="63"/>
        <v/>
      </c>
      <c r="JN50" s="391" t="str">
        <f t="shared" si="64"/>
        <v/>
      </c>
      <c r="JO50" s="392" t="str">
        <f t="shared" si="65"/>
        <v/>
      </c>
      <c r="JP50" s="393" t="str">
        <f t="shared" si="66"/>
        <v/>
      </c>
      <c r="JQ50" s="394" t="str">
        <f t="shared" si="67"/>
        <v/>
      </c>
      <c r="JR50" s="386" t="str">
        <f t="shared" si="68"/>
        <v/>
      </c>
      <c r="JS50" s="395"/>
      <c r="JT50" s="420" t="s">
        <v>292</v>
      </c>
      <c r="JU50" s="387" t="str">
        <f t="shared" si="69"/>
        <v/>
      </c>
      <c r="JV50" s="388" t="str">
        <f t="shared" si="70"/>
        <v/>
      </c>
      <c r="JW50" s="419" t="str">
        <f t="shared" si="71"/>
        <v/>
      </c>
      <c r="JX50" s="396" t="str">
        <f t="shared" si="72"/>
        <v/>
      </c>
      <c r="JY50" s="390" t="str">
        <f t="shared" si="73"/>
        <v/>
      </c>
      <c r="JZ50" s="391" t="str">
        <f t="shared" si="74"/>
        <v/>
      </c>
      <c r="KA50" s="392" t="str">
        <f t="shared" si="75"/>
        <v/>
      </c>
      <c r="KB50" s="393" t="str">
        <f t="shared" si="76"/>
        <v/>
      </c>
      <c r="KC50" s="394" t="str">
        <f t="shared" si="77"/>
        <v/>
      </c>
      <c r="KD50" s="386" t="str">
        <f t="shared" si="78"/>
        <v/>
      </c>
      <c r="KE50" s="395"/>
      <c r="KG50" s="387" t="str">
        <f t="shared" si="26"/>
        <v/>
      </c>
      <c r="KH50" s="388" t="str">
        <f t="shared" si="27"/>
        <v/>
      </c>
      <c r="KI50" s="419" t="str">
        <f t="shared" si="28"/>
        <v/>
      </c>
      <c r="KJ50" s="396" t="str">
        <f t="shared" si="29"/>
        <v/>
      </c>
      <c r="KK50" s="390" t="str">
        <f t="shared" si="30"/>
        <v/>
      </c>
      <c r="KL50" s="391" t="str">
        <f t="shared" si="79"/>
        <v/>
      </c>
      <c r="KM50" s="392" t="str">
        <f t="shared" si="31"/>
        <v/>
      </c>
      <c r="KN50" s="393" t="str">
        <f t="shared" si="32"/>
        <v/>
      </c>
      <c r="KO50" s="394" t="str">
        <f t="shared" si="33"/>
        <v/>
      </c>
      <c r="KP50" s="386" t="str">
        <f t="shared" si="34"/>
        <v/>
      </c>
      <c r="KQ50" s="395"/>
    </row>
    <row r="51" spans="1:304" ht="13.5" customHeight="1">
      <c r="A51" s="385"/>
      <c r="B51" s="415" t="s">
        <v>310</v>
      </c>
      <c r="D51" s="364"/>
      <c r="E51" s="387" t="str">
        <f t="shared" si="35"/>
        <v/>
      </c>
      <c r="F51" s="388" t="s">
        <v>292</v>
      </c>
      <c r="G51" s="389" t="s">
        <v>292</v>
      </c>
      <c r="H51" s="389" t="s">
        <v>292</v>
      </c>
      <c r="I51" s="390" t="s">
        <v>292</v>
      </c>
      <c r="J51" s="391" t="s">
        <v>292</v>
      </c>
      <c r="K51" s="392" t="s">
        <v>292</v>
      </c>
      <c r="L51" s="393" t="s">
        <v>292</v>
      </c>
      <c r="M51" s="394" t="s">
        <v>292</v>
      </c>
      <c r="N51" s="386" t="s">
        <v>292</v>
      </c>
      <c r="O51" s="395"/>
      <c r="P51" s="415"/>
      <c r="Q51" s="387">
        <f t="shared" si="36"/>
        <v>34190</v>
      </c>
      <c r="R51" s="388" t="s">
        <v>297</v>
      </c>
      <c r="S51" s="389">
        <v>33950</v>
      </c>
      <c r="T51" s="389">
        <v>34190</v>
      </c>
      <c r="U51" s="390" t="s">
        <v>945</v>
      </c>
      <c r="V51" s="391" t="s">
        <v>889</v>
      </c>
      <c r="W51" s="392" t="s">
        <v>615</v>
      </c>
      <c r="X51" s="393" t="s">
        <v>1335</v>
      </c>
      <c r="Y51" s="394" t="s">
        <v>946</v>
      </c>
      <c r="Z51" s="386" t="s">
        <v>292</v>
      </c>
      <c r="AA51" s="395"/>
      <c r="AB51" s="415"/>
      <c r="AC51" s="387" t="str">
        <f t="shared" si="37"/>
        <v/>
      </c>
      <c r="AD51" s="388" t="s">
        <v>292</v>
      </c>
      <c r="AE51" s="389" t="s">
        <v>292</v>
      </c>
      <c r="AF51" s="389" t="s">
        <v>292</v>
      </c>
      <c r="AG51" s="390" t="s">
        <v>292</v>
      </c>
      <c r="AH51" s="391" t="s">
        <v>292</v>
      </c>
      <c r="AI51" s="392" t="s">
        <v>292</v>
      </c>
      <c r="AJ51" s="393" t="s">
        <v>292</v>
      </c>
      <c r="AK51" s="394" t="s">
        <v>292</v>
      </c>
      <c r="AL51" s="386" t="s">
        <v>292</v>
      </c>
      <c r="AM51" s="395"/>
      <c r="AN51" s="415"/>
      <c r="AO51" s="387" t="str">
        <f t="shared" si="38"/>
        <v/>
      </c>
      <c r="AP51" s="388" t="s">
        <v>292</v>
      </c>
      <c r="AQ51" s="389" t="s">
        <v>292</v>
      </c>
      <c r="AR51" s="389" t="s">
        <v>292</v>
      </c>
      <c r="AS51" s="390" t="s">
        <v>292</v>
      </c>
      <c r="AT51" s="391" t="s">
        <v>292</v>
      </c>
      <c r="AU51" s="392" t="s">
        <v>292</v>
      </c>
      <c r="AV51" s="393" t="s">
        <v>292</v>
      </c>
      <c r="AW51" s="394" t="s">
        <v>292</v>
      </c>
      <c r="AX51" s="386" t="s">
        <v>292</v>
      </c>
      <c r="AY51" s="395"/>
      <c r="AZ51" s="415"/>
      <c r="BA51" s="387">
        <f t="shared" si="39"/>
        <v>35075</v>
      </c>
      <c r="BB51" s="388" t="s">
        <v>607</v>
      </c>
      <c r="BC51" s="389">
        <v>34919</v>
      </c>
      <c r="BD51" s="389">
        <v>35075</v>
      </c>
      <c r="BE51" s="390" t="s">
        <v>952</v>
      </c>
      <c r="BF51" s="391" t="s">
        <v>614</v>
      </c>
      <c r="BG51" s="392" t="s">
        <v>615</v>
      </c>
      <c r="BH51" s="393" t="s">
        <v>1335</v>
      </c>
      <c r="BI51" s="394" t="s">
        <v>953</v>
      </c>
      <c r="BJ51" s="386" t="s">
        <v>292</v>
      </c>
      <c r="BK51" s="395"/>
      <c r="BL51" s="418"/>
      <c r="BM51" s="387" t="str">
        <f t="shared" si="40"/>
        <v/>
      </c>
      <c r="BN51" s="388" t="s">
        <v>292</v>
      </c>
      <c r="BO51" s="389" t="s">
        <v>292</v>
      </c>
      <c r="BP51" s="389" t="s">
        <v>292</v>
      </c>
      <c r="BQ51" s="390" t="s">
        <v>292</v>
      </c>
      <c r="BR51" s="391" t="s">
        <v>292</v>
      </c>
      <c r="BS51" s="392" t="s">
        <v>292</v>
      </c>
      <c r="BT51" s="393" t="s">
        <v>292</v>
      </c>
      <c r="BU51" s="394" t="s">
        <v>292</v>
      </c>
      <c r="BV51" s="386" t="s">
        <v>292</v>
      </c>
      <c r="BW51" s="395"/>
      <c r="BX51" s="417"/>
      <c r="BY51" s="387">
        <f t="shared" si="41"/>
        <v>36006</v>
      </c>
      <c r="BZ51" s="388" t="s">
        <v>363</v>
      </c>
      <c r="CA51" s="389">
        <v>35684</v>
      </c>
      <c r="CB51" s="389">
        <v>36006</v>
      </c>
      <c r="CC51" s="390" t="s">
        <v>974</v>
      </c>
      <c r="CD51" s="391" t="s">
        <v>635</v>
      </c>
      <c r="CE51" s="392" t="s">
        <v>615</v>
      </c>
      <c r="CF51" s="393" t="s">
        <v>1335</v>
      </c>
      <c r="CG51" s="394" t="s">
        <v>975</v>
      </c>
      <c r="CH51" s="386" t="s">
        <v>292</v>
      </c>
      <c r="CI51" s="395"/>
      <c r="CJ51" s="418"/>
      <c r="CK51" s="387">
        <f t="shared" si="42"/>
        <v>36621</v>
      </c>
      <c r="CL51" s="388" t="s">
        <v>364</v>
      </c>
      <c r="CM51" s="389">
        <v>36438</v>
      </c>
      <c r="CN51" s="389">
        <v>36621</v>
      </c>
      <c r="CO51" s="390" t="s">
        <v>954</v>
      </c>
      <c r="CP51" s="391" t="s">
        <v>614</v>
      </c>
      <c r="CQ51" s="392" t="s">
        <v>615</v>
      </c>
      <c r="CR51" s="393" t="s">
        <v>1341</v>
      </c>
      <c r="CS51" s="394" t="s">
        <v>955</v>
      </c>
      <c r="CT51" s="386" t="s">
        <v>292</v>
      </c>
      <c r="CU51" s="395"/>
      <c r="CV51" s="418"/>
      <c r="CW51" s="387" t="str">
        <f t="shared" si="43"/>
        <v/>
      </c>
      <c r="CX51" s="388" t="s">
        <v>292</v>
      </c>
      <c r="CY51" s="389" t="s">
        <v>292</v>
      </c>
      <c r="CZ51" s="389" t="s">
        <v>292</v>
      </c>
      <c r="DA51" s="390" t="s">
        <v>292</v>
      </c>
      <c r="DB51" s="391" t="s">
        <v>292</v>
      </c>
      <c r="DC51" s="392" t="s">
        <v>292</v>
      </c>
      <c r="DD51" s="393" t="s">
        <v>292</v>
      </c>
      <c r="DE51" s="394" t="s">
        <v>292</v>
      </c>
      <c r="DF51" s="386" t="s">
        <v>292</v>
      </c>
      <c r="DG51" s="395"/>
      <c r="DH51" s="418"/>
      <c r="DI51" s="387">
        <f t="shared" si="44"/>
        <v>37007</v>
      </c>
      <c r="DJ51" s="388" t="s">
        <v>366</v>
      </c>
      <c r="DK51" s="389">
        <v>36865</v>
      </c>
      <c r="DL51" s="389">
        <v>36897</v>
      </c>
      <c r="DM51" s="390" t="s">
        <v>708</v>
      </c>
      <c r="DN51" s="391" t="s">
        <v>709</v>
      </c>
      <c r="DO51" s="392" t="s">
        <v>677</v>
      </c>
      <c r="DP51" s="393" t="s">
        <v>1365</v>
      </c>
      <c r="DQ51" s="394" t="s">
        <v>710</v>
      </c>
      <c r="DR51" s="386" t="s">
        <v>292</v>
      </c>
      <c r="DS51" s="395"/>
      <c r="DT51" s="415"/>
      <c r="DU51" s="387" t="str">
        <f t="shared" si="45"/>
        <v/>
      </c>
      <c r="DV51" s="388" t="s">
        <v>292</v>
      </c>
      <c r="DW51" s="389" t="s">
        <v>292</v>
      </c>
      <c r="DX51" s="389" t="s">
        <v>292</v>
      </c>
      <c r="DY51" s="390" t="s">
        <v>292</v>
      </c>
      <c r="DZ51" s="391" t="s">
        <v>292</v>
      </c>
      <c r="EA51" s="392" t="s">
        <v>292</v>
      </c>
      <c r="EB51" s="393" t="s">
        <v>292</v>
      </c>
      <c r="EC51" s="394" t="s">
        <v>292</v>
      </c>
      <c r="ED51" s="386" t="s">
        <v>292</v>
      </c>
      <c r="EE51" s="395"/>
      <c r="EF51" s="415"/>
      <c r="EG51" s="387" t="str">
        <f t="shared" si="46"/>
        <v/>
      </c>
      <c r="EH51" s="388" t="s">
        <v>292</v>
      </c>
      <c r="EI51" s="389" t="s">
        <v>292</v>
      </c>
      <c r="EJ51" s="389" t="s">
        <v>292</v>
      </c>
      <c r="EK51" s="390" t="s">
        <v>292</v>
      </c>
      <c r="EL51" s="391" t="s">
        <v>292</v>
      </c>
      <c r="EM51" s="392" t="s">
        <v>292</v>
      </c>
      <c r="EN51" s="393" t="s">
        <v>292</v>
      </c>
      <c r="EO51" s="394" t="s">
        <v>292</v>
      </c>
      <c r="EP51" s="386" t="s">
        <v>292</v>
      </c>
      <c r="EQ51" s="395"/>
      <c r="ER51" s="415"/>
      <c r="ES51" s="387" t="str">
        <f t="shared" si="47"/>
        <v/>
      </c>
      <c r="ET51" s="388" t="s">
        <v>292</v>
      </c>
      <c r="EU51" s="389" t="s">
        <v>292</v>
      </c>
      <c r="EV51" s="389" t="s">
        <v>292</v>
      </c>
      <c r="EW51" s="390" t="s">
        <v>292</v>
      </c>
      <c r="EX51" s="391" t="s">
        <v>292</v>
      </c>
      <c r="EY51" s="392" t="s">
        <v>292</v>
      </c>
      <c r="EZ51" s="393" t="s">
        <v>292</v>
      </c>
      <c r="FA51" s="394" t="s">
        <v>292</v>
      </c>
      <c r="FB51" s="386" t="s">
        <v>292</v>
      </c>
      <c r="FC51" s="395"/>
      <c r="FD51" s="415"/>
      <c r="FE51" s="387" t="str">
        <f t="shared" si="48"/>
        <v/>
      </c>
      <c r="FF51" s="388" t="s">
        <v>292</v>
      </c>
      <c r="FG51" s="389" t="s">
        <v>292</v>
      </c>
      <c r="FH51" s="389" t="s">
        <v>292</v>
      </c>
      <c r="FI51" s="390" t="s">
        <v>292</v>
      </c>
      <c r="FJ51" s="391" t="s">
        <v>292</v>
      </c>
      <c r="FK51" s="392" t="s">
        <v>292</v>
      </c>
      <c r="FL51" s="393" t="s">
        <v>292</v>
      </c>
      <c r="FM51" s="394" t="s">
        <v>292</v>
      </c>
      <c r="FN51" s="386" t="s">
        <v>292</v>
      </c>
      <c r="FO51" s="395"/>
      <c r="FP51" s="415"/>
      <c r="FQ51" s="387" t="str">
        <f t="shared" si="49"/>
        <v/>
      </c>
      <c r="FR51" s="388" t="s">
        <v>292</v>
      </c>
      <c r="FS51" s="389" t="s">
        <v>292</v>
      </c>
      <c r="FT51" s="389" t="s">
        <v>292</v>
      </c>
      <c r="FU51" s="390" t="s">
        <v>292</v>
      </c>
      <c r="FV51" s="391" t="s">
        <v>292</v>
      </c>
      <c r="FW51" s="392" t="s">
        <v>292</v>
      </c>
      <c r="FX51" s="393" t="s">
        <v>292</v>
      </c>
      <c r="FY51" s="394" t="s">
        <v>292</v>
      </c>
      <c r="FZ51" s="386" t="s">
        <v>292</v>
      </c>
      <c r="GA51" s="395"/>
      <c r="GB51" s="415"/>
      <c r="GC51" s="387" t="str">
        <f t="shared" si="50"/>
        <v/>
      </c>
      <c r="GD51" s="388" t="s">
        <v>292</v>
      </c>
      <c r="GE51" s="389" t="s">
        <v>292</v>
      </c>
      <c r="GF51" s="389" t="s">
        <v>292</v>
      </c>
      <c r="GG51" s="390" t="s">
        <v>292</v>
      </c>
      <c r="GH51" s="391" t="s">
        <v>292</v>
      </c>
      <c r="GI51" s="392" t="s">
        <v>292</v>
      </c>
      <c r="GJ51" s="393" t="s">
        <v>292</v>
      </c>
      <c r="GK51" s="394" t="s">
        <v>292</v>
      </c>
      <c r="GL51" s="386" t="s">
        <v>292</v>
      </c>
      <c r="GM51" s="395"/>
      <c r="GN51" s="415"/>
      <c r="GO51" s="387" t="str">
        <f t="shared" si="51"/>
        <v/>
      </c>
      <c r="GP51" s="388" t="s">
        <v>292</v>
      </c>
      <c r="GQ51" s="389" t="s">
        <v>292</v>
      </c>
      <c r="GR51" s="389" t="s">
        <v>292</v>
      </c>
      <c r="GS51" s="390" t="s">
        <v>292</v>
      </c>
      <c r="GT51" s="391" t="s">
        <v>292</v>
      </c>
      <c r="GU51" s="392" t="s">
        <v>292</v>
      </c>
      <c r="GV51" s="393" t="s">
        <v>292</v>
      </c>
      <c r="GW51" s="394" t="s">
        <v>292</v>
      </c>
      <c r="GX51" s="386"/>
      <c r="GY51" s="395"/>
      <c r="GZ51" s="415"/>
      <c r="HA51" s="387" t="str">
        <f t="shared" si="52"/>
        <v/>
      </c>
      <c r="HB51" s="388" t="s">
        <v>292</v>
      </c>
      <c r="HC51" s="389" t="s">
        <v>292</v>
      </c>
      <c r="HD51" s="389" t="s">
        <v>292</v>
      </c>
      <c r="HE51" s="390" t="s">
        <v>292</v>
      </c>
      <c r="HF51" s="391" t="s">
        <v>292</v>
      </c>
      <c r="HG51" s="392" t="s">
        <v>292</v>
      </c>
      <c r="HH51" s="393" t="s">
        <v>292</v>
      </c>
      <c r="HI51" s="394" t="s">
        <v>292</v>
      </c>
      <c r="HJ51" s="386" t="s">
        <v>292</v>
      </c>
      <c r="HK51" s="395"/>
      <c r="HM51" s="387" t="str">
        <f t="shared" si="53"/>
        <v/>
      </c>
      <c r="HN51" s="388" t="s">
        <v>292</v>
      </c>
      <c r="HO51" s="396"/>
      <c r="HP51" s="389"/>
      <c r="HQ51" s="390" t="s">
        <v>292</v>
      </c>
      <c r="HR51" s="391" t="s">
        <v>292</v>
      </c>
      <c r="HS51" s="392" t="s">
        <v>292</v>
      </c>
      <c r="HT51" s="393" t="s">
        <v>292</v>
      </c>
      <c r="HU51" s="394" t="s">
        <v>292</v>
      </c>
      <c r="HV51" s="386" t="s">
        <v>292</v>
      </c>
      <c r="HW51" s="395"/>
      <c r="HY51" s="387" t="str">
        <f t="shared" si="54"/>
        <v/>
      </c>
      <c r="HZ51" s="388" t="s">
        <v>292</v>
      </c>
      <c r="IA51" s="419" t="s">
        <v>292</v>
      </c>
      <c r="IB51" s="419" t="s">
        <v>292</v>
      </c>
      <c r="IC51" s="390" t="s">
        <v>292</v>
      </c>
      <c r="ID51" s="391" t="s">
        <v>292</v>
      </c>
      <c r="IE51" s="392" t="s">
        <v>292</v>
      </c>
      <c r="IF51" s="393" t="s">
        <v>292</v>
      </c>
      <c r="IG51" s="394" t="s">
        <v>292</v>
      </c>
      <c r="IH51" s="386" t="s">
        <v>292</v>
      </c>
      <c r="II51" s="395"/>
      <c r="IK51" s="387" t="str">
        <f t="shared" si="55"/>
        <v/>
      </c>
      <c r="IL51" s="388" t="s">
        <v>292</v>
      </c>
      <c r="IM51" s="419" t="s">
        <v>292</v>
      </c>
      <c r="IN51" s="419" t="s">
        <v>292</v>
      </c>
      <c r="IO51" s="390" t="s">
        <v>292</v>
      </c>
      <c r="IP51" s="391" t="s">
        <v>292</v>
      </c>
      <c r="IQ51" s="392" t="s">
        <v>292</v>
      </c>
      <c r="IR51" s="393" t="s">
        <v>292</v>
      </c>
      <c r="IS51" s="394" t="s">
        <v>292</v>
      </c>
      <c r="IT51" s="386" t="s">
        <v>292</v>
      </c>
      <c r="IU51" s="395"/>
      <c r="IV51" s="364" t="s">
        <v>292</v>
      </c>
      <c r="IW51" s="387" t="str">
        <f t="shared" si="0"/>
        <v/>
      </c>
      <c r="IX51" s="388" t="str">
        <f t="shared" si="1"/>
        <v/>
      </c>
      <c r="IY51" s="419" t="str">
        <f t="shared" si="56"/>
        <v/>
      </c>
      <c r="IZ51" s="396" t="str">
        <f t="shared" si="57"/>
        <v/>
      </c>
      <c r="JA51" s="390" t="str">
        <f t="shared" si="3"/>
        <v/>
      </c>
      <c r="JB51" s="391" t="str">
        <f t="shared" si="58"/>
        <v/>
      </c>
      <c r="JC51" s="392" t="str">
        <f t="shared" si="4"/>
        <v/>
      </c>
      <c r="JD51" s="393" t="str">
        <f t="shared" si="80"/>
        <v/>
      </c>
      <c r="JE51" s="394" t="str">
        <f t="shared" si="5"/>
        <v/>
      </c>
      <c r="JF51" s="386" t="str">
        <f t="shared" si="6"/>
        <v/>
      </c>
      <c r="JG51" s="395"/>
      <c r="JH51" s="420" t="s">
        <v>292</v>
      </c>
      <c r="JI51" s="387" t="str">
        <f t="shared" si="59"/>
        <v/>
      </c>
      <c r="JJ51" s="388" t="str">
        <f t="shared" si="60"/>
        <v/>
      </c>
      <c r="JK51" s="419" t="str">
        <f t="shared" si="61"/>
        <v/>
      </c>
      <c r="JL51" s="396" t="str">
        <f t="shared" si="62"/>
        <v/>
      </c>
      <c r="JM51" s="390" t="str">
        <f t="shared" si="63"/>
        <v/>
      </c>
      <c r="JN51" s="391" t="str">
        <f t="shared" si="64"/>
        <v/>
      </c>
      <c r="JO51" s="392" t="str">
        <f t="shared" si="65"/>
        <v/>
      </c>
      <c r="JP51" s="393" t="str">
        <f t="shared" si="66"/>
        <v/>
      </c>
      <c r="JQ51" s="394" t="str">
        <f t="shared" si="67"/>
        <v/>
      </c>
      <c r="JR51" s="386" t="str">
        <f t="shared" si="68"/>
        <v/>
      </c>
      <c r="JS51" s="395"/>
      <c r="JT51" s="420" t="s">
        <v>292</v>
      </c>
      <c r="JU51" s="387" t="str">
        <f t="shared" si="69"/>
        <v/>
      </c>
      <c r="JV51" s="388" t="str">
        <f t="shared" si="70"/>
        <v/>
      </c>
      <c r="JW51" s="419" t="str">
        <f t="shared" si="71"/>
        <v/>
      </c>
      <c r="JX51" s="396" t="str">
        <f t="shared" si="72"/>
        <v/>
      </c>
      <c r="JY51" s="390" t="str">
        <f t="shared" si="73"/>
        <v/>
      </c>
      <c r="JZ51" s="391" t="str">
        <f t="shared" si="74"/>
        <v/>
      </c>
      <c r="KA51" s="392" t="str">
        <f t="shared" si="75"/>
        <v/>
      </c>
      <c r="KB51" s="393" t="str">
        <f t="shared" si="76"/>
        <v/>
      </c>
      <c r="KC51" s="394" t="str">
        <f t="shared" si="77"/>
        <v/>
      </c>
      <c r="KD51" s="386" t="str">
        <f t="shared" si="78"/>
        <v/>
      </c>
      <c r="KE51" s="395"/>
      <c r="KG51" s="387" t="str">
        <f t="shared" si="26"/>
        <v/>
      </c>
      <c r="KH51" s="388" t="str">
        <f t="shared" si="27"/>
        <v/>
      </c>
      <c r="KI51" s="419" t="str">
        <f t="shared" si="28"/>
        <v/>
      </c>
      <c r="KJ51" s="396" t="str">
        <f t="shared" si="29"/>
        <v/>
      </c>
      <c r="KK51" s="390" t="str">
        <f t="shared" si="30"/>
        <v/>
      </c>
      <c r="KL51" s="391" t="str">
        <f t="shared" si="79"/>
        <v/>
      </c>
      <c r="KM51" s="392" t="str">
        <f t="shared" si="31"/>
        <v/>
      </c>
      <c r="KN51" s="393" t="str">
        <f t="shared" si="32"/>
        <v/>
      </c>
      <c r="KO51" s="394" t="str">
        <f t="shared" si="33"/>
        <v/>
      </c>
      <c r="KP51" s="386" t="str">
        <f t="shared" si="34"/>
        <v/>
      </c>
      <c r="KQ51" s="395"/>
    </row>
    <row r="52" spans="1:304" ht="13.5" customHeight="1">
      <c r="A52" s="385"/>
      <c r="B52" s="415" t="s">
        <v>313</v>
      </c>
      <c r="D52" s="364"/>
      <c r="E52" s="387">
        <f t="shared" ref="E52:E58" si="144">IF(I52="","",E$3)</f>
        <v>33548</v>
      </c>
      <c r="F52" s="388" t="s">
        <v>296</v>
      </c>
      <c r="G52" s="389">
        <v>32932</v>
      </c>
      <c r="H52" s="389">
        <v>33548</v>
      </c>
      <c r="I52" s="390" t="s">
        <v>985</v>
      </c>
      <c r="J52" s="391" t="s">
        <v>645</v>
      </c>
      <c r="K52" s="392" t="s">
        <v>615</v>
      </c>
      <c r="L52" s="393" t="s">
        <v>1335</v>
      </c>
      <c r="M52" s="394" t="s">
        <v>986</v>
      </c>
      <c r="N52" s="386" t="s">
        <v>292</v>
      </c>
      <c r="O52" s="395"/>
      <c r="P52" s="415"/>
      <c r="Q52" s="387">
        <f t="shared" ref="Q52:Q58" si="145">IF(U52="","",Q$3)</f>
        <v>34190</v>
      </c>
      <c r="R52" s="388" t="s">
        <v>297</v>
      </c>
      <c r="S52" s="389">
        <v>33548</v>
      </c>
      <c r="T52" s="389">
        <v>33950</v>
      </c>
      <c r="U52" s="390" t="s">
        <v>987</v>
      </c>
      <c r="V52" s="391" t="s">
        <v>659</v>
      </c>
      <c r="W52" s="392" t="s">
        <v>615</v>
      </c>
      <c r="X52" s="393" t="s">
        <v>1335</v>
      </c>
      <c r="Y52" s="394" t="s">
        <v>988</v>
      </c>
      <c r="Z52" s="386" t="s">
        <v>292</v>
      </c>
      <c r="AA52" s="395"/>
      <c r="AB52" s="415"/>
      <c r="AC52" s="387">
        <f t="shared" ref="AC52:AC58" si="146">IF(AG52="","",AC$3)</f>
        <v>34452</v>
      </c>
      <c r="AD52" s="388" t="s">
        <v>713</v>
      </c>
      <c r="AE52" s="389">
        <v>34190</v>
      </c>
      <c r="AF52" s="389">
        <v>34452</v>
      </c>
      <c r="AG52" s="390" t="s">
        <v>989</v>
      </c>
      <c r="AH52" s="391" t="s">
        <v>635</v>
      </c>
      <c r="AI52" s="392" t="s">
        <v>615</v>
      </c>
      <c r="AJ52" s="393" t="s">
        <v>1338</v>
      </c>
      <c r="AK52" s="394" t="s">
        <v>990</v>
      </c>
      <c r="AL52" s="386" t="s">
        <v>292</v>
      </c>
      <c r="AM52" s="395"/>
      <c r="AN52" s="415"/>
      <c r="AO52" s="387">
        <f t="shared" ref="AO52:AO58" si="147">IF(AS52="","",AO$3)</f>
        <v>34515</v>
      </c>
      <c r="AP52" s="388" t="s">
        <v>602</v>
      </c>
      <c r="AQ52" s="389">
        <v>34452</v>
      </c>
      <c r="AR52" s="389">
        <v>34515</v>
      </c>
      <c r="AS52" s="390" t="s">
        <v>991</v>
      </c>
      <c r="AT52" s="391" t="s">
        <v>653</v>
      </c>
      <c r="AU52" s="392" t="s">
        <v>615</v>
      </c>
      <c r="AV52" s="393" t="s">
        <v>1338</v>
      </c>
      <c r="AW52" s="394" t="s">
        <v>992</v>
      </c>
      <c r="AX52" s="386" t="s">
        <v>292</v>
      </c>
      <c r="AY52" s="395"/>
      <c r="AZ52" s="415"/>
      <c r="BA52" s="387">
        <f t="shared" ref="BA52:BA58" si="148">IF(BE52="","",BA$3)</f>
        <v>35075</v>
      </c>
      <c r="BB52" s="388" t="s">
        <v>607</v>
      </c>
      <c r="BC52" s="389">
        <v>34515</v>
      </c>
      <c r="BD52" s="389">
        <v>34919</v>
      </c>
      <c r="BE52" s="390" t="s">
        <v>993</v>
      </c>
      <c r="BF52" s="391" t="s">
        <v>801</v>
      </c>
      <c r="BG52" s="392" t="s">
        <v>615</v>
      </c>
      <c r="BH52" s="393" t="s">
        <v>1364</v>
      </c>
      <c r="BI52" s="394" t="s">
        <v>994</v>
      </c>
      <c r="BJ52" s="386" t="s">
        <v>292</v>
      </c>
      <c r="BK52" s="395"/>
      <c r="BL52" s="415"/>
      <c r="BM52" s="387">
        <f t="shared" ref="BM52:BM58" si="149">IF(BQ52="","",BM$3)</f>
        <v>35376</v>
      </c>
      <c r="BN52" s="388" t="s">
        <v>362</v>
      </c>
      <c r="BO52" s="389">
        <v>35075</v>
      </c>
      <c r="BP52" s="389">
        <v>35376</v>
      </c>
      <c r="BQ52" s="390" t="s">
        <v>995</v>
      </c>
      <c r="BR52" s="391" t="s">
        <v>659</v>
      </c>
      <c r="BS52" s="392" t="s">
        <v>615</v>
      </c>
      <c r="BT52" s="393" t="s">
        <v>1364</v>
      </c>
      <c r="BU52" s="394" t="s">
        <v>996</v>
      </c>
      <c r="BV52" s="386" t="s">
        <v>292</v>
      </c>
      <c r="BW52" s="395"/>
      <c r="BX52" s="417"/>
      <c r="BY52" s="387">
        <f t="shared" ref="BY52:BY58" si="150">IF(CC52="","",BY$3)</f>
        <v>36006</v>
      </c>
      <c r="BZ52" s="388" t="s">
        <v>363</v>
      </c>
      <c r="CA52" s="389">
        <v>35376</v>
      </c>
      <c r="CB52" s="389">
        <v>35684</v>
      </c>
      <c r="CC52" s="390" t="s">
        <v>997</v>
      </c>
      <c r="CD52" s="391" t="s">
        <v>745</v>
      </c>
      <c r="CE52" s="392" t="s">
        <v>615</v>
      </c>
      <c r="CF52" s="393" t="s">
        <v>1335</v>
      </c>
      <c r="CG52" s="394" t="s">
        <v>998</v>
      </c>
      <c r="CH52" s="386" t="s">
        <v>292</v>
      </c>
      <c r="CI52" s="395"/>
      <c r="CJ52" s="417"/>
      <c r="CK52" s="387">
        <f t="shared" ref="CK52:CK58" si="151">IF(CO52="","",CK$3)</f>
        <v>36621</v>
      </c>
      <c r="CL52" s="388" t="s">
        <v>364</v>
      </c>
      <c r="CM52" s="389">
        <v>36006</v>
      </c>
      <c r="CN52" s="389">
        <v>36438</v>
      </c>
      <c r="CO52" s="390" t="s">
        <v>999</v>
      </c>
      <c r="CP52" s="391" t="s">
        <v>914</v>
      </c>
      <c r="CQ52" s="392" t="s">
        <v>677</v>
      </c>
      <c r="CR52" s="393" t="s">
        <v>1335</v>
      </c>
      <c r="CS52" s="394" t="s">
        <v>1000</v>
      </c>
      <c r="CT52" s="386" t="s">
        <v>292</v>
      </c>
      <c r="CU52" s="395"/>
      <c r="CV52" s="415"/>
      <c r="CW52" s="387">
        <f t="shared" ref="CW52:CW58" si="152">IF(DA52="","",CW$3)</f>
        <v>36711</v>
      </c>
      <c r="CX52" s="388" t="s">
        <v>365</v>
      </c>
      <c r="CY52" s="389">
        <v>36621</v>
      </c>
      <c r="CZ52" s="389">
        <v>36711</v>
      </c>
      <c r="DA52" s="390" t="s">
        <v>1001</v>
      </c>
      <c r="DB52" s="391" t="s">
        <v>693</v>
      </c>
      <c r="DC52" s="392" t="s">
        <v>615</v>
      </c>
      <c r="DD52" s="393" t="s">
        <v>1335</v>
      </c>
      <c r="DE52" s="394" t="s">
        <v>1002</v>
      </c>
      <c r="DF52" s="386" t="s">
        <v>292</v>
      </c>
      <c r="DG52" s="395"/>
      <c r="DH52" s="415"/>
      <c r="DI52" s="387">
        <f t="shared" ref="DI52:DI58" si="153">IF(DM52="","",DI$3)</f>
        <v>37007</v>
      </c>
      <c r="DJ52" s="388" t="s">
        <v>366</v>
      </c>
      <c r="DK52" s="389">
        <v>36711</v>
      </c>
      <c r="DL52" s="389">
        <v>36865</v>
      </c>
      <c r="DM52" s="390" t="s">
        <v>1003</v>
      </c>
      <c r="DN52" s="391" t="s">
        <v>873</v>
      </c>
      <c r="DO52" s="392" t="s">
        <v>615</v>
      </c>
      <c r="DP52" s="393" t="s">
        <v>1335</v>
      </c>
      <c r="DQ52" s="394" t="s">
        <v>1004</v>
      </c>
      <c r="DR52" s="386" t="s">
        <v>292</v>
      </c>
      <c r="DS52" s="395"/>
      <c r="DT52" s="415"/>
      <c r="DU52" s="387" t="str">
        <f t="shared" ref="DU52:DU58" si="154">IF(DY52="","",DU$3)</f>
        <v/>
      </c>
      <c r="DV52" s="388" t="s">
        <v>292</v>
      </c>
      <c r="DW52" s="389" t="s">
        <v>292</v>
      </c>
      <c r="DX52" s="389" t="s">
        <v>292</v>
      </c>
      <c r="DY52" s="390" t="s">
        <v>292</v>
      </c>
      <c r="DZ52" s="391" t="s">
        <v>292</v>
      </c>
      <c r="EA52" s="392" t="s">
        <v>292</v>
      </c>
      <c r="EB52" s="393" t="s">
        <v>292</v>
      </c>
      <c r="EC52" s="394" t="s">
        <v>292</v>
      </c>
      <c r="ED52" s="386" t="s">
        <v>292</v>
      </c>
      <c r="EE52" s="395"/>
      <c r="EF52" s="415"/>
      <c r="EG52" s="387" t="str">
        <f t="shared" ref="EG52:EG58" si="155">IF(EK52="","",EG$3)</f>
        <v/>
      </c>
      <c r="EH52" s="388" t="s">
        <v>292</v>
      </c>
      <c r="EI52" s="389" t="s">
        <v>292</v>
      </c>
      <c r="EJ52" s="389" t="s">
        <v>292</v>
      </c>
      <c r="EK52" s="390" t="s">
        <v>292</v>
      </c>
      <c r="EL52" s="391" t="s">
        <v>292</v>
      </c>
      <c r="EM52" s="392" t="s">
        <v>292</v>
      </c>
      <c r="EN52" s="393" t="s">
        <v>292</v>
      </c>
      <c r="EO52" s="394" t="s">
        <v>292</v>
      </c>
      <c r="EP52" s="386" t="s">
        <v>292</v>
      </c>
      <c r="EQ52" s="395"/>
      <c r="ER52" s="415"/>
      <c r="ES52" s="387" t="str">
        <f t="shared" ref="ES52:ES58" si="156">IF(EW52="","",ES$3)</f>
        <v/>
      </c>
      <c r="ET52" s="388" t="s">
        <v>292</v>
      </c>
      <c r="EU52" s="389" t="s">
        <v>292</v>
      </c>
      <c r="EV52" s="389" t="s">
        <v>292</v>
      </c>
      <c r="EW52" s="390" t="s">
        <v>292</v>
      </c>
      <c r="EX52" s="391" t="s">
        <v>292</v>
      </c>
      <c r="EY52" s="392" t="s">
        <v>292</v>
      </c>
      <c r="EZ52" s="393" t="s">
        <v>292</v>
      </c>
      <c r="FA52" s="394" t="s">
        <v>292</v>
      </c>
      <c r="FB52" s="386" t="s">
        <v>292</v>
      </c>
      <c r="FC52" s="395"/>
      <c r="FD52" s="415"/>
      <c r="FE52" s="387" t="str">
        <f t="shared" ref="FE52:FE58" si="157">IF(FI52="","",FE$3)</f>
        <v/>
      </c>
      <c r="FF52" s="388" t="s">
        <v>292</v>
      </c>
      <c r="FG52" s="389" t="s">
        <v>292</v>
      </c>
      <c r="FH52" s="389" t="s">
        <v>292</v>
      </c>
      <c r="FI52" s="390" t="s">
        <v>292</v>
      </c>
      <c r="FJ52" s="391" t="s">
        <v>292</v>
      </c>
      <c r="FK52" s="392" t="s">
        <v>292</v>
      </c>
      <c r="FL52" s="393" t="s">
        <v>292</v>
      </c>
      <c r="FM52" s="394" t="s">
        <v>292</v>
      </c>
      <c r="FN52" s="386" t="s">
        <v>292</v>
      </c>
      <c r="FO52" s="395"/>
      <c r="FP52" s="415"/>
      <c r="FQ52" s="387" t="str">
        <f t="shared" ref="FQ52:FQ58" si="158">IF(FU52="","",FQ$3)</f>
        <v/>
      </c>
      <c r="FR52" s="388" t="s">
        <v>292</v>
      </c>
      <c r="FS52" s="389" t="s">
        <v>292</v>
      </c>
      <c r="FT52" s="389" t="s">
        <v>292</v>
      </c>
      <c r="FU52" s="390" t="s">
        <v>292</v>
      </c>
      <c r="FV52" s="391" t="s">
        <v>292</v>
      </c>
      <c r="FW52" s="392" t="s">
        <v>292</v>
      </c>
      <c r="FX52" s="393" t="s">
        <v>292</v>
      </c>
      <c r="FY52" s="394" t="s">
        <v>292</v>
      </c>
      <c r="FZ52" s="386" t="s">
        <v>292</v>
      </c>
      <c r="GA52" s="395"/>
      <c r="GB52" s="415"/>
      <c r="GC52" s="387" t="str">
        <f t="shared" ref="GC52:GC58" si="159">IF(GG52="","",GC$3)</f>
        <v/>
      </c>
      <c r="GD52" s="388" t="s">
        <v>292</v>
      </c>
      <c r="GE52" s="389" t="s">
        <v>292</v>
      </c>
      <c r="GF52" s="389" t="s">
        <v>292</v>
      </c>
      <c r="GG52" s="390" t="s">
        <v>292</v>
      </c>
      <c r="GH52" s="391" t="s">
        <v>292</v>
      </c>
      <c r="GI52" s="392" t="s">
        <v>292</v>
      </c>
      <c r="GJ52" s="393" t="s">
        <v>292</v>
      </c>
      <c r="GK52" s="394" t="s">
        <v>292</v>
      </c>
      <c r="GL52" s="386" t="s">
        <v>292</v>
      </c>
      <c r="GM52" s="395"/>
      <c r="GN52" s="415"/>
      <c r="GO52" s="387" t="str">
        <f t="shared" ref="GO52:GO58" si="160">IF(GS52="","",GO$3)</f>
        <v/>
      </c>
      <c r="GP52" s="388" t="s">
        <v>292</v>
      </c>
      <c r="GQ52" s="389" t="s">
        <v>292</v>
      </c>
      <c r="GR52" s="389" t="s">
        <v>292</v>
      </c>
      <c r="GS52" s="390" t="s">
        <v>292</v>
      </c>
      <c r="GT52" s="391" t="s">
        <v>292</v>
      </c>
      <c r="GU52" s="392" t="s">
        <v>292</v>
      </c>
      <c r="GV52" s="393" t="s">
        <v>292</v>
      </c>
      <c r="GW52" s="394" t="s">
        <v>292</v>
      </c>
      <c r="GX52" s="386"/>
      <c r="GY52" s="395"/>
      <c r="GZ52" s="415"/>
      <c r="HA52" s="387" t="str">
        <f t="shared" ref="HA52:HA58" si="161">IF(HE52="","",HA$3)</f>
        <v/>
      </c>
      <c r="HB52" s="388" t="s">
        <v>292</v>
      </c>
      <c r="HC52" s="389" t="s">
        <v>292</v>
      </c>
      <c r="HD52" s="389" t="s">
        <v>292</v>
      </c>
      <c r="HE52" s="390" t="s">
        <v>292</v>
      </c>
      <c r="HF52" s="391" t="s">
        <v>292</v>
      </c>
      <c r="HG52" s="392" t="s">
        <v>292</v>
      </c>
      <c r="HH52" s="393" t="s">
        <v>292</v>
      </c>
      <c r="HI52" s="394" t="s">
        <v>292</v>
      </c>
      <c r="HJ52" s="386" t="s">
        <v>292</v>
      </c>
      <c r="HK52" s="395"/>
      <c r="HM52" s="387" t="str">
        <f t="shared" ref="HM52:HM58" si="162">IF(HQ52="","",HM$3)</f>
        <v/>
      </c>
      <c r="HN52" s="388" t="s">
        <v>292</v>
      </c>
      <c r="HO52" s="396"/>
      <c r="HP52" s="389"/>
      <c r="HQ52" s="390" t="s">
        <v>292</v>
      </c>
      <c r="HR52" s="391" t="s">
        <v>292</v>
      </c>
      <c r="HS52" s="392" t="s">
        <v>292</v>
      </c>
      <c r="HT52" s="393" t="s">
        <v>292</v>
      </c>
      <c r="HU52" s="394" t="s">
        <v>292</v>
      </c>
      <c r="HV52" s="386" t="s">
        <v>292</v>
      </c>
      <c r="HW52" s="395"/>
      <c r="HY52" s="387" t="str">
        <f t="shared" ref="HY52:HY58" si="163">IF(IC52="","",HY$3)</f>
        <v/>
      </c>
      <c r="HZ52" s="388" t="s">
        <v>292</v>
      </c>
      <c r="IA52" s="419" t="s">
        <v>292</v>
      </c>
      <c r="IB52" s="419" t="s">
        <v>292</v>
      </c>
      <c r="IC52" s="390" t="s">
        <v>292</v>
      </c>
      <c r="ID52" s="391" t="s">
        <v>292</v>
      </c>
      <c r="IE52" s="392" t="s">
        <v>292</v>
      </c>
      <c r="IF52" s="393" t="s">
        <v>292</v>
      </c>
      <c r="IG52" s="394" t="s">
        <v>292</v>
      </c>
      <c r="IH52" s="386" t="s">
        <v>292</v>
      </c>
      <c r="II52" s="395"/>
      <c r="IK52" s="387" t="str">
        <f t="shared" ref="IK52:IK58" si="164">IF(IO52="","",IK$3)</f>
        <v/>
      </c>
      <c r="IL52" s="388" t="s">
        <v>292</v>
      </c>
      <c r="IM52" s="419" t="s">
        <v>292</v>
      </c>
      <c r="IN52" s="419" t="s">
        <v>292</v>
      </c>
      <c r="IO52" s="390" t="s">
        <v>292</v>
      </c>
      <c r="IP52" s="391" t="s">
        <v>292</v>
      </c>
      <c r="IQ52" s="392" t="s">
        <v>292</v>
      </c>
      <c r="IR52" s="393" t="s">
        <v>292</v>
      </c>
      <c r="IS52" s="394" t="s">
        <v>292</v>
      </c>
      <c r="IT52" s="386" t="s">
        <v>292</v>
      </c>
      <c r="IU52" s="395"/>
      <c r="IV52" s="364" t="s">
        <v>292</v>
      </c>
      <c r="IW52" s="387" t="str">
        <f t="shared" si="0"/>
        <v/>
      </c>
      <c r="IX52" s="388" t="str">
        <f t="shared" si="1"/>
        <v/>
      </c>
      <c r="IY52" s="419" t="str">
        <f t="shared" si="56"/>
        <v/>
      </c>
      <c r="IZ52" s="396" t="str">
        <f t="shared" si="57"/>
        <v/>
      </c>
      <c r="JA52" s="390" t="str">
        <f t="shared" si="3"/>
        <v/>
      </c>
      <c r="JB52" s="391" t="str">
        <f t="shared" si="58"/>
        <v/>
      </c>
      <c r="JC52" s="392" t="str">
        <f t="shared" si="4"/>
        <v/>
      </c>
      <c r="JD52" s="393" t="str">
        <f t="shared" si="80"/>
        <v/>
      </c>
      <c r="JE52" s="394" t="str">
        <f t="shared" si="5"/>
        <v/>
      </c>
      <c r="JF52" s="386" t="str">
        <f t="shared" si="6"/>
        <v/>
      </c>
      <c r="JG52" s="395"/>
      <c r="JH52" s="420" t="s">
        <v>292</v>
      </c>
      <c r="JI52" s="387" t="str">
        <f t="shared" si="59"/>
        <v/>
      </c>
      <c r="JJ52" s="388" t="str">
        <f t="shared" si="60"/>
        <v/>
      </c>
      <c r="JK52" s="419" t="str">
        <f t="shared" si="61"/>
        <v/>
      </c>
      <c r="JL52" s="396" t="str">
        <f t="shared" si="62"/>
        <v/>
      </c>
      <c r="JM52" s="390" t="str">
        <f t="shared" si="63"/>
        <v/>
      </c>
      <c r="JN52" s="391" t="str">
        <f t="shared" si="64"/>
        <v/>
      </c>
      <c r="JO52" s="392" t="str">
        <f t="shared" si="65"/>
        <v/>
      </c>
      <c r="JP52" s="393" t="str">
        <f t="shared" si="66"/>
        <v/>
      </c>
      <c r="JQ52" s="394" t="str">
        <f t="shared" si="67"/>
        <v/>
      </c>
      <c r="JR52" s="386" t="str">
        <f t="shared" si="68"/>
        <v/>
      </c>
      <c r="JS52" s="395"/>
      <c r="JT52" s="420" t="s">
        <v>292</v>
      </c>
      <c r="JU52" s="387" t="str">
        <f t="shared" si="69"/>
        <v/>
      </c>
      <c r="JV52" s="388" t="str">
        <f t="shared" si="70"/>
        <v/>
      </c>
      <c r="JW52" s="419" t="str">
        <f t="shared" si="71"/>
        <v/>
      </c>
      <c r="JX52" s="396" t="str">
        <f t="shared" si="72"/>
        <v/>
      </c>
      <c r="JY52" s="390" t="str">
        <f t="shared" si="73"/>
        <v/>
      </c>
      <c r="JZ52" s="391" t="str">
        <f t="shared" si="74"/>
        <v/>
      </c>
      <c r="KA52" s="392" t="str">
        <f t="shared" si="75"/>
        <v/>
      </c>
      <c r="KB52" s="393" t="str">
        <f t="shared" si="76"/>
        <v/>
      </c>
      <c r="KC52" s="394" t="str">
        <f t="shared" si="77"/>
        <v/>
      </c>
      <c r="KD52" s="386" t="str">
        <f t="shared" si="78"/>
        <v/>
      </c>
      <c r="KE52" s="395"/>
      <c r="KG52" s="387" t="str">
        <f t="shared" si="26"/>
        <v/>
      </c>
      <c r="KH52" s="388" t="str">
        <f t="shared" si="27"/>
        <v/>
      </c>
      <c r="KI52" s="419" t="str">
        <f t="shared" si="28"/>
        <v/>
      </c>
      <c r="KJ52" s="396" t="str">
        <f t="shared" si="29"/>
        <v/>
      </c>
      <c r="KK52" s="390" t="str">
        <f t="shared" si="30"/>
        <v/>
      </c>
      <c r="KL52" s="391" t="str">
        <f t="shared" si="79"/>
        <v/>
      </c>
      <c r="KM52" s="392" t="str">
        <f t="shared" si="31"/>
        <v/>
      </c>
      <c r="KN52" s="393" t="str">
        <f t="shared" si="32"/>
        <v/>
      </c>
      <c r="KO52" s="394" t="str">
        <f t="shared" si="33"/>
        <v/>
      </c>
      <c r="KP52" s="386" t="str">
        <f t="shared" si="34"/>
        <v/>
      </c>
      <c r="KQ52" s="395"/>
    </row>
    <row r="53" spans="1:304" ht="13.5" customHeight="1">
      <c r="A53" s="385"/>
      <c r="B53" s="415" t="s">
        <v>313</v>
      </c>
      <c r="D53" s="364"/>
      <c r="E53" s="387" t="str">
        <f t="shared" si="144"/>
        <v/>
      </c>
      <c r="F53" s="388" t="s">
        <v>292</v>
      </c>
      <c r="G53" s="389" t="s">
        <v>292</v>
      </c>
      <c r="H53" s="389" t="s">
        <v>292</v>
      </c>
      <c r="I53" s="390" t="s">
        <v>292</v>
      </c>
      <c r="J53" s="391" t="s">
        <v>292</v>
      </c>
      <c r="K53" s="392" t="s">
        <v>292</v>
      </c>
      <c r="L53" s="393" t="s">
        <v>292</v>
      </c>
      <c r="M53" s="394" t="s">
        <v>292</v>
      </c>
      <c r="N53" s="386" t="s">
        <v>292</v>
      </c>
      <c r="O53" s="395"/>
      <c r="P53" s="415"/>
      <c r="Q53" s="387">
        <f t="shared" si="145"/>
        <v>34190</v>
      </c>
      <c r="R53" s="388" t="s">
        <v>297</v>
      </c>
      <c r="S53" s="389">
        <v>33950</v>
      </c>
      <c r="T53" s="389">
        <v>34170</v>
      </c>
      <c r="U53" s="390" t="s">
        <v>753</v>
      </c>
      <c r="V53" s="391" t="s">
        <v>680</v>
      </c>
      <c r="W53" s="392" t="s">
        <v>615</v>
      </c>
      <c r="X53" s="393" t="s">
        <v>1335</v>
      </c>
      <c r="Y53" s="394" t="s">
        <v>754</v>
      </c>
      <c r="Z53" s="386" t="s">
        <v>292</v>
      </c>
      <c r="AA53" s="395"/>
      <c r="AB53" s="415"/>
      <c r="AC53" s="387" t="str">
        <f t="shared" si="146"/>
        <v/>
      </c>
      <c r="AD53" s="388" t="s">
        <v>292</v>
      </c>
      <c r="AE53" s="389" t="s">
        <v>292</v>
      </c>
      <c r="AF53" s="389" t="s">
        <v>292</v>
      </c>
      <c r="AG53" s="390" t="s">
        <v>292</v>
      </c>
      <c r="AH53" s="391" t="s">
        <v>292</v>
      </c>
      <c r="AI53" s="392" t="s">
        <v>292</v>
      </c>
      <c r="AJ53" s="393" t="s">
        <v>292</v>
      </c>
      <c r="AK53" s="394" t="s">
        <v>292</v>
      </c>
      <c r="AL53" s="386" t="s">
        <v>292</v>
      </c>
      <c r="AM53" s="395"/>
      <c r="AN53" s="415"/>
      <c r="AO53" s="387" t="str">
        <f t="shared" si="147"/>
        <v/>
      </c>
      <c r="AP53" s="388" t="s">
        <v>292</v>
      </c>
      <c r="AQ53" s="389" t="s">
        <v>292</v>
      </c>
      <c r="AR53" s="389" t="s">
        <v>292</v>
      </c>
      <c r="AS53" s="390" t="s">
        <v>292</v>
      </c>
      <c r="AT53" s="391" t="s">
        <v>292</v>
      </c>
      <c r="AU53" s="392" t="s">
        <v>292</v>
      </c>
      <c r="AV53" s="393" t="s">
        <v>292</v>
      </c>
      <c r="AW53" s="394" t="s">
        <v>292</v>
      </c>
      <c r="AX53" s="386" t="s">
        <v>292</v>
      </c>
      <c r="AY53" s="395"/>
      <c r="AZ53" s="415"/>
      <c r="BA53" s="387">
        <f t="shared" si="148"/>
        <v>35075</v>
      </c>
      <c r="BB53" s="388" t="s">
        <v>607</v>
      </c>
      <c r="BC53" s="389">
        <v>34919</v>
      </c>
      <c r="BD53" s="389">
        <v>35075</v>
      </c>
      <c r="BE53" s="390" t="s">
        <v>1005</v>
      </c>
      <c r="BF53" s="391" t="s">
        <v>640</v>
      </c>
      <c r="BG53" s="392" t="s">
        <v>615</v>
      </c>
      <c r="BH53" s="393" t="s">
        <v>1364</v>
      </c>
      <c r="BI53" s="394" t="s">
        <v>1006</v>
      </c>
      <c r="BJ53" s="386" t="s">
        <v>292</v>
      </c>
      <c r="BK53" s="395"/>
      <c r="BL53" s="415"/>
      <c r="BM53" s="387" t="str">
        <f t="shared" si="149"/>
        <v/>
      </c>
      <c r="BN53" s="388" t="s">
        <v>292</v>
      </c>
      <c r="BO53" s="389" t="s">
        <v>292</v>
      </c>
      <c r="BP53" s="389" t="s">
        <v>292</v>
      </c>
      <c r="BQ53" s="390" t="s">
        <v>292</v>
      </c>
      <c r="BR53" s="391" t="s">
        <v>292</v>
      </c>
      <c r="BS53" s="392" t="s">
        <v>292</v>
      </c>
      <c r="BT53" s="393" t="s">
        <v>292</v>
      </c>
      <c r="BU53" s="394" t="s">
        <v>292</v>
      </c>
      <c r="BV53" s="386" t="s">
        <v>292</v>
      </c>
      <c r="BW53" s="395"/>
      <c r="BX53" s="417"/>
      <c r="BY53" s="387">
        <f t="shared" si="150"/>
        <v>36006</v>
      </c>
      <c r="BZ53" s="388" t="s">
        <v>363</v>
      </c>
      <c r="CA53" s="389">
        <v>35684</v>
      </c>
      <c r="CB53" s="389">
        <v>36006</v>
      </c>
      <c r="CC53" s="390" t="s">
        <v>1007</v>
      </c>
      <c r="CD53" s="391" t="s">
        <v>653</v>
      </c>
      <c r="CE53" s="392" t="s">
        <v>615</v>
      </c>
      <c r="CF53" s="393" t="s">
        <v>1335</v>
      </c>
      <c r="CG53" s="394" t="s">
        <v>1008</v>
      </c>
      <c r="CH53" s="386" t="s">
        <v>292</v>
      </c>
      <c r="CI53" s="395"/>
      <c r="CJ53" s="418"/>
      <c r="CK53" s="387">
        <f t="shared" si="151"/>
        <v>36621</v>
      </c>
      <c r="CL53" s="388" t="s">
        <v>364</v>
      </c>
      <c r="CM53" s="389">
        <v>36438</v>
      </c>
      <c r="CN53" s="389">
        <v>36621</v>
      </c>
      <c r="CO53" s="390" t="s">
        <v>1001</v>
      </c>
      <c r="CP53" s="391" t="s">
        <v>693</v>
      </c>
      <c r="CQ53" s="392" t="s">
        <v>615</v>
      </c>
      <c r="CR53" s="393" t="s">
        <v>1335</v>
      </c>
      <c r="CS53" s="394" t="s">
        <v>1002</v>
      </c>
      <c r="CT53" s="386" t="s">
        <v>292</v>
      </c>
      <c r="CU53" s="395"/>
      <c r="CV53" s="415"/>
      <c r="CW53" s="387" t="str">
        <f t="shared" si="152"/>
        <v/>
      </c>
      <c r="CX53" s="388" t="s">
        <v>292</v>
      </c>
      <c r="CY53" s="389" t="s">
        <v>292</v>
      </c>
      <c r="CZ53" s="389" t="s">
        <v>292</v>
      </c>
      <c r="DA53" s="390" t="s">
        <v>292</v>
      </c>
      <c r="DB53" s="391" t="s">
        <v>292</v>
      </c>
      <c r="DC53" s="392" t="s">
        <v>292</v>
      </c>
      <c r="DD53" s="393" t="s">
        <v>292</v>
      </c>
      <c r="DE53" s="394" t="s">
        <v>292</v>
      </c>
      <c r="DF53" s="386" t="s">
        <v>292</v>
      </c>
      <c r="DG53" s="395"/>
      <c r="DH53" s="415"/>
      <c r="DI53" s="387">
        <f t="shared" si="153"/>
        <v>37007</v>
      </c>
      <c r="DJ53" s="388" t="s">
        <v>366</v>
      </c>
      <c r="DK53" s="389">
        <v>36865</v>
      </c>
      <c r="DL53" s="389">
        <v>36897</v>
      </c>
      <c r="DM53" s="390" t="s">
        <v>711</v>
      </c>
      <c r="DN53" s="391" t="s">
        <v>648</v>
      </c>
      <c r="DO53" s="392" t="s">
        <v>615</v>
      </c>
      <c r="DP53" s="393" t="s">
        <v>1335</v>
      </c>
      <c r="DQ53" s="394" t="s">
        <v>712</v>
      </c>
      <c r="DR53" s="386" t="s">
        <v>292</v>
      </c>
      <c r="DS53" s="395"/>
      <c r="DT53" s="415"/>
      <c r="DU53" s="387" t="str">
        <f t="shared" si="154"/>
        <v/>
      </c>
      <c r="DV53" s="388" t="s">
        <v>292</v>
      </c>
      <c r="DW53" s="389" t="s">
        <v>292</v>
      </c>
      <c r="DX53" s="389" t="s">
        <v>292</v>
      </c>
      <c r="DY53" s="390" t="s">
        <v>292</v>
      </c>
      <c r="DZ53" s="391" t="s">
        <v>292</v>
      </c>
      <c r="EA53" s="392" t="s">
        <v>292</v>
      </c>
      <c r="EB53" s="393" t="s">
        <v>292</v>
      </c>
      <c r="EC53" s="394" t="s">
        <v>292</v>
      </c>
      <c r="ED53" s="386" t="s">
        <v>292</v>
      </c>
      <c r="EE53" s="395"/>
      <c r="EF53" s="415"/>
      <c r="EG53" s="387" t="str">
        <f t="shared" si="155"/>
        <v/>
      </c>
      <c r="EH53" s="388" t="s">
        <v>292</v>
      </c>
      <c r="EI53" s="389" t="s">
        <v>292</v>
      </c>
      <c r="EJ53" s="389" t="s">
        <v>292</v>
      </c>
      <c r="EK53" s="390" t="s">
        <v>292</v>
      </c>
      <c r="EL53" s="391" t="s">
        <v>292</v>
      </c>
      <c r="EM53" s="392" t="s">
        <v>292</v>
      </c>
      <c r="EN53" s="393" t="s">
        <v>292</v>
      </c>
      <c r="EO53" s="394" t="s">
        <v>292</v>
      </c>
      <c r="EP53" s="386" t="s">
        <v>292</v>
      </c>
      <c r="EQ53" s="395"/>
      <c r="ER53" s="415"/>
      <c r="ES53" s="387" t="str">
        <f t="shared" si="156"/>
        <v/>
      </c>
      <c r="ET53" s="388" t="s">
        <v>292</v>
      </c>
      <c r="EU53" s="389" t="s">
        <v>292</v>
      </c>
      <c r="EV53" s="389" t="s">
        <v>292</v>
      </c>
      <c r="EW53" s="390" t="s">
        <v>292</v>
      </c>
      <c r="EX53" s="391" t="s">
        <v>292</v>
      </c>
      <c r="EY53" s="392" t="s">
        <v>292</v>
      </c>
      <c r="EZ53" s="393" t="s">
        <v>292</v>
      </c>
      <c r="FA53" s="394" t="s">
        <v>292</v>
      </c>
      <c r="FB53" s="386" t="s">
        <v>292</v>
      </c>
      <c r="FC53" s="395"/>
      <c r="FD53" s="415"/>
      <c r="FE53" s="387" t="str">
        <f t="shared" si="157"/>
        <v/>
      </c>
      <c r="FF53" s="388" t="s">
        <v>292</v>
      </c>
      <c r="FG53" s="389" t="s">
        <v>292</v>
      </c>
      <c r="FH53" s="389" t="s">
        <v>292</v>
      </c>
      <c r="FI53" s="390" t="s">
        <v>292</v>
      </c>
      <c r="FJ53" s="391" t="s">
        <v>292</v>
      </c>
      <c r="FK53" s="392" t="s">
        <v>292</v>
      </c>
      <c r="FL53" s="393" t="s">
        <v>292</v>
      </c>
      <c r="FM53" s="394" t="s">
        <v>292</v>
      </c>
      <c r="FN53" s="386" t="s">
        <v>292</v>
      </c>
      <c r="FO53" s="395"/>
      <c r="FP53" s="415"/>
      <c r="FQ53" s="387" t="str">
        <f t="shared" si="158"/>
        <v/>
      </c>
      <c r="FR53" s="388" t="s">
        <v>292</v>
      </c>
      <c r="FS53" s="389" t="s">
        <v>292</v>
      </c>
      <c r="FT53" s="389" t="s">
        <v>292</v>
      </c>
      <c r="FU53" s="390" t="s">
        <v>292</v>
      </c>
      <c r="FV53" s="391" t="s">
        <v>292</v>
      </c>
      <c r="FW53" s="392" t="s">
        <v>292</v>
      </c>
      <c r="FX53" s="393" t="s">
        <v>292</v>
      </c>
      <c r="FY53" s="394" t="s">
        <v>292</v>
      </c>
      <c r="FZ53" s="386" t="s">
        <v>292</v>
      </c>
      <c r="GA53" s="395"/>
      <c r="GB53" s="415"/>
      <c r="GC53" s="387" t="str">
        <f t="shared" si="159"/>
        <v/>
      </c>
      <c r="GD53" s="388" t="s">
        <v>292</v>
      </c>
      <c r="GE53" s="389" t="s">
        <v>292</v>
      </c>
      <c r="GF53" s="389" t="s">
        <v>292</v>
      </c>
      <c r="GG53" s="390" t="s">
        <v>292</v>
      </c>
      <c r="GH53" s="391" t="s">
        <v>292</v>
      </c>
      <c r="GI53" s="392" t="s">
        <v>292</v>
      </c>
      <c r="GJ53" s="393" t="s">
        <v>292</v>
      </c>
      <c r="GK53" s="394" t="s">
        <v>292</v>
      </c>
      <c r="GL53" s="386" t="s">
        <v>292</v>
      </c>
      <c r="GM53" s="395"/>
      <c r="GN53" s="415"/>
      <c r="GO53" s="387" t="str">
        <f t="shared" si="160"/>
        <v/>
      </c>
      <c r="GP53" s="388" t="s">
        <v>292</v>
      </c>
      <c r="GQ53" s="389" t="s">
        <v>292</v>
      </c>
      <c r="GR53" s="389" t="s">
        <v>292</v>
      </c>
      <c r="GS53" s="390" t="s">
        <v>292</v>
      </c>
      <c r="GT53" s="391" t="s">
        <v>292</v>
      </c>
      <c r="GU53" s="392" t="s">
        <v>292</v>
      </c>
      <c r="GV53" s="393" t="s">
        <v>292</v>
      </c>
      <c r="GW53" s="394" t="s">
        <v>292</v>
      </c>
      <c r="GX53" s="386"/>
      <c r="GY53" s="395"/>
      <c r="GZ53" s="415"/>
      <c r="HA53" s="387" t="str">
        <f t="shared" si="161"/>
        <v/>
      </c>
      <c r="HB53" s="388" t="s">
        <v>292</v>
      </c>
      <c r="HC53" s="389" t="s">
        <v>292</v>
      </c>
      <c r="HD53" s="389" t="s">
        <v>292</v>
      </c>
      <c r="HE53" s="390" t="s">
        <v>292</v>
      </c>
      <c r="HF53" s="391" t="s">
        <v>292</v>
      </c>
      <c r="HG53" s="392" t="s">
        <v>292</v>
      </c>
      <c r="HH53" s="393" t="s">
        <v>292</v>
      </c>
      <c r="HI53" s="394" t="s">
        <v>292</v>
      </c>
      <c r="HJ53" s="386" t="s">
        <v>292</v>
      </c>
      <c r="HK53" s="395"/>
      <c r="HM53" s="387" t="str">
        <f t="shared" si="162"/>
        <v/>
      </c>
      <c r="HN53" s="388" t="s">
        <v>292</v>
      </c>
      <c r="HO53" s="396"/>
      <c r="HP53" s="389"/>
      <c r="HQ53" s="390" t="s">
        <v>292</v>
      </c>
      <c r="HR53" s="391" t="s">
        <v>292</v>
      </c>
      <c r="HS53" s="392" t="s">
        <v>292</v>
      </c>
      <c r="HT53" s="393" t="s">
        <v>292</v>
      </c>
      <c r="HU53" s="394" t="s">
        <v>292</v>
      </c>
      <c r="HV53" s="386" t="s">
        <v>292</v>
      </c>
      <c r="HW53" s="395"/>
      <c r="HY53" s="387" t="str">
        <f t="shared" si="163"/>
        <v/>
      </c>
      <c r="HZ53" s="388" t="s">
        <v>292</v>
      </c>
      <c r="IA53" s="419" t="s">
        <v>292</v>
      </c>
      <c r="IB53" s="419" t="s">
        <v>292</v>
      </c>
      <c r="IC53" s="390" t="s">
        <v>292</v>
      </c>
      <c r="ID53" s="391" t="s">
        <v>292</v>
      </c>
      <c r="IE53" s="392" t="s">
        <v>292</v>
      </c>
      <c r="IF53" s="393" t="s">
        <v>292</v>
      </c>
      <c r="IG53" s="394" t="s">
        <v>292</v>
      </c>
      <c r="IH53" s="386" t="s">
        <v>292</v>
      </c>
      <c r="II53" s="395"/>
      <c r="IK53" s="387" t="str">
        <f t="shared" si="164"/>
        <v/>
      </c>
      <c r="IL53" s="388" t="s">
        <v>292</v>
      </c>
      <c r="IM53" s="419" t="s">
        <v>292</v>
      </c>
      <c r="IN53" s="419" t="s">
        <v>292</v>
      </c>
      <c r="IO53" s="390" t="s">
        <v>292</v>
      </c>
      <c r="IP53" s="391" t="s">
        <v>292</v>
      </c>
      <c r="IQ53" s="392" t="s">
        <v>292</v>
      </c>
      <c r="IR53" s="393" t="s">
        <v>292</v>
      </c>
      <c r="IS53" s="394" t="s">
        <v>292</v>
      </c>
      <c r="IT53" s="386" t="s">
        <v>292</v>
      </c>
      <c r="IU53" s="395"/>
      <c r="IV53" s="364" t="s">
        <v>292</v>
      </c>
      <c r="IW53" s="387" t="str">
        <f t="shared" si="0"/>
        <v/>
      </c>
      <c r="IX53" s="388" t="str">
        <f t="shared" si="1"/>
        <v/>
      </c>
      <c r="IY53" s="419" t="str">
        <f t="shared" si="56"/>
        <v/>
      </c>
      <c r="IZ53" s="396" t="str">
        <f t="shared" si="57"/>
        <v/>
      </c>
      <c r="JA53" s="390" t="str">
        <f t="shared" si="3"/>
        <v/>
      </c>
      <c r="JB53" s="391" t="str">
        <f t="shared" si="58"/>
        <v/>
      </c>
      <c r="JC53" s="392" t="str">
        <f t="shared" si="4"/>
        <v/>
      </c>
      <c r="JD53" s="393" t="str">
        <f t="shared" si="80"/>
        <v/>
      </c>
      <c r="JE53" s="394" t="str">
        <f t="shared" si="5"/>
        <v/>
      </c>
      <c r="JF53" s="386" t="str">
        <f t="shared" si="6"/>
        <v/>
      </c>
      <c r="JG53" s="395"/>
      <c r="JH53" s="420" t="s">
        <v>292</v>
      </c>
      <c r="JI53" s="387" t="str">
        <f t="shared" si="59"/>
        <v/>
      </c>
      <c r="JJ53" s="388" t="str">
        <f t="shared" si="60"/>
        <v/>
      </c>
      <c r="JK53" s="419" t="str">
        <f t="shared" si="61"/>
        <v/>
      </c>
      <c r="JL53" s="396" t="str">
        <f t="shared" si="62"/>
        <v/>
      </c>
      <c r="JM53" s="390" t="str">
        <f t="shared" si="63"/>
        <v/>
      </c>
      <c r="JN53" s="391" t="str">
        <f t="shared" si="64"/>
        <v/>
      </c>
      <c r="JO53" s="392" t="str">
        <f t="shared" si="65"/>
        <v/>
      </c>
      <c r="JP53" s="393" t="str">
        <f t="shared" si="66"/>
        <v/>
      </c>
      <c r="JQ53" s="394" t="str">
        <f t="shared" si="67"/>
        <v/>
      </c>
      <c r="JR53" s="386" t="str">
        <f t="shared" si="68"/>
        <v/>
      </c>
      <c r="JS53" s="395"/>
      <c r="JT53" s="420" t="s">
        <v>292</v>
      </c>
      <c r="JU53" s="387" t="str">
        <f t="shared" si="69"/>
        <v/>
      </c>
      <c r="JV53" s="388" t="str">
        <f t="shared" si="70"/>
        <v/>
      </c>
      <c r="JW53" s="419" t="str">
        <f t="shared" si="71"/>
        <v/>
      </c>
      <c r="JX53" s="396" t="str">
        <f t="shared" si="72"/>
        <v/>
      </c>
      <c r="JY53" s="390" t="str">
        <f t="shared" si="73"/>
        <v/>
      </c>
      <c r="JZ53" s="391" t="str">
        <f t="shared" si="74"/>
        <v/>
      </c>
      <c r="KA53" s="392" t="str">
        <f t="shared" si="75"/>
        <v/>
      </c>
      <c r="KB53" s="393" t="str">
        <f t="shared" si="76"/>
        <v/>
      </c>
      <c r="KC53" s="394" t="str">
        <f t="shared" si="77"/>
        <v/>
      </c>
      <c r="KD53" s="386" t="str">
        <f t="shared" si="78"/>
        <v/>
      </c>
      <c r="KE53" s="395"/>
      <c r="KG53" s="387" t="str">
        <f t="shared" si="26"/>
        <v/>
      </c>
      <c r="KH53" s="388" t="str">
        <f t="shared" si="27"/>
        <v/>
      </c>
      <c r="KI53" s="419" t="str">
        <f t="shared" si="28"/>
        <v/>
      </c>
      <c r="KJ53" s="396" t="str">
        <f t="shared" si="29"/>
        <v/>
      </c>
      <c r="KK53" s="390" t="str">
        <f t="shared" si="30"/>
        <v/>
      </c>
      <c r="KL53" s="391" t="str">
        <f t="shared" si="79"/>
        <v/>
      </c>
      <c r="KM53" s="392" t="str">
        <f t="shared" si="31"/>
        <v/>
      </c>
      <c r="KN53" s="393" t="str">
        <f t="shared" si="32"/>
        <v/>
      </c>
      <c r="KO53" s="394" t="str">
        <f t="shared" si="33"/>
        <v/>
      </c>
      <c r="KP53" s="386" t="str">
        <f t="shared" si="34"/>
        <v/>
      </c>
      <c r="KQ53" s="395"/>
    </row>
    <row r="54" spans="1:304" ht="13.5" customHeight="1">
      <c r="A54" s="385"/>
      <c r="B54" s="415" t="s">
        <v>315</v>
      </c>
      <c r="D54" s="364"/>
      <c r="E54" s="387">
        <f t="shared" si="144"/>
        <v>33548</v>
      </c>
      <c r="F54" s="388" t="s">
        <v>296</v>
      </c>
      <c r="G54" s="389">
        <v>32932</v>
      </c>
      <c r="H54" s="389">
        <v>33548</v>
      </c>
      <c r="I54" s="390" t="s">
        <v>1113</v>
      </c>
      <c r="J54" s="391" t="s">
        <v>766</v>
      </c>
      <c r="K54" s="392" t="s">
        <v>615</v>
      </c>
      <c r="L54" s="393" t="s">
        <v>1335</v>
      </c>
      <c r="M54" s="394" t="s">
        <v>1114</v>
      </c>
      <c r="N54" s="386" t="s">
        <v>292</v>
      </c>
      <c r="O54" s="395"/>
      <c r="P54" s="415"/>
      <c r="Q54" s="387">
        <f t="shared" si="145"/>
        <v>34190</v>
      </c>
      <c r="R54" s="388" t="s">
        <v>297</v>
      </c>
      <c r="S54" s="389">
        <v>33548</v>
      </c>
      <c r="T54" s="389">
        <v>33950</v>
      </c>
      <c r="U54" s="390" t="s">
        <v>1115</v>
      </c>
      <c r="V54" s="391" t="s">
        <v>861</v>
      </c>
      <c r="W54" s="392" t="s">
        <v>615</v>
      </c>
      <c r="X54" s="393" t="s">
        <v>1335</v>
      </c>
      <c r="Y54" s="394" t="s">
        <v>1116</v>
      </c>
      <c r="Z54" s="386" t="s">
        <v>292</v>
      </c>
      <c r="AA54" s="395"/>
      <c r="AB54" s="415"/>
      <c r="AC54" s="387">
        <f t="shared" si="146"/>
        <v>34452</v>
      </c>
      <c r="AD54" s="388" t="s">
        <v>713</v>
      </c>
      <c r="AE54" s="389">
        <v>34190</v>
      </c>
      <c r="AF54" s="389">
        <v>34452</v>
      </c>
      <c r="AG54" s="390" t="s">
        <v>1117</v>
      </c>
      <c r="AH54" s="391" t="s">
        <v>835</v>
      </c>
      <c r="AI54" s="392" t="s">
        <v>615</v>
      </c>
      <c r="AJ54" s="393" t="s">
        <v>1364</v>
      </c>
      <c r="AK54" s="394" t="s">
        <v>1118</v>
      </c>
      <c r="AL54" s="386" t="s">
        <v>292</v>
      </c>
      <c r="AM54" s="395"/>
      <c r="AN54" s="415"/>
      <c r="AO54" s="387">
        <f t="shared" si="147"/>
        <v>34515</v>
      </c>
      <c r="AP54" s="388" t="s">
        <v>602</v>
      </c>
      <c r="AQ54" s="389">
        <v>34452</v>
      </c>
      <c r="AR54" s="389">
        <v>34515</v>
      </c>
      <c r="AS54" s="390" t="s">
        <v>1119</v>
      </c>
      <c r="AT54" s="391" t="s">
        <v>680</v>
      </c>
      <c r="AU54" s="392" t="s">
        <v>615</v>
      </c>
      <c r="AV54" s="393" t="s">
        <v>1338</v>
      </c>
      <c r="AW54" s="394" t="s">
        <v>1120</v>
      </c>
      <c r="AX54" s="386" t="s">
        <v>292</v>
      </c>
      <c r="AY54" s="395"/>
      <c r="AZ54" s="415"/>
      <c r="BA54" s="387">
        <f t="shared" si="148"/>
        <v>35075</v>
      </c>
      <c r="BB54" s="388" t="s">
        <v>607</v>
      </c>
      <c r="BC54" s="389">
        <v>34515</v>
      </c>
      <c r="BD54" s="389">
        <v>34919</v>
      </c>
      <c r="BE54" s="390" t="s">
        <v>1031</v>
      </c>
      <c r="BF54" s="391" t="s">
        <v>745</v>
      </c>
      <c r="BG54" s="392" t="s">
        <v>615</v>
      </c>
      <c r="BH54" s="393" t="s">
        <v>1364</v>
      </c>
      <c r="BI54" s="394" t="s">
        <v>1121</v>
      </c>
      <c r="BJ54" s="386" t="s">
        <v>292</v>
      </c>
      <c r="BK54" s="395"/>
      <c r="BL54" s="415"/>
      <c r="BM54" s="387">
        <f t="shared" si="149"/>
        <v>35376</v>
      </c>
      <c r="BN54" s="388" t="s">
        <v>362</v>
      </c>
      <c r="BO54" s="389">
        <v>35075</v>
      </c>
      <c r="BP54" s="389">
        <v>35376</v>
      </c>
      <c r="BQ54" s="390" t="s">
        <v>1122</v>
      </c>
      <c r="BR54" s="391" t="s">
        <v>873</v>
      </c>
      <c r="BS54" s="392" t="s">
        <v>615</v>
      </c>
      <c r="BT54" s="393" t="s">
        <v>1335</v>
      </c>
      <c r="BU54" s="394" t="s">
        <v>1123</v>
      </c>
      <c r="BV54" s="386" t="s">
        <v>292</v>
      </c>
      <c r="BW54" s="395"/>
      <c r="BX54" s="417"/>
      <c r="BY54" s="387">
        <f t="shared" si="150"/>
        <v>36006</v>
      </c>
      <c r="BZ54" s="388" t="s">
        <v>363</v>
      </c>
      <c r="CA54" s="389">
        <v>35376</v>
      </c>
      <c r="CB54" s="389">
        <v>35684</v>
      </c>
      <c r="CC54" s="390" t="s">
        <v>966</v>
      </c>
      <c r="CD54" s="391" t="s">
        <v>755</v>
      </c>
      <c r="CE54" s="392" t="s">
        <v>615</v>
      </c>
      <c r="CF54" s="393" t="s">
        <v>1335</v>
      </c>
      <c r="CG54" s="394" t="s">
        <v>967</v>
      </c>
      <c r="CH54" s="386" t="s">
        <v>292</v>
      </c>
      <c r="CI54" s="395"/>
      <c r="CJ54" s="417"/>
      <c r="CK54" s="387">
        <f t="shared" si="151"/>
        <v>36621</v>
      </c>
      <c r="CL54" s="388" t="s">
        <v>364</v>
      </c>
      <c r="CM54" s="389">
        <v>36006</v>
      </c>
      <c r="CN54" s="389">
        <v>36438</v>
      </c>
      <c r="CO54" s="390" t="s">
        <v>985</v>
      </c>
      <c r="CP54" s="391" t="s">
        <v>645</v>
      </c>
      <c r="CQ54" s="392" t="s">
        <v>615</v>
      </c>
      <c r="CR54" s="393" t="s">
        <v>1335</v>
      </c>
      <c r="CS54" s="394" t="s">
        <v>986</v>
      </c>
      <c r="CT54" s="386" t="s">
        <v>292</v>
      </c>
      <c r="CU54" s="395"/>
      <c r="CV54" s="415"/>
      <c r="CW54" s="387">
        <f t="shared" si="152"/>
        <v>36711</v>
      </c>
      <c r="CX54" s="388" t="s">
        <v>365</v>
      </c>
      <c r="CY54" s="389">
        <v>36621</v>
      </c>
      <c r="CZ54" s="389">
        <v>36711</v>
      </c>
      <c r="DA54" s="390" t="s">
        <v>1094</v>
      </c>
      <c r="DB54" s="391" t="s">
        <v>640</v>
      </c>
      <c r="DC54" s="392" t="s">
        <v>615</v>
      </c>
      <c r="DD54" s="393" t="s">
        <v>1335</v>
      </c>
      <c r="DE54" s="394" t="s">
        <v>1095</v>
      </c>
      <c r="DF54" s="386" t="s">
        <v>292</v>
      </c>
      <c r="DG54" s="395"/>
      <c r="DH54" s="418"/>
      <c r="DI54" s="387">
        <f t="shared" si="153"/>
        <v>37007</v>
      </c>
      <c r="DJ54" s="388" t="s">
        <v>366</v>
      </c>
      <c r="DK54" s="389">
        <v>36711</v>
      </c>
      <c r="DL54" s="389">
        <v>36897</v>
      </c>
      <c r="DM54" s="390" t="s">
        <v>708</v>
      </c>
      <c r="DN54" s="391" t="s">
        <v>709</v>
      </c>
      <c r="DO54" s="392" t="s">
        <v>677</v>
      </c>
      <c r="DP54" s="393" t="s">
        <v>1365</v>
      </c>
      <c r="DQ54" s="394" t="s">
        <v>710</v>
      </c>
      <c r="DR54" s="386" t="s">
        <v>292</v>
      </c>
      <c r="DS54" s="395"/>
      <c r="DT54" s="415"/>
      <c r="DU54" s="387" t="str">
        <f t="shared" si="154"/>
        <v/>
      </c>
      <c r="DV54" s="388" t="s">
        <v>292</v>
      </c>
      <c r="DW54" s="389" t="s">
        <v>292</v>
      </c>
      <c r="DX54" s="389" t="s">
        <v>292</v>
      </c>
      <c r="DY54" s="390" t="s">
        <v>292</v>
      </c>
      <c r="DZ54" s="391" t="s">
        <v>292</v>
      </c>
      <c r="EA54" s="392" t="s">
        <v>292</v>
      </c>
      <c r="EB54" s="393" t="s">
        <v>292</v>
      </c>
      <c r="EC54" s="394" t="s">
        <v>292</v>
      </c>
      <c r="ED54" s="386" t="s">
        <v>292</v>
      </c>
      <c r="EE54" s="395"/>
      <c r="EF54" s="415"/>
      <c r="EG54" s="387" t="str">
        <f t="shared" si="155"/>
        <v/>
      </c>
      <c r="EH54" s="388" t="s">
        <v>292</v>
      </c>
      <c r="EI54" s="389" t="s">
        <v>292</v>
      </c>
      <c r="EJ54" s="389" t="s">
        <v>292</v>
      </c>
      <c r="EK54" s="390" t="s">
        <v>292</v>
      </c>
      <c r="EL54" s="391" t="s">
        <v>292</v>
      </c>
      <c r="EM54" s="392" t="s">
        <v>292</v>
      </c>
      <c r="EN54" s="393" t="s">
        <v>292</v>
      </c>
      <c r="EO54" s="394" t="s">
        <v>292</v>
      </c>
      <c r="EP54" s="386" t="s">
        <v>292</v>
      </c>
      <c r="EQ54" s="395"/>
      <c r="ER54" s="415"/>
      <c r="ES54" s="387" t="str">
        <f t="shared" si="156"/>
        <v/>
      </c>
      <c r="ET54" s="388" t="s">
        <v>292</v>
      </c>
      <c r="EU54" s="389" t="s">
        <v>292</v>
      </c>
      <c r="EV54" s="389" t="s">
        <v>292</v>
      </c>
      <c r="EW54" s="390" t="s">
        <v>292</v>
      </c>
      <c r="EX54" s="391" t="s">
        <v>292</v>
      </c>
      <c r="EY54" s="392" t="s">
        <v>292</v>
      </c>
      <c r="EZ54" s="393" t="s">
        <v>292</v>
      </c>
      <c r="FA54" s="394" t="s">
        <v>292</v>
      </c>
      <c r="FB54" s="386" t="s">
        <v>292</v>
      </c>
      <c r="FC54" s="395"/>
      <c r="FD54" s="415"/>
      <c r="FE54" s="387" t="str">
        <f t="shared" si="157"/>
        <v/>
      </c>
      <c r="FF54" s="388" t="s">
        <v>292</v>
      </c>
      <c r="FG54" s="389" t="s">
        <v>292</v>
      </c>
      <c r="FH54" s="389" t="s">
        <v>292</v>
      </c>
      <c r="FI54" s="390" t="s">
        <v>292</v>
      </c>
      <c r="FJ54" s="391" t="s">
        <v>292</v>
      </c>
      <c r="FK54" s="392" t="s">
        <v>292</v>
      </c>
      <c r="FL54" s="393" t="s">
        <v>292</v>
      </c>
      <c r="FM54" s="394" t="s">
        <v>292</v>
      </c>
      <c r="FN54" s="386" t="s">
        <v>292</v>
      </c>
      <c r="FO54" s="395"/>
      <c r="FP54" s="415"/>
      <c r="FQ54" s="387" t="str">
        <f t="shared" si="158"/>
        <v/>
      </c>
      <c r="FR54" s="388" t="s">
        <v>292</v>
      </c>
      <c r="FS54" s="389" t="s">
        <v>292</v>
      </c>
      <c r="FT54" s="389" t="s">
        <v>292</v>
      </c>
      <c r="FU54" s="390" t="s">
        <v>292</v>
      </c>
      <c r="FV54" s="391" t="s">
        <v>292</v>
      </c>
      <c r="FW54" s="392" t="s">
        <v>292</v>
      </c>
      <c r="FX54" s="393" t="s">
        <v>292</v>
      </c>
      <c r="FY54" s="394" t="s">
        <v>292</v>
      </c>
      <c r="FZ54" s="386" t="s">
        <v>292</v>
      </c>
      <c r="GA54" s="395"/>
      <c r="GB54" s="415"/>
      <c r="GC54" s="387" t="str">
        <f t="shared" si="159"/>
        <v/>
      </c>
      <c r="GD54" s="388" t="s">
        <v>292</v>
      </c>
      <c r="GE54" s="389" t="s">
        <v>292</v>
      </c>
      <c r="GF54" s="389" t="s">
        <v>292</v>
      </c>
      <c r="GG54" s="390" t="s">
        <v>292</v>
      </c>
      <c r="GH54" s="391" t="s">
        <v>292</v>
      </c>
      <c r="GI54" s="392" t="s">
        <v>292</v>
      </c>
      <c r="GJ54" s="393" t="s">
        <v>292</v>
      </c>
      <c r="GK54" s="394" t="s">
        <v>292</v>
      </c>
      <c r="GL54" s="386" t="s">
        <v>292</v>
      </c>
      <c r="GM54" s="395"/>
      <c r="GN54" s="415"/>
      <c r="GO54" s="387" t="str">
        <f t="shared" si="160"/>
        <v/>
      </c>
      <c r="GP54" s="388" t="s">
        <v>292</v>
      </c>
      <c r="GQ54" s="389" t="s">
        <v>292</v>
      </c>
      <c r="GR54" s="389" t="s">
        <v>292</v>
      </c>
      <c r="GS54" s="390" t="s">
        <v>292</v>
      </c>
      <c r="GT54" s="391" t="s">
        <v>292</v>
      </c>
      <c r="GU54" s="392" t="s">
        <v>292</v>
      </c>
      <c r="GV54" s="393" t="s">
        <v>292</v>
      </c>
      <c r="GW54" s="394" t="s">
        <v>292</v>
      </c>
      <c r="GX54" s="386"/>
      <c r="GY54" s="395"/>
      <c r="GZ54" s="415"/>
      <c r="HA54" s="387" t="str">
        <f t="shared" si="161"/>
        <v/>
      </c>
      <c r="HB54" s="388" t="s">
        <v>292</v>
      </c>
      <c r="HC54" s="389" t="s">
        <v>292</v>
      </c>
      <c r="HD54" s="389" t="s">
        <v>292</v>
      </c>
      <c r="HE54" s="390" t="s">
        <v>292</v>
      </c>
      <c r="HF54" s="391" t="s">
        <v>292</v>
      </c>
      <c r="HG54" s="392" t="s">
        <v>292</v>
      </c>
      <c r="HH54" s="393" t="s">
        <v>292</v>
      </c>
      <c r="HI54" s="394" t="s">
        <v>292</v>
      </c>
      <c r="HJ54" s="386" t="s">
        <v>292</v>
      </c>
      <c r="HK54" s="395"/>
      <c r="HM54" s="387" t="str">
        <f t="shared" si="162"/>
        <v/>
      </c>
      <c r="HN54" s="388" t="s">
        <v>292</v>
      </c>
      <c r="HO54" s="396"/>
      <c r="HP54" s="389"/>
      <c r="HQ54" s="390" t="s">
        <v>292</v>
      </c>
      <c r="HR54" s="391" t="s">
        <v>292</v>
      </c>
      <c r="HS54" s="392" t="s">
        <v>292</v>
      </c>
      <c r="HT54" s="393" t="s">
        <v>292</v>
      </c>
      <c r="HU54" s="394" t="s">
        <v>292</v>
      </c>
      <c r="HV54" s="386" t="s">
        <v>292</v>
      </c>
      <c r="HW54" s="395"/>
      <c r="HY54" s="387" t="str">
        <f t="shared" si="163"/>
        <v/>
      </c>
      <c r="HZ54" s="388" t="s">
        <v>292</v>
      </c>
      <c r="IA54" s="419" t="s">
        <v>292</v>
      </c>
      <c r="IB54" s="419" t="s">
        <v>292</v>
      </c>
      <c r="IC54" s="390" t="s">
        <v>292</v>
      </c>
      <c r="ID54" s="391" t="s">
        <v>292</v>
      </c>
      <c r="IE54" s="392" t="s">
        <v>292</v>
      </c>
      <c r="IF54" s="393" t="s">
        <v>292</v>
      </c>
      <c r="IG54" s="394" t="s">
        <v>292</v>
      </c>
      <c r="IH54" s="386" t="s">
        <v>292</v>
      </c>
      <c r="II54" s="395"/>
      <c r="IK54" s="387" t="str">
        <f t="shared" si="164"/>
        <v/>
      </c>
      <c r="IL54" s="388" t="s">
        <v>292</v>
      </c>
      <c r="IM54" s="419" t="s">
        <v>292</v>
      </c>
      <c r="IN54" s="419" t="s">
        <v>292</v>
      </c>
      <c r="IO54" s="390" t="s">
        <v>292</v>
      </c>
      <c r="IP54" s="391" t="s">
        <v>292</v>
      </c>
      <c r="IQ54" s="392" t="s">
        <v>292</v>
      </c>
      <c r="IR54" s="393" t="s">
        <v>292</v>
      </c>
      <c r="IS54" s="394" t="s">
        <v>292</v>
      </c>
      <c r="IT54" s="386" t="s">
        <v>292</v>
      </c>
      <c r="IU54" s="395"/>
      <c r="IV54" s="364" t="s">
        <v>292</v>
      </c>
      <c r="IW54" s="387" t="str">
        <f t="shared" si="0"/>
        <v/>
      </c>
      <c r="IX54" s="388" t="str">
        <f t="shared" si="1"/>
        <v/>
      </c>
      <c r="IY54" s="419" t="str">
        <f t="shared" si="56"/>
        <v/>
      </c>
      <c r="IZ54" s="396" t="str">
        <f t="shared" si="57"/>
        <v/>
      </c>
      <c r="JA54" s="390" t="str">
        <f t="shared" si="3"/>
        <v/>
      </c>
      <c r="JB54" s="391" t="str">
        <f t="shared" si="58"/>
        <v/>
      </c>
      <c r="JC54" s="392" t="str">
        <f t="shared" si="4"/>
        <v/>
      </c>
      <c r="JD54" s="393" t="str">
        <f t="shared" si="80"/>
        <v/>
      </c>
      <c r="JE54" s="394" t="str">
        <f t="shared" si="5"/>
        <v/>
      </c>
      <c r="JF54" s="386" t="str">
        <f t="shared" si="6"/>
        <v/>
      </c>
      <c r="JG54" s="395"/>
      <c r="JH54" s="420" t="s">
        <v>292</v>
      </c>
      <c r="JI54" s="387" t="str">
        <f t="shared" si="59"/>
        <v/>
      </c>
      <c r="JJ54" s="388" t="str">
        <f t="shared" si="60"/>
        <v/>
      </c>
      <c r="JK54" s="419" t="str">
        <f t="shared" si="61"/>
        <v/>
      </c>
      <c r="JL54" s="396" t="str">
        <f t="shared" si="62"/>
        <v/>
      </c>
      <c r="JM54" s="390" t="str">
        <f t="shared" si="63"/>
        <v/>
      </c>
      <c r="JN54" s="391" t="str">
        <f t="shared" si="64"/>
        <v/>
      </c>
      <c r="JO54" s="392" t="str">
        <f t="shared" si="65"/>
        <v/>
      </c>
      <c r="JP54" s="393" t="str">
        <f t="shared" si="66"/>
        <v/>
      </c>
      <c r="JQ54" s="394" t="str">
        <f t="shared" si="67"/>
        <v/>
      </c>
      <c r="JR54" s="386" t="str">
        <f t="shared" si="68"/>
        <v/>
      </c>
      <c r="JS54" s="395"/>
      <c r="JT54" s="420" t="s">
        <v>292</v>
      </c>
      <c r="JU54" s="387" t="str">
        <f t="shared" si="69"/>
        <v/>
      </c>
      <c r="JV54" s="388" t="str">
        <f t="shared" si="70"/>
        <v/>
      </c>
      <c r="JW54" s="419" t="str">
        <f t="shared" si="71"/>
        <v/>
      </c>
      <c r="JX54" s="396" t="str">
        <f t="shared" si="72"/>
        <v/>
      </c>
      <c r="JY54" s="390" t="str">
        <f t="shared" si="73"/>
        <v/>
      </c>
      <c r="JZ54" s="391" t="str">
        <f t="shared" si="74"/>
        <v/>
      </c>
      <c r="KA54" s="392" t="str">
        <f t="shared" si="75"/>
        <v/>
      </c>
      <c r="KB54" s="393" t="str">
        <f t="shared" si="76"/>
        <v/>
      </c>
      <c r="KC54" s="394" t="str">
        <f t="shared" si="77"/>
        <v/>
      </c>
      <c r="KD54" s="386" t="str">
        <f t="shared" si="78"/>
        <v/>
      </c>
      <c r="KE54" s="395"/>
      <c r="KG54" s="387" t="str">
        <f t="shared" si="26"/>
        <v/>
      </c>
      <c r="KH54" s="388" t="str">
        <f t="shared" si="27"/>
        <v/>
      </c>
      <c r="KI54" s="419" t="str">
        <f t="shared" si="28"/>
        <v/>
      </c>
      <c r="KJ54" s="396" t="str">
        <f t="shared" si="29"/>
        <v/>
      </c>
      <c r="KK54" s="390" t="str">
        <f t="shared" si="30"/>
        <v/>
      </c>
      <c r="KL54" s="391" t="str">
        <f t="shared" si="79"/>
        <v/>
      </c>
      <c r="KM54" s="392" t="str">
        <f t="shared" si="31"/>
        <v/>
      </c>
      <c r="KN54" s="393" t="str">
        <f t="shared" si="32"/>
        <v/>
      </c>
      <c r="KO54" s="394" t="str">
        <f t="shared" si="33"/>
        <v/>
      </c>
      <c r="KP54" s="386" t="str">
        <f t="shared" si="34"/>
        <v/>
      </c>
      <c r="KQ54" s="395"/>
    </row>
    <row r="55" spans="1:304" ht="13.5" customHeight="1">
      <c r="A55" s="385"/>
      <c r="B55" s="415" t="s">
        <v>315</v>
      </c>
      <c r="D55" s="364"/>
      <c r="E55" s="387" t="str">
        <f t="shared" si="144"/>
        <v/>
      </c>
      <c r="F55" s="388" t="s">
        <v>292</v>
      </c>
      <c r="G55" s="389" t="s">
        <v>292</v>
      </c>
      <c r="H55" s="389" t="s">
        <v>292</v>
      </c>
      <c r="I55" s="390" t="s">
        <v>292</v>
      </c>
      <c r="J55" s="391" t="s">
        <v>292</v>
      </c>
      <c r="K55" s="392" t="s">
        <v>292</v>
      </c>
      <c r="L55" s="393" t="s">
        <v>292</v>
      </c>
      <c r="M55" s="394" t="s">
        <v>292</v>
      </c>
      <c r="N55" s="386" t="s">
        <v>292</v>
      </c>
      <c r="O55" s="395"/>
      <c r="P55" s="415"/>
      <c r="Q55" s="387">
        <f t="shared" si="145"/>
        <v>34190</v>
      </c>
      <c r="R55" s="388" t="s">
        <v>297</v>
      </c>
      <c r="S55" s="389">
        <v>33950</v>
      </c>
      <c r="T55" s="389">
        <v>34190</v>
      </c>
      <c r="U55" s="390" t="s">
        <v>1754</v>
      </c>
      <c r="V55" s="391" t="s">
        <v>664</v>
      </c>
      <c r="W55" s="392" t="s">
        <v>615</v>
      </c>
      <c r="X55" s="393" t="s">
        <v>1335</v>
      </c>
      <c r="Y55" s="394" t="s">
        <v>1755</v>
      </c>
      <c r="Z55" s="386" t="s">
        <v>292</v>
      </c>
      <c r="AA55" s="395"/>
      <c r="AB55" s="415"/>
      <c r="AC55" s="387" t="str">
        <f t="shared" si="146"/>
        <v/>
      </c>
      <c r="AD55" s="388" t="s">
        <v>292</v>
      </c>
      <c r="AE55" s="389" t="s">
        <v>292</v>
      </c>
      <c r="AF55" s="389" t="s">
        <v>292</v>
      </c>
      <c r="AG55" s="390" t="s">
        <v>292</v>
      </c>
      <c r="AH55" s="391" t="s">
        <v>292</v>
      </c>
      <c r="AI55" s="392" t="s">
        <v>292</v>
      </c>
      <c r="AJ55" s="393" t="s">
        <v>292</v>
      </c>
      <c r="AK55" s="394" t="s">
        <v>292</v>
      </c>
      <c r="AL55" s="386" t="s">
        <v>292</v>
      </c>
      <c r="AM55" s="395"/>
      <c r="AN55" s="415"/>
      <c r="AO55" s="387" t="str">
        <f t="shared" si="147"/>
        <v/>
      </c>
      <c r="AP55" s="388" t="s">
        <v>292</v>
      </c>
      <c r="AQ55" s="389" t="s">
        <v>292</v>
      </c>
      <c r="AR55" s="389" t="s">
        <v>292</v>
      </c>
      <c r="AS55" s="390" t="s">
        <v>292</v>
      </c>
      <c r="AT55" s="391" t="s">
        <v>292</v>
      </c>
      <c r="AU55" s="392" t="s">
        <v>292</v>
      </c>
      <c r="AV55" s="393" t="s">
        <v>292</v>
      </c>
      <c r="AW55" s="394" t="s">
        <v>292</v>
      </c>
      <c r="AX55" s="386" t="s">
        <v>292</v>
      </c>
      <c r="AY55" s="395"/>
      <c r="AZ55" s="415"/>
      <c r="BA55" s="387">
        <f t="shared" si="148"/>
        <v>35075</v>
      </c>
      <c r="BB55" s="388" t="s">
        <v>607</v>
      </c>
      <c r="BC55" s="389">
        <v>34919</v>
      </c>
      <c r="BD55" s="389">
        <v>35075</v>
      </c>
      <c r="BE55" s="390" t="s">
        <v>751</v>
      </c>
      <c r="BF55" s="391" t="s">
        <v>693</v>
      </c>
      <c r="BG55" s="392" t="s">
        <v>615</v>
      </c>
      <c r="BH55" s="393" t="s">
        <v>1335</v>
      </c>
      <c r="BI55" s="394" t="s">
        <v>752</v>
      </c>
      <c r="BJ55" s="386" t="s">
        <v>292</v>
      </c>
      <c r="BK55" s="395"/>
      <c r="BL55" s="415"/>
      <c r="BM55" s="387" t="str">
        <f t="shared" si="149"/>
        <v/>
      </c>
      <c r="BN55" s="388" t="s">
        <v>292</v>
      </c>
      <c r="BO55" s="389" t="s">
        <v>292</v>
      </c>
      <c r="BP55" s="389" t="s">
        <v>292</v>
      </c>
      <c r="BQ55" s="390" t="s">
        <v>292</v>
      </c>
      <c r="BR55" s="391" t="s">
        <v>292</v>
      </c>
      <c r="BS55" s="392" t="s">
        <v>292</v>
      </c>
      <c r="BT55" s="393" t="s">
        <v>292</v>
      </c>
      <c r="BU55" s="394" t="s">
        <v>292</v>
      </c>
      <c r="BV55" s="386" t="s">
        <v>292</v>
      </c>
      <c r="BW55" s="395"/>
      <c r="BX55" s="417"/>
      <c r="BY55" s="387">
        <f t="shared" si="150"/>
        <v>36006</v>
      </c>
      <c r="BZ55" s="388" t="s">
        <v>363</v>
      </c>
      <c r="CA55" s="389">
        <v>35684</v>
      </c>
      <c r="CB55" s="389">
        <v>36006</v>
      </c>
      <c r="CC55" s="390" t="s">
        <v>1092</v>
      </c>
      <c r="CD55" s="391" t="s">
        <v>693</v>
      </c>
      <c r="CE55" s="392" t="s">
        <v>615</v>
      </c>
      <c r="CF55" s="393" t="s">
        <v>1335</v>
      </c>
      <c r="CG55" s="394" t="s">
        <v>1093</v>
      </c>
      <c r="CH55" s="386" t="s">
        <v>292</v>
      </c>
      <c r="CI55" s="395"/>
      <c r="CJ55" s="418"/>
      <c r="CK55" s="387">
        <f t="shared" si="151"/>
        <v>36621</v>
      </c>
      <c r="CL55" s="388" t="s">
        <v>364</v>
      </c>
      <c r="CM55" s="389">
        <v>36438</v>
      </c>
      <c r="CN55" s="389">
        <v>36621</v>
      </c>
      <c r="CO55" s="390" t="s">
        <v>1094</v>
      </c>
      <c r="CP55" s="391" t="s">
        <v>640</v>
      </c>
      <c r="CQ55" s="392" t="s">
        <v>615</v>
      </c>
      <c r="CR55" s="393" t="s">
        <v>1335</v>
      </c>
      <c r="CS55" s="394" t="s">
        <v>1095</v>
      </c>
      <c r="CT55" s="386" t="s">
        <v>292</v>
      </c>
      <c r="CU55" s="395"/>
      <c r="CV55" s="418"/>
      <c r="CW55" s="387" t="str">
        <f t="shared" si="152"/>
        <v/>
      </c>
      <c r="CX55" s="388" t="s">
        <v>292</v>
      </c>
      <c r="CY55" s="389" t="s">
        <v>292</v>
      </c>
      <c r="CZ55" s="389" t="s">
        <v>292</v>
      </c>
      <c r="DA55" s="390" t="s">
        <v>292</v>
      </c>
      <c r="DB55" s="391" t="s">
        <v>292</v>
      </c>
      <c r="DC55" s="392" t="s">
        <v>292</v>
      </c>
      <c r="DD55" s="393" t="s">
        <v>292</v>
      </c>
      <c r="DE55" s="394" t="s">
        <v>292</v>
      </c>
      <c r="DF55" s="386" t="s">
        <v>292</v>
      </c>
      <c r="DG55" s="395"/>
      <c r="DH55" s="418"/>
      <c r="DI55" s="387" t="str">
        <f t="shared" si="153"/>
        <v/>
      </c>
      <c r="DJ55" s="388" t="s">
        <v>292</v>
      </c>
      <c r="DK55" s="389" t="s">
        <v>292</v>
      </c>
      <c r="DL55" s="389" t="s">
        <v>292</v>
      </c>
      <c r="DM55" s="390" t="s">
        <v>292</v>
      </c>
      <c r="DN55" s="391" t="s">
        <v>292</v>
      </c>
      <c r="DO55" s="392" t="s">
        <v>292</v>
      </c>
      <c r="DP55" s="393" t="s">
        <v>292</v>
      </c>
      <c r="DQ55" s="394" t="s">
        <v>292</v>
      </c>
      <c r="DR55" s="386" t="s">
        <v>292</v>
      </c>
      <c r="DS55" s="395"/>
      <c r="DT55" s="415"/>
      <c r="DU55" s="387" t="str">
        <f t="shared" si="154"/>
        <v/>
      </c>
      <c r="DV55" s="388" t="s">
        <v>292</v>
      </c>
      <c r="DW55" s="389" t="s">
        <v>292</v>
      </c>
      <c r="DX55" s="389" t="s">
        <v>292</v>
      </c>
      <c r="DY55" s="390" t="s">
        <v>292</v>
      </c>
      <c r="DZ55" s="391" t="s">
        <v>292</v>
      </c>
      <c r="EA55" s="392" t="s">
        <v>292</v>
      </c>
      <c r="EB55" s="393" t="s">
        <v>292</v>
      </c>
      <c r="EC55" s="394" t="s">
        <v>292</v>
      </c>
      <c r="ED55" s="386" t="s">
        <v>292</v>
      </c>
      <c r="EE55" s="395"/>
      <c r="EF55" s="415"/>
      <c r="EG55" s="387" t="str">
        <f t="shared" si="155"/>
        <v/>
      </c>
      <c r="EH55" s="388" t="s">
        <v>292</v>
      </c>
      <c r="EI55" s="389" t="s">
        <v>292</v>
      </c>
      <c r="EJ55" s="389" t="s">
        <v>292</v>
      </c>
      <c r="EK55" s="390" t="s">
        <v>292</v>
      </c>
      <c r="EL55" s="391" t="s">
        <v>292</v>
      </c>
      <c r="EM55" s="392" t="s">
        <v>292</v>
      </c>
      <c r="EN55" s="393" t="s">
        <v>292</v>
      </c>
      <c r="EO55" s="394" t="s">
        <v>292</v>
      </c>
      <c r="EP55" s="386" t="s">
        <v>292</v>
      </c>
      <c r="EQ55" s="395"/>
      <c r="ER55" s="415"/>
      <c r="ES55" s="387" t="str">
        <f t="shared" si="156"/>
        <v/>
      </c>
      <c r="ET55" s="388" t="s">
        <v>292</v>
      </c>
      <c r="EU55" s="389" t="s">
        <v>292</v>
      </c>
      <c r="EV55" s="389" t="s">
        <v>292</v>
      </c>
      <c r="EW55" s="390" t="s">
        <v>292</v>
      </c>
      <c r="EX55" s="391" t="s">
        <v>292</v>
      </c>
      <c r="EY55" s="392" t="s">
        <v>292</v>
      </c>
      <c r="EZ55" s="393" t="s">
        <v>292</v>
      </c>
      <c r="FA55" s="394" t="s">
        <v>292</v>
      </c>
      <c r="FB55" s="386" t="s">
        <v>292</v>
      </c>
      <c r="FC55" s="395"/>
      <c r="FD55" s="415"/>
      <c r="FE55" s="387" t="str">
        <f t="shared" si="157"/>
        <v/>
      </c>
      <c r="FF55" s="388" t="s">
        <v>292</v>
      </c>
      <c r="FG55" s="389" t="s">
        <v>292</v>
      </c>
      <c r="FH55" s="389" t="s">
        <v>292</v>
      </c>
      <c r="FI55" s="390" t="s">
        <v>292</v>
      </c>
      <c r="FJ55" s="391" t="s">
        <v>292</v>
      </c>
      <c r="FK55" s="392" t="s">
        <v>292</v>
      </c>
      <c r="FL55" s="393" t="s">
        <v>292</v>
      </c>
      <c r="FM55" s="394" t="s">
        <v>292</v>
      </c>
      <c r="FN55" s="386" t="s">
        <v>292</v>
      </c>
      <c r="FO55" s="395"/>
      <c r="FP55" s="415"/>
      <c r="FQ55" s="387" t="str">
        <f t="shared" si="158"/>
        <v/>
      </c>
      <c r="FR55" s="388" t="s">
        <v>292</v>
      </c>
      <c r="FS55" s="389" t="s">
        <v>292</v>
      </c>
      <c r="FT55" s="389" t="s">
        <v>292</v>
      </c>
      <c r="FU55" s="390" t="s">
        <v>292</v>
      </c>
      <c r="FV55" s="391" t="s">
        <v>292</v>
      </c>
      <c r="FW55" s="392" t="s">
        <v>292</v>
      </c>
      <c r="FX55" s="393" t="s">
        <v>292</v>
      </c>
      <c r="FY55" s="394" t="s">
        <v>292</v>
      </c>
      <c r="FZ55" s="386" t="s">
        <v>292</v>
      </c>
      <c r="GA55" s="395"/>
      <c r="GB55" s="415"/>
      <c r="GC55" s="387" t="str">
        <f t="shared" si="159"/>
        <v/>
      </c>
      <c r="GD55" s="388" t="s">
        <v>292</v>
      </c>
      <c r="GE55" s="389" t="s">
        <v>292</v>
      </c>
      <c r="GF55" s="389" t="s">
        <v>292</v>
      </c>
      <c r="GG55" s="390" t="s">
        <v>292</v>
      </c>
      <c r="GH55" s="391" t="s">
        <v>292</v>
      </c>
      <c r="GI55" s="392" t="s">
        <v>292</v>
      </c>
      <c r="GJ55" s="393" t="s">
        <v>292</v>
      </c>
      <c r="GK55" s="394" t="s">
        <v>292</v>
      </c>
      <c r="GL55" s="386" t="s">
        <v>292</v>
      </c>
      <c r="GM55" s="395"/>
      <c r="GN55" s="415"/>
      <c r="GO55" s="387" t="str">
        <f t="shared" si="160"/>
        <v/>
      </c>
      <c r="GP55" s="388" t="s">
        <v>292</v>
      </c>
      <c r="GQ55" s="389" t="s">
        <v>292</v>
      </c>
      <c r="GR55" s="389" t="s">
        <v>292</v>
      </c>
      <c r="GS55" s="390" t="s">
        <v>292</v>
      </c>
      <c r="GT55" s="391" t="s">
        <v>292</v>
      </c>
      <c r="GU55" s="392" t="s">
        <v>292</v>
      </c>
      <c r="GV55" s="393" t="s">
        <v>292</v>
      </c>
      <c r="GW55" s="394" t="s">
        <v>292</v>
      </c>
      <c r="GX55" s="386"/>
      <c r="GY55" s="395"/>
      <c r="GZ55" s="415"/>
      <c r="HA55" s="387" t="str">
        <f t="shared" si="161"/>
        <v/>
      </c>
      <c r="HB55" s="388" t="s">
        <v>292</v>
      </c>
      <c r="HC55" s="389" t="s">
        <v>292</v>
      </c>
      <c r="HD55" s="389" t="s">
        <v>292</v>
      </c>
      <c r="HE55" s="390" t="s">
        <v>292</v>
      </c>
      <c r="HF55" s="391" t="s">
        <v>292</v>
      </c>
      <c r="HG55" s="392" t="s">
        <v>292</v>
      </c>
      <c r="HH55" s="393" t="s">
        <v>292</v>
      </c>
      <c r="HI55" s="394" t="s">
        <v>292</v>
      </c>
      <c r="HJ55" s="386" t="s">
        <v>292</v>
      </c>
      <c r="HK55" s="395"/>
      <c r="HM55" s="387" t="str">
        <f t="shared" si="162"/>
        <v/>
      </c>
      <c r="HN55" s="388" t="s">
        <v>292</v>
      </c>
      <c r="HO55" s="396"/>
      <c r="HP55" s="389"/>
      <c r="HQ55" s="390" t="s">
        <v>292</v>
      </c>
      <c r="HR55" s="391" t="s">
        <v>292</v>
      </c>
      <c r="HS55" s="392" t="s">
        <v>292</v>
      </c>
      <c r="HT55" s="393" t="s">
        <v>292</v>
      </c>
      <c r="HU55" s="394" t="s">
        <v>292</v>
      </c>
      <c r="HV55" s="386" t="s">
        <v>292</v>
      </c>
      <c r="HW55" s="395"/>
      <c r="HY55" s="387" t="str">
        <f t="shared" si="163"/>
        <v/>
      </c>
      <c r="HZ55" s="388" t="s">
        <v>292</v>
      </c>
      <c r="IA55" s="419" t="s">
        <v>292</v>
      </c>
      <c r="IB55" s="419" t="s">
        <v>292</v>
      </c>
      <c r="IC55" s="390" t="s">
        <v>292</v>
      </c>
      <c r="ID55" s="391" t="s">
        <v>292</v>
      </c>
      <c r="IE55" s="392" t="s">
        <v>292</v>
      </c>
      <c r="IF55" s="393" t="s">
        <v>292</v>
      </c>
      <c r="IG55" s="394" t="s">
        <v>292</v>
      </c>
      <c r="IH55" s="386" t="s">
        <v>292</v>
      </c>
      <c r="II55" s="395"/>
      <c r="IK55" s="387" t="str">
        <f t="shared" si="164"/>
        <v/>
      </c>
      <c r="IL55" s="388" t="s">
        <v>292</v>
      </c>
      <c r="IM55" s="419" t="s">
        <v>292</v>
      </c>
      <c r="IN55" s="419" t="s">
        <v>292</v>
      </c>
      <c r="IO55" s="390" t="s">
        <v>292</v>
      </c>
      <c r="IP55" s="391" t="s">
        <v>292</v>
      </c>
      <c r="IQ55" s="392" t="s">
        <v>292</v>
      </c>
      <c r="IR55" s="393" t="s">
        <v>292</v>
      </c>
      <c r="IS55" s="394" t="s">
        <v>292</v>
      </c>
      <c r="IT55" s="386" t="s">
        <v>292</v>
      </c>
      <c r="IU55" s="395"/>
      <c r="IV55" s="364" t="s">
        <v>292</v>
      </c>
      <c r="IW55" s="387" t="str">
        <f t="shared" si="0"/>
        <v/>
      </c>
      <c r="IX55" s="388" t="str">
        <f t="shared" si="1"/>
        <v/>
      </c>
      <c r="IY55" s="419" t="str">
        <f t="shared" si="56"/>
        <v/>
      </c>
      <c r="IZ55" s="396" t="str">
        <f t="shared" si="57"/>
        <v/>
      </c>
      <c r="JA55" s="390" t="str">
        <f t="shared" si="3"/>
        <v/>
      </c>
      <c r="JB55" s="391" t="str">
        <f t="shared" si="58"/>
        <v/>
      </c>
      <c r="JC55" s="392" t="str">
        <f t="shared" si="4"/>
        <v/>
      </c>
      <c r="JD55" s="393" t="str">
        <f t="shared" si="80"/>
        <v/>
      </c>
      <c r="JE55" s="394" t="str">
        <f t="shared" si="5"/>
        <v/>
      </c>
      <c r="JF55" s="386" t="str">
        <f t="shared" si="6"/>
        <v/>
      </c>
      <c r="JG55" s="395"/>
      <c r="JH55" s="420" t="s">
        <v>292</v>
      </c>
      <c r="JI55" s="387" t="str">
        <f t="shared" si="59"/>
        <v/>
      </c>
      <c r="JJ55" s="388" t="str">
        <f t="shared" si="60"/>
        <v/>
      </c>
      <c r="JK55" s="419" t="str">
        <f t="shared" si="61"/>
        <v/>
      </c>
      <c r="JL55" s="396" t="str">
        <f t="shared" si="62"/>
        <v/>
      </c>
      <c r="JM55" s="390" t="str">
        <f t="shared" si="63"/>
        <v/>
      </c>
      <c r="JN55" s="391" t="str">
        <f t="shared" si="64"/>
        <v/>
      </c>
      <c r="JO55" s="392" t="str">
        <f t="shared" si="65"/>
        <v/>
      </c>
      <c r="JP55" s="393" t="str">
        <f t="shared" si="66"/>
        <v/>
      </c>
      <c r="JQ55" s="394" t="str">
        <f t="shared" si="67"/>
        <v/>
      </c>
      <c r="JR55" s="386" t="str">
        <f t="shared" si="68"/>
        <v/>
      </c>
      <c r="JS55" s="395"/>
      <c r="JT55" s="420" t="s">
        <v>292</v>
      </c>
      <c r="JU55" s="387" t="str">
        <f t="shared" si="69"/>
        <v/>
      </c>
      <c r="JV55" s="388" t="str">
        <f t="shared" si="70"/>
        <v/>
      </c>
      <c r="JW55" s="419" t="str">
        <f t="shared" si="71"/>
        <v/>
      </c>
      <c r="JX55" s="396" t="str">
        <f t="shared" si="72"/>
        <v/>
      </c>
      <c r="JY55" s="390" t="str">
        <f t="shared" si="73"/>
        <v/>
      </c>
      <c r="JZ55" s="391" t="str">
        <f t="shared" si="74"/>
        <v/>
      </c>
      <c r="KA55" s="392" t="str">
        <f t="shared" si="75"/>
        <v/>
      </c>
      <c r="KB55" s="393" t="str">
        <f t="shared" si="76"/>
        <v/>
      </c>
      <c r="KC55" s="394" t="str">
        <f t="shared" si="77"/>
        <v/>
      </c>
      <c r="KD55" s="386" t="str">
        <f t="shared" si="78"/>
        <v/>
      </c>
      <c r="KE55" s="395"/>
      <c r="KG55" s="387" t="str">
        <f t="shared" si="26"/>
        <v/>
      </c>
      <c r="KH55" s="388" t="str">
        <f t="shared" si="27"/>
        <v/>
      </c>
      <c r="KI55" s="419" t="str">
        <f t="shared" si="28"/>
        <v/>
      </c>
      <c r="KJ55" s="396" t="str">
        <f t="shared" si="29"/>
        <v/>
      </c>
      <c r="KK55" s="390" t="str">
        <f t="shared" si="30"/>
        <v/>
      </c>
      <c r="KL55" s="391" t="str">
        <f t="shared" si="79"/>
        <v/>
      </c>
      <c r="KM55" s="392" t="str">
        <f t="shared" si="31"/>
        <v/>
      </c>
      <c r="KN55" s="393" t="str">
        <f t="shared" si="32"/>
        <v/>
      </c>
      <c r="KO55" s="394" t="str">
        <f t="shared" si="33"/>
        <v/>
      </c>
      <c r="KP55" s="386" t="str">
        <f t="shared" si="34"/>
        <v/>
      </c>
      <c r="KQ55" s="395"/>
    </row>
    <row r="56" spans="1:304" ht="13.5" customHeight="1">
      <c r="A56" s="385"/>
      <c r="B56" s="415" t="s">
        <v>359</v>
      </c>
      <c r="C56" s="395"/>
      <c r="E56" s="387">
        <f t="shared" si="144"/>
        <v>33548</v>
      </c>
      <c r="F56" s="388" t="s">
        <v>296</v>
      </c>
      <c r="G56" s="389">
        <v>32932</v>
      </c>
      <c r="H56" s="389">
        <v>33548</v>
      </c>
      <c r="I56" s="390" t="s">
        <v>1109</v>
      </c>
      <c r="J56" s="391" t="s">
        <v>861</v>
      </c>
      <c r="K56" s="392" t="s">
        <v>615</v>
      </c>
      <c r="L56" s="393" t="s">
        <v>1335</v>
      </c>
      <c r="M56" s="394" t="s">
        <v>1110</v>
      </c>
      <c r="N56" s="386" t="s">
        <v>292</v>
      </c>
      <c r="O56" s="395"/>
      <c r="P56" s="415"/>
      <c r="Q56" s="387">
        <f t="shared" si="145"/>
        <v>34190</v>
      </c>
      <c r="R56" s="388" t="s">
        <v>297</v>
      </c>
      <c r="S56" s="389">
        <v>33548</v>
      </c>
      <c r="T56" s="389">
        <v>33950</v>
      </c>
      <c r="U56" s="390" t="s">
        <v>1214</v>
      </c>
      <c r="V56" s="391" t="s">
        <v>815</v>
      </c>
      <c r="W56" s="392" t="s">
        <v>615</v>
      </c>
      <c r="X56" s="393" t="s">
        <v>1335</v>
      </c>
      <c r="Y56" s="394" t="s">
        <v>1215</v>
      </c>
      <c r="Z56" s="386" t="s">
        <v>292</v>
      </c>
      <c r="AA56" s="395"/>
      <c r="AB56" s="415"/>
      <c r="AC56" s="387">
        <f t="shared" si="146"/>
        <v>34452</v>
      </c>
      <c r="AD56" s="388" t="s">
        <v>713</v>
      </c>
      <c r="AE56" s="389">
        <v>34190</v>
      </c>
      <c r="AF56" s="389">
        <v>34452</v>
      </c>
      <c r="AG56" s="390" t="s">
        <v>1063</v>
      </c>
      <c r="AH56" s="391" t="s">
        <v>640</v>
      </c>
      <c r="AI56" s="392" t="s">
        <v>615</v>
      </c>
      <c r="AJ56" s="393" t="s">
        <v>1364</v>
      </c>
      <c r="AK56" s="394" t="s">
        <v>1064</v>
      </c>
      <c r="AL56" s="386" t="s">
        <v>292</v>
      </c>
      <c r="AM56" s="395"/>
      <c r="AN56" s="415"/>
      <c r="AO56" s="387">
        <f t="shared" si="147"/>
        <v>34515</v>
      </c>
      <c r="AP56" s="388" t="s">
        <v>602</v>
      </c>
      <c r="AQ56" s="389">
        <v>34452</v>
      </c>
      <c r="AR56" s="389">
        <v>34515</v>
      </c>
      <c r="AS56" s="390" t="s">
        <v>1216</v>
      </c>
      <c r="AT56" s="391" t="s">
        <v>745</v>
      </c>
      <c r="AU56" s="392" t="s">
        <v>615</v>
      </c>
      <c r="AV56" s="393" t="s">
        <v>1337</v>
      </c>
      <c r="AW56" s="394" t="s">
        <v>1217</v>
      </c>
      <c r="AX56" s="386" t="s">
        <v>292</v>
      </c>
      <c r="AY56" s="395"/>
      <c r="AZ56" s="415"/>
      <c r="BA56" s="387">
        <f t="shared" si="148"/>
        <v>35075</v>
      </c>
      <c r="BB56" s="388" t="s">
        <v>607</v>
      </c>
      <c r="BC56" s="389">
        <v>34515</v>
      </c>
      <c r="BD56" s="389">
        <v>34919</v>
      </c>
      <c r="BE56" s="390" t="s">
        <v>608</v>
      </c>
      <c r="BF56" s="391" t="s">
        <v>815</v>
      </c>
      <c r="BG56" s="392" t="s">
        <v>615</v>
      </c>
      <c r="BH56" s="393" t="s">
        <v>1335</v>
      </c>
      <c r="BI56" s="394" t="s">
        <v>1137</v>
      </c>
      <c r="BJ56" s="386" t="s">
        <v>292</v>
      </c>
      <c r="BK56" s="395"/>
      <c r="BL56" s="415"/>
      <c r="BM56" s="387">
        <f t="shared" si="149"/>
        <v>35376</v>
      </c>
      <c r="BN56" s="388" t="s">
        <v>362</v>
      </c>
      <c r="BO56" s="389">
        <v>35075</v>
      </c>
      <c r="BP56" s="389">
        <v>35376</v>
      </c>
      <c r="BQ56" s="390" t="s">
        <v>1218</v>
      </c>
      <c r="BR56" s="391" t="s">
        <v>766</v>
      </c>
      <c r="BS56" s="392" t="s">
        <v>615</v>
      </c>
      <c r="BT56" s="393" t="s">
        <v>1364</v>
      </c>
      <c r="BU56" s="394" t="s">
        <v>1219</v>
      </c>
      <c r="BV56" s="386" t="s">
        <v>292</v>
      </c>
      <c r="BW56" s="395"/>
      <c r="BX56" s="417"/>
      <c r="BY56" s="387">
        <f t="shared" si="150"/>
        <v>36006</v>
      </c>
      <c r="BZ56" s="388" t="s">
        <v>363</v>
      </c>
      <c r="CA56" s="389">
        <v>35376</v>
      </c>
      <c r="CB56" s="389">
        <v>35684</v>
      </c>
      <c r="CC56" s="390" t="s">
        <v>1220</v>
      </c>
      <c r="CD56" s="391" t="s">
        <v>718</v>
      </c>
      <c r="CE56" s="392" t="s">
        <v>615</v>
      </c>
      <c r="CF56" s="393" t="s">
        <v>1335</v>
      </c>
      <c r="CG56" s="394" t="s">
        <v>1221</v>
      </c>
      <c r="CH56" s="386" t="s">
        <v>292</v>
      </c>
      <c r="CI56" s="395"/>
      <c r="CJ56" s="417"/>
      <c r="CK56" s="387">
        <f t="shared" si="151"/>
        <v>36621</v>
      </c>
      <c r="CL56" s="388" t="s">
        <v>364</v>
      </c>
      <c r="CM56" s="389">
        <v>36006</v>
      </c>
      <c r="CN56" s="389">
        <v>36174</v>
      </c>
      <c r="CO56" s="390" t="s">
        <v>647</v>
      </c>
      <c r="CP56" s="391" t="s">
        <v>648</v>
      </c>
      <c r="CQ56" s="392" t="s">
        <v>615</v>
      </c>
      <c r="CR56" s="393" t="s">
        <v>1335</v>
      </c>
      <c r="CS56" s="394" t="s">
        <v>649</v>
      </c>
      <c r="CT56" s="386" t="s">
        <v>292</v>
      </c>
      <c r="CU56" s="395"/>
      <c r="CV56" s="415"/>
      <c r="CW56" s="387">
        <f t="shared" si="152"/>
        <v>36711</v>
      </c>
      <c r="CX56" s="388" t="s">
        <v>365</v>
      </c>
      <c r="CY56" s="389">
        <v>36621</v>
      </c>
      <c r="CZ56" s="389">
        <v>36711</v>
      </c>
      <c r="DA56" s="390" t="s">
        <v>1094</v>
      </c>
      <c r="DB56" s="391" t="s">
        <v>640</v>
      </c>
      <c r="DC56" s="392" t="s">
        <v>615</v>
      </c>
      <c r="DD56" s="393" t="s">
        <v>1335</v>
      </c>
      <c r="DE56" s="394" t="s">
        <v>1095</v>
      </c>
      <c r="DF56" s="386" t="s">
        <v>292</v>
      </c>
      <c r="DG56" s="395"/>
      <c r="DH56" s="415"/>
      <c r="DI56" s="387">
        <f t="shared" si="153"/>
        <v>37007</v>
      </c>
      <c r="DJ56" s="388" t="s">
        <v>366</v>
      </c>
      <c r="DK56" s="389">
        <v>36711</v>
      </c>
      <c r="DL56" s="389">
        <v>36897</v>
      </c>
      <c r="DM56" s="390" t="s">
        <v>708</v>
      </c>
      <c r="DN56" s="391" t="s">
        <v>709</v>
      </c>
      <c r="DO56" s="392" t="s">
        <v>677</v>
      </c>
      <c r="DP56" s="393" t="s">
        <v>1365</v>
      </c>
      <c r="DQ56" s="394" t="s">
        <v>710</v>
      </c>
      <c r="DR56" s="386" t="s">
        <v>292</v>
      </c>
      <c r="DS56" s="395"/>
      <c r="DT56" s="415"/>
      <c r="DU56" s="387" t="str">
        <f t="shared" si="154"/>
        <v/>
      </c>
      <c r="DV56" s="388" t="s">
        <v>292</v>
      </c>
      <c r="DW56" s="389" t="s">
        <v>292</v>
      </c>
      <c r="DX56" s="389" t="s">
        <v>292</v>
      </c>
      <c r="DY56" s="390" t="s">
        <v>292</v>
      </c>
      <c r="DZ56" s="391" t="s">
        <v>292</v>
      </c>
      <c r="EA56" s="392" t="s">
        <v>292</v>
      </c>
      <c r="EB56" s="393" t="s">
        <v>292</v>
      </c>
      <c r="EC56" s="394" t="s">
        <v>292</v>
      </c>
      <c r="ED56" s="386" t="s">
        <v>292</v>
      </c>
      <c r="EE56" s="395"/>
      <c r="EF56" s="415"/>
      <c r="EG56" s="387" t="str">
        <f t="shared" si="155"/>
        <v/>
      </c>
      <c r="EH56" s="388" t="s">
        <v>292</v>
      </c>
      <c r="EI56" s="389" t="s">
        <v>292</v>
      </c>
      <c r="EJ56" s="389" t="s">
        <v>292</v>
      </c>
      <c r="EK56" s="390" t="s">
        <v>292</v>
      </c>
      <c r="EL56" s="391" t="s">
        <v>292</v>
      </c>
      <c r="EM56" s="392" t="s">
        <v>292</v>
      </c>
      <c r="EN56" s="393" t="s">
        <v>292</v>
      </c>
      <c r="EO56" s="394" t="s">
        <v>292</v>
      </c>
      <c r="EP56" s="386" t="s">
        <v>292</v>
      </c>
      <c r="EQ56" s="395"/>
      <c r="ER56" s="415"/>
      <c r="ES56" s="387" t="str">
        <f t="shared" si="156"/>
        <v/>
      </c>
      <c r="ET56" s="388" t="s">
        <v>292</v>
      </c>
      <c r="EU56" s="389" t="s">
        <v>292</v>
      </c>
      <c r="EV56" s="389" t="s">
        <v>292</v>
      </c>
      <c r="EW56" s="390" t="s">
        <v>292</v>
      </c>
      <c r="EX56" s="391" t="s">
        <v>292</v>
      </c>
      <c r="EY56" s="392" t="s">
        <v>292</v>
      </c>
      <c r="EZ56" s="393" t="s">
        <v>292</v>
      </c>
      <c r="FA56" s="394" t="s">
        <v>292</v>
      </c>
      <c r="FB56" s="386" t="s">
        <v>292</v>
      </c>
      <c r="FC56" s="395"/>
      <c r="FD56" s="415"/>
      <c r="FE56" s="387" t="str">
        <f t="shared" si="157"/>
        <v/>
      </c>
      <c r="FF56" s="388" t="s">
        <v>292</v>
      </c>
      <c r="FG56" s="389" t="s">
        <v>292</v>
      </c>
      <c r="FH56" s="389" t="s">
        <v>292</v>
      </c>
      <c r="FI56" s="390" t="s">
        <v>292</v>
      </c>
      <c r="FJ56" s="391" t="s">
        <v>292</v>
      </c>
      <c r="FK56" s="392" t="s">
        <v>292</v>
      </c>
      <c r="FL56" s="393" t="s">
        <v>292</v>
      </c>
      <c r="FM56" s="394" t="s">
        <v>292</v>
      </c>
      <c r="FN56" s="386" t="s">
        <v>292</v>
      </c>
      <c r="FO56" s="395"/>
      <c r="FP56" s="415"/>
      <c r="FQ56" s="387" t="str">
        <f t="shared" si="158"/>
        <v/>
      </c>
      <c r="FR56" s="388" t="s">
        <v>292</v>
      </c>
      <c r="FS56" s="389" t="s">
        <v>292</v>
      </c>
      <c r="FT56" s="389" t="s">
        <v>292</v>
      </c>
      <c r="FU56" s="390" t="s">
        <v>292</v>
      </c>
      <c r="FV56" s="391" t="s">
        <v>292</v>
      </c>
      <c r="FW56" s="392" t="s">
        <v>292</v>
      </c>
      <c r="FX56" s="393" t="s">
        <v>292</v>
      </c>
      <c r="FY56" s="394" t="s">
        <v>292</v>
      </c>
      <c r="FZ56" s="386" t="s">
        <v>292</v>
      </c>
      <c r="GA56" s="395"/>
      <c r="GB56" s="415"/>
      <c r="GC56" s="387" t="str">
        <f t="shared" si="159"/>
        <v/>
      </c>
      <c r="GD56" s="388" t="s">
        <v>292</v>
      </c>
      <c r="GE56" s="389" t="s">
        <v>292</v>
      </c>
      <c r="GF56" s="389" t="s">
        <v>292</v>
      </c>
      <c r="GG56" s="390" t="s">
        <v>292</v>
      </c>
      <c r="GH56" s="391" t="s">
        <v>292</v>
      </c>
      <c r="GI56" s="392" t="s">
        <v>292</v>
      </c>
      <c r="GJ56" s="393" t="s">
        <v>292</v>
      </c>
      <c r="GK56" s="394" t="s">
        <v>292</v>
      </c>
      <c r="GL56" s="386" t="s">
        <v>292</v>
      </c>
      <c r="GM56" s="395"/>
      <c r="GN56" s="415"/>
      <c r="GO56" s="387" t="str">
        <f t="shared" si="160"/>
        <v/>
      </c>
      <c r="GP56" s="388" t="s">
        <v>292</v>
      </c>
      <c r="GQ56" s="389" t="s">
        <v>292</v>
      </c>
      <c r="GR56" s="389" t="s">
        <v>292</v>
      </c>
      <c r="GS56" s="390" t="s">
        <v>292</v>
      </c>
      <c r="GT56" s="391" t="s">
        <v>292</v>
      </c>
      <c r="GU56" s="392" t="s">
        <v>292</v>
      </c>
      <c r="GV56" s="393" t="s">
        <v>292</v>
      </c>
      <c r="GW56" s="394" t="s">
        <v>292</v>
      </c>
      <c r="GX56" s="386"/>
      <c r="GY56" s="395"/>
      <c r="GZ56" s="415"/>
      <c r="HA56" s="387" t="str">
        <f t="shared" si="161"/>
        <v/>
      </c>
      <c r="HB56" s="388" t="s">
        <v>292</v>
      </c>
      <c r="HC56" s="389" t="s">
        <v>292</v>
      </c>
      <c r="HD56" s="389" t="s">
        <v>292</v>
      </c>
      <c r="HE56" s="390" t="s">
        <v>292</v>
      </c>
      <c r="HF56" s="391" t="s">
        <v>292</v>
      </c>
      <c r="HG56" s="392" t="s">
        <v>292</v>
      </c>
      <c r="HH56" s="393" t="s">
        <v>292</v>
      </c>
      <c r="HI56" s="394" t="s">
        <v>292</v>
      </c>
      <c r="HJ56" s="386" t="s">
        <v>292</v>
      </c>
      <c r="HK56" s="395"/>
      <c r="HM56" s="387" t="str">
        <f t="shared" si="162"/>
        <v/>
      </c>
      <c r="HN56" s="388" t="s">
        <v>292</v>
      </c>
      <c r="HO56" s="396"/>
      <c r="HP56" s="389"/>
      <c r="HQ56" s="390" t="s">
        <v>292</v>
      </c>
      <c r="HR56" s="391" t="s">
        <v>292</v>
      </c>
      <c r="HS56" s="392" t="s">
        <v>292</v>
      </c>
      <c r="HT56" s="393" t="s">
        <v>292</v>
      </c>
      <c r="HU56" s="394" t="s">
        <v>292</v>
      </c>
      <c r="HV56" s="386" t="s">
        <v>292</v>
      </c>
      <c r="HW56" s="395"/>
      <c r="HY56" s="387" t="str">
        <f t="shared" si="163"/>
        <v/>
      </c>
      <c r="HZ56" s="388" t="s">
        <v>292</v>
      </c>
      <c r="IA56" s="419" t="s">
        <v>292</v>
      </c>
      <c r="IB56" s="419" t="s">
        <v>292</v>
      </c>
      <c r="IC56" s="390" t="s">
        <v>292</v>
      </c>
      <c r="ID56" s="391" t="s">
        <v>292</v>
      </c>
      <c r="IE56" s="392" t="s">
        <v>292</v>
      </c>
      <c r="IF56" s="393" t="s">
        <v>292</v>
      </c>
      <c r="IG56" s="394" t="s">
        <v>292</v>
      </c>
      <c r="IH56" s="386" t="s">
        <v>292</v>
      </c>
      <c r="II56" s="395"/>
      <c r="IK56" s="387" t="str">
        <f t="shared" si="164"/>
        <v/>
      </c>
      <c r="IL56" s="388" t="s">
        <v>292</v>
      </c>
      <c r="IM56" s="419" t="s">
        <v>292</v>
      </c>
      <c r="IN56" s="419" t="s">
        <v>292</v>
      </c>
      <c r="IO56" s="390" t="s">
        <v>292</v>
      </c>
      <c r="IP56" s="391" t="s">
        <v>292</v>
      </c>
      <c r="IQ56" s="392" t="s">
        <v>292</v>
      </c>
      <c r="IR56" s="393" t="s">
        <v>292</v>
      </c>
      <c r="IS56" s="394" t="s">
        <v>292</v>
      </c>
      <c r="IT56" s="386" t="s">
        <v>292</v>
      </c>
      <c r="IU56" s="395"/>
      <c r="IV56" s="364" t="s">
        <v>292</v>
      </c>
      <c r="IW56" s="387" t="str">
        <f t="shared" si="0"/>
        <v/>
      </c>
      <c r="IX56" s="388" t="str">
        <f t="shared" si="1"/>
        <v/>
      </c>
      <c r="IY56" s="419" t="str">
        <f t="shared" si="56"/>
        <v/>
      </c>
      <c r="IZ56" s="396" t="str">
        <f t="shared" si="57"/>
        <v/>
      </c>
      <c r="JA56" s="390" t="str">
        <f t="shared" si="3"/>
        <v/>
      </c>
      <c r="JB56" s="391" t="str">
        <f t="shared" si="58"/>
        <v/>
      </c>
      <c r="JC56" s="392" t="str">
        <f t="shared" si="4"/>
        <v/>
      </c>
      <c r="JD56" s="393" t="str">
        <f t="shared" si="80"/>
        <v/>
      </c>
      <c r="JE56" s="394" t="str">
        <f t="shared" si="5"/>
        <v/>
      </c>
      <c r="JF56" s="386" t="str">
        <f t="shared" si="6"/>
        <v/>
      </c>
      <c r="JG56" s="395"/>
      <c r="JH56" s="420" t="s">
        <v>292</v>
      </c>
      <c r="JI56" s="387" t="str">
        <f t="shared" si="59"/>
        <v/>
      </c>
      <c r="JJ56" s="388" t="str">
        <f t="shared" si="60"/>
        <v/>
      </c>
      <c r="JK56" s="419" t="str">
        <f t="shared" si="61"/>
        <v/>
      </c>
      <c r="JL56" s="396" t="str">
        <f t="shared" si="62"/>
        <v/>
      </c>
      <c r="JM56" s="390" t="str">
        <f t="shared" si="63"/>
        <v/>
      </c>
      <c r="JN56" s="391" t="str">
        <f t="shared" si="64"/>
        <v/>
      </c>
      <c r="JO56" s="392" t="str">
        <f t="shared" si="65"/>
        <v/>
      </c>
      <c r="JP56" s="393" t="str">
        <f t="shared" si="66"/>
        <v/>
      </c>
      <c r="JQ56" s="394" t="str">
        <f t="shared" si="67"/>
        <v/>
      </c>
      <c r="JR56" s="386" t="str">
        <f t="shared" si="68"/>
        <v/>
      </c>
      <c r="JS56" s="395"/>
      <c r="JT56" s="420" t="s">
        <v>292</v>
      </c>
      <c r="JU56" s="387" t="str">
        <f t="shared" si="69"/>
        <v/>
      </c>
      <c r="JV56" s="388" t="str">
        <f t="shared" si="70"/>
        <v/>
      </c>
      <c r="JW56" s="419" t="str">
        <f t="shared" si="71"/>
        <v/>
      </c>
      <c r="JX56" s="396" t="str">
        <f t="shared" si="72"/>
        <v/>
      </c>
      <c r="JY56" s="390" t="str">
        <f t="shared" si="73"/>
        <v/>
      </c>
      <c r="JZ56" s="391" t="str">
        <f t="shared" si="74"/>
        <v/>
      </c>
      <c r="KA56" s="392" t="str">
        <f t="shared" si="75"/>
        <v/>
      </c>
      <c r="KB56" s="393" t="str">
        <f t="shared" si="76"/>
        <v/>
      </c>
      <c r="KC56" s="394" t="str">
        <f t="shared" si="77"/>
        <v/>
      </c>
      <c r="KD56" s="386" t="str">
        <f t="shared" si="78"/>
        <v/>
      </c>
      <c r="KE56" s="395"/>
      <c r="KG56" s="387" t="str">
        <f t="shared" si="26"/>
        <v/>
      </c>
      <c r="KH56" s="388" t="str">
        <f t="shared" si="27"/>
        <v/>
      </c>
      <c r="KI56" s="419" t="str">
        <f t="shared" si="28"/>
        <v/>
      </c>
      <c r="KJ56" s="396" t="str">
        <f t="shared" si="29"/>
        <v/>
      </c>
      <c r="KK56" s="390" t="str">
        <f t="shared" si="30"/>
        <v/>
      </c>
      <c r="KL56" s="391" t="str">
        <f t="shared" si="79"/>
        <v/>
      </c>
      <c r="KM56" s="392" t="str">
        <f t="shared" si="31"/>
        <v/>
      </c>
      <c r="KN56" s="393" t="str">
        <f t="shared" si="32"/>
        <v/>
      </c>
      <c r="KO56" s="394" t="str">
        <f t="shared" si="33"/>
        <v/>
      </c>
      <c r="KP56" s="386" t="str">
        <f t="shared" si="34"/>
        <v/>
      </c>
      <c r="KQ56" s="395"/>
    </row>
    <row r="57" spans="1:304" ht="13.5" customHeight="1">
      <c r="A57" s="385"/>
      <c r="B57" s="415" t="s">
        <v>359</v>
      </c>
      <c r="C57" s="395"/>
      <c r="E57" s="387" t="str">
        <f t="shared" si="144"/>
        <v/>
      </c>
      <c r="F57" s="388" t="s">
        <v>292</v>
      </c>
      <c r="G57" s="389" t="s">
        <v>292</v>
      </c>
      <c r="H57" s="389" t="s">
        <v>292</v>
      </c>
      <c r="I57" s="390" t="s">
        <v>292</v>
      </c>
      <c r="J57" s="391" t="s">
        <v>292</v>
      </c>
      <c r="K57" s="392" t="s">
        <v>292</v>
      </c>
      <c r="L57" s="393" t="s">
        <v>292</v>
      </c>
      <c r="M57" s="394" t="s">
        <v>292</v>
      </c>
      <c r="N57" s="386" t="s">
        <v>292</v>
      </c>
      <c r="O57" s="395"/>
      <c r="P57" s="415"/>
      <c r="Q57" s="387">
        <f t="shared" si="145"/>
        <v>34190</v>
      </c>
      <c r="R57" s="388" t="s">
        <v>297</v>
      </c>
      <c r="S57" s="389">
        <v>33950</v>
      </c>
      <c r="T57" s="389">
        <v>34190</v>
      </c>
      <c r="U57" s="390" t="s">
        <v>1772</v>
      </c>
      <c r="V57" s="391" t="s">
        <v>794</v>
      </c>
      <c r="W57" s="392" t="s">
        <v>615</v>
      </c>
      <c r="X57" s="393" t="s">
        <v>1335</v>
      </c>
      <c r="Y57" s="394" t="s">
        <v>1773</v>
      </c>
      <c r="Z57" s="386" t="s">
        <v>292</v>
      </c>
      <c r="AA57" s="395"/>
      <c r="AB57" s="415"/>
      <c r="AC57" s="387" t="str">
        <f t="shared" si="146"/>
        <v/>
      </c>
      <c r="AD57" s="388" t="s">
        <v>292</v>
      </c>
      <c r="AE57" s="389" t="s">
        <v>292</v>
      </c>
      <c r="AF57" s="389" t="s">
        <v>292</v>
      </c>
      <c r="AG57" s="390" t="s">
        <v>292</v>
      </c>
      <c r="AH57" s="391" t="s">
        <v>292</v>
      </c>
      <c r="AI57" s="392" t="s">
        <v>292</v>
      </c>
      <c r="AJ57" s="393" t="s">
        <v>292</v>
      </c>
      <c r="AK57" s="394" t="s">
        <v>292</v>
      </c>
      <c r="AL57" s="386" t="s">
        <v>292</v>
      </c>
      <c r="AM57" s="395"/>
      <c r="AN57" s="415"/>
      <c r="AO57" s="387" t="str">
        <f t="shared" si="147"/>
        <v/>
      </c>
      <c r="AP57" s="388" t="s">
        <v>292</v>
      </c>
      <c r="AQ57" s="389" t="s">
        <v>292</v>
      </c>
      <c r="AR57" s="389" t="s">
        <v>292</v>
      </c>
      <c r="AS57" s="390" t="s">
        <v>292</v>
      </c>
      <c r="AT57" s="391" t="s">
        <v>292</v>
      </c>
      <c r="AU57" s="392" t="s">
        <v>292</v>
      </c>
      <c r="AV57" s="393" t="s">
        <v>292</v>
      </c>
      <c r="AW57" s="394" t="s">
        <v>292</v>
      </c>
      <c r="AX57" s="386" t="s">
        <v>292</v>
      </c>
      <c r="AY57" s="395"/>
      <c r="AZ57" s="415"/>
      <c r="BA57" s="387">
        <f t="shared" si="148"/>
        <v>35075</v>
      </c>
      <c r="BB57" s="388" t="s">
        <v>607</v>
      </c>
      <c r="BC57" s="389">
        <v>34919</v>
      </c>
      <c r="BD57" s="389">
        <v>35075</v>
      </c>
      <c r="BE57" s="390" t="s">
        <v>1222</v>
      </c>
      <c r="BF57" s="391" t="s">
        <v>873</v>
      </c>
      <c r="BG57" s="392" t="s">
        <v>615</v>
      </c>
      <c r="BH57" s="393" t="s">
        <v>1364</v>
      </c>
      <c r="BI57" s="394" t="s">
        <v>1223</v>
      </c>
      <c r="BJ57" s="386" t="s">
        <v>292</v>
      </c>
      <c r="BK57" s="395"/>
      <c r="BL57" s="415"/>
      <c r="BM57" s="387" t="str">
        <f t="shared" si="149"/>
        <v/>
      </c>
      <c r="BN57" s="388" t="s">
        <v>292</v>
      </c>
      <c r="BO57" s="389" t="s">
        <v>292</v>
      </c>
      <c r="BP57" s="389" t="s">
        <v>292</v>
      </c>
      <c r="BQ57" s="390" t="s">
        <v>292</v>
      </c>
      <c r="BR57" s="391" t="s">
        <v>292</v>
      </c>
      <c r="BS57" s="392" t="s">
        <v>292</v>
      </c>
      <c r="BT57" s="393" t="s">
        <v>292</v>
      </c>
      <c r="BU57" s="394" t="s">
        <v>292</v>
      </c>
      <c r="BV57" s="386" t="s">
        <v>292</v>
      </c>
      <c r="BW57" s="395"/>
      <c r="BX57" s="417"/>
      <c r="BY57" s="387">
        <f t="shared" si="150"/>
        <v>36006</v>
      </c>
      <c r="BZ57" s="388" t="s">
        <v>363</v>
      </c>
      <c r="CA57" s="389">
        <v>35684</v>
      </c>
      <c r="CB57" s="389">
        <v>36006</v>
      </c>
      <c r="CC57" s="390" t="s">
        <v>1224</v>
      </c>
      <c r="CD57" s="391" t="s">
        <v>614</v>
      </c>
      <c r="CE57" s="392" t="s">
        <v>615</v>
      </c>
      <c r="CF57" s="393" t="s">
        <v>1335</v>
      </c>
      <c r="CG57" s="394" t="s">
        <v>1225</v>
      </c>
      <c r="CH57" s="386" t="s">
        <v>292</v>
      </c>
      <c r="CI57" s="395"/>
      <c r="CJ57" s="418"/>
      <c r="CK57" s="387">
        <f t="shared" si="151"/>
        <v>36621</v>
      </c>
      <c r="CL57" s="388" t="s">
        <v>364</v>
      </c>
      <c r="CM57" s="389">
        <v>36174</v>
      </c>
      <c r="CN57" s="389">
        <v>36438</v>
      </c>
      <c r="CO57" s="390" t="s">
        <v>985</v>
      </c>
      <c r="CP57" s="391" t="s">
        <v>645</v>
      </c>
      <c r="CQ57" s="392" t="s">
        <v>615</v>
      </c>
      <c r="CR57" s="393" t="s">
        <v>1335</v>
      </c>
      <c r="CS57" s="394" t="s">
        <v>986</v>
      </c>
      <c r="CT57" s="386" t="s">
        <v>292</v>
      </c>
      <c r="CU57" s="395"/>
      <c r="CV57" s="415"/>
      <c r="CW57" s="387" t="str">
        <f t="shared" si="152"/>
        <v/>
      </c>
      <c r="CX57" s="388" t="s">
        <v>292</v>
      </c>
      <c r="CY57" s="389" t="s">
        <v>292</v>
      </c>
      <c r="CZ57" s="389" t="s">
        <v>292</v>
      </c>
      <c r="DA57" s="390" t="s">
        <v>292</v>
      </c>
      <c r="DB57" s="391" t="s">
        <v>292</v>
      </c>
      <c r="DC57" s="392" t="s">
        <v>292</v>
      </c>
      <c r="DD57" s="393" t="s">
        <v>292</v>
      </c>
      <c r="DE57" s="394" t="s">
        <v>292</v>
      </c>
      <c r="DF57" s="386" t="s">
        <v>292</v>
      </c>
      <c r="DG57" s="395"/>
      <c r="DH57" s="415"/>
      <c r="DI57" s="387" t="str">
        <f t="shared" si="153"/>
        <v/>
      </c>
      <c r="DJ57" s="388" t="s">
        <v>292</v>
      </c>
      <c r="DK57" s="389" t="s">
        <v>292</v>
      </c>
      <c r="DL57" s="389" t="s">
        <v>292</v>
      </c>
      <c r="DM57" s="390" t="s">
        <v>292</v>
      </c>
      <c r="DN57" s="391" t="s">
        <v>292</v>
      </c>
      <c r="DO57" s="392" t="s">
        <v>292</v>
      </c>
      <c r="DP57" s="393" t="s">
        <v>292</v>
      </c>
      <c r="DQ57" s="394" t="s">
        <v>292</v>
      </c>
      <c r="DR57" s="386" t="s">
        <v>292</v>
      </c>
      <c r="DS57" s="395"/>
      <c r="DT57" s="415"/>
      <c r="DU57" s="387" t="str">
        <f t="shared" si="154"/>
        <v/>
      </c>
      <c r="DV57" s="388" t="s">
        <v>292</v>
      </c>
      <c r="DW57" s="389" t="s">
        <v>292</v>
      </c>
      <c r="DX57" s="389" t="s">
        <v>292</v>
      </c>
      <c r="DY57" s="390" t="s">
        <v>292</v>
      </c>
      <c r="DZ57" s="391" t="s">
        <v>292</v>
      </c>
      <c r="EA57" s="392" t="s">
        <v>292</v>
      </c>
      <c r="EB57" s="393" t="s">
        <v>292</v>
      </c>
      <c r="EC57" s="394" t="s">
        <v>292</v>
      </c>
      <c r="ED57" s="386" t="s">
        <v>292</v>
      </c>
      <c r="EE57" s="395"/>
      <c r="EF57" s="415"/>
      <c r="EG57" s="387" t="str">
        <f t="shared" si="155"/>
        <v/>
      </c>
      <c r="EH57" s="388" t="s">
        <v>292</v>
      </c>
      <c r="EI57" s="389" t="s">
        <v>292</v>
      </c>
      <c r="EJ57" s="389" t="s">
        <v>292</v>
      </c>
      <c r="EK57" s="390" t="s">
        <v>292</v>
      </c>
      <c r="EL57" s="391" t="s">
        <v>292</v>
      </c>
      <c r="EM57" s="392" t="s">
        <v>292</v>
      </c>
      <c r="EN57" s="393" t="s">
        <v>292</v>
      </c>
      <c r="EO57" s="394" t="s">
        <v>292</v>
      </c>
      <c r="EP57" s="386" t="s">
        <v>292</v>
      </c>
      <c r="EQ57" s="395"/>
      <c r="ER57" s="415"/>
      <c r="ES57" s="387" t="str">
        <f t="shared" si="156"/>
        <v/>
      </c>
      <c r="ET57" s="388" t="s">
        <v>292</v>
      </c>
      <c r="EU57" s="389" t="s">
        <v>292</v>
      </c>
      <c r="EV57" s="389" t="s">
        <v>292</v>
      </c>
      <c r="EW57" s="390" t="s">
        <v>292</v>
      </c>
      <c r="EX57" s="391" t="s">
        <v>292</v>
      </c>
      <c r="EY57" s="392" t="s">
        <v>292</v>
      </c>
      <c r="EZ57" s="393" t="s">
        <v>292</v>
      </c>
      <c r="FA57" s="394" t="s">
        <v>292</v>
      </c>
      <c r="FB57" s="386" t="s">
        <v>292</v>
      </c>
      <c r="FC57" s="395"/>
      <c r="FD57" s="415"/>
      <c r="FE57" s="387" t="str">
        <f t="shared" si="157"/>
        <v/>
      </c>
      <c r="FF57" s="388" t="s">
        <v>292</v>
      </c>
      <c r="FG57" s="389" t="s">
        <v>292</v>
      </c>
      <c r="FH57" s="389" t="s">
        <v>292</v>
      </c>
      <c r="FI57" s="390" t="s">
        <v>292</v>
      </c>
      <c r="FJ57" s="391" t="s">
        <v>292</v>
      </c>
      <c r="FK57" s="392" t="s">
        <v>292</v>
      </c>
      <c r="FL57" s="393" t="s">
        <v>292</v>
      </c>
      <c r="FM57" s="394" t="s">
        <v>292</v>
      </c>
      <c r="FN57" s="386" t="s">
        <v>292</v>
      </c>
      <c r="FO57" s="395"/>
      <c r="FP57" s="415"/>
      <c r="FQ57" s="387" t="str">
        <f t="shared" si="158"/>
        <v/>
      </c>
      <c r="FR57" s="388" t="s">
        <v>292</v>
      </c>
      <c r="FS57" s="389" t="s">
        <v>292</v>
      </c>
      <c r="FT57" s="389" t="s">
        <v>292</v>
      </c>
      <c r="FU57" s="390" t="s">
        <v>292</v>
      </c>
      <c r="FV57" s="391" t="s">
        <v>292</v>
      </c>
      <c r="FW57" s="392" t="s">
        <v>292</v>
      </c>
      <c r="FX57" s="393" t="s">
        <v>292</v>
      </c>
      <c r="FY57" s="394" t="s">
        <v>292</v>
      </c>
      <c r="FZ57" s="386" t="s">
        <v>292</v>
      </c>
      <c r="GA57" s="395"/>
      <c r="GB57" s="415"/>
      <c r="GC57" s="387" t="str">
        <f t="shared" si="159"/>
        <v/>
      </c>
      <c r="GD57" s="388" t="s">
        <v>292</v>
      </c>
      <c r="GE57" s="389" t="s">
        <v>292</v>
      </c>
      <c r="GF57" s="389" t="s">
        <v>292</v>
      </c>
      <c r="GG57" s="390" t="s">
        <v>292</v>
      </c>
      <c r="GH57" s="391" t="s">
        <v>292</v>
      </c>
      <c r="GI57" s="392" t="s">
        <v>292</v>
      </c>
      <c r="GJ57" s="393" t="s">
        <v>292</v>
      </c>
      <c r="GK57" s="394" t="s">
        <v>292</v>
      </c>
      <c r="GL57" s="386" t="s">
        <v>292</v>
      </c>
      <c r="GM57" s="395"/>
      <c r="GN57" s="415"/>
      <c r="GO57" s="387" t="str">
        <f t="shared" si="160"/>
        <v/>
      </c>
      <c r="GP57" s="388" t="s">
        <v>292</v>
      </c>
      <c r="GQ57" s="389" t="s">
        <v>292</v>
      </c>
      <c r="GR57" s="389" t="s">
        <v>292</v>
      </c>
      <c r="GS57" s="390" t="s">
        <v>292</v>
      </c>
      <c r="GT57" s="391" t="s">
        <v>292</v>
      </c>
      <c r="GU57" s="392" t="s">
        <v>292</v>
      </c>
      <c r="GV57" s="393" t="s">
        <v>292</v>
      </c>
      <c r="GW57" s="394" t="s">
        <v>292</v>
      </c>
      <c r="GX57" s="386"/>
      <c r="GY57" s="395"/>
      <c r="GZ57" s="415"/>
      <c r="HA57" s="387" t="str">
        <f t="shared" si="161"/>
        <v/>
      </c>
      <c r="HB57" s="388" t="s">
        <v>292</v>
      </c>
      <c r="HC57" s="389" t="s">
        <v>292</v>
      </c>
      <c r="HD57" s="389" t="s">
        <v>292</v>
      </c>
      <c r="HE57" s="390" t="s">
        <v>292</v>
      </c>
      <c r="HF57" s="391" t="s">
        <v>292</v>
      </c>
      <c r="HG57" s="392" t="s">
        <v>292</v>
      </c>
      <c r="HH57" s="393" t="s">
        <v>292</v>
      </c>
      <c r="HI57" s="394" t="s">
        <v>292</v>
      </c>
      <c r="HJ57" s="386" t="s">
        <v>292</v>
      </c>
      <c r="HK57" s="395"/>
      <c r="HM57" s="387" t="str">
        <f t="shared" si="162"/>
        <v/>
      </c>
      <c r="HN57" s="388" t="s">
        <v>292</v>
      </c>
      <c r="HO57" s="396"/>
      <c r="HP57" s="389"/>
      <c r="HQ57" s="390" t="s">
        <v>292</v>
      </c>
      <c r="HR57" s="391" t="s">
        <v>292</v>
      </c>
      <c r="HS57" s="392" t="s">
        <v>292</v>
      </c>
      <c r="HT57" s="393" t="s">
        <v>292</v>
      </c>
      <c r="HU57" s="394" t="s">
        <v>292</v>
      </c>
      <c r="HV57" s="386" t="s">
        <v>292</v>
      </c>
      <c r="HW57" s="395"/>
      <c r="HY57" s="387" t="str">
        <f t="shared" si="163"/>
        <v/>
      </c>
      <c r="HZ57" s="388" t="s">
        <v>292</v>
      </c>
      <c r="IA57" s="419" t="s">
        <v>292</v>
      </c>
      <c r="IB57" s="419" t="s">
        <v>292</v>
      </c>
      <c r="IC57" s="390" t="s">
        <v>292</v>
      </c>
      <c r="ID57" s="391" t="s">
        <v>292</v>
      </c>
      <c r="IE57" s="392" t="s">
        <v>292</v>
      </c>
      <c r="IF57" s="393" t="s">
        <v>292</v>
      </c>
      <c r="IG57" s="394" t="s">
        <v>292</v>
      </c>
      <c r="IH57" s="386" t="s">
        <v>292</v>
      </c>
      <c r="II57" s="395"/>
      <c r="IK57" s="387" t="str">
        <f t="shared" si="164"/>
        <v/>
      </c>
      <c r="IL57" s="388" t="s">
        <v>292</v>
      </c>
      <c r="IM57" s="419" t="s">
        <v>292</v>
      </c>
      <c r="IN57" s="419" t="s">
        <v>292</v>
      </c>
      <c r="IO57" s="390" t="s">
        <v>292</v>
      </c>
      <c r="IP57" s="391" t="s">
        <v>292</v>
      </c>
      <c r="IQ57" s="392" t="s">
        <v>292</v>
      </c>
      <c r="IR57" s="393" t="s">
        <v>292</v>
      </c>
      <c r="IS57" s="394" t="s">
        <v>292</v>
      </c>
      <c r="IT57" s="386" t="s">
        <v>292</v>
      </c>
      <c r="IU57" s="395"/>
      <c r="IV57" s="364" t="s">
        <v>292</v>
      </c>
      <c r="IW57" s="387" t="str">
        <f t="shared" si="0"/>
        <v/>
      </c>
      <c r="IX57" s="388" t="str">
        <f t="shared" si="1"/>
        <v/>
      </c>
      <c r="IY57" s="419" t="str">
        <f t="shared" si="56"/>
        <v/>
      </c>
      <c r="IZ57" s="396" t="str">
        <f t="shared" si="57"/>
        <v/>
      </c>
      <c r="JA57" s="390" t="str">
        <f t="shared" si="3"/>
        <v/>
      </c>
      <c r="JB57" s="391" t="str">
        <f t="shared" si="58"/>
        <v/>
      </c>
      <c r="JC57" s="392" t="str">
        <f t="shared" si="4"/>
        <v/>
      </c>
      <c r="JD57" s="393" t="str">
        <f t="shared" si="80"/>
        <v/>
      </c>
      <c r="JE57" s="394" t="str">
        <f t="shared" si="5"/>
        <v/>
      </c>
      <c r="JF57" s="386" t="str">
        <f t="shared" si="6"/>
        <v/>
      </c>
      <c r="JG57" s="395"/>
      <c r="JH57" s="420" t="s">
        <v>292</v>
      </c>
      <c r="JI57" s="387" t="str">
        <f t="shared" si="59"/>
        <v/>
      </c>
      <c r="JJ57" s="388" t="str">
        <f t="shared" si="60"/>
        <v/>
      </c>
      <c r="JK57" s="419" t="str">
        <f t="shared" si="61"/>
        <v/>
      </c>
      <c r="JL57" s="396" t="str">
        <f t="shared" si="62"/>
        <v/>
      </c>
      <c r="JM57" s="390" t="str">
        <f t="shared" si="63"/>
        <v/>
      </c>
      <c r="JN57" s="391" t="str">
        <f t="shared" si="64"/>
        <v/>
      </c>
      <c r="JO57" s="392" t="str">
        <f t="shared" si="65"/>
        <v/>
      </c>
      <c r="JP57" s="393" t="str">
        <f t="shared" si="66"/>
        <v/>
      </c>
      <c r="JQ57" s="394" t="str">
        <f t="shared" si="67"/>
        <v/>
      </c>
      <c r="JR57" s="386" t="str">
        <f t="shared" si="68"/>
        <v/>
      </c>
      <c r="JS57" s="395"/>
      <c r="JT57" s="420" t="s">
        <v>292</v>
      </c>
      <c r="JU57" s="387" t="str">
        <f t="shared" si="69"/>
        <v/>
      </c>
      <c r="JV57" s="388" t="str">
        <f t="shared" si="70"/>
        <v/>
      </c>
      <c r="JW57" s="419" t="str">
        <f t="shared" si="71"/>
        <v/>
      </c>
      <c r="JX57" s="396" t="str">
        <f t="shared" si="72"/>
        <v/>
      </c>
      <c r="JY57" s="390" t="str">
        <f t="shared" si="73"/>
        <v/>
      </c>
      <c r="JZ57" s="391" t="str">
        <f t="shared" si="74"/>
        <v/>
      </c>
      <c r="KA57" s="392" t="str">
        <f t="shared" si="75"/>
        <v/>
      </c>
      <c r="KB57" s="393" t="str">
        <f t="shared" si="76"/>
        <v/>
      </c>
      <c r="KC57" s="394" t="str">
        <f t="shared" si="77"/>
        <v/>
      </c>
      <c r="KD57" s="386" t="str">
        <f t="shared" si="78"/>
        <v/>
      </c>
      <c r="KE57" s="395"/>
      <c r="KG57" s="387" t="str">
        <f t="shared" si="26"/>
        <v/>
      </c>
      <c r="KH57" s="388" t="str">
        <f t="shared" si="27"/>
        <v/>
      </c>
      <c r="KI57" s="419" t="str">
        <f t="shared" si="28"/>
        <v/>
      </c>
      <c r="KJ57" s="396" t="str">
        <f t="shared" si="29"/>
        <v/>
      </c>
      <c r="KK57" s="390" t="str">
        <f t="shared" si="30"/>
        <v/>
      </c>
      <c r="KL57" s="391" t="str">
        <f t="shared" si="79"/>
        <v/>
      </c>
      <c r="KM57" s="392" t="str">
        <f t="shared" si="31"/>
        <v/>
      </c>
      <c r="KN57" s="393" t="str">
        <f t="shared" si="32"/>
        <v/>
      </c>
      <c r="KO57" s="394" t="str">
        <f t="shared" si="33"/>
        <v/>
      </c>
      <c r="KP57" s="386" t="str">
        <f t="shared" si="34"/>
        <v/>
      </c>
      <c r="KQ57" s="395"/>
    </row>
    <row r="58" spans="1:304" ht="13.5" customHeight="1">
      <c r="A58" s="385"/>
      <c r="B58" s="415" t="s">
        <v>359</v>
      </c>
      <c r="C58" s="395"/>
      <c r="D58" s="364"/>
      <c r="E58" s="387" t="str">
        <f t="shared" si="144"/>
        <v/>
      </c>
      <c r="F58" s="388" t="s">
        <v>292</v>
      </c>
      <c r="G58" s="389" t="s">
        <v>292</v>
      </c>
      <c r="H58" s="389" t="s">
        <v>292</v>
      </c>
      <c r="I58" s="390" t="s">
        <v>292</v>
      </c>
      <c r="J58" s="391" t="s">
        <v>292</v>
      </c>
      <c r="K58" s="392" t="s">
        <v>292</v>
      </c>
      <c r="L58" s="393" t="s">
        <v>292</v>
      </c>
      <c r="M58" s="394" t="s">
        <v>292</v>
      </c>
      <c r="N58" s="386" t="s">
        <v>292</v>
      </c>
      <c r="O58" s="395"/>
      <c r="P58" s="415"/>
      <c r="Q58" s="387" t="str">
        <f t="shared" si="145"/>
        <v/>
      </c>
      <c r="R58" s="388" t="s">
        <v>292</v>
      </c>
      <c r="S58" s="389" t="s">
        <v>292</v>
      </c>
      <c r="T58" s="389" t="s">
        <v>292</v>
      </c>
      <c r="U58" s="390" t="s">
        <v>292</v>
      </c>
      <c r="V58" s="391" t="s">
        <v>292</v>
      </c>
      <c r="W58" s="392" t="s">
        <v>292</v>
      </c>
      <c r="X58" s="393" t="s">
        <v>292</v>
      </c>
      <c r="Y58" s="394" t="s">
        <v>292</v>
      </c>
      <c r="Z58" s="386" t="s">
        <v>292</v>
      </c>
      <c r="AA58" s="395"/>
      <c r="AB58" s="415"/>
      <c r="AC58" s="387" t="str">
        <f t="shared" si="146"/>
        <v/>
      </c>
      <c r="AD58" s="388" t="s">
        <v>292</v>
      </c>
      <c r="AE58" s="389" t="s">
        <v>292</v>
      </c>
      <c r="AF58" s="389" t="s">
        <v>292</v>
      </c>
      <c r="AG58" s="390" t="s">
        <v>292</v>
      </c>
      <c r="AH58" s="391" t="s">
        <v>292</v>
      </c>
      <c r="AI58" s="392" t="s">
        <v>292</v>
      </c>
      <c r="AJ58" s="393" t="s">
        <v>292</v>
      </c>
      <c r="AK58" s="394" t="s">
        <v>292</v>
      </c>
      <c r="AL58" s="386" t="s">
        <v>292</v>
      </c>
      <c r="AM58" s="395"/>
      <c r="AN58" s="415"/>
      <c r="AO58" s="387" t="str">
        <f t="shared" si="147"/>
        <v/>
      </c>
      <c r="AP58" s="388" t="s">
        <v>292</v>
      </c>
      <c r="AQ58" s="389" t="s">
        <v>292</v>
      </c>
      <c r="AR58" s="389" t="s">
        <v>292</v>
      </c>
      <c r="AS58" s="390" t="s">
        <v>292</v>
      </c>
      <c r="AT58" s="391" t="s">
        <v>292</v>
      </c>
      <c r="AU58" s="392" t="s">
        <v>292</v>
      </c>
      <c r="AV58" s="393" t="s">
        <v>292</v>
      </c>
      <c r="AW58" s="394" t="s">
        <v>292</v>
      </c>
      <c r="AX58" s="386" t="s">
        <v>292</v>
      </c>
      <c r="AY58" s="395"/>
      <c r="AZ58" s="415"/>
      <c r="BA58" s="387" t="str">
        <f t="shared" si="148"/>
        <v/>
      </c>
      <c r="BB58" s="388" t="s">
        <v>292</v>
      </c>
      <c r="BC58" s="389" t="s">
        <v>292</v>
      </c>
      <c r="BD58" s="389" t="s">
        <v>292</v>
      </c>
      <c r="BE58" s="390" t="s">
        <v>292</v>
      </c>
      <c r="BF58" s="391" t="s">
        <v>292</v>
      </c>
      <c r="BG58" s="392" t="s">
        <v>292</v>
      </c>
      <c r="BH58" s="393" t="s">
        <v>292</v>
      </c>
      <c r="BI58" s="394" t="s">
        <v>292</v>
      </c>
      <c r="BJ58" s="386" t="s">
        <v>292</v>
      </c>
      <c r="BK58" s="395"/>
      <c r="BL58" s="415"/>
      <c r="BM58" s="387" t="str">
        <f t="shared" si="149"/>
        <v/>
      </c>
      <c r="BN58" s="388" t="s">
        <v>292</v>
      </c>
      <c r="BO58" s="389" t="s">
        <v>292</v>
      </c>
      <c r="BP58" s="389" t="s">
        <v>292</v>
      </c>
      <c r="BQ58" s="390" t="s">
        <v>292</v>
      </c>
      <c r="BR58" s="391" t="s">
        <v>292</v>
      </c>
      <c r="BS58" s="392" t="s">
        <v>292</v>
      </c>
      <c r="BT58" s="393" t="s">
        <v>292</v>
      </c>
      <c r="BU58" s="394" t="s">
        <v>292</v>
      </c>
      <c r="BV58" s="386" t="s">
        <v>292</v>
      </c>
      <c r="BW58" s="395"/>
      <c r="BX58" s="417"/>
      <c r="BY58" s="387" t="str">
        <f t="shared" si="150"/>
        <v/>
      </c>
      <c r="BZ58" s="388" t="s">
        <v>292</v>
      </c>
      <c r="CA58" s="389" t="s">
        <v>292</v>
      </c>
      <c r="CB58" s="389" t="s">
        <v>292</v>
      </c>
      <c r="CC58" s="390" t="s">
        <v>292</v>
      </c>
      <c r="CD58" s="391" t="s">
        <v>292</v>
      </c>
      <c r="CE58" s="392" t="s">
        <v>292</v>
      </c>
      <c r="CF58" s="393" t="s">
        <v>292</v>
      </c>
      <c r="CG58" s="394" t="s">
        <v>292</v>
      </c>
      <c r="CH58" s="386" t="s">
        <v>292</v>
      </c>
      <c r="CI58" s="395"/>
      <c r="CJ58" s="418"/>
      <c r="CK58" s="387">
        <f t="shared" si="151"/>
        <v>36621</v>
      </c>
      <c r="CL58" s="388" t="s">
        <v>364</v>
      </c>
      <c r="CM58" s="389">
        <v>36438</v>
      </c>
      <c r="CN58" s="389">
        <v>36621</v>
      </c>
      <c r="CO58" s="390" t="s">
        <v>1094</v>
      </c>
      <c r="CP58" s="391" t="s">
        <v>640</v>
      </c>
      <c r="CQ58" s="392" t="s">
        <v>615</v>
      </c>
      <c r="CR58" s="393" t="s">
        <v>1335</v>
      </c>
      <c r="CS58" s="394" t="s">
        <v>1095</v>
      </c>
      <c r="CT58" s="386" t="s">
        <v>292</v>
      </c>
      <c r="CU58" s="395"/>
      <c r="CV58" s="415"/>
      <c r="CW58" s="387" t="str">
        <f t="shared" si="152"/>
        <v/>
      </c>
      <c r="CX58" s="388" t="s">
        <v>292</v>
      </c>
      <c r="CY58" s="389" t="s">
        <v>292</v>
      </c>
      <c r="CZ58" s="389" t="s">
        <v>292</v>
      </c>
      <c r="DA58" s="390" t="s">
        <v>292</v>
      </c>
      <c r="DB58" s="391" t="s">
        <v>292</v>
      </c>
      <c r="DC58" s="392" t="s">
        <v>292</v>
      </c>
      <c r="DD58" s="393" t="s">
        <v>292</v>
      </c>
      <c r="DE58" s="394" t="s">
        <v>292</v>
      </c>
      <c r="DF58" s="386" t="s">
        <v>292</v>
      </c>
      <c r="DG58" s="395"/>
      <c r="DH58" s="415"/>
      <c r="DI58" s="387" t="str">
        <f t="shared" si="153"/>
        <v/>
      </c>
      <c r="DJ58" s="388" t="s">
        <v>292</v>
      </c>
      <c r="DK58" s="389" t="s">
        <v>292</v>
      </c>
      <c r="DL58" s="389" t="s">
        <v>292</v>
      </c>
      <c r="DM58" s="390" t="s">
        <v>292</v>
      </c>
      <c r="DN58" s="391" t="s">
        <v>292</v>
      </c>
      <c r="DO58" s="392" t="s">
        <v>292</v>
      </c>
      <c r="DP58" s="393" t="s">
        <v>292</v>
      </c>
      <c r="DQ58" s="394" t="s">
        <v>292</v>
      </c>
      <c r="DR58" s="386" t="s">
        <v>292</v>
      </c>
      <c r="DS58" s="395"/>
      <c r="DT58" s="415"/>
      <c r="DU58" s="387" t="str">
        <f t="shared" si="154"/>
        <v/>
      </c>
      <c r="DV58" s="388" t="s">
        <v>292</v>
      </c>
      <c r="DW58" s="389" t="s">
        <v>292</v>
      </c>
      <c r="DX58" s="389" t="s">
        <v>292</v>
      </c>
      <c r="DY58" s="390" t="s">
        <v>292</v>
      </c>
      <c r="DZ58" s="391" t="s">
        <v>292</v>
      </c>
      <c r="EA58" s="392" t="s">
        <v>292</v>
      </c>
      <c r="EB58" s="393" t="s">
        <v>292</v>
      </c>
      <c r="EC58" s="394" t="s">
        <v>292</v>
      </c>
      <c r="ED58" s="386" t="s">
        <v>292</v>
      </c>
      <c r="EE58" s="395"/>
      <c r="EF58" s="415"/>
      <c r="EG58" s="387" t="str">
        <f t="shared" si="155"/>
        <v/>
      </c>
      <c r="EH58" s="388" t="s">
        <v>292</v>
      </c>
      <c r="EI58" s="389" t="s">
        <v>292</v>
      </c>
      <c r="EJ58" s="389" t="s">
        <v>292</v>
      </c>
      <c r="EK58" s="390" t="s">
        <v>292</v>
      </c>
      <c r="EL58" s="391" t="s">
        <v>292</v>
      </c>
      <c r="EM58" s="392" t="s">
        <v>292</v>
      </c>
      <c r="EN58" s="393" t="s">
        <v>292</v>
      </c>
      <c r="EO58" s="394" t="s">
        <v>292</v>
      </c>
      <c r="EP58" s="386" t="s">
        <v>292</v>
      </c>
      <c r="EQ58" s="395"/>
      <c r="ER58" s="415"/>
      <c r="ES58" s="387" t="str">
        <f t="shared" si="156"/>
        <v/>
      </c>
      <c r="ET58" s="388" t="s">
        <v>292</v>
      </c>
      <c r="EU58" s="389" t="s">
        <v>292</v>
      </c>
      <c r="EV58" s="389" t="s">
        <v>292</v>
      </c>
      <c r="EW58" s="390" t="s">
        <v>292</v>
      </c>
      <c r="EX58" s="391" t="s">
        <v>292</v>
      </c>
      <c r="EY58" s="392" t="s">
        <v>292</v>
      </c>
      <c r="EZ58" s="393" t="s">
        <v>292</v>
      </c>
      <c r="FA58" s="394" t="s">
        <v>292</v>
      </c>
      <c r="FB58" s="386" t="s">
        <v>292</v>
      </c>
      <c r="FC58" s="395"/>
      <c r="FD58" s="415"/>
      <c r="FE58" s="387" t="str">
        <f t="shared" si="157"/>
        <v/>
      </c>
      <c r="FF58" s="388" t="s">
        <v>292</v>
      </c>
      <c r="FG58" s="389" t="s">
        <v>292</v>
      </c>
      <c r="FH58" s="389" t="s">
        <v>292</v>
      </c>
      <c r="FI58" s="390" t="s">
        <v>292</v>
      </c>
      <c r="FJ58" s="391" t="s">
        <v>292</v>
      </c>
      <c r="FK58" s="392" t="s">
        <v>292</v>
      </c>
      <c r="FL58" s="393" t="s">
        <v>292</v>
      </c>
      <c r="FM58" s="394" t="s">
        <v>292</v>
      </c>
      <c r="FN58" s="386" t="s">
        <v>292</v>
      </c>
      <c r="FO58" s="395"/>
      <c r="FP58" s="415"/>
      <c r="FQ58" s="387" t="str">
        <f t="shared" si="158"/>
        <v/>
      </c>
      <c r="FR58" s="388" t="s">
        <v>292</v>
      </c>
      <c r="FS58" s="389" t="s">
        <v>292</v>
      </c>
      <c r="FT58" s="389" t="s">
        <v>292</v>
      </c>
      <c r="FU58" s="390" t="s">
        <v>292</v>
      </c>
      <c r="FV58" s="391" t="s">
        <v>292</v>
      </c>
      <c r="FW58" s="392" t="s">
        <v>292</v>
      </c>
      <c r="FX58" s="393" t="s">
        <v>292</v>
      </c>
      <c r="FY58" s="394" t="s">
        <v>292</v>
      </c>
      <c r="FZ58" s="386" t="s">
        <v>292</v>
      </c>
      <c r="GA58" s="395"/>
      <c r="GB58" s="415"/>
      <c r="GC58" s="387" t="str">
        <f t="shared" si="159"/>
        <v/>
      </c>
      <c r="GD58" s="388" t="s">
        <v>292</v>
      </c>
      <c r="GE58" s="389" t="s">
        <v>292</v>
      </c>
      <c r="GF58" s="389" t="s">
        <v>292</v>
      </c>
      <c r="GG58" s="390" t="s">
        <v>292</v>
      </c>
      <c r="GH58" s="391" t="s">
        <v>292</v>
      </c>
      <c r="GI58" s="392" t="s">
        <v>292</v>
      </c>
      <c r="GJ58" s="393" t="s">
        <v>292</v>
      </c>
      <c r="GK58" s="394" t="s">
        <v>292</v>
      </c>
      <c r="GL58" s="386" t="s">
        <v>292</v>
      </c>
      <c r="GM58" s="395"/>
      <c r="GN58" s="415"/>
      <c r="GO58" s="387" t="str">
        <f t="shared" si="160"/>
        <v/>
      </c>
      <c r="GP58" s="388" t="s">
        <v>292</v>
      </c>
      <c r="GQ58" s="389" t="s">
        <v>292</v>
      </c>
      <c r="GR58" s="389" t="s">
        <v>292</v>
      </c>
      <c r="GS58" s="390" t="s">
        <v>292</v>
      </c>
      <c r="GT58" s="391" t="s">
        <v>292</v>
      </c>
      <c r="GU58" s="392" t="s">
        <v>292</v>
      </c>
      <c r="GV58" s="393" t="s">
        <v>292</v>
      </c>
      <c r="GW58" s="394" t="s">
        <v>292</v>
      </c>
      <c r="GX58" s="386"/>
      <c r="GY58" s="395"/>
      <c r="GZ58" s="415"/>
      <c r="HA58" s="387" t="str">
        <f t="shared" si="161"/>
        <v/>
      </c>
      <c r="HB58" s="388" t="s">
        <v>292</v>
      </c>
      <c r="HC58" s="389" t="s">
        <v>292</v>
      </c>
      <c r="HD58" s="389" t="s">
        <v>292</v>
      </c>
      <c r="HE58" s="390" t="s">
        <v>292</v>
      </c>
      <c r="HF58" s="391" t="s">
        <v>292</v>
      </c>
      <c r="HG58" s="392" t="s">
        <v>292</v>
      </c>
      <c r="HH58" s="393" t="s">
        <v>292</v>
      </c>
      <c r="HI58" s="394" t="s">
        <v>292</v>
      </c>
      <c r="HJ58" s="386" t="s">
        <v>292</v>
      </c>
      <c r="HK58" s="395"/>
      <c r="HM58" s="387" t="str">
        <f t="shared" si="162"/>
        <v/>
      </c>
      <c r="HN58" s="388" t="s">
        <v>292</v>
      </c>
      <c r="HO58" s="396"/>
      <c r="HP58" s="389"/>
      <c r="HQ58" s="390" t="s">
        <v>292</v>
      </c>
      <c r="HR58" s="391" t="s">
        <v>292</v>
      </c>
      <c r="HS58" s="392" t="s">
        <v>292</v>
      </c>
      <c r="HT58" s="393" t="s">
        <v>292</v>
      </c>
      <c r="HU58" s="394" t="s">
        <v>292</v>
      </c>
      <c r="HV58" s="386" t="s">
        <v>292</v>
      </c>
      <c r="HW58" s="395"/>
      <c r="HY58" s="387" t="str">
        <f t="shared" si="163"/>
        <v/>
      </c>
      <c r="HZ58" s="388" t="s">
        <v>292</v>
      </c>
      <c r="IA58" s="419" t="s">
        <v>292</v>
      </c>
      <c r="IB58" s="419" t="s">
        <v>292</v>
      </c>
      <c r="IC58" s="390" t="s">
        <v>292</v>
      </c>
      <c r="ID58" s="391" t="s">
        <v>292</v>
      </c>
      <c r="IE58" s="392" t="s">
        <v>292</v>
      </c>
      <c r="IF58" s="393" t="s">
        <v>292</v>
      </c>
      <c r="IG58" s="394" t="s">
        <v>292</v>
      </c>
      <c r="IH58" s="386" t="s">
        <v>292</v>
      </c>
      <c r="II58" s="395"/>
      <c r="IK58" s="387" t="str">
        <f t="shared" si="164"/>
        <v/>
      </c>
      <c r="IL58" s="388" t="s">
        <v>292</v>
      </c>
      <c r="IM58" s="419" t="s">
        <v>292</v>
      </c>
      <c r="IN58" s="419" t="s">
        <v>292</v>
      </c>
      <c r="IO58" s="390" t="s">
        <v>292</v>
      </c>
      <c r="IP58" s="391" t="s">
        <v>292</v>
      </c>
      <c r="IQ58" s="392" t="s">
        <v>292</v>
      </c>
      <c r="IR58" s="393" t="s">
        <v>292</v>
      </c>
      <c r="IS58" s="394" t="s">
        <v>292</v>
      </c>
      <c r="IT58" s="386" t="s">
        <v>292</v>
      </c>
      <c r="IU58" s="395"/>
      <c r="IV58" s="364" t="s">
        <v>292</v>
      </c>
      <c r="IW58" s="387" t="str">
        <f t="shared" si="0"/>
        <v/>
      </c>
      <c r="IX58" s="388" t="str">
        <f t="shared" si="1"/>
        <v/>
      </c>
      <c r="IY58" s="419" t="str">
        <f t="shared" si="56"/>
        <v/>
      </c>
      <c r="IZ58" s="396" t="str">
        <f t="shared" si="57"/>
        <v/>
      </c>
      <c r="JA58" s="390" t="str">
        <f t="shared" si="3"/>
        <v/>
      </c>
      <c r="JB58" s="391" t="str">
        <f t="shared" si="58"/>
        <v/>
      </c>
      <c r="JC58" s="392" t="str">
        <f t="shared" si="4"/>
        <v/>
      </c>
      <c r="JD58" s="393" t="str">
        <f t="shared" si="80"/>
        <v/>
      </c>
      <c r="JE58" s="394" t="str">
        <f t="shared" si="5"/>
        <v/>
      </c>
      <c r="JF58" s="386" t="str">
        <f t="shared" si="6"/>
        <v/>
      </c>
      <c r="JG58" s="395"/>
      <c r="JH58" s="420" t="s">
        <v>292</v>
      </c>
      <c r="JI58" s="387" t="str">
        <f t="shared" si="59"/>
        <v/>
      </c>
      <c r="JJ58" s="388" t="str">
        <f t="shared" si="60"/>
        <v/>
      </c>
      <c r="JK58" s="419" t="str">
        <f t="shared" si="61"/>
        <v/>
      </c>
      <c r="JL58" s="396" t="str">
        <f t="shared" si="62"/>
        <v/>
      </c>
      <c r="JM58" s="390" t="str">
        <f t="shared" si="63"/>
        <v/>
      </c>
      <c r="JN58" s="391" t="str">
        <f t="shared" si="64"/>
        <v/>
      </c>
      <c r="JO58" s="392" t="str">
        <f t="shared" si="65"/>
        <v/>
      </c>
      <c r="JP58" s="393" t="str">
        <f t="shared" si="66"/>
        <v/>
      </c>
      <c r="JQ58" s="394" t="str">
        <f t="shared" si="67"/>
        <v/>
      </c>
      <c r="JR58" s="386" t="str">
        <f t="shared" si="68"/>
        <v/>
      </c>
      <c r="JS58" s="395"/>
      <c r="JT58" s="420" t="s">
        <v>292</v>
      </c>
      <c r="JU58" s="387" t="str">
        <f t="shared" si="69"/>
        <v/>
      </c>
      <c r="JV58" s="388" t="str">
        <f t="shared" si="70"/>
        <v/>
      </c>
      <c r="JW58" s="419" t="str">
        <f t="shared" si="71"/>
        <v/>
      </c>
      <c r="JX58" s="396" t="str">
        <f t="shared" si="72"/>
        <v/>
      </c>
      <c r="JY58" s="390" t="str">
        <f t="shared" si="73"/>
        <v/>
      </c>
      <c r="JZ58" s="391" t="str">
        <f t="shared" si="74"/>
        <v/>
      </c>
      <c r="KA58" s="392" t="str">
        <f t="shared" si="75"/>
        <v/>
      </c>
      <c r="KB58" s="393" t="str">
        <f t="shared" si="76"/>
        <v/>
      </c>
      <c r="KC58" s="394" t="str">
        <f t="shared" si="77"/>
        <v/>
      </c>
      <c r="KD58" s="386" t="str">
        <f t="shared" si="78"/>
        <v/>
      </c>
      <c r="KE58" s="395"/>
      <c r="KG58" s="387" t="str">
        <f t="shared" si="26"/>
        <v/>
      </c>
      <c r="KH58" s="388" t="str">
        <f t="shared" si="27"/>
        <v/>
      </c>
      <c r="KI58" s="419" t="str">
        <f t="shared" si="28"/>
        <v/>
      </c>
      <c r="KJ58" s="396" t="str">
        <f t="shared" si="29"/>
        <v/>
      </c>
      <c r="KK58" s="390" t="str">
        <f t="shared" si="30"/>
        <v/>
      </c>
      <c r="KL58" s="391" t="str">
        <f t="shared" si="79"/>
        <v/>
      </c>
      <c r="KM58" s="392" t="str">
        <f t="shared" si="31"/>
        <v/>
      </c>
      <c r="KN58" s="393" t="str">
        <f t="shared" si="32"/>
        <v/>
      </c>
      <c r="KO58" s="394" t="str">
        <f t="shared" si="33"/>
        <v/>
      </c>
      <c r="KP58" s="386" t="str">
        <f t="shared" si="34"/>
        <v/>
      </c>
      <c r="KQ58" s="395"/>
    </row>
    <row r="59" spans="1:304" ht="13.5" customHeight="1">
      <c r="A59" s="385"/>
      <c r="B59" s="415" t="s">
        <v>311</v>
      </c>
      <c r="D59" s="364"/>
      <c r="E59" s="387" t="str">
        <f t="shared" si="35"/>
        <v/>
      </c>
      <c r="F59" s="388" t="s">
        <v>292</v>
      </c>
      <c r="G59" s="389" t="s">
        <v>292</v>
      </c>
      <c r="H59" s="389" t="s">
        <v>292</v>
      </c>
      <c r="I59" s="390" t="s">
        <v>292</v>
      </c>
      <c r="J59" s="391" t="s">
        <v>292</v>
      </c>
      <c r="K59" s="392" t="s">
        <v>292</v>
      </c>
      <c r="L59" s="393" t="s">
        <v>292</v>
      </c>
      <c r="M59" s="394" t="s">
        <v>292</v>
      </c>
      <c r="N59" s="386" t="s">
        <v>292</v>
      </c>
      <c r="O59" s="395"/>
      <c r="P59" s="415"/>
      <c r="Q59" s="387" t="str">
        <f t="shared" si="36"/>
        <v/>
      </c>
      <c r="R59" s="388" t="s">
        <v>292</v>
      </c>
      <c r="S59" s="389" t="s">
        <v>292</v>
      </c>
      <c r="T59" s="389" t="s">
        <v>292</v>
      </c>
      <c r="U59" s="390" t="s">
        <v>292</v>
      </c>
      <c r="V59" s="391" t="s">
        <v>292</v>
      </c>
      <c r="W59" s="392" t="s">
        <v>292</v>
      </c>
      <c r="X59" s="393" t="s">
        <v>292</v>
      </c>
      <c r="Y59" s="394" t="s">
        <v>292</v>
      </c>
      <c r="Z59" s="386" t="s">
        <v>292</v>
      </c>
      <c r="AA59" s="395"/>
      <c r="AB59" s="415"/>
      <c r="AC59" s="387" t="str">
        <f t="shared" si="37"/>
        <v/>
      </c>
      <c r="AD59" s="388" t="s">
        <v>292</v>
      </c>
      <c r="AE59" s="389" t="s">
        <v>292</v>
      </c>
      <c r="AF59" s="389" t="s">
        <v>292</v>
      </c>
      <c r="AG59" s="390" t="s">
        <v>292</v>
      </c>
      <c r="AH59" s="391" t="s">
        <v>292</v>
      </c>
      <c r="AI59" s="392" t="s">
        <v>292</v>
      </c>
      <c r="AJ59" s="393" t="s">
        <v>292</v>
      </c>
      <c r="AK59" s="394" t="s">
        <v>292</v>
      </c>
      <c r="AL59" s="386" t="s">
        <v>292</v>
      </c>
      <c r="AM59" s="395"/>
      <c r="AN59" s="415"/>
      <c r="AO59" s="387" t="str">
        <f t="shared" si="38"/>
        <v/>
      </c>
      <c r="AP59" s="388" t="s">
        <v>292</v>
      </c>
      <c r="AQ59" s="389" t="s">
        <v>292</v>
      </c>
      <c r="AR59" s="389" t="s">
        <v>292</v>
      </c>
      <c r="AS59" s="390" t="s">
        <v>292</v>
      </c>
      <c r="AT59" s="391" t="s">
        <v>292</v>
      </c>
      <c r="AU59" s="392" t="s">
        <v>292</v>
      </c>
      <c r="AV59" s="393" t="s">
        <v>292</v>
      </c>
      <c r="AW59" s="394" t="s">
        <v>292</v>
      </c>
      <c r="AX59" s="386" t="s">
        <v>292</v>
      </c>
      <c r="AY59" s="395"/>
      <c r="AZ59" s="415"/>
      <c r="BA59" s="387" t="str">
        <f t="shared" si="39"/>
        <v/>
      </c>
      <c r="BB59" s="388" t="s">
        <v>292</v>
      </c>
      <c r="BC59" s="389" t="s">
        <v>292</v>
      </c>
      <c r="BD59" s="389" t="s">
        <v>292</v>
      </c>
      <c r="BE59" s="390" t="s">
        <v>292</v>
      </c>
      <c r="BF59" s="391" t="s">
        <v>292</v>
      </c>
      <c r="BG59" s="392" t="s">
        <v>292</v>
      </c>
      <c r="BH59" s="393" t="s">
        <v>292</v>
      </c>
      <c r="BI59" s="394" t="s">
        <v>292</v>
      </c>
      <c r="BJ59" s="386" t="s">
        <v>292</v>
      </c>
      <c r="BK59" s="395"/>
      <c r="BL59" s="415"/>
      <c r="BM59" s="387" t="str">
        <f t="shared" si="40"/>
        <v/>
      </c>
      <c r="BN59" s="388" t="s">
        <v>292</v>
      </c>
      <c r="BO59" s="389" t="s">
        <v>292</v>
      </c>
      <c r="BP59" s="389" t="s">
        <v>292</v>
      </c>
      <c r="BQ59" s="390" t="s">
        <v>292</v>
      </c>
      <c r="BR59" s="391" t="s">
        <v>292</v>
      </c>
      <c r="BS59" s="392" t="s">
        <v>292</v>
      </c>
      <c r="BT59" s="393" t="s">
        <v>292</v>
      </c>
      <c r="BU59" s="394" t="s">
        <v>292</v>
      </c>
      <c r="BV59" s="386" t="s">
        <v>292</v>
      </c>
      <c r="BW59" s="395"/>
      <c r="BX59" s="421"/>
      <c r="BY59" s="387" t="str">
        <f t="shared" si="41"/>
        <v/>
      </c>
      <c r="BZ59" s="388" t="s">
        <v>292</v>
      </c>
      <c r="CA59" s="389" t="s">
        <v>292</v>
      </c>
      <c r="CB59" s="389" t="s">
        <v>292</v>
      </c>
      <c r="CC59" s="390" t="s">
        <v>292</v>
      </c>
      <c r="CD59" s="391" t="s">
        <v>292</v>
      </c>
      <c r="CE59" s="392" t="s">
        <v>292</v>
      </c>
      <c r="CF59" s="393" t="s">
        <v>292</v>
      </c>
      <c r="CG59" s="394" t="s">
        <v>292</v>
      </c>
      <c r="CH59" s="386" t="s">
        <v>292</v>
      </c>
      <c r="CI59" s="395"/>
      <c r="CJ59" s="421"/>
      <c r="CK59" s="387" t="str">
        <f t="shared" si="42"/>
        <v/>
      </c>
      <c r="CL59" s="388" t="s">
        <v>292</v>
      </c>
      <c r="CM59" s="389" t="s">
        <v>292</v>
      </c>
      <c r="CN59" s="389" t="s">
        <v>292</v>
      </c>
      <c r="CO59" s="390" t="s">
        <v>292</v>
      </c>
      <c r="CP59" s="391" t="s">
        <v>292</v>
      </c>
      <c r="CQ59" s="392" t="s">
        <v>292</v>
      </c>
      <c r="CR59" s="393" t="s">
        <v>292</v>
      </c>
      <c r="CS59" s="394" t="s">
        <v>292</v>
      </c>
      <c r="CT59" s="386" t="s">
        <v>292</v>
      </c>
      <c r="CU59" s="395"/>
      <c r="CV59" s="415"/>
      <c r="CW59" s="387" t="str">
        <f t="shared" si="43"/>
        <v/>
      </c>
      <c r="CX59" s="388" t="s">
        <v>292</v>
      </c>
      <c r="CY59" s="389" t="s">
        <v>292</v>
      </c>
      <c r="CZ59" s="389" t="s">
        <v>292</v>
      </c>
      <c r="DA59" s="390" t="s">
        <v>292</v>
      </c>
      <c r="DB59" s="391" t="s">
        <v>292</v>
      </c>
      <c r="DC59" s="392" t="s">
        <v>292</v>
      </c>
      <c r="DD59" s="393" t="s">
        <v>292</v>
      </c>
      <c r="DE59" s="394" t="s">
        <v>292</v>
      </c>
      <c r="DF59" s="386" t="s">
        <v>292</v>
      </c>
      <c r="DG59" s="395"/>
      <c r="DH59" s="418"/>
      <c r="DI59" s="387">
        <f t="shared" si="44"/>
        <v>37007</v>
      </c>
      <c r="DJ59" s="388" t="s">
        <v>366</v>
      </c>
      <c r="DK59" s="389">
        <v>36897</v>
      </c>
      <c r="DL59" s="389">
        <v>37007</v>
      </c>
      <c r="DM59" s="390" t="s">
        <v>708</v>
      </c>
      <c r="DN59" s="391" t="s">
        <v>709</v>
      </c>
      <c r="DO59" s="392" t="s">
        <v>677</v>
      </c>
      <c r="DP59" s="393" t="s">
        <v>1365</v>
      </c>
      <c r="DQ59" s="394" t="s">
        <v>710</v>
      </c>
      <c r="DR59" s="386" t="s">
        <v>292</v>
      </c>
      <c r="DS59" s="395"/>
      <c r="DT59" s="415"/>
      <c r="DU59" s="387">
        <f t="shared" si="45"/>
        <v>37944</v>
      </c>
      <c r="DV59" s="388" t="s">
        <v>367</v>
      </c>
      <c r="DW59" s="389">
        <v>37007</v>
      </c>
      <c r="DX59" s="389">
        <v>37944</v>
      </c>
      <c r="DY59" s="390" t="s">
        <v>976</v>
      </c>
      <c r="DZ59" s="391" t="s">
        <v>709</v>
      </c>
      <c r="EA59" s="392" t="s">
        <v>677</v>
      </c>
      <c r="EB59" s="393" t="s">
        <v>1365</v>
      </c>
      <c r="EC59" s="394" t="s">
        <v>977</v>
      </c>
      <c r="ED59" s="386" t="s">
        <v>292</v>
      </c>
      <c r="EE59" s="395"/>
      <c r="EF59" s="415"/>
      <c r="EG59" s="387">
        <f t="shared" si="46"/>
        <v>38616</v>
      </c>
      <c r="EH59" s="388" t="s">
        <v>368</v>
      </c>
      <c r="EI59" s="389">
        <v>37944</v>
      </c>
      <c r="EJ59" s="389">
        <v>38257</v>
      </c>
      <c r="EK59" s="390" t="s">
        <v>978</v>
      </c>
      <c r="EL59" s="391" t="s">
        <v>700</v>
      </c>
      <c r="EM59" s="392" t="s">
        <v>615</v>
      </c>
      <c r="EN59" s="393" t="s">
        <v>1335</v>
      </c>
      <c r="EO59" s="394" t="s">
        <v>979</v>
      </c>
      <c r="EP59" s="386" t="s">
        <v>292</v>
      </c>
      <c r="EQ59" s="395"/>
      <c r="ER59" s="415"/>
      <c r="ES59" s="387">
        <f t="shared" si="47"/>
        <v>38986</v>
      </c>
      <c r="ET59" s="388" t="s">
        <v>369</v>
      </c>
      <c r="EU59" s="389">
        <v>38616</v>
      </c>
      <c r="EV59" s="389">
        <v>38986</v>
      </c>
      <c r="EW59" s="390" t="s">
        <v>722</v>
      </c>
      <c r="EX59" s="391" t="s">
        <v>688</v>
      </c>
      <c r="EY59" s="392" t="s">
        <v>615</v>
      </c>
      <c r="EZ59" s="393" t="s">
        <v>1338</v>
      </c>
      <c r="FA59" s="394" t="s">
        <v>723</v>
      </c>
      <c r="FB59" s="386" t="s">
        <v>292</v>
      </c>
      <c r="FC59" s="395"/>
      <c r="FD59" s="418"/>
      <c r="FE59" s="387">
        <f t="shared" si="48"/>
        <v>39351</v>
      </c>
      <c r="FF59" s="388" t="s">
        <v>370</v>
      </c>
      <c r="FG59" s="389">
        <v>38986</v>
      </c>
      <c r="FH59" s="389">
        <v>39351</v>
      </c>
      <c r="FI59" s="390" t="s">
        <v>666</v>
      </c>
      <c r="FJ59" s="391" t="s">
        <v>629</v>
      </c>
      <c r="FK59" s="392" t="s">
        <v>615</v>
      </c>
      <c r="FL59" s="393" t="s">
        <v>1338</v>
      </c>
      <c r="FM59" s="394" t="s">
        <v>667</v>
      </c>
      <c r="FN59" s="386" t="s">
        <v>292</v>
      </c>
      <c r="FO59" s="395"/>
      <c r="FP59" s="418"/>
      <c r="FQ59" s="387" t="str">
        <f t="shared" si="49"/>
        <v/>
      </c>
      <c r="FR59" s="388" t="s">
        <v>292</v>
      </c>
      <c r="FS59" s="389" t="s">
        <v>292</v>
      </c>
      <c r="FT59" s="389" t="s">
        <v>292</v>
      </c>
      <c r="FU59" s="390" t="s">
        <v>292</v>
      </c>
      <c r="FV59" s="391" t="s">
        <v>292</v>
      </c>
      <c r="FW59" s="392" t="s">
        <v>292</v>
      </c>
      <c r="FX59" s="393" t="s">
        <v>292</v>
      </c>
      <c r="FY59" s="394" t="s">
        <v>292</v>
      </c>
      <c r="FZ59" s="386" t="s">
        <v>292</v>
      </c>
      <c r="GA59" s="395"/>
      <c r="GB59" s="415"/>
      <c r="GC59" s="387" t="str">
        <f t="shared" si="50"/>
        <v/>
      </c>
      <c r="GD59" s="388" t="s">
        <v>292</v>
      </c>
      <c r="GE59" s="389" t="s">
        <v>292</v>
      </c>
      <c r="GF59" s="389" t="s">
        <v>292</v>
      </c>
      <c r="GG59" s="390" t="s">
        <v>292</v>
      </c>
      <c r="GH59" s="391" t="s">
        <v>292</v>
      </c>
      <c r="GI59" s="392" t="s">
        <v>292</v>
      </c>
      <c r="GJ59" s="393" t="s">
        <v>292</v>
      </c>
      <c r="GK59" s="394" t="s">
        <v>292</v>
      </c>
      <c r="GL59" s="386" t="s">
        <v>292</v>
      </c>
      <c r="GM59" s="395"/>
      <c r="GN59" s="415"/>
      <c r="GO59" s="387" t="str">
        <f t="shared" si="51"/>
        <v/>
      </c>
      <c r="GP59" s="388" t="s">
        <v>292</v>
      </c>
      <c r="GQ59" s="389" t="s">
        <v>292</v>
      </c>
      <c r="GR59" s="389" t="s">
        <v>292</v>
      </c>
      <c r="GS59" s="390" t="s">
        <v>292</v>
      </c>
      <c r="GT59" s="391" t="s">
        <v>292</v>
      </c>
      <c r="GU59" s="392" t="s">
        <v>292</v>
      </c>
      <c r="GV59" s="393" t="s">
        <v>292</v>
      </c>
      <c r="GW59" s="394" t="s">
        <v>292</v>
      </c>
      <c r="GX59" s="386"/>
      <c r="GY59" s="395"/>
      <c r="GZ59" s="415"/>
      <c r="HA59" s="387" t="str">
        <f t="shared" si="52"/>
        <v/>
      </c>
      <c r="HB59" s="388" t="s">
        <v>292</v>
      </c>
      <c r="HC59" s="389" t="s">
        <v>292</v>
      </c>
      <c r="HD59" s="389" t="s">
        <v>292</v>
      </c>
      <c r="HE59" s="390" t="s">
        <v>292</v>
      </c>
      <c r="HF59" s="391" t="s">
        <v>292</v>
      </c>
      <c r="HG59" s="392" t="s">
        <v>292</v>
      </c>
      <c r="HH59" s="393" t="s">
        <v>292</v>
      </c>
      <c r="HI59" s="394" t="s">
        <v>292</v>
      </c>
      <c r="HJ59" s="386" t="s">
        <v>292</v>
      </c>
      <c r="HK59" s="395"/>
      <c r="HM59" s="387"/>
      <c r="HN59" s="388"/>
      <c r="HO59" s="396"/>
      <c r="HP59" s="389"/>
      <c r="HQ59" s="390"/>
      <c r="HR59" s="391"/>
      <c r="HS59" s="392"/>
      <c r="HT59" s="393"/>
      <c r="HU59" s="394"/>
      <c r="HV59" s="386"/>
      <c r="HW59" s="395"/>
      <c r="HY59" s="387"/>
      <c r="HZ59" s="388"/>
      <c r="IA59" s="419"/>
      <c r="IB59" s="419"/>
      <c r="IC59" s="390"/>
      <c r="ID59" s="391"/>
      <c r="IE59" s="392"/>
      <c r="IF59" s="393"/>
      <c r="IG59" s="394"/>
      <c r="IH59" s="386"/>
      <c r="II59" s="395"/>
      <c r="IJ59" s="420"/>
      <c r="IK59" s="387"/>
      <c r="IL59" s="388"/>
      <c r="IM59" s="419"/>
      <c r="IN59" s="419"/>
      <c r="IO59" s="390"/>
      <c r="IP59" s="391"/>
      <c r="IQ59" s="392"/>
      <c r="IR59" s="393"/>
      <c r="IS59" s="394"/>
      <c r="IT59" s="386"/>
      <c r="IU59" s="395"/>
      <c r="IV59" s="420" t="s">
        <v>292</v>
      </c>
      <c r="IW59" s="387"/>
      <c r="IX59" s="388"/>
      <c r="IY59" s="419"/>
      <c r="IZ59" s="396"/>
      <c r="JA59" s="390"/>
      <c r="JB59" s="391"/>
      <c r="JC59" s="392"/>
      <c r="JD59" s="393"/>
      <c r="JE59" s="394" t="str">
        <f t="shared" si="5"/>
        <v/>
      </c>
      <c r="JF59" s="386"/>
      <c r="JG59" s="395"/>
      <c r="JH59" s="420" t="s">
        <v>292</v>
      </c>
      <c r="JI59" s="387" t="str">
        <f t="shared" si="59"/>
        <v/>
      </c>
      <c r="JJ59" s="388" t="str">
        <f t="shared" si="60"/>
        <v/>
      </c>
      <c r="JK59" s="419" t="str">
        <f t="shared" si="61"/>
        <v/>
      </c>
      <c r="JL59" s="396" t="str">
        <f t="shared" si="62"/>
        <v/>
      </c>
      <c r="JM59" s="390" t="str">
        <f t="shared" si="63"/>
        <v/>
      </c>
      <c r="JN59" s="391" t="str">
        <f t="shared" si="64"/>
        <v/>
      </c>
      <c r="JO59" s="392" t="str">
        <f t="shared" si="65"/>
        <v/>
      </c>
      <c r="JP59" s="393" t="str">
        <f t="shared" si="66"/>
        <v/>
      </c>
      <c r="JQ59" s="394" t="str">
        <f t="shared" si="67"/>
        <v/>
      </c>
      <c r="JR59" s="386" t="str">
        <f t="shared" si="68"/>
        <v/>
      </c>
      <c r="JS59" s="395"/>
      <c r="JT59" s="420" t="s">
        <v>292</v>
      </c>
      <c r="JU59" s="387" t="str">
        <f t="shared" si="69"/>
        <v/>
      </c>
      <c r="JV59" s="388" t="str">
        <f t="shared" si="70"/>
        <v/>
      </c>
      <c r="JW59" s="419" t="str">
        <f t="shared" si="71"/>
        <v/>
      </c>
      <c r="JX59" s="396" t="str">
        <f t="shared" si="72"/>
        <v/>
      </c>
      <c r="JY59" s="390" t="str">
        <f t="shared" si="73"/>
        <v/>
      </c>
      <c r="JZ59" s="391" t="str">
        <f t="shared" si="74"/>
        <v/>
      </c>
      <c r="KA59" s="392" t="str">
        <f t="shared" si="75"/>
        <v/>
      </c>
      <c r="KB59" s="393" t="str">
        <f t="shared" si="76"/>
        <v/>
      </c>
      <c r="KC59" s="394" t="str">
        <f t="shared" si="77"/>
        <v/>
      </c>
      <c r="KD59" s="386" t="str">
        <f t="shared" si="78"/>
        <v/>
      </c>
      <c r="KE59" s="395"/>
      <c r="KF59" s="420"/>
      <c r="KG59" s="387" t="str">
        <f t="shared" si="26"/>
        <v/>
      </c>
      <c r="KH59" s="388" t="str">
        <f t="shared" si="27"/>
        <v/>
      </c>
      <c r="KI59" s="419" t="str">
        <f t="shared" si="28"/>
        <v/>
      </c>
      <c r="KJ59" s="396" t="str">
        <f t="shared" si="29"/>
        <v/>
      </c>
      <c r="KK59" s="390" t="str">
        <f t="shared" si="30"/>
        <v/>
      </c>
      <c r="KL59" s="391" t="str">
        <f t="shared" si="79"/>
        <v/>
      </c>
      <c r="KM59" s="392" t="str">
        <f t="shared" si="31"/>
        <v/>
      </c>
      <c r="KN59" s="393" t="str">
        <f t="shared" si="32"/>
        <v/>
      </c>
      <c r="KO59" s="394" t="str">
        <f t="shared" si="33"/>
        <v/>
      </c>
      <c r="KP59" s="386" t="str">
        <f t="shared" si="34"/>
        <v/>
      </c>
      <c r="KQ59" s="395"/>
      <c r="KR59" s="420"/>
    </row>
    <row r="60" spans="1:304" ht="13.5" customHeight="1">
      <c r="A60" s="385"/>
      <c r="B60" s="415" t="s">
        <v>311</v>
      </c>
      <c r="D60" s="364"/>
      <c r="E60" s="387" t="str">
        <f t="shared" si="35"/>
        <v/>
      </c>
      <c r="F60" s="388" t="s">
        <v>292</v>
      </c>
      <c r="G60" s="389" t="s">
        <v>292</v>
      </c>
      <c r="H60" s="389" t="s">
        <v>292</v>
      </c>
      <c r="I60" s="390" t="s">
        <v>292</v>
      </c>
      <c r="J60" s="391" t="s">
        <v>292</v>
      </c>
      <c r="K60" s="392" t="s">
        <v>292</v>
      </c>
      <c r="L60" s="393" t="s">
        <v>292</v>
      </c>
      <c r="M60" s="394" t="s">
        <v>292</v>
      </c>
      <c r="N60" s="386" t="s">
        <v>292</v>
      </c>
      <c r="O60" s="395"/>
      <c r="P60" s="415"/>
      <c r="Q60" s="387" t="str">
        <f t="shared" si="36"/>
        <v/>
      </c>
      <c r="R60" s="388" t="s">
        <v>292</v>
      </c>
      <c r="S60" s="389" t="s">
        <v>292</v>
      </c>
      <c r="T60" s="389" t="s">
        <v>292</v>
      </c>
      <c r="U60" s="390" t="s">
        <v>292</v>
      </c>
      <c r="V60" s="391" t="s">
        <v>292</v>
      </c>
      <c r="W60" s="392" t="s">
        <v>292</v>
      </c>
      <c r="X60" s="393" t="s">
        <v>292</v>
      </c>
      <c r="Y60" s="394" t="s">
        <v>292</v>
      </c>
      <c r="Z60" s="386" t="s">
        <v>292</v>
      </c>
      <c r="AA60" s="395"/>
      <c r="AB60" s="415"/>
      <c r="AC60" s="387" t="str">
        <f t="shared" si="37"/>
        <v/>
      </c>
      <c r="AD60" s="388" t="s">
        <v>292</v>
      </c>
      <c r="AE60" s="389" t="s">
        <v>292</v>
      </c>
      <c r="AF60" s="389" t="s">
        <v>292</v>
      </c>
      <c r="AG60" s="390" t="s">
        <v>292</v>
      </c>
      <c r="AH60" s="391" t="s">
        <v>292</v>
      </c>
      <c r="AI60" s="392" t="s">
        <v>292</v>
      </c>
      <c r="AJ60" s="393" t="s">
        <v>292</v>
      </c>
      <c r="AK60" s="394" t="s">
        <v>292</v>
      </c>
      <c r="AL60" s="386" t="s">
        <v>292</v>
      </c>
      <c r="AM60" s="395"/>
      <c r="AN60" s="415"/>
      <c r="AO60" s="387" t="str">
        <f t="shared" si="38"/>
        <v/>
      </c>
      <c r="AP60" s="388" t="s">
        <v>292</v>
      </c>
      <c r="AQ60" s="389" t="s">
        <v>292</v>
      </c>
      <c r="AR60" s="389" t="s">
        <v>292</v>
      </c>
      <c r="AS60" s="390" t="s">
        <v>292</v>
      </c>
      <c r="AT60" s="391" t="s">
        <v>292</v>
      </c>
      <c r="AU60" s="392" t="s">
        <v>292</v>
      </c>
      <c r="AV60" s="393" t="s">
        <v>292</v>
      </c>
      <c r="AW60" s="394" t="s">
        <v>292</v>
      </c>
      <c r="AX60" s="386" t="s">
        <v>292</v>
      </c>
      <c r="AY60" s="395"/>
      <c r="AZ60" s="415"/>
      <c r="BA60" s="387" t="str">
        <f t="shared" si="39"/>
        <v/>
      </c>
      <c r="BB60" s="388" t="s">
        <v>292</v>
      </c>
      <c r="BC60" s="389" t="s">
        <v>292</v>
      </c>
      <c r="BD60" s="389" t="s">
        <v>292</v>
      </c>
      <c r="BE60" s="390" t="s">
        <v>292</v>
      </c>
      <c r="BF60" s="391" t="s">
        <v>292</v>
      </c>
      <c r="BG60" s="392" t="s">
        <v>292</v>
      </c>
      <c r="BH60" s="393" t="s">
        <v>292</v>
      </c>
      <c r="BI60" s="394" t="s">
        <v>292</v>
      </c>
      <c r="BJ60" s="386" t="s">
        <v>292</v>
      </c>
      <c r="BK60" s="395"/>
      <c r="BL60" s="415"/>
      <c r="BM60" s="387" t="str">
        <f t="shared" si="40"/>
        <v/>
      </c>
      <c r="BN60" s="388" t="s">
        <v>292</v>
      </c>
      <c r="BO60" s="389" t="s">
        <v>292</v>
      </c>
      <c r="BP60" s="389" t="s">
        <v>292</v>
      </c>
      <c r="BQ60" s="390" t="s">
        <v>292</v>
      </c>
      <c r="BR60" s="391" t="s">
        <v>292</v>
      </c>
      <c r="BS60" s="392" t="s">
        <v>292</v>
      </c>
      <c r="BT60" s="393" t="s">
        <v>292</v>
      </c>
      <c r="BU60" s="394" t="s">
        <v>292</v>
      </c>
      <c r="BV60" s="386" t="s">
        <v>292</v>
      </c>
      <c r="BW60" s="395"/>
      <c r="BX60" s="421"/>
      <c r="BY60" s="387" t="str">
        <f t="shared" si="41"/>
        <v/>
      </c>
      <c r="BZ60" s="388" t="s">
        <v>292</v>
      </c>
      <c r="CA60" s="389" t="s">
        <v>292</v>
      </c>
      <c r="CB60" s="389" t="s">
        <v>292</v>
      </c>
      <c r="CC60" s="390" t="s">
        <v>292</v>
      </c>
      <c r="CD60" s="391" t="s">
        <v>292</v>
      </c>
      <c r="CE60" s="392" t="s">
        <v>292</v>
      </c>
      <c r="CF60" s="393" t="s">
        <v>292</v>
      </c>
      <c r="CG60" s="394" t="s">
        <v>292</v>
      </c>
      <c r="CH60" s="386" t="s">
        <v>292</v>
      </c>
      <c r="CI60" s="395"/>
      <c r="CJ60" s="421"/>
      <c r="CK60" s="387" t="str">
        <f t="shared" si="42"/>
        <v/>
      </c>
      <c r="CL60" s="388" t="s">
        <v>292</v>
      </c>
      <c r="CM60" s="389" t="s">
        <v>292</v>
      </c>
      <c r="CN60" s="389" t="s">
        <v>292</v>
      </c>
      <c r="CO60" s="390" t="s">
        <v>292</v>
      </c>
      <c r="CP60" s="391" t="s">
        <v>292</v>
      </c>
      <c r="CQ60" s="392" t="s">
        <v>292</v>
      </c>
      <c r="CR60" s="393" t="s">
        <v>292</v>
      </c>
      <c r="CS60" s="394" t="s">
        <v>292</v>
      </c>
      <c r="CT60" s="386" t="s">
        <v>292</v>
      </c>
      <c r="CU60" s="395"/>
      <c r="CV60" s="415"/>
      <c r="CW60" s="387" t="str">
        <f t="shared" si="43"/>
        <v/>
      </c>
      <c r="CX60" s="388" t="s">
        <v>292</v>
      </c>
      <c r="CY60" s="389" t="s">
        <v>292</v>
      </c>
      <c r="CZ60" s="389" t="s">
        <v>292</v>
      </c>
      <c r="DA60" s="390" t="s">
        <v>292</v>
      </c>
      <c r="DB60" s="391" t="s">
        <v>292</v>
      </c>
      <c r="DC60" s="392" t="s">
        <v>292</v>
      </c>
      <c r="DD60" s="393" t="s">
        <v>292</v>
      </c>
      <c r="DE60" s="394" t="s">
        <v>292</v>
      </c>
      <c r="DF60" s="386" t="s">
        <v>292</v>
      </c>
      <c r="DG60" s="395"/>
      <c r="DH60" s="418"/>
      <c r="DI60" s="387" t="str">
        <f t="shared" si="44"/>
        <v/>
      </c>
      <c r="DJ60" s="388" t="s">
        <v>292</v>
      </c>
      <c r="DK60" s="389" t="s">
        <v>292</v>
      </c>
      <c r="DL60" s="389" t="s">
        <v>292</v>
      </c>
      <c r="DM60" s="390" t="s">
        <v>292</v>
      </c>
      <c r="DN60" s="391" t="s">
        <v>292</v>
      </c>
      <c r="DO60" s="392" t="s">
        <v>292</v>
      </c>
      <c r="DP60" s="393" t="s">
        <v>292</v>
      </c>
      <c r="DQ60" s="394" t="s">
        <v>292</v>
      </c>
      <c r="DR60" s="386" t="s">
        <v>292</v>
      </c>
      <c r="DS60" s="395"/>
      <c r="DT60" s="415"/>
      <c r="DU60" s="387" t="str">
        <f t="shared" si="45"/>
        <v/>
      </c>
      <c r="DV60" s="388" t="s">
        <v>292</v>
      </c>
      <c r="DW60" s="389" t="s">
        <v>292</v>
      </c>
      <c r="DX60" s="389" t="s">
        <v>292</v>
      </c>
      <c r="DY60" s="390" t="s">
        <v>292</v>
      </c>
      <c r="DZ60" s="391" t="s">
        <v>292</v>
      </c>
      <c r="EA60" s="392" t="s">
        <v>292</v>
      </c>
      <c r="EB60" s="393" t="s">
        <v>292</v>
      </c>
      <c r="EC60" s="394" t="s">
        <v>292</v>
      </c>
      <c r="ED60" s="386" t="s">
        <v>292</v>
      </c>
      <c r="EE60" s="395"/>
      <c r="EF60" s="415"/>
      <c r="EG60" s="387">
        <f t="shared" si="46"/>
        <v>38616</v>
      </c>
      <c r="EH60" s="388" t="s">
        <v>368</v>
      </c>
      <c r="EI60" s="389">
        <v>38257</v>
      </c>
      <c r="EJ60" s="389">
        <v>38616</v>
      </c>
      <c r="EK60" s="390" t="s">
        <v>722</v>
      </c>
      <c r="EL60" s="391" t="s">
        <v>688</v>
      </c>
      <c r="EM60" s="392" t="s">
        <v>615</v>
      </c>
      <c r="EN60" s="393" t="s">
        <v>1338</v>
      </c>
      <c r="EO60" s="394" t="s">
        <v>723</v>
      </c>
      <c r="EP60" s="386" t="s">
        <v>292</v>
      </c>
      <c r="EQ60" s="395"/>
      <c r="ER60" s="418"/>
      <c r="ES60" s="387" t="str">
        <f t="shared" si="47"/>
        <v/>
      </c>
      <c r="ET60" s="388" t="s">
        <v>292</v>
      </c>
      <c r="EU60" s="389" t="s">
        <v>292</v>
      </c>
      <c r="EV60" s="389" t="s">
        <v>292</v>
      </c>
      <c r="EW60" s="390" t="s">
        <v>292</v>
      </c>
      <c r="EX60" s="391" t="s">
        <v>292</v>
      </c>
      <c r="EY60" s="392" t="s">
        <v>292</v>
      </c>
      <c r="EZ60" s="393" t="s">
        <v>292</v>
      </c>
      <c r="FA60" s="394" t="s">
        <v>292</v>
      </c>
      <c r="FB60" s="386" t="s">
        <v>292</v>
      </c>
      <c r="FC60" s="395"/>
      <c r="FD60" s="418"/>
      <c r="FE60" s="387" t="str">
        <f t="shared" si="48"/>
        <v/>
      </c>
      <c r="FF60" s="388" t="s">
        <v>292</v>
      </c>
      <c r="FG60" s="389" t="s">
        <v>292</v>
      </c>
      <c r="FH60" s="389" t="s">
        <v>292</v>
      </c>
      <c r="FI60" s="390" t="s">
        <v>292</v>
      </c>
      <c r="FJ60" s="391" t="s">
        <v>292</v>
      </c>
      <c r="FK60" s="392" t="s">
        <v>292</v>
      </c>
      <c r="FL60" s="393" t="s">
        <v>292</v>
      </c>
      <c r="FM60" s="394" t="s">
        <v>292</v>
      </c>
      <c r="FN60" s="386" t="s">
        <v>292</v>
      </c>
      <c r="FO60" s="395"/>
      <c r="FP60" s="418"/>
      <c r="FQ60" s="387"/>
      <c r="FR60" s="388"/>
      <c r="FS60" s="389"/>
      <c r="FT60" s="389"/>
      <c r="FU60" s="390"/>
      <c r="FV60" s="391"/>
      <c r="FW60" s="392"/>
      <c r="FX60" s="393"/>
      <c r="FY60" s="394"/>
      <c r="FZ60" s="386"/>
      <c r="GA60" s="395"/>
      <c r="GB60" s="418"/>
      <c r="GC60" s="387"/>
      <c r="GD60" s="388"/>
      <c r="GE60" s="389"/>
      <c r="GF60" s="389"/>
      <c r="GG60" s="390"/>
      <c r="GH60" s="391"/>
      <c r="GI60" s="392"/>
      <c r="GJ60" s="393"/>
      <c r="GK60" s="394"/>
      <c r="GL60" s="386"/>
      <c r="GM60" s="395"/>
      <c r="GN60" s="418"/>
      <c r="GO60" s="387"/>
      <c r="GP60" s="388"/>
      <c r="GQ60" s="389"/>
      <c r="GR60" s="389"/>
      <c r="GS60" s="390"/>
      <c r="GT60" s="391"/>
      <c r="GU60" s="392"/>
      <c r="GV60" s="393"/>
      <c r="GW60" s="394"/>
      <c r="GX60" s="386"/>
      <c r="GY60" s="395"/>
      <c r="GZ60" s="418"/>
      <c r="HA60" s="387"/>
      <c r="HB60" s="388"/>
      <c r="HC60" s="389"/>
      <c r="HD60" s="389"/>
      <c r="HE60" s="390"/>
      <c r="HF60" s="391"/>
      <c r="HG60" s="392"/>
      <c r="HH60" s="393"/>
      <c r="HI60" s="394"/>
      <c r="HJ60" s="386" t="s">
        <v>292</v>
      </c>
      <c r="HK60" s="395"/>
      <c r="HM60" s="387"/>
      <c r="HN60" s="388"/>
      <c r="HO60" s="396"/>
      <c r="HP60" s="389"/>
      <c r="HQ60" s="390"/>
      <c r="HR60" s="391"/>
      <c r="HS60" s="392"/>
      <c r="HT60" s="393"/>
      <c r="HU60" s="394"/>
      <c r="HV60" s="386"/>
      <c r="HW60" s="395"/>
      <c r="HY60" s="387"/>
      <c r="HZ60" s="388"/>
      <c r="IA60" s="419"/>
      <c r="IB60" s="419"/>
      <c r="IC60" s="390"/>
      <c r="ID60" s="391"/>
      <c r="IE60" s="392"/>
      <c r="IF60" s="393"/>
      <c r="IG60" s="394"/>
      <c r="IH60" s="386"/>
      <c r="II60" s="395"/>
      <c r="IJ60" s="420"/>
      <c r="IK60" s="387"/>
      <c r="IL60" s="388"/>
      <c r="IM60" s="419"/>
      <c r="IN60" s="419"/>
      <c r="IO60" s="390"/>
      <c r="IP60" s="391"/>
      <c r="IQ60" s="392"/>
      <c r="IR60" s="393"/>
      <c r="IS60" s="394"/>
      <c r="IT60" s="386"/>
      <c r="IU60" s="395"/>
      <c r="IV60" s="364" t="s">
        <v>292</v>
      </c>
      <c r="IW60" s="387" t="str">
        <f t="shared" si="0"/>
        <v/>
      </c>
      <c r="IX60" s="388" t="str">
        <f t="shared" si="1"/>
        <v/>
      </c>
      <c r="IY60" s="419" t="str">
        <f t="shared" si="56"/>
        <v/>
      </c>
      <c r="IZ60" s="396" t="str">
        <f t="shared" si="57"/>
        <v/>
      </c>
      <c r="JA60" s="390" t="str">
        <f t="shared" si="3"/>
        <v/>
      </c>
      <c r="JB60" s="391" t="str">
        <f t="shared" si="58"/>
        <v/>
      </c>
      <c r="JC60" s="392" t="str">
        <f t="shared" si="4"/>
        <v/>
      </c>
      <c r="JD60" s="393" t="str">
        <f t="shared" si="80"/>
        <v/>
      </c>
      <c r="JE60" s="394" t="str">
        <f t="shared" si="5"/>
        <v/>
      </c>
      <c r="JF60" s="386" t="str">
        <f t="shared" si="6"/>
        <v/>
      </c>
      <c r="JG60" s="395"/>
      <c r="JH60" s="420" t="s">
        <v>292</v>
      </c>
      <c r="JI60" s="387" t="str">
        <f t="shared" si="59"/>
        <v/>
      </c>
      <c r="JJ60" s="388" t="str">
        <f t="shared" si="60"/>
        <v/>
      </c>
      <c r="JK60" s="419" t="str">
        <f t="shared" si="61"/>
        <v/>
      </c>
      <c r="JL60" s="396" t="str">
        <f t="shared" si="62"/>
        <v/>
      </c>
      <c r="JM60" s="390" t="str">
        <f t="shared" si="63"/>
        <v/>
      </c>
      <c r="JN60" s="391" t="str">
        <f t="shared" si="64"/>
        <v/>
      </c>
      <c r="JO60" s="392" t="str">
        <f t="shared" si="65"/>
        <v/>
      </c>
      <c r="JP60" s="393" t="str">
        <f t="shared" si="66"/>
        <v/>
      </c>
      <c r="JQ60" s="394" t="str">
        <f t="shared" si="67"/>
        <v/>
      </c>
      <c r="JR60" s="386" t="str">
        <f t="shared" si="68"/>
        <v/>
      </c>
      <c r="JS60" s="395"/>
      <c r="JT60" s="420" t="s">
        <v>292</v>
      </c>
      <c r="JU60" s="387" t="str">
        <f t="shared" si="69"/>
        <v/>
      </c>
      <c r="JV60" s="388" t="str">
        <f t="shared" si="70"/>
        <v/>
      </c>
      <c r="JW60" s="419" t="str">
        <f t="shared" si="71"/>
        <v/>
      </c>
      <c r="JX60" s="396" t="str">
        <f t="shared" si="72"/>
        <v/>
      </c>
      <c r="JY60" s="390" t="str">
        <f t="shared" si="73"/>
        <v/>
      </c>
      <c r="JZ60" s="391" t="str">
        <f t="shared" si="74"/>
        <v/>
      </c>
      <c r="KA60" s="392" t="str">
        <f t="shared" si="75"/>
        <v/>
      </c>
      <c r="KB60" s="393" t="str">
        <f t="shared" si="76"/>
        <v/>
      </c>
      <c r="KC60" s="394" t="str">
        <f t="shared" si="77"/>
        <v/>
      </c>
      <c r="KD60" s="386" t="str">
        <f t="shared" si="78"/>
        <v/>
      </c>
      <c r="KE60" s="395"/>
      <c r="KG60" s="387" t="str">
        <f t="shared" si="26"/>
        <v/>
      </c>
      <c r="KH60" s="388" t="str">
        <f t="shared" si="27"/>
        <v/>
      </c>
      <c r="KI60" s="419" t="str">
        <f t="shared" si="28"/>
        <v/>
      </c>
      <c r="KJ60" s="396" t="str">
        <f t="shared" si="29"/>
        <v/>
      </c>
      <c r="KK60" s="390" t="str">
        <f t="shared" si="30"/>
        <v/>
      </c>
      <c r="KL60" s="391" t="str">
        <f t="shared" si="79"/>
        <v/>
      </c>
      <c r="KM60" s="392" t="str">
        <f t="shared" si="31"/>
        <v/>
      </c>
      <c r="KN60" s="393" t="str">
        <f t="shared" si="32"/>
        <v/>
      </c>
      <c r="KO60" s="394" t="str">
        <f t="shared" si="33"/>
        <v/>
      </c>
      <c r="KP60" s="386" t="str">
        <f t="shared" si="34"/>
        <v/>
      </c>
      <c r="KQ60" s="395"/>
    </row>
    <row r="61" spans="1:304" ht="13.5" customHeight="1">
      <c r="A61" s="385"/>
      <c r="B61" s="415" t="s">
        <v>312</v>
      </c>
      <c r="D61" s="364"/>
      <c r="E61" s="387"/>
      <c r="F61" s="388"/>
      <c r="G61" s="389"/>
      <c r="H61" s="389"/>
      <c r="I61" s="390"/>
      <c r="J61" s="391"/>
      <c r="K61" s="392"/>
      <c r="L61" s="393"/>
      <c r="M61" s="394"/>
      <c r="O61" s="395"/>
      <c r="P61" s="415"/>
      <c r="Q61" s="387"/>
      <c r="R61" s="388"/>
      <c r="S61" s="389"/>
      <c r="T61" s="389"/>
      <c r="U61" s="390"/>
      <c r="V61" s="391"/>
      <c r="W61" s="392"/>
      <c r="X61" s="393"/>
      <c r="Y61" s="394"/>
      <c r="AA61" s="395"/>
      <c r="AB61" s="415"/>
      <c r="AC61" s="387"/>
      <c r="AD61" s="388"/>
      <c r="AE61" s="389"/>
      <c r="AF61" s="389"/>
      <c r="AG61" s="390"/>
      <c r="AH61" s="391"/>
      <c r="AI61" s="392"/>
      <c r="AJ61" s="393"/>
      <c r="AK61" s="394"/>
      <c r="AL61" s="386"/>
      <c r="AM61" s="395"/>
      <c r="AN61" s="415"/>
      <c r="AO61" s="387"/>
      <c r="AP61" s="388"/>
      <c r="AQ61" s="389"/>
      <c r="AR61" s="389"/>
      <c r="AS61" s="390"/>
      <c r="AT61" s="391"/>
      <c r="AU61" s="392"/>
      <c r="AV61" s="393"/>
      <c r="AW61" s="394"/>
      <c r="AX61" s="386"/>
      <c r="AY61" s="395"/>
      <c r="AZ61" s="415"/>
      <c r="BA61" s="387"/>
      <c r="BB61" s="388"/>
      <c r="BC61" s="389"/>
      <c r="BD61" s="389"/>
      <c r="BE61" s="390"/>
      <c r="BF61" s="391"/>
      <c r="BG61" s="392"/>
      <c r="BH61" s="393"/>
      <c r="BI61" s="394"/>
      <c r="BJ61" s="386"/>
      <c r="BK61" s="395"/>
      <c r="BL61" s="415"/>
      <c r="BM61" s="387"/>
      <c r="BN61" s="388"/>
      <c r="BO61" s="389"/>
      <c r="BP61" s="389"/>
      <c r="BQ61" s="390"/>
      <c r="BR61" s="391"/>
      <c r="BS61" s="392"/>
      <c r="BT61" s="393"/>
      <c r="BU61" s="394"/>
      <c r="BV61" s="386"/>
      <c r="BW61" s="395"/>
      <c r="BX61" s="421"/>
      <c r="BY61" s="387"/>
      <c r="BZ61" s="388"/>
      <c r="CA61" s="389"/>
      <c r="CB61" s="389"/>
      <c r="CC61" s="390"/>
      <c r="CD61" s="391"/>
      <c r="CE61" s="392"/>
      <c r="CF61" s="393"/>
      <c r="CG61" s="394"/>
      <c r="CH61" s="386"/>
      <c r="CI61" s="395"/>
      <c r="CJ61" s="421"/>
      <c r="CK61" s="387"/>
      <c r="CL61" s="388"/>
      <c r="CM61" s="389"/>
      <c r="CN61" s="389"/>
      <c r="CO61" s="390"/>
      <c r="CP61" s="391"/>
      <c r="CQ61" s="392"/>
      <c r="CR61" s="393"/>
      <c r="CS61" s="394"/>
      <c r="CT61" s="386"/>
      <c r="CU61" s="395"/>
      <c r="CV61" s="415"/>
      <c r="CW61" s="387"/>
      <c r="CX61" s="388"/>
      <c r="CY61" s="389"/>
      <c r="CZ61" s="389"/>
      <c r="DA61" s="390"/>
      <c r="DB61" s="391"/>
      <c r="DC61" s="392"/>
      <c r="DD61" s="393"/>
      <c r="DE61" s="394"/>
      <c r="DF61" s="386"/>
      <c r="DG61" s="395"/>
      <c r="DH61" s="418"/>
      <c r="DI61" s="387"/>
      <c r="DJ61" s="388"/>
      <c r="DK61" s="389"/>
      <c r="DL61" s="389"/>
      <c r="DM61" s="390"/>
      <c r="DN61" s="391"/>
      <c r="DO61" s="392"/>
      <c r="DP61" s="393"/>
      <c r="DQ61" s="394"/>
      <c r="DR61" s="386"/>
      <c r="DS61" s="395"/>
      <c r="DT61" s="415"/>
      <c r="DU61" s="387"/>
      <c r="DV61" s="388"/>
      <c r="DW61" s="389"/>
      <c r="DX61" s="389"/>
      <c r="DY61" s="390"/>
      <c r="DZ61" s="391"/>
      <c r="EA61" s="392"/>
      <c r="EB61" s="393"/>
      <c r="EC61" s="394"/>
      <c r="ED61" s="386"/>
      <c r="EE61" s="395"/>
      <c r="EF61" s="415"/>
      <c r="EG61" s="387"/>
      <c r="EH61" s="388"/>
      <c r="EI61" s="389"/>
      <c r="EJ61" s="389"/>
      <c r="EK61" s="390"/>
      <c r="EL61" s="391"/>
      <c r="EM61" s="392"/>
      <c r="EN61" s="393"/>
      <c r="EO61" s="394"/>
      <c r="EP61" s="386"/>
      <c r="EQ61" s="395"/>
      <c r="ER61" s="418"/>
      <c r="ES61" s="387"/>
      <c r="ET61" s="388"/>
      <c r="EU61" s="389"/>
      <c r="EV61" s="389"/>
      <c r="EW61" s="390"/>
      <c r="EX61" s="391"/>
      <c r="EY61" s="392"/>
      <c r="EZ61" s="393"/>
      <c r="FA61" s="394"/>
      <c r="FB61" s="386"/>
      <c r="FC61" s="395"/>
      <c r="FD61" s="418"/>
      <c r="FE61" s="387"/>
      <c r="FF61" s="388"/>
      <c r="FG61" s="389"/>
      <c r="FH61" s="389"/>
      <c r="FI61" s="390"/>
      <c r="FJ61" s="391"/>
      <c r="FK61" s="392"/>
      <c r="FL61" s="393"/>
      <c r="FM61" s="394"/>
      <c r="FN61" s="386"/>
      <c r="FO61" s="395"/>
      <c r="FP61" s="418"/>
      <c r="FQ61" s="387">
        <f t="shared" ref="FQ61" si="165">IF(FU61="","",FQ$3)</f>
        <v>39662</v>
      </c>
      <c r="FR61" s="388" t="s">
        <v>372</v>
      </c>
      <c r="FS61" s="389">
        <v>39351</v>
      </c>
      <c r="FT61" s="389">
        <v>39662</v>
      </c>
      <c r="FU61" s="390" t="s">
        <v>666</v>
      </c>
      <c r="FV61" s="391" t="s">
        <v>629</v>
      </c>
      <c r="FW61" s="392" t="s">
        <v>615</v>
      </c>
      <c r="FX61" s="393" t="s">
        <v>1338</v>
      </c>
      <c r="FY61" s="394" t="s">
        <v>667</v>
      </c>
      <c r="FZ61" s="386" t="s">
        <v>292</v>
      </c>
      <c r="GA61" s="395"/>
      <c r="GB61" s="418"/>
      <c r="GC61" s="387">
        <f t="shared" ref="GC61" si="166">IF(GG61="","",GC$3)</f>
        <v>39715</v>
      </c>
      <c r="GD61" s="388" t="s">
        <v>373</v>
      </c>
      <c r="GE61" s="389">
        <v>39662</v>
      </c>
      <c r="GF61" s="389">
        <v>39715</v>
      </c>
      <c r="GG61" s="390" t="s">
        <v>856</v>
      </c>
      <c r="GH61" s="391" t="s">
        <v>653</v>
      </c>
      <c r="GI61" s="392" t="s">
        <v>615</v>
      </c>
      <c r="GJ61" s="393" t="s">
        <v>1335</v>
      </c>
      <c r="GK61" s="394" t="s">
        <v>857</v>
      </c>
      <c r="GL61" s="386" t="s">
        <v>292</v>
      </c>
      <c r="GM61" s="395"/>
      <c r="GN61" s="418"/>
      <c r="GO61" s="387">
        <f t="shared" ref="GO61" si="167">IF(GS61="","",GO$3)</f>
        <v>40072</v>
      </c>
      <c r="GP61" s="388" t="s">
        <v>374</v>
      </c>
      <c r="GQ61" s="389">
        <v>39715</v>
      </c>
      <c r="GR61" s="389">
        <v>40072</v>
      </c>
      <c r="GS61" s="390" t="s">
        <v>980</v>
      </c>
      <c r="GT61" s="391" t="s">
        <v>680</v>
      </c>
      <c r="GU61" s="392" t="s">
        <v>615</v>
      </c>
      <c r="GV61" s="393" t="s">
        <v>1335</v>
      </c>
      <c r="GW61" s="394" t="s">
        <v>981</v>
      </c>
      <c r="GX61" s="386"/>
      <c r="GY61" s="395"/>
      <c r="GZ61" s="418"/>
      <c r="HA61" s="387">
        <f t="shared" ref="HA61" si="168">IF(HE61="","",HA$3)</f>
        <v>40337</v>
      </c>
      <c r="HB61" s="388" t="s">
        <v>375</v>
      </c>
      <c r="HC61" s="389">
        <v>40072</v>
      </c>
      <c r="HD61" s="389">
        <v>40337</v>
      </c>
      <c r="HE61" s="390" t="s">
        <v>982</v>
      </c>
      <c r="HF61" s="391" t="s">
        <v>983</v>
      </c>
      <c r="HG61" s="392" t="s">
        <v>615</v>
      </c>
      <c r="HH61" s="393" t="s">
        <v>1336</v>
      </c>
      <c r="HI61" s="394" t="s">
        <v>984</v>
      </c>
      <c r="HJ61" s="386" t="s">
        <v>292</v>
      </c>
      <c r="HK61" s="395"/>
      <c r="HM61" s="387">
        <f t="shared" ref="HM61:HM62" si="169">IF(HQ61="","",HM$3)</f>
        <v>40788</v>
      </c>
      <c r="HN61" s="388" t="s">
        <v>1471</v>
      </c>
      <c r="HO61" s="396">
        <v>40337</v>
      </c>
      <c r="HP61" s="389">
        <v>40430</v>
      </c>
      <c r="HQ61" s="390" t="s">
        <v>982</v>
      </c>
      <c r="HR61" s="391" t="s">
        <v>983</v>
      </c>
      <c r="HS61" s="392" t="s">
        <v>615</v>
      </c>
      <c r="HT61" s="393" t="s">
        <v>1336</v>
      </c>
      <c r="HU61" s="394" t="s">
        <v>984</v>
      </c>
      <c r="HV61" s="386" t="s">
        <v>292</v>
      </c>
      <c r="HW61" s="395"/>
      <c r="HY61" s="387">
        <f t="shared" ref="HY61:HY62" si="170">IF(IC61="","",HY$3)</f>
        <v>41269</v>
      </c>
      <c r="HZ61" s="388" t="s">
        <v>1472</v>
      </c>
      <c r="IA61" s="419">
        <v>40788</v>
      </c>
      <c r="IB61" s="419">
        <v>41064</v>
      </c>
      <c r="IC61" s="390" t="s">
        <v>1533</v>
      </c>
      <c r="ID61" s="391" t="s">
        <v>693</v>
      </c>
      <c r="IE61" s="392" t="s">
        <v>615</v>
      </c>
      <c r="IF61" s="393" t="s">
        <v>1336</v>
      </c>
      <c r="IG61" s="394" t="s">
        <v>1534</v>
      </c>
      <c r="IH61" s="386" t="s">
        <v>292</v>
      </c>
      <c r="II61" s="395"/>
      <c r="IJ61" s="420"/>
      <c r="IK61" s="387">
        <f t="shared" ref="IK61:IK62" si="171">IF(IO61="","",IK$3)</f>
        <v>41997</v>
      </c>
      <c r="IL61" s="388" t="s">
        <v>371</v>
      </c>
      <c r="IM61" s="419">
        <v>41269</v>
      </c>
      <c r="IN61" s="419">
        <f>IK$3</f>
        <v>41997</v>
      </c>
      <c r="IO61" s="390" t="s">
        <v>1535</v>
      </c>
      <c r="IP61" s="391" t="s">
        <v>653</v>
      </c>
      <c r="IQ61" s="392" t="s">
        <v>615</v>
      </c>
      <c r="IR61" s="393" t="s">
        <v>1338</v>
      </c>
      <c r="IS61" s="394" t="s">
        <v>1536</v>
      </c>
      <c r="IT61" s="386" t="s">
        <v>292</v>
      </c>
      <c r="IU61" s="395"/>
      <c r="IV61" s="420" t="s">
        <v>292</v>
      </c>
      <c r="IW61" s="387">
        <f t="shared" si="0"/>
        <v>43040</v>
      </c>
      <c r="IX61" s="388" t="str">
        <f t="shared" si="1"/>
        <v>Abe III</v>
      </c>
      <c r="IY61" s="419">
        <f t="shared" si="56"/>
        <v>41997</v>
      </c>
      <c r="IZ61" s="396">
        <v>42284</v>
      </c>
      <c r="JA61" s="390" t="str">
        <f t="shared" si="3"/>
        <v>Akihiro Ohta</v>
      </c>
      <c r="JB61" s="391" t="str">
        <f t="shared" si="58"/>
        <v>1945</v>
      </c>
      <c r="JC61" s="392" t="str">
        <f t="shared" si="4"/>
        <v>male</v>
      </c>
      <c r="JD61" s="393" t="s">
        <v>1338</v>
      </c>
      <c r="JE61" s="394" t="str">
        <f t="shared" si="5"/>
        <v>Ohta_Akihiro_1945</v>
      </c>
      <c r="JF61" s="386" t="str">
        <f t="shared" si="6"/>
        <v/>
      </c>
      <c r="JG61" s="395"/>
      <c r="JH61" s="420" t="s">
        <v>1838</v>
      </c>
      <c r="JI61" s="387">
        <f t="shared" si="59"/>
        <v>44090</v>
      </c>
      <c r="JJ61" s="388" t="str">
        <f t="shared" si="60"/>
        <v>Abe IV</v>
      </c>
      <c r="JK61" s="419">
        <f t="shared" si="61"/>
        <v>43040</v>
      </c>
      <c r="JL61" s="396">
        <v>43719</v>
      </c>
      <c r="JM61" s="390" t="str">
        <f t="shared" si="63"/>
        <v>Keiichi Ishii</v>
      </c>
      <c r="JN61" s="391" t="str">
        <f t="shared" si="64"/>
        <v>1958</v>
      </c>
      <c r="JO61" s="392" t="str">
        <f t="shared" si="65"/>
        <v>male</v>
      </c>
      <c r="JP61" s="393" t="str">
        <f t="shared" si="66"/>
        <v>jp_cgp01</v>
      </c>
      <c r="JQ61" s="394" t="str">
        <f t="shared" si="67"/>
        <v>Ishii_Keiichi_1958</v>
      </c>
      <c r="JR61" s="386" t="str">
        <f t="shared" si="68"/>
        <v/>
      </c>
      <c r="JS61" s="395"/>
      <c r="JT61" s="420" t="s">
        <v>2026</v>
      </c>
      <c r="JU61" s="387">
        <f t="shared" si="69"/>
        <v>44196</v>
      </c>
      <c r="JV61" s="388" t="str">
        <f t="shared" si="70"/>
        <v>Suga I</v>
      </c>
      <c r="JW61" s="419">
        <f t="shared" si="71"/>
        <v>44090</v>
      </c>
      <c r="JX61" s="396">
        <f t="shared" si="72"/>
        <v>44196</v>
      </c>
      <c r="JY61" s="390" t="str">
        <f t="shared" si="73"/>
        <v>Kazuyoshi Akaba</v>
      </c>
      <c r="JZ61" s="391" t="str">
        <f t="shared" si="74"/>
        <v>1958</v>
      </c>
      <c r="KA61" s="392" t="str">
        <f t="shared" si="75"/>
        <v>male</v>
      </c>
      <c r="KB61" s="393" t="str">
        <f t="shared" si="76"/>
        <v>jp_cgp01</v>
      </c>
      <c r="KC61" s="394" t="str">
        <f t="shared" si="77"/>
        <v>Akaba_Kazuyoshi_1958</v>
      </c>
      <c r="KD61" s="386" t="str">
        <f t="shared" si="78"/>
        <v/>
      </c>
      <c r="KE61" s="395"/>
      <c r="KF61" s="420" t="s">
        <v>2070</v>
      </c>
      <c r="KG61" s="387" t="str">
        <f t="shared" si="26"/>
        <v/>
      </c>
      <c r="KH61" s="388" t="str">
        <f t="shared" si="27"/>
        <v/>
      </c>
      <c r="KI61" s="419" t="str">
        <f t="shared" si="28"/>
        <v/>
      </c>
      <c r="KJ61" s="396" t="str">
        <f t="shared" si="29"/>
        <v/>
      </c>
      <c r="KK61" s="390" t="str">
        <f t="shared" si="30"/>
        <v/>
      </c>
      <c r="KL61" s="391" t="str">
        <f t="shared" si="79"/>
        <v/>
      </c>
      <c r="KM61" s="392" t="str">
        <f t="shared" si="31"/>
        <v/>
      </c>
      <c r="KN61" s="393" t="str">
        <f t="shared" si="32"/>
        <v/>
      </c>
      <c r="KO61" s="394" t="str">
        <f t="shared" si="33"/>
        <v/>
      </c>
      <c r="KP61" s="386" t="str">
        <f t="shared" si="34"/>
        <v/>
      </c>
      <c r="KQ61" s="395"/>
    </row>
    <row r="62" spans="1:304" ht="13.5" customHeight="1">
      <c r="A62" s="385"/>
      <c r="B62" s="415" t="s">
        <v>312</v>
      </c>
      <c r="D62" s="364"/>
      <c r="E62" s="387"/>
      <c r="F62" s="388"/>
      <c r="G62" s="389"/>
      <c r="H62" s="389"/>
      <c r="I62" s="390"/>
      <c r="J62" s="391"/>
      <c r="K62" s="392"/>
      <c r="L62" s="393"/>
      <c r="M62" s="394"/>
      <c r="O62" s="395"/>
      <c r="P62" s="415"/>
      <c r="Q62" s="387"/>
      <c r="R62" s="388"/>
      <c r="S62" s="389"/>
      <c r="T62" s="389"/>
      <c r="U62" s="390"/>
      <c r="V62" s="391"/>
      <c r="W62" s="392"/>
      <c r="X62" s="393"/>
      <c r="Y62" s="394"/>
      <c r="AA62" s="395"/>
      <c r="AB62" s="415"/>
      <c r="AC62" s="387"/>
      <c r="AD62" s="388"/>
      <c r="AE62" s="389"/>
      <c r="AF62" s="389"/>
      <c r="AG62" s="390"/>
      <c r="AH62" s="391"/>
      <c r="AI62" s="392"/>
      <c r="AJ62" s="393"/>
      <c r="AK62" s="394"/>
      <c r="AL62" s="386"/>
      <c r="AM62" s="395"/>
      <c r="AN62" s="415"/>
      <c r="AO62" s="387"/>
      <c r="AP62" s="388"/>
      <c r="AQ62" s="389"/>
      <c r="AR62" s="389"/>
      <c r="AS62" s="390"/>
      <c r="AT62" s="391"/>
      <c r="AU62" s="392"/>
      <c r="AV62" s="393"/>
      <c r="AW62" s="394"/>
      <c r="AX62" s="386"/>
      <c r="AY62" s="395"/>
      <c r="AZ62" s="415"/>
      <c r="BA62" s="387"/>
      <c r="BB62" s="388"/>
      <c r="BC62" s="389"/>
      <c r="BD62" s="389"/>
      <c r="BE62" s="390"/>
      <c r="BF62" s="391"/>
      <c r="BG62" s="392"/>
      <c r="BH62" s="393"/>
      <c r="BI62" s="394"/>
      <c r="BJ62" s="386"/>
      <c r="BK62" s="395"/>
      <c r="BL62" s="415"/>
      <c r="BM62" s="387"/>
      <c r="BN62" s="388"/>
      <c r="BO62" s="389"/>
      <c r="BP62" s="389"/>
      <c r="BQ62" s="390"/>
      <c r="BR62" s="391"/>
      <c r="BS62" s="392"/>
      <c r="BT62" s="393"/>
      <c r="BU62" s="394"/>
      <c r="BV62" s="386"/>
      <c r="BW62" s="395"/>
      <c r="BX62" s="421"/>
      <c r="BY62" s="387"/>
      <c r="BZ62" s="388"/>
      <c r="CA62" s="389"/>
      <c r="CB62" s="389"/>
      <c r="CC62" s="390"/>
      <c r="CD62" s="391"/>
      <c r="CE62" s="392"/>
      <c r="CF62" s="393"/>
      <c r="CG62" s="394"/>
      <c r="CH62" s="386"/>
      <c r="CI62" s="395"/>
      <c r="CJ62" s="421"/>
      <c r="CK62" s="387"/>
      <c r="CL62" s="388"/>
      <c r="CM62" s="389"/>
      <c r="CN62" s="389"/>
      <c r="CO62" s="390"/>
      <c r="CP62" s="391"/>
      <c r="CQ62" s="392"/>
      <c r="CR62" s="393"/>
      <c r="CS62" s="394"/>
      <c r="CT62" s="386"/>
      <c r="CU62" s="395"/>
      <c r="CV62" s="415"/>
      <c r="CW62" s="387"/>
      <c r="CX62" s="388"/>
      <c r="CY62" s="389"/>
      <c r="CZ62" s="389"/>
      <c r="DA62" s="390"/>
      <c r="DB62" s="391"/>
      <c r="DC62" s="392"/>
      <c r="DD62" s="393"/>
      <c r="DE62" s="394"/>
      <c r="DF62" s="386"/>
      <c r="DG62" s="395"/>
      <c r="DH62" s="418"/>
      <c r="DI62" s="387"/>
      <c r="DJ62" s="388"/>
      <c r="DK62" s="389"/>
      <c r="DL62" s="389"/>
      <c r="DM62" s="390"/>
      <c r="DN62" s="391"/>
      <c r="DO62" s="392"/>
      <c r="DP62" s="393"/>
      <c r="DQ62" s="394"/>
      <c r="DR62" s="386"/>
      <c r="DS62" s="395"/>
      <c r="DT62" s="415"/>
      <c r="DU62" s="387"/>
      <c r="DV62" s="388"/>
      <c r="DW62" s="389"/>
      <c r="DX62" s="389"/>
      <c r="DY62" s="390"/>
      <c r="DZ62" s="391"/>
      <c r="EA62" s="392"/>
      <c r="EB62" s="393"/>
      <c r="EC62" s="394"/>
      <c r="ED62" s="386"/>
      <c r="EE62" s="395"/>
      <c r="EF62" s="415"/>
      <c r="EG62" s="387"/>
      <c r="EH62" s="388"/>
      <c r="EI62" s="389"/>
      <c r="EJ62" s="389"/>
      <c r="EK62" s="390"/>
      <c r="EL62" s="391"/>
      <c r="EM62" s="392"/>
      <c r="EN62" s="393"/>
      <c r="EO62" s="394"/>
      <c r="EP62" s="386"/>
      <c r="EQ62" s="395"/>
      <c r="ER62" s="418"/>
      <c r="ES62" s="387"/>
      <c r="ET62" s="388"/>
      <c r="EU62" s="389"/>
      <c r="EV62" s="389"/>
      <c r="EW62" s="390"/>
      <c r="EX62" s="391"/>
      <c r="EY62" s="392"/>
      <c r="EZ62" s="393"/>
      <c r="FA62" s="394"/>
      <c r="FB62" s="386"/>
      <c r="FC62" s="395"/>
      <c r="FD62" s="418"/>
      <c r="FE62" s="387"/>
      <c r="FF62" s="388"/>
      <c r="FG62" s="389"/>
      <c r="FH62" s="389"/>
      <c r="FI62" s="390"/>
      <c r="FJ62" s="391"/>
      <c r="FK62" s="392"/>
      <c r="FL62" s="393"/>
      <c r="FM62" s="394"/>
      <c r="FN62" s="386"/>
      <c r="FO62" s="395"/>
      <c r="FP62" s="418"/>
      <c r="FQ62" s="387"/>
      <c r="FR62" s="388"/>
      <c r="FS62" s="389"/>
      <c r="FT62" s="389"/>
      <c r="FU62" s="390"/>
      <c r="FV62" s="391"/>
      <c r="FW62" s="392"/>
      <c r="FX62" s="393"/>
      <c r="FY62" s="394"/>
      <c r="FZ62" s="386"/>
      <c r="GA62" s="395"/>
      <c r="GB62" s="418"/>
      <c r="GC62" s="387"/>
      <c r="GD62" s="388"/>
      <c r="GE62" s="389"/>
      <c r="GF62" s="389"/>
      <c r="GG62" s="390"/>
      <c r="GH62" s="391"/>
      <c r="GI62" s="392"/>
      <c r="GJ62" s="393"/>
      <c r="GK62" s="394"/>
      <c r="GL62" s="386"/>
      <c r="GM62" s="395"/>
      <c r="GN62" s="418"/>
      <c r="GO62" s="387"/>
      <c r="GP62" s="388"/>
      <c r="GQ62" s="389"/>
      <c r="GR62" s="389"/>
      <c r="GS62" s="390"/>
      <c r="GT62" s="391"/>
      <c r="GU62" s="392"/>
      <c r="GV62" s="393"/>
      <c r="GW62" s="394"/>
      <c r="GX62" s="386"/>
      <c r="GY62" s="395"/>
      <c r="GZ62" s="418"/>
      <c r="HA62" s="387"/>
      <c r="HB62" s="388"/>
      <c r="HC62" s="389"/>
      <c r="HD62" s="389"/>
      <c r="HE62" s="390"/>
      <c r="HF62" s="391"/>
      <c r="HG62" s="392"/>
      <c r="HH62" s="393"/>
      <c r="HI62" s="394"/>
      <c r="HJ62" s="386"/>
      <c r="HK62" s="395"/>
      <c r="HM62" s="387">
        <f t="shared" si="169"/>
        <v>40788</v>
      </c>
      <c r="HN62" s="388" t="s">
        <v>1471</v>
      </c>
      <c r="HO62" s="396">
        <v>40430</v>
      </c>
      <c r="HP62" s="389">
        <v>40557</v>
      </c>
      <c r="HQ62" s="390" t="s">
        <v>1537</v>
      </c>
      <c r="HR62" s="391" t="s">
        <v>914</v>
      </c>
      <c r="HS62" s="392" t="s">
        <v>615</v>
      </c>
      <c r="HT62" s="393" t="s">
        <v>1336</v>
      </c>
      <c r="HU62" s="394" t="s">
        <v>1538</v>
      </c>
      <c r="HV62" s="386" t="s">
        <v>292</v>
      </c>
      <c r="HW62" s="395"/>
      <c r="HY62" s="387">
        <f t="shared" si="170"/>
        <v>41269</v>
      </c>
      <c r="HZ62" s="388" t="s">
        <v>1472</v>
      </c>
      <c r="IA62" s="419">
        <v>41064</v>
      </c>
      <c r="IB62" s="419">
        <v>41269</v>
      </c>
      <c r="IC62" s="390" t="s">
        <v>1539</v>
      </c>
      <c r="ID62" s="391" t="s">
        <v>1540</v>
      </c>
      <c r="IE62" s="392" t="s">
        <v>615</v>
      </c>
      <c r="IF62" s="393" t="s">
        <v>1336</v>
      </c>
      <c r="IG62" s="394" t="s">
        <v>1541</v>
      </c>
      <c r="IH62" s="386" t="s">
        <v>292</v>
      </c>
      <c r="II62" s="395"/>
      <c r="IJ62" s="420"/>
      <c r="IK62" s="387" t="str">
        <f t="shared" si="171"/>
        <v/>
      </c>
      <c r="IL62" s="388" t="s">
        <v>292</v>
      </c>
      <c r="IM62" s="419" t="s">
        <v>292</v>
      </c>
      <c r="IN62" s="419" t="s">
        <v>292</v>
      </c>
      <c r="IO62" s="390" t="s">
        <v>292</v>
      </c>
      <c r="IP62" s="391" t="s">
        <v>292</v>
      </c>
      <c r="IQ62" s="392" t="s">
        <v>292</v>
      </c>
      <c r="IR62" s="393" t="s">
        <v>292</v>
      </c>
      <c r="IS62" s="394" t="s">
        <v>292</v>
      </c>
      <c r="IT62" s="386" t="s">
        <v>292</v>
      </c>
      <c r="IU62" s="395"/>
      <c r="IV62" s="364" t="s">
        <v>292</v>
      </c>
      <c r="IW62" s="387">
        <f t="shared" si="0"/>
        <v>43040</v>
      </c>
      <c r="IX62" s="388" t="str">
        <f t="shared" si="1"/>
        <v>Abe III</v>
      </c>
      <c r="IY62" s="396">
        <v>42284</v>
      </c>
      <c r="IZ62" s="396">
        <f t="shared" ref="IZ62" si="172">IF(JA62="","",IW$3)</f>
        <v>43040</v>
      </c>
      <c r="JA62" s="390" t="str">
        <f t="shared" si="3"/>
        <v>Keiichi Ishii</v>
      </c>
      <c r="JB62" s="391" t="str">
        <f t="shared" si="58"/>
        <v>1958</v>
      </c>
      <c r="JC62" s="392" t="str">
        <f t="shared" si="4"/>
        <v>male</v>
      </c>
      <c r="JD62" s="393" t="s">
        <v>1338</v>
      </c>
      <c r="JE62" s="394" t="str">
        <f t="shared" si="5"/>
        <v>Ishii_Keiichi_1958</v>
      </c>
      <c r="JF62" s="386" t="str">
        <f t="shared" si="6"/>
        <v/>
      </c>
      <c r="JG62" s="395" t="s">
        <v>1878</v>
      </c>
      <c r="JH62" s="420" t="s">
        <v>1870</v>
      </c>
      <c r="JI62" s="387">
        <f t="shared" si="59"/>
        <v>44090</v>
      </c>
      <c r="JJ62" s="388" t="str">
        <f t="shared" si="60"/>
        <v>Abe IV</v>
      </c>
      <c r="JK62" s="396">
        <v>43719</v>
      </c>
      <c r="JL62" s="396">
        <f t="shared" si="62"/>
        <v>44090</v>
      </c>
      <c r="JM62" s="390" t="str">
        <f t="shared" si="63"/>
        <v>Kazuyoshi Akaba</v>
      </c>
      <c r="JN62" s="391" t="str">
        <f t="shared" si="64"/>
        <v>1958</v>
      </c>
      <c r="JO62" s="392" t="str">
        <f t="shared" si="65"/>
        <v>male</v>
      </c>
      <c r="JP62" s="393" t="str">
        <f t="shared" si="66"/>
        <v>jp_cgp01</v>
      </c>
      <c r="JQ62" s="394" t="str">
        <f t="shared" si="67"/>
        <v>Akaba_Kazuyoshi_1958</v>
      </c>
      <c r="JR62" s="386" t="str">
        <f t="shared" si="68"/>
        <v/>
      </c>
      <c r="JS62" s="395"/>
      <c r="JT62" s="420" t="s">
        <v>2070</v>
      </c>
      <c r="JU62" s="387" t="str">
        <f t="shared" si="69"/>
        <v/>
      </c>
      <c r="JV62" s="388" t="str">
        <f t="shared" si="70"/>
        <v/>
      </c>
      <c r="JW62" s="419" t="str">
        <f t="shared" si="71"/>
        <v/>
      </c>
      <c r="JX62" s="396" t="str">
        <f t="shared" si="72"/>
        <v/>
      </c>
      <c r="JY62" s="390" t="str">
        <f t="shared" si="73"/>
        <v/>
      </c>
      <c r="JZ62" s="391" t="str">
        <f t="shared" si="74"/>
        <v/>
      </c>
      <c r="KA62" s="392" t="str">
        <f t="shared" si="75"/>
        <v/>
      </c>
      <c r="KB62" s="393" t="str">
        <f t="shared" si="76"/>
        <v/>
      </c>
      <c r="KC62" s="394" t="str">
        <f t="shared" si="77"/>
        <v/>
      </c>
      <c r="KD62" s="386" t="str">
        <f t="shared" si="78"/>
        <v/>
      </c>
      <c r="KE62" s="395"/>
      <c r="KG62" s="387" t="str">
        <f t="shared" si="26"/>
        <v/>
      </c>
      <c r="KH62" s="388" t="str">
        <f t="shared" si="27"/>
        <v/>
      </c>
      <c r="KI62" s="419" t="str">
        <f t="shared" si="28"/>
        <v/>
      </c>
      <c r="KJ62" s="396" t="str">
        <f t="shared" si="29"/>
        <v/>
      </c>
      <c r="KK62" s="390" t="str">
        <f t="shared" si="30"/>
        <v/>
      </c>
      <c r="KL62" s="391" t="str">
        <f t="shared" si="79"/>
        <v/>
      </c>
      <c r="KM62" s="392" t="str">
        <f t="shared" si="31"/>
        <v/>
      </c>
      <c r="KN62" s="393" t="str">
        <f t="shared" si="32"/>
        <v/>
      </c>
      <c r="KO62" s="394" t="str">
        <f t="shared" si="33"/>
        <v/>
      </c>
      <c r="KP62" s="386" t="str">
        <f t="shared" si="34"/>
        <v/>
      </c>
      <c r="KQ62" s="395"/>
    </row>
    <row r="63" spans="1:304" ht="13.5" customHeight="1">
      <c r="A63" s="385"/>
      <c r="B63" s="415" t="s">
        <v>312</v>
      </c>
      <c r="D63" s="364"/>
      <c r="E63" s="387" t="str">
        <f t="shared" si="35"/>
        <v/>
      </c>
      <c r="F63" s="388"/>
      <c r="G63" s="389"/>
      <c r="H63" s="389"/>
      <c r="I63" s="390"/>
      <c r="J63" s="391"/>
      <c r="K63" s="392"/>
      <c r="L63" s="393"/>
      <c r="M63" s="394"/>
      <c r="O63" s="395"/>
      <c r="P63" s="415"/>
      <c r="Q63" s="387" t="str">
        <f t="shared" si="36"/>
        <v/>
      </c>
      <c r="R63" s="388"/>
      <c r="S63" s="389"/>
      <c r="T63" s="389"/>
      <c r="U63" s="390"/>
      <c r="V63" s="391"/>
      <c r="W63" s="392"/>
      <c r="X63" s="393"/>
      <c r="Y63" s="394"/>
      <c r="AA63" s="395"/>
      <c r="AB63" s="415"/>
      <c r="AC63" s="387" t="str">
        <f t="shared" si="37"/>
        <v/>
      </c>
      <c r="AD63" s="388"/>
      <c r="AE63" s="389"/>
      <c r="AF63" s="389"/>
      <c r="AG63" s="390"/>
      <c r="AH63" s="391"/>
      <c r="AI63" s="392"/>
      <c r="AJ63" s="393"/>
      <c r="AK63" s="394"/>
      <c r="AL63" s="386"/>
      <c r="AM63" s="395"/>
      <c r="AN63" s="415"/>
      <c r="AO63" s="387" t="str">
        <f t="shared" si="38"/>
        <v/>
      </c>
      <c r="AP63" s="388"/>
      <c r="AQ63" s="389"/>
      <c r="AR63" s="389"/>
      <c r="AS63" s="390"/>
      <c r="AT63" s="391"/>
      <c r="AU63" s="392"/>
      <c r="AV63" s="393"/>
      <c r="AW63" s="394"/>
      <c r="AX63" s="386"/>
      <c r="AY63" s="395"/>
      <c r="AZ63" s="415"/>
      <c r="BA63" s="387" t="str">
        <f t="shared" si="39"/>
        <v/>
      </c>
      <c r="BB63" s="388"/>
      <c r="BC63" s="389"/>
      <c r="BD63" s="389"/>
      <c r="BE63" s="390"/>
      <c r="BF63" s="391"/>
      <c r="BG63" s="392"/>
      <c r="BH63" s="393"/>
      <c r="BI63" s="394"/>
      <c r="BJ63" s="386"/>
      <c r="BK63" s="395"/>
      <c r="BL63" s="415"/>
      <c r="BM63" s="387" t="str">
        <f t="shared" si="40"/>
        <v/>
      </c>
      <c r="BN63" s="388"/>
      <c r="BO63" s="389"/>
      <c r="BP63" s="389"/>
      <c r="BQ63" s="390"/>
      <c r="BR63" s="391"/>
      <c r="BS63" s="392"/>
      <c r="BT63" s="393"/>
      <c r="BU63" s="394"/>
      <c r="BV63" s="386"/>
      <c r="BW63" s="395"/>
      <c r="BX63" s="421"/>
      <c r="BY63" s="387" t="str">
        <f t="shared" si="41"/>
        <v/>
      </c>
      <c r="BZ63" s="388"/>
      <c r="CA63" s="389"/>
      <c r="CB63" s="389"/>
      <c r="CC63" s="390"/>
      <c r="CD63" s="391"/>
      <c r="CE63" s="392"/>
      <c r="CF63" s="393"/>
      <c r="CG63" s="394"/>
      <c r="CH63" s="386"/>
      <c r="CI63" s="395"/>
      <c r="CJ63" s="421"/>
      <c r="CK63" s="387" t="str">
        <f t="shared" si="42"/>
        <v/>
      </c>
      <c r="CL63" s="388"/>
      <c r="CM63" s="389"/>
      <c r="CN63" s="389"/>
      <c r="CO63" s="390"/>
      <c r="CP63" s="391"/>
      <c r="CQ63" s="392"/>
      <c r="CR63" s="393"/>
      <c r="CS63" s="394"/>
      <c r="CT63" s="386"/>
      <c r="CU63" s="395"/>
      <c r="CV63" s="415"/>
      <c r="CW63" s="387" t="str">
        <f t="shared" si="43"/>
        <v/>
      </c>
      <c r="CX63" s="388"/>
      <c r="CY63" s="389"/>
      <c r="CZ63" s="389"/>
      <c r="DA63" s="390"/>
      <c r="DB63" s="391"/>
      <c r="DC63" s="392"/>
      <c r="DD63" s="393"/>
      <c r="DE63" s="394"/>
      <c r="DF63" s="386"/>
      <c r="DG63" s="395"/>
      <c r="DH63" s="418"/>
      <c r="DI63" s="387" t="str">
        <f t="shared" si="44"/>
        <v/>
      </c>
      <c r="DJ63" s="388"/>
      <c r="DK63" s="389"/>
      <c r="DL63" s="389"/>
      <c r="DM63" s="390"/>
      <c r="DN63" s="391"/>
      <c r="DO63" s="392"/>
      <c r="DP63" s="393"/>
      <c r="DQ63" s="394"/>
      <c r="DR63" s="386"/>
      <c r="DS63" s="395"/>
      <c r="DT63" s="415"/>
      <c r="DU63" s="387" t="str">
        <f t="shared" si="45"/>
        <v/>
      </c>
      <c r="DV63" s="388"/>
      <c r="DW63" s="389"/>
      <c r="DX63" s="389"/>
      <c r="DY63" s="390"/>
      <c r="DZ63" s="391"/>
      <c r="EA63" s="392"/>
      <c r="EB63" s="393"/>
      <c r="EC63" s="394"/>
      <c r="ED63" s="386"/>
      <c r="EE63" s="395"/>
      <c r="EF63" s="415"/>
      <c r="EG63" s="387" t="str">
        <f t="shared" si="46"/>
        <v/>
      </c>
      <c r="EH63" s="388"/>
      <c r="EI63" s="389"/>
      <c r="EJ63" s="389"/>
      <c r="EK63" s="390"/>
      <c r="EL63" s="391"/>
      <c r="EM63" s="392"/>
      <c r="EN63" s="393"/>
      <c r="EO63" s="394"/>
      <c r="EP63" s="386"/>
      <c r="EQ63" s="395"/>
      <c r="ER63" s="418"/>
      <c r="ES63" s="387" t="str">
        <f t="shared" si="47"/>
        <v/>
      </c>
      <c r="ET63" s="388"/>
      <c r="EU63" s="389"/>
      <c r="EV63" s="389"/>
      <c r="EW63" s="390"/>
      <c r="EX63" s="391"/>
      <c r="EY63" s="392"/>
      <c r="EZ63" s="393"/>
      <c r="FA63" s="394"/>
      <c r="FB63" s="386"/>
      <c r="FC63" s="395"/>
      <c r="FD63" s="418"/>
      <c r="FE63" s="387" t="str">
        <f t="shared" si="48"/>
        <v/>
      </c>
      <c r="FF63" s="388"/>
      <c r="FG63" s="389"/>
      <c r="FH63" s="389"/>
      <c r="FI63" s="390"/>
      <c r="FJ63" s="391"/>
      <c r="FK63" s="392"/>
      <c r="FL63" s="393"/>
      <c r="FM63" s="394"/>
      <c r="FN63" s="386"/>
      <c r="FO63" s="395"/>
      <c r="FP63" s="418"/>
      <c r="FQ63" s="387" t="str">
        <f t="shared" si="49"/>
        <v/>
      </c>
      <c r="FR63" s="388"/>
      <c r="FS63" s="389"/>
      <c r="FT63" s="389"/>
      <c r="FU63" s="390"/>
      <c r="FV63" s="391"/>
      <c r="FW63" s="392"/>
      <c r="FX63" s="393"/>
      <c r="FY63" s="394"/>
      <c r="FZ63" s="386"/>
      <c r="GA63" s="395"/>
      <c r="GB63" s="418"/>
      <c r="GC63" s="387" t="str">
        <f t="shared" si="50"/>
        <v/>
      </c>
      <c r="GD63" s="388"/>
      <c r="GE63" s="389"/>
      <c r="GF63" s="389"/>
      <c r="GG63" s="390"/>
      <c r="GH63" s="391"/>
      <c r="GI63" s="392"/>
      <c r="GJ63" s="393"/>
      <c r="GK63" s="394"/>
      <c r="GL63" s="386"/>
      <c r="GM63" s="395"/>
      <c r="GN63" s="418"/>
      <c r="GO63" s="387" t="str">
        <f t="shared" si="51"/>
        <v/>
      </c>
      <c r="GP63" s="388"/>
      <c r="GQ63" s="389"/>
      <c r="GR63" s="389"/>
      <c r="GS63" s="390"/>
      <c r="GT63" s="391"/>
      <c r="GU63" s="392"/>
      <c r="GV63" s="393"/>
      <c r="GW63" s="394"/>
      <c r="GX63" s="386"/>
      <c r="GY63" s="395"/>
      <c r="GZ63" s="418"/>
      <c r="HA63" s="387" t="str">
        <f t="shared" si="52"/>
        <v/>
      </c>
      <c r="HB63" s="388"/>
      <c r="HC63" s="389"/>
      <c r="HD63" s="389"/>
      <c r="HE63" s="390"/>
      <c r="HF63" s="391"/>
      <c r="HG63" s="392"/>
      <c r="HH63" s="393"/>
      <c r="HI63" s="394"/>
      <c r="HJ63" s="386"/>
      <c r="HK63" s="395"/>
      <c r="HM63" s="387">
        <f t="shared" si="53"/>
        <v>40788</v>
      </c>
      <c r="HN63" s="388" t="s">
        <v>1471</v>
      </c>
      <c r="HO63" s="396">
        <v>40557</v>
      </c>
      <c r="HP63" s="389">
        <v>40788</v>
      </c>
      <c r="HQ63" s="390" t="s">
        <v>1529</v>
      </c>
      <c r="HR63" s="391" t="s">
        <v>758</v>
      </c>
      <c r="HS63" s="392" t="s">
        <v>615</v>
      </c>
      <c r="HT63" s="393" t="s">
        <v>1336</v>
      </c>
      <c r="HU63" s="394" t="s">
        <v>1530</v>
      </c>
      <c r="HV63" s="386"/>
      <c r="HW63" s="395"/>
      <c r="HY63" s="387" t="str">
        <f t="shared" si="54"/>
        <v/>
      </c>
      <c r="HZ63" s="388"/>
      <c r="IA63" s="419"/>
      <c r="IB63" s="419"/>
      <c r="IC63" s="390"/>
      <c r="ID63" s="391" t="s">
        <v>292</v>
      </c>
      <c r="IE63" s="392"/>
      <c r="IF63" s="393"/>
      <c r="IG63" s="394"/>
      <c r="IH63" s="386"/>
      <c r="II63" s="395"/>
      <c r="IJ63" s="420"/>
      <c r="IK63" s="387" t="str">
        <f t="shared" si="55"/>
        <v/>
      </c>
      <c r="IL63" s="388"/>
      <c r="IM63" s="419"/>
      <c r="IN63" s="419"/>
      <c r="IO63" s="390"/>
      <c r="IP63" s="391" t="s">
        <v>292</v>
      </c>
      <c r="IQ63" s="392"/>
      <c r="IR63" s="393"/>
      <c r="IS63" s="394"/>
      <c r="IT63" s="386"/>
      <c r="IU63" s="395"/>
      <c r="IV63" s="364" t="s">
        <v>292</v>
      </c>
      <c r="IW63" s="387" t="str">
        <f t="shared" si="0"/>
        <v/>
      </c>
      <c r="IX63" s="388" t="str">
        <f t="shared" si="1"/>
        <v/>
      </c>
      <c r="IY63" s="419" t="str">
        <f t="shared" si="56"/>
        <v/>
      </c>
      <c r="IZ63" s="396" t="str">
        <f t="shared" si="57"/>
        <v/>
      </c>
      <c r="JA63" s="390" t="str">
        <f t="shared" si="3"/>
        <v/>
      </c>
      <c r="JB63" s="391" t="str">
        <f t="shared" si="58"/>
        <v/>
      </c>
      <c r="JC63" s="392" t="str">
        <f t="shared" si="4"/>
        <v/>
      </c>
      <c r="JD63" s="393" t="str">
        <f t="shared" si="80"/>
        <v/>
      </c>
      <c r="JE63" s="394" t="str">
        <f t="shared" si="5"/>
        <v/>
      </c>
      <c r="JF63" s="386" t="str">
        <f t="shared" si="6"/>
        <v/>
      </c>
      <c r="JG63" s="395"/>
      <c r="JH63" s="420" t="s">
        <v>292</v>
      </c>
      <c r="JI63" s="387" t="str">
        <f t="shared" si="59"/>
        <v/>
      </c>
      <c r="JJ63" s="388" t="str">
        <f t="shared" si="60"/>
        <v/>
      </c>
      <c r="JK63" s="419" t="str">
        <f t="shared" si="61"/>
        <v/>
      </c>
      <c r="JL63" s="396" t="str">
        <f t="shared" si="62"/>
        <v/>
      </c>
      <c r="JM63" s="390" t="str">
        <f t="shared" si="63"/>
        <v/>
      </c>
      <c r="JN63" s="391" t="str">
        <f t="shared" si="64"/>
        <v/>
      </c>
      <c r="JO63" s="392" t="str">
        <f t="shared" si="65"/>
        <v/>
      </c>
      <c r="JP63" s="393" t="str">
        <f t="shared" si="66"/>
        <v/>
      </c>
      <c r="JQ63" s="394" t="str">
        <f t="shared" si="67"/>
        <v/>
      </c>
      <c r="JR63" s="386" t="str">
        <f t="shared" si="68"/>
        <v/>
      </c>
      <c r="JS63" s="395"/>
      <c r="JT63" s="420" t="s">
        <v>292</v>
      </c>
      <c r="JU63" s="387" t="str">
        <f t="shared" si="69"/>
        <v/>
      </c>
      <c r="JV63" s="388" t="str">
        <f t="shared" si="70"/>
        <v/>
      </c>
      <c r="JW63" s="419" t="str">
        <f t="shared" si="71"/>
        <v/>
      </c>
      <c r="JX63" s="396" t="str">
        <f t="shared" si="72"/>
        <v/>
      </c>
      <c r="JY63" s="390" t="str">
        <f t="shared" si="73"/>
        <v/>
      </c>
      <c r="JZ63" s="391" t="str">
        <f t="shared" si="74"/>
        <v/>
      </c>
      <c r="KA63" s="392" t="str">
        <f t="shared" si="75"/>
        <v/>
      </c>
      <c r="KB63" s="393" t="str">
        <f t="shared" si="76"/>
        <v/>
      </c>
      <c r="KC63" s="394" t="str">
        <f t="shared" si="77"/>
        <v/>
      </c>
      <c r="KD63" s="386" t="str">
        <f t="shared" si="78"/>
        <v/>
      </c>
      <c r="KE63" s="395"/>
      <c r="KG63" s="387" t="str">
        <f t="shared" si="26"/>
        <v/>
      </c>
      <c r="KH63" s="388" t="str">
        <f t="shared" si="27"/>
        <v/>
      </c>
      <c r="KI63" s="419" t="str">
        <f t="shared" si="28"/>
        <v/>
      </c>
      <c r="KJ63" s="396" t="str">
        <f t="shared" si="29"/>
        <v/>
      </c>
      <c r="KK63" s="390" t="str">
        <f t="shared" si="30"/>
        <v/>
      </c>
      <c r="KL63" s="391" t="str">
        <f t="shared" si="79"/>
        <v/>
      </c>
      <c r="KM63" s="392" t="str">
        <f t="shared" si="31"/>
        <v/>
      </c>
      <c r="KN63" s="393" t="str">
        <f t="shared" si="32"/>
        <v/>
      </c>
      <c r="KO63" s="394" t="str">
        <f t="shared" si="33"/>
        <v/>
      </c>
      <c r="KP63" s="386" t="str">
        <f t="shared" si="34"/>
        <v/>
      </c>
      <c r="KQ63" s="395"/>
    </row>
    <row r="64" spans="1:304" ht="13.5" customHeight="1">
      <c r="A64" s="385"/>
      <c r="B64" s="415" t="s">
        <v>358</v>
      </c>
      <c r="E64" s="387">
        <f>IF(I64="","",E$3)</f>
        <v>33548</v>
      </c>
      <c r="F64" s="388" t="s">
        <v>296</v>
      </c>
      <c r="G64" s="389">
        <v>32932</v>
      </c>
      <c r="H64" s="389">
        <v>33548</v>
      </c>
      <c r="I64" s="390" t="s">
        <v>1164</v>
      </c>
      <c r="J64" s="391" t="s">
        <v>693</v>
      </c>
      <c r="K64" s="392" t="s">
        <v>615</v>
      </c>
      <c r="L64" s="393" t="s">
        <v>1335</v>
      </c>
      <c r="M64" s="394" t="s">
        <v>1165</v>
      </c>
      <c r="N64" s="386" t="s">
        <v>292</v>
      </c>
      <c r="O64" s="395"/>
      <c r="P64" s="415"/>
      <c r="Q64" s="387">
        <f>IF(U64="","",Q$3)</f>
        <v>34190</v>
      </c>
      <c r="R64" s="388" t="s">
        <v>297</v>
      </c>
      <c r="S64" s="389">
        <v>33548</v>
      </c>
      <c r="T64" s="389">
        <v>33950</v>
      </c>
      <c r="U64" s="390" t="s">
        <v>1195</v>
      </c>
      <c r="V64" s="391" t="s">
        <v>659</v>
      </c>
      <c r="W64" s="392" t="s">
        <v>615</v>
      </c>
      <c r="X64" s="393" t="s">
        <v>1335</v>
      </c>
      <c r="Y64" s="394" t="s">
        <v>1196</v>
      </c>
      <c r="Z64" s="386" t="s">
        <v>292</v>
      </c>
      <c r="AA64" s="395"/>
      <c r="AB64" s="415"/>
      <c r="AC64" s="387">
        <f>IF(AG64="","",AC$3)</f>
        <v>34452</v>
      </c>
      <c r="AD64" s="388" t="s">
        <v>713</v>
      </c>
      <c r="AE64" s="389">
        <v>34190</v>
      </c>
      <c r="AF64" s="389">
        <v>34452</v>
      </c>
      <c r="AG64" s="390" t="s">
        <v>1197</v>
      </c>
      <c r="AH64" s="391" t="s">
        <v>659</v>
      </c>
      <c r="AI64" s="392" t="s">
        <v>677</v>
      </c>
      <c r="AJ64" s="393" t="s">
        <v>1338</v>
      </c>
      <c r="AK64" s="394" t="s">
        <v>1198</v>
      </c>
      <c r="AL64" s="386" t="s">
        <v>292</v>
      </c>
      <c r="AM64" s="395"/>
      <c r="AN64" s="415"/>
      <c r="AO64" s="387">
        <f>IF(AS64="","",AO$3)</f>
        <v>34515</v>
      </c>
      <c r="AP64" s="388" t="s">
        <v>602</v>
      </c>
      <c r="AQ64" s="389">
        <v>34452</v>
      </c>
      <c r="AR64" s="389">
        <v>34515</v>
      </c>
      <c r="AS64" s="390" t="s">
        <v>1199</v>
      </c>
      <c r="AT64" s="391" t="s">
        <v>653</v>
      </c>
      <c r="AU64" s="392" t="s">
        <v>677</v>
      </c>
      <c r="AV64" s="393" t="s">
        <v>1338</v>
      </c>
      <c r="AW64" s="394" t="s">
        <v>1200</v>
      </c>
      <c r="AX64" s="386" t="s">
        <v>292</v>
      </c>
      <c r="AY64" s="395"/>
      <c r="AZ64" s="415"/>
      <c r="BA64" s="387">
        <f>IF(BE64="","",BA$3)</f>
        <v>35075</v>
      </c>
      <c r="BB64" s="388" t="s">
        <v>607</v>
      </c>
      <c r="BC64" s="389">
        <v>34515</v>
      </c>
      <c r="BD64" s="389">
        <v>34560</v>
      </c>
      <c r="BE64" s="390" t="s">
        <v>1201</v>
      </c>
      <c r="BF64" s="391" t="s">
        <v>709</v>
      </c>
      <c r="BG64" s="392" t="s">
        <v>615</v>
      </c>
      <c r="BH64" s="393" t="s">
        <v>1335</v>
      </c>
      <c r="BI64" s="394" t="s">
        <v>1202</v>
      </c>
      <c r="BJ64" s="386" t="s">
        <v>292</v>
      </c>
      <c r="BK64" s="395"/>
      <c r="BL64" s="418"/>
      <c r="BM64" s="387">
        <f>IF(BQ64="","",BM$3)</f>
        <v>35376</v>
      </c>
      <c r="BN64" s="388" t="s">
        <v>362</v>
      </c>
      <c r="BO64" s="389">
        <v>35075</v>
      </c>
      <c r="BP64" s="389">
        <v>35376</v>
      </c>
      <c r="BQ64" s="390" t="s">
        <v>1203</v>
      </c>
      <c r="BR64" s="391" t="s">
        <v>766</v>
      </c>
      <c r="BS64" s="392" t="s">
        <v>615</v>
      </c>
      <c r="BT64" s="393" t="s">
        <v>1364</v>
      </c>
      <c r="BU64" s="394" t="s">
        <v>1204</v>
      </c>
      <c r="BV64" s="386" t="s">
        <v>292</v>
      </c>
      <c r="BW64" s="395"/>
      <c r="BX64" s="417"/>
      <c r="BY64" s="387">
        <f>IF(CC64="","",BY$3)</f>
        <v>36006</v>
      </c>
      <c r="BZ64" s="388" t="s">
        <v>363</v>
      </c>
      <c r="CA64" s="389">
        <v>35376</v>
      </c>
      <c r="CB64" s="389">
        <v>35684</v>
      </c>
      <c r="CC64" s="390" t="s">
        <v>1205</v>
      </c>
      <c r="CD64" s="391" t="s">
        <v>709</v>
      </c>
      <c r="CE64" s="392" t="s">
        <v>677</v>
      </c>
      <c r="CF64" s="393" t="s">
        <v>1335</v>
      </c>
      <c r="CG64" s="394" t="s">
        <v>1206</v>
      </c>
      <c r="CH64" s="386" t="s">
        <v>292</v>
      </c>
      <c r="CI64" s="395"/>
      <c r="CJ64" s="417"/>
      <c r="CK64" s="387">
        <f>IF(CO64="","",CK$3)</f>
        <v>36621</v>
      </c>
      <c r="CL64" s="388" t="s">
        <v>364</v>
      </c>
      <c r="CM64" s="389">
        <v>36174</v>
      </c>
      <c r="CN64" s="389">
        <v>36438</v>
      </c>
      <c r="CO64" s="390" t="s">
        <v>1207</v>
      </c>
      <c r="CP64" s="391" t="s">
        <v>648</v>
      </c>
      <c r="CQ64" s="392" t="s">
        <v>615</v>
      </c>
      <c r="CR64" s="393" t="s">
        <v>1335</v>
      </c>
      <c r="CS64" s="394" t="s">
        <v>1208</v>
      </c>
      <c r="CT64" s="386" t="s">
        <v>292</v>
      </c>
      <c r="CU64" s="395"/>
      <c r="CV64" s="415"/>
      <c r="CW64" s="387">
        <f>IF(DA64="","",CW$3)</f>
        <v>36711</v>
      </c>
      <c r="CX64" s="388" t="s">
        <v>365</v>
      </c>
      <c r="CY64" s="389">
        <v>36621</v>
      </c>
      <c r="CZ64" s="389">
        <v>36711</v>
      </c>
      <c r="DA64" s="390" t="s">
        <v>1209</v>
      </c>
      <c r="DB64" s="391" t="s">
        <v>648</v>
      </c>
      <c r="DC64" s="392" t="s">
        <v>677</v>
      </c>
      <c r="DD64" s="393" t="s">
        <v>1335</v>
      </c>
      <c r="DE64" s="394" t="s">
        <v>1210</v>
      </c>
      <c r="DF64" s="386" t="s">
        <v>292</v>
      </c>
      <c r="DG64" s="395"/>
      <c r="DH64" s="418"/>
      <c r="DI64" s="387">
        <f>IF(DM64="","",DI$3)</f>
        <v>37007</v>
      </c>
      <c r="DJ64" s="388" t="s">
        <v>366</v>
      </c>
      <c r="DK64" s="389">
        <v>36711</v>
      </c>
      <c r="DL64" s="389">
        <v>36897</v>
      </c>
      <c r="DM64" s="390" t="s">
        <v>785</v>
      </c>
      <c r="DN64" s="391" t="s">
        <v>718</v>
      </c>
      <c r="DO64" s="392" t="s">
        <v>677</v>
      </c>
      <c r="DP64" s="393" t="s">
        <v>1347</v>
      </c>
      <c r="DQ64" s="394" t="s">
        <v>786</v>
      </c>
      <c r="DR64" s="386" t="s">
        <v>292</v>
      </c>
      <c r="DS64" s="395"/>
      <c r="DT64" s="415" t="s">
        <v>626</v>
      </c>
      <c r="DU64" s="387" t="str">
        <f>IF(DY64="","",DU$3)</f>
        <v/>
      </c>
      <c r="DV64" s="388" t="s">
        <v>292</v>
      </c>
      <c r="DW64" s="389" t="s">
        <v>292</v>
      </c>
      <c r="DX64" s="389" t="s">
        <v>292</v>
      </c>
      <c r="DY64" s="390" t="s">
        <v>292</v>
      </c>
      <c r="DZ64" s="391" t="s">
        <v>292</v>
      </c>
      <c r="EA64" s="392" t="s">
        <v>292</v>
      </c>
      <c r="EB64" s="393" t="s">
        <v>292</v>
      </c>
      <c r="EC64" s="394" t="s">
        <v>292</v>
      </c>
      <c r="ED64" s="386" t="s">
        <v>292</v>
      </c>
      <c r="EE64" s="395"/>
      <c r="EF64" s="415"/>
      <c r="EG64" s="387" t="str">
        <f>IF(EK64="","",EG$3)</f>
        <v/>
      </c>
      <c r="EH64" s="388" t="s">
        <v>292</v>
      </c>
      <c r="EI64" s="389" t="s">
        <v>292</v>
      </c>
      <c r="EJ64" s="389" t="s">
        <v>292</v>
      </c>
      <c r="EK64" s="390" t="s">
        <v>292</v>
      </c>
      <c r="EL64" s="391" t="s">
        <v>292</v>
      </c>
      <c r="EM64" s="392" t="s">
        <v>292</v>
      </c>
      <c r="EN64" s="393" t="s">
        <v>292</v>
      </c>
      <c r="EO64" s="394" t="s">
        <v>292</v>
      </c>
      <c r="EP64" s="386" t="s">
        <v>292</v>
      </c>
      <c r="EQ64" s="395"/>
      <c r="ER64" s="415"/>
      <c r="ES64" s="387" t="str">
        <f>IF(EW64="","",ES$3)</f>
        <v/>
      </c>
      <c r="ET64" s="388" t="s">
        <v>292</v>
      </c>
      <c r="EU64" s="389" t="s">
        <v>292</v>
      </c>
      <c r="EV64" s="389" t="s">
        <v>292</v>
      </c>
      <c r="EW64" s="390" t="s">
        <v>292</v>
      </c>
      <c r="EX64" s="391" t="s">
        <v>292</v>
      </c>
      <c r="EY64" s="392" t="s">
        <v>292</v>
      </c>
      <c r="EZ64" s="393" t="s">
        <v>292</v>
      </c>
      <c r="FA64" s="394" t="s">
        <v>292</v>
      </c>
      <c r="FB64" s="386" t="s">
        <v>292</v>
      </c>
      <c r="FC64" s="395"/>
      <c r="FD64" s="415"/>
      <c r="FE64" s="387" t="str">
        <f>IF(FI64="","",FE$3)</f>
        <v/>
      </c>
      <c r="FF64" s="388" t="s">
        <v>292</v>
      </c>
      <c r="FG64" s="389" t="s">
        <v>292</v>
      </c>
      <c r="FH64" s="389" t="s">
        <v>292</v>
      </c>
      <c r="FI64" s="390" t="s">
        <v>292</v>
      </c>
      <c r="FJ64" s="391" t="s">
        <v>292</v>
      </c>
      <c r="FK64" s="392" t="s">
        <v>292</v>
      </c>
      <c r="FL64" s="393" t="s">
        <v>292</v>
      </c>
      <c r="FM64" s="394" t="s">
        <v>292</v>
      </c>
      <c r="FN64" s="386" t="s">
        <v>292</v>
      </c>
      <c r="FO64" s="395"/>
      <c r="FP64" s="415"/>
      <c r="FQ64" s="387" t="str">
        <f>IF(FU64="","",FQ$3)</f>
        <v/>
      </c>
      <c r="FR64" s="388" t="s">
        <v>292</v>
      </c>
      <c r="FS64" s="389" t="s">
        <v>292</v>
      </c>
      <c r="FT64" s="389" t="s">
        <v>292</v>
      </c>
      <c r="FU64" s="390" t="s">
        <v>292</v>
      </c>
      <c r="FV64" s="391" t="s">
        <v>292</v>
      </c>
      <c r="FW64" s="392" t="s">
        <v>292</v>
      </c>
      <c r="FX64" s="393" t="s">
        <v>292</v>
      </c>
      <c r="FY64" s="394" t="s">
        <v>292</v>
      </c>
      <c r="FZ64" s="386" t="s">
        <v>292</v>
      </c>
      <c r="GA64" s="395"/>
      <c r="GB64" s="415"/>
      <c r="GC64" s="387" t="str">
        <f>IF(GG64="","",GC$3)</f>
        <v/>
      </c>
      <c r="GD64" s="388" t="s">
        <v>292</v>
      </c>
      <c r="GE64" s="389" t="s">
        <v>292</v>
      </c>
      <c r="GF64" s="389" t="s">
        <v>292</v>
      </c>
      <c r="GG64" s="390" t="s">
        <v>292</v>
      </c>
      <c r="GH64" s="391" t="s">
        <v>292</v>
      </c>
      <c r="GI64" s="392" t="s">
        <v>292</v>
      </c>
      <c r="GJ64" s="393" t="s">
        <v>292</v>
      </c>
      <c r="GK64" s="394" t="s">
        <v>292</v>
      </c>
      <c r="GL64" s="386" t="s">
        <v>292</v>
      </c>
      <c r="GM64" s="395"/>
      <c r="GN64" s="415"/>
      <c r="GO64" s="387" t="str">
        <f>IF(GS64="","",GO$3)</f>
        <v/>
      </c>
      <c r="GP64" s="388" t="s">
        <v>292</v>
      </c>
      <c r="GQ64" s="389" t="s">
        <v>292</v>
      </c>
      <c r="GR64" s="389" t="s">
        <v>292</v>
      </c>
      <c r="GS64" s="390" t="s">
        <v>292</v>
      </c>
      <c r="GT64" s="391" t="s">
        <v>292</v>
      </c>
      <c r="GU64" s="392" t="s">
        <v>292</v>
      </c>
      <c r="GV64" s="393" t="s">
        <v>292</v>
      </c>
      <c r="GW64" s="394" t="s">
        <v>292</v>
      </c>
      <c r="GX64" s="386"/>
      <c r="GY64" s="395"/>
      <c r="GZ64" s="415"/>
      <c r="HA64" s="387" t="str">
        <f>IF(HE64="","",HA$3)</f>
        <v/>
      </c>
      <c r="HB64" s="388" t="s">
        <v>292</v>
      </c>
      <c r="HC64" s="389" t="s">
        <v>292</v>
      </c>
      <c r="HD64" s="389" t="s">
        <v>292</v>
      </c>
      <c r="HE64" s="390" t="s">
        <v>292</v>
      </c>
      <c r="HF64" s="391" t="s">
        <v>292</v>
      </c>
      <c r="HG64" s="392" t="s">
        <v>292</v>
      </c>
      <c r="HH64" s="393" t="s">
        <v>292</v>
      </c>
      <c r="HI64" s="394" t="s">
        <v>292</v>
      </c>
      <c r="HJ64" s="386" t="s">
        <v>292</v>
      </c>
      <c r="HK64" s="395"/>
      <c r="HM64" s="387" t="str">
        <f>IF(HQ64="","",HM$3)</f>
        <v/>
      </c>
      <c r="HN64" s="388" t="s">
        <v>292</v>
      </c>
      <c r="HO64" s="396"/>
      <c r="HP64" s="389"/>
      <c r="HQ64" s="390" t="s">
        <v>292</v>
      </c>
      <c r="HR64" s="391" t="s">
        <v>292</v>
      </c>
      <c r="HS64" s="392" t="s">
        <v>292</v>
      </c>
      <c r="HT64" s="393" t="s">
        <v>292</v>
      </c>
      <c r="HU64" s="394" t="s">
        <v>292</v>
      </c>
      <c r="HV64" s="386" t="s">
        <v>292</v>
      </c>
      <c r="HW64" s="395"/>
      <c r="HY64" s="387" t="str">
        <f>IF(IC64="","",HY$3)</f>
        <v/>
      </c>
      <c r="HZ64" s="388" t="s">
        <v>292</v>
      </c>
      <c r="IA64" s="419" t="s">
        <v>292</v>
      </c>
      <c r="IB64" s="419" t="s">
        <v>292</v>
      </c>
      <c r="IC64" s="390" t="s">
        <v>292</v>
      </c>
      <c r="ID64" s="391" t="s">
        <v>292</v>
      </c>
      <c r="IE64" s="392" t="s">
        <v>292</v>
      </c>
      <c r="IF64" s="393" t="s">
        <v>292</v>
      </c>
      <c r="IG64" s="394" t="s">
        <v>292</v>
      </c>
      <c r="IH64" s="386" t="s">
        <v>292</v>
      </c>
      <c r="II64" s="395"/>
      <c r="IK64" s="387" t="str">
        <f>IF(IO64="","",IK$3)</f>
        <v/>
      </c>
      <c r="IL64" s="388" t="s">
        <v>292</v>
      </c>
      <c r="IM64" s="419" t="s">
        <v>292</v>
      </c>
      <c r="IN64" s="419" t="s">
        <v>292</v>
      </c>
      <c r="IO64" s="390" t="s">
        <v>292</v>
      </c>
      <c r="IP64" s="391" t="s">
        <v>292</v>
      </c>
      <c r="IQ64" s="392" t="s">
        <v>292</v>
      </c>
      <c r="IR64" s="393" t="s">
        <v>292</v>
      </c>
      <c r="IS64" s="394" t="s">
        <v>292</v>
      </c>
      <c r="IT64" s="386" t="s">
        <v>292</v>
      </c>
      <c r="IU64" s="395"/>
      <c r="IV64" s="364" t="s">
        <v>292</v>
      </c>
      <c r="IW64" s="387" t="str">
        <f t="shared" si="0"/>
        <v/>
      </c>
      <c r="IX64" s="388" t="str">
        <f t="shared" si="1"/>
        <v/>
      </c>
      <c r="IY64" s="419" t="str">
        <f t="shared" si="56"/>
        <v/>
      </c>
      <c r="IZ64" s="396" t="str">
        <f t="shared" si="57"/>
        <v/>
      </c>
      <c r="JA64" s="390" t="str">
        <f t="shared" si="3"/>
        <v/>
      </c>
      <c r="JB64" s="391" t="str">
        <f t="shared" si="58"/>
        <v/>
      </c>
      <c r="JC64" s="392" t="str">
        <f t="shared" si="4"/>
        <v/>
      </c>
      <c r="JD64" s="393" t="str">
        <f t="shared" si="80"/>
        <v/>
      </c>
      <c r="JE64" s="394" t="str">
        <f t="shared" si="5"/>
        <v/>
      </c>
      <c r="JF64" s="386" t="str">
        <f t="shared" si="6"/>
        <v/>
      </c>
      <c r="JG64" s="395"/>
      <c r="JH64" s="420" t="s">
        <v>292</v>
      </c>
      <c r="JI64" s="387" t="str">
        <f t="shared" si="59"/>
        <v/>
      </c>
      <c r="JJ64" s="388" t="str">
        <f t="shared" si="60"/>
        <v/>
      </c>
      <c r="JK64" s="419" t="str">
        <f t="shared" si="61"/>
        <v/>
      </c>
      <c r="JL64" s="396" t="str">
        <f t="shared" si="62"/>
        <v/>
      </c>
      <c r="JM64" s="390" t="str">
        <f t="shared" si="63"/>
        <v/>
      </c>
      <c r="JN64" s="391" t="str">
        <f t="shared" si="64"/>
        <v/>
      </c>
      <c r="JO64" s="392" t="str">
        <f t="shared" si="65"/>
        <v/>
      </c>
      <c r="JP64" s="393" t="str">
        <f t="shared" si="66"/>
        <v/>
      </c>
      <c r="JQ64" s="394" t="str">
        <f t="shared" si="67"/>
        <v/>
      </c>
      <c r="JR64" s="386" t="str">
        <f t="shared" si="68"/>
        <v/>
      </c>
      <c r="JS64" s="395"/>
      <c r="JT64" s="420" t="s">
        <v>292</v>
      </c>
      <c r="JU64" s="387" t="str">
        <f t="shared" si="69"/>
        <v/>
      </c>
      <c r="JV64" s="388" t="str">
        <f t="shared" si="70"/>
        <v/>
      </c>
      <c r="JW64" s="419" t="str">
        <f t="shared" si="71"/>
        <v/>
      </c>
      <c r="JX64" s="396" t="str">
        <f t="shared" si="72"/>
        <v/>
      </c>
      <c r="JY64" s="390" t="str">
        <f t="shared" si="73"/>
        <v/>
      </c>
      <c r="JZ64" s="391" t="str">
        <f t="shared" si="74"/>
        <v/>
      </c>
      <c r="KA64" s="392" t="str">
        <f t="shared" si="75"/>
        <v/>
      </c>
      <c r="KB64" s="393" t="str">
        <f t="shared" si="76"/>
        <v/>
      </c>
      <c r="KC64" s="394" t="str">
        <f t="shared" si="77"/>
        <v/>
      </c>
      <c r="KD64" s="386" t="str">
        <f t="shared" si="78"/>
        <v/>
      </c>
      <c r="KE64" s="395"/>
      <c r="KG64" s="387" t="str">
        <f t="shared" si="26"/>
        <v/>
      </c>
      <c r="KH64" s="388" t="str">
        <f t="shared" si="27"/>
        <v/>
      </c>
      <c r="KI64" s="419" t="str">
        <f t="shared" si="28"/>
        <v/>
      </c>
      <c r="KJ64" s="396" t="str">
        <f t="shared" si="29"/>
        <v/>
      </c>
      <c r="KK64" s="390" t="str">
        <f t="shared" si="30"/>
        <v/>
      </c>
      <c r="KL64" s="391" t="str">
        <f t="shared" si="79"/>
        <v/>
      </c>
      <c r="KM64" s="392" t="str">
        <f t="shared" si="31"/>
        <v/>
      </c>
      <c r="KN64" s="393" t="str">
        <f t="shared" si="32"/>
        <v/>
      </c>
      <c r="KO64" s="394" t="str">
        <f t="shared" si="33"/>
        <v/>
      </c>
      <c r="KP64" s="386" t="str">
        <f t="shared" si="34"/>
        <v/>
      </c>
      <c r="KQ64" s="395"/>
    </row>
    <row r="65" spans="1:304" ht="13.5" customHeight="1">
      <c r="A65" s="385"/>
      <c r="B65" s="415" t="s">
        <v>358</v>
      </c>
      <c r="E65" s="387" t="str">
        <f>IF(I65="","",E$3)</f>
        <v/>
      </c>
      <c r="F65" s="388" t="s">
        <v>292</v>
      </c>
      <c r="G65" s="389" t="s">
        <v>292</v>
      </c>
      <c r="H65" s="389" t="s">
        <v>292</v>
      </c>
      <c r="I65" s="390" t="s">
        <v>292</v>
      </c>
      <c r="J65" s="391" t="s">
        <v>292</v>
      </c>
      <c r="K65" s="392" t="s">
        <v>292</v>
      </c>
      <c r="L65" s="393" t="s">
        <v>292</v>
      </c>
      <c r="M65" s="394" t="s">
        <v>292</v>
      </c>
      <c r="N65" s="386" t="s">
        <v>292</v>
      </c>
      <c r="O65" s="395"/>
      <c r="P65" s="415"/>
      <c r="Q65" s="387">
        <f>IF(U65="","",Q$3)</f>
        <v>34190</v>
      </c>
      <c r="R65" s="388" t="s">
        <v>297</v>
      </c>
      <c r="S65" s="389">
        <v>33950</v>
      </c>
      <c r="T65" s="389">
        <v>34190</v>
      </c>
      <c r="U65" s="390" t="s">
        <v>1770</v>
      </c>
      <c r="V65" s="391" t="s">
        <v>801</v>
      </c>
      <c r="W65" s="392" t="s">
        <v>615</v>
      </c>
      <c r="X65" s="393" t="s">
        <v>1335</v>
      </c>
      <c r="Y65" s="394" t="s">
        <v>1771</v>
      </c>
      <c r="Z65" s="386" t="s">
        <v>292</v>
      </c>
      <c r="AA65" s="395"/>
      <c r="AB65" s="415"/>
      <c r="AC65" s="387" t="str">
        <f>IF(AG65="","",AC$3)</f>
        <v/>
      </c>
      <c r="AD65" s="388" t="s">
        <v>292</v>
      </c>
      <c r="AE65" s="389" t="s">
        <v>292</v>
      </c>
      <c r="AF65" s="389" t="s">
        <v>292</v>
      </c>
      <c r="AG65" s="390" t="s">
        <v>292</v>
      </c>
      <c r="AH65" s="391" t="s">
        <v>292</v>
      </c>
      <c r="AI65" s="392" t="s">
        <v>292</v>
      </c>
      <c r="AJ65" s="393" t="s">
        <v>292</v>
      </c>
      <c r="AK65" s="394" t="s">
        <v>292</v>
      </c>
      <c r="AL65" s="386" t="s">
        <v>292</v>
      </c>
      <c r="AM65" s="395"/>
      <c r="AN65" s="415"/>
      <c r="AO65" s="387" t="str">
        <f>IF(AS65="","",AO$3)</f>
        <v/>
      </c>
      <c r="AP65" s="388" t="s">
        <v>292</v>
      </c>
      <c r="AQ65" s="389" t="s">
        <v>292</v>
      </c>
      <c r="AR65" s="389" t="s">
        <v>292</v>
      </c>
      <c r="AS65" s="390" t="s">
        <v>292</v>
      </c>
      <c r="AT65" s="391" t="s">
        <v>292</v>
      </c>
      <c r="AU65" s="392" t="s">
        <v>292</v>
      </c>
      <c r="AV65" s="393" t="s">
        <v>292</v>
      </c>
      <c r="AW65" s="394" t="s">
        <v>292</v>
      </c>
      <c r="AX65" s="386" t="s">
        <v>292</v>
      </c>
      <c r="AY65" s="395"/>
      <c r="AZ65" s="415"/>
      <c r="BA65" s="387">
        <f>IF(BE65="","",BA$3)</f>
        <v>35075</v>
      </c>
      <c r="BB65" s="388" t="s">
        <v>607</v>
      </c>
      <c r="BC65" s="389">
        <v>34560</v>
      </c>
      <c r="BD65" s="389">
        <v>34919</v>
      </c>
      <c r="BE65" s="390" t="s">
        <v>905</v>
      </c>
      <c r="BF65" s="391" t="s">
        <v>815</v>
      </c>
      <c r="BG65" s="392" t="s">
        <v>615</v>
      </c>
      <c r="BH65" s="393" t="s">
        <v>1335</v>
      </c>
      <c r="BI65" s="394" t="s">
        <v>906</v>
      </c>
      <c r="BJ65" s="386" t="s">
        <v>292</v>
      </c>
      <c r="BK65" s="395"/>
      <c r="BL65" s="418"/>
      <c r="BM65" s="387" t="str">
        <f>IF(BQ65="","",BM$3)</f>
        <v/>
      </c>
      <c r="BN65" s="388" t="s">
        <v>292</v>
      </c>
      <c r="BO65" s="389" t="s">
        <v>292</v>
      </c>
      <c r="BP65" s="389" t="s">
        <v>292</v>
      </c>
      <c r="BQ65" s="390" t="s">
        <v>292</v>
      </c>
      <c r="BR65" s="391" t="s">
        <v>292</v>
      </c>
      <c r="BS65" s="392" t="s">
        <v>292</v>
      </c>
      <c r="BT65" s="393" t="s">
        <v>292</v>
      </c>
      <c r="BU65" s="394" t="s">
        <v>292</v>
      </c>
      <c r="BV65" s="386" t="s">
        <v>292</v>
      </c>
      <c r="BW65" s="395"/>
      <c r="BX65" s="417"/>
      <c r="BY65" s="387">
        <f>IF(CC65="","",BY$3)</f>
        <v>36006</v>
      </c>
      <c r="BZ65" s="388" t="s">
        <v>363</v>
      </c>
      <c r="CA65" s="389">
        <v>35684</v>
      </c>
      <c r="CB65" s="389">
        <v>36006</v>
      </c>
      <c r="CC65" s="390" t="s">
        <v>1211</v>
      </c>
      <c r="CD65" s="391" t="s">
        <v>815</v>
      </c>
      <c r="CE65" s="392" t="s">
        <v>615</v>
      </c>
      <c r="CF65" s="393" t="s">
        <v>1335</v>
      </c>
      <c r="CG65" s="394" t="s">
        <v>1212</v>
      </c>
      <c r="CH65" s="386" t="s">
        <v>292</v>
      </c>
      <c r="CI65" s="395"/>
      <c r="CJ65" s="418"/>
      <c r="CK65" s="387">
        <f>IF(CO65="","",CK$3)</f>
        <v>36621</v>
      </c>
      <c r="CL65" s="388" t="s">
        <v>364</v>
      </c>
      <c r="CM65" s="389">
        <v>36438</v>
      </c>
      <c r="CN65" s="389">
        <v>36621</v>
      </c>
      <c r="CO65" s="390" t="s">
        <v>1209</v>
      </c>
      <c r="CP65" s="391" t="s">
        <v>648</v>
      </c>
      <c r="CQ65" s="392" t="s">
        <v>677</v>
      </c>
      <c r="CR65" s="393" t="s">
        <v>1335</v>
      </c>
      <c r="CS65" s="394" t="s">
        <v>1210</v>
      </c>
      <c r="CT65" s="386" t="s">
        <v>292</v>
      </c>
      <c r="CU65" s="395"/>
      <c r="CV65" s="418"/>
      <c r="CW65" s="387" t="str">
        <f>IF(DA65="","",CW$3)</f>
        <v/>
      </c>
      <c r="CX65" s="388" t="s">
        <v>292</v>
      </c>
      <c r="CY65" s="389" t="s">
        <v>292</v>
      </c>
      <c r="CZ65" s="389" t="s">
        <v>292</v>
      </c>
      <c r="DA65" s="390" t="s">
        <v>292</v>
      </c>
      <c r="DB65" s="391" t="s">
        <v>292</v>
      </c>
      <c r="DC65" s="392" t="s">
        <v>292</v>
      </c>
      <c r="DD65" s="393" t="s">
        <v>292</v>
      </c>
      <c r="DE65" s="394" t="s">
        <v>292</v>
      </c>
      <c r="DF65" s="386" t="s">
        <v>292</v>
      </c>
      <c r="DG65" s="395"/>
      <c r="DH65" s="418"/>
      <c r="DI65" s="387" t="str">
        <f>IF(DM65="","",DI$3)</f>
        <v/>
      </c>
      <c r="DJ65" s="388" t="s">
        <v>292</v>
      </c>
      <c r="DK65" s="389" t="s">
        <v>292</v>
      </c>
      <c r="DL65" s="389" t="s">
        <v>292</v>
      </c>
      <c r="DM65" s="390" t="s">
        <v>292</v>
      </c>
      <c r="DN65" s="391" t="s">
        <v>292</v>
      </c>
      <c r="DO65" s="392" t="s">
        <v>292</v>
      </c>
      <c r="DP65" s="393" t="s">
        <v>292</v>
      </c>
      <c r="DQ65" s="394" t="s">
        <v>292</v>
      </c>
      <c r="DR65" s="386" t="s">
        <v>292</v>
      </c>
      <c r="DS65" s="395"/>
      <c r="DT65" s="415"/>
      <c r="DU65" s="387" t="str">
        <f>IF(DY65="","",DU$3)</f>
        <v/>
      </c>
      <c r="DV65" s="388" t="s">
        <v>292</v>
      </c>
      <c r="DW65" s="389" t="s">
        <v>292</v>
      </c>
      <c r="DX65" s="389" t="s">
        <v>292</v>
      </c>
      <c r="DY65" s="390" t="s">
        <v>292</v>
      </c>
      <c r="DZ65" s="391" t="s">
        <v>292</v>
      </c>
      <c r="EA65" s="392" t="s">
        <v>292</v>
      </c>
      <c r="EB65" s="393" t="s">
        <v>292</v>
      </c>
      <c r="EC65" s="394" t="s">
        <v>292</v>
      </c>
      <c r="ED65" s="386" t="s">
        <v>292</v>
      </c>
      <c r="EE65" s="395"/>
      <c r="EF65" s="415"/>
      <c r="EG65" s="387" t="str">
        <f>IF(EK65="","",EG$3)</f>
        <v/>
      </c>
      <c r="EH65" s="388" t="s">
        <v>292</v>
      </c>
      <c r="EI65" s="389" t="s">
        <v>292</v>
      </c>
      <c r="EJ65" s="389" t="s">
        <v>292</v>
      </c>
      <c r="EK65" s="390" t="s">
        <v>292</v>
      </c>
      <c r="EL65" s="391" t="s">
        <v>292</v>
      </c>
      <c r="EM65" s="392" t="s">
        <v>292</v>
      </c>
      <c r="EN65" s="393" t="s">
        <v>292</v>
      </c>
      <c r="EO65" s="394" t="s">
        <v>292</v>
      </c>
      <c r="EP65" s="386" t="s">
        <v>292</v>
      </c>
      <c r="EQ65" s="395"/>
      <c r="ER65" s="415"/>
      <c r="ES65" s="387" t="str">
        <f>IF(EW65="","",ES$3)</f>
        <v/>
      </c>
      <c r="ET65" s="388" t="s">
        <v>292</v>
      </c>
      <c r="EU65" s="389" t="s">
        <v>292</v>
      </c>
      <c r="EV65" s="389" t="s">
        <v>292</v>
      </c>
      <c r="EW65" s="390" t="s">
        <v>292</v>
      </c>
      <c r="EX65" s="391" t="s">
        <v>292</v>
      </c>
      <c r="EY65" s="392" t="s">
        <v>292</v>
      </c>
      <c r="EZ65" s="393" t="s">
        <v>292</v>
      </c>
      <c r="FA65" s="394" t="s">
        <v>292</v>
      </c>
      <c r="FB65" s="386" t="s">
        <v>292</v>
      </c>
      <c r="FC65" s="395"/>
      <c r="FD65" s="415"/>
      <c r="FE65" s="387" t="str">
        <f>IF(FI65="","",FE$3)</f>
        <v/>
      </c>
      <c r="FF65" s="388" t="s">
        <v>292</v>
      </c>
      <c r="FG65" s="389" t="s">
        <v>292</v>
      </c>
      <c r="FH65" s="389" t="s">
        <v>292</v>
      </c>
      <c r="FI65" s="390" t="s">
        <v>292</v>
      </c>
      <c r="FJ65" s="391" t="s">
        <v>292</v>
      </c>
      <c r="FK65" s="392" t="s">
        <v>292</v>
      </c>
      <c r="FL65" s="393" t="s">
        <v>292</v>
      </c>
      <c r="FM65" s="394" t="s">
        <v>292</v>
      </c>
      <c r="FN65" s="386" t="s">
        <v>292</v>
      </c>
      <c r="FO65" s="395"/>
      <c r="FP65" s="415"/>
      <c r="FQ65" s="387" t="str">
        <f>IF(FU65="","",FQ$3)</f>
        <v/>
      </c>
      <c r="FR65" s="388" t="s">
        <v>292</v>
      </c>
      <c r="FS65" s="389" t="s">
        <v>292</v>
      </c>
      <c r="FT65" s="389" t="s">
        <v>292</v>
      </c>
      <c r="FU65" s="390" t="s">
        <v>292</v>
      </c>
      <c r="FV65" s="391" t="s">
        <v>292</v>
      </c>
      <c r="FW65" s="392" t="s">
        <v>292</v>
      </c>
      <c r="FX65" s="393" t="s">
        <v>292</v>
      </c>
      <c r="FY65" s="394" t="s">
        <v>292</v>
      </c>
      <c r="FZ65" s="386" t="s">
        <v>292</v>
      </c>
      <c r="GA65" s="395"/>
      <c r="GB65" s="415"/>
      <c r="GC65" s="387" t="str">
        <f>IF(GG65="","",GC$3)</f>
        <v/>
      </c>
      <c r="GD65" s="388" t="s">
        <v>292</v>
      </c>
      <c r="GE65" s="389" t="s">
        <v>292</v>
      </c>
      <c r="GF65" s="389" t="s">
        <v>292</v>
      </c>
      <c r="GG65" s="390" t="s">
        <v>292</v>
      </c>
      <c r="GH65" s="391" t="s">
        <v>292</v>
      </c>
      <c r="GI65" s="392" t="s">
        <v>292</v>
      </c>
      <c r="GJ65" s="393" t="s">
        <v>292</v>
      </c>
      <c r="GK65" s="394" t="s">
        <v>292</v>
      </c>
      <c r="GL65" s="386" t="s">
        <v>292</v>
      </c>
      <c r="GM65" s="395"/>
      <c r="GN65" s="415"/>
      <c r="GO65" s="387" t="str">
        <f>IF(GS65="","",GO$3)</f>
        <v/>
      </c>
      <c r="GP65" s="388" t="s">
        <v>292</v>
      </c>
      <c r="GQ65" s="389" t="s">
        <v>292</v>
      </c>
      <c r="GR65" s="389" t="s">
        <v>292</v>
      </c>
      <c r="GS65" s="390" t="s">
        <v>292</v>
      </c>
      <c r="GT65" s="391" t="s">
        <v>292</v>
      </c>
      <c r="GU65" s="392" t="s">
        <v>292</v>
      </c>
      <c r="GV65" s="393" t="s">
        <v>292</v>
      </c>
      <c r="GW65" s="394" t="s">
        <v>292</v>
      </c>
      <c r="GX65" s="386"/>
      <c r="GY65" s="395"/>
      <c r="GZ65" s="415"/>
      <c r="HA65" s="387" t="str">
        <f>IF(HE65="","",HA$3)</f>
        <v/>
      </c>
      <c r="HB65" s="388" t="s">
        <v>292</v>
      </c>
      <c r="HC65" s="389" t="s">
        <v>292</v>
      </c>
      <c r="HD65" s="389" t="s">
        <v>292</v>
      </c>
      <c r="HE65" s="390" t="s">
        <v>292</v>
      </c>
      <c r="HF65" s="391" t="s">
        <v>292</v>
      </c>
      <c r="HG65" s="392" t="s">
        <v>292</v>
      </c>
      <c r="HH65" s="393" t="s">
        <v>292</v>
      </c>
      <c r="HI65" s="394" t="s">
        <v>292</v>
      </c>
      <c r="HJ65" s="386" t="s">
        <v>292</v>
      </c>
      <c r="HK65" s="395"/>
      <c r="HM65" s="387" t="str">
        <f>IF(HQ65="","",HM$3)</f>
        <v/>
      </c>
      <c r="HN65" s="388" t="s">
        <v>292</v>
      </c>
      <c r="HO65" s="396"/>
      <c r="HP65" s="389"/>
      <c r="HQ65" s="390" t="s">
        <v>292</v>
      </c>
      <c r="HR65" s="391" t="s">
        <v>292</v>
      </c>
      <c r="HS65" s="392" t="s">
        <v>292</v>
      </c>
      <c r="HT65" s="393" t="s">
        <v>292</v>
      </c>
      <c r="HU65" s="394" t="s">
        <v>292</v>
      </c>
      <c r="HV65" s="386" t="s">
        <v>292</v>
      </c>
      <c r="HW65" s="395"/>
      <c r="HY65" s="387" t="str">
        <f>IF(IC65="","",HY$3)</f>
        <v/>
      </c>
      <c r="HZ65" s="388" t="s">
        <v>292</v>
      </c>
      <c r="IA65" s="419" t="s">
        <v>292</v>
      </c>
      <c r="IB65" s="419" t="s">
        <v>292</v>
      </c>
      <c r="IC65" s="390" t="s">
        <v>292</v>
      </c>
      <c r="ID65" s="391" t="s">
        <v>292</v>
      </c>
      <c r="IE65" s="392" t="s">
        <v>292</v>
      </c>
      <c r="IF65" s="393" t="s">
        <v>292</v>
      </c>
      <c r="IG65" s="394" t="s">
        <v>292</v>
      </c>
      <c r="IH65" s="386" t="s">
        <v>292</v>
      </c>
      <c r="II65" s="395"/>
      <c r="IK65" s="387" t="str">
        <f>IF(IO65="","",IK$3)</f>
        <v/>
      </c>
      <c r="IL65" s="388" t="s">
        <v>292</v>
      </c>
      <c r="IM65" s="419" t="s">
        <v>292</v>
      </c>
      <c r="IN65" s="419" t="s">
        <v>292</v>
      </c>
      <c r="IO65" s="390" t="s">
        <v>292</v>
      </c>
      <c r="IP65" s="391" t="s">
        <v>292</v>
      </c>
      <c r="IQ65" s="392" t="s">
        <v>292</v>
      </c>
      <c r="IR65" s="393" t="s">
        <v>292</v>
      </c>
      <c r="IS65" s="394" t="s">
        <v>292</v>
      </c>
      <c r="IT65" s="386" t="s">
        <v>292</v>
      </c>
      <c r="IU65" s="395"/>
      <c r="IV65" s="364" t="s">
        <v>292</v>
      </c>
      <c r="IW65" s="387" t="str">
        <f t="shared" si="0"/>
        <v/>
      </c>
      <c r="IX65" s="388" t="str">
        <f t="shared" si="1"/>
        <v/>
      </c>
      <c r="IY65" s="419" t="str">
        <f t="shared" si="56"/>
        <v/>
      </c>
      <c r="IZ65" s="396" t="str">
        <f t="shared" si="57"/>
        <v/>
      </c>
      <c r="JA65" s="390" t="str">
        <f t="shared" si="3"/>
        <v/>
      </c>
      <c r="JB65" s="391" t="str">
        <f t="shared" si="58"/>
        <v/>
      </c>
      <c r="JC65" s="392" t="str">
        <f t="shared" si="4"/>
        <v/>
      </c>
      <c r="JD65" s="393" t="str">
        <f t="shared" si="80"/>
        <v/>
      </c>
      <c r="JE65" s="394" t="str">
        <f t="shared" si="5"/>
        <v/>
      </c>
      <c r="JF65" s="386" t="str">
        <f t="shared" si="6"/>
        <v/>
      </c>
      <c r="JG65" s="395"/>
      <c r="JH65" s="420" t="s">
        <v>292</v>
      </c>
      <c r="JI65" s="387" t="str">
        <f t="shared" si="59"/>
        <v/>
      </c>
      <c r="JJ65" s="388" t="str">
        <f t="shared" si="60"/>
        <v/>
      </c>
      <c r="JK65" s="419" t="str">
        <f t="shared" si="61"/>
        <v/>
      </c>
      <c r="JL65" s="396" t="str">
        <f t="shared" si="62"/>
        <v/>
      </c>
      <c r="JM65" s="390" t="str">
        <f t="shared" si="63"/>
        <v/>
      </c>
      <c r="JN65" s="391" t="str">
        <f t="shared" si="64"/>
        <v/>
      </c>
      <c r="JO65" s="392" t="str">
        <f t="shared" si="65"/>
        <v/>
      </c>
      <c r="JP65" s="393" t="str">
        <f t="shared" si="66"/>
        <v/>
      </c>
      <c r="JQ65" s="394" t="str">
        <f t="shared" si="67"/>
        <v/>
      </c>
      <c r="JR65" s="386" t="str">
        <f t="shared" si="68"/>
        <v/>
      </c>
      <c r="JS65" s="395"/>
      <c r="JT65" s="420" t="s">
        <v>292</v>
      </c>
      <c r="JU65" s="387" t="str">
        <f t="shared" si="69"/>
        <v/>
      </c>
      <c r="JV65" s="388" t="str">
        <f t="shared" si="70"/>
        <v/>
      </c>
      <c r="JW65" s="419" t="str">
        <f t="shared" si="71"/>
        <v/>
      </c>
      <c r="JX65" s="396" t="str">
        <f t="shared" si="72"/>
        <v/>
      </c>
      <c r="JY65" s="390" t="str">
        <f t="shared" si="73"/>
        <v/>
      </c>
      <c r="JZ65" s="391" t="str">
        <f t="shared" si="74"/>
        <v/>
      </c>
      <c r="KA65" s="392" t="str">
        <f t="shared" si="75"/>
        <v/>
      </c>
      <c r="KB65" s="393" t="str">
        <f t="shared" si="76"/>
        <v/>
      </c>
      <c r="KC65" s="394" t="str">
        <f t="shared" si="77"/>
        <v/>
      </c>
      <c r="KD65" s="386" t="str">
        <f t="shared" si="78"/>
        <v/>
      </c>
      <c r="KE65" s="395"/>
      <c r="KG65" s="387" t="str">
        <f t="shared" si="26"/>
        <v/>
      </c>
      <c r="KH65" s="388" t="str">
        <f t="shared" si="27"/>
        <v/>
      </c>
      <c r="KI65" s="419" t="str">
        <f t="shared" si="28"/>
        <v/>
      </c>
      <c r="KJ65" s="396" t="str">
        <f t="shared" si="29"/>
        <v/>
      </c>
      <c r="KK65" s="390" t="str">
        <f t="shared" si="30"/>
        <v/>
      </c>
      <c r="KL65" s="391" t="str">
        <f t="shared" si="79"/>
        <v/>
      </c>
      <c r="KM65" s="392" t="str">
        <f t="shared" si="31"/>
        <v/>
      </c>
      <c r="KN65" s="393" t="str">
        <f t="shared" si="32"/>
        <v/>
      </c>
      <c r="KO65" s="394" t="str">
        <f t="shared" si="33"/>
        <v/>
      </c>
      <c r="KP65" s="386" t="str">
        <f t="shared" si="34"/>
        <v/>
      </c>
      <c r="KQ65" s="395"/>
    </row>
    <row r="66" spans="1:304" ht="13.5" customHeight="1">
      <c r="A66" s="385"/>
      <c r="B66" s="415" t="s">
        <v>358</v>
      </c>
      <c r="E66" s="387" t="str">
        <f>IF(I66="","",E$3)</f>
        <v/>
      </c>
      <c r="F66" s="388" t="s">
        <v>292</v>
      </c>
      <c r="G66" s="389" t="s">
        <v>292</v>
      </c>
      <c r="H66" s="389" t="s">
        <v>292</v>
      </c>
      <c r="I66" s="390" t="s">
        <v>292</v>
      </c>
      <c r="J66" s="391" t="s">
        <v>292</v>
      </c>
      <c r="K66" s="392" t="s">
        <v>292</v>
      </c>
      <c r="L66" s="393" t="s">
        <v>292</v>
      </c>
      <c r="M66" s="394" t="s">
        <v>292</v>
      </c>
      <c r="N66" s="386" t="s">
        <v>292</v>
      </c>
      <c r="O66" s="395"/>
      <c r="P66" s="415"/>
      <c r="Q66" s="387" t="str">
        <f>IF(U66="","",Q$3)</f>
        <v/>
      </c>
      <c r="R66" s="388" t="s">
        <v>292</v>
      </c>
      <c r="S66" s="389" t="s">
        <v>292</v>
      </c>
      <c r="T66" s="389" t="s">
        <v>292</v>
      </c>
      <c r="U66" s="390" t="s">
        <v>292</v>
      </c>
      <c r="V66" s="391" t="s">
        <v>292</v>
      </c>
      <c r="W66" s="392" t="s">
        <v>292</v>
      </c>
      <c r="X66" s="393" t="s">
        <v>292</v>
      </c>
      <c r="Y66" s="394" t="s">
        <v>292</v>
      </c>
      <c r="Z66" s="386" t="s">
        <v>292</v>
      </c>
      <c r="AA66" s="395"/>
      <c r="AB66" s="415"/>
      <c r="AC66" s="387" t="str">
        <f>IF(AG66="","",AC$3)</f>
        <v/>
      </c>
      <c r="AD66" s="388" t="s">
        <v>292</v>
      </c>
      <c r="AE66" s="389" t="s">
        <v>292</v>
      </c>
      <c r="AF66" s="389" t="s">
        <v>292</v>
      </c>
      <c r="AG66" s="390" t="s">
        <v>292</v>
      </c>
      <c r="AH66" s="391" t="s">
        <v>292</v>
      </c>
      <c r="AI66" s="392" t="s">
        <v>292</v>
      </c>
      <c r="AJ66" s="393" t="s">
        <v>292</v>
      </c>
      <c r="AK66" s="394" t="s">
        <v>292</v>
      </c>
      <c r="AL66" s="386" t="s">
        <v>292</v>
      </c>
      <c r="AM66" s="395"/>
      <c r="AN66" s="415"/>
      <c r="AO66" s="387" t="str">
        <f>IF(AS66="","",AO$3)</f>
        <v/>
      </c>
      <c r="AP66" s="388" t="s">
        <v>292</v>
      </c>
      <c r="AQ66" s="389" t="s">
        <v>292</v>
      </c>
      <c r="AR66" s="389" t="s">
        <v>292</v>
      </c>
      <c r="AS66" s="390" t="s">
        <v>292</v>
      </c>
      <c r="AT66" s="391" t="s">
        <v>292</v>
      </c>
      <c r="AU66" s="392" t="s">
        <v>292</v>
      </c>
      <c r="AV66" s="393" t="s">
        <v>292</v>
      </c>
      <c r="AW66" s="394" t="s">
        <v>292</v>
      </c>
      <c r="AX66" s="386" t="s">
        <v>292</v>
      </c>
      <c r="AY66" s="395"/>
      <c r="AZ66" s="415"/>
      <c r="BA66" s="387">
        <f>IF(BE66="","",BA$3)</f>
        <v>35075</v>
      </c>
      <c r="BB66" s="388" t="s">
        <v>607</v>
      </c>
      <c r="BC66" s="389">
        <v>34919</v>
      </c>
      <c r="BD66" s="389">
        <v>35075</v>
      </c>
      <c r="BE66" s="390" t="s">
        <v>1213</v>
      </c>
      <c r="BF66" s="391">
        <v>1947</v>
      </c>
      <c r="BG66" s="392" t="s">
        <v>615</v>
      </c>
      <c r="BH66" s="393" t="s">
        <v>1335</v>
      </c>
      <c r="BI66" s="394" t="s">
        <v>1776</v>
      </c>
      <c r="BJ66" s="386" t="s">
        <v>292</v>
      </c>
      <c r="BK66" s="395"/>
      <c r="BL66" s="418"/>
      <c r="BM66" s="387" t="str">
        <f>IF(BQ66="","",BM$3)</f>
        <v/>
      </c>
      <c r="BN66" s="388" t="s">
        <v>292</v>
      </c>
      <c r="BO66" s="389" t="s">
        <v>292</v>
      </c>
      <c r="BP66" s="389" t="s">
        <v>292</v>
      </c>
      <c r="BQ66" s="390" t="s">
        <v>292</v>
      </c>
      <c r="BR66" s="391" t="s">
        <v>292</v>
      </c>
      <c r="BS66" s="392" t="s">
        <v>292</v>
      </c>
      <c r="BT66" s="393" t="s">
        <v>292</v>
      </c>
      <c r="BU66" s="394" t="s">
        <v>292</v>
      </c>
      <c r="BV66" s="386" t="s">
        <v>292</v>
      </c>
      <c r="BW66" s="395"/>
      <c r="BX66" s="417"/>
      <c r="BY66" s="387" t="str">
        <f>IF(CC66="","",BY$3)</f>
        <v/>
      </c>
      <c r="BZ66" s="388" t="s">
        <v>292</v>
      </c>
      <c r="CA66" s="389" t="s">
        <v>292</v>
      </c>
      <c r="CB66" s="389" t="s">
        <v>292</v>
      </c>
      <c r="CC66" s="390" t="s">
        <v>292</v>
      </c>
      <c r="CD66" s="391" t="s">
        <v>292</v>
      </c>
      <c r="CE66" s="392" t="s">
        <v>292</v>
      </c>
      <c r="CF66" s="393" t="s">
        <v>292</v>
      </c>
      <c r="CG66" s="394" t="s">
        <v>292</v>
      </c>
      <c r="CH66" s="386" t="s">
        <v>292</v>
      </c>
      <c r="CI66" s="395"/>
      <c r="CJ66" s="417"/>
      <c r="CK66" s="387" t="str">
        <f>IF(CO66="","",CK$3)</f>
        <v/>
      </c>
      <c r="CL66" s="388" t="s">
        <v>292</v>
      </c>
      <c r="CM66" s="389" t="s">
        <v>292</v>
      </c>
      <c r="CN66" s="389" t="s">
        <v>292</v>
      </c>
      <c r="CO66" s="390" t="s">
        <v>292</v>
      </c>
      <c r="CP66" s="391" t="s">
        <v>292</v>
      </c>
      <c r="CQ66" s="392" t="s">
        <v>292</v>
      </c>
      <c r="CR66" s="393" t="s">
        <v>292</v>
      </c>
      <c r="CS66" s="394" t="s">
        <v>292</v>
      </c>
      <c r="CT66" s="386" t="s">
        <v>292</v>
      </c>
      <c r="CU66" s="395"/>
      <c r="CV66" s="415"/>
      <c r="CW66" s="387" t="str">
        <f>IF(DA66="","",CW$3)</f>
        <v/>
      </c>
      <c r="CX66" s="388" t="s">
        <v>292</v>
      </c>
      <c r="CY66" s="389" t="s">
        <v>292</v>
      </c>
      <c r="CZ66" s="389" t="s">
        <v>292</v>
      </c>
      <c r="DA66" s="390" t="s">
        <v>292</v>
      </c>
      <c r="DB66" s="391" t="s">
        <v>292</v>
      </c>
      <c r="DC66" s="392" t="s">
        <v>292</v>
      </c>
      <c r="DD66" s="393" t="s">
        <v>292</v>
      </c>
      <c r="DE66" s="394" t="s">
        <v>292</v>
      </c>
      <c r="DF66" s="386" t="s">
        <v>292</v>
      </c>
      <c r="DG66" s="395"/>
      <c r="DH66" s="418"/>
      <c r="DI66" s="387" t="str">
        <f>IF(DM66="","",DI$3)</f>
        <v/>
      </c>
      <c r="DJ66" s="388" t="s">
        <v>292</v>
      </c>
      <c r="DK66" s="389" t="s">
        <v>292</v>
      </c>
      <c r="DL66" s="389" t="s">
        <v>292</v>
      </c>
      <c r="DM66" s="390" t="s">
        <v>292</v>
      </c>
      <c r="DN66" s="391" t="s">
        <v>292</v>
      </c>
      <c r="DO66" s="392" t="s">
        <v>292</v>
      </c>
      <c r="DP66" s="393" t="s">
        <v>292</v>
      </c>
      <c r="DQ66" s="394" t="s">
        <v>292</v>
      </c>
      <c r="DR66" s="386" t="s">
        <v>292</v>
      </c>
      <c r="DS66" s="395"/>
      <c r="DT66" s="415"/>
      <c r="DU66" s="387" t="str">
        <f>IF(DY66="","",DU$3)</f>
        <v/>
      </c>
      <c r="DV66" s="388" t="s">
        <v>292</v>
      </c>
      <c r="DW66" s="389" t="s">
        <v>292</v>
      </c>
      <c r="DX66" s="389" t="s">
        <v>292</v>
      </c>
      <c r="DY66" s="390" t="s">
        <v>292</v>
      </c>
      <c r="DZ66" s="391" t="s">
        <v>292</v>
      </c>
      <c r="EA66" s="392" t="s">
        <v>292</v>
      </c>
      <c r="EB66" s="393" t="s">
        <v>292</v>
      </c>
      <c r="EC66" s="394" t="s">
        <v>292</v>
      </c>
      <c r="ED66" s="386" t="s">
        <v>292</v>
      </c>
      <c r="EE66" s="395"/>
      <c r="EF66" s="415"/>
      <c r="EG66" s="387" t="str">
        <f>IF(EK66="","",EG$3)</f>
        <v/>
      </c>
      <c r="EH66" s="388" t="s">
        <v>292</v>
      </c>
      <c r="EI66" s="389" t="s">
        <v>292</v>
      </c>
      <c r="EJ66" s="389" t="s">
        <v>292</v>
      </c>
      <c r="EK66" s="390" t="s">
        <v>292</v>
      </c>
      <c r="EL66" s="391" t="s">
        <v>292</v>
      </c>
      <c r="EM66" s="392" t="s">
        <v>292</v>
      </c>
      <c r="EN66" s="393" t="s">
        <v>292</v>
      </c>
      <c r="EO66" s="394" t="s">
        <v>292</v>
      </c>
      <c r="EP66" s="386" t="s">
        <v>292</v>
      </c>
      <c r="EQ66" s="395"/>
      <c r="ER66" s="415"/>
      <c r="ES66" s="387" t="str">
        <f>IF(EW66="","",ES$3)</f>
        <v/>
      </c>
      <c r="ET66" s="388" t="s">
        <v>292</v>
      </c>
      <c r="EU66" s="389" t="s">
        <v>292</v>
      </c>
      <c r="EV66" s="389" t="s">
        <v>292</v>
      </c>
      <c r="EW66" s="390" t="s">
        <v>292</v>
      </c>
      <c r="EX66" s="391" t="s">
        <v>292</v>
      </c>
      <c r="EY66" s="392" t="s">
        <v>292</v>
      </c>
      <c r="EZ66" s="393" t="s">
        <v>292</v>
      </c>
      <c r="FA66" s="394" t="s">
        <v>292</v>
      </c>
      <c r="FB66" s="386" t="s">
        <v>292</v>
      </c>
      <c r="FC66" s="395"/>
      <c r="FD66" s="415"/>
      <c r="FE66" s="387" t="str">
        <f>IF(FI66="","",FE$3)</f>
        <v/>
      </c>
      <c r="FF66" s="388" t="s">
        <v>292</v>
      </c>
      <c r="FG66" s="389" t="s">
        <v>292</v>
      </c>
      <c r="FH66" s="389" t="s">
        <v>292</v>
      </c>
      <c r="FI66" s="390" t="s">
        <v>292</v>
      </c>
      <c r="FJ66" s="391" t="s">
        <v>292</v>
      </c>
      <c r="FK66" s="392" t="s">
        <v>292</v>
      </c>
      <c r="FL66" s="393" t="s">
        <v>292</v>
      </c>
      <c r="FM66" s="394" t="s">
        <v>292</v>
      </c>
      <c r="FN66" s="386" t="s">
        <v>292</v>
      </c>
      <c r="FO66" s="395"/>
      <c r="FP66" s="415"/>
      <c r="FQ66" s="387" t="str">
        <f>IF(FU66="","",FQ$3)</f>
        <v/>
      </c>
      <c r="FR66" s="388" t="s">
        <v>292</v>
      </c>
      <c r="FS66" s="389" t="s">
        <v>292</v>
      </c>
      <c r="FT66" s="389" t="s">
        <v>292</v>
      </c>
      <c r="FU66" s="390" t="s">
        <v>292</v>
      </c>
      <c r="FV66" s="391" t="s">
        <v>292</v>
      </c>
      <c r="FW66" s="392" t="s">
        <v>292</v>
      </c>
      <c r="FX66" s="393" t="s">
        <v>292</v>
      </c>
      <c r="FY66" s="394" t="s">
        <v>292</v>
      </c>
      <c r="FZ66" s="386" t="s">
        <v>292</v>
      </c>
      <c r="GA66" s="395"/>
      <c r="GB66" s="415"/>
      <c r="GC66" s="387" t="str">
        <f>IF(GG66="","",GC$3)</f>
        <v/>
      </c>
      <c r="GD66" s="388" t="s">
        <v>292</v>
      </c>
      <c r="GE66" s="389" t="s">
        <v>292</v>
      </c>
      <c r="GF66" s="389" t="s">
        <v>292</v>
      </c>
      <c r="GG66" s="390" t="s">
        <v>292</v>
      </c>
      <c r="GH66" s="391" t="s">
        <v>292</v>
      </c>
      <c r="GI66" s="392" t="s">
        <v>292</v>
      </c>
      <c r="GJ66" s="393" t="s">
        <v>292</v>
      </c>
      <c r="GK66" s="394" t="s">
        <v>292</v>
      </c>
      <c r="GL66" s="386" t="s">
        <v>292</v>
      </c>
      <c r="GM66" s="395"/>
      <c r="GN66" s="415"/>
      <c r="GO66" s="387" t="str">
        <f>IF(GS66="","",GO$3)</f>
        <v/>
      </c>
      <c r="GP66" s="388" t="s">
        <v>292</v>
      </c>
      <c r="GQ66" s="389" t="s">
        <v>292</v>
      </c>
      <c r="GR66" s="389" t="s">
        <v>292</v>
      </c>
      <c r="GS66" s="390" t="s">
        <v>292</v>
      </c>
      <c r="GT66" s="391" t="s">
        <v>292</v>
      </c>
      <c r="GU66" s="392" t="s">
        <v>292</v>
      </c>
      <c r="GV66" s="393" t="s">
        <v>292</v>
      </c>
      <c r="GW66" s="394" t="s">
        <v>292</v>
      </c>
      <c r="GX66" s="386"/>
      <c r="GY66" s="395"/>
      <c r="GZ66" s="415"/>
      <c r="HA66" s="387" t="str">
        <f>IF(HE66="","",HA$3)</f>
        <v/>
      </c>
      <c r="HB66" s="388" t="s">
        <v>292</v>
      </c>
      <c r="HC66" s="389" t="s">
        <v>292</v>
      </c>
      <c r="HD66" s="389" t="s">
        <v>292</v>
      </c>
      <c r="HE66" s="390" t="s">
        <v>292</v>
      </c>
      <c r="HF66" s="391" t="s">
        <v>292</v>
      </c>
      <c r="HG66" s="392" t="s">
        <v>292</v>
      </c>
      <c r="HH66" s="393" t="s">
        <v>292</v>
      </c>
      <c r="HI66" s="394" t="s">
        <v>292</v>
      </c>
      <c r="HJ66" s="386" t="s">
        <v>292</v>
      </c>
      <c r="HK66" s="395"/>
      <c r="HM66" s="387" t="str">
        <f>IF(HQ66="","",HM$3)</f>
        <v/>
      </c>
      <c r="HN66" s="388" t="s">
        <v>292</v>
      </c>
      <c r="HO66" s="396"/>
      <c r="HP66" s="389"/>
      <c r="HQ66" s="390" t="s">
        <v>292</v>
      </c>
      <c r="HR66" s="391" t="s">
        <v>292</v>
      </c>
      <c r="HS66" s="392" t="s">
        <v>292</v>
      </c>
      <c r="HT66" s="393" t="s">
        <v>292</v>
      </c>
      <c r="HU66" s="394" t="s">
        <v>292</v>
      </c>
      <c r="HV66" s="386" t="s">
        <v>292</v>
      </c>
      <c r="HW66" s="395"/>
      <c r="HY66" s="387" t="str">
        <f>IF(IC66="","",HY$3)</f>
        <v/>
      </c>
      <c r="HZ66" s="388" t="s">
        <v>292</v>
      </c>
      <c r="IA66" s="419" t="s">
        <v>292</v>
      </c>
      <c r="IB66" s="419" t="s">
        <v>292</v>
      </c>
      <c r="IC66" s="390" t="s">
        <v>292</v>
      </c>
      <c r="ID66" s="391" t="s">
        <v>292</v>
      </c>
      <c r="IE66" s="392" t="s">
        <v>292</v>
      </c>
      <c r="IF66" s="393" t="s">
        <v>292</v>
      </c>
      <c r="IG66" s="394" t="s">
        <v>292</v>
      </c>
      <c r="IH66" s="386" t="s">
        <v>292</v>
      </c>
      <c r="II66" s="395"/>
      <c r="IK66" s="387" t="str">
        <f>IF(IO66="","",IK$3)</f>
        <v/>
      </c>
      <c r="IL66" s="388" t="s">
        <v>292</v>
      </c>
      <c r="IM66" s="419" t="s">
        <v>292</v>
      </c>
      <c r="IN66" s="419" t="s">
        <v>292</v>
      </c>
      <c r="IO66" s="390" t="s">
        <v>292</v>
      </c>
      <c r="IP66" s="391" t="s">
        <v>292</v>
      </c>
      <c r="IQ66" s="392" t="s">
        <v>292</v>
      </c>
      <c r="IR66" s="393" t="s">
        <v>292</v>
      </c>
      <c r="IS66" s="394" t="s">
        <v>292</v>
      </c>
      <c r="IT66" s="386" t="s">
        <v>292</v>
      </c>
      <c r="IU66" s="395"/>
      <c r="IV66" s="364" t="s">
        <v>292</v>
      </c>
      <c r="IW66" s="387" t="str">
        <f t="shared" si="0"/>
        <v/>
      </c>
      <c r="IX66" s="388" t="str">
        <f t="shared" si="1"/>
        <v/>
      </c>
      <c r="IY66" s="419" t="str">
        <f t="shared" si="56"/>
        <v/>
      </c>
      <c r="IZ66" s="396" t="str">
        <f t="shared" si="57"/>
        <v/>
      </c>
      <c r="JA66" s="390" t="str">
        <f t="shared" si="3"/>
        <v/>
      </c>
      <c r="JB66" s="391" t="str">
        <f t="shared" si="58"/>
        <v/>
      </c>
      <c r="JC66" s="392" t="str">
        <f t="shared" si="4"/>
        <v/>
      </c>
      <c r="JD66" s="393" t="str">
        <f t="shared" si="80"/>
        <v/>
      </c>
      <c r="JE66" s="394" t="str">
        <f t="shared" si="5"/>
        <v/>
      </c>
      <c r="JF66" s="386" t="str">
        <f t="shared" si="6"/>
        <v/>
      </c>
      <c r="JG66" s="395"/>
      <c r="JH66" s="420" t="s">
        <v>292</v>
      </c>
      <c r="JI66" s="387" t="str">
        <f t="shared" si="59"/>
        <v/>
      </c>
      <c r="JJ66" s="388" t="str">
        <f t="shared" si="60"/>
        <v/>
      </c>
      <c r="JK66" s="419" t="str">
        <f t="shared" si="61"/>
        <v/>
      </c>
      <c r="JL66" s="396" t="str">
        <f t="shared" si="62"/>
        <v/>
      </c>
      <c r="JM66" s="390" t="str">
        <f t="shared" si="63"/>
        <v/>
      </c>
      <c r="JN66" s="391" t="str">
        <f t="shared" si="64"/>
        <v/>
      </c>
      <c r="JO66" s="392" t="str">
        <f t="shared" si="65"/>
        <v/>
      </c>
      <c r="JP66" s="393" t="str">
        <f t="shared" si="66"/>
        <v/>
      </c>
      <c r="JQ66" s="394" t="str">
        <f t="shared" si="67"/>
        <v/>
      </c>
      <c r="JR66" s="386" t="str">
        <f t="shared" si="68"/>
        <v/>
      </c>
      <c r="JS66" s="395"/>
      <c r="JT66" s="420" t="s">
        <v>292</v>
      </c>
      <c r="JU66" s="387" t="str">
        <f t="shared" si="69"/>
        <v/>
      </c>
      <c r="JV66" s="388" t="str">
        <f t="shared" si="70"/>
        <v/>
      </c>
      <c r="JW66" s="419" t="str">
        <f t="shared" si="71"/>
        <v/>
      </c>
      <c r="JX66" s="396" t="str">
        <f t="shared" si="72"/>
        <v/>
      </c>
      <c r="JY66" s="390" t="str">
        <f t="shared" si="73"/>
        <v/>
      </c>
      <c r="JZ66" s="391" t="str">
        <f t="shared" si="74"/>
        <v/>
      </c>
      <c r="KA66" s="392" t="str">
        <f t="shared" si="75"/>
        <v/>
      </c>
      <c r="KB66" s="393" t="str">
        <f t="shared" si="76"/>
        <v/>
      </c>
      <c r="KC66" s="394" t="str">
        <f t="shared" si="77"/>
        <v/>
      </c>
      <c r="KD66" s="386" t="str">
        <f t="shared" si="78"/>
        <v/>
      </c>
      <c r="KE66" s="395"/>
      <c r="KG66" s="387" t="str">
        <f t="shared" si="26"/>
        <v/>
      </c>
      <c r="KH66" s="388" t="str">
        <f t="shared" si="27"/>
        <v/>
      </c>
      <c r="KI66" s="419" t="str">
        <f t="shared" si="28"/>
        <v/>
      </c>
      <c r="KJ66" s="396" t="str">
        <f t="shared" si="29"/>
        <v/>
      </c>
      <c r="KK66" s="390" t="str">
        <f t="shared" si="30"/>
        <v/>
      </c>
      <c r="KL66" s="391" t="str">
        <f t="shared" si="79"/>
        <v/>
      </c>
      <c r="KM66" s="392" t="str">
        <f t="shared" si="31"/>
        <v/>
      </c>
      <c r="KN66" s="393" t="str">
        <f t="shared" si="32"/>
        <v/>
      </c>
      <c r="KO66" s="394" t="str">
        <f t="shared" si="33"/>
        <v/>
      </c>
      <c r="KP66" s="386" t="str">
        <f t="shared" si="34"/>
        <v/>
      </c>
      <c r="KQ66" s="395"/>
    </row>
    <row r="67" spans="1:304" ht="13.5" customHeight="1">
      <c r="A67" s="385"/>
      <c r="B67" s="415" t="s">
        <v>716</v>
      </c>
      <c r="D67" s="364"/>
      <c r="E67" s="387" t="str">
        <f t="shared" si="35"/>
        <v/>
      </c>
      <c r="F67" s="388"/>
      <c r="G67" s="389"/>
      <c r="H67" s="389"/>
      <c r="I67" s="390"/>
      <c r="J67" s="391"/>
      <c r="K67" s="392"/>
      <c r="L67" s="393"/>
      <c r="M67" s="394"/>
      <c r="O67" s="395"/>
      <c r="P67" s="415"/>
      <c r="Q67" s="387" t="str">
        <f t="shared" si="36"/>
        <v/>
      </c>
      <c r="R67" s="388"/>
      <c r="S67" s="389"/>
      <c r="T67" s="389"/>
      <c r="U67" s="390"/>
      <c r="V67" s="391"/>
      <c r="W67" s="392"/>
      <c r="X67" s="393"/>
      <c r="Y67" s="394"/>
      <c r="AA67" s="395"/>
      <c r="AB67" s="415"/>
      <c r="AC67" s="387" t="str">
        <f t="shared" si="37"/>
        <v/>
      </c>
      <c r="AD67" s="388"/>
      <c r="AE67" s="389"/>
      <c r="AF67" s="389"/>
      <c r="AG67" s="390"/>
      <c r="AH67" s="391"/>
      <c r="AI67" s="392"/>
      <c r="AJ67" s="393"/>
      <c r="AK67" s="394"/>
      <c r="AL67" s="386"/>
      <c r="AM67" s="395"/>
      <c r="AN67" s="415"/>
      <c r="AO67" s="387" t="str">
        <f t="shared" si="38"/>
        <v/>
      </c>
      <c r="AP67" s="388"/>
      <c r="AQ67" s="389"/>
      <c r="AR67" s="389"/>
      <c r="AS67" s="390"/>
      <c r="AT67" s="391"/>
      <c r="AU67" s="392"/>
      <c r="AV67" s="393"/>
      <c r="AW67" s="394"/>
      <c r="AX67" s="386"/>
      <c r="AY67" s="395"/>
      <c r="AZ67" s="415"/>
      <c r="BA67" s="387" t="str">
        <f t="shared" si="39"/>
        <v/>
      </c>
      <c r="BB67" s="388"/>
      <c r="BC67" s="389"/>
      <c r="BD67" s="389"/>
      <c r="BE67" s="390"/>
      <c r="BF67" s="391"/>
      <c r="BG67" s="392"/>
      <c r="BH67" s="393"/>
      <c r="BI67" s="394"/>
      <c r="BJ67" s="386"/>
      <c r="BK67" s="395"/>
      <c r="BL67" s="415"/>
      <c r="BM67" s="387" t="str">
        <f t="shared" si="40"/>
        <v/>
      </c>
      <c r="BN67" s="388"/>
      <c r="BO67" s="389"/>
      <c r="BP67" s="389"/>
      <c r="BQ67" s="390"/>
      <c r="BR67" s="391"/>
      <c r="BS67" s="392"/>
      <c r="BT67" s="393"/>
      <c r="BU67" s="394"/>
      <c r="BV67" s="386"/>
      <c r="BW67" s="395"/>
      <c r="BX67" s="421"/>
      <c r="BY67" s="387" t="str">
        <f t="shared" si="41"/>
        <v/>
      </c>
      <c r="BZ67" s="388"/>
      <c r="CA67" s="389"/>
      <c r="CB67" s="389"/>
      <c r="CC67" s="390"/>
      <c r="CD67" s="391"/>
      <c r="CE67" s="392"/>
      <c r="CF67" s="393"/>
      <c r="CG67" s="394"/>
      <c r="CH67" s="386"/>
      <c r="CI67" s="395"/>
      <c r="CJ67" s="421"/>
      <c r="CK67" s="387" t="str">
        <f t="shared" si="42"/>
        <v/>
      </c>
      <c r="CL67" s="388"/>
      <c r="CM67" s="389"/>
      <c r="CN67" s="389"/>
      <c r="CO67" s="390"/>
      <c r="CP67" s="391"/>
      <c r="CQ67" s="392"/>
      <c r="CR67" s="393"/>
      <c r="CS67" s="394"/>
      <c r="CT67" s="386"/>
      <c r="CU67" s="395"/>
      <c r="CV67" s="415"/>
      <c r="CW67" s="387" t="str">
        <f t="shared" si="43"/>
        <v/>
      </c>
      <c r="CX67" s="388"/>
      <c r="CY67" s="389"/>
      <c r="CZ67" s="389"/>
      <c r="DA67" s="390"/>
      <c r="DB67" s="391"/>
      <c r="DC67" s="392"/>
      <c r="DD67" s="393"/>
      <c r="DE67" s="394"/>
      <c r="DF67" s="386"/>
      <c r="DG67" s="395"/>
      <c r="DH67" s="418"/>
      <c r="DI67" s="387">
        <f t="shared" si="44"/>
        <v>37007</v>
      </c>
      <c r="DJ67" s="388"/>
      <c r="DK67" s="389">
        <v>36897</v>
      </c>
      <c r="DL67" s="389">
        <v>37007</v>
      </c>
      <c r="DM67" s="390" t="s">
        <v>785</v>
      </c>
      <c r="DN67" s="391" t="s">
        <v>718</v>
      </c>
      <c r="DO67" s="392" t="s">
        <v>677</v>
      </c>
      <c r="DP67" s="393" t="s">
        <v>1347</v>
      </c>
      <c r="DQ67" s="394" t="s">
        <v>786</v>
      </c>
      <c r="DR67" s="386" t="s">
        <v>292</v>
      </c>
      <c r="DS67" s="395"/>
      <c r="DT67" s="415" t="s">
        <v>626</v>
      </c>
      <c r="DU67" s="387">
        <f t="shared" si="45"/>
        <v>37944</v>
      </c>
      <c r="DV67" s="388" t="s">
        <v>367</v>
      </c>
      <c r="DW67" s="389">
        <v>37007</v>
      </c>
      <c r="DX67" s="389">
        <v>37295</v>
      </c>
      <c r="DY67" s="390" t="s">
        <v>785</v>
      </c>
      <c r="DZ67" s="391" t="s">
        <v>718</v>
      </c>
      <c r="EA67" s="392" t="s">
        <v>677</v>
      </c>
      <c r="EB67" s="393" t="s">
        <v>1347</v>
      </c>
      <c r="EC67" s="394" t="s">
        <v>786</v>
      </c>
      <c r="ED67" s="386" t="s">
        <v>292</v>
      </c>
      <c r="EE67" s="395"/>
      <c r="EF67" s="415" t="s">
        <v>626</v>
      </c>
      <c r="EG67" s="387">
        <f t="shared" si="46"/>
        <v>38616</v>
      </c>
      <c r="EH67" s="388" t="s">
        <v>368</v>
      </c>
      <c r="EI67" s="389">
        <v>37944</v>
      </c>
      <c r="EJ67" s="389">
        <v>38616</v>
      </c>
      <c r="EK67" s="390" t="s">
        <v>675</v>
      </c>
      <c r="EL67" s="391" t="s">
        <v>676</v>
      </c>
      <c r="EM67" s="392" t="s">
        <v>677</v>
      </c>
      <c r="EN67" s="393" t="s">
        <v>1335</v>
      </c>
      <c r="EO67" s="394" t="s">
        <v>678</v>
      </c>
      <c r="EP67" s="386" t="s">
        <v>292</v>
      </c>
      <c r="EQ67" s="395"/>
      <c r="ER67" s="418"/>
      <c r="ES67" s="387">
        <f t="shared" si="47"/>
        <v>38986</v>
      </c>
      <c r="ET67" s="388" t="s">
        <v>369</v>
      </c>
      <c r="EU67" s="389">
        <v>38616</v>
      </c>
      <c r="EV67" s="389">
        <v>38986</v>
      </c>
      <c r="EW67" s="390" t="s">
        <v>675</v>
      </c>
      <c r="EX67" s="391" t="s">
        <v>676</v>
      </c>
      <c r="EY67" s="392" t="s">
        <v>677</v>
      </c>
      <c r="EZ67" s="393" t="s">
        <v>1335</v>
      </c>
      <c r="FA67" s="394" t="s">
        <v>678</v>
      </c>
      <c r="FB67" s="386" t="s">
        <v>292</v>
      </c>
      <c r="FC67" s="395"/>
      <c r="FD67" s="418"/>
      <c r="FE67" s="387">
        <f t="shared" si="48"/>
        <v>39351</v>
      </c>
      <c r="FF67" s="388" t="s">
        <v>370</v>
      </c>
      <c r="FG67" s="389">
        <v>38986</v>
      </c>
      <c r="FH67" s="389">
        <v>39321</v>
      </c>
      <c r="FI67" s="390" t="s">
        <v>658</v>
      </c>
      <c r="FJ67" s="391" t="s">
        <v>659</v>
      </c>
      <c r="FK67" s="392" t="s">
        <v>615</v>
      </c>
      <c r="FL67" s="393" t="s">
        <v>1335</v>
      </c>
      <c r="FM67" s="394" t="s">
        <v>660</v>
      </c>
      <c r="FN67" s="386" t="s">
        <v>292</v>
      </c>
      <c r="FO67" s="395"/>
      <c r="FP67" s="418"/>
      <c r="FQ67" s="387">
        <f t="shared" si="49"/>
        <v>39662</v>
      </c>
      <c r="FR67" s="388" t="s">
        <v>372</v>
      </c>
      <c r="FS67" s="389">
        <v>39351</v>
      </c>
      <c r="FT67" s="389">
        <v>39662</v>
      </c>
      <c r="FU67" s="390" t="s">
        <v>682</v>
      </c>
      <c r="FV67" s="391" t="s">
        <v>664</v>
      </c>
      <c r="FW67" s="392" t="s">
        <v>615</v>
      </c>
      <c r="FX67" s="393" t="s">
        <v>1335</v>
      </c>
      <c r="FY67" s="394" t="s">
        <v>683</v>
      </c>
      <c r="FZ67" s="386" t="s">
        <v>292</v>
      </c>
      <c r="GA67" s="395"/>
      <c r="GB67" s="418"/>
      <c r="GC67" s="387">
        <f t="shared" si="50"/>
        <v>39715</v>
      </c>
      <c r="GD67" s="388" t="s">
        <v>373</v>
      </c>
      <c r="GE67" s="389">
        <v>39662</v>
      </c>
      <c r="GF67" s="389">
        <v>39715</v>
      </c>
      <c r="GG67" s="390" t="s">
        <v>1009</v>
      </c>
      <c r="GH67" s="391" t="s">
        <v>676</v>
      </c>
      <c r="GI67" s="392" t="s">
        <v>615</v>
      </c>
      <c r="GJ67" s="393" t="s">
        <v>1338</v>
      </c>
      <c r="GK67" s="394" t="s">
        <v>1010</v>
      </c>
      <c r="GL67" s="386" t="s">
        <v>292</v>
      </c>
      <c r="GM67" s="395"/>
      <c r="GN67" s="418"/>
      <c r="GO67" s="387">
        <f t="shared" si="51"/>
        <v>40072</v>
      </c>
      <c r="GP67" s="388" t="s">
        <v>374</v>
      </c>
      <c r="GQ67" s="389">
        <v>39715</v>
      </c>
      <c r="GR67" s="389">
        <v>40072</v>
      </c>
      <c r="GS67" s="390" t="s">
        <v>1009</v>
      </c>
      <c r="GT67" s="391" t="s">
        <v>676</v>
      </c>
      <c r="GU67" s="392" t="s">
        <v>615</v>
      </c>
      <c r="GV67" s="393" t="s">
        <v>1338</v>
      </c>
      <c r="GW67" s="394" t="s">
        <v>1010</v>
      </c>
      <c r="GX67" s="386"/>
      <c r="GY67" s="395"/>
      <c r="GZ67" s="418"/>
      <c r="HA67" s="387">
        <f t="shared" si="52"/>
        <v>40337</v>
      </c>
      <c r="HB67" s="388" t="s">
        <v>375</v>
      </c>
      <c r="HC67" s="389">
        <v>40072</v>
      </c>
      <c r="HD67" s="389">
        <v>40337</v>
      </c>
      <c r="HE67" s="390" t="s">
        <v>1011</v>
      </c>
      <c r="HF67" s="391" t="s">
        <v>619</v>
      </c>
      <c r="HG67" s="392" t="s">
        <v>615</v>
      </c>
      <c r="HH67" s="393" t="s">
        <v>1336</v>
      </c>
      <c r="HI67" s="394" t="s">
        <v>1012</v>
      </c>
      <c r="HJ67" s="386" t="s">
        <v>292</v>
      </c>
      <c r="HK67" s="395"/>
      <c r="HM67" s="387">
        <f t="shared" si="53"/>
        <v>40788</v>
      </c>
      <c r="HN67" s="388" t="s">
        <v>1471</v>
      </c>
      <c r="HO67" s="396">
        <v>40337</v>
      </c>
      <c r="HP67" s="389">
        <v>40430</v>
      </c>
      <c r="HQ67" s="390" t="s">
        <v>1011</v>
      </c>
      <c r="HR67" s="391" t="s">
        <v>619</v>
      </c>
      <c r="HS67" s="392" t="s">
        <v>615</v>
      </c>
      <c r="HT67" s="393" t="s">
        <v>1336</v>
      </c>
      <c r="HU67" s="394" t="s">
        <v>1012</v>
      </c>
      <c r="HV67" s="386" t="s">
        <v>292</v>
      </c>
      <c r="HW67" s="395"/>
      <c r="HY67" s="387">
        <f t="shared" si="54"/>
        <v>41269</v>
      </c>
      <c r="HZ67" s="388" t="s">
        <v>1472</v>
      </c>
      <c r="IA67" s="419">
        <v>40788</v>
      </c>
      <c r="IB67" s="419">
        <v>41183</v>
      </c>
      <c r="IC67" s="390" t="s">
        <v>1542</v>
      </c>
      <c r="ID67" s="391" t="s">
        <v>1543</v>
      </c>
      <c r="IE67" s="392" t="s">
        <v>615</v>
      </c>
      <c r="IF67" s="393" t="s">
        <v>1336</v>
      </c>
      <c r="IG67" s="394" t="s">
        <v>1544</v>
      </c>
      <c r="IH67" s="386" t="s">
        <v>292</v>
      </c>
      <c r="II67" s="395"/>
      <c r="IJ67" s="420"/>
      <c r="IK67" s="387">
        <f t="shared" si="55"/>
        <v>41997</v>
      </c>
      <c r="IL67" s="388" t="s">
        <v>371</v>
      </c>
      <c r="IM67" s="419">
        <v>41269</v>
      </c>
      <c r="IN67" s="419">
        <v>41885</v>
      </c>
      <c r="IO67" s="390" t="s">
        <v>978</v>
      </c>
      <c r="IP67" s="391" t="s">
        <v>700</v>
      </c>
      <c r="IQ67" s="392" t="s">
        <v>615</v>
      </c>
      <c r="IR67" s="393" t="s">
        <v>1335</v>
      </c>
      <c r="IS67" s="394" t="s">
        <v>979</v>
      </c>
      <c r="IT67" s="386" t="s">
        <v>292</v>
      </c>
      <c r="IU67" s="395"/>
      <c r="IV67" s="420" t="s">
        <v>292</v>
      </c>
      <c r="IW67" s="387">
        <f t="shared" si="0"/>
        <v>43040</v>
      </c>
      <c r="IX67" s="388" t="str">
        <f t="shared" si="1"/>
        <v>Abe III</v>
      </c>
      <c r="IY67" s="419">
        <f t="shared" si="56"/>
        <v>41997</v>
      </c>
      <c r="IZ67" s="419">
        <v>42284</v>
      </c>
      <c r="JA67" s="390" t="str">
        <f t="shared" si="3"/>
        <v>Yoshio Mochizuki</v>
      </c>
      <c r="JB67" s="391" t="str">
        <f t="shared" si="58"/>
        <v>1947</v>
      </c>
      <c r="JC67" s="392" t="str">
        <f t="shared" si="4"/>
        <v>male</v>
      </c>
      <c r="JD67" s="393" t="s">
        <v>1335</v>
      </c>
      <c r="JE67" s="394" t="str">
        <f t="shared" si="5"/>
        <v>Mochizuki_Yoshio_1947</v>
      </c>
      <c r="JF67" s="386" t="str">
        <f t="shared" si="6"/>
        <v/>
      </c>
      <c r="JG67" s="395"/>
      <c r="JH67" s="420" t="s">
        <v>1839</v>
      </c>
      <c r="JI67" s="387">
        <f t="shared" si="59"/>
        <v>44090</v>
      </c>
      <c r="JJ67" s="388" t="str">
        <f t="shared" si="60"/>
        <v>Abe IV</v>
      </c>
      <c r="JK67" s="419">
        <f t="shared" si="61"/>
        <v>43040</v>
      </c>
      <c r="JL67" s="396">
        <v>43375</v>
      </c>
      <c r="JM67" s="390" t="str">
        <f t="shared" si="63"/>
        <v>Masaharu Nakagawa</v>
      </c>
      <c r="JN67" s="391" t="str">
        <f t="shared" si="64"/>
        <v>1947</v>
      </c>
      <c r="JO67" s="392" t="str">
        <f t="shared" si="65"/>
        <v>male</v>
      </c>
      <c r="JP67" s="393" t="str">
        <f t="shared" si="66"/>
        <v>jp_ldp01</v>
      </c>
      <c r="JQ67" s="394" t="str">
        <f t="shared" si="67"/>
        <v>Nakagawa_Masaharu_1947</v>
      </c>
      <c r="JR67" s="386" t="str">
        <f t="shared" si="68"/>
        <v/>
      </c>
      <c r="JS67" s="395"/>
      <c r="JT67" s="420" t="s">
        <v>2013</v>
      </c>
      <c r="JU67" s="387">
        <f t="shared" si="69"/>
        <v>44196</v>
      </c>
      <c r="JV67" s="388" t="str">
        <f t="shared" si="70"/>
        <v>Suga I</v>
      </c>
      <c r="JW67" s="419">
        <f t="shared" si="71"/>
        <v>44090</v>
      </c>
      <c r="JX67" s="396">
        <f t="shared" si="72"/>
        <v>44196</v>
      </c>
      <c r="JY67" s="390" t="str">
        <f t="shared" si="73"/>
        <v>Shinjiro Koizumi</v>
      </c>
      <c r="JZ67" s="391" t="str">
        <f t="shared" si="74"/>
        <v>1981</v>
      </c>
      <c r="KA67" s="392" t="str">
        <f t="shared" si="75"/>
        <v>male</v>
      </c>
      <c r="KB67" s="393" t="str">
        <f t="shared" si="76"/>
        <v>jp_ldp01</v>
      </c>
      <c r="KC67" s="394" t="str">
        <f t="shared" si="77"/>
        <v>Koizumi_Shinjiro_1981</v>
      </c>
      <c r="KD67" s="386" t="str">
        <f t="shared" si="78"/>
        <v/>
      </c>
      <c r="KE67" s="395"/>
      <c r="KF67" s="420" t="s">
        <v>2071</v>
      </c>
      <c r="KG67" s="387" t="str">
        <f t="shared" si="26"/>
        <v/>
      </c>
      <c r="KH67" s="388" t="str">
        <f t="shared" si="27"/>
        <v/>
      </c>
      <c r="KI67" s="419" t="str">
        <f t="shared" si="28"/>
        <v/>
      </c>
      <c r="KJ67" s="396" t="str">
        <f t="shared" si="29"/>
        <v/>
      </c>
      <c r="KK67" s="390" t="str">
        <f t="shared" si="30"/>
        <v/>
      </c>
      <c r="KL67" s="391" t="str">
        <f t="shared" si="79"/>
        <v/>
      </c>
      <c r="KM67" s="392" t="str">
        <f t="shared" si="31"/>
        <v/>
      </c>
      <c r="KN67" s="393" t="str">
        <f t="shared" si="32"/>
        <v/>
      </c>
      <c r="KO67" s="394" t="str">
        <f t="shared" si="33"/>
        <v/>
      </c>
      <c r="KP67" s="386" t="str">
        <f t="shared" si="34"/>
        <v/>
      </c>
      <c r="KQ67" s="395"/>
      <c r="KR67" s="420"/>
    </row>
    <row r="68" spans="1:304" ht="13.5" customHeight="1">
      <c r="A68" s="385"/>
      <c r="B68" s="415" t="s">
        <v>716</v>
      </c>
      <c r="D68" s="364"/>
      <c r="E68" s="387" t="str">
        <f t="shared" si="35"/>
        <v/>
      </c>
      <c r="F68" s="388"/>
      <c r="G68" s="389"/>
      <c r="H68" s="389"/>
      <c r="I68" s="390"/>
      <c r="J68" s="391"/>
      <c r="K68" s="392"/>
      <c r="L68" s="393"/>
      <c r="M68" s="394"/>
      <c r="O68" s="395"/>
      <c r="P68" s="415"/>
      <c r="Q68" s="387" t="str">
        <f t="shared" si="36"/>
        <v/>
      </c>
      <c r="R68" s="388"/>
      <c r="S68" s="389"/>
      <c r="T68" s="389"/>
      <c r="U68" s="390"/>
      <c r="V68" s="391"/>
      <c r="W68" s="392"/>
      <c r="X68" s="393"/>
      <c r="Y68" s="394"/>
      <c r="AA68" s="395"/>
      <c r="AB68" s="415"/>
      <c r="AC68" s="387" t="str">
        <f t="shared" si="37"/>
        <v/>
      </c>
      <c r="AD68" s="388"/>
      <c r="AE68" s="389"/>
      <c r="AF68" s="389"/>
      <c r="AG68" s="390"/>
      <c r="AH68" s="391"/>
      <c r="AI68" s="392"/>
      <c r="AJ68" s="393"/>
      <c r="AK68" s="394"/>
      <c r="AL68" s="386"/>
      <c r="AM68" s="395"/>
      <c r="AN68" s="415"/>
      <c r="AO68" s="387" t="str">
        <f t="shared" si="38"/>
        <v/>
      </c>
      <c r="AP68" s="388"/>
      <c r="AQ68" s="389"/>
      <c r="AR68" s="389"/>
      <c r="AS68" s="390"/>
      <c r="AT68" s="391"/>
      <c r="AU68" s="392"/>
      <c r="AV68" s="393"/>
      <c r="AW68" s="394"/>
      <c r="AX68" s="386"/>
      <c r="AY68" s="395"/>
      <c r="AZ68" s="415"/>
      <c r="BA68" s="387" t="str">
        <f t="shared" si="39"/>
        <v/>
      </c>
      <c r="BB68" s="388"/>
      <c r="BC68" s="389"/>
      <c r="BD68" s="389"/>
      <c r="BE68" s="390"/>
      <c r="BF68" s="391"/>
      <c r="BG68" s="392"/>
      <c r="BH68" s="393"/>
      <c r="BI68" s="394"/>
      <c r="BJ68" s="386"/>
      <c r="BK68" s="395"/>
      <c r="BL68" s="415"/>
      <c r="BM68" s="387" t="str">
        <f t="shared" si="40"/>
        <v/>
      </c>
      <c r="BN68" s="388"/>
      <c r="BO68" s="389"/>
      <c r="BP68" s="389"/>
      <c r="BQ68" s="390"/>
      <c r="BR68" s="391"/>
      <c r="BS68" s="392"/>
      <c r="BT68" s="393"/>
      <c r="BU68" s="394"/>
      <c r="BV68" s="386"/>
      <c r="BW68" s="395"/>
      <c r="BX68" s="421"/>
      <c r="BY68" s="387" t="str">
        <f t="shared" si="41"/>
        <v/>
      </c>
      <c r="BZ68" s="388"/>
      <c r="CA68" s="389"/>
      <c r="CB68" s="389"/>
      <c r="CC68" s="390"/>
      <c r="CD68" s="391"/>
      <c r="CE68" s="392"/>
      <c r="CF68" s="393"/>
      <c r="CG68" s="394"/>
      <c r="CH68" s="386"/>
      <c r="CI68" s="395"/>
      <c r="CJ68" s="421"/>
      <c r="CK68" s="387" t="str">
        <f t="shared" si="42"/>
        <v/>
      </c>
      <c r="CL68" s="388"/>
      <c r="CM68" s="389"/>
      <c r="CN68" s="389"/>
      <c r="CO68" s="390"/>
      <c r="CP68" s="391"/>
      <c r="CQ68" s="392"/>
      <c r="CR68" s="393"/>
      <c r="CS68" s="394"/>
      <c r="CT68" s="386"/>
      <c r="CU68" s="395"/>
      <c r="CV68" s="415"/>
      <c r="CW68" s="387" t="str">
        <f t="shared" si="43"/>
        <v/>
      </c>
      <c r="CX68" s="388"/>
      <c r="CY68" s="389"/>
      <c r="CZ68" s="389"/>
      <c r="DA68" s="390"/>
      <c r="DB68" s="391"/>
      <c r="DC68" s="392"/>
      <c r="DD68" s="393"/>
      <c r="DE68" s="394"/>
      <c r="DF68" s="386"/>
      <c r="DG68" s="395"/>
      <c r="DH68" s="418"/>
      <c r="DI68" s="387" t="str">
        <f t="shared" si="44"/>
        <v/>
      </c>
      <c r="DJ68" s="388"/>
      <c r="DK68" s="389"/>
      <c r="DL68" s="389"/>
      <c r="DM68" s="390"/>
      <c r="DN68" s="391"/>
      <c r="DO68" s="392"/>
      <c r="DP68" s="393"/>
      <c r="DQ68" s="394"/>
      <c r="DR68" s="386"/>
      <c r="DS68" s="395"/>
      <c r="DT68" s="415"/>
      <c r="DU68" s="387">
        <f t="shared" si="45"/>
        <v>37944</v>
      </c>
      <c r="DV68" s="388" t="s">
        <v>367</v>
      </c>
      <c r="DW68" s="389">
        <v>37295</v>
      </c>
      <c r="DX68" s="389">
        <v>37529</v>
      </c>
      <c r="DY68" s="390" t="s">
        <v>1013</v>
      </c>
      <c r="DZ68" s="391" t="s">
        <v>815</v>
      </c>
      <c r="EA68" s="392" t="s">
        <v>615</v>
      </c>
      <c r="EB68" s="393" t="s">
        <v>1335</v>
      </c>
      <c r="EC68" s="394" t="s">
        <v>1014</v>
      </c>
      <c r="ED68" s="386" t="s">
        <v>292</v>
      </c>
      <c r="EE68" s="395"/>
      <c r="EF68" s="415"/>
      <c r="EG68" s="387" t="str">
        <f t="shared" si="46"/>
        <v/>
      </c>
      <c r="EH68" s="388" t="s">
        <v>292</v>
      </c>
      <c r="EI68" s="389" t="s">
        <v>292</v>
      </c>
      <c r="EJ68" s="389" t="s">
        <v>292</v>
      </c>
      <c r="EK68" s="390" t="s">
        <v>292</v>
      </c>
      <c r="EL68" s="391" t="s">
        <v>292</v>
      </c>
      <c r="EM68" s="392" t="s">
        <v>292</v>
      </c>
      <c r="EN68" s="393" t="s">
        <v>292</v>
      </c>
      <c r="EO68" s="394" t="s">
        <v>292</v>
      </c>
      <c r="EP68" s="386" t="s">
        <v>292</v>
      </c>
      <c r="EQ68" s="395"/>
      <c r="ER68" s="418"/>
      <c r="ES68" s="387" t="str">
        <f t="shared" si="47"/>
        <v/>
      </c>
      <c r="ET68" s="388" t="s">
        <v>292</v>
      </c>
      <c r="EU68" s="389" t="s">
        <v>292</v>
      </c>
      <c r="EV68" s="389" t="s">
        <v>292</v>
      </c>
      <c r="EW68" s="390" t="s">
        <v>292</v>
      </c>
      <c r="EX68" s="391" t="s">
        <v>292</v>
      </c>
      <c r="EY68" s="392" t="s">
        <v>292</v>
      </c>
      <c r="EZ68" s="393" t="s">
        <v>292</v>
      </c>
      <c r="FA68" s="394" t="s">
        <v>292</v>
      </c>
      <c r="FB68" s="386" t="s">
        <v>292</v>
      </c>
      <c r="FC68" s="395"/>
      <c r="FD68" s="418"/>
      <c r="FE68" s="387">
        <f t="shared" si="48"/>
        <v>39351</v>
      </c>
      <c r="FF68" s="388" t="s">
        <v>370</v>
      </c>
      <c r="FG68" s="389">
        <v>39321</v>
      </c>
      <c r="FH68" s="389">
        <v>39351</v>
      </c>
      <c r="FI68" s="390" t="s">
        <v>682</v>
      </c>
      <c r="FJ68" s="391" t="s">
        <v>664</v>
      </c>
      <c r="FK68" s="392" t="s">
        <v>615</v>
      </c>
      <c r="FL68" s="393" t="s">
        <v>1335</v>
      </c>
      <c r="FM68" s="394" t="s">
        <v>683</v>
      </c>
      <c r="FN68" s="386" t="s">
        <v>292</v>
      </c>
      <c r="FO68" s="395"/>
      <c r="FP68" s="418"/>
      <c r="FQ68" s="387" t="str">
        <f t="shared" si="49"/>
        <v/>
      </c>
      <c r="FR68" s="388" t="s">
        <v>292</v>
      </c>
      <c r="FS68" s="389" t="s">
        <v>292</v>
      </c>
      <c r="FT68" s="389" t="s">
        <v>292</v>
      </c>
      <c r="FU68" s="390" t="s">
        <v>292</v>
      </c>
      <c r="FV68" s="391" t="s">
        <v>292</v>
      </c>
      <c r="FW68" s="392" t="s">
        <v>292</v>
      </c>
      <c r="FX68" s="393" t="s">
        <v>292</v>
      </c>
      <c r="FY68" s="394" t="s">
        <v>292</v>
      </c>
      <c r="FZ68" s="386" t="s">
        <v>292</v>
      </c>
      <c r="GA68" s="395"/>
      <c r="GB68" s="418"/>
      <c r="GC68" s="387" t="str">
        <f t="shared" si="50"/>
        <v/>
      </c>
      <c r="GD68" s="388" t="s">
        <v>292</v>
      </c>
      <c r="GE68" s="389" t="s">
        <v>292</v>
      </c>
      <c r="GF68" s="389" t="s">
        <v>292</v>
      </c>
      <c r="GG68" s="390" t="s">
        <v>292</v>
      </c>
      <c r="GH68" s="391" t="s">
        <v>292</v>
      </c>
      <c r="GI68" s="392" t="s">
        <v>292</v>
      </c>
      <c r="GJ68" s="393" t="s">
        <v>292</v>
      </c>
      <c r="GK68" s="394" t="s">
        <v>292</v>
      </c>
      <c r="GL68" s="386" t="s">
        <v>292</v>
      </c>
      <c r="GM68" s="395"/>
      <c r="GN68" s="418"/>
      <c r="GO68" s="387" t="str">
        <f t="shared" si="51"/>
        <v/>
      </c>
      <c r="GP68" s="388" t="s">
        <v>292</v>
      </c>
      <c r="GQ68" s="389" t="s">
        <v>292</v>
      </c>
      <c r="GR68" s="389" t="s">
        <v>292</v>
      </c>
      <c r="GS68" s="390" t="s">
        <v>292</v>
      </c>
      <c r="GT68" s="391" t="s">
        <v>292</v>
      </c>
      <c r="GU68" s="392" t="s">
        <v>292</v>
      </c>
      <c r="GV68" s="393" t="s">
        <v>292</v>
      </c>
      <c r="GW68" s="394" t="s">
        <v>292</v>
      </c>
      <c r="GX68" s="386"/>
      <c r="GY68" s="395"/>
      <c r="GZ68" s="418"/>
      <c r="HA68" s="387" t="str">
        <f t="shared" si="52"/>
        <v/>
      </c>
      <c r="HB68" s="388" t="s">
        <v>292</v>
      </c>
      <c r="HC68" s="389" t="s">
        <v>292</v>
      </c>
      <c r="HD68" s="389" t="s">
        <v>292</v>
      </c>
      <c r="HE68" s="390" t="s">
        <v>292</v>
      </c>
      <c r="HF68" s="391" t="s">
        <v>292</v>
      </c>
      <c r="HG68" s="392" t="s">
        <v>292</v>
      </c>
      <c r="HH68" s="393" t="s">
        <v>292</v>
      </c>
      <c r="HI68" s="394" t="s">
        <v>292</v>
      </c>
      <c r="HJ68" s="386" t="s">
        <v>292</v>
      </c>
      <c r="HK68" s="395"/>
      <c r="HM68" s="387">
        <f t="shared" si="53"/>
        <v>40788</v>
      </c>
      <c r="HN68" s="388" t="s">
        <v>1471</v>
      </c>
      <c r="HO68" s="396">
        <v>40430</v>
      </c>
      <c r="HP68" s="396">
        <v>40721</v>
      </c>
      <c r="HQ68" s="390" t="s">
        <v>1545</v>
      </c>
      <c r="HR68" s="391" t="s">
        <v>625</v>
      </c>
      <c r="HS68" s="392" t="s">
        <v>615</v>
      </c>
      <c r="HT68" s="393" t="s">
        <v>1336</v>
      </c>
      <c r="HU68" s="394" t="s">
        <v>1546</v>
      </c>
      <c r="HV68" s="386" t="s">
        <v>292</v>
      </c>
      <c r="HW68" s="395"/>
      <c r="HY68" s="387">
        <f t="shared" si="54"/>
        <v>41269</v>
      </c>
      <c r="HZ68" s="388" t="s">
        <v>1472</v>
      </c>
      <c r="IA68" s="419">
        <v>41183</v>
      </c>
      <c r="IB68" s="419">
        <v>41269</v>
      </c>
      <c r="IC68" s="390" t="s">
        <v>1547</v>
      </c>
      <c r="ID68" s="391" t="s">
        <v>1484</v>
      </c>
      <c r="IE68" s="392" t="s">
        <v>615</v>
      </c>
      <c r="IF68" s="393" t="s">
        <v>1336</v>
      </c>
      <c r="IG68" s="394" t="s">
        <v>1548</v>
      </c>
      <c r="IH68" s="386" t="s">
        <v>292</v>
      </c>
      <c r="II68" s="395"/>
      <c r="IJ68" s="420"/>
      <c r="IK68" s="387">
        <f t="shared" si="55"/>
        <v>41997</v>
      </c>
      <c r="IL68" s="388" t="str">
        <f t="shared" ref="IL68" si="173">IF(IO68="","",IK$1)</f>
        <v>Abe II</v>
      </c>
      <c r="IM68" s="419">
        <v>41885</v>
      </c>
      <c r="IN68" s="396">
        <f t="shared" ref="IN68" si="174">IF(IO68="","",IK$3)</f>
        <v>41997</v>
      </c>
      <c r="IO68" s="390" t="str">
        <f t="shared" ref="IO68" si="175">IF(IV68="","",IF(ISNUMBER(SEARCH(":",IV68)),MID(IV68,FIND(":",IV68)+2,FIND("(",IV68)-FIND(":",IV68)-3),LEFT(IV68,FIND("(",IV68)-2)))</f>
        <v>Yoshio Mochizuki</v>
      </c>
      <c r="IP68" s="391" t="str">
        <f t="shared" ref="IP68" si="176">IF(IV68="","",MID(IV68,FIND("(",IV68)+1,4))</f>
        <v>1947</v>
      </c>
      <c r="IQ68" s="392" t="str">
        <f t="shared" ref="IQ68" si="177">IF(ISNUMBER(SEARCH("*female*",IV68)),"female",IF(ISNUMBER(SEARCH("*male*",IV68)),"male",""))</f>
        <v>male</v>
      </c>
      <c r="IR68" s="393" t="s">
        <v>1335</v>
      </c>
      <c r="IS68" s="394" t="str">
        <f t="shared" ref="IS68" si="178">IF(IO68="","",(MID(IO68,(SEARCH("^^",SUBSTITUTE(IO68," ","^^",LEN(IO68)-LEN(SUBSTITUTE(IO68," ","")))))+1,99)&amp;"_"&amp;LEFT(IO68,FIND(" ",IO68)-1)&amp;"_"&amp;IP68))</f>
        <v>Mochizuki_Yoshio_1947</v>
      </c>
      <c r="IT68" s="386" t="s">
        <v>292</v>
      </c>
      <c r="IU68" s="395"/>
      <c r="IV68" s="364" t="s">
        <v>1856</v>
      </c>
      <c r="IW68" s="387">
        <f t="shared" si="0"/>
        <v>43040</v>
      </c>
      <c r="IX68" s="388" t="str">
        <f t="shared" si="1"/>
        <v>Abe III</v>
      </c>
      <c r="IY68" s="419">
        <v>42284</v>
      </c>
      <c r="IZ68" s="396">
        <v>42585</v>
      </c>
      <c r="JA68" s="390" t="str">
        <f t="shared" si="3"/>
        <v>Tamayo Marukawa</v>
      </c>
      <c r="JB68" s="391" t="str">
        <f t="shared" si="58"/>
        <v>1971</v>
      </c>
      <c r="JC68" s="392" t="str">
        <f t="shared" si="4"/>
        <v>female</v>
      </c>
      <c r="JD68" s="393" t="s">
        <v>1335</v>
      </c>
      <c r="JE68" s="394" t="str">
        <f t="shared" si="5"/>
        <v>Marukawa_Tamayo_1971</v>
      </c>
      <c r="JF68" s="386" t="str">
        <f t="shared" si="6"/>
        <v/>
      </c>
      <c r="JG68" s="395"/>
      <c r="JH68" s="429" t="s">
        <v>1871</v>
      </c>
      <c r="JI68" s="387">
        <f t="shared" si="59"/>
        <v>44090</v>
      </c>
      <c r="JJ68" s="388" t="str">
        <f t="shared" si="60"/>
        <v>Abe IV</v>
      </c>
      <c r="JK68" s="419">
        <v>43375</v>
      </c>
      <c r="JL68" s="396">
        <v>43719</v>
      </c>
      <c r="JM68" s="390" t="str">
        <f t="shared" si="63"/>
        <v>Yoshiaki Harada</v>
      </c>
      <c r="JN68" s="391" t="str">
        <f t="shared" si="64"/>
        <v>1944</v>
      </c>
      <c r="JO68" s="392" t="str">
        <f t="shared" si="65"/>
        <v>male</v>
      </c>
      <c r="JP68" s="393" t="str">
        <f t="shared" si="66"/>
        <v>jp_ldp01</v>
      </c>
      <c r="JQ68" s="394" t="str">
        <f t="shared" si="67"/>
        <v>Harada_Yoshiaki_1944</v>
      </c>
      <c r="JR68" s="386" t="str">
        <f t="shared" si="68"/>
        <v/>
      </c>
      <c r="JS68" s="395"/>
      <c r="JT68" s="420" t="s">
        <v>2036</v>
      </c>
      <c r="JU68" s="387" t="str">
        <f t="shared" si="69"/>
        <v/>
      </c>
      <c r="JV68" s="388" t="str">
        <f t="shared" si="70"/>
        <v/>
      </c>
      <c r="JW68" s="419" t="str">
        <f t="shared" si="71"/>
        <v/>
      </c>
      <c r="JX68" s="396" t="str">
        <f t="shared" si="72"/>
        <v/>
      </c>
      <c r="JY68" s="390" t="str">
        <f t="shared" si="73"/>
        <v/>
      </c>
      <c r="JZ68" s="391" t="str">
        <f t="shared" si="74"/>
        <v/>
      </c>
      <c r="KA68" s="392" t="str">
        <f t="shared" si="75"/>
        <v/>
      </c>
      <c r="KB68" s="393" t="str">
        <f t="shared" si="76"/>
        <v/>
      </c>
      <c r="KC68" s="394" t="str">
        <f t="shared" si="77"/>
        <v/>
      </c>
      <c r="KD68" s="386" t="str">
        <f t="shared" si="78"/>
        <v/>
      </c>
      <c r="KE68" s="395"/>
      <c r="KG68" s="387" t="str">
        <f t="shared" si="26"/>
        <v/>
      </c>
      <c r="KH68" s="388" t="str">
        <f t="shared" si="27"/>
        <v/>
      </c>
      <c r="KI68" s="419" t="str">
        <f t="shared" si="28"/>
        <v/>
      </c>
      <c r="KJ68" s="396" t="str">
        <f t="shared" si="29"/>
        <v/>
      </c>
      <c r="KK68" s="390" t="str">
        <f t="shared" si="30"/>
        <v/>
      </c>
      <c r="KL68" s="391" t="str">
        <f t="shared" si="79"/>
        <v/>
      </c>
      <c r="KM68" s="392" t="str">
        <f t="shared" si="31"/>
        <v/>
      </c>
      <c r="KN68" s="393" t="str">
        <f t="shared" si="32"/>
        <v/>
      </c>
      <c r="KO68" s="394" t="str">
        <f t="shared" si="33"/>
        <v/>
      </c>
      <c r="KP68" s="386" t="str">
        <f t="shared" si="34"/>
        <v/>
      </c>
      <c r="KQ68" s="395"/>
    </row>
    <row r="69" spans="1:304" ht="13.5" customHeight="1">
      <c r="A69" s="385"/>
      <c r="B69" s="415" t="s">
        <v>716</v>
      </c>
      <c r="D69" s="364"/>
      <c r="E69" s="387" t="str">
        <f t="shared" si="35"/>
        <v/>
      </c>
      <c r="F69" s="388"/>
      <c r="G69" s="389"/>
      <c r="H69" s="389"/>
      <c r="I69" s="390"/>
      <c r="J69" s="391"/>
      <c r="K69" s="392"/>
      <c r="L69" s="393"/>
      <c r="M69" s="394"/>
      <c r="O69" s="395"/>
      <c r="P69" s="415"/>
      <c r="Q69" s="387" t="str">
        <f t="shared" si="36"/>
        <v/>
      </c>
      <c r="R69" s="388"/>
      <c r="S69" s="389"/>
      <c r="T69" s="389"/>
      <c r="U69" s="390"/>
      <c r="V69" s="391"/>
      <c r="W69" s="392"/>
      <c r="X69" s="393"/>
      <c r="Y69" s="394"/>
      <c r="AA69" s="395"/>
      <c r="AB69" s="415"/>
      <c r="AC69" s="387" t="str">
        <f t="shared" si="37"/>
        <v/>
      </c>
      <c r="AD69" s="388"/>
      <c r="AE69" s="389"/>
      <c r="AF69" s="389"/>
      <c r="AG69" s="390"/>
      <c r="AH69" s="391"/>
      <c r="AI69" s="392"/>
      <c r="AJ69" s="393"/>
      <c r="AK69" s="394"/>
      <c r="AL69" s="386"/>
      <c r="AM69" s="395"/>
      <c r="AN69" s="415"/>
      <c r="AO69" s="387" t="str">
        <f t="shared" si="38"/>
        <v/>
      </c>
      <c r="AP69" s="388"/>
      <c r="AQ69" s="389"/>
      <c r="AR69" s="389"/>
      <c r="AS69" s="390"/>
      <c r="AT69" s="391"/>
      <c r="AU69" s="392"/>
      <c r="AV69" s="393"/>
      <c r="AW69" s="394"/>
      <c r="AX69" s="386"/>
      <c r="AY69" s="395"/>
      <c r="AZ69" s="415"/>
      <c r="BA69" s="387" t="str">
        <f t="shared" si="39"/>
        <v/>
      </c>
      <c r="BB69" s="388"/>
      <c r="BC69" s="389"/>
      <c r="BD69" s="389"/>
      <c r="BE69" s="390"/>
      <c r="BF69" s="391"/>
      <c r="BG69" s="392"/>
      <c r="BH69" s="393"/>
      <c r="BI69" s="394"/>
      <c r="BJ69" s="386"/>
      <c r="BK69" s="395"/>
      <c r="BL69" s="415"/>
      <c r="BM69" s="387" t="str">
        <f t="shared" si="40"/>
        <v/>
      </c>
      <c r="BN69" s="388"/>
      <c r="BO69" s="389"/>
      <c r="BP69" s="389"/>
      <c r="BQ69" s="390"/>
      <c r="BR69" s="391"/>
      <c r="BS69" s="392"/>
      <c r="BT69" s="393"/>
      <c r="BU69" s="394"/>
      <c r="BV69" s="386"/>
      <c r="BW69" s="395"/>
      <c r="BX69" s="421"/>
      <c r="BY69" s="387" t="str">
        <f t="shared" si="41"/>
        <v/>
      </c>
      <c r="BZ69" s="388"/>
      <c r="CA69" s="389"/>
      <c r="CB69" s="389"/>
      <c r="CC69" s="390"/>
      <c r="CD69" s="391"/>
      <c r="CE69" s="392"/>
      <c r="CF69" s="393"/>
      <c r="CG69" s="394"/>
      <c r="CH69" s="386"/>
      <c r="CI69" s="395"/>
      <c r="CJ69" s="421"/>
      <c r="CK69" s="387" t="str">
        <f t="shared" si="42"/>
        <v/>
      </c>
      <c r="CL69" s="388"/>
      <c r="CM69" s="389"/>
      <c r="CN69" s="389"/>
      <c r="CO69" s="390"/>
      <c r="CP69" s="391"/>
      <c r="CQ69" s="392"/>
      <c r="CR69" s="393"/>
      <c r="CS69" s="394"/>
      <c r="CT69" s="386"/>
      <c r="CU69" s="395"/>
      <c r="CV69" s="415"/>
      <c r="CW69" s="387" t="str">
        <f t="shared" si="43"/>
        <v/>
      </c>
      <c r="CX69" s="388"/>
      <c r="CY69" s="389"/>
      <c r="CZ69" s="389"/>
      <c r="DA69" s="390"/>
      <c r="DB69" s="391"/>
      <c r="DC69" s="392"/>
      <c r="DD69" s="393"/>
      <c r="DE69" s="394"/>
      <c r="DF69" s="386"/>
      <c r="DG69" s="395"/>
      <c r="DH69" s="418"/>
      <c r="DI69" s="387" t="str">
        <f t="shared" si="44"/>
        <v/>
      </c>
      <c r="DJ69" s="388"/>
      <c r="DK69" s="389"/>
      <c r="DL69" s="389"/>
      <c r="DM69" s="390"/>
      <c r="DN69" s="391"/>
      <c r="DO69" s="392"/>
      <c r="DP69" s="393"/>
      <c r="DQ69" s="394"/>
      <c r="DR69" s="386"/>
      <c r="DS69" s="395"/>
      <c r="DT69" s="415"/>
      <c r="DU69" s="387">
        <f t="shared" si="45"/>
        <v>37944</v>
      </c>
      <c r="DV69" s="388" t="s">
        <v>367</v>
      </c>
      <c r="DW69" s="389">
        <v>37529</v>
      </c>
      <c r="DX69" s="389">
        <v>37944</v>
      </c>
      <c r="DY69" s="390" t="s">
        <v>1015</v>
      </c>
      <c r="DZ69" s="391" t="s">
        <v>688</v>
      </c>
      <c r="EA69" s="392" t="s">
        <v>615</v>
      </c>
      <c r="EB69" s="393" t="s">
        <v>1335</v>
      </c>
      <c r="EC69" s="394" t="s">
        <v>1016</v>
      </c>
      <c r="ED69" s="386" t="s">
        <v>292</v>
      </c>
      <c r="EE69" s="395"/>
      <c r="EF69" s="415"/>
      <c r="EG69" s="387" t="str">
        <f t="shared" si="46"/>
        <v/>
      </c>
      <c r="EH69" s="388" t="s">
        <v>292</v>
      </c>
      <c r="EI69" s="389" t="s">
        <v>292</v>
      </c>
      <c r="EJ69" s="389" t="s">
        <v>292</v>
      </c>
      <c r="EK69" s="390" t="s">
        <v>292</v>
      </c>
      <c r="EL69" s="391" t="s">
        <v>292</v>
      </c>
      <c r="EM69" s="392" t="s">
        <v>292</v>
      </c>
      <c r="EN69" s="393" t="s">
        <v>292</v>
      </c>
      <c r="EO69" s="394" t="s">
        <v>292</v>
      </c>
      <c r="EP69" s="386" t="s">
        <v>292</v>
      </c>
      <c r="EQ69" s="395"/>
      <c r="ER69" s="418"/>
      <c r="ES69" s="387" t="str">
        <f t="shared" si="47"/>
        <v/>
      </c>
      <c r="ET69" s="388" t="s">
        <v>292</v>
      </c>
      <c r="EU69" s="389" t="s">
        <v>292</v>
      </c>
      <c r="EV69" s="389" t="s">
        <v>292</v>
      </c>
      <c r="EW69" s="390" t="s">
        <v>292</v>
      </c>
      <c r="EX69" s="391" t="s">
        <v>292</v>
      </c>
      <c r="EY69" s="392" t="s">
        <v>292</v>
      </c>
      <c r="EZ69" s="393" t="s">
        <v>292</v>
      </c>
      <c r="FA69" s="394" t="s">
        <v>292</v>
      </c>
      <c r="FB69" s="386" t="s">
        <v>292</v>
      </c>
      <c r="FC69" s="395"/>
      <c r="FD69" s="418"/>
      <c r="FE69" s="387" t="str">
        <f t="shared" si="48"/>
        <v/>
      </c>
      <c r="FF69" s="388" t="s">
        <v>292</v>
      </c>
      <c r="FG69" s="389" t="s">
        <v>292</v>
      </c>
      <c r="FH69" s="389" t="s">
        <v>292</v>
      </c>
      <c r="FI69" s="390" t="s">
        <v>292</v>
      </c>
      <c r="FJ69" s="391" t="s">
        <v>292</v>
      </c>
      <c r="FK69" s="392" t="s">
        <v>292</v>
      </c>
      <c r="FL69" s="393" t="s">
        <v>292</v>
      </c>
      <c r="FM69" s="394" t="s">
        <v>292</v>
      </c>
      <c r="FN69" s="386" t="s">
        <v>292</v>
      </c>
      <c r="FO69" s="395"/>
      <c r="FP69" s="418"/>
      <c r="FQ69" s="387" t="str">
        <f t="shared" si="49"/>
        <v/>
      </c>
      <c r="FR69" s="388" t="s">
        <v>292</v>
      </c>
      <c r="FS69" s="389" t="s">
        <v>292</v>
      </c>
      <c r="FT69" s="389" t="s">
        <v>292</v>
      </c>
      <c r="FU69" s="390" t="s">
        <v>292</v>
      </c>
      <c r="FV69" s="391" t="s">
        <v>292</v>
      </c>
      <c r="FW69" s="392" t="s">
        <v>292</v>
      </c>
      <c r="FX69" s="393" t="s">
        <v>292</v>
      </c>
      <c r="FY69" s="394" t="s">
        <v>292</v>
      </c>
      <c r="FZ69" s="386" t="s">
        <v>292</v>
      </c>
      <c r="GA69" s="395"/>
      <c r="GB69" s="418"/>
      <c r="GC69" s="387" t="str">
        <f t="shared" si="50"/>
        <v/>
      </c>
      <c r="GD69" s="388" t="s">
        <v>292</v>
      </c>
      <c r="GE69" s="389" t="s">
        <v>292</v>
      </c>
      <c r="GF69" s="389" t="s">
        <v>292</v>
      </c>
      <c r="GG69" s="390" t="s">
        <v>292</v>
      </c>
      <c r="GH69" s="391" t="s">
        <v>292</v>
      </c>
      <c r="GI69" s="392" t="s">
        <v>292</v>
      </c>
      <c r="GJ69" s="393" t="s">
        <v>292</v>
      </c>
      <c r="GK69" s="394" t="s">
        <v>292</v>
      </c>
      <c r="GL69" s="386" t="s">
        <v>292</v>
      </c>
      <c r="GM69" s="395"/>
      <c r="GN69" s="418"/>
      <c r="GO69" s="387" t="str">
        <f t="shared" si="51"/>
        <v/>
      </c>
      <c r="GP69" s="388" t="s">
        <v>292</v>
      </c>
      <c r="GQ69" s="389" t="s">
        <v>292</v>
      </c>
      <c r="GR69" s="389" t="s">
        <v>292</v>
      </c>
      <c r="GS69" s="390" t="s">
        <v>292</v>
      </c>
      <c r="GT69" s="391" t="s">
        <v>292</v>
      </c>
      <c r="GU69" s="392" t="s">
        <v>292</v>
      </c>
      <c r="GV69" s="393" t="s">
        <v>292</v>
      </c>
      <c r="GW69" s="394" t="s">
        <v>292</v>
      </c>
      <c r="GX69" s="386"/>
      <c r="GY69" s="395"/>
      <c r="GZ69" s="418"/>
      <c r="HA69" s="387" t="str">
        <f t="shared" si="52"/>
        <v/>
      </c>
      <c r="HB69" s="388" t="s">
        <v>292</v>
      </c>
      <c r="HC69" s="389" t="s">
        <v>292</v>
      </c>
      <c r="HD69" s="389" t="s">
        <v>292</v>
      </c>
      <c r="HE69" s="390" t="s">
        <v>292</v>
      </c>
      <c r="HF69" s="391" t="s">
        <v>292</v>
      </c>
      <c r="HG69" s="392" t="s">
        <v>292</v>
      </c>
      <c r="HH69" s="393" t="s">
        <v>292</v>
      </c>
      <c r="HI69" s="394" t="s">
        <v>292</v>
      </c>
      <c r="HJ69" s="386" t="s">
        <v>292</v>
      </c>
      <c r="HK69" s="395"/>
      <c r="HM69" s="387">
        <f t="shared" si="53"/>
        <v>40788</v>
      </c>
      <c r="HN69" s="388" t="s">
        <v>1471</v>
      </c>
      <c r="HO69" s="396">
        <v>40721</v>
      </c>
      <c r="HP69" s="389">
        <v>40788</v>
      </c>
      <c r="HQ69" s="390" t="s">
        <v>1149</v>
      </c>
      <c r="HR69" s="391" t="s">
        <v>718</v>
      </c>
      <c r="HS69" s="392" t="s">
        <v>615</v>
      </c>
      <c r="HT69" s="393" t="s">
        <v>1336</v>
      </c>
      <c r="HU69" s="394" t="s">
        <v>1150</v>
      </c>
      <c r="HV69" s="386" t="s">
        <v>292</v>
      </c>
      <c r="HW69" s="395"/>
      <c r="HY69" s="387" t="str">
        <f t="shared" si="54"/>
        <v/>
      </c>
      <c r="HZ69" s="388" t="s">
        <v>292</v>
      </c>
      <c r="IA69" s="419" t="s">
        <v>292</v>
      </c>
      <c r="IB69" s="419" t="s">
        <v>292</v>
      </c>
      <c r="IC69" s="390" t="s">
        <v>292</v>
      </c>
      <c r="ID69" s="391" t="s">
        <v>292</v>
      </c>
      <c r="IE69" s="392" t="s">
        <v>292</v>
      </c>
      <c r="IF69" s="393" t="s">
        <v>292</v>
      </c>
      <c r="IG69" s="394" t="s">
        <v>292</v>
      </c>
      <c r="IH69" s="386" t="s">
        <v>292</v>
      </c>
      <c r="II69" s="395"/>
      <c r="IK69" s="387" t="str">
        <f t="shared" si="55"/>
        <v/>
      </c>
      <c r="IL69" s="388" t="s">
        <v>292</v>
      </c>
      <c r="IM69" s="419" t="s">
        <v>292</v>
      </c>
      <c r="IN69" s="419" t="s">
        <v>292</v>
      </c>
      <c r="IO69" s="390" t="s">
        <v>292</v>
      </c>
      <c r="IP69" s="391" t="s">
        <v>292</v>
      </c>
      <c r="IQ69" s="392" t="s">
        <v>292</v>
      </c>
      <c r="IR69" s="393" t="s">
        <v>292</v>
      </c>
      <c r="IS69" s="394" t="s">
        <v>292</v>
      </c>
      <c r="IT69" s="386" t="s">
        <v>292</v>
      </c>
      <c r="IU69" s="395"/>
      <c r="IV69" s="364" t="s">
        <v>292</v>
      </c>
      <c r="IW69" s="387">
        <f t="shared" si="0"/>
        <v>43040</v>
      </c>
      <c r="IX69" s="388" t="str">
        <f t="shared" si="1"/>
        <v>Abe III</v>
      </c>
      <c r="IY69" s="396">
        <v>42585</v>
      </c>
      <c r="IZ69" s="396">
        <v>42950</v>
      </c>
      <c r="JA69" s="390" t="str">
        <f t="shared" si="3"/>
        <v>Koichi Yamamoto</v>
      </c>
      <c r="JB69" s="391" t="str">
        <f t="shared" si="58"/>
        <v>1947</v>
      </c>
      <c r="JC69" s="392" t="str">
        <f t="shared" si="4"/>
        <v>male</v>
      </c>
      <c r="JD69" s="393" t="str">
        <f t="shared" si="80"/>
        <v>jp_ldp01</v>
      </c>
      <c r="JE69" s="394" t="str">
        <f t="shared" si="5"/>
        <v>Yamamoto_Koichi_1947</v>
      </c>
      <c r="JF69" s="386" t="str">
        <f t="shared" si="6"/>
        <v/>
      </c>
      <c r="JG69" s="395" t="s">
        <v>1878</v>
      </c>
      <c r="JH69" s="420" t="s">
        <v>1883</v>
      </c>
      <c r="JI69" s="387">
        <f t="shared" si="59"/>
        <v>44090</v>
      </c>
      <c r="JJ69" s="388" t="str">
        <f t="shared" si="60"/>
        <v>Abe IV</v>
      </c>
      <c r="JK69" s="396">
        <v>43719</v>
      </c>
      <c r="JL69" s="396">
        <f t="shared" si="62"/>
        <v>44090</v>
      </c>
      <c r="JM69" s="390" t="str">
        <f t="shared" si="63"/>
        <v>Shinjiro Koizumi</v>
      </c>
      <c r="JN69" s="391" t="str">
        <f t="shared" si="64"/>
        <v>1981</v>
      </c>
      <c r="JO69" s="392" t="str">
        <f t="shared" si="65"/>
        <v>male</v>
      </c>
      <c r="JP69" s="393" t="str">
        <f t="shared" si="66"/>
        <v>jp_ldp01</v>
      </c>
      <c r="JQ69" s="394" t="str">
        <f t="shared" si="67"/>
        <v>Koizumi_Shinjiro_1981</v>
      </c>
      <c r="JR69" s="386" t="str">
        <f t="shared" si="68"/>
        <v/>
      </c>
      <c r="JS69" s="395"/>
      <c r="JT69" s="420" t="s">
        <v>2071</v>
      </c>
      <c r="JU69" s="387" t="str">
        <f t="shared" si="69"/>
        <v/>
      </c>
      <c r="JV69" s="388" t="str">
        <f t="shared" si="70"/>
        <v/>
      </c>
      <c r="JW69" s="419" t="str">
        <f t="shared" si="71"/>
        <v/>
      </c>
      <c r="JX69" s="396" t="str">
        <f t="shared" si="72"/>
        <v/>
      </c>
      <c r="JY69" s="390" t="str">
        <f t="shared" si="73"/>
        <v/>
      </c>
      <c r="JZ69" s="391" t="str">
        <f t="shared" si="74"/>
        <v/>
      </c>
      <c r="KA69" s="392" t="str">
        <f t="shared" si="75"/>
        <v/>
      </c>
      <c r="KB69" s="393" t="str">
        <f t="shared" si="76"/>
        <v/>
      </c>
      <c r="KC69" s="394" t="str">
        <f t="shared" si="77"/>
        <v/>
      </c>
      <c r="KD69" s="386" t="str">
        <f t="shared" si="78"/>
        <v/>
      </c>
      <c r="KE69" s="395"/>
      <c r="KG69" s="387" t="str">
        <f t="shared" si="26"/>
        <v/>
      </c>
      <c r="KH69" s="388" t="str">
        <f t="shared" si="27"/>
        <v/>
      </c>
      <c r="KI69" s="419" t="str">
        <f t="shared" si="28"/>
        <v/>
      </c>
      <c r="KJ69" s="396" t="str">
        <f t="shared" si="29"/>
        <v/>
      </c>
      <c r="KK69" s="390" t="str">
        <f t="shared" si="30"/>
        <v/>
      </c>
      <c r="KL69" s="391" t="str">
        <f t="shared" si="79"/>
        <v/>
      </c>
      <c r="KM69" s="392" t="str">
        <f t="shared" si="31"/>
        <v/>
      </c>
      <c r="KN69" s="393" t="str">
        <f t="shared" si="32"/>
        <v/>
      </c>
      <c r="KO69" s="394" t="str">
        <f t="shared" si="33"/>
        <v/>
      </c>
      <c r="KP69" s="386" t="str">
        <f t="shared" si="34"/>
        <v/>
      </c>
      <c r="KQ69" s="395"/>
    </row>
    <row r="70" spans="1:304" ht="13.5" customHeight="1">
      <c r="A70" s="385"/>
      <c r="B70" s="415" t="s">
        <v>716</v>
      </c>
      <c r="D70" s="364"/>
      <c r="E70" s="387"/>
      <c r="F70" s="388"/>
      <c r="G70" s="389"/>
      <c r="H70" s="389"/>
      <c r="I70" s="390"/>
      <c r="J70" s="391"/>
      <c r="K70" s="392"/>
      <c r="L70" s="393"/>
      <c r="M70" s="394"/>
      <c r="O70" s="395"/>
      <c r="P70" s="415"/>
      <c r="Q70" s="387"/>
      <c r="R70" s="388"/>
      <c r="S70" s="389"/>
      <c r="T70" s="389"/>
      <c r="U70" s="390"/>
      <c r="V70" s="391"/>
      <c r="W70" s="392"/>
      <c r="X70" s="393"/>
      <c r="Y70" s="394"/>
      <c r="AA70" s="395"/>
      <c r="AB70" s="415"/>
      <c r="AC70" s="387"/>
      <c r="AD70" s="388"/>
      <c r="AE70" s="389"/>
      <c r="AF70" s="389"/>
      <c r="AG70" s="390"/>
      <c r="AH70" s="391"/>
      <c r="AI70" s="392"/>
      <c r="AJ70" s="393"/>
      <c r="AK70" s="394"/>
      <c r="AL70" s="386"/>
      <c r="AM70" s="395"/>
      <c r="AN70" s="415"/>
      <c r="AO70" s="387"/>
      <c r="AP70" s="388"/>
      <c r="AQ70" s="389"/>
      <c r="AR70" s="389"/>
      <c r="AS70" s="390"/>
      <c r="AT70" s="391"/>
      <c r="AU70" s="392"/>
      <c r="AV70" s="393"/>
      <c r="AW70" s="394"/>
      <c r="AX70" s="386"/>
      <c r="AY70" s="395"/>
      <c r="AZ70" s="415"/>
      <c r="BA70" s="387"/>
      <c r="BB70" s="388"/>
      <c r="BC70" s="389"/>
      <c r="BD70" s="389"/>
      <c r="BE70" s="390"/>
      <c r="BF70" s="391"/>
      <c r="BG70" s="392"/>
      <c r="BH70" s="393"/>
      <c r="BI70" s="394"/>
      <c r="BJ70" s="386"/>
      <c r="BK70" s="395"/>
      <c r="BL70" s="415"/>
      <c r="BM70" s="387"/>
      <c r="BN70" s="388"/>
      <c r="BO70" s="389"/>
      <c r="BP70" s="389"/>
      <c r="BQ70" s="390"/>
      <c r="BR70" s="391"/>
      <c r="BS70" s="392"/>
      <c r="BT70" s="393"/>
      <c r="BU70" s="394"/>
      <c r="BV70" s="386"/>
      <c r="BW70" s="395"/>
      <c r="BX70" s="421"/>
      <c r="BY70" s="387"/>
      <c r="BZ70" s="388"/>
      <c r="CA70" s="389"/>
      <c r="CB70" s="389"/>
      <c r="CC70" s="390"/>
      <c r="CD70" s="391"/>
      <c r="CE70" s="392"/>
      <c r="CF70" s="393"/>
      <c r="CG70" s="394"/>
      <c r="CH70" s="386"/>
      <c r="CI70" s="395"/>
      <c r="CJ70" s="421"/>
      <c r="CK70" s="387"/>
      <c r="CL70" s="388"/>
      <c r="CM70" s="389"/>
      <c r="CN70" s="389"/>
      <c r="CO70" s="390"/>
      <c r="CP70" s="391"/>
      <c r="CQ70" s="392"/>
      <c r="CR70" s="393"/>
      <c r="CS70" s="394"/>
      <c r="CT70" s="386"/>
      <c r="CU70" s="395"/>
      <c r="CV70" s="415"/>
      <c r="CW70" s="387"/>
      <c r="CX70" s="388"/>
      <c r="CY70" s="389"/>
      <c r="CZ70" s="389"/>
      <c r="DA70" s="390"/>
      <c r="DB70" s="391"/>
      <c r="DC70" s="392"/>
      <c r="DD70" s="393"/>
      <c r="DE70" s="394"/>
      <c r="DF70" s="386"/>
      <c r="DG70" s="395"/>
      <c r="DH70" s="418"/>
      <c r="DI70" s="387"/>
      <c r="DJ70" s="388"/>
      <c r="DK70" s="389"/>
      <c r="DL70" s="389"/>
      <c r="DM70" s="390"/>
      <c r="DN70" s="391"/>
      <c r="DO70" s="392"/>
      <c r="DP70" s="393"/>
      <c r="DQ70" s="394"/>
      <c r="DR70" s="386"/>
      <c r="DS70" s="395"/>
      <c r="DT70" s="415"/>
      <c r="DU70" s="387"/>
      <c r="DV70" s="388"/>
      <c r="DW70" s="389"/>
      <c r="DX70" s="389"/>
      <c r="DY70" s="390"/>
      <c r="DZ70" s="391"/>
      <c r="EA70" s="392"/>
      <c r="EB70" s="393"/>
      <c r="EC70" s="394"/>
      <c r="ED70" s="386"/>
      <c r="EE70" s="395"/>
      <c r="EF70" s="415"/>
      <c r="EG70" s="387"/>
      <c r="EH70" s="388"/>
      <c r="EI70" s="389"/>
      <c r="EJ70" s="389"/>
      <c r="EK70" s="390"/>
      <c r="EL70" s="391"/>
      <c r="EM70" s="392"/>
      <c r="EN70" s="393"/>
      <c r="EO70" s="394"/>
      <c r="EP70" s="386"/>
      <c r="EQ70" s="395"/>
      <c r="ER70" s="418"/>
      <c r="ES70" s="387"/>
      <c r="ET70" s="388"/>
      <c r="EU70" s="389"/>
      <c r="EV70" s="389"/>
      <c r="EW70" s="390"/>
      <c r="EX70" s="391"/>
      <c r="EY70" s="392"/>
      <c r="EZ70" s="393"/>
      <c r="FA70" s="394"/>
      <c r="FB70" s="386"/>
      <c r="FC70" s="395"/>
      <c r="FD70" s="418"/>
      <c r="FE70" s="387"/>
      <c r="FF70" s="388"/>
      <c r="FG70" s="389"/>
      <c r="FH70" s="389"/>
      <c r="FI70" s="390"/>
      <c r="FJ70" s="391"/>
      <c r="FK70" s="392"/>
      <c r="FL70" s="393"/>
      <c r="FM70" s="394"/>
      <c r="FN70" s="386"/>
      <c r="FO70" s="395"/>
      <c r="FP70" s="418"/>
      <c r="FQ70" s="387"/>
      <c r="FR70" s="388"/>
      <c r="FS70" s="389"/>
      <c r="FT70" s="389"/>
      <c r="FU70" s="390"/>
      <c r="FV70" s="391"/>
      <c r="FW70" s="392"/>
      <c r="FX70" s="393"/>
      <c r="FY70" s="394"/>
      <c r="FZ70" s="386"/>
      <c r="GA70" s="395"/>
      <c r="GB70" s="418"/>
      <c r="GC70" s="387"/>
      <c r="GD70" s="388"/>
      <c r="GE70" s="389"/>
      <c r="GF70" s="389"/>
      <c r="GG70" s="390"/>
      <c r="GH70" s="391"/>
      <c r="GI70" s="392"/>
      <c r="GJ70" s="393"/>
      <c r="GK70" s="394"/>
      <c r="GL70" s="386"/>
      <c r="GM70" s="395"/>
      <c r="GN70" s="418"/>
      <c r="GO70" s="387"/>
      <c r="GP70" s="388"/>
      <c r="GQ70" s="389"/>
      <c r="GR70" s="389"/>
      <c r="GS70" s="390"/>
      <c r="GT70" s="391"/>
      <c r="GU70" s="392"/>
      <c r="GV70" s="393"/>
      <c r="GW70" s="394"/>
      <c r="GX70" s="386"/>
      <c r="GY70" s="395"/>
      <c r="GZ70" s="418"/>
      <c r="HA70" s="387"/>
      <c r="HB70" s="388"/>
      <c r="HC70" s="389"/>
      <c r="HD70" s="389"/>
      <c r="HE70" s="390"/>
      <c r="HF70" s="391"/>
      <c r="HG70" s="392"/>
      <c r="HH70" s="393"/>
      <c r="HI70" s="394"/>
      <c r="HJ70" s="386"/>
      <c r="HK70" s="395"/>
      <c r="HM70" s="387"/>
      <c r="HN70" s="388"/>
      <c r="HO70" s="396"/>
      <c r="HP70" s="389"/>
      <c r="HQ70" s="390"/>
      <c r="HR70" s="391"/>
      <c r="HS70" s="392"/>
      <c r="HT70" s="393"/>
      <c r="HU70" s="394"/>
      <c r="HV70" s="386"/>
      <c r="HW70" s="395"/>
      <c r="HY70" s="387"/>
      <c r="HZ70" s="388"/>
      <c r="IA70" s="419"/>
      <c r="IB70" s="419"/>
      <c r="IC70" s="390"/>
      <c r="ID70" s="391"/>
      <c r="IE70" s="392"/>
      <c r="IF70" s="393"/>
      <c r="IG70" s="394"/>
      <c r="IH70" s="386"/>
      <c r="II70" s="395"/>
      <c r="IK70" s="387"/>
      <c r="IL70" s="388"/>
      <c r="IM70" s="419"/>
      <c r="IN70" s="419"/>
      <c r="IO70" s="390"/>
      <c r="IP70" s="391"/>
      <c r="IQ70" s="392"/>
      <c r="IR70" s="393"/>
      <c r="IS70" s="394"/>
      <c r="IT70" s="386"/>
      <c r="IU70" s="395"/>
      <c r="IW70" s="387">
        <f t="shared" ref="IW70" si="179">IF(JA70="","",IW$3)</f>
        <v>43040</v>
      </c>
      <c r="IX70" s="388" t="str">
        <f t="shared" ref="IX70" si="180">IF(JA70="","",IW$1)</f>
        <v>Abe III</v>
      </c>
      <c r="IY70" s="419">
        <v>42950</v>
      </c>
      <c r="IZ70" s="396">
        <f t="shared" ref="IZ70" si="181">IF(JA70="","",IW$3)</f>
        <v>43040</v>
      </c>
      <c r="JA70" s="390" t="str">
        <f t="shared" ref="JA70" si="182">IF(JH70="","",IF(ISNUMBER(SEARCH(":",JH70)),MID(JH70,FIND(":",JH70)+2,FIND("(",JH70)-FIND(":",JH70)-3),LEFT(JH70,FIND("(",JH70)-2)))</f>
        <v>Masaharu Nakagawa</v>
      </c>
      <c r="JB70" s="391" t="str">
        <f t="shared" ref="JB70" si="183">IF(JH70="","",MID(JH70,FIND("(",JH70)+1,4))</f>
        <v>1947</v>
      </c>
      <c r="JC70" s="392" t="str">
        <f t="shared" ref="JC70" si="184">IF(ISNUMBER(SEARCH("*female*",JH70)),"female",IF(ISNUMBER(SEARCH("*male*",JH70)),"male",""))</f>
        <v>male</v>
      </c>
      <c r="JD70" s="393" t="str">
        <f t="shared" ref="JD70" si="185">IF(JH70="","",IF(ISERROR(MID(JH70,FIND("male,",JH70)+6,(FIND(")",JH70)-(FIND("male,",JH70)+6))))=TRUE,"missing/error",MID(JH70,FIND("male,",JH70)+6,(FIND(")",JH70)-(FIND("male,",JH70)+6)))))</f>
        <v>jp_ldp01</v>
      </c>
      <c r="JE70" s="394" t="str">
        <f t="shared" ref="JE70" si="186">IF(JA70="","",(MID(JA70,(SEARCH("^^",SUBSTITUTE(JA70," ","^^",LEN(JA70)-LEN(SUBSTITUTE(JA70," ","")))))+1,99)&amp;"_"&amp;LEFT(JA70,FIND(" ",JA70)-1)&amp;"_"&amp;JB70))</f>
        <v>Nakagawa_Masaharu_1947</v>
      </c>
      <c r="JF70" s="386" t="str">
        <f t="shared" ref="JF70" si="187">IF(JH70="","",IF((LEN(JH70)-LEN(SUBSTITUTE(JH70,"male","")))/LEN("male")&gt;1,"!",IF(RIGHT(JH70,1)=")","",IF(RIGHT(JH70,2)=") ","",IF(RIGHT(JH70,2)=").","","!!")))))</f>
        <v/>
      </c>
      <c r="JG70" s="395"/>
      <c r="JH70" s="420" t="s">
        <v>2013</v>
      </c>
      <c r="JI70" s="387" t="str">
        <f t="shared" si="59"/>
        <v/>
      </c>
      <c r="JJ70" s="388" t="str">
        <f t="shared" si="60"/>
        <v/>
      </c>
      <c r="JK70" s="419" t="str">
        <f t="shared" si="61"/>
        <v/>
      </c>
      <c r="JL70" s="396" t="str">
        <f t="shared" si="62"/>
        <v/>
      </c>
      <c r="JM70" s="390" t="str">
        <f t="shared" si="63"/>
        <v/>
      </c>
      <c r="JN70" s="391" t="str">
        <f t="shared" si="64"/>
        <v/>
      </c>
      <c r="JO70" s="392" t="str">
        <f t="shared" si="65"/>
        <v/>
      </c>
      <c r="JP70" s="393" t="str">
        <f t="shared" si="66"/>
        <v/>
      </c>
      <c r="JQ70" s="394" t="str">
        <f t="shared" si="67"/>
        <v/>
      </c>
      <c r="JR70" s="386" t="str">
        <f t="shared" si="68"/>
        <v/>
      </c>
      <c r="JS70" s="395"/>
      <c r="JT70" s="420" t="s">
        <v>292</v>
      </c>
      <c r="JU70" s="387" t="str">
        <f t="shared" si="69"/>
        <v/>
      </c>
      <c r="JV70" s="388" t="str">
        <f t="shared" si="70"/>
        <v/>
      </c>
      <c r="JW70" s="419" t="str">
        <f t="shared" si="71"/>
        <v/>
      </c>
      <c r="JX70" s="396" t="str">
        <f t="shared" si="72"/>
        <v/>
      </c>
      <c r="JY70" s="390" t="str">
        <f t="shared" si="73"/>
        <v/>
      </c>
      <c r="JZ70" s="391" t="str">
        <f t="shared" si="74"/>
        <v/>
      </c>
      <c r="KA70" s="392" t="str">
        <f t="shared" si="75"/>
        <v/>
      </c>
      <c r="KB70" s="393" t="str">
        <f t="shared" si="76"/>
        <v/>
      </c>
      <c r="KC70" s="394" t="str">
        <f t="shared" si="77"/>
        <v/>
      </c>
      <c r="KD70" s="386" t="str">
        <f t="shared" si="78"/>
        <v/>
      </c>
      <c r="KE70" s="395"/>
      <c r="KG70" s="387" t="str">
        <f t="shared" si="26"/>
        <v/>
      </c>
      <c r="KH70" s="388" t="str">
        <f t="shared" si="27"/>
        <v/>
      </c>
      <c r="KI70" s="419" t="str">
        <f t="shared" si="28"/>
        <v/>
      </c>
      <c r="KJ70" s="396" t="str">
        <f t="shared" si="29"/>
        <v/>
      </c>
      <c r="KK70" s="390" t="str">
        <f t="shared" si="30"/>
        <v/>
      </c>
      <c r="KL70" s="391" t="str">
        <f t="shared" si="79"/>
        <v/>
      </c>
      <c r="KM70" s="392" t="str">
        <f t="shared" si="31"/>
        <v/>
      </c>
      <c r="KN70" s="393" t="str">
        <f t="shared" si="32"/>
        <v/>
      </c>
      <c r="KO70" s="394" t="str">
        <f t="shared" si="33"/>
        <v/>
      </c>
      <c r="KP70" s="386" t="str">
        <f t="shared" si="34"/>
        <v/>
      </c>
      <c r="KQ70" s="395"/>
    </row>
    <row r="71" spans="1:304" ht="13.5" customHeight="1">
      <c r="A71" s="385"/>
      <c r="B71" s="415" t="s">
        <v>316</v>
      </c>
      <c r="D71" s="364"/>
      <c r="E71" s="387">
        <f t="shared" si="35"/>
        <v>33548</v>
      </c>
      <c r="F71" s="388" t="s">
        <v>296</v>
      </c>
      <c r="G71" s="389">
        <v>32932</v>
      </c>
      <c r="H71" s="389">
        <v>33548</v>
      </c>
      <c r="I71" s="390" t="s">
        <v>1096</v>
      </c>
      <c r="J71" s="391" t="s">
        <v>815</v>
      </c>
      <c r="K71" s="392" t="s">
        <v>615</v>
      </c>
      <c r="L71" s="393" t="s">
        <v>1335</v>
      </c>
      <c r="M71" s="394" t="s">
        <v>1097</v>
      </c>
      <c r="N71" s="386" t="s">
        <v>292</v>
      </c>
      <c r="O71" s="395"/>
      <c r="P71" s="415"/>
      <c r="Q71" s="387">
        <f t="shared" si="36"/>
        <v>34190</v>
      </c>
      <c r="R71" s="388" t="s">
        <v>297</v>
      </c>
      <c r="S71" s="389">
        <v>33548</v>
      </c>
      <c r="T71" s="389">
        <v>33950</v>
      </c>
      <c r="U71" s="390" t="s">
        <v>853</v>
      </c>
      <c r="V71" s="391" t="s">
        <v>797</v>
      </c>
      <c r="W71" s="392" t="s">
        <v>615</v>
      </c>
      <c r="X71" s="393" t="s">
        <v>1335</v>
      </c>
      <c r="Y71" s="394" t="s">
        <v>1098</v>
      </c>
      <c r="Z71" s="386" t="s">
        <v>292</v>
      </c>
      <c r="AA71" s="395"/>
      <c r="AB71" s="415"/>
      <c r="AC71" s="387">
        <f t="shared" si="37"/>
        <v>34452</v>
      </c>
      <c r="AD71" s="388" t="s">
        <v>713</v>
      </c>
      <c r="AE71" s="389">
        <v>34190</v>
      </c>
      <c r="AF71" s="389">
        <v>34452</v>
      </c>
      <c r="AG71" s="390" t="s">
        <v>1099</v>
      </c>
      <c r="AH71" s="391" t="s">
        <v>680</v>
      </c>
      <c r="AI71" s="392" t="s">
        <v>615</v>
      </c>
      <c r="AJ71" s="393" t="s">
        <v>1364</v>
      </c>
      <c r="AK71" s="394" t="s">
        <v>1100</v>
      </c>
      <c r="AL71" s="386" t="s">
        <v>292</v>
      </c>
      <c r="AM71" s="395"/>
      <c r="AN71" s="415"/>
      <c r="AO71" s="387">
        <f t="shared" si="38"/>
        <v>34515</v>
      </c>
      <c r="AP71" s="388" t="s">
        <v>602</v>
      </c>
      <c r="AQ71" s="389">
        <v>34452</v>
      </c>
      <c r="AR71" s="389">
        <v>34515</v>
      </c>
      <c r="AS71" s="390" t="s">
        <v>1101</v>
      </c>
      <c r="AT71" s="391" t="s">
        <v>659</v>
      </c>
      <c r="AU71" s="392" t="s">
        <v>615</v>
      </c>
      <c r="AV71" s="393" t="s">
        <v>1337</v>
      </c>
      <c r="AW71" s="394" t="s">
        <v>1102</v>
      </c>
      <c r="AX71" s="386" t="s">
        <v>292</v>
      </c>
      <c r="AY71" s="395"/>
      <c r="AZ71" s="415"/>
      <c r="BA71" s="387">
        <f t="shared" si="39"/>
        <v>35075</v>
      </c>
      <c r="BB71" s="388" t="s">
        <v>607</v>
      </c>
      <c r="BC71" s="389">
        <v>34515</v>
      </c>
      <c r="BD71" s="389">
        <v>34919</v>
      </c>
      <c r="BE71" s="390" t="s">
        <v>1103</v>
      </c>
      <c r="BF71" s="391" t="s">
        <v>794</v>
      </c>
      <c r="BG71" s="392" t="s">
        <v>615</v>
      </c>
      <c r="BH71" s="393" t="s">
        <v>1335</v>
      </c>
      <c r="BI71" s="394" t="s">
        <v>1104</v>
      </c>
      <c r="BJ71" s="386" t="s">
        <v>292</v>
      </c>
      <c r="BK71" s="395"/>
      <c r="BL71" s="415"/>
      <c r="BM71" s="387">
        <f t="shared" si="40"/>
        <v>35376</v>
      </c>
      <c r="BN71" s="388" t="s">
        <v>362</v>
      </c>
      <c r="BO71" s="389">
        <v>35075</v>
      </c>
      <c r="BP71" s="389">
        <v>35376</v>
      </c>
      <c r="BQ71" s="390" t="s">
        <v>1105</v>
      </c>
      <c r="BR71" s="391" t="s">
        <v>645</v>
      </c>
      <c r="BS71" s="392" t="s">
        <v>615</v>
      </c>
      <c r="BT71" s="393" t="s">
        <v>1335</v>
      </c>
      <c r="BU71" s="394" t="s">
        <v>1106</v>
      </c>
      <c r="BV71" s="386" t="s">
        <v>292</v>
      </c>
      <c r="BW71" s="395"/>
      <c r="BX71" s="417"/>
      <c r="BY71" s="387">
        <f t="shared" si="41"/>
        <v>36006</v>
      </c>
      <c r="BZ71" s="388" t="s">
        <v>363</v>
      </c>
      <c r="CA71" s="389">
        <v>35376</v>
      </c>
      <c r="CB71" s="389">
        <v>35684</v>
      </c>
      <c r="CC71" s="390" t="s">
        <v>1107</v>
      </c>
      <c r="CD71" s="391" t="s">
        <v>653</v>
      </c>
      <c r="CE71" s="392" t="s">
        <v>615</v>
      </c>
      <c r="CF71" s="393" t="s">
        <v>1335</v>
      </c>
      <c r="CG71" s="394" t="s">
        <v>1108</v>
      </c>
      <c r="CH71" s="386" t="s">
        <v>292</v>
      </c>
      <c r="CI71" s="395"/>
      <c r="CJ71" s="417"/>
      <c r="CK71" s="387">
        <f t="shared" si="42"/>
        <v>36621</v>
      </c>
      <c r="CL71" s="388" t="s">
        <v>364</v>
      </c>
      <c r="CM71" s="389">
        <v>36006</v>
      </c>
      <c r="CN71" s="389">
        <v>36174</v>
      </c>
      <c r="CO71" s="390" t="s">
        <v>1109</v>
      </c>
      <c r="CP71" s="391" t="s">
        <v>861</v>
      </c>
      <c r="CQ71" s="392" t="s">
        <v>615</v>
      </c>
      <c r="CR71" s="393" t="s">
        <v>1335</v>
      </c>
      <c r="CS71" s="394" t="s">
        <v>1110</v>
      </c>
      <c r="CT71" s="386" t="s">
        <v>292</v>
      </c>
      <c r="CU71" s="395"/>
      <c r="CV71" s="415"/>
      <c r="CW71" s="387">
        <f t="shared" si="43"/>
        <v>36711</v>
      </c>
      <c r="CX71" s="388" t="s">
        <v>365</v>
      </c>
      <c r="CY71" s="389">
        <v>36621</v>
      </c>
      <c r="CZ71" s="389">
        <v>36711</v>
      </c>
      <c r="DA71" s="390" t="s">
        <v>1111</v>
      </c>
      <c r="DB71" s="391" t="s">
        <v>659</v>
      </c>
      <c r="DC71" s="392" t="s">
        <v>615</v>
      </c>
      <c r="DD71" s="393" t="s">
        <v>1335</v>
      </c>
      <c r="DE71" s="394" t="s">
        <v>1112</v>
      </c>
      <c r="DF71" s="386" t="s">
        <v>292</v>
      </c>
      <c r="DG71" s="395"/>
      <c r="DH71" s="418"/>
      <c r="DI71" s="387">
        <f t="shared" si="44"/>
        <v>37007</v>
      </c>
      <c r="DJ71" s="388" t="s">
        <v>366</v>
      </c>
      <c r="DK71" s="389">
        <v>36711</v>
      </c>
      <c r="DL71" s="389">
        <v>36865</v>
      </c>
      <c r="DM71" s="390" t="s">
        <v>1109</v>
      </c>
      <c r="DN71" s="391" t="s">
        <v>861</v>
      </c>
      <c r="DO71" s="392" t="s">
        <v>615</v>
      </c>
      <c r="DP71" s="393" t="s">
        <v>1335</v>
      </c>
      <c r="DQ71" s="394" t="s">
        <v>1110</v>
      </c>
      <c r="DR71" s="386" t="s">
        <v>292</v>
      </c>
      <c r="DS71" s="395"/>
      <c r="DT71" s="415"/>
      <c r="DU71" s="387" t="str">
        <f t="shared" si="45"/>
        <v/>
      </c>
      <c r="DV71" s="388" t="s">
        <v>292</v>
      </c>
      <c r="DW71" s="389" t="s">
        <v>292</v>
      </c>
      <c r="DX71" s="389" t="s">
        <v>292</v>
      </c>
      <c r="DY71" s="390" t="s">
        <v>292</v>
      </c>
      <c r="DZ71" s="391" t="s">
        <v>292</v>
      </c>
      <c r="EA71" s="392" t="s">
        <v>292</v>
      </c>
      <c r="EB71" s="393" t="s">
        <v>292</v>
      </c>
      <c r="EC71" s="394" t="s">
        <v>292</v>
      </c>
      <c r="ED71" s="386" t="s">
        <v>292</v>
      </c>
      <c r="EE71" s="395"/>
      <c r="EF71" s="415"/>
      <c r="EG71" s="387" t="str">
        <f t="shared" si="46"/>
        <v/>
      </c>
      <c r="EH71" s="388" t="s">
        <v>292</v>
      </c>
      <c r="EI71" s="389" t="s">
        <v>292</v>
      </c>
      <c r="EJ71" s="389" t="s">
        <v>292</v>
      </c>
      <c r="EK71" s="390" t="s">
        <v>292</v>
      </c>
      <c r="EL71" s="391" t="s">
        <v>292</v>
      </c>
      <c r="EM71" s="392" t="s">
        <v>292</v>
      </c>
      <c r="EN71" s="393" t="s">
        <v>292</v>
      </c>
      <c r="EO71" s="394" t="s">
        <v>292</v>
      </c>
      <c r="EP71" s="386" t="s">
        <v>292</v>
      </c>
      <c r="EQ71" s="395"/>
      <c r="ER71" s="415"/>
      <c r="ES71" s="387" t="str">
        <f t="shared" si="47"/>
        <v/>
      </c>
      <c r="ET71" s="388" t="s">
        <v>292</v>
      </c>
      <c r="EU71" s="389" t="s">
        <v>292</v>
      </c>
      <c r="EV71" s="389" t="s">
        <v>292</v>
      </c>
      <c r="EW71" s="390" t="s">
        <v>292</v>
      </c>
      <c r="EX71" s="391" t="s">
        <v>292</v>
      </c>
      <c r="EY71" s="392" t="s">
        <v>292</v>
      </c>
      <c r="EZ71" s="393" t="s">
        <v>292</v>
      </c>
      <c r="FA71" s="394" t="s">
        <v>292</v>
      </c>
      <c r="FB71" s="386" t="s">
        <v>292</v>
      </c>
      <c r="FC71" s="395"/>
      <c r="FD71" s="415"/>
      <c r="FE71" s="387" t="str">
        <f t="shared" si="48"/>
        <v/>
      </c>
      <c r="FF71" s="388" t="s">
        <v>292</v>
      </c>
      <c r="FG71" s="389" t="s">
        <v>292</v>
      </c>
      <c r="FH71" s="389" t="s">
        <v>292</v>
      </c>
      <c r="FI71" s="390" t="s">
        <v>292</v>
      </c>
      <c r="FJ71" s="391" t="s">
        <v>292</v>
      </c>
      <c r="FK71" s="392" t="s">
        <v>292</v>
      </c>
      <c r="FL71" s="393" t="s">
        <v>292</v>
      </c>
      <c r="FM71" s="394" t="s">
        <v>292</v>
      </c>
      <c r="FN71" s="386" t="s">
        <v>292</v>
      </c>
      <c r="FO71" s="395"/>
      <c r="FP71" s="415"/>
      <c r="FQ71" s="387" t="str">
        <f t="shared" si="49"/>
        <v/>
      </c>
      <c r="FR71" s="388" t="s">
        <v>292</v>
      </c>
      <c r="FS71" s="389" t="s">
        <v>292</v>
      </c>
      <c r="FT71" s="389" t="s">
        <v>292</v>
      </c>
      <c r="FU71" s="390" t="s">
        <v>292</v>
      </c>
      <c r="FV71" s="391" t="s">
        <v>292</v>
      </c>
      <c r="FW71" s="392" t="s">
        <v>292</v>
      </c>
      <c r="FX71" s="393" t="s">
        <v>292</v>
      </c>
      <c r="FY71" s="394" t="s">
        <v>292</v>
      </c>
      <c r="FZ71" s="386" t="s">
        <v>292</v>
      </c>
      <c r="GA71" s="395"/>
      <c r="GB71" s="415"/>
      <c r="GC71" s="387" t="str">
        <f t="shared" si="50"/>
        <v/>
      </c>
      <c r="GD71" s="388" t="s">
        <v>292</v>
      </c>
      <c r="GE71" s="389" t="s">
        <v>292</v>
      </c>
      <c r="GF71" s="389" t="s">
        <v>292</v>
      </c>
      <c r="GG71" s="390" t="s">
        <v>292</v>
      </c>
      <c r="GH71" s="391" t="s">
        <v>292</v>
      </c>
      <c r="GI71" s="392" t="s">
        <v>292</v>
      </c>
      <c r="GJ71" s="393" t="s">
        <v>292</v>
      </c>
      <c r="GK71" s="394" t="s">
        <v>292</v>
      </c>
      <c r="GL71" s="386" t="s">
        <v>292</v>
      </c>
      <c r="GM71" s="395"/>
      <c r="GN71" s="415"/>
      <c r="GO71" s="387" t="str">
        <f t="shared" si="51"/>
        <v/>
      </c>
      <c r="GP71" s="388" t="s">
        <v>292</v>
      </c>
      <c r="GQ71" s="389" t="s">
        <v>292</v>
      </c>
      <c r="GR71" s="389" t="s">
        <v>292</v>
      </c>
      <c r="GS71" s="390" t="s">
        <v>292</v>
      </c>
      <c r="GT71" s="391" t="s">
        <v>292</v>
      </c>
      <c r="GU71" s="392" t="s">
        <v>292</v>
      </c>
      <c r="GV71" s="393" t="s">
        <v>292</v>
      </c>
      <c r="GW71" s="394" t="s">
        <v>292</v>
      </c>
      <c r="GX71" s="386"/>
      <c r="GY71" s="395"/>
      <c r="GZ71" s="415"/>
      <c r="HA71" s="387" t="str">
        <f t="shared" si="52"/>
        <v/>
      </c>
      <c r="HB71" s="388" t="s">
        <v>292</v>
      </c>
      <c r="HC71" s="389" t="s">
        <v>292</v>
      </c>
      <c r="HD71" s="389" t="s">
        <v>292</v>
      </c>
      <c r="HE71" s="390" t="s">
        <v>292</v>
      </c>
      <c r="HF71" s="391" t="s">
        <v>292</v>
      </c>
      <c r="HG71" s="392" t="s">
        <v>292</v>
      </c>
      <c r="HH71" s="393" t="s">
        <v>292</v>
      </c>
      <c r="HI71" s="394" t="s">
        <v>292</v>
      </c>
      <c r="HJ71" s="386" t="s">
        <v>292</v>
      </c>
      <c r="HK71" s="395"/>
      <c r="HM71" s="387" t="str">
        <f t="shared" si="53"/>
        <v/>
      </c>
      <c r="HN71" s="388" t="s">
        <v>292</v>
      </c>
      <c r="HO71" s="396"/>
      <c r="HP71" s="389"/>
      <c r="HQ71" s="390" t="s">
        <v>292</v>
      </c>
      <c r="HR71" s="391" t="s">
        <v>292</v>
      </c>
      <c r="HS71" s="392" t="s">
        <v>292</v>
      </c>
      <c r="HT71" s="393" t="s">
        <v>292</v>
      </c>
      <c r="HU71" s="394" t="s">
        <v>292</v>
      </c>
      <c r="HV71" s="386" t="s">
        <v>292</v>
      </c>
      <c r="HW71" s="395"/>
      <c r="HY71" s="387" t="str">
        <f t="shared" si="54"/>
        <v/>
      </c>
      <c r="HZ71" s="388" t="s">
        <v>292</v>
      </c>
      <c r="IA71" s="419" t="s">
        <v>292</v>
      </c>
      <c r="IB71" s="419" t="s">
        <v>292</v>
      </c>
      <c r="IC71" s="390" t="s">
        <v>292</v>
      </c>
      <c r="ID71" s="391" t="s">
        <v>292</v>
      </c>
      <c r="IE71" s="392" t="s">
        <v>292</v>
      </c>
      <c r="IF71" s="393" t="s">
        <v>292</v>
      </c>
      <c r="IG71" s="394" t="s">
        <v>292</v>
      </c>
      <c r="IH71" s="386" t="s">
        <v>292</v>
      </c>
      <c r="II71" s="395"/>
      <c r="IK71" s="387" t="str">
        <f t="shared" si="55"/>
        <v/>
      </c>
      <c r="IL71" s="388" t="s">
        <v>292</v>
      </c>
      <c r="IM71" s="419" t="s">
        <v>292</v>
      </c>
      <c r="IN71" s="419" t="s">
        <v>292</v>
      </c>
      <c r="IO71" s="390" t="s">
        <v>292</v>
      </c>
      <c r="IP71" s="391" t="s">
        <v>292</v>
      </c>
      <c r="IQ71" s="392" t="s">
        <v>292</v>
      </c>
      <c r="IR71" s="393" t="s">
        <v>292</v>
      </c>
      <c r="IS71" s="394" t="s">
        <v>292</v>
      </c>
      <c r="IT71" s="386" t="s">
        <v>292</v>
      </c>
      <c r="IU71" s="395"/>
      <c r="IV71" s="364" t="s">
        <v>292</v>
      </c>
      <c r="IW71" s="387" t="str">
        <f t="shared" si="0"/>
        <v/>
      </c>
      <c r="IX71" s="388" t="str">
        <f t="shared" si="1"/>
        <v/>
      </c>
      <c r="IY71" s="419" t="str">
        <f t="shared" si="56"/>
        <v/>
      </c>
      <c r="IZ71" s="396" t="str">
        <f t="shared" si="57"/>
        <v/>
      </c>
      <c r="JA71" s="390" t="str">
        <f t="shared" si="3"/>
        <v/>
      </c>
      <c r="JB71" s="391" t="str">
        <f t="shared" si="58"/>
        <v/>
      </c>
      <c r="JC71" s="392" t="str">
        <f t="shared" si="4"/>
        <v/>
      </c>
      <c r="JD71" s="393" t="str">
        <f t="shared" si="80"/>
        <v/>
      </c>
      <c r="JE71" s="394" t="str">
        <f t="shared" si="5"/>
        <v/>
      </c>
      <c r="JF71" s="386" t="str">
        <f t="shared" si="6"/>
        <v/>
      </c>
      <c r="JG71" s="395"/>
      <c r="JH71" s="420" t="s">
        <v>292</v>
      </c>
      <c r="JI71" s="387" t="str">
        <f t="shared" si="59"/>
        <v/>
      </c>
      <c r="JJ71" s="388" t="str">
        <f t="shared" si="60"/>
        <v/>
      </c>
      <c r="JK71" s="419" t="str">
        <f t="shared" si="61"/>
        <v/>
      </c>
      <c r="JL71" s="396" t="str">
        <f t="shared" si="62"/>
        <v/>
      </c>
      <c r="JM71" s="390" t="str">
        <f t="shared" si="63"/>
        <v/>
      </c>
      <c r="JN71" s="391" t="str">
        <f t="shared" si="64"/>
        <v/>
      </c>
      <c r="JO71" s="392" t="str">
        <f t="shared" si="65"/>
        <v/>
      </c>
      <c r="JP71" s="393" t="str">
        <f t="shared" si="66"/>
        <v/>
      </c>
      <c r="JQ71" s="394" t="str">
        <f t="shared" si="67"/>
        <v/>
      </c>
      <c r="JR71" s="386" t="str">
        <f t="shared" si="68"/>
        <v/>
      </c>
      <c r="JS71" s="395"/>
      <c r="JT71" s="420" t="s">
        <v>292</v>
      </c>
      <c r="JU71" s="387" t="str">
        <f t="shared" si="69"/>
        <v/>
      </c>
      <c r="JV71" s="388" t="str">
        <f t="shared" si="70"/>
        <v/>
      </c>
      <c r="JW71" s="419" t="str">
        <f t="shared" si="71"/>
        <v/>
      </c>
      <c r="JX71" s="396" t="str">
        <f t="shared" si="72"/>
        <v/>
      </c>
      <c r="JY71" s="390" t="str">
        <f t="shared" si="73"/>
        <v/>
      </c>
      <c r="JZ71" s="391" t="str">
        <f t="shared" si="74"/>
        <v/>
      </c>
      <c r="KA71" s="392" t="str">
        <f t="shared" si="75"/>
        <v/>
      </c>
      <c r="KB71" s="393" t="str">
        <f t="shared" si="76"/>
        <v/>
      </c>
      <c r="KC71" s="394" t="str">
        <f t="shared" si="77"/>
        <v/>
      </c>
      <c r="KD71" s="386" t="str">
        <f t="shared" si="78"/>
        <v/>
      </c>
      <c r="KE71" s="395"/>
      <c r="KG71" s="387" t="str">
        <f t="shared" si="26"/>
        <v/>
      </c>
      <c r="KH71" s="388" t="str">
        <f t="shared" si="27"/>
        <v/>
      </c>
      <c r="KI71" s="419" t="str">
        <f t="shared" si="28"/>
        <v/>
      </c>
      <c r="KJ71" s="396" t="str">
        <f t="shared" si="29"/>
        <v/>
      </c>
      <c r="KK71" s="390" t="str">
        <f t="shared" si="30"/>
        <v/>
      </c>
      <c r="KL71" s="391" t="str">
        <f t="shared" si="79"/>
        <v/>
      </c>
      <c r="KM71" s="392" t="str">
        <f t="shared" si="31"/>
        <v/>
      </c>
      <c r="KN71" s="393" t="str">
        <f t="shared" si="32"/>
        <v/>
      </c>
      <c r="KO71" s="394" t="str">
        <f t="shared" si="33"/>
        <v/>
      </c>
      <c r="KP71" s="386" t="str">
        <f t="shared" si="34"/>
        <v/>
      </c>
      <c r="KQ71" s="395"/>
    </row>
    <row r="72" spans="1:304" ht="13.5" customHeight="1">
      <c r="A72" s="385"/>
      <c r="B72" s="415" t="s">
        <v>316</v>
      </c>
      <c r="D72" s="364"/>
      <c r="E72" s="387" t="str">
        <f t="shared" si="35"/>
        <v/>
      </c>
      <c r="F72" s="388" t="s">
        <v>292</v>
      </c>
      <c r="G72" s="389" t="s">
        <v>292</v>
      </c>
      <c r="H72" s="389" t="s">
        <v>292</v>
      </c>
      <c r="I72" s="390" t="s">
        <v>292</v>
      </c>
      <c r="J72" s="391" t="s">
        <v>292</v>
      </c>
      <c r="K72" s="392" t="s">
        <v>292</v>
      </c>
      <c r="L72" s="393" t="s">
        <v>292</v>
      </c>
      <c r="M72" s="394" t="s">
        <v>292</v>
      </c>
      <c r="N72" s="386" t="s">
        <v>292</v>
      </c>
      <c r="O72" s="395"/>
      <c r="P72" s="415"/>
      <c r="Q72" s="387">
        <f t="shared" si="36"/>
        <v>34190</v>
      </c>
      <c r="R72" s="388" t="s">
        <v>297</v>
      </c>
      <c r="S72" s="389">
        <v>33950</v>
      </c>
      <c r="T72" s="389">
        <v>34190</v>
      </c>
      <c r="U72" s="390" t="s">
        <v>1756</v>
      </c>
      <c r="V72" s="391" t="s">
        <v>745</v>
      </c>
      <c r="W72" s="392" t="s">
        <v>615</v>
      </c>
      <c r="X72" s="393" t="s">
        <v>1335</v>
      </c>
      <c r="Y72" s="394" t="s">
        <v>1757</v>
      </c>
      <c r="Z72" s="386" t="s">
        <v>292</v>
      </c>
      <c r="AA72" s="395"/>
      <c r="AB72" s="415"/>
      <c r="AC72" s="387" t="str">
        <f t="shared" si="37"/>
        <v/>
      </c>
      <c r="AD72" s="388" t="s">
        <v>292</v>
      </c>
      <c r="AE72" s="389" t="s">
        <v>292</v>
      </c>
      <c r="AF72" s="389" t="s">
        <v>292</v>
      </c>
      <c r="AG72" s="390" t="s">
        <v>292</v>
      </c>
      <c r="AH72" s="391" t="s">
        <v>292</v>
      </c>
      <c r="AI72" s="392" t="s">
        <v>292</v>
      </c>
      <c r="AJ72" s="393" t="s">
        <v>292</v>
      </c>
      <c r="AK72" s="394" t="s">
        <v>292</v>
      </c>
      <c r="AL72" s="386" t="s">
        <v>292</v>
      </c>
      <c r="AM72" s="395"/>
      <c r="AN72" s="415"/>
      <c r="AO72" s="387" t="str">
        <f t="shared" si="38"/>
        <v/>
      </c>
      <c r="AP72" s="388" t="s">
        <v>292</v>
      </c>
      <c r="AQ72" s="389" t="s">
        <v>292</v>
      </c>
      <c r="AR72" s="389" t="s">
        <v>292</v>
      </c>
      <c r="AS72" s="390" t="s">
        <v>292</v>
      </c>
      <c r="AT72" s="391" t="s">
        <v>292</v>
      </c>
      <c r="AU72" s="392" t="s">
        <v>292</v>
      </c>
      <c r="AV72" s="393" t="s">
        <v>292</v>
      </c>
      <c r="AW72" s="394" t="s">
        <v>292</v>
      </c>
      <c r="AX72" s="386" t="s">
        <v>292</v>
      </c>
      <c r="AY72" s="395"/>
      <c r="AZ72" s="415"/>
      <c r="BA72" s="387">
        <f t="shared" si="39"/>
        <v>35075</v>
      </c>
      <c r="BB72" s="388" t="s">
        <v>607</v>
      </c>
      <c r="BC72" s="389">
        <v>34919</v>
      </c>
      <c r="BD72" s="389">
        <v>35075</v>
      </c>
      <c r="BE72" s="390" t="s">
        <v>1027</v>
      </c>
      <c r="BF72" s="391" t="s">
        <v>1774</v>
      </c>
      <c r="BG72" s="392" t="s">
        <v>615</v>
      </c>
      <c r="BH72" s="393" t="s">
        <v>1335</v>
      </c>
      <c r="BI72" s="394" t="s">
        <v>1140</v>
      </c>
      <c r="BJ72" s="386" t="s">
        <v>292</v>
      </c>
      <c r="BK72" s="395"/>
      <c r="BL72" s="415"/>
      <c r="BM72" s="387" t="str">
        <f t="shared" si="40"/>
        <v/>
      </c>
      <c r="BN72" s="388" t="s">
        <v>292</v>
      </c>
      <c r="BO72" s="389" t="s">
        <v>292</v>
      </c>
      <c r="BP72" s="389" t="s">
        <v>292</v>
      </c>
      <c r="BQ72" s="390" t="s">
        <v>292</v>
      </c>
      <c r="BR72" s="391" t="s">
        <v>292</v>
      </c>
      <c r="BS72" s="392" t="s">
        <v>292</v>
      </c>
      <c r="BT72" s="393" t="s">
        <v>292</v>
      </c>
      <c r="BU72" s="394" t="s">
        <v>292</v>
      </c>
      <c r="BV72" s="386" t="s">
        <v>292</v>
      </c>
      <c r="BW72" s="395"/>
      <c r="BX72" s="417"/>
      <c r="BY72" s="387">
        <f t="shared" si="41"/>
        <v>36006</v>
      </c>
      <c r="BZ72" s="388" t="s">
        <v>363</v>
      </c>
      <c r="CA72" s="389">
        <v>35684</v>
      </c>
      <c r="CB72" s="389">
        <v>36006</v>
      </c>
      <c r="CC72" s="390" t="s">
        <v>1141</v>
      </c>
      <c r="CD72" s="391" t="s">
        <v>680</v>
      </c>
      <c r="CE72" s="392" t="s">
        <v>615</v>
      </c>
      <c r="CF72" s="393" t="s">
        <v>1335</v>
      </c>
      <c r="CG72" s="394" t="s">
        <v>1142</v>
      </c>
      <c r="CH72" s="386" t="s">
        <v>292</v>
      </c>
      <c r="CI72" s="395"/>
      <c r="CJ72" s="418"/>
      <c r="CK72" s="387">
        <f t="shared" si="42"/>
        <v>36621</v>
      </c>
      <c r="CL72" s="388" t="s">
        <v>364</v>
      </c>
      <c r="CM72" s="389">
        <v>36174</v>
      </c>
      <c r="CN72" s="389">
        <v>36438</v>
      </c>
      <c r="CO72" s="390" t="s">
        <v>1143</v>
      </c>
      <c r="CP72" s="391" t="s">
        <v>718</v>
      </c>
      <c r="CQ72" s="392" t="s">
        <v>615</v>
      </c>
      <c r="CR72" s="393" t="s">
        <v>1341</v>
      </c>
      <c r="CS72" s="394" t="s">
        <v>1144</v>
      </c>
      <c r="CT72" s="386" t="s">
        <v>292</v>
      </c>
      <c r="CU72" s="395"/>
      <c r="CV72" s="415"/>
      <c r="CW72" s="387" t="str">
        <f t="shared" si="43"/>
        <v/>
      </c>
      <c r="CX72" s="388" t="s">
        <v>292</v>
      </c>
      <c r="CY72" s="389" t="s">
        <v>292</v>
      </c>
      <c r="CZ72" s="389" t="s">
        <v>292</v>
      </c>
      <c r="DA72" s="390" t="s">
        <v>292</v>
      </c>
      <c r="DB72" s="391" t="s">
        <v>292</v>
      </c>
      <c r="DC72" s="392" t="s">
        <v>292</v>
      </c>
      <c r="DD72" s="393" t="s">
        <v>292</v>
      </c>
      <c r="DE72" s="394" t="s">
        <v>292</v>
      </c>
      <c r="DF72" s="386" t="s">
        <v>292</v>
      </c>
      <c r="DG72" s="395"/>
      <c r="DH72" s="418"/>
      <c r="DI72" s="387">
        <f t="shared" si="44"/>
        <v>37007</v>
      </c>
      <c r="DJ72" s="388" t="s">
        <v>366</v>
      </c>
      <c r="DK72" s="389">
        <v>36865</v>
      </c>
      <c r="DL72" s="389">
        <v>36897</v>
      </c>
      <c r="DM72" s="390" t="s">
        <v>711</v>
      </c>
      <c r="DN72" s="391" t="s">
        <v>648</v>
      </c>
      <c r="DO72" s="392" t="s">
        <v>615</v>
      </c>
      <c r="DP72" s="393" t="s">
        <v>1335</v>
      </c>
      <c r="DQ72" s="394" t="s">
        <v>712</v>
      </c>
      <c r="DR72" s="386"/>
      <c r="DS72" s="395"/>
      <c r="DT72" s="415"/>
      <c r="DU72" s="387" t="str">
        <f t="shared" si="45"/>
        <v/>
      </c>
      <c r="DV72" s="388" t="s">
        <v>292</v>
      </c>
      <c r="DW72" s="389" t="s">
        <v>292</v>
      </c>
      <c r="DX72" s="389" t="s">
        <v>292</v>
      </c>
      <c r="DY72" s="390" t="s">
        <v>292</v>
      </c>
      <c r="DZ72" s="391" t="s">
        <v>292</v>
      </c>
      <c r="EA72" s="392" t="s">
        <v>292</v>
      </c>
      <c r="EB72" s="393" t="s">
        <v>292</v>
      </c>
      <c r="EC72" s="394" t="s">
        <v>292</v>
      </c>
      <c r="ED72" s="386" t="s">
        <v>292</v>
      </c>
      <c r="EE72" s="395"/>
      <c r="EF72" s="415"/>
      <c r="EG72" s="387" t="str">
        <f t="shared" si="46"/>
        <v/>
      </c>
      <c r="EH72" s="388" t="s">
        <v>292</v>
      </c>
      <c r="EI72" s="389" t="s">
        <v>292</v>
      </c>
      <c r="EJ72" s="389" t="s">
        <v>292</v>
      </c>
      <c r="EK72" s="390" t="s">
        <v>292</v>
      </c>
      <c r="EL72" s="391" t="s">
        <v>292</v>
      </c>
      <c r="EM72" s="392" t="s">
        <v>292</v>
      </c>
      <c r="EN72" s="393" t="s">
        <v>292</v>
      </c>
      <c r="EO72" s="394" t="s">
        <v>292</v>
      </c>
      <c r="EP72" s="386" t="s">
        <v>292</v>
      </c>
      <c r="EQ72" s="395"/>
      <c r="ER72" s="415"/>
      <c r="ES72" s="387" t="str">
        <f t="shared" si="47"/>
        <v/>
      </c>
      <c r="ET72" s="388" t="s">
        <v>292</v>
      </c>
      <c r="EU72" s="389" t="s">
        <v>292</v>
      </c>
      <c r="EV72" s="389" t="s">
        <v>292</v>
      </c>
      <c r="EW72" s="390" t="s">
        <v>292</v>
      </c>
      <c r="EX72" s="391" t="s">
        <v>292</v>
      </c>
      <c r="EY72" s="392" t="s">
        <v>292</v>
      </c>
      <c r="EZ72" s="393" t="s">
        <v>292</v>
      </c>
      <c r="FA72" s="394" t="s">
        <v>292</v>
      </c>
      <c r="FB72" s="386" t="s">
        <v>292</v>
      </c>
      <c r="FC72" s="395"/>
      <c r="FD72" s="415"/>
      <c r="FE72" s="387" t="str">
        <f t="shared" si="48"/>
        <v/>
      </c>
      <c r="FF72" s="388" t="s">
        <v>292</v>
      </c>
      <c r="FG72" s="389" t="s">
        <v>292</v>
      </c>
      <c r="FH72" s="389" t="s">
        <v>292</v>
      </c>
      <c r="FI72" s="390" t="s">
        <v>292</v>
      </c>
      <c r="FJ72" s="391" t="s">
        <v>292</v>
      </c>
      <c r="FK72" s="392" t="s">
        <v>292</v>
      </c>
      <c r="FL72" s="393" t="s">
        <v>292</v>
      </c>
      <c r="FM72" s="394" t="s">
        <v>292</v>
      </c>
      <c r="FN72" s="386" t="s">
        <v>292</v>
      </c>
      <c r="FO72" s="395"/>
      <c r="FP72" s="415"/>
      <c r="FQ72" s="387" t="str">
        <f t="shared" si="49"/>
        <v/>
      </c>
      <c r="FR72" s="388" t="s">
        <v>292</v>
      </c>
      <c r="FS72" s="389" t="s">
        <v>292</v>
      </c>
      <c r="FT72" s="389" t="s">
        <v>292</v>
      </c>
      <c r="FU72" s="390" t="s">
        <v>292</v>
      </c>
      <c r="FV72" s="391" t="s">
        <v>292</v>
      </c>
      <c r="FW72" s="392" t="s">
        <v>292</v>
      </c>
      <c r="FX72" s="393" t="s">
        <v>292</v>
      </c>
      <c r="FY72" s="394" t="s">
        <v>292</v>
      </c>
      <c r="FZ72" s="386" t="s">
        <v>292</v>
      </c>
      <c r="GA72" s="395"/>
      <c r="GB72" s="415"/>
      <c r="GC72" s="387" t="str">
        <f t="shared" si="50"/>
        <v/>
      </c>
      <c r="GD72" s="388" t="s">
        <v>292</v>
      </c>
      <c r="GE72" s="389" t="s">
        <v>292</v>
      </c>
      <c r="GF72" s="389" t="s">
        <v>292</v>
      </c>
      <c r="GG72" s="390" t="s">
        <v>292</v>
      </c>
      <c r="GH72" s="391" t="s">
        <v>292</v>
      </c>
      <c r="GI72" s="392" t="s">
        <v>292</v>
      </c>
      <c r="GJ72" s="393" t="s">
        <v>292</v>
      </c>
      <c r="GK72" s="394" t="s">
        <v>292</v>
      </c>
      <c r="GL72" s="386" t="s">
        <v>292</v>
      </c>
      <c r="GM72" s="395"/>
      <c r="GN72" s="415"/>
      <c r="GO72" s="387" t="str">
        <f t="shared" si="51"/>
        <v/>
      </c>
      <c r="GP72" s="388" t="s">
        <v>292</v>
      </c>
      <c r="GQ72" s="389" t="s">
        <v>292</v>
      </c>
      <c r="GR72" s="389" t="s">
        <v>292</v>
      </c>
      <c r="GS72" s="390" t="s">
        <v>292</v>
      </c>
      <c r="GT72" s="391" t="s">
        <v>292</v>
      </c>
      <c r="GU72" s="392" t="s">
        <v>292</v>
      </c>
      <c r="GV72" s="393" t="s">
        <v>292</v>
      </c>
      <c r="GW72" s="394" t="s">
        <v>292</v>
      </c>
      <c r="GX72" s="386"/>
      <c r="GY72" s="395"/>
      <c r="GZ72" s="415"/>
      <c r="HA72" s="387" t="str">
        <f t="shared" si="52"/>
        <v/>
      </c>
      <c r="HB72" s="388" t="s">
        <v>292</v>
      </c>
      <c r="HC72" s="389" t="s">
        <v>292</v>
      </c>
      <c r="HD72" s="389" t="s">
        <v>292</v>
      </c>
      <c r="HE72" s="390" t="s">
        <v>292</v>
      </c>
      <c r="HF72" s="391" t="s">
        <v>292</v>
      </c>
      <c r="HG72" s="392" t="s">
        <v>292</v>
      </c>
      <c r="HH72" s="393" t="s">
        <v>292</v>
      </c>
      <c r="HI72" s="394" t="s">
        <v>292</v>
      </c>
      <c r="HJ72" s="386" t="s">
        <v>292</v>
      </c>
      <c r="HK72" s="395"/>
      <c r="HM72" s="387" t="str">
        <f t="shared" si="53"/>
        <v/>
      </c>
      <c r="HN72" s="388" t="s">
        <v>292</v>
      </c>
      <c r="HO72" s="396"/>
      <c r="HP72" s="389"/>
      <c r="HQ72" s="390" t="s">
        <v>292</v>
      </c>
      <c r="HR72" s="391" t="s">
        <v>292</v>
      </c>
      <c r="HS72" s="392" t="s">
        <v>292</v>
      </c>
      <c r="HT72" s="393" t="s">
        <v>292</v>
      </c>
      <c r="HU72" s="394" t="s">
        <v>292</v>
      </c>
      <c r="HV72" s="386" t="s">
        <v>292</v>
      </c>
      <c r="HW72" s="395"/>
      <c r="HY72" s="387" t="str">
        <f t="shared" si="54"/>
        <v/>
      </c>
      <c r="HZ72" s="388" t="s">
        <v>292</v>
      </c>
      <c r="IA72" s="419" t="s">
        <v>292</v>
      </c>
      <c r="IB72" s="419" t="s">
        <v>292</v>
      </c>
      <c r="IC72" s="390" t="s">
        <v>292</v>
      </c>
      <c r="ID72" s="391" t="s">
        <v>292</v>
      </c>
      <c r="IE72" s="392" t="s">
        <v>292</v>
      </c>
      <c r="IF72" s="393" t="s">
        <v>292</v>
      </c>
      <c r="IG72" s="394" t="s">
        <v>292</v>
      </c>
      <c r="IH72" s="386" t="s">
        <v>292</v>
      </c>
      <c r="II72" s="395"/>
      <c r="IK72" s="387" t="str">
        <f t="shared" si="55"/>
        <v/>
      </c>
      <c r="IL72" s="388" t="s">
        <v>292</v>
      </c>
      <c r="IM72" s="419" t="s">
        <v>292</v>
      </c>
      <c r="IN72" s="419" t="s">
        <v>292</v>
      </c>
      <c r="IO72" s="390" t="s">
        <v>292</v>
      </c>
      <c r="IP72" s="391" t="s">
        <v>292</v>
      </c>
      <c r="IQ72" s="392" t="s">
        <v>292</v>
      </c>
      <c r="IR72" s="393" t="s">
        <v>292</v>
      </c>
      <c r="IS72" s="394" t="s">
        <v>292</v>
      </c>
      <c r="IT72" s="386" t="s">
        <v>292</v>
      </c>
      <c r="IU72" s="395"/>
      <c r="IV72" s="364" t="s">
        <v>292</v>
      </c>
      <c r="IW72" s="387" t="str">
        <f t="shared" si="0"/>
        <v/>
      </c>
      <c r="IX72" s="388" t="str">
        <f t="shared" si="1"/>
        <v/>
      </c>
      <c r="IY72" s="419" t="str">
        <f t="shared" si="56"/>
        <v/>
      </c>
      <c r="IZ72" s="396" t="str">
        <f t="shared" si="57"/>
        <v/>
      </c>
      <c r="JA72" s="390" t="str">
        <f t="shared" si="3"/>
        <v/>
      </c>
      <c r="JB72" s="391" t="str">
        <f t="shared" si="58"/>
        <v/>
      </c>
      <c r="JC72" s="392" t="str">
        <f t="shared" si="4"/>
        <v/>
      </c>
      <c r="JD72" s="393" t="str">
        <f t="shared" si="80"/>
        <v/>
      </c>
      <c r="JE72" s="394" t="str">
        <f t="shared" si="5"/>
        <v/>
      </c>
      <c r="JF72" s="386" t="str">
        <f t="shared" si="6"/>
        <v/>
      </c>
      <c r="JG72" s="395"/>
      <c r="JH72" s="420" t="s">
        <v>292</v>
      </c>
      <c r="JI72" s="387" t="str">
        <f t="shared" si="59"/>
        <v/>
      </c>
      <c r="JJ72" s="388" t="str">
        <f t="shared" si="60"/>
        <v/>
      </c>
      <c r="JK72" s="419" t="str">
        <f t="shared" si="61"/>
        <v/>
      </c>
      <c r="JL72" s="396" t="str">
        <f t="shared" si="62"/>
        <v/>
      </c>
      <c r="JM72" s="390" t="str">
        <f t="shared" si="63"/>
        <v/>
      </c>
      <c r="JN72" s="391" t="str">
        <f t="shared" si="64"/>
        <v/>
      </c>
      <c r="JO72" s="392" t="str">
        <f t="shared" si="65"/>
        <v/>
      </c>
      <c r="JP72" s="393" t="str">
        <f t="shared" si="66"/>
        <v/>
      </c>
      <c r="JQ72" s="394" t="str">
        <f t="shared" si="67"/>
        <v/>
      </c>
      <c r="JR72" s="386" t="str">
        <f t="shared" si="68"/>
        <v/>
      </c>
      <c r="JS72" s="395"/>
      <c r="JT72" s="420" t="s">
        <v>292</v>
      </c>
      <c r="JU72" s="387" t="str">
        <f t="shared" si="69"/>
        <v/>
      </c>
      <c r="JV72" s="388" t="str">
        <f t="shared" si="70"/>
        <v/>
      </c>
      <c r="JW72" s="419" t="str">
        <f t="shared" si="71"/>
        <v/>
      </c>
      <c r="JX72" s="396" t="str">
        <f t="shared" si="72"/>
        <v/>
      </c>
      <c r="JY72" s="390" t="str">
        <f t="shared" si="73"/>
        <v/>
      </c>
      <c r="JZ72" s="391" t="str">
        <f t="shared" si="74"/>
        <v/>
      </c>
      <c r="KA72" s="392" t="str">
        <f t="shared" si="75"/>
        <v/>
      </c>
      <c r="KB72" s="393" t="str">
        <f t="shared" si="76"/>
        <v/>
      </c>
      <c r="KC72" s="394" t="str">
        <f t="shared" si="77"/>
        <v/>
      </c>
      <c r="KD72" s="386" t="str">
        <f t="shared" si="78"/>
        <v/>
      </c>
      <c r="KE72" s="395"/>
      <c r="KG72" s="387" t="str">
        <f t="shared" si="26"/>
        <v/>
      </c>
      <c r="KH72" s="388" t="str">
        <f t="shared" si="27"/>
        <v/>
      </c>
      <c r="KI72" s="419" t="str">
        <f t="shared" si="28"/>
        <v/>
      </c>
      <c r="KJ72" s="396" t="str">
        <f t="shared" si="29"/>
        <v/>
      </c>
      <c r="KK72" s="390" t="str">
        <f t="shared" si="30"/>
        <v/>
      </c>
      <c r="KL72" s="391" t="str">
        <f t="shared" si="79"/>
        <v/>
      </c>
      <c r="KM72" s="392" t="str">
        <f t="shared" si="31"/>
        <v/>
      </c>
      <c r="KN72" s="393" t="str">
        <f t="shared" si="32"/>
        <v/>
      </c>
      <c r="KO72" s="394" t="str">
        <f t="shared" si="33"/>
        <v/>
      </c>
      <c r="KP72" s="386" t="str">
        <f t="shared" si="34"/>
        <v/>
      </c>
      <c r="KQ72" s="395"/>
    </row>
    <row r="73" spans="1:304" ht="13.5" customHeight="1">
      <c r="A73" s="385"/>
      <c r="B73" s="415" t="s">
        <v>316</v>
      </c>
      <c r="D73" s="364"/>
      <c r="E73" s="387" t="str">
        <f t="shared" si="35"/>
        <v/>
      </c>
      <c r="F73" s="388" t="s">
        <v>292</v>
      </c>
      <c r="G73" s="389" t="s">
        <v>292</v>
      </c>
      <c r="H73" s="389" t="s">
        <v>292</v>
      </c>
      <c r="I73" s="390" t="s">
        <v>292</v>
      </c>
      <c r="J73" s="391" t="s">
        <v>292</v>
      </c>
      <c r="K73" s="392" t="s">
        <v>292</v>
      </c>
      <c r="L73" s="393" t="s">
        <v>292</v>
      </c>
      <c r="M73" s="394" t="s">
        <v>292</v>
      </c>
      <c r="N73" s="386" t="s">
        <v>292</v>
      </c>
      <c r="O73" s="395"/>
      <c r="P73" s="415"/>
      <c r="Q73" s="387" t="str">
        <f t="shared" si="36"/>
        <v/>
      </c>
      <c r="R73" s="388" t="s">
        <v>292</v>
      </c>
      <c r="S73" s="389" t="s">
        <v>292</v>
      </c>
      <c r="T73" s="389" t="s">
        <v>292</v>
      </c>
      <c r="U73" s="390" t="s">
        <v>292</v>
      </c>
      <c r="V73" s="391" t="s">
        <v>292</v>
      </c>
      <c r="W73" s="392" t="s">
        <v>292</v>
      </c>
      <c r="X73" s="393" t="s">
        <v>292</v>
      </c>
      <c r="Y73" s="394" t="s">
        <v>292</v>
      </c>
      <c r="Z73" s="386" t="s">
        <v>292</v>
      </c>
      <c r="AA73" s="395"/>
      <c r="AB73" s="415"/>
      <c r="AC73" s="387" t="str">
        <f t="shared" si="37"/>
        <v/>
      </c>
      <c r="AD73" s="388" t="s">
        <v>292</v>
      </c>
      <c r="AE73" s="389" t="s">
        <v>292</v>
      </c>
      <c r="AF73" s="389" t="s">
        <v>292</v>
      </c>
      <c r="AG73" s="390" t="s">
        <v>292</v>
      </c>
      <c r="AH73" s="391" t="s">
        <v>292</v>
      </c>
      <c r="AI73" s="392" t="s">
        <v>292</v>
      </c>
      <c r="AJ73" s="393" t="s">
        <v>292</v>
      </c>
      <c r="AK73" s="394" t="s">
        <v>292</v>
      </c>
      <c r="AL73" s="386" t="s">
        <v>292</v>
      </c>
      <c r="AM73" s="395"/>
      <c r="AN73" s="415"/>
      <c r="AO73" s="387" t="str">
        <f t="shared" si="38"/>
        <v/>
      </c>
      <c r="AP73" s="388" t="s">
        <v>292</v>
      </c>
      <c r="AQ73" s="389" t="s">
        <v>292</v>
      </c>
      <c r="AR73" s="389" t="s">
        <v>292</v>
      </c>
      <c r="AS73" s="390" t="s">
        <v>292</v>
      </c>
      <c r="AT73" s="391" t="s">
        <v>292</v>
      </c>
      <c r="AU73" s="392" t="s">
        <v>292</v>
      </c>
      <c r="AV73" s="393" t="s">
        <v>292</v>
      </c>
      <c r="AW73" s="394" t="s">
        <v>292</v>
      </c>
      <c r="AX73" s="386" t="s">
        <v>292</v>
      </c>
      <c r="AY73" s="395"/>
      <c r="AZ73" s="415"/>
      <c r="BA73" s="387" t="str">
        <f t="shared" si="39"/>
        <v/>
      </c>
      <c r="BB73" s="388" t="s">
        <v>292</v>
      </c>
      <c r="BC73" s="389" t="s">
        <v>292</v>
      </c>
      <c r="BD73" s="389" t="s">
        <v>292</v>
      </c>
      <c r="BE73" s="390" t="s">
        <v>292</v>
      </c>
      <c r="BF73" s="391" t="s">
        <v>292</v>
      </c>
      <c r="BG73" s="392" t="s">
        <v>292</v>
      </c>
      <c r="BH73" s="393" t="s">
        <v>292</v>
      </c>
      <c r="BI73" s="394" t="s">
        <v>292</v>
      </c>
      <c r="BJ73" s="386" t="s">
        <v>292</v>
      </c>
      <c r="BK73" s="395"/>
      <c r="BL73" s="415"/>
      <c r="BM73" s="387" t="str">
        <f t="shared" si="40"/>
        <v/>
      </c>
      <c r="BN73" s="388" t="s">
        <v>292</v>
      </c>
      <c r="BO73" s="389" t="s">
        <v>292</v>
      </c>
      <c r="BP73" s="389" t="s">
        <v>292</v>
      </c>
      <c r="BQ73" s="390" t="s">
        <v>292</v>
      </c>
      <c r="BR73" s="391" t="s">
        <v>292</v>
      </c>
      <c r="BS73" s="392" t="s">
        <v>292</v>
      </c>
      <c r="BT73" s="393" t="s">
        <v>292</v>
      </c>
      <c r="BU73" s="394" t="s">
        <v>292</v>
      </c>
      <c r="BV73" s="386" t="s">
        <v>292</v>
      </c>
      <c r="BW73" s="395"/>
      <c r="BX73" s="417"/>
      <c r="BY73" s="387" t="str">
        <f t="shared" si="41"/>
        <v/>
      </c>
      <c r="BZ73" s="388" t="s">
        <v>292</v>
      </c>
      <c r="CA73" s="389" t="s">
        <v>292</v>
      </c>
      <c r="CB73" s="389" t="s">
        <v>292</v>
      </c>
      <c r="CC73" s="390" t="s">
        <v>292</v>
      </c>
      <c r="CD73" s="391" t="s">
        <v>292</v>
      </c>
      <c r="CE73" s="392" t="s">
        <v>292</v>
      </c>
      <c r="CF73" s="393" t="s">
        <v>292</v>
      </c>
      <c r="CG73" s="394" t="s">
        <v>292</v>
      </c>
      <c r="CH73" s="386" t="s">
        <v>292</v>
      </c>
      <c r="CI73" s="395"/>
      <c r="CJ73" s="418"/>
      <c r="CK73" s="387">
        <f t="shared" si="42"/>
        <v>36621</v>
      </c>
      <c r="CL73" s="388" t="s">
        <v>364</v>
      </c>
      <c r="CM73" s="389">
        <v>36438</v>
      </c>
      <c r="CN73" s="389">
        <v>36621</v>
      </c>
      <c r="CO73" s="390" t="s">
        <v>1111</v>
      </c>
      <c r="CP73" s="391" t="s">
        <v>659</v>
      </c>
      <c r="CQ73" s="392" t="s">
        <v>615</v>
      </c>
      <c r="CR73" s="393" t="s">
        <v>1335</v>
      </c>
      <c r="CS73" s="394" t="s">
        <v>1112</v>
      </c>
      <c r="CT73" s="386" t="s">
        <v>292</v>
      </c>
      <c r="CU73" s="395"/>
      <c r="CV73" s="418"/>
      <c r="CW73" s="387" t="str">
        <f t="shared" si="43"/>
        <v/>
      </c>
      <c r="CX73" s="388" t="s">
        <v>292</v>
      </c>
      <c r="CY73" s="389" t="s">
        <v>292</v>
      </c>
      <c r="CZ73" s="389" t="s">
        <v>292</v>
      </c>
      <c r="DA73" s="390" t="s">
        <v>292</v>
      </c>
      <c r="DB73" s="391" t="s">
        <v>292</v>
      </c>
      <c r="DC73" s="392" t="s">
        <v>292</v>
      </c>
      <c r="DD73" s="393" t="s">
        <v>292</v>
      </c>
      <c r="DE73" s="394" t="s">
        <v>292</v>
      </c>
      <c r="DF73" s="386" t="s">
        <v>292</v>
      </c>
      <c r="DG73" s="395"/>
      <c r="DH73" s="418"/>
      <c r="DI73" s="387" t="str">
        <f t="shared" si="44"/>
        <v/>
      </c>
      <c r="DJ73" s="388" t="s">
        <v>292</v>
      </c>
      <c r="DK73" s="389" t="s">
        <v>292</v>
      </c>
      <c r="DL73" s="389" t="s">
        <v>292</v>
      </c>
      <c r="DM73" s="390" t="s">
        <v>292</v>
      </c>
      <c r="DN73" s="391" t="s">
        <v>292</v>
      </c>
      <c r="DO73" s="392" t="s">
        <v>292</v>
      </c>
      <c r="DP73" s="393" t="s">
        <v>292</v>
      </c>
      <c r="DQ73" s="394" t="s">
        <v>292</v>
      </c>
      <c r="DR73" s="386" t="s">
        <v>292</v>
      </c>
      <c r="DS73" s="395"/>
      <c r="DT73" s="415"/>
      <c r="DU73" s="387" t="str">
        <f t="shared" si="45"/>
        <v/>
      </c>
      <c r="DV73" s="388" t="s">
        <v>292</v>
      </c>
      <c r="DW73" s="389" t="s">
        <v>292</v>
      </c>
      <c r="DX73" s="389" t="s">
        <v>292</v>
      </c>
      <c r="DY73" s="390" t="s">
        <v>292</v>
      </c>
      <c r="DZ73" s="391" t="s">
        <v>292</v>
      </c>
      <c r="EA73" s="392" t="s">
        <v>292</v>
      </c>
      <c r="EB73" s="393" t="s">
        <v>292</v>
      </c>
      <c r="EC73" s="394" t="s">
        <v>292</v>
      </c>
      <c r="ED73" s="386" t="s">
        <v>292</v>
      </c>
      <c r="EE73" s="395"/>
      <c r="EF73" s="415"/>
      <c r="EG73" s="387" t="str">
        <f t="shared" si="46"/>
        <v/>
      </c>
      <c r="EH73" s="388" t="s">
        <v>292</v>
      </c>
      <c r="EI73" s="389" t="s">
        <v>292</v>
      </c>
      <c r="EJ73" s="389" t="s">
        <v>292</v>
      </c>
      <c r="EK73" s="390" t="s">
        <v>292</v>
      </c>
      <c r="EL73" s="391" t="s">
        <v>292</v>
      </c>
      <c r="EM73" s="392" t="s">
        <v>292</v>
      </c>
      <c r="EN73" s="393" t="s">
        <v>292</v>
      </c>
      <c r="EO73" s="394" t="s">
        <v>292</v>
      </c>
      <c r="EP73" s="386" t="s">
        <v>292</v>
      </c>
      <c r="EQ73" s="395"/>
      <c r="ER73" s="415"/>
      <c r="ES73" s="387" t="str">
        <f t="shared" si="47"/>
        <v/>
      </c>
      <c r="ET73" s="388" t="s">
        <v>292</v>
      </c>
      <c r="EU73" s="389" t="s">
        <v>292</v>
      </c>
      <c r="EV73" s="389" t="s">
        <v>292</v>
      </c>
      <c r="EW73" s="390" t="s">
        <v>292</v>
      </c>
      <c r="EX73" s="391" t="s">
        <v>292</v>
      </c>
      <c r="EY73" s="392" t="s">
        <v>292</v>
      </c>
      <c r="EZ73" s="393" t="s">
        <v>292</v>
      </c>
      <c r="FA73" s="394" t="s">
        <v>292</v>
      </c>
      <c r="FB73" s="386" t="s">
        <v>292</v>
      </c>
      <c r="FC73" s="395"/>
      <c r="FD73" s="415"/>
      <c r="FE73" s="387" t="str">
        <f t="shared" si="48"/>
        <v/>
      </c>
      <c r="FF73" s="388" t="s">
        <v>292</v>
      </c>
      <c r="FG73" s="389" t="s">
        <v>292</v>
      </c>
      <c r="FH73" s="389" t="s">
        <v>292</v>
      </c>
      <c r="FI73" s="390" t="s">
        <v>292</v>
      </c>
      <c r="FJ73" s="391" t="s">
        <v>292</v>
      </c>
      <c r="FK73" s="392" t="s">
        <v>292</v>
      </c>
      <c r="FL73" s="393" t="s">
        <v>292</v>
      </c>
      <c r="FM73" s="394" t="s">
        <v>292</v>
      </c>
      <c r="FN73" s="386" t="s">
        <v>292</v>
      </c>
      <c r="FO73" s="395"/>
      <c r="FP73" s="415"/>
      <c r="FQ73" s="387" t="str">
        <f t="shared" si="49"/>
        <v/>
      </c>
      <c r="FR73" s="388" t="s">
        <v>292</v>
      </c>
      <c r="FS73" s="389" t="s">
        <v>292</v>
      </c>
      <c r="FT73" s="389" t="s">
        <v>292</v>
      </c>
      <c r="FU73" s="390" t="s">
        <v>292</v>
      </c>
      <c r="FV73" s="391" t="s">
        <v>292</v>
      </c>
      <c r="FW73" s="392" t="s">
        <v>292</v>
      </c>
      <c r="FX73" s="393" t="s">
        <v>292</v>
      </c>
      <c r="FY73" s="394" t="s">
        <v>292</v>
      </c>
      <c r="FZ73" s="386" t="s">
        <v>292</v>
      </c>
      <c r="GA73" s="395"/>
      <c r="GB73" s="415"/>
      <c r="GC73" s="387" t="str">
        <f t="shared" si="50"/>
        <v/>
      </c>
      <c r="GD73" s="388" t="s">
        <v>292</v>
      </c>
      <c r="GE73" s="389" t="s">
        <v>292</v>
      </c>
      <c r="GF73" s="389" t="s">
        <v>292</v>
      </c>
      <c r="GG73" s="390" t="s">
        <v>292</v>
      </c>
      <c r="GH73" s="391" t="s">
        <v>292</v>
      </c>
      <c r="GI73" s="392" t="s">
        <v>292</v>
      </c>
      <c r="GJ73" s="393" t="s">
        <v>292</v>
      </c>
      <c r="GK73" s="394" t="s">
        <v>292</v>
      </c>
      <c r="GL73" s="386" t="s">
        <v>292</v>
      </c>
      <c r="GM73" s="395"/>
      <c r="GN73" s="415"/>
      <c r="GO73" s="387" t="str">
        <f t="shared" si="51"/>
        <v/>
      </c>
      <c r="GP73" s="388" t="s">
        <v>292</v>
      </c>
      <c r="GQ73" s="389" t="s">
        <v>292</v>
      </c>
      <c r="GR73" s="389" t="s">
        <v>292</v>
      </c>
      <c r="GS73" s="390" t="s">
        <v>292</v>
      </c>
      <c r="GT73" s="391" t="s">
        <v>292</v>
      </c>
      <c r="GU73" s="392" t="s">
        <v>292</v>
      </c>
      <c r="GV73" s="393" t="s">
        <v>292</v>
      </c>
      <c r="GW73" s="394" t="s">
        <v>292</v>
      </c>
      <c r="GX73" s="386"/>
      <c r="GY73" s="395"/>
      <c r="GZ73" s="415"/>
      <c r="HA73" s="387" t="str">
        <f t="shared" si="52"/>
        <v/>
      </c>
      <c r="HB73" s="388" t="s">
        <v>292</v>
      </c>
      <c r="HC73" s="389" t="s">
        <v>292</v>
      </c>
      <c r="HD73" s="389" t="s">
        <v>292</v>
      </c>
      <c r="HE73" s="390" t="s">
        <v>292</v>
      </c>
      <c r="HF73" s="391" t="s">
        <v>292</v>
      </c>
      <c r="HG73" s="392" t="s">
        <v>292</v>
      </c>
      <c r="HH73" s="393" t="s">
        <v>292</v>
      </c>
      <c r="HI73" s="394" t="s">
        <v>292</v>
      </c>
      <c r="HJ73" s="386" t="s">
        <v>292</v>
      </c>
      <c r="HK73" s="395"/>
      <c r="HM73" s="387" t="str">
        <f t="shared" si="53"/>
        <v/>
      </c>
      <c r="HN73" s="388" t="s">
        <v>292</v>
      </c>
      <c r="HO73" s="396"/>
      <c r="HP73" s="389"/>
      <c r="HQ73" s="390" t="s">
        <v>292</v>
      </c>
      <c r="HR73" s="391" t="s">
        <v>292</v>
      </c>
      <c r="HS73" s="392" t="s">
        <v>292</v>
      </c>
      <c r="HT73" s="393" t="s">
        <v>292</v>
      </c>
      <c r="HU73" s="394" t="s">
        <v>292</v>
      </c>
      <c r="HV73" s="386" t="s">
        <v>292</v>
      </c>
      <c r="HW73" s="395"/>
      <c r="HY73" s="387" t="str">
        <f t="shared" si="54"/>
        <v/>
      </c>
      <c r="HZ73" s="388" t="s">
        <v>292</v>
      </c>
      <c r="IA73" s="419" t="s">
        <v>292</v>
      </c>
      <c r="IB73" s="419" t="s">
        <v>292</v>
      </c>
      <c r="IC73" s="390" t="s">
        <v>292</v>
      </c>
      <c r="ID73" s="391" t="s">
        <v>292</v>
      </c>
      <c r="IE73" s="392" t="s">
        <v>292</v>
      </c>
      <c r="IF73" s="393" t="s">
        <v>292</v>
      </c>
      <c r="IG73" s="394" t="s">
        <v>292</v>
      </c>
      <c r="IH73" s="386" t="s">
        <v>292</v>
      </c>
      <c r="II73" s="395"/>
      <c r="IK73" s="387" t="str">
        <f t="shared" si="55"/>
        <v/>
      </c>
      <c r="IL73" s="388" t="s">
        <v>292</v>
      </c>
      <c r="IM73" s="419" t="s">
        <v>292</v>
      </c>
      <c r="IN73" s="419" t="s">
        <v>292</v>
      </c>
      <c r="IO73" s="390" t="s">
        <v>292</v>
      </c>
      <c r="IP73" s="391" t="s">
        <v>292</v>
      </c>
      <c r="IQ73" s="392" t="s">
        <v>292</v>
      </c>
      <c r="IR73" s="393" t="s">
        <v>292</v>
      </c>
      <c r="IS73" s="394" t="s">
        <v>292</v>
      </c>
      <c r="IT73" s="386" t="s">
        <v>292</v>
      </c>
      <c r="IU73" s="395"/>
      <c r="IV73" s="364" t="s">
        <v>292</v>
      </c>
      <c r="IW73" s="387" t="str">
        <f t="shared" si="0"/>
        <v/>
      </c>
      <c r="IX73" s="388" t="str">
        <f t="shared" si="1"/>
        <v/>
      </c>
      <c r="IY73" s="419" t="str">
        <f t="shared" si="56"/>
        <v/>
      </c>
      <c r="IZ73" s="396" t="str">
        <f t="shared" si="57"/>
        <v/>
      </c>
      <c r="JA73" s="390" t="str">
        <f t="shared" si="3"/>
        <v/>
      </c>
      <c r="JB73" s="391" t="str">
        <f t="shared" si="58"/>
        <v/>
      </c>
      <c r="JC73" s="392" t="str">
        <f t="shared" si="4"/>
        <v/>
      </c>
      <c r="JD73" s="393" t="str">
        <f t="shared" si="80"/>
        <v/>
      </c>
      <c r="JE73" s="394" t="str">
        <f t="shared" si="5"/>
        <v/>
      </c>
      <c r="JF73" s="386" t="str">
        <f t="shared" si="6"/>
        <v/>
      </c>
      <c r="JG73" s="395"/>
      <c r="JH73" s="420" t="s">
        <v>292</v>
      </c>
      <c r="JI73" s="387" t="str">
        <f t="shared" si="59"/>
        <v/>
      </c>
      <c r="JJ73" s="388" t="str">
        <f t="shared" si="60"/>
        <v/>
      </c>
      <c r="JK73" s="419" t="str">
        <f t="shared" si="61"/>
        <v/>
      </c>
      <c r="JL73" s="396" t="str">
        <f t="shared" si="62"/>
        <v/>
      </c>
      <c r="JM73" s="390" t="str">
        <f t="shared" si="63"/>
        <v/>
      </c>
      <c r="JN73" s="391" t="str">
        <f t="shared" si="64"/>
        <v/>
      </c>
      <c r="JO73" s="392" t="str">
        <f t="shared" si="65"/>
        <v/>
      </c>
      <c r="JP73" s="393" t="str">
        <f t="shared" si="66"/>
        <v/>
      </c>
      <c r="JQ73" s="394" t="str">
        <f t="shared" si="67"/>
        <v/>
      </c>
      <c r="JR73" s="386" t="str">
        <f t="shared" si="68"/>
        <v/>
      </c>
      <c r="JS73" s="395"/>
      <c r="JT73" s="420" t="s">
        <v>292</v>
      </c>
      <c r="JU73" s="387" t="str">
        <f t="shared" si="69"/>
        <v/>
      </c>
      <c r="JV73" s="388" t="str">
        <f t="shared" si="70"/>
        <v/>
      </c>
      <c r="JW73" s="419" t="str">
        <f t="shared" si="71"/>
        <v/>
      </c>
      <c r="JX73" s="396" t="str">
        <f t="shared" si="72"/>
        <v/>
      </c>
      <c r="JY73" s="390" t="str">
        <f t="shared" si="73"/>
        <v/>
      </c>
      <c r="JZ73" s="391" t="str">
        <f t="shared" si="74"/>
        <v/>
      </c>
      <c r="KA73" s="392" t="str">
        <f t="shared" si="75"/>
        <v/>
      </c>
      <c r="KB73" s="393" t="str">
        <f t="shared" si="76"/>
        <v/>
      </c>
      <c r="KC73" s="394" t="str">
        <f t="shared" si="77"/>
        <v/>
      </c>
      <c r="KD73" s="386" t="str">
        <f t="shared" si="78"/>
        <v/>
      </c>
      <c r="KE73" s="395"/>
      <c r="KG73" s="387" t="str">
        <f t="shared" si="26"/>
        <v/>
      </c>
      <c r="KH73" s="388" t="str">
        <f t="shared" si="27"/>
        <v/>
      </c>
      <c r="KI73" s="419" t="str">
        <f t="shared" si="28"/>
        <v/>
      </c>
      <c r="KJ73" s="396" t="str">
        <f t="shared" si="29"/>
        <v/>
      </c>
      <c r="KK73" s="390" t="str">
        <f t="shared" si="30"/>
        <v/>
      </c>
      <c r="KL73" s="391" t="str">
        <f t="shared" si="79"/>
        <v/>
      </c>
      <c r="KM73" s="392" t="str">
        <f t="shared" si="31"/>
        <v/>
      </c>
      <c r="KN73" s="393" t="str">
        <f t="shared" si="32"/>
        <v/>
      </c>
      <c r="KO73" s="394" t="str">
        <f t="shared" si="33"/>
        <v/>
      </c>
      <c r="KP73" s="386" t="str">
        <f t="shared" si="34"/>
        <v/>
      </c>
      <c r="KQ73" s="395"/>
    </row>
    <row r="74" spans="1:304" ht="13.5" customHeight="1">
      <c r="A74" s="385"/>
      <c r="B74" s="415" t="s">
        <v>353</v>
      </c>
      <c r="C74" s="395"/>
      <c r="E74" s="387" t="str">
        <f t="shared" ref="E74:E87" si="188">IF(I74="","",E$3)</f>
        <v/>
      </c>
      <c r="F74" s="388" t="s">
        <v>292</v>
      </c>
      <c r="G74" s="389" t="s">
        <v>292</v>
      </c>
      <c r="H74" s="389" t="s">
        <v>292</v>
      </c>
      <c r="I74" s="390" t="s">
        <v>292</v>
      </c>
      <c r="J74" s="391" t="s">
        <v>292</v>
      </c>
      <c r="K74" s="392" t="s">
        <v>292</v>
      </c>
      <c r="L74" s="393" t="s">
        <v>292</v>
      </c>
      <c r="M74" s="394" t="s">
        <v>292</v>
      </c>
      <c r="N74" s="386" t="s">
        <v>292</v>
      </c>
      <c r="O74" s="395"/>
      <c r="P74" s="415"/>
      <c r="Q74" s="387" t="str">
        <f t="shared" ref="Q74:Q87" si="189">IF(U74="","",Q$3)</f>
        <v/>
      </c>
      <c r="R74" s="388" t="s">
        <v>292</v>
      </c>
      <c r="S74" s="389" t="s">
        <v>292</v>
      </c>
      <c r="T74" s="389" t="s">
        <v>292</v>
      </c>
      <c r="U74" s="390" t="s">
        <v>292</v>
      </c>
      <c r="V74" s="391" t="s">
        <v>292</v>
      </c>
      <c r="W74" s="392" t="s">
        <v>292</v>
      </c>
      <c r="X74" s="393" t="s">
        <v>292</v>
      </c>
      <c r="Y74" s="394" t="s">
        <v>292</v>
      </c>
      <c r="Z74" s="386" t="s">
        <v>292</v>
      </c>
      <c r="AA74" s="395"/>
      <c r="AB74" s="415"/>
      <c r="AC74" s="387" t="str">
        <f t="shared" ref="AC74:AC87" si="190">IF(AG74="","",AC$3)</f>
        <v/>
      </c>
      <c r="AD74" s="388" t="s">
        <v>292</v>
      </c>
      <c r="AE74" s="389" t="s">
        <v>292</v>
      </c>
      <c r="AF74" s="389" t="s">
        <v>292</v>
      </c>
      <c r="AG74" s="390" t="s">
        <v>292</v>
      </c>
      <c r="AH74" s="391" t="s">
        <v>292</v>
      </c>
      <c r="AI74" s="392" t="s">
        <v>292</v>
      </c>
      <c r="AJ74" s="393" t="s">
        <v>292</v>
      </c>
      <c r="AK74" s="394" t="s">
        <v>292</v>
      </c>
      <c r="AL74" s="386" t="s">
        <v>292</v>
      </c>
      <c r="AM74" s="395"/>
      <c r="AN74" s="415"/>
      <c r="AO74" s="387" t="str">
        <f t="shared" ref="AO74:AO87" si="191">IF(AS74="","",AO$3)</f>
        <v/>
      </c>
      <c r="AP74" s="388" t="s">
        <v>292</v>
      </c>
      <c r="AQ74" s="389" t="s">
        <v>292</v>
      </c>
      <c r="AR74" s="389" t="s">
        <v>292</v>
      </c>
      <c r="AS74" s="390" t="s">
        <v>292</v>
      </c>
      <c r="AT74" s="391" t="s">
        <v>292</v>
      </c>
      <c r="AU74" s="392" t="s">
        <v>292</v>
      </c>
      <c r="AV74" s="393" t="s">
        <v>292</v>
      </c>
      <c r="AW74" s="394" t="s">
        <v>292</v>
      </c>
      <c r="AX74" s="386" t="s">
        <v>292</v>
      </c>
      <c r="AY74" s="395"/>
      <c r="AZ74" s="415"/>
      <c r="BA74" s="387" t="str">
        <f>IF(BE74="","",BA$3)</f>
        <v/>
      </c>
      <c r="BB74" s="388" t="s">
        <v>292</v>
      </c>
      <c r="BC74" s="389" t="s">
        <v>292</v>
      </c>
      <c r="BD74" s="389" t="s">
        <v>292</v>
      </c>
      <c r="BE74" s="390" t="s">
        <v>292</v>
      </c>
      <c r="BF74" s="391" t="s">
        <v>292</v>
      </c>
      <c r="BG74" s="392" t="s">
        <v>292</v>
      </c>
      <c r="BH74" s="393" t="s">
        <v>292</v>
      </c>
      <c r="BI74" s="394" t="s">
        <v>292</v>
      </c>
      <c r="BJ74" s="386" t="s">
        <v>292</v>
      </c>
      <c r="BK74" s="395"/>
      <c r="BL74" s="415"/>
      <c r="BM74" s="387" t="str">
        <f t="shared" ref="BM74:BM87" si="192">IF(BQ74="","",BM$3)</f>
        <v/>
      </c>
      <c r="BN74" s="388" t="s">
        <v>292</v>
      </c>
      <c r="BO74" s="389" t="s">
        <v>292</v>
      </c>
      <c r="BP74" s="389" t="s">
        <v>292</v>
      </c>
      <c r="BQ74" s="390" t="s">
        <v>292</v>
      </c>
      <c r="BR74" s="391" t="s">
        <v>292</v>
      </c>
      <c r="BS74" s="392" t="s">
        <v>292</v>
      </c>
      <c r="BT74" s="393" t="s">
        <v>292</v>
      </c>
      <c r="BU74" s="394" t="s">
        <v>292</v>
      </c>
      <c r="BV74" s="386" t="s">
        <v>292</v>
      </c>
      <c r="BW74" s="395"/>
      <c r="BX74" s="421"/>
      <c r="BY74" s="387" t="str">
        <f t="shared" ref="BY74:BY87" si="193">IF(CC74="","",BY$3)</f>
        <v/>
      </c>
      <c r="BZ74" s="388" t="s">
        <v>292</v>
      </c>
      <c r="CA74" s="389" t="s">
        <v>292</v>
      </c>
      <c r="CB74" s="389" t="s">
        <v>292</v>
      </c>
      <c r="CC74" s="390" t="s">
        <v>292</v>
      </c>
      <c r="CD74" s="391" t="s">
        <v>292</v>
      </c>
      <c r="CE74" s="392" t="s">
        <v>292</v>
      </c>
      <c r="CF74" s="393" t="s">
        <v>292</v>
      </c>
      <c r="CG74" s="394" t="s">
        <v>292</v>
      </c>
      <c r="CH74" s="386" t="s">
        <v>292</v>
      </c>
      <c r="CI74" s="395"/>
      <c r="CJ74" s="421"/>
      <c r="CK74" s="387">
        <f t="shared" ref="CK74:CK87" si="194">IF(CO74="","",CK$3)</f>
        <v>36621</v>
      </c>
      <c r="CL74" s="388" t="s">
        <v>364</v>
      </c>
      <c r="CM74" s="389">
        <v>36174</v>
      </c>
      <c r="CN74" s="389">
        <v>36438</v>
      </c>
      <c r="CO74" s="390" t="s">
        <v>970</v>
      </c>
      <c r="CP74" s="391" t="s">
        <v>758</v>
      </c>
      <c r="CQ74" s="392" t="s">
        <v>615</v>
      </c>
      <c r="CR74" s="393" t="s">
        <v>1335</v>
      </c>
      <c r="CS74" s="394" t="s">
        <v>971</v>
      </c>
      <c r="CT74" s="386" t="s">
        <v>292</v>
      </c>
      <c r="CU74" s="395"/>
      <c r="CV74" s="415"/>
      <c r="CW74" s="387">
        <f t="shared" ref="CW74:CW87" si="195">IF(DA74="","",CW$3)</f>
        <v>36711</v>
      </c>
      <c r="CX74" s="388" t="s">
        <v>365</v>
      </c>
      <c r="CY74" s="389">
        <v>36621</v>
      </c>
      <c r="CZ74" s="389">
        <v>36711</v>
      </c>
      <c r="DA74" s="390" t="s">
        <v>954</v>
      </c>
      <c r="DB74" s="391" t="s">
        <v>614</v>
      </c>
      <c r="DC74" s="392" t="s">
        <v>615</v>
      </c>
      <c r="DD74" s="393" t="s">
        <v>1341</v>
      </c>
      <c r="DE74" s="394" t="s">
        <v>955</v>
      </c>
      <c r="DF74" s="386" t="s">
        <v>292</v>
      </c>
      <c r="DG74" s="395"/>
      <c r="DH74" s="418"/>
      <c r="DI74" s="387">
        <f t="shared" ref="DI74:DI87" si="196">IF(DM74="","",DI$3)</f>
        <v>37007</v>
      </c>
      <c r="DJ74" s="388" t="s">
        <v>366</v>
      </c>
      <c r="DK74" s="389">
        <v>36711</v>
      </c>
      <c r="DL74" s="389">
        <v>36865</v>
      </c>
      <c r="DM74" s="390" t="s">
        <v>972</v>
      </c>
      <c r="DN74" s="391" t="s">
        <v>659</v>
      </c>
      <c r="DO74" s="392" t="s">
        <v>615</v>
      </c>
      <c r="DP74" s="393" t="s">
        <v>1335</v>
      </c>
      <c r="DQ74" s="394" t="s">
        <v>973</v>
      </c>
      <c r="DR74" s="386" t="s">
        <v>292</v>
      </c>
      <c r="DS74" s="395"/>
      <c r="DT74" s="415"/>
      <c r="DU74" s="387" t="str">
        <f t="shared" ref="DU74:DU87" si="197">IF(DY74="","",DU$3)</f>
        <v/>
      </c>
      <c r="DV74" s="388" t="s">
        <v>292</v>
      </c>
      <c r="DW74" s="389" t="s">
        <v>292</v>
      </c>
      <c r="DX74" s="389" t="s">
        <v>292</v>
      </c>
      <c r="DY74" s="390" t="s">
        <v>292</v>
      </c>
      <c r="DZ74" s="391" t="s">
        <v>292</v>
      </c>
      <c r="EA74" s="392" t="s">
        <v>292</v>
      </c>
      <c r="EB74" s="393" t="s">
        <v>292</v>
      </c>
      <c r="EC74" s="394" t="s">
        <v>292</v>
      </c>
      <c r="ED74" s="386" t="s">
        <v>292</v>
      </c>
      <c r="EE74" s="395"/>
      <c r="EF74" s="415"/>
      <c r="EG74" s="387" t="str">
        <f t="shared" ref="EG74:EG87" si="198">IF(EK74="","",EG$3)</f>
        <v/>
      </c>
      <c r="EH74" s="388" t="s">
        <v>292</v>
      </c>
      <c r="EI74" s="389" t="s">
        <v>292</v>
      </c>
      <c r="EJ74" s="389" t="s">
        <v>292</v>
      </c>
      <c r="EK74" s="390" t="s">
        <v>292</v>
      </c>
      <c r="EL74" s="391" t="s">
        <v>292</v>
      </c>
      <c r="EM74" s="392" t="s">
        <v>292</v>
      </c>
      <c r="EN74" s="393" t="s">
        <v>292</v>
      </c>
      <c r="EO74" s="394" t="s">
        <v>292</v>
      </c>
      <c r="EP74" s="386" t="s">
        <v>292</v>
      </c>
      <c r="EQ74" s="395"/>
      <c r="ER74" s="415"/>
      <c r="ES74" s="387" t="str">
        <f t="shared" ref="ES74:ES87" si="199">IF(EW74="","",ES$3)</f>
        <v/>
      </c>
      <c r="ET74" s="388" t="s">
        <v>292</v>
      </c>
      <c r="EU74" s="389" t="s">
        <v>292</v>
      </c>
      <c r="EV74" s="389" t="s">
        <v>292</v>
      </c>
      <c r="EW74" s="390" t="s">
        <v>292</v>
      </c>
      <c r="EX74" s="391" t="s">
        <v>292</v>
      </c>
      <c r="EY74" s="392" t="s">
        <v>292</v>
      </c>
      <c r="EZ74" s="393" t="s">
        <v>292</v>
      </c>
      <c r="FA74" s="394" t="s">
        <v>292</v>
      </c>
      <c r="FB74" s="386" t="s">
        <v>292</v>
      </c>
      <c r="FC74" s="395"/>
      <c r="FD74" s="415"/>
      <c r="FE74" s="387" t="str">
        <f t="shared" ref="FE74:FE87" si="200">IF(FI74="","",FE$3)</f>
        <v/>
      </c>
      <c r="FF74" s="388" t="s">
        <v>292</v>
      </c>
      <c r="FG74" s="389" t="s">
        <v>292</v>
      </c>
      <c r="FH74" s="389" t="s">
        <v>292</v>
      </c>
      <c r="FI74" s="390" t="s">
        <v>292</v>
      </c>
      <c r="FJ74" s="391" t="s">
        <v>292</v>
      </c>
      <c r="FK74" s="392" t="s">
        <v>292</v>
      </c>
      <c r="FL74" s="393" t="s">
        <v>292</v>
      </c>
      <c r="FM74" s="394" t="s">
        <v>292</v>
      </c>
      <c r="FN74" s="386" t="s">
        <v>292</v>
      </c>
      <c r="FO74" s="395"/>
      <c r="FP74" s="415"/>
      <c r="FQ74" s="387" t="str">
        <f t="shared" ref="FQ74:FQ87" si="201">IF(FU74="","",FQ$3)</f>
        <v/>
      </c>
      <c r="FR74" s="388" t="s">
        <v>292</v>
      </c>
      <c r="FS74" s="389" t="s">
        <v>292</v>
      </c>
      <c r="FT74" s="389" t="s">
        <v>292</v>
      </c>
      <c r="FU74" s="390" t="s">
        <v>292</v>
      </c>
      <c r="FV74" s="391" t="s">
        <v>292</v>
      </c>
      <c r="FW74" s="392" t="s">
        <v>292</v>
      </c>
      <c r="FX74" s="393" t="s">
        <v>292</v>
      </c>
      <c r="FY74" s="394" t="s">
        <v>292</v>
      </c>
      <c r="FZ74" s="386" t="s">
        <v>292</v>
      </c>
      <c r="GA74" s="395"/>
      <c r="GB74" s="415"/>
      <c r="GC74" s="387" t="str">
        <f t="shared" ref="GC74:GC87" si="202">IF(GG74="","",GC$3)</f>
        <v/>
      </c>
      <c r="GD74" s="388" t="s">
        <v>292</v>
      </c>
      <c r="GE74" s="389" t="s">
        <v>292</v>
      </c>
      <c r="GF74" s="389" t="s">
        <v>292</v>
      </c>
      <c r="GG74" s="390" t="s">
        <v>292</v>
      </c>
      <c r="GH74" s="391" t="s">
        <v>292</v>
      </c>
      <c r="GI74" s="392" t="s">
        <v>292</v>
      </c>
      <c r="GJ74" s="393" t="s">
        <v>292</v>
      </c>
      <c r="GK74" s="394" t="s">
        <v>292</v>
      </c>
      <c r="GL74" s="386" t="s">
        <v>292</v>
      </c>
      <c r="GM74" s="395"/>
      <c r="GN74" s="415"/>
      <c r="GO74" s="387" t="str">
        <f t="shared" ref="GO74:GO87" si="203">IF(GS74="","",GO$3)</f>
        <v/>
      </c>
      <c r="GP74" s="388" t="s">
        <v>292</v>
      </c>
      <c r="GQ74" s="389" t="s">
        <v>292</v>
      </c>
      <c r="GR74" s="389" t="s">
        <v>292</v>
      </c>
      <c r="GS74" s="390" t="s">
        <v>292</v>
      </c>
      <c r="GT74" s="391" t="s">
        <v>292</v>
      </c>
      <c r="GU74" s="392" t="s">
        <v>292</v>
      </c>
      <c r="GV74" s="393" t="s">
        <v>292</v>
      </c>
      <c r="GW74" s="394" t="s">
        <v>292</v>
      </c>
      <c r="GX74" s="386"/>
      <c r="GY74" s="395"/>
      <c r="GZ74" s="415"/>
      <c r="HA74" s="387" t="str">
        <f t="shared" ref="HA74:HA87" si="204">IF(HE74="","",HA$3)</f>
        <v/>
      </c>
      <c r="HB74" s="388" t="s">
        <v>292</v>
      </c>
      <c r="HC74" s="389" t="s">
        <v>292</v>
      </c>
      <c r="HD74" s="389" t="s">
        <v>292</v>
      </c>
      <c r="HE74" s="390" t="s">
        <v>292</v>
      </c>
      <c r="HF74" s="391" t="s">
        <v>292</v>
      </c>
      <c r="HG74" s="392" t="s">
        <v>292</v>
      </c>
      <c r="HH74" s="393" t="s">
        <v>292</v>
      </c>
      <c r="HI74" s="394" t="s">
        <v>292</v>
      </c>
      <c r="HJ74" s="386" t="s">
        <v>292</v>
      </c>
      <c r="HK74" s="395"/>
      <c r="HM74" s="387" t="str">
        <f t="shared" ref="HM74:HM87" si="205">IF(HQ74="","",HM$3)</f>
        <v/>
      </c>
      <c r="HN74" s="388" t="s">
        <v>292</v>
      </c>
      <c r="HO74" s="396"/>
      <c r="HP74" s="389"/>
      <c r="HQ74" s="390" t="s">
        <v>292</v>
      </c>
      <c r="HR74" s="391" t="s">
        <v>292</v>
      </c>
      <c r="HS74" s="392" t="s">
        <v>292</v>
      </c>
      <c r="HT74" s="393" t="s">
        <v>292</v>
      </c>
      <c r="HU74" s="394" t="s">
        <v>292</v>
      </c>
      <c r="HV74" s="386" t="s">
        <v>292</v>
      </c>
      <c r="HW74" s="395"/>
      <c r="HY74" s="387" t="str">
        <f t="shared" ref="HY74:HY87" si="206">IF(IC74="","",HY$3)</f>
        <v/>
      </c>
      <c r="HZ74" s="388" t="s">
        <v>292</v>
      </c>
      <c r="IA74" s="419" t="s">
        <v>292</v>
      </c>
      <c r="IB74" s="419" t="s">
        <v>292</v>
      </c>
      <c r="IC74" s="390" t="s">
        <v>292</v>
      </c>
      <c r="ID74" s="391" t="s">
        <v>292</v>
      </c>
      <c r="IE74" s="392" t="s">
        <v>292</v>
      </c>
      <c r="IF74" s="393" t="s">
        <v>292</v>
      </c>
      <c r="IG74" s="394" t="s">
        <v>292</v>
      </c>
      <c r="IH74" s="386" t="s">
        <v>292</v>
      </c>
      <c r="II74" s="395"/>
      <c r="IK74" s="387" t="str">
        <f t="shared" ref="IK74:IK87" si="207">IF(IO74="","",IK$3)</f>
        <v/>
      </c>
      <c r="IL74" s="388" t="s">
        <v>292</v>
      </c>
      <c r="IM74" s="419" t="s">
        <v>292</v>
      </c>
      <c r="IN74" s="419" t="s">
        <v>292</v>
      </c>
      <c r="IO74" s="390" t="s">
        <v>292</v>
      </c>
      <c r="IP74" s="391" t="s">
        <v>292</v>
      </c>
      <c r="IQ74" s="392" t="s">
        <v>292</v>
      </c>
      <c r="IR74" s="393" t="s">
        <v>292</v>
      </c>
      <c r="IS74" s="394" t="s">
        <v>292</v>
      </c>
      <c r="IT74" s="386" t="s">
        <v>292</v>
      </c>
      <c r="IU74" s="395"/>
      <c r="IV74" s="364" t="s">
        <v>292</v>
      </c>
      <c r="IW74" s="387" t="str">
        <f t="shared" si="0"/>
        <v/>
      </c>
      <c r="IX74" s="388" t="str">
        <f t="shared" si="1"/>
        <v/>
      </c>
      <c r="IY74" s="419" t="str">
        <f t="shared" si="56"/>
        <v/>
      </c>
      <c r="IZ74" s="396" t="str">
        <f t="shared" si="57"/>
        <v/>
      </c>
      <c r="JA74" s="390" t="str">
        <f t="shared" si="3"/>
        <v/>
      </c>
      <c r="JB74" s="391" t="str">
        <f t="shared" si="58"/>
        <v/>
      </c>
      <c r="JC74" s="392" t="str">
        <f t="shared" si="4"/>
        <v/>
      </c>
      <c r="JD74" s="393" t="str">
        <f t="shared" si="80"/>
        <v/>
      </c>
      <c r="JE74" s="394" t="str">
        <f t="shared" si="5"/>
        <v/>
      </c>
      <c r="JF74" s="386" t="str">
        <f t="shared" si="6"/>
        <v/>
      </c>
      <c r="JG74" s="395"/>
      <c r="JH74" s="420" t="s">
        <v>292</v>
      </c>
      <c r="JI74" s="387" t="str">
        <f t="shared" si="59"/>
        <v/>
      </c>
      <c r="JJ74" s="388" t="str">
        <f t="shared" si="60"/>
        <v/>
      </c>
      <c r="JK74" s="419" t="str">
        <f t="shared" si="61"/>
        <v/>
      </c>
      <c r="JL74" s="396" t="str">
        <f t="shared" si="62"/>
        <v/>
      </c>
      <c r="JM74" s="390" t="str">
        <f t="shared" si="63"/>
        <v/>
      </c>
      <c r="JN74" s="391" t="str">
        <f t="shared" si="64"/>
        <v/>
      </c>
      <c r="JO74" s="392" t="str">
        <f t="shared" si="65"/>
        <v/>
      </c>
      <c r="JP74" s="393" t="str">
        <f t="shared" si="66"/>
        <v/>
      </c>
      <c r="JQ74" s="394" t="str">
        <f t="shared" si="67"/>
        <v/>
      </c>
      <c r="JR74" s="386" t="str">
        <f t="shared" si="68"/>
        <v/>
      </c>
      <c r="JS74" s="395"/>
      <c r="JT74" s="420" t="s">
        <v>292</v>
      </c>
      <c r="JU74" s="387" t="str">
        <f t="shared" si="69"/>
        <v/>
      </c>
      <c r="JV74" s="388" t="str">
        <f t="shared" si="70"/>
        <v/>
      </c>
      <c r="JW74" s="419" t="str">
        <f t="shared" si="71"/>
        <v/>
      </c>
      <c r="JX74" s="396" t="str">
        <f t="shared" si="72"/>
        <v/>
      </c>
      <c r="JY74" s="390" t="str">
        <f t="shared" si="73"/>
        <v/>
      </c>
      <c r="JZ74" s="391" t="str">
        <f t="shared" si="74"/>
        <v/>
      </c>
      <c r="KA74" s="392" t="str">
        <f t="shared" si="75"/>
        <v/>
      </c>
      <c r="KB74" s="393" t="str">
        <f t="shared" si="76"/>
        <v/>
      </c>
      <c r="KC74" s="394" t="str">
        <f t="shared" si="77"/>
        <v/>
      </c>
      <c r="KD74" s="386" t="str">
        <f t="shared" si="78"/>
        <v/>
      </c>
      <c r="KE74" s="395"/>
      <c r="KG74" s="387" t="str">
        <f t="shared" si="26"/>
        <v/>
      </c>
      <c r="KH74" s="388" t="str">
        <f t="shared" si="27"/>
        <v/>
      </c>
      <c r="KI74" s="419" t="str">
        <f t="shared" si="28"/>
        <v/>
      </c>
      <c r="KJ74" s="396" t="str">
        <f t="shared" si="29"/>
        <v/>
      </c>
      <c r="KK74" s="390" t="str">
        <f t="shared" si="30"/>
        <v/>
      </c>
      <c r="KL74" s="391" t="str">
        <f t="shared" si="79"/>
        <v/>
      </c>
      <c r="KM74" s="392" t="str">
        <f t="shared" si="31"/>
        <v/>
      </c>
      <c r="KN74" s="393" t="str">
        <f t="shared" si="32"/>
        <v/>
      </c>
      <c r="KO74" s="394" t="str">
        <f t="shared" si="33"/>
        <v/>
      </c>
      <c r="KP74" s="386" t="str">
        <f t="shared" si="34"/>
        <v/>
      </c>
      <c r="KQ74" s="395"/>
    </row>
    <row r="75" spans="1:304" ht="13.5" customHeight="1">
      <c r="A75" s="385"/>
      <c r="B75" s="415" t="s">
        <v>353</v>
      </c>
      <c r="C75" s="395"/>
      <c r="E75" s="387" t="str">
        <f t="shared" si="188"/>
        <v/>
      </c>
      <c r="F75" s="388" t="s">
        <v>292</v>
      </c>
      <c r="G75" s="389" t="s">
        <v>292</v>
      </c>
      <c r="H75" s="389" t="s">
        <v>292</v>
      </c>
      <c r="I75" s="390" t="s">
        <v>292</v>
      </c>
      <c r="J75" s="391" t="s">
        <v>292</v>
      </c>
      <c r="K75" s="392" t="s">
        <v>292</v>
      </c>
      <c r="L75" s="393" t="s">
        <v>292</v>
      </c>
      <c r="M75" s="394" t="s">
        <v>292</v>
      </c>
      <c r="N75" s="386" t="s">
        <v>292</v>
      </c>
      <c r="O75" s="395"/>
      <c r="P75" s="415"/>
      <c r="Q75" s="387" t="str">
        <f t="shared" si="189"/>
        <v/>
      </c>
      <c r="R75" s="388" t="s">
        <v>292</v>
      </c>
      <c r="S75" s="389" t="s">
        <v>292</v>
      </c>
      <c r="T75" s="389" t="s">
        <v>292</v>
      </c>
      <c r="U75" s="390" t="s">
        <v>292</v>
      </c>
      <c r="V75" s="391" t="s">
        <v>292</v>
      </c>
      <c r="W75" s="392" t="s">
        <v>292</v>
      </c>
      <c r="X75" s="393" t="s">
        <v>292</v>
      </c>
      <c r="Y75" s="394" t="s">
        <v>292</v>
      </c>
      <c r="Z75" s="386" t="s">
        <v>292</v>
      </c>
      <c r="AA75" s="395"/>
      <c r="AB75" s="415"/>
      <c r="AC75" s="387" t="str">
        <f t="shared" si="190"/>
        <v/>
      </c>
      <c r="AD75" s="388" t="s">
        <v>292</v>
      </c>
      <c r="AE75" s="389" t="s">
        <v>292</v>
      </c>
      <c r="AF75" s="389" t="s">
        <v>292</v>
      </c>
      <c r="AG75" s="390" t="s">
        <v>292</v>
      </c>
      <c r="AH75" s="391" t="s">
        <v>292</v>
      </c>
      <c r="AI75" s="392" t="s">
        <v>292</v>
      </c>
      <c r="AJ75" s="393" t="s">
        <v>292</v>
      </c>
      <c r="AK75" s="394" t="s">
        <v>292</v>
      </c>
      <c r="AL75" s="386" t="s">
        <v>292</v>
      </c>
      <c r="AM75" s="395"/>
      <c r="AN75" s="415"/>
      <c r="AO75" s="387" t="str">
        <f t="shared" si="191"/>
        <v/>
      </c>
      <c r="AP75" s="388" t="s">
        <v>292</v>
      </c>
      <c r="AQ75" s="389" t="s">
        <v>292</v>
      </c>
      <c r="AR75" s="389" t="s">
        <v>292</v>
      </c>
      <c r="AS75" s="390" t="s">
        <v>292</v>
      </c>
      <c r="AT75" s="391" t="s">
        <v>292</v>
      </c>
      <c r="AU75" s="392" t="s">
        <v>292</v>
      </c>
      <c r="AV75" s="393" t="s">
        <v>292</v>
      </c>
      <c r="AW75" s="394" t="s">
        <v>292</v>
      </c>
      <c r="AX75" s="386" t="s">
        <v>292</v>
      </c>
      <c r="AY75" s="395"/>
      <c r="AZ75" s="415"/>
      <c r="BA75" s="387" t="str">
        <f>IF(BE75="","",BA$3)</f>
        <v/>
      </c>
      <c r="BB75" s="388" t="s">
        <v>292</v>
      </c>
      <c r="BC75" s="389" t="s">
        <v>292</v>
      </c>
      <c r="BD75" s="389" t="s">
        <v>292</v>
      </c>
      <c r="BE75" s="390" t="s">
        <v>292</v>
      </c>
      <c r="BF75" s="391" t="s">
        <v>292</v>
      </c>
      <c r="BG75" s="392" t="s">
        <v>292</v>
      </c>
      <c r="BH75" s="393" t="s">
        <v>292</v>
      </c>
      <c r="BI75" s="394" t="s">
        <v>292</v>
      </c>
      <c r="BJ75" s="386" t="s">
        <v>292</v>
      </c>
      <c r="BK75" s="395"/>
      <c r="BL75" s="415"/>
      <c r="BM75" s="387" t="str">
        <f t="shared" si="192"/>
        <v/>
      </c>
      <c r="BN75" s="388" t="s">
        <v>292</v>
      </c>
      <c r="BO75" s="389" t="s">
        <v>292</v>
      </c>
      <c r="BP75" s="389" t="s">
        <v>292</v>
      </c>
      <c r="BQ75" s="390" t="s">
        <v>292</v>
      </c>
      <c r="BR75" s="391" t="s">
        <v>292</v>
      </c>
      <c r="BS75" s="392" t="s">
        <v>292</v>
      </c>
      <c r="BT75" s="393" t="s">
        <v>292</v>
      </c>
      <c r="BU75" s="394" t="s">
        <v>292</v>
      </c>
      <c r="BV75" s="386" t="s">
        <v>292</v>
      </c>
      <c r="BW75" s="395"/>
      <c r="BX75" s="421"/>
      <c r="BY75" s="387" t="str">
        <f t="shared" si="193"/>
        <v/>
      </c>
      <c r="BZ75" s="388" t="s">
        <v>292</v>
      </c>
      <c r="CA75" s="389" t="s">
        <v>292</v>
      </c>
      <c r="CB75" s="389" t="s">
        <v>292</v>
      </c>
      <c r="CC75" s="390" t="s">
        <v>292</v>
      </c>
      <c r="CD75" s="391" t="s">
        <v>292</v>
      </c>
      <c r="CE75" s="392" t="s">
        <v>292</v>
      </c>
      <c r="CF75" s="393" t="s">
        <v>292</v>
      </c>
      <c r="CG75" s="394" t="s">
        <v>292</v>
      </c>
      <c r="CH75" s="386" t="s">
        <v>292</v>
      </c>
      <c r="CI75" s="395"/>
      <c r="CJ75" s="421"/>
      <c r="CK75" s="387">
        <f t="shared" si="194"/>
        <v>36621</v>
      </c>
      <c r="CL75" s="388" t="s">
        <v>364</v>
      </c>
      <c r="CM75" s="389">
        <v>36438</v>
      </c>
      <c r="CN75" s="389">
        <v>36621</v>
      </c>
      <c r="CO75" s="390" t="s">
        <v>954</v>
      </c>
      <c r="CP75" s="391" t="s">
        <v>614</v>
      </c>
      <c r="CQ75" s="392" t="s">
        <v>615</v>
      </c>
      <c r="CR75" s="393" t="s">
        <v>1341</v>
      </c>
      <c r="CS75" s="394" t="s">
        <v>955</v>
      </c>
      <c r="CT75" s="386" t="s">
        <v>292</v>
      </c>
      <c r="CU75" s="395"/>
      <c r="CV75" s="418"/>
      <c r="CW75" s="387" t="str">
        <f t="shared" si="195"/>
        <v/>
      </c>
      <c r="CX75" s="388" t="s">
        <v>292</v>
      </c>
      <c r="CY75" s="389" t="s">
        <v>292</v>
      </c>
      <c r="CZ75" s="389" t="s">
        <v>292</v>
      </c>
      <c r="DA75" s="390" t="s">
        <v>292</v>
      </c>
      <c r="DB75" s="391" t="s">
        <v>292</v>
      </c>
      <c r="DC75" s="392" t="s">
        <v>292</v>
      </c>
      <c r="DD75" s="393" t="s">
        <v>292</v>
      </c>
      <c r="DE75" s="394" t="s">
        <v>292</v>
      </c>
      <c r="DF75" s="386" t="s">
        <v>292</v>
      </c>
      <c r="DG75" s="395"/>
      <c r="DH75" s="418"/>
      <c r="DI75" s="387">
        <f t="shared" si="196"/>
        <v>37007</v>
      </c>
      <c r="DJ75" s="388" t="s">
        <v>366</v>
      </c>
      <c r="DK75" s="389">
        <v>36865</v>
      </c>
      <c r="DL75" s="389">
        <v>36897</v>
      </c>
      <c r="DM75" s="390" t="s">
        <v>708</v>
      </c>
      <c r="DN75" s="391" t="s">
        <v>709</v>
      </c>
      <c r="DO75" s="392" t="s">
        <v>677</v>
      </c>
      <c r="DP75" s="393" t="s">
        <v>1365</v>
      </c>
      <c r="DQ75" s="394" t="s">
        <v>710</v>
      </c>
      <c r="DR75" s="386" t="s">
        <v>292</v>
      </c>
      <c r="DS75" s="395"/>
      <c r="DT75" s="415"/>
      <c r="DU75" s="387" t="str">
        <f t="shared" si="197"/>
        <v/>
      </c>
      <c r="DV75" s="388" t="s">
        <v>292</v>
      </c>
      <c r="DW75" s="389" t="s">
        <v>292</v>
      </c>
      <c r="DX75" s="389" t="s">
        <v>292</v>
      </c>
      <c r="DY75" s="390" t="s">
        <v>292</v>
      </c>
      <c r="DZ75" s="391" t="s">
        <v>292</v>
      </c>
      <c r="EA75" s="392" t="s">
        <v>292</v>
      </c>
      <c r="EB75" s="393" t="s">
        <v>292</v>
      </c>
      <c r="EC75" s="394" t="s">
        <v>292</v>
      </c>
      <c r="ED75" s="386" t="s">
        <v>292</v>
      </c>
      <c r="EE75" s="395"/>
      <c r="EF75" s="415"/>
      <c r="EG75" s="387" t="str">
        <f t="shared" si="198"/>
        <v/>
      </c>
      <c r="EH75" s="388" t="s">
        <v>292</v>
      </c>
      <c r="EI75" s="389" t="s">
        <v>292</v>
      </c>
      <c r="EJ75" s="389" t="s">
        <v>292</v>
      </c>
      <c r="EK75" s="390" t="s">
        <v>292</v>
      </c>
      <c r="EL75" s="391" t="s">
        <v>292</v>
      </c>
      <c r="EM75" s="392" t="s">
        <v>292</v>
      </c>
      <c r="EN75" s="393" t="s">
        <v>292</v>
      </c>
      <c r="EO75" s="394" t="s">
        <v>292</v>
      </c>
      <c r="EP75" s="386" t="s">
        <v>292</v>
      </c>
      <c r="EQ75" s="395"/>
      <c r="ER75" s="415"/>
      <c r="ES75" s="387" t="str">
        <f t="shared" si="199"/>
        <v/>
      </c>
      <c r="ET75" s="388" t="s">
        <v>292</v>
      </c>
      <c r="EU75" s="389" t="s">
        <v>292</v>
      </c>
      <c r="EV75" s="389" t="s">
        <v>292</v>
      </c>
      <c r="EW75" s="390" t="s">
        <v>292</v>
      </c>
      <c r="EX75" s="391" t="s">
        <v>292</v>
      </c>
      <c r="EY75" s="392" t="s">
        <v>292</v>
      </c>
      <c r="EZ75" s="393" t="s">
        <v>292</v>
      </c>
      <c r="FA75" s="394" t="s">
        <v>292</v>
      </c>
      <c r="FB75" s="386" t="s">
        <v>292</v>
      </c>
      <c r="FC75" s="395"/>
      <c r="FD75" s="415"/>
      <c r="FE75" s="387" t="str">
        <f t="shared" si="200"/>
        <v/>
      </c>
      <c r="FF75" s="388" t="s">
        <v>292</v>
      </c>
      <c r="FG75" s="389" t="s">
        <v>292</v>
      </c>
      <c r="FH75" s="389" t="s">
        <v>292</v>
      </c>
      <c r="FI75" s="390" t="s">
        <v>292</v>
      </c>
      <c r="FJ75" s="391" t="s">
        <v>292</v>
      </c>
      <c r="FK75" s="392" t="s">
        <v>292</v>
      </c>
      <c r="FL75" s="393" t="s">
        <v>292</v>
      </c>
      <c r="FM75" s="394" t="s">
        <v>292</v>
      </c>
      <c r="FN75" s="386" t="s">
        <v>292</v>
      </c>
      <c r="FO75" s="395"/>
      <c r="FP75" s="415"/>
      <c r="FQ75" s="387" t="str">
        <f t="shared" si="201"/>
        <v/>
      </c>
      <c r="FR75" s="388" t="s">
        <v>292</v>
      </c>
      <c r="FS75" s="389" t="s">
        <v>292</v>
      </c>
      <c r="FT75" s="389" t="s">
        <v>292</v>
      </c>
      <c r="FU75" s="390" t="s">
        <v>292</v>
      </c>
      <c r="FV75" s="391" t="s">
        <v>292</v>
      </c>
      <c r="FW75" s="392" t="s">
        <v>292</v>
      </c>
      <c r="FX75" s="393" t="s">
        <v>292</v>
      </c>
      <c r="FY75" s="394" t="s">
        <v>292</v>
      </c>
      <c r="FZ75" s="386" t="s">
        <v>292</v>
      </c>
      <c r="GA75" s="395"/>
      <c r="GB75" s="415"/>
      <c r="GC75" s="387" t="str">
        <f t="shared" si="202"/>
        <v/>
      </c>
      <c r="GD75" s="388" t="s">
        <v>292</v>
      </c>
      <c r="GE75" s="389" t="s">
        <v>292</v>
      </c>
      <c r="GF75" s="389" t="s">
        <v>292</v>
      </c>
      <c r="GG75" s="390" t="s">
        <v>292</v>
      </c>
      <c r="GH75" s="391" t="s">
        <v>292</v>
      </c>
      <c r="GI75" s="392" t="s">
        <v>292</v>
      </c>
      <c r="GJ75" s="393" t="s">
        <v>292</v>
      </c>
      <c r="GK75" s="394" t="s">
        <v>292</v>
      </c>
      <c r="GL75" s="386" t="s">
        <v>292</v>
      </c>
      <c r="GM75" s="395"/>
      <c r="GN75" s="415"/>
      <c r="GO75" s="387" t="str">
        <f t="shared" si="203"/>
        <v/>
      </c>
      <c r="GP75" s="388" t="s">
        <v>292</v>
      </c>
      <c r="GQ75" s="389" t="s">
        <v>292</v>
      </c>
      <c r="GR75" s="389" t="s">
        <v>292</v>
      </c>
      <c r="GS75" s="390" t="s">
        <v>292</v>
      </c>
      <c r="GT75" s="391" t="s">
        <v>292</v>
      </c>
      <c r="GU75" s="392" t="s">
        <v>292</v>
      </c>
      <c r="GV75" s="393" t="s">
        <v>292</v>
      </c>
      <c r="GW75" s="394" t="s">
        <v>292</v>
      </c>
      <c r="GX75" s="386"/>
      <c r="GY75" s="395"/>
      <c r="GZ75" s="415"/>
      <c r="HA75" s="387" t="str">
        <f t="shared" si="204"/>
        <v/>
      </c>
      <c r="HB75" s="388" t="s">
        <v>292</v>
      </c>
      <c r="HC75" s="389" t="s">
        <v>292</v>
      </c>
      <c r="HD75" s="389" t="s">
        <v>292</v>
      </c>
      <c r="HE75" s="390" t="s">
        <v>292</v>
      </c>
      <c r="HF75" s="391" t="s">
        <v>292</v>
      </c>
      <c r="HG75" s="392" t="s">
        <v>292</v>
      </c>
      <c r="HH75" s="393" t="s">
        <v>292</v>
      </c>
      <c r="HI75" s="394" t="s">
        <v>292</v>
      </c>
      <c r="HJ75" s="386" t="s">
        <v>292</v>
      </c>
      <c r="HK75" s="395"/>
      <c r="HM75" s="387" t="str">
        <f t="shared" si="205"/>
        <v/>
      </c>
      <c r="HN75" s="388" t="s">
        <v>292</v>
      </c>
      <c r="HO75" s="396"/>
      <c r="HP75" s="389"/>
      <c r="HQ75" s="390" t="s">
        <v>292</v>
      </c>
      <c r="HR75" s="391" t="s">
        <v>292</v>
      </c>
      <c r="HS75" s="392" t="s">
        <v>292</v>
      </c>
      <c r="HT75" s="393" t="s">
        <v>292</v>
      </c>
      <c r="HU75" s="394" t="s">
        <v>292</v>
      </c>
      <c r="HV75" s="386" t="s">
        <v>292</v>
      </c>
      <c r="HW75" s="395"/>
      <c r="HY75" s="387" t="str">
        <f t="shared" si="206"/>
        <v/>
      </c>
      <c r="HZ75" s="388" t="s">
        <v>292</v>
      </c>
      <c r="IA75" s="419" t="s">
        <v>292</v>
      </c>
      <c r="IB75" s="419" t="s">
        <v>292</v>
      </c>
      <c r="IC75" s="390" t="s">
        <v>292</v>
      </c>
      <c r="ID75" s="391" t="s">
        <v>292</v>
      </c>
      <c r="IE75" s="392" t="s">
        <v>292</v>
      </c>
      <c r="IF75" s="393" t="s">
        <v>292</v>
      </c>
      <c r="IG75" s="394" t="s">
        <v>292</v>
      </c>
      <c r="IH75" s="386" t="s">
        <v>292</v>
      </c>
      <c r="II75" s="395"/>
      <c r="IK75" s="387" t="str">
        <f t="shared" si="207"/>
        <v/>
      </c>
      <c r="IL75" s="388" t="s">
        <v>292</v>
      </c>
      <c r="IM75" s="419" t="s">
        <v>292</v>
      </c>
      <c r="IN75" s="419" t="s">
        <v>292</v>
      </c>
      <c r="IO75" s="390" t="s">
        <v>292</v>
      </c>
      <c r="IP75" s="391" t="s">
        <v>292</v>
      </c>
      <c r="IQ75" s="392" t="s">
        <v>292</v>
      </c>
      <c r="IR75" s="393" t="s">
        <v>292</v>
      </c>
      <c r="IS75" s="394" t="s">
        <v>292</v>
      </c>
      <c r="IT75" s="386" t="s">
        <v>292</v>
      </c>
      <c r="IU75" s="395"/>
      <c r="IV75" s="364" t="s">
        <v>292</v>
      </c>
      <c r="IW75" s="387" t="str">
        <f t="shared" si="0"/>
        <v/>
      </c>
      <c r="IX75" s="388" t="str">
        <f t="shared" si="1"/>
        <v/>
      </c>
      <c r="IY75" s="419" t="str">
        <f t="shared" si="56"/>
        <v/>
      </c>
      <c r="IZ75" s="396" t="str">
        <f t="shared" si="57"/>
        <v/>
      </c>
      <c r="JA75" s="390" t="str">
        <f t="shared" si="3"/>
        <v/>
      </c>
      <c r="JB75" s="391" t="str">
        <f t="shared" si="58"/>
        <v/>
      </c>
      <c r="JC75" s="392" t="str">
        <f t="shared" si="4"/>
        <v/>
      </c>
      <c r="JD75" s="393" t="str">
        <f t="shared" si="80"/>
        <v/>
      </c>
      <c r="JE75" s="394" t="str">
        <f t="shared" si="5"/>
        <v/>
      </c>
      <c r="JF75" s="386" t="str">
        <f t="shared" si="6"/>
        <v/>
      </c>
      <c r="JG75" s="395"/>
      <c r="JH75" s="420" t="s">
        <v>292</v>
      </c>
      <c r="JI75" s="387" t="str">
        <f t="shared" si="59"/>
        <v/>
      </c>
      <c r="JJ75" s="388" t="str">
        <f t="shared" si="60"/>
        <v/>
      </c>
      <c r="JK75" s="419" t="str">
        <f t="shared" si="61"/>
        <v/>
      </c>
      <c r="JL75" s="396" t="str">
        <f t="shared" si="62"/>
        <v/>
      </c>
      <c r="JM75" s="390" t="str">
        <f t="shared" si="63"/>
        <v/>
      </c>
      <c r="JN75" s="391" t="str">
        <f t="shared" si="64"/>
        <v/>
      </c>
      <c r="JO75" s="392" t="str">
        <f t="shared" si="65"/>
        <v/>
      </c>
      <c r="JP75" s="393" t="str">
        <f t="shared" si="66"/>
        <v/>
      </c>
      <c r="JQ75" s="394" t="str">
        <f t="shared" si="67"/>
        <v/>
      </c>
      <c r="JR75" s="386" t="str">
        <f t="shared" si="68"/>
        <v/>
      </c>
      <c r="JS75" s="395"/>
      <c r="JT75" s="420" t="s">
        <v>292</v>
      </c>
      <c r="JU75" s="387" t="str">
        <f t="shared" si="69"/>
        <v/>
      </c>
      <c r="JV75" s="388" t="str">
        <f t="shared" si="70"/>
        <v/>
      </c>
      <c r="JW75" s="419" t="str">
        <f t="shared" si="71"/>
        <v/>
      </c>
      <c r="JX75" s="396" t="str">
        <f t="shared" si="72"/>
        <v/>
      </c>
      <c r="JY75" s="390" t="str">
        <f t="shared" si="73"/>
        <v/>
      </c>
      <c r="JZ75" s="391" t="str">
        <f t="shared" si="74"/>
        <v/>
      </c>
      <c r="KA75" s="392" t="str">
        <f t="shared" si="75"/>
        <v/>
      </c>
      <c r="KB75" s="393" t="str">
        <f t="shared" si="76"/>
        <v/>
      </c>
      <c r="KC75" s="394" t="str">
        <f t="shared" si="77"/>
        <v/>
      </c>
      <c r="KD75" s="386" t="str">
        <f t="shared" si="78"/>
        <v/>
      </c>
      <c r="KE75" s="395"/>
      <c r="KG75" s="387" t="str">
        <f t="shared" ref="KG75:KG138" si="208">IF(KK75="","",KG$3)</f>
        <v/>
      </c>
      <c r="KH75" s="388" t="str">
        <f t="shared" ref="KH75:KH138" si="209">IF(KK75="","",KG$1)</f>
        <v/>
      </c>
      <c r="KI75" s="419" t="str">
        <f t="shared" ref="KI75:KI138" si="210">IF(KK75="","",KG$2)</f>
        <v/>
      </c>
      <c r="KJ75" s="396" t="str">
        <f t="shared" ref="KJ75:KJ138" si="211">IF(KK75="","",KG$3)</f>
        <v/>
      </c>
      <c r="KK75" s="390" t="str">
        <f t="shared" ref="KK75:KK138" si="212">IF(KR75="","",IF(ISNUMBER(SEARCH(":",KR75)),MID(KR75,FIND(":",KR75)+2,FIND("(",KR75)-FIND(":",KR75)-3),LEFT(KR75,FIND("(",KR75)-2)))</f>
        <v/>
      </c>
      <c r="KL75" s="391" t="str">
        <f t="shared" si="79"/>
        <v/>
      </c>
      <c r="KM75" s="392" t="str">
        <f t="shared" ref="KM75:KM138" si="213">IF(ISNUMBER(SEARCH("*female*",KR75)),"female",IF(ISNUMBER(SEARCH("*male*",KR75)),"male",""))</f>
        <v/>
      </c>
      <c r="KN75" s="393" t="str">
        <f t="shared" ref="KN75:KN138" si="214">IF(KR75="","",IF(ISERROR(MID(KR75,FIND("male,",KR75)+6,(FIND(")",KR75)-(FIND("male,",KR75)+6))))=TRUE,"missing/error",MID(KR75,FIND("male,",KR75)+6,(FIND(")",KR75)-(FIND("male,",KR75)+6)))))</f>
        <v/>
      </c>
      <c r="KO75" s="394" t="str">
        <f t="shared" ref="KO75:KO138" si="215">IF(KK75="","",(MID(KK75,(SEARCH("^^",SUBSTITUTE(KK75," ","^^",LEN(KK75)-LEN(SUBSTITUTE(KK75," ","")))))+1,99)&amp;"_"&amp;LEFT(KK75,FIND(" ",KK75)-1)&amp;"_"&amp;KL75))</f>
        <v/>
      </c>
      <c r="KP75" s="386" t="str">
        <f t="shared" ref="KP75:KP138" si="216">IF(KR75="","",IF((LEN(KR75)-LEN(SUBSTITUTE(KR75,"male","")))/LEN("male")&gt;1,"!",IF(RIGHT(KR75,1)=")","",IF(RIGHT(KR75,2)=") ","",IF(RIGHT(KR75,2)=").","","!!")))))</f>
        <v/>
      </c>
      <c r="KQ75" s="395"/>
    </row>
    <row r="76" spans="1:304" ht="13.5" customHeight="1">
      <c r="A76" s="385"/>
      <c r="B76" s="415" t="s">
        <v>354</v>
      </c>
      <c r="C76" s="395"/>
      <c r="E76" s="387" t="str">
        <f t="shared" si="188"/>
        <v/>
      </c>
      <c r="F76" s="388" t="s">
        <v>292</v>
      </c>
      <c r="G76" s="389" t="s">
        <v>292</v>
      </c>
      <c r="H76" s="389" t="s">
        <v>292</v>
      </c>
      <c r="I76" s="390" t="s">
        <v>292</v>
      </c>
      <c r="J76" s="391" t="s">
        <v>292</v>
      </c>
      <c r="K76" s="392" t="s">
        <v>292</v>
      </c>
      <c r="L76" s="393" t="s">
        <v>292</v>
      </c>
      <c r="M76" s="394" t="s">
        <v>292</v>
      </c>
      <c r="N76" s="386" t="s">
        <v>292</v>
      </c>
      <c r="O76" s="395"/>
      <c r="P76" s="415"/>
      <c r="Q76" s="387" t="str">
        <f t="shared" si="189"/>
        <v/>
      </c>
      <c r="R76" s="388" t="s">
        <v>292</v>
      </c>
      <c r="S76" s="389" t="s">
        <v>292</v>
      </c>
      <c r="T76" s="389" t="s">
        <v>292</v>
      </c>
      <c r="U76" s="390" t="s">
        <v>292</v>
      </c>
      <c r="V76" s="391" t="s">
        <v>292</v>
      </c>
      <c r="W76" s="392" t="s">
        <v>292</v>
      </c>
      <c r="X76" s="393" t="s">
        <v>292</v>
      </c>
      <c r="Y76" s="394" t="s">
        <v>292</v>
      </c>
      <c r="Z76" s="386" t="s">
        <v>292</v>
      </c>
      <c r="AA76" s="395"/>
      <c r="AB76" s="415"/>
      <c r="AC76" s="387" t="str">
        <f t="shared" si="190"/>
        <v/>
      </c>
      <c r="AD76" s="388" t="s">
        <v>292</v>
      </c>
      <c r="AE76" s="389" t="s">
        <v>292</v>
      </c>
      <c r="AF76" s="389" t="s">
        <v>292</v>
      </c>
      <c r="AG76" s="390" t="s">
        <v>292</v>
      </c>
      <c r="AH76" s="391" t="s">
        <v>292</v>
      </c>
      <c r="AI76" s="392" t="s">
        <v>292</v>
      </c>
      <c r="AJ76" s="393" t="s">
        <v>292</v>
      </c>
      <c r="AK76" s="394" t="s">
        <v>292</v>
      </c>
      <c r="AL76" s="386" t="s">
        <v>292</v>
      </c>
      <c r="AM76" s="395"/>
      <c r="AN76" s="415"/>
      <c r="AO76" s="387" t="str">
        <f t="shared" si="191"/>
        <v/>
      </c>
      <c r="AP76" s="388" t="s">
        <v>292</v>
      </c>
      <c r="AQ76" s="389" t="s">
        <v>292</v>
      </c>
      <c r="AR76" s="389" t="s">
        <v>292</v>
      </c>
      <c r="AS76" s="390" t="s">
        <v>292</v>
      </c>
      <c r="AT76" s="391" t="s">
        <v>292</v>
      </c>
      <c r="AU76" s="392" t="s">
        <v>292</v>
      </c>
      <c r="AV76" s="393" t="s">
        <v>292</v>
      </c>
      <c r="AW76" s="394" t="s">
        <v>292</v>
      </c>
      <c r="AX76" s="386" t="s">
        <v>292</v>
      </c>
      <c r="AY76" s="395"/>
      <c r="AZ76" s="415"/>
      <c r="BA76" s="387"/>
      <c r="BB76" s="388"/>
      <c r="BC76" s="389"/>
      <c r="BD76" s="389"/>
      <c r="BE76" s="390"/>
      <c r="BF76" s="391"/>
      <c r="BG76" s="392"/>
      <c r="BH76" s="393"/>
      <c r="BI76" s="394"/>
      <c r="BJ76" s="386" t="s">
        <v>292</v>
      </c>
      <c r="BK76" s="395"/>
      <c r="BL76" s="415"/>
      <c r="BM76" s="387" t="str">
        <f t="shared" si="192"/>
        <v/>
      </c>
      <c r="BN76" s="388" t="s">
        <v>292</v>
      </c>
      <c r="BO76" s="389" t="s">
        <v>292</v>
      </c>
      <c r="BP76" s="389" t="s">
        <v>292</v>
      </c>
      <c r="BQ76" s="390" t="s">
        <v>292</v>
      </c>
      <c r="BR76" s="391" t="s">
        <v>292</v>
      </c>
      <c r="BS76" s="392" t="s">
        <v>292</v>
      </c>
      <c r="BT76" s="393" t="s">
        <v>292</v>
      </c>
      <c r="BU76" s="394" t="s">
        <v>292</v>
      </c>
      <c r="BV76" s="386" t="s">
        <v>292</v>
      </c>
      <c r="BW76" s="395"/>
      <c r="BX76" s="421"/>
      <c r="BY76" s="387" t="str">
        <f t="shared" si="193"/>
        <v/>
      </c>
      <c r="BZ76" s="388" t="s">
        <v>292</v>
      </c>
      <c r="CA76" s="389" t="s">
        <v>292</v>
      </c>
      <c r="CB76" s="389" t="s">
        <v>292</v>
      </c>
      <c r="CC76" s="390" t="s">
        <v>292</v>
      </c>
      <c r="CD76" s="391" t="s">
        <v>292</v>
      </c>
      <c r="CE76" s="392" t="s">
        <v>292</v>
      </c>
      <c r="CF76" s="393" t="s">
        <v>292</v>
      </c>
      <c r="CG76" s="394" t="s">
        <v>292</v>
      </c>
      <c r="CH76" s="386" t="s">
        <v>292</v>
      </c>
      <c r="CI76" s="395"/>
      <c r="CJ76" s="421"/>
      <c r="CK76" s="387">
        <f t="shared" si="194"/>
        <v>36621</v>
      </c>
      <c r="CL76" s="388" t="s">
        <v>364</v>
      </c>
      <c r="CM76" s="389">
        <v>36174</v>
      </c>
      <c r="CN76" s="389">
        <v>36438</v>
      </c>
      <c r="CO76" s="390" t="s">
        <v>1103</v>
      </c>
      <c r="CP76" s="391" t="s">
        <v>794</v>
      </c>
      <c r="CQ76" s="392" t="s">
        <v>615</v>
      </c>
      <c r="CR76" s="393" t="s">
        <v>1335</v>
      </c>
      <c r="CS76" s="394" t="s">
        <v>1104</v>
      </c>
      <c r="CT76" s="386" t="s">
        <v>292</v>
      </c>
      <c r="CU76" s="395"/>
      <c r="CV76" s="415"/>
      <c r="CW76" s="387">
        <f t="shared" si="195"/>
        <v>36711</v>
      </c>
      <c r="CX76" s="388" t="s">
        <v>365</v>
      </c>
      <c r="CY76" s="389">
        <v>36621</v>
      </c>
      <c r="CZ76" s="389">
        <v>36711</v>
      </c>
      <c r="DA76" s="390" t="s">
        <v>1034</v>
      </c>
      <c r="DB76" s="391" t="s">
        <v>659</v>
      </c>
      <c r="DC76" s="392" t="s">
        <v>615</v>
      </c>
      <c r="DD76" s="393" t="s">
        <v>1335</v>
      </c>
      <c r="DE76" s="394" t="s">
        <v>1035</v>
      </c>
      <c r="DF76" s="386" t="s">
        <v>292</v>
      </c>
      <c r="DG76" s="395"/>
      <c r="DH76" s="415"/>
      <c r="DI76" s="387">
        <f t="shared" si="196"/>
        <v>37007</v>
      </c>
      <c r="DJ76" s="388" t="s">
        <v>366</v>
      </c>
      <c r="DK76" s="389">
        <v>36711</v>
      </c>
      <c r="DL76" s="389">
        <v>36865</v>
      </c>
      <c r="DM76" s="390" t="s">
        <v>1133</v>
      </c>
      <c r="DN76" s="391" t="s">
        <v>632</v>
      </c>
      <c r="DO76" s="392" t="s">
        <v>615</v>
      </c>
      <c r="DP76" s="393" t="s">
        <v>1335</v>
      </c>
      <c r="DQ76" s="394" t="s">
        <v>1134</v>
      </c>
      <c r="DR76" s="386" t="s">
        <v>292</v>
      </c>
      <c r="DS76" s="395"/>
      <c r="DT76" s="421"/>
      <c r="DU76" s="387" t="str">
        <f t="shared" si="197"/>
        <v/>
      </c>
      <c r="DV76" s="388" t="s">
        <v>292</v>
      </c>
      <c r="DW76" s="389" t="s">
        <v>292</v>
      </c>
      <c r="DX76" s="389" t="s">
        <v>292</v>
      </c>
      <c r="DY76" s="390" t="s">
        <v>292</v>
      </c>
      <c r="DZ76" s="391" t="s">
        <v>292</v>
      </c>
      <c r="EA76" s="392" t="s">
        <v>292</v>
      </c>
      <c r="EB76" s="393" t="s">
        <v>292</v>
      </c>
      <c r="EC76" s="394" t="s">
        <v>292</v>
      </c>
      <c r="ED76" s="386" t="s">
        <v>292</v>
      </c>
      <c r="EE76" s="395"/>
      <c r="EF76" s="415"/>
      <c r="EG76" s="387" t="str">
        <f t="shared" si="198"/>
        <v/>
      </c>
      <c r="EH76" s="388" t="s">
        <v>292</v>
      </c>
      <c r="EI76" s="389" t="s">
        <v>292</v>
      </c>
      <c r="EJ76" s="389" t="s">
        <v>292</v>
      </c>
      <c r="EK76" s="390" t="s">
        <v>292</v>
      </c>
      <c r="EL76" s="391" t="s">
        <v>292</v>
      </c>
      <c r="EM76" s="392" t="s">
        <v>292</v>
      </c>
      <c r="EN76" s="393" t="s">
        <v>292</v>
      </c>
      <c r="EO76" s="394" t="s">
        <v>292</v>
      </c>
      <c r="EP76" s="386" t="s">
        <v>292</v>
      </c>
      <c r="EQ76" s="395"/>
      <c r="ER76" s="415"/>
      <c r="ES76" s="387" t="str">
        <f t="shared" si="199"/>
        <v/>
      </c>
      <c r="ET76" s="388" t="s">
        <v>292</v>
      </c>
      <c r="EU76" s="389" t="s">
        <v>292</v>
      </c>
      <c r="EV76" s="389" t="s">
        <v>292</v>
      </c>
      <c r="EW76" s="390" t="s">
        <v>292</v>
      </c>
      <c r="EX76" s="391" t="s">
        <v>292</v>
      </c>
      <c r="EY76" s="392" t="s">
        <v>292</v>
      </c>
      <c r="EZ76" s="393" t="s">
        <v>292</v>
      </c>
      <c r="FA76" s="394" t="s">
        <v>292</v>
      </c>
      <c r="FB76" s="386" t="s">
        <v>292</v>
      </c>
      <c r="FC76" s="395"/>
      <c r="FD76" s="415"/>
      <c r="FE76" s="387" t="str">
        <f t="shared" si="200"/>
        <v/>
      </c>
      <c r="FF76" s="388" t="s">
        <v>292</v>
      </c>
      <c r="FG76" s="389" t="s">
        <v>292</v>
      </c>
      <c r="FH76" s="389" t="s">
        <v>292</v>
      </c>
      <c r="FI76" s="390" t="s">
        <v>292</v>
      </c>
      <c r="FJ76" s="391" t="s">
        <v>292</v>
      </c>
      <c r="FK76" s="392" t="s">
        <v>292</v>
      </c>
      <c r="FL76" s="393" t="s">
        <v>292</v>
      </c>
      <c r="FM76" s="394" t="s">
        <v>292</v>
      </c>
      <c r="FN76" s="386" t="s">
        <v>292</v>
      </c>
      <c r="FO76" s="395"/>
      <c r="FP76" s="415"/>
      <c r="FQ76" s="387" t="str">
        <f t="shared" si="201"/>
        <v/>
      </c>
      <c r="FR76" s="388" t="s">
        <v>292</v>
      </c>
      <c r="FS76" s="389" t="s">
        <v>292</v>
      </c>
      <c r="FT76" s="389" t="s">
        <v>292</v>
      </c>
      <c r="FU76" s="390" t="s">
        <v>292</v>
      </c>
      <c r="FV76" s="391" t="s">
        <v>292</v>
      </c>
      <c r="FW76" s="392" t="s">
        <v>292</v>
      </c>
      <c r="FX76" s="393" t="s">
        <v>292</v>
      </c>
      <c r="FY76" s="394" t="s">
        <v>292</v>
      </c>
      <c r="FZ76" s="386" t="s">
        <v>292</v>
      </c>
      <c r="GA76" s="395"/>
      <c r="GB76" s="415"/>
      <c r="GC76" s="387" t="str">
        <f t="shared" si="202"/>
        <v/>
      </c>
      <c r="GD76" s="388" t="s">
        <v>292</v>
      </c>
      <c r="GE76" s="389" t="s">
        <v>292</v>
      </c>
      <c r="GF76" s="389" t="s">
        <v>292</v>
      </c>
      <c r="GG76" s="390" t="s">
        <v>292</v>
      </c>
      <c r="GH76" s="391" t="s">
        <v>292</v>
      </c>
      <c r="GI76" s="392" t="s">
        <v>292</v>
      </c>
      <c r="GJ76" s="393" t="s">
        <v>292</v>
      </c>
      <c r="GK76" s="394" t="s">
        <v>292</v>
      </c>
      <c r="GL76" s="386" t="s">
        <v>292</v>
      </c>
      <c r="GM76" s="395"/>
      <c r="GN76" s="415"/>
      <c r="GO76" s="387" t="str">
        <f t="shared" si="203"/>
        <v/>
      </c>
      <c r="GP76" s="388" t="s">
        <v>292</v>
      </c>
      <c r="GQ76" s="389" t="s">
        <v>292</v>
      </c>
      <c r="GR76" s="389" t="s">
        <v>292</v>
      </c>
      <c r="GS76" s="390" t="s">
        <v>292</v>
      </c>
      <c r="GT76" s="391" t="s">
        <v>292</v>
      </c>
      <c r="GU76" s="392" t="s">
        <v>292</v>
      </c>
      <c r="GV76" s="393" t="s">
        <v>292</v>
      </c>
      <c r="GW76" s="394" t="s">
        <v>292</v>
      </c>
      <c r="GX76" s="386"/>
      <c r="GY76" s="395"/>
      <c r="GZ76" s="415"/>
      <c r="HA76" s="387" t="str">
        <f t="shared" si="204"/>
        <v/>
      </c>
      <c r="HB76" s="388" t="s">
        <v>292</v>
      </c>
      <c r="HC76" s="389" t="s">
        <v>292</v>
      </c>
      <c r="HD76" s="389" t="s">
        <v>292</v>
      </c>
      <c r="HE76" s="390" t="s">
        <v>292</v>
      </c>
      <c r="HF76" s="391" t="s">
        <v>292</v>
      </c>
      <c r="HG76" s="392" t="s">
        <v>292</v>
      </c>
      <c r="HH76" s="393" t="s">
        <v>292</v>
      </c>
      <c r="HI76" s="394" t="s">
        <v>292</v>
      </c>
      <c r="HJ76" s="386" t="s">
        <v>292</v>
      </c>
      <c r="HK76" s="395"/>
      <c r="HM76" s="387" t="str">
        <f t="shared" si="205"/>
        <v/>
      </c>
      <c r="HN76" s="388" t="s">
        <v>292</v>
      </c>
      <c r="HO76" s="396"/>
      <c r="HP76" s="389"/>
      <c r="HQ76" s="390" t="s">
        <v>292</v>
      </c>
      <c r="HR76" s="391" t="s">
        <v>292</v>
      </c>
      <c r="HS76" s="392" t="s">
        <v>292</v>
      </c>
      <c r="HT76" s="393" t="s">
        <v>292</v>
      </c>
      <c r="HU76" s="394" t="s">
        <v>292</v>
      </c>
      <c r="HV76" s="386" t="s">
        <v>292</v>
      </c>
      <c r="HW76" s="395"/>
      <c r="HY76" s="387" t="str">
        <f t="shared" si="206"/>
        <v/>
      </c>
      <c r="HZ76" s="388" t="s">
        <v>292</v>
      </c>
      <c r="IA76" s="419" t="s">
        <v>292</v>
      </c>
      <c r="IB76" s="419" t="s">
        <v>292</v>
      </c>
      <c r="IC76" s="390" t="s">
        <v>292</v>
      </c>
      <c r="ID76" s="391" t="s">
        <v>292</v>
      </c>
      <c r="IE76" s="392" t="s">
        <v>292</v>
      </c>
      <c r="IF76" s="393" t="s">
        <v>292</v>
      </c>
      <c r="IG76" s="394" t="s">
        <v>292</v>
      </c>
      <c r="IH76" s="386" t="s">
        <v>292</v>
      </c>
      <c r="II76" s="395"/>
      <c r="IK76" s="387" t="str">
        <f t="shared" si="207"/>
        <v/>
      </c>
      <c r="IL76" s="388" t="s">
        <v>292</v>
      </c>
      <c r="IM76" s="419" t="s">
        <v>292</v>
      </c>
      <c r="IN76" s="419" t="s">
        <v>292</v>
      </c>
      <c r="IO76" s="390" t="s">
        <v>292</v>
      </c>
      <c r="IP76" s="391" t="s">
        <v>292</v>
      </c>
      <c r="IQ76" s="392" t="s">
        <v>292</v>
      </c>
      <c r="IR76" s="393" t="s">
        <v>292</v>
      </c>
      <c r="IS76" s="394" t="s">
        <v>292</v>
      </c>
      <c r="IT76" s="386" t="s">
        <v>292</v>
      </c>
      <c r="IU76" s="395"/>
      <c r="IV76" s="364" t="s">
        <v>292</v>
      </c>
      <c r="IW76" s="387" t="str">
        <f t="shared" si="0"/>
        <v/>
      </c>
      <c r="IX76" s="388" t="str">
        <f t="shared" si="1"/>
        <v/>
      </c>
      <c r="IY76" s="419" t="str">
        <f t="shared" si="56"/>
        <v/>
      </c>
      <c r="IZ76" s="396" t="str">
        <f t="shared" si="57"/>
        <v/>
      </c>
      <c r="JA76" s="390" t="str">
        <f t="shared" si="3"/>
        <v/>
      </c>
      <c r="JB76" s="391" t="str">
        <f t="shared" si="58"/>
        <v/>
      </c>
      <c r="JC76" s="392" t="str">
        <f t="shared" si="4"/>
        <v/>
      </c>
      <c r="JD76" s="393" t="str">
        <f t="shared" si="80"/>
        <v/>
      </c>
      <c r="JE76" s="394" t="str">
        <f t="shared" si="5"/>
        <v/>
      </c>
      <c r="JF76" s="386" t="str">
        <f t="shared" si="6"/>
        <v/>
      </c>
      <c r="JG76" s="395"/>
      <c r="JH76" s="420" t="s">
        <v>292</v>
      </c>
      <c r="JI76" s="387" t="str">
        <f t="shared" si="59"/>
        <v/>
      </c>
      <c r="JJ76" s="388" t="str">
        <f t="shared" si="60"/>
        <v/>
      </c>
      <c r="JK76" s="419" t="str">
        <f t="shared" si="61"/>
        <v/>
      </c>
      <c r="JL76" s="396" t="str">
        <f t="shared" si="62"/>
        <v/>
      </c>
      <c r="JM76" s="390" t="str">
        <f t="shared" si="63"/>
        <v/>
      </c>
      <c r="JN76" s="391" t="str">
        <f t="shared" si="64"/>
        <v/>
      </c>
      <c r="JO76" s="392" t="str">
        <f t="shared" si="65"/>
        <v/>
      </c>
      <c r="JP76" s="393" t="str">
        <f t="shared" si="66"/>
        <v/>
      </c>
      <c r="JQ76" s="394" t="str">
        <f t="shared" si="67"/>
        <v/>
      </c>
      <c r="JR76" s="386" t="str">
        <f t="shared" si="68"/>
        <v/>
      </c>
      <c r="JS76" s="395"/>
      <c r="JT76" s="420" t="s">
        <v>292</v>
      </c>
      <c r="JU76" s="387" t="str">
        <f t="shared" ref="JU76:JU139" si="217">IF(JY76="","",JU$3)</f>
        <v/>
      </c>
      <c r="JV76" s="388" t="str">
        <f t="shared" ref="JV76:JV139" si="218">IF(JY76="","",JU$1)</f>
        <v/>
      </c>
      <c r="JW76" s="419" t="str">
        <f t="shared" ref="JW76:JW139" si="219">IF(JY76="","",JU$2)</f>
        <v/>
      </c>
      <c r="JX76" s="396" t="str">
        <f t="shared" ref="JX76:JX139" si="220">IF(JY76="","",JU$3)</f>
        <v/>
      </c>
      <c r="JY76" s="390" t="str">
        <f t="shared" ref="JY76:JY139" si="221">IF(KF76="","",IF(ISNUMBER(SEARCH(":",KF76)),MID(KF76,FIND(":",KF76)+2,FIND("(",KF76)-FIND(":",KF76)-3),LEFT(KF76,FIND("(",KF76)-2)))</f>
        <v/>
      </c>
      <c r="JZ76" s="391" t="str">
        <f t="shared" ref="JZ76:JZ139" si="222">IF(KF76="","",MID(KF76,FIND("(",KF76)+1,4))</f>
        <v/>
      </c>
      <c r="KA76" s="392" t="str">
        <f t="shared" ref="KA76:KA139" si="223">IF(ISNUMBER(SEARCH("*female*",KF76)),"female",IF(ISNUMBER(SEARCH("*male*",KF76)),"male",""))</f>
        <v/>
      </c>
      <c r="KB76" s="393" t="str">
        <f t="shared" ref="KB76:KB139" si="224">IF(KF76="","",IF(ISERROR(MID(KF76,FIND("male,",KF76)+6,(FIND(")",KF76)-(FIND("male,",KF76)+6))))=TRUE,"missing/error",MID(KF76,FIND("male,",KF76)+6,(FIND(")",KF76)-(FIND("male,",KF76)+6)))))</f>
        <v/>
      </c>
      <c r="KC76" s="394" t="str">
        <f t="shared" ref="KC76:KC139" si="225">IF(JY76="","",(MID(JY76,(SEARCH("^^",SUBSTITUTE(JY76," ","^^",LEN(JY76)-LEN(SUBSTITUTE(JY76," ","")))))+1,99)&amp;"_"&amp;LEFT(JY76,FIND(" ",JY76)-1)&amp;"_"&amp;JZ76))</f>
        <v/>
      </c>
      <c r="KD76" s="386" t="str">
        <f t="shared" ref="KD76:KD139" si="226">IF(KF76="","",IF((LEN(KF76)-LEN(SUBSTITUTE(KF76,"male","")))/LEN("male")&gt;1,"!",IF(RIGHT(KF76,1)=")","",IF(RIGHT(KF76,2)=") ","",IF(RIGHT(KF76,2)=").","","!!")))))</f>
        <v/>
      </c>
      <c r="KE76" s="395"/>
      <c r="KG76" s="387" t="str">
        <f t="shared" si="208"/>
        <v/>
      </c>
      <c r="KH76" s="388" t="str">
        <f t="shared" si="209"/>
        <v/>
      </c>
      <c r="KI76" s="419" t="str">
        <f t="shared" si="210"/>
        <v/>
      </c>
      <c r="KJ76" s="396" t="str">
        <f t="shared" si="211"/>
        <v/>
      </c>
      <c r="KK76" s="390" t="str">
        <f t="shared" si="212"/>
        <v/>
      </c>
      <c r="KL76" s="391" t="str">
        <f t="shared" ref="KL76:KL139" si="227">IF(KR76="","",MID(KR76,FIND("(",KR76)+1,4))</f>
        <v/>
      </c>
      <c r="KM76" s="392" t="str">
        <f t="shared" si="213"/>
        <v/>
      </c>
      <c r="KN76" s="393" t="str">
        <f t="shared" si="214"/>
        <v/>
      </c>
      <c r="KO76" s="394" t="str">
        <f t="shared" si="215"/>
        <v/>
      </c>
      <c r="KP76" s="386" t="str">
        <f t="shared" si="216"/>
        <v/>
      </c>
      <c r="KQ76" s="395"/>
    </row>
    <row r="77" spans="1:304" ht="13.5" customHeight="1">
      <c r="A77" s="385"/>
      <c r="B77" s="415" t="s">
        <v>354</v>
      </c>
      <c r="C77" s="395"/>
      <c r="E77" s="387" t="str">
        <f t="shared" si="188"/>
        <v/>
      </c>
      <c r="F77" s="388"/>
      <c r="G77" s="389"/>
      <c r="H77" s="389"/>
      <c r="I77" s="390"/>
      <c r="J77" s="391"/>
      <c r="K77" s="392"/>
      <c r="L77" s="393"/>
      <c r="M77" s="394"/>
      <c r="O77" s="395"/>
      <c r="P77" s="415"/>
      <c r="Q77" s="387" t="str">
        <f t="shared" si="189"/>
        <v/>
      </c>
      <c r="R77" s="388"/>
      <c r="S77" s="389"/>
      <c r="T77" s="389"/>
      <c r="U77" s="390"/>
      <c r="V77" s="391"/>
      <c r="W77" s="392"/>
      <c r="X77" s="393"/>
      <c r="Y77" s="394"/>
      <c r="AA77" s="395"/>
      <c r="AB77" s="415"/>
      <c r="AC77" s="387" t="str">
        <f t="shared" si="190"/>
        <v/>
      </c>
      <c r="AD77" s="388"/>
      <c r="AE77" s="389"/>
      <c r="AF77" s="389"/>
      <c r="AG77" s="390"/>
      <c r="AH77" s="391"/>
      <c r="AI77" s="392"/>
      <c r="AJ77" s="393"/>
      <c r="AK77" s="394"/>
      <c r="AL77" s="386"/>
      <c r="AM77" s="395"/>
      <c r="AN77" s="415"/>
      <c r="AO77" s="387" t="str">
        <f t="shared" si="191"/>
        <v/>
      </c>
      <c r="AP77" s="388"/>
      <c r="AQ77" s="389"/>
      <c r="AR77" s="389"/>
      <c r="AS77" s="390"/>
      <c r="AT77" s="391"/>
      <c r="AU77" s="392"/>
      <c r="AV77" s="393"/>
      <c r="AW77" s="394"/>
      <c r="AX77" s="386"/>
      <c r="AY77" s="395"/>
      <c r="AZ77" s="415"/>
      <c r="BA77" s="387" t="str">
        <f t="shared" ref="BA77:BA87" si="228">IF(BE77="","",BA$3)</f>
        <v/>
      </c>
      <c r="BB77" s="388"/>
      <c r="BC77" s="389"/>
      <c r="BD77" s="389"/>
      <c r="BE77" s="390"/>
      <c r="BF77" s="391"/>
      <c r="BG77" s="392"/>
      <c r="BH77" s="393"/>
      <c r="BI77" s="394"/>
      <c r="BJ77" s="386"/>
      <c r="BK77" s="395"/>
      <c r="BL77" s="415"/>
      <c r="BM77" s="387" t="str">
        <f t="shared" si="192"/>
        <v/>
      </c>
      <c r="BN77" s="388"/>
      <c r="BO77" s="389"/>
      <c r="BP77" s="389"/>
      <c r="BQ77" s="390"/>
      <c r="BR77" s="391"/>
      <c r="BS77" s="392"/>
      <c r="BT77" s="393"/>
      <c r="BU77" s="394"/>
      <c r="BV77" s="386"/>
      <c r="BW77" s="395"/>
      <c r="BX77" s="421"/>
      <c r="BY77" s="387" t="str">
        <f t="shared" si="193"/>
        <v/>
      </c>
      <c r="BZ77" s="388"/>
      <c r="CA77" s="389"/>
      <c r="CB77" s="389"/>
      <c r="CC77" s="390"/>
      <c r="CD77" s="391"/>
      <c r="CE77" s="392"/>
      <c r="CF77" s="393"/>
      <c r="CG77" s="394"/>
      <c r="CH77" s="386"/>
      <c r="CI77" s="395"/>
      <c r="CJ77" s="421"/>
      <c r="CK77" s="387">
        <f t="shared" si="194"/>
        <v>36621</v>
      </c>
      <c r="CL77" s="388" t="s">
        <v>364</v>
      </c>
      <c r="CM77" s="389">
        <v>36438</v>
      </c>
      <c r="CN77" s="389">
        <v>36621</v>
      </c>
      <c r="CO77" s="390" t="s">
        <v>1034</v>
      </c>
      <c r="CP77" s="391" t="s">
        <v>659</v>
      </c>
      <c r="CQ77" s="392" t="s">
        <v>615</v>
      </c>
      <c r="CR77" s="393" t="s">
        <v>1335</v>
      </c>
      <c r="CS77" s="394" t="s">
        <v>1035</v>
      </c>
      <c r="CT77" s="386" t="s">
        <v>292</v>
      </c>
      <c r="CU77" s="395"/>
      <c r="CV77" s="415"/>
      <c r="CW77" s="387" t="str">
        <f t="shared" si="195"/>
        <v/>
      </c>
      <c r="CX77" s="388"/>
      <c r="CY77" s="389"/>
      <c r="CZ77" s="389"/>
      <c r="DA77" s="390"/>
      <c r="DB77" s="391"/>
      <c r="DC77" s="392"/>
      <c r="DD77" s="393"/>
      <c r="DE77" s="394"/>
      <c r="DF77" s="386"/>
      <c r="DG77" s="395"/>
      <c r="DH77" s="415"/>
      <c r="DI77" s="387">
        <f t="shared" si="196"/>
        <v>37007</v>
      </c>
      <c r="DJ77" s="388" t="s">
        <v>366</v>
      </c>
      <c r="DK77" s="389">
        <v>36865</v>
      </c>
      <c r="DL77" s="389">
        <v>37007</v>
      </c>
      <c r="DM77" s="390" t="s">
        <v>747</v>
      </c>
      <c r="DN77" s="391" t="s">
        <v>693</v>
      </c>
      <c r="DO77" s="392" t="s">
        <v>615</v>
      </c>
      <c r="DP77" s="393" t="s">
        <v>1335</v>
      </c>
      <c r="DQ77" s="394" t="s">
        <v>748</v>
      </c>
      <c r="DR77" s="386"/>
      <c r="DS77" s="395"/>
      <c r="DT77" s="415"/>
      <c r="DU77" s="387" t="str">
        <f t="shared" si="197"/>
        <v/>
      </c>
      <c r="DV77" s="388"/>
      <c r="DW77" s="389"/>
      <c r="DX77" s="389"/>
      <c r="DY77" s="390"/>
      <c r="DZ77" s="391"/>
      <c r="EA77" s="392"/>
      <c r="EB77" s="393"/>
      <c r="EC77" s="394"/>
      <c r="ED77" s="386"/>
      <c r="EE77" s="395"/>
      <c r="EF77" s="415"/>
      <c r="EG77" s="387" t="str">
        <f t="shared" si="198"/>
        <v/>
      </c>
      <c r="EH77" s="388"/>
      <c r="EI77" s="389"/>
      <c r="EJ77" s="389"/>
      <c r="EK77" s="390"/>
      <c r="EL77" s="391"/>
      <c r="EM77" s="392"/>
      <c r="EN77" s="393"/>
      <c r="EO77" s="394"/>
      <c r="EP77" s="386"/>
      <c r="EQ77" s="395"/>
      <c r="ER77" s="415"/>
      <c r="ES77" s="387" t="str">
        <f t="shared" si="199"/>
        <v/>
      </c>
      <c r="ET77" s="388"/>
      <c r="EU77" s="389"/>
      <c r="EV77" s="389"/>
      <c r="EW77" s="390"/>
      <c r="EX77" s="391"/>
      <c r="EY77" s="392"/>
      <c r="EZ77" s="393"/>
      <c r="FA77" s="394"/>
      <c r="FB77" s="386"/>
      <c r="FC77" s="395"/>
      <c r="FD77" s="415"/>
      <c r="FE77" s="387" t="str">
        <f t="shared" si="200"/>
        <v/>
      </c>
      <c r="FF77" s="388"/>
      <c r="FG77" s="389"/>
      <c r="FH77" s="389"/>
      <c r="FI77" s="390"/>
      <c r="FJ77" s="391"/>
      <c r="FK77" s="392"/>
      <c r="FL77" s="393"/>
      <c r="FM77" s="394"/>
      <c r="FN77" s="386"/>
      <c r="FO77" s="395"/>
      <c r="FP77" s="415"/>
      <c r="FQ77" s="387" t="str">
        <f t="shared" si="201"/>
        <v/>
      </c>
      <c r="FR77" s="388"/>
      <c r="FS77" s="389"/>
      <c r="FT77" s="389"/>
      <c r="FU77" s="390"/>
      <c r="FV77" s="391"/>
      <c r="FW77" s="392"/>
      <c r="FX77" s="393"/>
      <c r="FY77" s="394"/>
      <c r="FZ77" s="386"/>
      <c r="GA77" s="395"/>
      <c r="GB77" s="415"/>
      <c r="GC77" s="387" t="str">
        <f t="shared" si="202"/>
        <v/>
      </c>
      <c r="GD77" s="388"/>
      <c r="GE77" s="389"/>
      <c r="GF77" s="389"/>
      <c r="GG77" s="390"/>
      <c r="GH77" s="391"/>
      <c r="GI77" s="392"/>
      <c r="GJ77" s="393"/>
      <c r="GK77" s="394"/>
      <c r="GL77" s="386"/>
      <c r="GM77" s="395"/>
      <c r="GN77" s="415"/>
      <c r="GO77" s="387" t="str">
        <f t="shared" si="203"/>
        <v/>
      </c>
      <c r="GP77" s="388"/>
      <c r="GQ77" s="389"/>
      <c r="GR77" s="389"/>
      <c r="GS77" s="390"/>
      <c r="GT77" s="391"/>
      <c r="GU77" s="392"/>
      <c r="GV77" s="393"/>
      <c r="GW77" s="394"/>
      <c r="GX77" s="386"/>
      <c r="GY77" s="395"/>
      <c r="GZ77" s="415"/>
      <c r="HA77" s="387" t="str">
        <f t="shared" si="204"/>
        <v/>
      </c>
      <c r="HB77" s="388"/>
      <c r="HC77" s="389"/>
      <c r="HD77" s="389"/>
      <c r="HE77" s="390"/>
      <c r="HF77" s="391"/>
      <c r="HG77" s="392"/>
      <c r="HH77" s="393"/>
      <c r="HI77" s="394"/>
      <c r="HJ77" s="386"/>
      <c r="HK77" s="395"/>
      <c r="HM77" s="387" t="str">
        <f t="shared" si="205"/>
        <v/>
      </c>
      <c r="HN77" s="388" t="s">
        <v>292</v>
      </c>
      <c r="HO77" s="396"/>
      <c r="HP77" s="389"/>
      <c r="HQ77" s="390" t="s">
        <v>292</v>
      </c>
      <c r="HR77" s="391" t="s">
        <v>292</v>
      </c>
      <c r="HS77" s="392" t="s">
        <v>292</v>
      </c>
      <c r="HT77" s="393" t="s">
        <v>292</v>
      </c>
      <c r="HU77" s="394" t="s">
        <v>292</v>
      </c>
      <c r="HV77" s="386" t="s">
        <v>292</v>
      </c>
      <c r="HW77" s="395"/>
      <c r="HY77" s="387" t="str">
        <f t="shared" si="206"/>
        <v/>
      </c>
      <c r="HZ77" s="388" t="s">
        <v>292</v>
      </c>
      <c r="IA77" s="419" t="s">
        <v>292</v>
      </c>
      <c r="IB77" s="419" t="s">
        <v>292</v>
      </c>
      <c r="IC77" s="390" t="s">
        <v>292</v>
      </c>
      <c r="ID77" s="391" t="s">
        <v>292</v>
      </c>
      <c r="IE77" s="392" t="s">
        <v>292</v>
      </c>
      <c r="IF77" s="393" t="s">
        <v>292</v>
      </c>
      <c r="IG77" s="394" t="s">
        <v>292</v>
      </c>
      <c r="IH77" s="386" t="s">
        <v>292</v>
      </c>
      <c r="II77" s="395"/>
      <c r="IK77" s="387" t="str">
        <f t="shared" si="207"/>
        <v/>
      </c>
      <c r="IL77" s="388" t="s">
        <v>292</v>
      </c>
      <c r="IM77" s="419" t="s">
        <v>292</v>
      </c>
      <c r="IN77" s="419" t="s">
        <v>292</v>
      </c>
      <c r="IO77" s="390" t="s">
        <v>292</v>
      </c>
      <c r="IP77" s="391" t="s">
        <v>292</v>
      </c>
      <c r="IQ77" s="392" t="s">
        <v>292</v>
      </c>
      <c r="IR77" s="393" t="s">
        <v>292</v>
      </c>
      <c r="IS77" s="394" t="s">
        <v>292</v>
      </c>
      <c r="IT77" s="386" t="s">
        <v>292</v>
      </c>
      <c r="IU77" s="395"/>
      <c r="IV77" s="364" t="s">
        <v>292</v>
      </c>
      <c r="IW77" s="387" t="str">
        <f t="shared" si="0"/>
        <v/>
      </c>
      <c r="IX77" s="388" t="str">
        <f t="shared" si="1"/>
        <v/>
      </c>
      <c r="IY77" s="419" t="str">
        <f t="shared" si="56"/>
        <v/>
      </c>
      <c r="IZ77" s="396" t="str">
        <f t="shared" si="57"/>
        <v/>
      </c>
      <c r="JA77" s="390" t="str">
        <f t="shared" si="3"/>
        <v/>
      </c>
      <c r="JB77" s="391" t="str">
        <f t="shared" si="58"/>
        <v/>
      </c>
      <c r="JC77" s="392" t="str">
        <f t="shared" si="4"/>
        <v/>
      </c>
      <c r="JD77" s="393" t="str">
        <f t="shared" si="80"/>
        <v/>
      </c>
      <c r="JE77" s="394" t="str">
        <f t="shared" si="5"/>
        <v/>
      </c>
      <c r="JF77" s="386" t="str">
        <f t="shared" si="6"/>
        <v/>
      </c>
      <c r="JG77" s="395"/>
      <c r="JH77" s="420" t="s">
        <v>292</v>
      </c>
      <c r="JI77" s="387" t="str">
        <f t="shared" si="59"/>
        <v/>
      </c>
      <c r="JJ77" s="388" t="str">
        <f t="shared" si="60"/>
        <v/>
      </c>
      <c r="JK77" s="419" t="str">
        <f t="shared" si="61"/>
        <v/>
      </c>
      <c r="JL77" s="396" t="str">
        <f t="shared" si="62"/>
        <v/>
      </c>
      <c r="JM77" s="390" t="str">
        <f t="shared" si="63"/>
        <v/>
      </c>
      <c r="JN77" s="391" t="str">
        <f t="shared" si="64"/>
        <v/>
      </c>
      <c r="JO77" s="392" t="str">
        <f t="shared" si="65"/>
        <v/>
      </c>
      <c r="JP77" s="393" t="str">
        <f t="shared" si="66"/>
        <v/>
      </c>
      <c r="JQ77" s="394" t="str">
        <f t="shared" si="67"/>
        <v/>
      </c>
      <c r="JR77" s="386" t="str">
        <f t="shared" si="68"/>
        <v/>
      </c>
      <c r="JS77" s="395"/>
      <c r="JT77" s="420" t="s">
        <v>292</v>
      </c>
      <c r="JU77" s="387" t="str">
        <f t="shared" si="217"/>
        <v/>
      </c>
      <c r="JV77" s="388" t="str">
        <f t="shared" si="218"/>
        <v/>
      </c>
      <c r="JW77" s="419" t="str">
        <f t="shared" si="219"/>
        <v/>
      </c>
      <c r="JX77" s="396" t="str">
        <f t="shared" si="220"/>
        <v/>
      </c>
      <c r="JY77" s="390" t="str">
        <f t="shared" si="221"/>
        <v/>
      </c>
      <c r="JZ77" s="391" t="str">
        <f t="shared" si="222"/>
        <v/>
      </c>
      <c r="KA77" s="392" t="str">
        <f t="shared" si="223"/>
        <v/>
      </c>
      <c r="KB77" s="393" t="str">
        <f t="shared" si="224"/>
        <v/>
      </c>
      <c r="KC77" s="394" t="str">
        <f t="shared" si="225"/>
        <v/>
      </c>
      <c r="KD77" s="386" t="str">
        <f t="shared" si="226"/>
        <v/>
      </c>
      <c r="KE77" s="395"/>
      <c r="KG77" s="387" t="str">
        <f t="shared" si="208"/>
        <v/>
      </c>
      <c r="KH77" s="388" t="str">
        <f t="shared" si="209"/>
        <v/>
      </c>
      <c r="KI77" s="419" t="str">
        <f t="shared" si="210"/>
        <v/>
      </c>
      <c r="KJ77" s="396" t="str">
        <f t="shared" si="211"/>
        <v/>
      </c>
      <c r="KK77" s="390" t="str">
        <f t="shared" si="212"/>
        <v/>
      </c>
      <c r="KL77" s="391" t="str">
        <f t="shared" si="227"/>
        <v/>
      </c>
      <c r="KM77" s="392" t="str">
        <f t="shared" si="213"/>
        <v/>
      </c>
      <c r="KN77" s="393" t="str">
        <f t="shared" si="214"/>
        <v/>
      </c>
      <c r="KO77" s="394" t="str">
        <f t="shared" si="215"/>
        <v/>
      </c>
      <c r="KP77" s="386" t="str">
        <f t="shared" si="216"/>
        <v/>
      </c>
      <c r="KQ77" s="395"/>
    </row>
    <row r="78" spans="1:304" ht="13.5" customHeight="1">
      <c r="A78" s="385"/>
      <c r="B78" s="415" t="s">
        <v>606</v>
      </c>
      <c r="C78" s="395"/>
      <c r="E78" s="387">
        <f t="shared" si="188"/>
        <v>33548</v>
      </c>
      <c r="F78" s="388" t="s">
        <v>296</v>
      </c>
      <c r="G78" s="389">
        <v>32932</v>
      </c>
      <c r="H78" s="389">
        <v>33548</v>
      </c>
      <c r="I78" s="390" t="s">
        <v>781</v>
      </c>
      <c r="J78" s="391" t="s">
        <v>693</v>
      </c>
      <c r="K78" s="392" t="s">
        <v>615</v>
      </c>
      <c r="L78" s="393" t="s">
        <v>1335</v>
      </c>
      <c r="M78" s="394" t="s">
        <v>782</v>
      </c>
      <c r="N78" s="386" t="s">
        <v>292</v>
      </c>
      <c r="O78" s="395"/>
      <c r="P78" s="415"/>
      <c r="Q78" s="387">
        <f t="shared" si="189"/>
        <v>34190</v>
      </c>
      <c r="R78" s="388" t="s">
        <v>297</v>
      </c>
      <c r="S78" s="389">
        <v>33548</v>
      </c>
      <c r="T78" s="389">
        <v>33950</v>
      </c>
      <c r="U78" s="390" t="s">
        <v>905</v>
      </c>
      <c r="V78" s="391" t="s">
        <v>861</v>
      </c>
      <c r="W78" s="392" t="s">
        <v>615</v>
      </c>
      <c r="X78" s="393" t="s">
        <v>1335</v>
      </c>
      <c r="Y78" s="394" t="s">
        <v>1157</v>
      </c>
      <c r="Z78" s="386" t="s">
        <v>292</v>
      </c>
      <c r="AA78" s="395"/>
      <c r="AB78" s="415"/>
      <c r="AC78" s="387">
        <f t="shared" si="190"/>
        <v>34452</v>
      </c>
      <c r="AD78" s="388" t="s">
        <v>713</v>
      </c>
      <c r="AE78" s="389">
        <v>34190</v>
      </c>
      <c r="AF78" s="389">
        <v>34304</v>
      </c>
      <c r="AG78" s="390" t="s">
        <v>1158</v>
      </c>
      <c r="AH78" s="391" t="s">
        <v>718</v>
      </c>
      <c r="AI78" s="392" t="s">
        <v>615</v>
      </c>
      <c r="AJ78" s="393" t="s">
        <v>1337</v>
      </c>
      <c r="AK78" s="394" t="s">
        <v>1159</v>
      </c>
      <c r="AL78" s="386" t="s">
        <v>292</v>
      </c>
      <c r="AM78" s="395"/>
      <c r="AN78" s="415"/>
      <c r="AO78" s="387">
        <f t="shared" si="191"/>
        <v>34515</v>
      </c>
      <c r="AP78" s="388" t="s">
        <v>602</v>
      </c>
      <c r="AQ78" s="389">
        <v>34452</v>
      </c>
      <c r="AR78" s="389">
        <v>34515</v>
      </c>
      <c r="AS78" s="390" t="s">
        <v>1160</v>
      </c>
      <c r="AT78" s="391" t="s">
        <v>718</v>
      </c>
      <c r="AU78" s="392" t="s">
        <v>615</v>
      </c>
      <c r="AV78" s="393" t="s">
        <v>1339</v>
      </c>
      <c r="AW78" s="394" t="s">
        <v>1161</v>
      </c>
      <c r="AX78" s="386" t="s">
        <v>292</v>
      </c>
      <c r="AY78" s="395"/>
      <c r="AZ78" s="415"/>
      <c r="BA78" s="387">
        <f t="shared" si="228"/>
        <v>35075</v>
      </c>
      <c r="BB78" s="388" t="s">
        <v>607</v>
      </c>
      <c r="BC78" s="389">
        <v>34515</v>
      </c>
      <c r="BD78" s="389">
        <v>34919</v>
      </c>
      <c r="BE78" s="390" t="s">
        <v>930</v>
      </c>
      <c r="BF78" s="391" t="s">
        <v>693</v>
      </c>
      <c r="BG78" s="392" t="s">
        <v>615</v>
      </c>
      <c r="BH78" s="393" t="s">
        <v>1335</v>
      </c>
      <c r="BI78" s="394" t="s">
        <v>931</v>
      </c>
      <c r="BJ78" s="386" t="s">
        <v>292</v>
      </c>
      <c r="BK78" s="395"/>
      <c r="BL78" s="415"/>
      <c r="BM78" s="387">
        <f t="shared" si="192"/>
        <v>35376</v>
      </c>
      <c r="BN78" s="388" t="s">
        <v>362</v>
      </c>
      <c r="BO78" s="389">
        <v>35075</v>
      </c>
      <c r="BP78" s="389">
        <v>35376</v>
      </c>
      <c r="BQ78" s="390" t="s">
        <v>613</v>
      </c>
      <c r="BR78" s="391" t="s">
        <v>614</v>
      </c>
      <c r="BS78" s="392" t="s">
        <v>615</v>
      </c>
      <c r="BT78" s="393" t="s">
        <v>1335</v>
      </c>
      <c r="BU78" s="394" t="s">
        <v>616</v>
      </c>
      <c r="BV78" s="386" t="s">
        <v>292</v>
      </c>
      <c r="BW78" s="395"/>
      <c r="BX78" s="417"/>
      <c r="BY78" s="387">
        <f t="shared" si="193"/>
        <v>36006</v>
      </c>
      <c r="BZ78" s="388" t="s">
        <v>363</v>
      </c>
      <c r="CA78" s="389">
        <v>35376</v>
      </c>
      <c r="CB78" s="389">
        <v>36006</v>
      </c>
      <c r="CC78" s="390" t="s">
        <v>673</v>
      </c>
      <c r="CD78" s="391" t="s">
        <v>629</v>
      </c>
      <c r="CE78" s="392" t="s">
        <v>615</v>
      </c>
      <c r="CF78" s="393" t="s">
        <v>1335</v>
      </c>
      <c r="CG78" s="394" t="s">
        <v>674</v>
      </c>
      <c r="CH78" s="386" t="s">
        <v>292</v>
      </c>
      <c r="CI78" s="395"/>
      <c r="CJ78" s="417"/>
      <c r="CK78" s="387">
        <f t="shared" si="194"/>
        <v>36621</v>
      </c>
      <c r="CL78" s="388" t="s">
        <v>364</v>
      </c>
      <c r="CM78" s="389">
        <v>36006</v>
      </c>
      <c r="CN78" s="389">
        <v>36119</v>
      </c>
      <c r="CO78" s="390" t="s">
        <v>642</v>
      </c>
      <c r="CP78" s="391" t="s">
        <v>632</v>
      </c>
      <c r="CQ78" s="392" t="s">
        <v>615</v>
      </c>
      <c r="CR78" s="393" t="s">
        <v>1335</v>
      </c>
      <c r="CS78" s="394" t="s">
        <v>643</v>
      </c>
      <c r="CT78" s="386" t="s">
        <v>292</v>
      </c>
      <c r="CU78" s="395"/>
      <c r="CV78" s="415"/>
      <c r="CW78" s="387">
        <f t="shared" si="195"/>
        <v>36711</v>
      </c>
      <c r="CX78" s="388" t="s">
        <v>365</v>
      </c>
      <c r="CY78" s="389">
        <v>36621</v>
      </c>
      <c r="CZ78" s="389">
        <v>36711</v>
      </c>
      <c r="DA78" s="390" t="s">
        <v>1092</v>
      </c>
      <c r="DB78" s="391" t="s">
        <v>693</v>
      </c>
      <c r="DC78" s="392" t="s">
        <v>615</v>
      </c>
      <c r="DD78" s="393" t="s">
        <v>1335</v>
      </c>
      <c r="DE78" s="394" t="s">
        <v>1093</v>
      </c>
      <c r="DF78" s="386" t="s">
        <v>292</v>
      </c>
      <c r="DG78" s="395"/>
      <c r="DH78" s="418"/>
      <c r="DI78" s="387">
        <f t="shared" si="196"/>
        <v>37007</v>
      </c>
      <c r="DJ78" s="388" t="s">
        <v>366</v>
      </c>
      <c r="DK78" s="389">
        <v>36711</v>
      </c>
      <c r="DL78" s="389">
        <v>36865</v>
      </c>
      <c r="DM78" s="390" t="s">
        <v>1162</v>
      </c>
      <c r="DN78" s="391" t="s">
        <v>861</v>
      </c>
      <c r="DO78" s="392" t="s">
        <v>615</v>
      </c>
      <c r="DP78" s="393" t="s">
        <v>1335</v>
      </c>
      <c r="DQ78" s="394" t="s">
        <v>1163</v>
      </c>
      <c r="DR78" s="386" t="s">
        <v>292</v>
      </c>
      <c r="DS78" s="395"/>
      <c r="DT78" s="415"/>
      <c r="DU78" s="387" t="str">
        <f t="shared" si="197"/>
        <v/>
      </c>
      <c r="DV78" s="388" t="s">
        <v>292</v>
      </c>
      <c r="DW78" s="389" t="s">
        <v>292</v>
      </c>
      <c r="DX78" s="389" t="s">
        <v>292</v>
      </c>
      <c r="DY78" s="390" t="s">
        <v>292</v>
      </c>
      <c r="DZ78" s="391" t="s">
        <v>292</v>
      </c>
      <c r="EA78" s="392" t="s">
        <v>292</v>
      </c>
      <c r="EB78" s="393" t="s">
        <v>292</v>
      </c>
      <c r="EC78" s="394" t="s">
        <v>292</v>
      </c>
      <c r="ED78" s="386" t="s">
        <v>292</v>
      </c>
      <c r="EE78" s="395"/>
      <c r="EF78" s="415"/>
      <c r="EG78" s="387" t="str">
        <f t="shared" si="198"/>
        <v/>
      </c>
      <c r="EH78" s="388" t="s">
        <v>292</v>
      </c>
      <c r="EI78" s="389" t="s">
        <v>292</v>
      </c>
      <c r="EJ78" s="389" t="s">
        <v>292</v>
      </c>
      <c r="EK78" s="390" t="s">
        <v>292</v>
      </c>
      <c r="EL78" s="391" t="s">
        <v>292</v>
      </c>
      <c r="EM78" s="392" t="s">
        <v>292</v>
      </c>
      <c r="EN78" s="393" t="s">
        <v>292</v>
      </c>
      <c r="EO78" s="394" t="s">
        <v>292</v>
      </c>
      <c r="EP78" s="386" t="s">
        <v>292</v>
      </c>
      <c r="EQ78" s="395"/>
      <c r="ER78" s="415"/>
      <c r="ES78" s="387" t="str">
        <f t="shared" si="199"/>
        <v/>
      </c>
      <c r="ET78" s="388" t="s">
        <v>292</v>
      </c>
      <c r="EU78" s="389" t="s">
        <v>292</v>
      </c>
      <c r="EV78" s="389" t="s">
        <v>292</v>
      </c>
      <c r="EW78" s="390" t="s">
        <v>292</v>
      </c>
      <c r="EX78" s="391" t="s">
        <v>292</v>
      </c>
      <c r="EY78" s="392" t="s">
        <v>292</v>
      </c>
      <c r="EZ78" s="393" t="s">
        <v>292</v>
      </c>
      <c r="FA78" s="394" t="s">
        <v>292</v>
      </c>
      <c r="FB78" s="386" t="s">
        <v>292</v>
      </c>
      <c r="FC78" s="395"/>
      <c r="FD78" s="415"/>
      <c r="FE78" s="387" t="str">
        <f t="shared" si="200"/>
        <v/>
      </c>
      <c r="FF78" s="388" t="s">
        <v>292</v>
      </c>
      <c r="FG78" s="389" t="s">
        <v>292</v>
      </c>
      <c r="FH78" s="389" t="s">
        <v>292</v>
      </c>
      <c r="FI78" s="390" t="s">
        <v>292</v>
      </c>
      <c r="FJ78" s="391" t="s">
        <v>292</v>
      </c>
      <c r="FK78" s="392" t="s">
        <v>292</v>
      </c>
      <c r="FL78" s="393" t="s">
        <v>292</v>
      </c>
      <c r="FM78" s="394" t="s">
        <v>292</v>
      </c>
      <c r="FN78" s="386" t="s">
        <v>292</v>
      </c>
      <c r="FO78" s="395"/>
      <c r="FP78" s="415"/>
      <c r="FQ78" s="387" t="str">
        <f t="shared" si="201"/>
        <v/>
      </c>
      <c r="FR78" s="388" t="s">
        <v>292</v>
      </c>
      <c r="FS78" s="389" t="s">
        <v>292</v>
      </c>
      <c r="FT78" s="389" t="s">
        <v>292</v>
      </c>
      <c r="FU78" s="390" t="s">
        <v>292</v>
      </c>
      <c r="FV78" s="391" t="s">
        <v>292</v>
      </c>
      <c r="FW78" s="392" t="s">
        <v>292</v>
      </c>
      <c r="FX78" s="393" t="s">
        <v>292</v>
      </c>
      <c r="FY78" s="394" t="s">
        <v>292</v>
      </c>
      <c r="FZ78" s="386" t="s">
        <v>292</v>
      </c>
      <c r="GA78" s="395"/>
      <c r="GB78" s="415"/>
      <c r="GC78" s="387" t="str">
        <f t="shared" si="202"/>
        <v/>
      </c>
      <c r="GD78" s="388" t="s">
        <v>292</v>
      </c>
      <c r="GE78" s="389" t="s">
        <v>292</v>
      </c>
      <c r="GF78" s="389" t="s">
        <v>292</v>
      </c>
      <c r="GG78" s="390" t="s">
        <v>292</v>
      </c>
      <c r="GH78" s="391" t="s">
        <v>292</v>
      </c>
      <c r="GI78" s="392" t="s">
        <v>292</v>
      </c>
      <c r="GJ78" s="393" t="s">
        <v>292</v>
      </c>
      <c r="GK78" s="394" t="s">
        <v>292</v>
      </c>
      <c r="GL78" s="386" t="s">
        <v>292</v>
      </c>
      <c r="GM78" s="395"/>
      <c r="GN78" s="415"/>
      <c r="GO78" s="387" t="str">
        <f t="shared" si="203"/>
        <v/>
      </c>
      <c r="GP78" s="388" t="s">
        <v>292</v>
      </c>
      <c r="GQ78" s="389" t="s">
        <v>292</v>
      </c>
      <c r="GR78" s="389" t="s">
        <v>292</v>
      </c>
      <c r="GS78" s="390" t="s">
        <v>292</v>
      </c>
      <c r="GT78" s="391" t="s">
        <v>292</v>
      </c>
      <c r="GU78" s="392" t="s">
        <v>292</v>
      </c>
      <c r="GV78" s="393" t="s">
        <v>292</v>
      </c>
      <c r="GW78" s="394" t="s">
        <v>292</v>
      </c>
      <c r="GX78" s="386"/>
      <c r="GY78" s="395"/>
      <c r="GZ78" s="415"/>
      <c r="HA78" s="387" t="str">
        <f t="shared" si="204"/>
        <v/>
      </c>
      <c r="HB78" s="388" t="s">
        <v>292</v>
      </c>
      <c r="HC78" s="389" t="s">
        <v>292</v>
      </c>
      <c r="HD78" s="389" t="s">
        <v>292</v>
      </c>
      <c r="HE78" s="390" t="s">
        <v>292</v>
      </c>
      <c r="HF78" s="391" t="s">
        <v>292</v>
      </c>
      <c r="HG78" s="392" t="s">
        <v>292</v>
      </c>
      <c r="HH78" s="393" t="s">
        <v>292</v>
      </c>
      <c r="HI78" s="394" t="s">
        <v>292</v>
      </c>
      <c r="HJ78" s="386" t="s">
        <v>292</v>
      </c>
      <c r="HK78" s="395"/>
      <c r="HM78" s="387" t="str">
        <f t="shared" si="205"/>
        <v/>
      </c>
      <c r="HN78" s="388" t="s">
        <v>292</v>
      </c>
      <c r="HO78" s="396"/>
      <c r="HP78" s="389"/>
      <c r="HQ78" s="390" t="s">
        <v>292</v>
      </c>
      <c r="HR78" s="391" t="s">
        <v>292</v>
      </c>
      <c r="HS78" s="392" t="s">
        <v>292</v>
      </c>
      <c r="HT78" s="393" t="s">
        <v>292</v>
      </c>
      <c r="HU78" s="394" t="s">
        <v>292</v>
      </c>
      <c r="HV78" s="386" t="s">
        <v>292</v>
      </c>
      <c r="HW78" s="395"/>
      <c r="HY78" s="387" t="str">
        <f t="shared" si="206"/>
        <v/>
      </c>
      <c r="HZ78" s="388" t="s">
        <v>292</v>
      </c>
      <c r="IA78" s="419" t="s">
        <v>292</v>
      </c>
      <c r="IB78" s="419" t="s">
        <v>292</v>
      </c>
      <c r="IC78" s="390" t="s">
        <v>292</v>
      </c>
      <c r="ID78" s="391" t="s">
        <v>292</v>
      </c>
      <c r="IE78" s="392" t="s">
        <v>292</v>
      </c>
      <c r="IF78" s="393" t="s">
        <v>292</v>
      </c>
      <c r="IG78" s="394" t="s">
        <v>292</v>
      </c>
      <c r="IH78" s="386" t="s">
        <v>292</v>
      </c>
      <c r="II78" s="395"/>
      <c r="IK78" s="387" t="str">
        <f t="shared" si="207"/>
        <v/>
      </c>
      <c r="IL78" s="388" t="s">
        <v>292</v>
      </c>
      <c r="IM78" s="419" t="s">
        <v>292</v>
      </c>
      <c r="IN78" s="419" t="s">
        <v>292</v>
      </c>
      <c r="IO78" s="390" t="s">
        <v>292</v>
      </c>
      <c r="IP78" s="391" t="s">
        <v>292</v>
      </c>
      <c r="IQ78" s="392" t="s">
        <v>292</v>
      </c>
      <c r="IR78" s="393" t="s">
        <v>292</v>
      </c>
      <c r="IS78" s="394" t="s">
        <v>292</v>
      </c>
      <c r="IT78" s="386" t="s">
        <v>292</v>
      </c>
      <c r="IU78" s="395"/>
      <c r="IV78" s="364" t="s">
        <v>292</v>
      </c>
      <c r="IW78" s="387" t="str">
        <f t="shared" si="0"/>
        <v/>
      </c>
      <c r="IX78" s="388" t="str">
        <f t="shared" si="1"/>
        <v/>
      </c>
      <c r="IY78" s="419" t="str">
        <f t="shared" si="56"/>
        <v/>
      </c>
      <c r="IZ78" s="396" t="str">
        <f t="shared" si="57"/>
        <v/>
      </c>
      <c r="JA78" s="390" t="str">
        <f t="shared" si="3"/>
        <v/>
      </c>
      <c r="JB78" s="391" t="str">
        <f t="shared" si="58"/>
        <v/>
      </c>
      <c r="JC78" s="392" t="str">
        <f t="shared" si="4"/>
        <v/>
      </c>
      <c r="JD78" s="393" t="str">
        <f t="shared" si="80"/>
        <v/>
      </c>
      <c r="JE78" s="394" t="str">
        <f t="shared" si="5"/>
        <v/>
      </c>
      <c r="JF78" s="386" t="str">
        <f t="shared" si="6"/>
        <v/>
      </c>
      <c r="JG78" s="395"/>
      <c r="JH78" s="420" t="s">
        <v>292</v>
      </c>
      <c r="JI78" s="387" t="str">
        <f t="shared" ref="JI78:JI141" si="229">IF(JM78="","",JI$3)</f>
        <v/>
      </c>
      <c r="JJ78" s="388" t="str">
        <f t="shared" ref="JJ78:JJ141" si="230">IF(JM78="","",JI$1)</f>
        <v/>
      </c>
      <c r="JK78" s="419" t="str">
        <f t="shared" ref="JK78:JK140" si="231">IF(JM78="","",JI$2)</f>
        <v/>
      </c>
      <c r="JL78" s="396" t="str">
        <f t="shared" ref="JL78:JL139" si="232">IF(JM78="","",JI$3)</f>
        <v/>
      </c>
      <c r="JM78" s="390" t="str">
        <f t="shared" ref="JM78:JM141" si="233">IF(JT78="","",IF(ISNUMBER(SEARCH(":",JT78)),MID(JT78,FIND(":",JT78)+2,FIND("(",JT78)-FIND(":",JT78)-3),LEFT(JT78,FIND("(",JT78)-2)))</f>
        <v/>
      </c>
      <c r="JN78" s="391" t="str">
        <f t="shared" ref="JN78:JN141" si="234">IF(JT78="","",MID(JT78,FIND("(",JT78)+1,4))</f>
        <v/>
      </c>
      <c r="JO78" s="392" t="str">
        <f t="shared" ref="JO78:JO141" si="235">IF(ISNUMBER(SEARCH("*female*",JT78)),"female",IF(ISNUMBER(SEARCH("*male*",JT78)),"male",""))</f>
        <v/>
      </c>
      <c r="JP78" s="393" t="str">
        <f t="shared" ref="JP78:JP141" si="236">IF(JT78="","",IF(ISERROR(MID(JT78,FIND("male,",JT78)+6,(FIND(")",JT78)-(FIND("male,",JT78)+6))))=TRUE,"missing/error",MID(JT78,FIND("male,",JT78)+6,(FIND(")",JT78)-(FIND("male,",JT78)+6)))))</f>
        <v/>
      </c>
      <c r="JQ78" s="394" t="str">
        <f t="shared" ref="JQ78:JQ141" si="237">IF(JM78="","",(MID(JM78,(SEARCH("^^",SUBSTITUTE(JM78," ","^^",LEN(JM78)-LEN(SUBSTITUTE(JM78," ","")))))+1,99)&amp;"_"&amp;LEFT(JM78,FIND(" ",JM78)-1)&amp;"_"&amp;JN78))</f>
        <v/>
      </c>
      <c r="JR78" s="386" t="str">
        <f t="shared" ref="JR78:JR141" si="238">IF(JT78="","",IF((LEN(JT78)-LEN(SUBSTITUTE(JT78,"male","")))/LEN("male")&gt;1,"!",IF(RIGHT(JT78,1)=")","",IF(RIGHT(JT78,2)=") ","",IF(RIGHT(JT78,2)=").","","!!")))))</f>
        <v/>
      </c>
      <c r="JS78" s="395"/>
      <c r="JT78" s="420" t="s">
        <v>292</v>
      </c>
      <c r="JU78" s="387" t="str">
        <f t="shared" si="217"/>
        <v/>
      </c>
      <c r="JV78" s="388" t="str">
        <f t="shared" si="218"/>
        <v/>
      </c>
      <c r="JW78" s="419" t="str">
        <f t="shared" si="219"/>
        <v/>
      </c>
      <c r="JX78" s="396" t="str">
        <f t="shared" si="220"/>
        <v/>
      </c>
      <c r="JY78" s="390" t="str">
        <f t="shared" si="221"/>
        <v/>
      </c>
      <c r="JZ78" s="391" t="str">
        <f t="shared" si="222"/>
        <v/>
      </c>
      <c r="KA78" s="392" t="str">
        <f t="shared" si="223"/>
        <v/>
      </c>
      <c r="KB78" s="393" t="str">
        <f t="shared" si="224"/>
        <v/>
      </c>
      <c r="KC78" s="394" t="str">
        <f t="shared" si="225"/>
        <v/>
      </c>
      <c r="KD78" s="386" t="str">
        <f t="shared" si="226"/>
        <v/>
      </c>
      <c r="KE78" s="395"/>
      <c r="KG78" s="387" t="str">
        <f t="shared" si="208"/>
        <v/>
      </c>
      <c r="KH78" s="388" t="str">
        <f t="shared" si="209"/>
        <v/>
      </c>
      <c r="KI78" s="419" t="str">
        <f t="shared" si="210"/>
        <v/>
      </c>
      <c r="KJ78" s="396" t="str">
        <f t="shared" si="211"/>
        <v/>
      </c>
      <c r="KK78" s="390" t="str">
        <f t="shared" si="212"/>
        <v/>
      </c>
      <c r="KL78" s="391" t="str">
        <f t="shared" si="227"/>
        <v/>
      </c>
      <c r="KM78" s="392" t="str">
        <f t="shared" si="213"/>
        <v/>
      </c>
      <c r="KN78" s="393" t="str">
        <f t="shared" si="214"/>
        <v/>
      </c>
      <c r="KO78" s="394" t="str">
        <f t="shared" si="215"/>
        <v/>
      </c>
      <c r="KP78" s="386" t="str">
        <f t="shared" si="216"/>
        <v/>
      </c>
      <c r="KQ78" s="395"/>
    </row>
    <row r="79" spans="1:304" ht="13.5" customHeight="1">
      <c r="A79" s="385"/>
      <c r="B79" s="415" t="s">
        <v>606</v>
      </c>
      <c r="C79" s="395"/>
      <c r="E79" s="387" t="str">
        <f t="shared" si="188"/>
        <v/>
      </c>
      <c r="F79" s="388" t="s">
        <v>292</v>
      </c>
      <c r="G79" s="389" t="s">
        <v>292</v>
      </c>
      <c r="H79" s="389" t="s">
        <v>292</v>
      </c>
      <c r="I79" s="390" t="s">
        <v>292</v>
      </c>
      <c r="J79" s="391" t="s">
        <v>292</v>
      </c>
      <c r="K79" s="392" t="s">
        <v>292</v>
      </c>
      <c r="L79" s="393" t="s">
        <v>292</v>
      </c>
      <c r="M79" s="394" t="s">
        <v>292</v>
      </c>
      <c r="N79" s="386" t="s">
        <v>292</v>
      </c>
      <c r="O79" s="395"/>
      <c r="P79" s="415"/>
      <c r="Q79" s="387">
        <f t="shared" si="189"/>
        <v>34190</v>
      </c>
      <c r="R79" s="388" t="s">
        <v>297</v>
      </c>
      <c r="S79" s="389">
        <v>33950</v>
      </c>
      <c r="T79" s="389">
        <v>34190</v>
      </c>
      <c r="U79" s="390" t="s">
        <v>1760</v>
      </c>
      <c r="V79" s="391" t="s">
        <v>794</v>
      </c>
      <c r="W79" s="392" t="s">
        <v>615</v>
      </c>
      <c r="X79" s="393" t="s">
        <v>1335</v>
      </c>
      <c r="Y79" s="394" t="s">
        <v>1761</v>
      </c>
      <c r="Z79" s="386" t="s">
        <v>292</v>
      </c>
      <c r="AA79" s="395"/>
      <c r="AB79" s="415"/>
      <c r="AC79" s="387">
        <f t="shared" si="190"/>
        <v>34452</v>
      </c>
      <c r="AD79" s="388" t="s">
        <v>713</v>
      </c>
      <c r="AE79" s="389">
        <v>34304</v>
      </c>
      <c r="AF79" s="389">
        <v>34452</v>
      </c>
      <c r="AG79" s="390" t="s">
        <v>1164</v>
      </c>
      <c r="AH79" s="391" t="s">
        <v>693</v>
      </c>
      <c r="AI79" s="392" t="s">
        <v>615</v>
      </c>
      <c r="AJ79" s="393" t="s">
        <v>1337</v>
      </c>
      <c r="AK79" s="394" t="s">
        <v>1165</v>
      </c>
      <c r="AL79" s="386" t="s">
        <v>292</v>
      </c>
      <c r="AM79" s="395"/>
      <c r="AN79" s="421"/>
      <c r="AO79" s="387" t="str">
        <f t="shared" si="191"/>
        <v/>
      </c>
      <c r="AP79" s="388" t="s">
        <v>292</v>
      </c>
      <c r="AQ79" s="389" t="s">
        <v>292</v>
      </c>
      <c r="AR79" s="389" t="s">
        <v>292</v>
      </c>
      <c r="AS79" s="390" t="s">
        <v>292</v>
      </c>
      <c r="AT79" s="391" t="s">
        <v>292</v>
      </c>
      <c r="AU79" s="392" t="s">
        <v>292</v>
      </c>
      <c r="AV79" s="393" t="s">
        <v>292</v>
      </c>
      <c r="AW79" s="394" t="s">
        <v>292</v>
      </c>
      <c r="AX79" s="386" t="s">
        <v>292</v>
      </c>
      <c r="AY79" s="395"/>
      <c r="AZ79" s="415"/>
      <c r="BA79" s="387">
        <f t="shared" si="228"/>
        <v>35075</v>
      </c>
      <c r="BB79" s="388" t="s">
        <v>607</v>
      </c>
      <c r="BC79" s="389">
        <v>34919</v>
      </c>
      <c r="BD79" s="389">
        <v>35075</v>
      </c>
      <c r="BE79" s="390" t="s">
        <v>1166</v>
      </c>
      <c r="BF79" s="391" t="s">
        <v>718</v>
      </c>
      <c r="BG79" s="392" t="s">
        <v>615</v>
      </c>
      <c r="BH79" s="393" t="s">
        <v>1335</v>
      </c>
      <c r="BI79" s="394" t="s">
        <v>1167</v>
      </c>
      <c r="BJ79" s="386" t="s">
        <v>292</v>
      </c>
      <c r="BK79" s="395"/>
      <c r="BL79" s="415"/>
      <c r="BM79" s="387" t="str">
        <f t="shared" si="192"/>
        <v/>
      </c>
      <c r="BN79" s="388" t="s">
        <v>292</v>
      </c>
      <c r="BO79" s="389" t="s">
        <v>292</v>
      </c>
      <c r="BP79" s="389" t="s">
        <v>292</v>
      </c>
      <c r="BQ79" s="390" t="s">
        <v>292</v>
      </c>
      <c r="BR79" s="391" t="s">
        <v>292</v>
      </c>
      <c r="BS79" s="392" t="s">
        <v>292</v>
      </c>
      <c r="BT79" s="393" t="s">
        <v>292</v>
      </c>
      <c r="BU79" s="394" t="s">
        <v>292</v>
      </c>
      <c r="BV79" s="386" t="s">
        <v>292</v>
      </c>
      <c r="BW79" s="395"/>
      <c r="BX79" s="415"/>
      <c r="BY79" s="387" t="str">
        <f t="shared" si="193"/>
        <v/>
      </c>
      <c r="BZ79" s="388" t="s">
        <v>292</v>
      </c>
      <c r="CA79" s="389" t="s">
        <v>292</v>
      </c>
      <c r="CB79" s="389" t="s">
        <v>292</v>
      </c>
      <c r="CC79" s="390" t="s">
        <v>292</v>
      </c>
      <c r="CD79" s="391" t="s">
        <v>292</v>
      </c>
      <c r="CE79" s="392" t="s">
        <v>292</v>
      </c>
      <c r="CF79" s="393" t="s">
        <v>292</v>
      </c>
      <c r="CG79" s="394" t="s">
        <v>292</v>
      </c>
      <c r="CH79" s="386" t="s">
        <v>292</v>
      </c>
      <c r="CI79" s="395"/>
      <c r="CJ79" s="415"/>
      <c r="CK79" s="387">
        <f t="shared" si="194"/>
        <v>36621</v>
      </c>
      <c r="CL79" s="388" t="s">
        <v>364</v>
      </c>
      <c r="CM79" s="389">
        <v>36119</v>
      </c>
      <c r="CN79" s="389">
        <v>36438</v>
      </c>
      <c r="CO79" s="390" t="s">
        <v>1168</v>
      </c>
      <c r="CP79" s="391" t="s">
        <v>766</v>
      </c>
      <c r="CQ79" s="392" t="s">
        <v>615</v>
      </c>
      <c r="CR79" s="393" t="s">
        <v>1335</v>
      </c>
      <c r="CS79" s="394" t="s">
        <v>1169</v>
      </c>
      <c r="CT79" s="386" t="s">
        <v>292</v>
      </c>
      <c r="CU79" s="395"/>
      <c r="CV79" s="415"/>
      <c r="CW79" s="387" t="str">
        <f t="shared" si="195"/>
        <v/>
      </c>
      <c r="CX79" s="388" t="s">
        <v>292</v>
      </c>
      <c r="CY79" s="389" t="s">
        <v>292</v>
      </c>
      <c r="CZ79" s="389" t="s">
        <v>292</v>
      </c>
      <c r="DA79" s="390" t="s">
        <v>292</v>
      </c>
      <c r="DB79" s="391" t="s">
        <v>292</v>
      </c>
      <c r="DC79" s="392" t="s">
        <v>292</v>
      </c>
      <c r="DD79" s="393" t="s">
        <v>292</v>
      </c>
      <c r="DE79" s="394" t="s">
        <v>292</v>
      </c>
      <c r="DF79" s="386" t="s">
        <v>292</v>
      </c>
      <c r="DG79" s="395"/>
      <c r="DH79" s="415"/>
      <c r="DI79" s="387">
        <f t="shared" si="196"/>
        <v>37007</v>
      </c>
      <c r="DJ79" s="388" t="s">
        <v>366</v>
      </c>
      <c r="DK79" s="389">
        <v>36865</v>
      </c>
      <c r="DL79" s="389">
        <v>36897</v>
      </c>
      <c r="DM79" s="390" t="s">
        <v>1170</v>
      </c>
      <c r="DN79" s="391" t="s">
        <v>632</v>
      </c>
      <c r="DO79" s="392" t="s">
        <v>615</v>
      </c>
      <c r="DP79" s="393" t="s">
        <v>1335</v>
      </c>
      <c r="DQ79" s="394" t="s">
        <v>1171</v>
      </c>
      <c r="DR79" s="386" t="s">
        <v>292</v>
      </c>
      <c r="DS79" s="395"/>
      <c r="DT79" s="415"/>
      <c r="DU79" s="387" t="str">
        <f t="shared" si="197"/>
        <v/>
      </c>
      <c r="DV79" s="388" t="s">
        <v>292</v>
      </c>
      <c r="DW79" s="389" t="s">
        <v>292</v>
      </c>
      <c r="DX79" s="389" t="s">
        <v>292</v>
      </c>
      <c r="DY79" s="390" t="s">
        <v>292</v>
      </c>
      <c r="DZ79" s="391" t="s">
        <v>292</v>
      </c>
      <c r="EA79" s="392" t="s">
        <v>292</v>
      </c>
      <c r="EB79" s="393" t="s">
        <v>292</v>
      </c>
      <c r="EC79" s="394" t="s">
        <v>292</v>
      </c>
      <c r="ED79" s="386" t="s">
        <v>292</v>
      </c>
      <c r="EE79" s="395"/>
      <c r="EF79" s="415"/>
      <c r="EG79" s="387" t="str">
        <f t="shared" si="198"/>
        <v/>
      </c>
      <c r="EH79" s="388" t="s">
        <v>292</v>
      </c>
      <c r="EI79" s="389" t="s">
        <v>292</v>
      </c>
      <c r="EJ79" s="389" t="s">
        <v>292</v>
      </c>
      <c r="EK79" s="390" t="s">
        <v>292</v>
      </c>
      <c r="EL79" s="391" t="s">
        <v>292</v>
      </c>
      <c r="EM79" s="392" t="s">
        <v>292</v>
      </c>
      <c r="EN79" s="393" t="s">
        <v>292</v>
      </c>
      <c r="EO79" s="394" t="s">
        <v>292</v>
      </c>
      <c r="EP79" s="386" t="s">
        <v>292</v>
      </c>
      <c r="EQ79" s="395"/>
      <c r="ER79" s="415"/>
      <c r="ES79" s="387" t="str">
        <f t="shared" si="199"/>
        <v/>
      </c>
      <c r="ET79" s="388" t="s">
        <v>292</v>
      </c>
      <c r="EU79" s="389" t="s">
        <v>292</v>
      </c>
      <c r="EV79" s="389" t="s">
        <v>292</v>
      </c>
      <c r="EW79" s="390" t="s">
        <v>292</v>
      </c>
      <c r="EX79" s="391" t="s">
        <v>292</v>
      </c>
      <c r="EY79" s="392" t="s">
        <v>292</v>
      </c>
      <c r="EZ79" s="393" t="s">
        <v>292</v>
      </c>
      <c r="FA79" s="394" t="s">
        <v>292</v>
      </c>
      <c r="FB79" s="386" t="s">
        <v>292</v>
      </c>
      <c r="FC79" s="395"/>
      <c r="FD79" s="415"/>
      <c r="FE79" s="387" t="str">
        <f t="shared" si="200"/>
        <v/>
      </c>
      <c r="FF79" s="388" t="s">
        <v>292</v>
      </c>
      <c r="FG79" s="389" t="s">
        <v>292</v>
      </c>
      <c r="FH79" s="389" t="s">
        <v>292</v>
      </c>
      <c r="FI79" s="390" t="s">
        <v>292</v>
      </c>
      <c r="FJ79" s="391" t="s">
        <v>292</v>
      </c>
      <c r="FK79" s="392" t="s">
        <v>292</v>
      </c>
      <c r="FL79" s="393" t="s">
        <v>292</v>
      </c>
      <c r="FM79" s="394" t="s">
        <v>292</v>
      </c>
      <c r="FN79" s="386" t="s">
        <v>292</v>
      </c>
      <c r="FO79" s="395"/>
      <c r="FP79" s="415"/>
      <c r="FQ79" s="387" t="str">
        <f t="shared" si="201"/>
        <v/>
      </c>
      <c r="FR79" s="388" t="s">
        <v>292</v>
      </c>
      <c r="FS79" s="389" t="s">
        <v>292</v>
      </c>
      <c r="FT79" s="389" t="s">
        <v>292</v>
      </c>
      <c r="FU79" s="390" t="s">
        <v>292</v>
      </c>
      <c r="FV79" s="391" t="s">
        <v>292</v>
      </c>
      <c r="FW79" s="392" t="s">
        <v>292</v>
      </c>
      <c r="FX79" s="393" t="s">
        <v>292</v>
      </c>
      <c r="FY79" s="394" t="s">
        <v>292</v>
      </c>
      <c r="FZ79" s="386" t="s">
        <v>292</v>
      </c>
      <c r="GA79" s="395"/>
      <c r="GB79" s="415"/>
      <c r="GC79" s="387" t="str">
        <f t="shared" si="202"/>
        <v/>
      </c>
      <c r="GD79" s="388" t="s">
        <v>292</v>
      </c>
      <c r="GE79" s="389" t="s">
        <v>292</v>
      </c>
      <c r="GF79" s="389" t="s">
        <v>292</v>
      </c>
      <c r="GG79" s="390" t="s">
        <v>292</v>
      </c>
      <c r="GH79" s="391" t="s">
        <v>292</v>
      </c>
      <c r="GI79" s="392" t="s">
        <v>292</v>
      </c>
      <c r="GJ79" s="393" t="s">
        <v>292</v>
      </c>
      <c r="GK79" s="394" t="s">
        <v>292</v>
      </c>
      <c r="GL79" s="386" t="s">
        <v>292</v>
      </c>
      <c r="GM79" s="395"/>
      <c r="GN79" s="415"/>
      <c r="GO79" s="387" t="str">
        <f t="shared" si="203"/>
        <v/>
      </c>
      <c r="GP79" s="388" t="s">
        <v>292</v>
      </c>
      <c r="GQ79" s="389" t="s">
        <v>292</v>
      </c>
      <c r="GR79" s="389" t="s">
        <v>292</v>
      </c>
      <c r="GS79" s="390" t="s">
        <v>292</v>
      </c>
      <c r="GT79" s="391" t="s">
        <v>292</v>
      </c>
      <c r="GU79" s="392" t="s">
        <v>292</v>
      </c>
      <c r="GV79" s="393" t="s">
        <v>292</v>
      </c>
      <c r="GW79" s="394" t="s">
        <v>292</v>
      </c>
      <c r="GX79" s="386"/>
      <c r="GY79" s="395"/>
      <c r="GZ79" s="415"/>
      <c r="HA79" s="387" t="str">
        <f t="shared" si="204"/>
        <v/>
      </c>
      <c r="HB79" s="388" t="s">
        <v>292</v>
      </c>
      <c r="HC79" s="389" t="s">
        <v>292</v>
      </c>
      <c r="HD79" s="389" t="s">
        <v>292</v>
      </c>
      <c r="HE79" s="390" t="s">
        <v>292</v>
      </c>
      <c r="HF79" s="391" t="s">
        <v>292</v>
      </c>
      <c r="HG79" s="392" t="s">
        <v>292</v>
      </c>
      <c r="HH79" s="393" t="s">
        <v>292</v>
      </c>
      <c r="HI79" s="394" t="s">
        <v>292</v>
      </c>
      <c r="HJ79" s="386" t="s">
        <v>292</v>
      </c>
      <c r="HK79" s="395"/>
      <c r="HM79" s="387" t="str">
        <f t="shared" si="205"/>
        <v/>
      </c>
      <c r="HN79" s="388" t="s">
        <v>292</v>
      </c>
      <c r="HO79" s="396"/>
      <c r="HP79" s="389"/>
      <c r="HQ79" s="390" t="s">
        <v>292</v>
      </c>
      <c r="HR79" s="391" t="s">
        <v>292</v>
      </c>
      <c r="HS79" s="392" t="s">
        <v>292</v>
      </c>
      <c r="HT79" s="393" t="s">
        <v>292</v>
      </c>
      <c r="HU79" s="394" t="s">
        <v>292</v>
      </c>
      <c r="HV79" s="386" t="s">
        <v>292</v>
      </c>
      <c r="HW79" s="395"/>
      <c r="HY79" s="387" t="str">
        <f t="shared" si="206"/>
        <v/>
      </c>
      <c r="HZ79" s="388" t="s">
        <v>292</v>
      </c>
      <c r="IA79" s="419" t="s">
        <v>292</v>
      </c>
      <c r="IB79" s="419" t="s">
        <v>292</v>
      </c>
      <c r="IC79" s="390" t="s">
        <v>292</v>
      </c>
      <c r="ID79" s="391" t="s">
        <v>292</v>
      </c>
      <c r="IE79" s="392" t="s">
        <v>292</v>
      </c>
      <c r="IF79" s="393" t="s">
        <v>292</v>
      </c>
      <c r="IG79" s="394" t="s">
        <v>292</v>
      </c>
      <c r="IH79" s="386" t="s">
        <v>292</v>
      </c>
      <c r="II79" s="395"/>
      <c r="IK79" s="387" t="str">
        <f t="shared" si="207"/>
        <v/>
      </c>
      <c r="IL79" s="388" t="s">
        <v>292</v>
      </c>
      <c r="IM79" s="419" t="s">
        <v>292</v>
      </c>
      <c r="IN79" s="419" t="s">
        <v>292</v>
      </c>
      <c r="IO79" s="390" t="s">
        <v>292</v>
      </c>
      <c r="IP79" s="391" t="s">
        <v>292</v>
      </c>
      <c r="IQ79" s="392" t="s">
        <v>292</v>
      </c>
      <c r="IR79" s="393" t="s">
        <v>292</v>
      </c>
      <c r="IS79" s="394" t="s">
        <v>292</v>
      </c>
      <c r="IT79" s="386" t="s">
        <v>292</v>
      </c>
      <c r="IU79" s="395"/>
      <c r="IV79" s="364" t="s">
        <v>292</v>
      </c>
      <c r="IW79" s="387" t="str">
        <f t="shared" ref="IW79:IW148" si="239">IF(JA79="","",IW$3)</f>
        <v/>
      </c>
      <c r="IX79" s="388" t="str">
        <f t="shared" ref="IX79:IX148" si="240">IF(JA79="","",IW$1)</f>
        <v/>
      </c>
      <c r="IY79" s="419" t="str">
        <f t="shared" si="56"/>
        <v/>
      </c>
      <c r="IZ79" s="396" t="str">
        <f t="shared" si="57"/>
        <v/>
      </c>
      <c r="JA79" s="390" t="str">
        <f t="shared" ref="JA79:JA148" si="241">IF(JH79="","",IF(ISNUMBER(SEARCH(":",JH79)),MID(JH79,FIND(":",JH79)+2,FIND("(",JH79)-FIND(":",JH79)-3),LEFT(JH79,FIND("(",JH79)-2)))</f>
        <v/>
      </c>
      <c r="JB79" s="391" t="str">
        <f t="shared" si="58"/>
        <v/>
      </c>
      <c r="JC79" s="392" t="str">
        <f t="shared" ref="JC79:JC148" si="242">IF(ISNUMBER(SEARCH("*female*",JH79)),"female",IF(ISNUMBER(SEARCH("*male*",JH79)),"male",""))</f>
        <v/>
      </c>
      <c r="JD79" s="393" t="str">
        <f t="shared" ref="JD79:JD148" si="243">IF(JH79="","",IF(ISERROR(MID(JH79,FIND("male,",JH79)+6,(FIND(")",JH79)-(FIND("male,",JH79)+6))))=TRUE,"missing/error",MID(JH79,FIND("male,",JH79)+6,(FIND(")",JH79)-(FIND("male,",JH79)+6)))))</f>
        <v/>
      </c>
      <c r="JE79" s="394" t="str">
        <f t="shared" ref="JE79:JE147" si="244">IF(JA79="","",(MID(JA79,(SEARCH("^^",SUBSTITUTE(JA79," ","^^",LEN(JA79)-LEN(SUBSTITUTE(JA79," ","")))))+1,99)&amp;"_"&amp;LEFT(JA79,FIND(" ",JA79)-1)&amp;"_"&amp;JB79))</f>
        <v/>
      </c>
      <c r="JF79" s="386" t="str">
        <f t="shared" ref="JF79:JF148" si="245">IF(JH79="","",IF((LEN(JH79)-LEN(SUBSTITUTE(JH79,"male","")))/LEN("male")&gt;1,"!",IF(RIGHT(JH79,1)=")","",IF(RIGHT(JH79,2)=") ","",IF(RIGHT(JH79,2)=").","","!!")))))</f>
        <v/>
      </c>
      <c r="JG79" s="395"/>
      <c r="JH79" s="420" t="s">
        <v>292</v>
      </c>
      <c r="JI79" s="387" t="str">
        <f t="shared" si="229"/>
        <v/>
      </c>
      <c r="JJ79" s="388" t="str">
        <f t="shared" si="230"/>
        <v/>
      </c>
      <c r="JK79" s="419" t="str">
        <f t="shared" si="231"/>
        <v/>
      </c>
      <c r="JL79" s="396" t="str">
        <f t="shared" si="232"/>
        <v/>
      </c>
      <c r="JM79" s="390" t="str">
        <f t="shared" si="233"/>
        <v/>
      </c>
      <c r="JN79" s="391" t="str">
        <f t="shared" si="234"/>
        <v/>
      </c>
      <c r="JO79" s="392" t="str">
        <f t="shared" si="235"/>
        <v/>
      </c>
      <c r="JP79" s="393" t="str">
        <f t="shared" si="236"/>
        <v/>
      </c>
      <c r="JQ79" s="394" t="str">
        <f t="shared" si="237"/>
        <v/>
      </c>
      <c r="JR79" s="386" t="str">
        <f t="shared" si="238"/>
        <v/>
      </c>
      <c r="JS79" s="395"/>
      <c r="JT79" s="420" t="s">
        <v>292</v>
      </c>
      <c r="JU79" s="387" t="str">
        <f t="shared" si="217"/>
        <v/>
      </c>
      <c r="JV79" s="388" t="str">
        <f t="shared" si="218"/>
        <v/>
      </c>
      <c r="JW79" s="419" t="str">
        <f t="shared" si="219"/>
        <v/>
      </c>
      <c r="JX79" s="396" t="str">
        <f t="shared" si="220"/>
        <v/>
      </c>
      <c r="JY79" s="390" t="str">
        <f t="shared" si="221"/>
        <v/>
      </c>
      <c r="JZ79" s="391" t="str">
        <f t="shared" si="222"/>
        <v/>
      </c>
      <c r="KA79" s="392" t="str">
        <f t="shared" si="223"/>
        <v/>
      </c>
      <c r="KB79" s="393" t="str">
        <f t="shared" si="224"/>
        <v/>
      </c>
      <c r="KC79" s="394" t="str">
        <f t="shared" si="225"/>
        <v/>
      </c>
      <c r="KD79" s="386" t="str">
        <f t="shared" si="226"/>
        <v/>
      </c>
      <c r="KE79" s="395"/>
      <c r="KG79" s="387" t="str">
        <f t="shared" si="208"/>
        <v/>
      </c>
      <c r="KH79" s="388" t="str">
        <f t="shared" si="209"/>
        <v/>
      </c>
      <c r="KI79" s="419" t="str">
        <f t="shared" si="210"/>
        <v/>
      </c>
      <c r="KJ79" s="396" t="str">
        <f t="shared" si="211"/>
        <v/>
      </c>
      <c r="KK79" s="390" t="str">
        <f t="shared" si="212"/>
        <v/>
      </c>
      <c r="KL79" s="391" t="str">
        <f t="shared" si="227"/>
        <v/>
      </c>
      <c r="KM79" s="392" t="str">
        <f t="shared" si="213"/>
        <v/>
      </c>
      <c r="KN79" s="393" t="str">
        <f t="shared" si="214"/>
        <v/>
      </c>
      <c r="KO79" s="394" t="str">
        <f t="shared" si="215"/>
        <v/>
      </c>
      <c r="KP79" s="386" t="str">
        <f t="shared" si="216"/>
        <v/>
      </c>
      <c r="KQ79" s="395"/>
    </row>
    <row r="80" spans="1:304" ht="13.5" customHeight="1">
      <c r="A80" s="385"/>
      <c r="B80" s="415" t="s">
        <v>606</v>
      </c>
      <c r="C80" s="395"/>
      <c r="E80" s="387" t="str">
        <f t="shared" si="188"/>
        <v/>
      </c>
      <c r="F80" s="388" t="s">
        <v>292</v>
      </c>
      <c r="G80" s="389" t="s">
        <v>292</v>
      </c>
      <c r="H80" s="389" t="s">
        <v>292</v>
      </c>
      <c r="I80" s="390" t="s">
        <v>292</v>
      </c>
      <c r="J80" s="391" t="s">
        <v>292</v>
      </c>
      <c r="K80" s="392" t="s">
        <v>292</v>
      </c>
      <c r="L80" s="393" t="s">
        <v>292</v>
      </c>
      <c r="M80" s="394" t="s">
        <v>292</v>
      </c>
      <c r="N80" s="386" t="s">
        <v>292</v>
      </c>
      <c r="O80" s="395"/>
      <c r="P80" s="415"/>
      <c r="Q80" s="387" t="str">
        <f t="shared" si="189"/>
        <v/>
      </c>
      <c r="R80" s="388" t="s">
        <v>292</v>
      </c>
      <c r="S80" s="389" t="s">
        <v>292</v>
      </c>
      <c r="T80" s="389" t="s">
        <v>292</v>
      </c>
      <c r="U80" s="390" t="s">
        <v>292</v>
      </c>
      <c r="V80" s="391" t="s">
        <v>292</v>
      </c>
      <c r="W80" s="392" t="s">
        <v>292</v>
      </c>
      <c r="X80" s="393" t="s">
        <v>292</v>
      </c>
      <c r="Y80" s="394" t="s">
        <v>292</v>
      </c>
      <c r="Z80" s="386" t="s">
        <v>292</v>
      </c>
      <c r="AA80" s="395"/>
      <c r="AB80" s="415"/>
      <c r="AC80" s="387" t="str">
        <f t="shared" si="190"/>
        <v/>
      </c>
      <c r="AD80" s="388" t="s">
        <v>292</v>
      </c>
      <c r="AE80" s="389" t="s">
        <v>292</v>
      </c>
      <c r="AF80" s="389" t="s">
        <v>292</v>
      </c>
      <c r="AG80" s="390" t="s">
        <v>292</v>
      </c>
      <c r="AH80" s="391" t="s">
        <v>292</v>
      </c>
      <c r="AI80" s="392" t="s">
        <v>292</v>
      </c>
      <c r="AJ80" s="393" t="s">
        <v>292</v>
      </c>
      <c r="AK80" s="394" t="s">
        <v>292</v>
      </c>
      <c r="AL80" s="386" t="s">
        <v>292</v>
      </c>
      <c r="AM80" s="395"/>
      <c r="AN80" s="421"/>
      <c r="AO80" s="387" t="str">
        <f t="shared" si="191"/>
        <v/>
      </c>
      <c r="AP80" s="388" t="s">
        <v>292</v>
      </c>
      <c r="AQ80" s="389" t="s">
        <v>292</v>
      </c>
      <c r="AR80" s="389" t="s">
        <v>292</v>
      </c>
      <c r="AS80" s="390" t="s">
        <v>292</v>
      </c>
      <c r="AT80" s="391" t="s">
        <v>292</v>
      </c>
      <c r="AU80" s="392" t="s">
        <v>292</v>
      </c>
      <c r="AV80" s="393" t="s">
        <v>292</v>
      </c>
      <c r="AW80" s="394" t="s">
        <v>292</v>
      </c>
      <c r="AX80" s="386" t="s">
        <v>292</v>
      </c>
      <c r="AY80" s="395"/>
      <c r="AZ80" s="415"/>
      <c r="BA80" s="387" t="str">
        <f t="shared" si="228"/>
        <v/>
      </c>
      <c r="BB80" s="388" t="s">
        <v>292</v>
      </c>
      <c r="BC80" s="389" t="s">
        <v>292</v>
      </c>
      <c r="BD80" s="389" t="s">
        <v>292</v>
      </c>
      <c r="BE80" s="390" t="s">
        <v>292</v>
      </c>
      <c r="BF80" s="391" t="s">
        <v>292</v>
      </c>
      <c r="BG80" s="392" t="s">
        <v>292</v>
      </c>
      <c r="BH80" s="393" t="s">
        <v>292</v>
      </c>
      <c r="BI80" s="394" t="s">
        <v>292</v>
      </c>
      <c r="BJ80" s="386" t="s">
        <v>292</v>
      </c>
      <c r="BK80" s="395"/>
      <c r="BL80" s="415"/>
      <c r="BM80" s="387" t="str">
        <f t="shared" si="192"/>
        <v/>
      </c>
      <c r="BN80" s="388" t="s">
        <v>292</v>
      </c>
      <c r="BO80" s="389" t="s">
        <v>292</v>
      </c>
      <c r="BP80" s="389" t="s">
        <v>292</v>
      </c>
      <c r="BQ80" s="390" t="s">
        <v>292</v>
      </c>
      <c r="BR80" s="391" t="s">
        <v>292</v>
      </c>
      <c r="BS80" s="392" t="s">
        <v>292</v>
      </c>
      <c r="BT80" s="393" t="s">
        <v>292</v>
      </c>
      <c r="BU80" s="394" t="s">
        <v>292</v>
      </c>
      <c r="BV80" s="386" t="s">
        <v>292</v>
      </c>
      <c r="BW80" s="395"/>
      <c r="BX80" s="415"/>
      <c r="BY80" s="387" t="str">
        <f t="shared" si="193"/>
        <v/>
      </c>
      <c r="BZ80" s="388" t="s">
        <v>292</v>
      </c>
      <c r="CA80" s="389" t="s">
        <v>292</v>
      </c>
      <c r="CB80" s="389" t="s">
        <v>292</v>
      </c>
      <c r="CC80" s="390" t="s">
        <v>292</v>
      </c>
      <c r="CD80" s="391" t="s">
        <v>292</v>
      </c>
      <c r="CE80" s="392" t="s">
        <v>292</v>
      </c>
      <c r="CF80" s="393" t="s">
        <v>292</v>
      </c>
      <c r="CG80" s="394" t="s">
        <v>292</v>
      </c>
      <c r="CH80" s="386" t="s">
        <v>292</v>
      </c>
      <c r="CI80" s="395"/>
      <c r="CJ80" s="415"/>
      <c r="CK80" s="387">
        <f t="shared" si="194"/>
        <v>36621</v>
      </c>
      <c r="CL80" s="388" t="s">
        <v>364</v>
      </c>
      <c r="CM80" s="389">
        <v>36438</v>
      </c>
      <c r="CN80" s="389">
        <v>36621</v>
      </c>
      <c r="CO80" s="390" t="s">
        <v>1092</v>
      </c>
      <c r="CP80" s="391" t="s">
        <v>693</v>
      </c>
      <c r="CQ80" s="392" t="s">
        <v>615</v>
      </c>
      <c r="CR80" s="393" t="s">
        <v>1335</v>
      </c>
      <c r="CS80" s="394" t="s">
        <v>1093</v>
      </c>
      <c r="CT80" s="386" t="s">
        <v>292</v>
      </c>
      <c r="CU80" s="395"/>
      <c r="CV80" s="418"/>
      <c r="CW80" s="387" t="str">
        <f t="shared" si="195"/>
        <v/>
      </c>
      <c r="CX80" s="388"/>
      <c r="CY80" s="389"/>
      <c r="CZ80" s="389"/>
      <c r="DA80" s="390"/>
      <c r="DB80" s="391"/>
      <c r="DC80" s="392"/>
      <c r="DD80" s="393"/>
      <c r="DE80" s="394"/>
      <c r="DF80" s="386"/>
      <c r="DG80" s="395"/>
      <c r="DH80" s="415"/>
      <c r="DI80" s="387" t="str">
        <f t="shared" si="196"/>
        <v/>
      </c>
      <c r="DJ80" s="388"/>
      <c r="DK80" s="389"/>
      <c r="DL80" s="389"/>
      <c r="DM80" s="390"/>
      <c r="DN80" s="391"/>
      <c r="DO80" s="392"/>
      <c r="DP80" s="393"/>
      <c r="DQ80" s="394"/>
      <c r="DR80" s="386"/>
      <c r="DS80" s="395"/>
      <c r="DT80" s="415"/>
      <c r="DU80" s="387" t="str">
        <f t="shared" si="197"/>
        <v/>
      </c>
      <c r="DV80" s="388"/>
      <c r="DW80" s="389"/>
      <c r="DX80" s="389"/>
      <c r="DY80" s="390"/>
      <c r="DZ80" s="391"/>
      <c r="EA80" s="392"/>
      <c r="EB80" s="393"/>
      <c r="EC80" s="394"/>
      <c r="ED80" s="386"/>
      <c r="EE80" s="395"/>
      <c r="EF80" s="415"/>
      <c r="EG80" s="387" t="str">
        <f t="shared" si="198"/>
        <v/>
      </c>
      <c r="EH80" s="388"/>
      <c r="EI80" s="389"/>
      <c r="EJ80" s="389"/>
      <c r="EK80" s="390"/>
      <c r="EL80" s="391"/>
      <c r="EM80" s="392"/>
      <c r="EN80" s="393"/>
      <c r="EO80" s="394"/>
      <c r="EP80" s="386"/>
      <c r="EQ80" s="395"/>
      <c r="ER80" s="415"/>
      <c r="ES80" s="387" t="str">
        <f t="shared" si="199"/>
        <v/>
      </c>
      <c r="ET80" s="388"/>
      <c r="EU80" s="389"/>
      <c r="EV80" s="389"/>
      <c r="EW80" s="390"/>
      <c r="EX80" s="391"/>
      <c r="EY80" s="392"/>
      <c r="EZ80" s="393"/>
      <c r="FA80" s="394"/>
      <c r="FB80" s="386"/>
      <c r="FC80" s="395"/>
      <c r="FD80" s="415"/>
      <c r="FE80" s="387" t="str">
        <f t="shared" si="200"/>
        <v/>
      </c>
      <c r="FF80" s="388"/>
      <c r="FG80" s="389"/>
      <c r="FH80" s="389"/>
      <c r="FI80" s="390"/>
      <c r="FJ80" s="391"/>
      <c r="FK80" s="392"/>
      <c r="FL80" s="393"/>
      <c r="FM80" s="394"/>
      <c r="FN80" s="386"/>
      <c r="FO80" s="395"/>
      <c r="FP80" s="415"/>
      <c r="FQ80" s="387" t="str">
        <f t="shared" si="201"/>
        <v/>
      </c>
      <c r="FR80" s="388"/>
      <c r="FS80" s="389"/>
      <c r="FT80" s="389"/>
      <c r="FU80" s="390"/>
      <c r="FV80" s="391"/>
      <c r="FW80" s="392"/>
      <c r="FX80" s="393"/>
      <c r="FY80" s="394"/>
      <c r="FZ80" s="386"/>
      <c r="GA80" s="395"/>
      <c r="GB80" s="415"/>
      <c r="GC80" s="387" t="str">
        <f t="shared" si="202"/>
        <v/>
      </c>
      <c r="GD80" s="388"/>
      <c r="GE80" s="389"/>
      <c r="GF80" s="389"/>
      <c r="GG80" s="390"/>
      <c r="GH80" s="391"/>
      <c r="GI80" s="392"/>
      <c r="GJ80" s="393"/>
      <c r="GK80" s="394"/>
      <c r="GL80" s="386"/>
      <c r="GM80" s="395"/>
      <c r="GN80" s="415"/>
      <c r="GO80" s="387" t="str">
        <f t="shared" si="203"/>
        <v/>
      </c>
      <c r="GP80" s="388"/>
      <c r="GQ80" s="389"/>
      <c r="GR80" s="389"/>
      <c r="GS80" s="390"/>
      <c r="GT80" s="391"/>
      <c r="GU80" s="392"/>
      <c r="GV80" s="393"/>
      <c r="GW80" s="394"/>
      <c r="GX80" s="386"/>
      <c r="GY80" s="395"/>
      <c r="GZ80" s="415"/>
      <c r="HA80" s="387" t="str">
        <f t="shared" si="204"/>
        <v/>
      </c>
      <c r="HB80" s="388"/>
      <c r="HC80" s="389"/>
      <c r="HD80" s="389"/>
      <c r="HE80" s="390"/>
      <c r="HF80" s="391"/>
      <c r="HG80" s="392"/>
      <c r="HH80" s="393"/>
      <c r="HI80" s="394"/>
      <c r="HJ80" s="386"/>
      <c r="HK80" s="395"/>
      <c r="HM80" s="387" t="str">
        <f t="shared" si="205"/>
        <v/>
      </c>
      <c r="HN80" s="388" t="s">
        <v>292</v>
      </c>
      <c r="HO80" s="396"/>
      <c r="HP80" s="389"/>
      <c r="HQ80" s="390" t="s">
        <v>292</v>
      </c>
      <c r="HR80" s="391" t="s">
        <v>292</v>
      </c>
      <c r="HS80" s="392" t="s">
        <v>292</v>
      </c>
      <c r="HT80" s="393" t="s">
        <v>292</v>
      </c>
      <c r="HU80" s="394" t="s">
        <v>292</v>
      </c>
      <c r="HV80" s="386" t="s">
        <v>292</v>
      </c>
      <c r="HW80" s="395"/>
      <c r="HY80" s="387" t="str">
        <f t="shared" si="206"/>
        <v/>
      </c>
      <c r="HZ80" s="388" t="s">
        <v>292</v>
      </c>
      <c r="IA80" s="419" t="s">
        <v>292</v>
      </c>
      <c r="IB80" s="419" t="s">
        <v>292</v>
      </c>
      <c r="IC80" s="390" t="s">
        <v>292</v>
      </c>
      <c r="ID80" s="391" t="s">
        <v>292</v>
      </c>
      <c r="IE80" s="392" t="s">
        <v>292</v>
      </c>
      <c r="IF80" s="393" t="s">
        <v>292</v>
      </c>
      <c r="IG80" s="394" t="s">
        <v>292</v>
      </c>
      <c r="IH80" s="386" t="s">
        <v>292</v>
      </c>
      <c r="II80" s="395"/>
      <c r="IK80" s="387" t="str">
        <f t="shared" si="207"/>
        <v/>
      </c>
      <c r="IL80" s="388" t="s">
        <v>292</v>
      </c>
      <c r="IM80" s="419" t="s">
        <v>292</v>
      </c>
      <c r="IN80" s="419" t="s">
        <v>292</v>
      </c>
      <c r="IO80" s="390" t="s">
        <v>292</v>
      </c>
      <c r="IP80" s="391" t="s">
        <v>292</v>
      </c>
      <c r="IQ80" s="392" t="s">
        <v>292</v>
      </c>
      <c r="IR80" s="393" t="s">
        <v>292</v>
      </c>
      <c r="IS80" s="394" t="s">
        <v>292</v>
      </c>
      <c r="IT80" s="386" t="s">
        <v>292</v>
      </c>
      <c r="IU80" s="395"/>
      <c r="IV80" s="364" t="s">
        <v>292</v>
      </c>
      <c r="IW80" s="387" t="str">
        <f t="shared" si="239"/>
        <v/>
      </c>
      <c r="IX80" s="388" t="str">
        <f t="shared" si="240"/>
        <v/>
      </c>
      <c r="IY80" s="419" t="str">
        <f t="shared" ref="IY80:IY149" si="246">IF(JA80="","",IW$2)</f>
        <v/>
      </c>
      <c r="IZ80" s="396" t="str">
        <f t="shared" ref="IZ80:IZ149" si="247">IF(JA80="","",IW$3)</f>
        <v/>
      </c>
      <c r="JA80" s="390" t="str">
        <f t="shared" si="241"/>
        <v/>
      </c>
      <c r="JB80" s="391" t="str">
        <f t="shared" ref="JB80:JB149" si="248">IF(JH80="","",MID(JH80,FIND("(",JH80)+1,4))</f>
        <v/>
      </c>
      <c r="JC80" s="392" t="str">
        <f t="shared" si="242"/>
        <v/>
      </c>
      <c r="JD80" s="393" t="str">
        <f t="shared" si="243"/>
        <v/>
      </c>
      <c r="JE80" s="394" t="str">
        <f t="shared" si="244"/>
        <v/>
      </c>
      <c r="JF80" s="386" t="str">
        <f t="shared" si="245"/>
        <v/>
      </c>
      <c r="JG80" s="395"/>
      <c r="JH80" s="420" t="s">
        <v>292</v>
      </c>
      <c r="JI80" s="387" t="str">
        <f t="shared" si="229"/>
        <v/>
      </c>
      <c r="JJ80" s="388" t="str">
        <f t="shared" si="230"/>
        <v/>
      </c>
      <c r="JK80" s="419" t="str">
        <f t="shared" si="231"/>
        <v/>
      </c>
      <c r="JL80" s="396" t="str">
        <f t="shared" si="232"/>
        <v/>
      </c>
      <c r="JM80" s="390" t="str">
        <f t="shared" si="233"/>
        <v/>
      </c>
      <c r="JN80" s="391" t="str">
        <f t="shared" si="234"/>
        <v/>
      </c>
      <c r="JO80" s="392" t="str">
        <f t="shared" si="235"/>
        <v/>
      </c>
      <c r="JP80" s="393" t="str">
        <f t="shared" si="236"/>
        <v/>
      </c>
      <c r="JQ80" s="394" t="str">
        <f t="shared" si="237"/>
        <v/>
      </c>
      <c r="JR80" s="386" t="str">
        <f t="shared" si="238"/>
        <v/>
      </c>
      <c r="JS80" s="395"/>
      <c r="JT80" s="420" t="s">
        <v>292</v>
      </c>
      <c r="JU80" s="387" t="str">
        <f t="shared" si="217"/>
        <v/>
      </c>
      <c r="JV80" s="388" t="str">
        <f t="shared" si="218"/>
        <v/>
      </c>
      <c r="JW80" s="419" t="str">
        <f t="shared" si="219"/>
        <v/>
      </c>
      <c r="JX80" s="396" t="str">
        <f t="shared" si="220"/>
        <v/>
      </c>
      <c r="JY80" s="390" t="str">
        <f t="shared" si="221"/>
        <v/>
      </c>
      <c r="JZ80" s="391" t="str">
        <f t="shared" si="222"/>
        <v/>
      </c>
      <c r="KA80" s="392" t="str">
        <f t="shared" si="223"/>
        <v/>
      </c>
      <c r="KB80" s="393" t="str">
        <f t="shared" si="224"/>
        <v/>
      </c>
      <c r="KC80" s="394" t="str">
        <f t="shared" si="225"/>
        <v/>
      </c>
      <c r="KD80" s="386" t="str">
        <f t="shared" si="226"/>
        <v/>
      </c>
      <c r="KE80" s="395"/>
      <c r="KG80" s="387" t="str">
        <f t="shared" si="208"/>
        <v/>
      </c>
      <c r="KH80" s="388" t="str">
        <f t="shared" si="209"/>
        <v/>
      </c>
      <c r="KI80" s="419" t="str">
        <f t="shared" si="210"/>
        <v/>
      </c>
      <c r="KJ80" s="396" t="str">
        <f t="shared" si="211"/>
        <v/>
      </c>
      <c r="KK80" s="390" t="str">
        <f t="shared" si="212"/>
        <v/>
      </c>
      <c r="KL80" s="391" t="str">
        <f t="shared" si="227"/>
        <v/>
      </c>
      <c r="KM80" s="392" t="str">
        <f t="shared" si="213"/>
        <v/>
      </c>
      <c r="KN80" s="393" t="str">
        <f t="shared" si="214"/>
        <v/>
      </c>
      <c r="KO80" s="394" t="str">
        <f t="shared" si="215"/>
        <v/>
      </c>
      <c r="KP80" s="386" t="str">
        <f t="shared" si="216"/>
        <v/>
      </c>
      <c r="KQ80" s="395"/>
    </row>
    <row r="81" spans="1:304" ht="13.5" customHeight="1">
      <c r="A81" s="385"/>
      <c r="B81" s="415" t="s">
        <v>606</v>
      </c>
      <c r="C81" s="395"/>
      <c r="E81" s="387" t="str">
        <f t="shared" si="188"/>
        <v/>
      </c>
      <c r="F81" s="388" t="s">
        <v>292</v>
      </c>
      <c r="G81" s="389" t="s">
        <v>292</v>
      </c>
      <c r="H81" s="389" t="s">
        <v>292</v>
      </c>
      <c r="I81" s="390" t="s">
        <v>292</v>
      </c>
      <c r="J81" s="391" t="s">
        <v>292</v>
      </c>
      <c r="K81" s="392" t="s">
        <v>292</v>
      </c>
      <c r="L81" s="393" t="s">
        <v>292</v>
      </c>
      <c r="M81" s="394" t="s">
        <v>292</v>
      </c>
      <c r="N81" s="386" t="s">
        <v>292</v>
      </c>
      <c r="O81" s="395"/>
      <c r="P81" s="415"/>
      <c r="Q81" s="387" t="str">
        <f t="shared" si="189"/>
        <v/>
      </c>
      <c r="R81" s="388" t="s">
        <v>292</v>
      </c>
      <c r="S81" s="389" t="s">
        <v>292</v>
      </c>
      <c r="T81" s="389" t="s">
        <v>292</v>
      </c>
      <c r="U81" s="390" t="s">
        <v>292</v>
      </c>
      <c r="V81" s="391" t="s">
        <v>292</v>
      </c>
      <c r="W81" s="392" t="s">
        <v>292</v>
      </c>
      <c r="X81" s="393" t="s">
        <v>292</v>
      </c>
      <c r="Y81" s="394" t="s">
        <v>292</v>
      </c>
      <c r="Z81" s="386" t="s">
        <v>292</v>
      </c>
      <c r="AA81" s="395"/>
      <c r="AB81" s="415"/>
      <c r="AC81" s="387" t="str">
        <f t="shared" si="190"/>
        <v/>
      </c>
      <c r="AD81" s="388" t="s">
        <v>292</v>
      </c>
      <c r="AE81" s="389" t="s">
        <v>292</v>
      </c>
      <c r="AF81" s="389" t="s">
        <v>292</v>
      </c>
      <c r="AG81" s="390" t="s">
        <v>292</v>
      </c>
      <c r="AH81" s="391" t="s">
        <v>292</v>
      </c>
      <c r="AI81" s="392" t="s">
        <v>292</v>
      </c>
      <c r="AJ81" s="393" t="s">
        <v>292</v>
      </c>
      <c r="AK81" s="394" t="s">
        <v>292</v>
      </c>
      <c r="AL81" s="386" t="s">
        <v>292</v>
      </c>
      <c r="AM81" s="395"/>
      <c r="AN81" s="421"/>
      <c r="AO81" s="387" t="str">
        <f t="shared" si="191"/>
        <v/>
      </c>
      <c r="AP81" s="388" t="s">
        <v>292</v>
      </c>
      <c r="AQ81" s="389" t="s">
        <v>292</v>
      </c>
      <c r="AR81" s="389" t="s">
        <v>292</v>
      </c>
      <c r="AS81" s="390" t="s">
        <v>292</v>
      </c>
      <c r="AT81" s="391" t="s">
        <v>292</v>
      </c>
      <c r="AU81" s="392" t="s">
        <v>292</v>
      </c>
      <c r="AV81" s="393" t="s">
        <v>292</v>
      </c>
      <c r="AW81" s="394" t="s">
        <v>292</v>
      </c>
      <c r="AX81" s="386" t="s">
        <v>292</v>
      </c>
      <c r="AY81" s="395"/>
      <c r="AZ81" s="415"/>
      <c r="BA81" s="387" t="str">
        <f t="shared" si="228"/>
        <v/>
      </c>
      <c r="BB81" s="388" t="s">
        <v>292</v>
      </c>
      <c r="BC81" s="389" t="s">
        <v>292</v>
      </c>
      <c r="BD81" s="389" t="s">
        <v>292</v>
      </c>
      <c r="BE81" s="390" t="s">
        <v>292</v>
      </c>
      <c r="BF81" s="391" t="s">
        <v>292</v>
      </c>
      <c r="BG81" s="392" t="s">
        <v>292</v>
      </c>
      <c r="BH81" s="393" t="s">
        <v>292</v>
      </c>
      <c r="BI81" s="394" t="s">
        <v>292</v>
      </c>
      <c r="BJ81" s="386" t="s">
        <v>292</v>
      </c>
      <c r="BK81" s="395"/>
      <c r="BL81" s="415"/>
      <c r="BM81" s="387" t="str">
        <f t="shared" si="192"/>
        <v/>
      </c>
      <c r="BN81" s="388" t="s">
        <v>292</v>
      </c>
      <c r="BO81" s="389" t="s">
        <v>292</v>
      </c>
      <c r="BP81" s="389" t="s">
        <v>292</v>
      </c>
      <c r="BQ81" s="390" t="s">
        <v>292</v>
      </c>
      <c r="BR81" s="391" t="s">
        <v>292</v>
      </c>
      <c r="BS81" s="392" t="s">
        <v>292</v>
      </c>
      <c r="BT81" s="393" t="s">
        <v>292</v>
      </c>
      <c r="BU81" s="394" t="s">
        <v>292</v>
      </c>
      <c r="BV81" s="386" t="s">
        <v>292</v>
      </c>
      <c r="BW81" s="395"/>
      <c r="BX81" s="415"/>
      <c r="BY81" s="387" t="str">
        <f t="shared" si="193"/>
        <v/>
      </c>
      <c r="BZ81" s="388" t="s">
        <v>292</v>
      </c>
      <c r="CA81" s="389" t="s">
        <v>292</v>
      </c>
      <c r="CB81" s="389" t="s">
        <v>292</v>
      </c>
      <c r="CC81" s="390" t="s">
        <v>292</v>
      </c>
      <c r="CD81" s="391" t="s">
        <v>292</v>
      </c>
      <c r="CE81" s="392" t="s">
        <v>292</v>
      </c>
      <c r="CF81" s="393" t="s">
        <v>292</v>
      </c>
      <c r="CG81" s="394" t="s">
        <v>292</v>
      </c>
      <c r="CH81" s="386" t="s">
        <v>292</v>
      </c>
      <c r="CI81" s="395"/>
      <c r="CJ81" s="415"/>
      <c r="CK81" s="387" t="str">
        <f t="shared" si="194"/>
        <v/>
      </c>
      <c r="CL81" s="388"/>
      <c r="CM81" s="389"/>
      <c r="CN81" s="389"/>
      <c r="CO81" s="390"/>
      <c r="CP81" s="391"/>
      <c r="CQ81" s="392"/>
      <c r="CR81" s="393"/>
      <c r="CS81" s="394"/>
      <c r="CT81" s="386"/>
      <c r="CU81" s="395"/>
      <c r="CV81" s="418"/>
      <c r="CW81" s="387" t="str">
        <f t="shared" si="195"/>
        <v/>
      </c>
      <c r="CX81" s="388"/>
      <c r="CY81" s="389"/>
      <c r="CZ81" s="389"/>
      <c r="DA81" s="390"/>
      <c r="DB81" s="391"/>
      <c r="DC81" s="392"/>
      <c r="DD81" s="393"/>
      <c r="DE81" s="394"/>
      <c r="DF81" s="386"/>
      <c r="DG81" s="395"/>
      <c r="DH81" s="418"/>
      <c r="DI81" s="387" t="str">
        <f t="shared" si="196"/>
        <v/>
      </c>
      <c r="DJ81" s="388" t="s">
        <v>292</v>
      </c>
      <c r="DK81" s="389"/>
      <c r="DL81" s="389"/>
      <c r="DM81" s="390" t="s">
        <v>292</v>
      </c>
      <c r="DN81" s="391" t="s">
        <v>292</v>
      </c>
      <c r="DO81" s="392" t="s">
        <v>292</v>
      </c>
      <c r="DP81" s="393" t="s">
        <v>292</v>
      </c>
      <c r="DQ81" s="394" t="s">
        <v>292</v>
      </c>
      <c r="DR81" s="386" t="s">
        <v>292</v>
      </c>
      <c r="DS81" s="395"/>
      <c r="DT81" s="415"/>
      <c r="DU81" s="387" t="str">
        <f t="shared" si="197"/>
        <v/>
      </c>
      <c r="DV81" s="388"/>
      <c r="DW81" s="389"/>
      <c r="DX81" s="389"/>
      <c r="DY81" s="390"/>
      <c r="DZ81" s="391"/>
      <c r="EA81" s="392"/>
      <c r="EB81" s="393"/>
      <c r="EC81" s="394"/>
      <c r="ED81" s="386"/>
      <c r="EE81" s="395"/>
      <c r="EF81" s="415"/>
      <c r="EG81" s="387" t="str">
        <f t="shared" si="198"/>
        <v/>
      </c>
      <c r="EH81" s="388"/>
      <c r="EI81" s="389"/>
      <c r="EJ81" s="389"/>
      <c r="EK81" s="390"/>
      <c r="EL81" s="391"/>
      <c r="EM81" s="392"/>
      <c r="EN81" s="393"/>
      <c r="EO81" s="394"/>
      <c r="EP81" s="386"/>
      <c r="EQ81" s="395"/>
      <c r="ER81" s="415"/>
      <c r="ES81" s="387" t="str">
        <f t="shared" si="199"/>
        <v/>
      </c>
      <c r="ET81" s="388"/>
      <c r="EU81" s="389"/>
      <c r="EV81" s="389"/>
      <c r="EW81" s="390"/>
      <c r="EX81" s="391"/>
      <c r="EY81" s="392"/>
      <c r="EZ81" s="393"/>
      <c r="FA81" s="394"/>
      <c r="FB81" s="386"/>
      <c r="FC81" s="395"/>
      <c r="FD81" s="415"/>
      <c r="FE81" s="387" t="str">
        <f t="shared" si="200"/>
        <v/>
      </c>
      <c r="FF81" s="388"/>
      <c r="FG81" s="389"/>
      <c r="FH81" s="389"/>
      <c r="FI81" s="390"/>
      <c r="FJ81" s="391"/>
      <c r="FK81" s="392"/>
      <c r="FL81" s="393"/>
      <c r="FM81" s="394"/>
      <c r="FN81" s="386"/>
      <c r="FO81" s="395"/>
      <c r="FP81" s="415"/>
      <c r="FQ81" s="387" t="str">
        <f t="shared" si="201"/>
        <v/>
      </c>
      <c r="FR81" s="388"/>
      <c r="FS81" s="389"/>
      <c r="FT81" s="389"/>
      <c r="FU81" s="390"/>
      <c r="FV81" s="391"/>
      <c r="FW81" s="392"/>
      <c r="FX81" s="393"/>
      <c r="FY81" s="394"/>
      <c r="FZ81" s="386"/>
      <c r="GA81" s="395"/>
      <c r="GB81" s="415"/>
      <c r="GC81" s="387" t="str">
        <f t="shared" si="202"/>
        <v/>
      </c>
      <c r="GD81" s="388"/>
      <c r="GE81" s="389"/>
      <c r="GF81" s="389"/>
      <c r="GG81" s="390"/>
      <c r="GH81" s="391"/>
      <c r="GI81" s="392"/>
      <c r="GJ81" s="393"/>
      <c r="GK81" s="394"/>
      <c r="GL81" s="386"/>
      <c r="GM81" s="395"/>
      <c r="GN81" s="415"/>
      <c r="GO81" s="387" t="str">
        <f t="shared" si="203"/>
        <v/>
      </c>
      <c r="GP81" s="388"/>
      <c r="GQ81" s="389"/>
      <c r="GR81" s="389"/>
      <c r="GS81" s="390"/>
      <c r="GT81" s="391"/>
      <c r="GU81" s="392"/>
      <c r="GV81" s="393"/>
      <c r="GW81" s="394"/>
      <c r="GX81" s="386"/>
      <c r="GY81" s="395"/>
      <c r="GZ81" s="415"/>
      <c r="HA81" s="387" t="str">
        <f t="shared" si="204"/>
        <v/>
      </c>
      <c r="HB81" s="388"/>
      <c r="HC81" s="389"/>
      <c r="HD81" s="389"/>
      <c r="HE81" s="390"/>
      <c r="HF81" s="391"/>
      <c r="HG81" s="392"/>
      <c r="HH81" s="393"/>
      <c r="HI81" s="394"/>
      <c r="HJ81" s="386"/>
      <c r="HK81" s="395"/>
      <c r="HM81" s="387" t="str">
        <f t="shared" si="205"/>
        <v/>
      </c>
      <c r="HN81" s="388" t="s">
        <v>292</v>
      </c>
      <c r="HO81" s="396"/>
      <c r="HP81" s="389"/>
      <c r="HQ81" s="390" t="s">
        <v>292</v>
      </c>
      <c r="HR81" s="391" t="s">
        <v>292</v>
      </c>
      <c r="HS81" s="392" t="s">
        <v>292</v>
      </c>
      <c r="HT81" s="393" t="s">
        <v>292</v>
      </c>
      <c r="HU81" s="394" t="s">
        <v>292</v>
      </c>
      <c r="HV81" s="386" t="s">
        <v>292</v>
      </c>
      <c r="HW81" s="395"/>
      <c r="HY81" s="387" t="str">
        <f t="shared" si="206"/>
        <v/>
      </c>
      <c r="HZ81" s="388" t="s">
        <v>292</v>
      </c>
      <c r="IA81" s="419" t="s">
        <v>292</v>
      </c>
      <c r="IB81" s="419" t="s">
        <v>292</v>
      </c>
      <c r="IC81" s="390" t="s">
        <v>292</v>
      </c>
      <c r="ID81" s="391" t="s">
        <v>292</v>
      </c>
      <c r="IE81" s="392" t="s">
        <v>292</v>
      </c>
      <c r="IF81" s="393" t="s">
        <v>292</v>
      </c>
      <c r="IG81" s="394" t="s">
        <v>292</v>
      </c>
      <c r="IH81" s="386" t="s">
        <v>292</v>
      </c>
      <c r="II81" s="395"/>
      <c r="IK81" s="387" t="str">
        <f t="shared" si="207"/>
        <v/>
      </c>
      <c r="IL81" s="388" t="s">
        <v>292</v>
      </c>
      <c r="IM81" s="419" t="s">
        <v>292</v>
      </c>
      <c r="IN81" s="419" t="s">
        <v>292</v>
      </c>
      <c r="IO81" s="390" t="s">
        <v>292</v>
      </c>
      <c r="IP81" s="391" t="s">
        <v>292</v>
      </c>
      <c r="IQ81" s="392" t="s">
        <v>292</v>
      </c>
      <c r="IR81" s="393" t="s">
        <v>292</v>
      </c>
      <c r="IS81" s="394" t="s">
        <v>292</v>
      </c>
      <c r="IT81" s="386" t="s">
        <v>292</v>
      </c>
      <c r="IU81" s="395"/>
      <c r="IV81" s="364" t="s">
        <v>292</v>
      </c>
      <c r="IW81" s="387" t="str">
        <f t="shared" si="239"/>
        <v/>
      </c>
      <c r="IX81" s="388" t="str">
        <f t="shared" si="240"/>
        <v/>
      </c>
      <c r="IY81" s="419" t="str">
        <f t="shared" si="246"/>
        <v/>
      </c>
      <c r="IZ81" s="396" t="str">
        <f t="shared" si="247"/>
        <v/>
      </c>
      <c r="JA81" s="390" t="str">
        <f t="shared" si="241"/>
        <v/>
      </c>
      <c r="JB81" s="391" t="str">
        <f t="shared" si="248"/>
        <v/>
      </c>
      <c r="JC81" s="392" t="str">
        <f t="shared" si="242"/>
        <v/>
      </c>
      <c r="JD81" s="393" t="str">
        <f t="shared" si="243"/>
        <v/>
      </c>
      <c r="JE81" s="394" t="str">
        <f t="shared" si="244"/>
        <v/>
      </c>
      <c r="JF81" s="386" t="str">
        <f t="shared" si="245"/>
        <v/>
      </c>
      <c r="JG81" s="395"/>
      <c r="JH81" s="420" t="s">
        <v>292</v>
      </c>
      <c r="JI81" s="387" t="str">
        <f t="shared" si="229"/>
        <v/>
      </c>
      <c r="JJ81" s="388" t="str">
        <f t="shared" si="230"/>
        <v/>
      </c>
      <c r="JK81" s="419" t="str">
        <f t="shared" si="231"/>
        <v/>
      </c>
      <c r="JL81" s="396" t="str">
        <f t="shared" si="232"/>
        <v/>
      </c>
      <c r="JM81" s="390" t="str">
        <f t="shared" si="233"/>
        <v/>
      </c>
      <c r="JN81" s="391" t="str">
        <f t="shared" si="234"/>
        <v/>
      </c>
      <c r="JO81" s="392" t="str">
        <f t="shared" si="235"/>
        <v/>
      </c>
      <c r="JP81" s="393" t="str">
        <f t="shared" si="236"/>
        <v/>
      </c>
      <c r="JQ81" s="394" t="str">
        <f t="shared" si="237"/>
        <v/>
      </c>
      <c r="JR81" s="386" t="str">
        <f t="shared" si="238"/>
        <v/>
      </c>
      <c r="JS81" s="395"/>
      <c r="JT81" s="420" t="s">
        <v>292</v>
      </c>
      <c r="JU81" s="387" t="str">
        <f t="shared" si="217"/>
        <v/>
      </c>
      <c r="JV81" s="388" t="str">
        <f t="shared" si="218"/>
        <v/>
      </c>
      <c r="JW81" s="419" t="str">
        <f t="shared" si="219"/>
        <v/>
      </c>
      <c r="JX81" s="396" t="str">
        <f t="shared" si="220"/>
        <v/>
      </c>
      <c r="JY81" s="390" t="str">
        <f t="shared" si="221"/>
        <v/>
      </c>
      <c r="JZ81" s="391" t="str">
        <f t="shared" si="222"/>
        <v/>
      </c>
      <c r="KA81" s="392" t="str">
        <f t="shared" si="223"/>
        <v/>
      </c>
      <c r="KB81" s="393" t="str">
        <f t="shared" si="224"/>
        <v/>
      </c>
      <c r="KC81" s="394" t="str">
        <f t="shared" si="225"/>
        <v/>
      </c>
      <c r="KD81" s="386" t="str">
        <f t="shared" si="226"/>
        <v/>
      </c>
      <c r="KE81" s="395"/>
      <c r="KG81" s="387" t="str">
        <f t="shared" si="208"/>
        <v/>
      </c>
      <c r="KH81" s="388" t="str">
        <f t="shared" si="209"/>
        <v/>
      </c>
      <c r="KI81" s="419" t="str">
        <f t="shared" si="210"/>
        <v/>
      </c>
      <c r="KJ81" s="396" t="str">
        <f t="shared" si="211"/>
        <v/>
      </c>
      <c r="KK81" s="390" t="str">
        <f t="shared" si="212"/>
        <v/>
      </c>
      <c r="KL81" s="391" t="str">
        <f t="shared" si="227"/>
        <v/>
      </c>
      <c r="KM81" s="392" t="str">
        <f t="shared" si="213"/>
        <v/>
      </c>
      <c r="KN81" s="393" t="str">
        <f t="shared" si="214"/>
        <v/>
      </c>
      <c r="KO81" s="394" t="str">
        <f t="shared" si="215"/>
        <v/>
      </c>
      <c r="KP81" s="386" t="str">
        <f t="shared" si="216"/>
        <v/>
      </c>
      <c r="KQ81" s="395"/>
    </row>
    <row r="82" spans="1:304" ht="13.5" customHeight="1">
      <c r="A82" s="385"/>
      <c r="B82" s="415" t="s">
        <v>605</v>
      </c>
      <c r="C82" s="395"/>
      <c r="E82" s="387" t="str">
        <f t="shared" si="188"/>
        <v/>
      </c>
      <c r="F82" s="388" t="s">
        <v>292</v>
      </c>
      <c r="G82" s="389" t="s">
        <v>292</v>
      </c>
      <c r="H82" s="389" t="s">
        <v>292</v>
      </c>
      <c r="I82" s="390" t="s">
        <v>292</v>
      </c>
      <c r="J82" s="391" t="s">
        <v>292</v>
      </c>
      <c r="K82" s="392" t="s">
        <v>292</v>
      </c>
      <c r="L82" s="393" t="s">
        <v>292</v>
      </c>
      <c r="M82" s="394" t="s">
        <v>292</v>
      </c>
      <c r="N82" s="386" t="s">
        <v>292</v>
      </c>
      <c r="O82" s="395"/>
      <c r="P82" s="415"/>
      <c r="Q82" s="387" t="str">
        <f t="shared" si="189"/>
        <v/>
      </c>
      <c r="R82" s="388" t="s">
        <v>292</v>
      </c>
      <c r="S82" s="389" t="s">
        <v>292</v>
      </c>
      <c r="T82" s="389" t="s">
        <v>292</v>
      </c>
      <c r="U82" s="390" t="s">
        <v>292</v>
      </c>
      <c r="V82" s="391" t="s">
        <v>292</v>
      </c>
      <c r="W82" s="392" t="s">
        <v>292</v>
      </c>
      <c r="X82" s="393" t="s">
        <v>292</v>
      </c>
      <c r="Y82" s="394" t="s">
        <v>292</v>
      </c>
      <c r="Z82" s="386" t="s">
        <v>292</v>
      </c>
      <c r="AA82" s="395"/>
      <c r="AB82" s="415"/>
      <c r="AC82" s="387" t="str">
        <f t="shared" si="190"/>
        <v/>
      </c>
      <c r="AD82" s="388" t="s">
        <v>292</v>
      </c>
      <c r="AE82" s="389" t="s">
        <v>292</v>
      </c>
      <c r="AF82" s="389" t="s">
        <v>292</v>
      </c>
      <c r="AG82" s="390" t="s">
        <v>292</v>
      </c>
      <c r="AH82" s="391" t="s">
        <v>292</v>
      </c>
      <c r="AI82" s="392" t="s">
        <v>292</v>
      </c>
      <c r="AJ82" s="393" t="s">
        <v>292</v>
      </c>
      <c r="AK82" s="394" t="s">
        <v>292</v>
      </c>
      <c r="AL82" s="386" t="s">
        <v>292</v>
      </c>
      <c r="AM82" s="395"/>
      <c r="AN82" s="415"/>
      <c r="AO82" s="387" t="str">
        <f t="shared" si="191"/>
        <v/>
      </c>
      <c r="AP82" s="388" t="s">
        <v>292</v>
      </c>
      <c r="AQ82" s="389" t="s">
        <v>292</v>
      </c>
      <c r="AR82" s="389" t="s">
        <v>292</v>
      </c>
      <c r="AS82" s="390" t="s">
        <v>292</v>
      </c>
      <c r="AT82" s="391" t="s">
        <v>292</v>
      </c>
      <c r="AU82" s="392" t="s">
        <v>292</v>
      </c>
      <c r="AV82" s="393" t="s">
        <v>292</v>
      </c>
      <c r="AW82" s="394" t="s">
        <v>292</v>
      </c>
      <c r="AX82" s="386" t="s">
        <v>292</v>
      </c>
      <c r="AY82" s="395"/>
      <c r="AZ82" s="415"/>
      <c r="BA82" s="387" t="str">
        <f t="shared" si="228"/>
        <v/>
      </c>
      <c r="BB82" s="388" t="s">
        <v>292</v>
      </c>
      <c r="BC82" s="389" t="s">
        <v>292</v>
      </c>
      <c r="BD82" s="389" t="s">
        <v>292</v>
      </c>
      <c r="BE82" s="390" t="s">
        <v>292</v>
      </c>
      <c r="BF82" s="391" t="s">
        <v>292</v>
      </c>
      <c r="BG82" s="392" t="s">
        <v>292</v>
      </c>
      <c r="BH82" s="393" t="s">
        <v>292</v>
      </c>
      <c r="BI82" s="394" t="s">
        <v>292</v>
      </c>
      <c r="BJ82" s="386" t="s">
        <v>292</v>
      </c>
      <c r="BK82" s="395"/>
      <c r="BL82" s="415"/>
      <c r="BM82" s="387" t="str">
        <f t="shared" si="192"/>
        <v/>
      </c>
      <c r="BN82" s="388" t="s">
        <v>292</v>
      </c>
      <c r="BO82" s="389" t="s">
        <v>292</v>
      </c>
      <c r="BP82" s="389" t="s">
        <v>292</v>
      </c>
      <c r="BQ82" s="390" t="s">
        <v>292</v>
      </c>
      <c r="BR82" s="391" t="s">
        <v>292</v>
      </c>
      <c r="BS82" s="392" t="s">
        <v>292</v>
      </c>
      <c r="BT82" s="393" t="s">
        <v>292</v>
      </c>
      <c r="BU82" s="394" t="s">
        <v>292</v>
      </c>
      <c r="BV82" s="386" t="s">
        <v>292</v>
      </c>
      <c r="BW82" s="395"/>
      <c r="BX82" s="417"/>
      <c r="BY82" s="387" t="str">
        <f t="shared" si="193"/>
        <v/>
      </c>
      <c r="BZ82" s="388" t="s">
        <v>292</v>
      </c>
      <c r="CA82" s="389" t="s">
        <v>292</v>
      </c>
      <c r="CB82" s="389" t="s">
        <v>292</v>
      </c>
      <c r="CC82" s="390" t="s">
        <v>292</v>
      </c>
      <c r="CD82" s="391" t="s">
        <v>292</v>
      </c>
      <c r="CE82" s="392" t="s">
        <v>292</v>
      </c>
      <c r="CF82" s="393" t="s">
        <v>292</v>
      </c>
      <c r="CG82" s="394" t="s">
        <v>292</v>
      </c>
      <c r="CH82" s="386" t="s">
        <v>292</v>
      </c>
      <c r="CI82" s="395"/>
      <c r="CJ82" s="417"/>
      <c r="CK82" s="387" t="str">
        <f t="shared" si="194"/>
        <v/>
      </c>
      <c r="CL82" s="388" t="s">
        <v>292</v>
      </c>
      <c r="CM82" s="389" t="s">
        <v>292</v>
      </c>
      <c r="CN82" s="389" t="s">
        <v>292</v>
      </c>
      <c r="CO82" s="390" t="s">
        <v>292</v>
      </c>
      <c r="CP82" s="391" t="s">
        <v>292</v>
      </c>
      <c r="CQ82" s="392" t="s">
        <v>292</v>
      </c>
      <c r="CR82" s="393" t="s">
        <v>292</v>
      </c>
      <c r="CS82" s="394" t="s">
        <v>292</v>
      </c>
      <c r="CT82" s="386" t="s">
        <v>292</v>
      </c>
      <c r="CU82" s="395"/>
      <c r="CV82" s="415"/>
      <c r="CW82" s="387" t="str">
        <f t="shared" si="195"/>
        <v/>
      </c>
      <c r="CX82" s="388" t="s">
        <v>292</v>
      </c>
      <c r="CY82" s="389" t="s">
        <v>292</v>
      </c>
      <c r="CZ82" s="389" t="s">
        <v>292</v>
      </c>
      <c r="DA82" s="390" t="s">
        <v>292</v>
      </c>
      <c r="DB82" s="391" t="s">
        <v>292</v>
      </c>
      <c r="DC82" s="392" t="s">
        <v>292</v>
      </c>
      <c r="DD82" s="393" t="s">
        <v>292</v>
      </c>
      <c r="DE82" s="394" t="s">
        <v>292</v>
      </c>
      <c r="DF82" s="386" t="s">
        <v>292</v>
      </c>
      <c r="DG82" s="395"/>
      <c r="DH82" s="418"/>
      <c r="DI82" s="387">
        <f t="shared" si="196"/>
        <v>37007</v>
      </c>
      <c r="DJ82" s="388" t="s">
        <v>366</v>
      </c>
      <c r="DK82" s="389">
        <v>36897</v>
      </c>
      <c r="DL82" s="389">
        <v>37007</v>
      </c>
      <c r="DM82" s="390" t="s">
        <v>1170</v>
      </c>
      <c r="DN82" s="391" t="s">
        <v>632</v>
      </c>
      <c r="DO82" s="392" t="s">
        <v>615</v>
      </c>
      <c r="DP82" s="393" t="s">
        <v>1335</v>
      </c>
      <c r="DQ82" s="394" t="s">
        <v>1171</v>
      </c>
      <c r="DR82" s="386" t="s">
        <v>292</v>
      </c>
      <c r="DS82" s="395"/>
      <c r="DT82" s="415"/>
      <c r="DU82" s="387">
        <f t="shared" si="197"/>
        <v>37944</v>
      </c>
      <c r="DV82" s="388" t="s">
        <v>367</v>
      </c>
      <c r="DW82" s="389">
        <v>37007</v>
      </c>
      <c r="DX82" s="389">
        <v>37529</v>
      </c>
      <c r="DY82" s="390" t="s">
        <v>1172</v>
      </c>
      <c r="DZ82" s="391" t="s">
        <v>700</v>
      </c>
      <c r="EA82" s="392" t="s">
        <v>615</v>
      </c>
      <c r="EB82" s="393" t="s">
        <v>1335</v>
      </c>
      <c r="EC82" s="394" t="s">
        <v>1173</v>
      </c>
      <c r="ED82" s="386" t="s">
        <v>292</v>
      </c>
      <c r="EE82" s="395"/>
      <c r="EF82" s="415"/>
      <c r="EG82" s="387">
        <f t="shared" si="198"/>
        <v>38616</v>
      </c>
      <c r="EH82" s="388" t="s">
        <v>368</v>
      </c>
      <c r="EI82" s="389">
        <v>37944</v>
      </c>
      <c r="EJ82" s="389">
        <v>38257</v>
      </c>
      <c r="EK82" s="390" t="s">
        <v>939</v>
      </c>
      <c r="EL82" s="391" t="s">
        <v>700</v>
      </c>
      <c r="EM82" s="392" t="s">
        <v>615</v>
      </c>
      <c r="EN82" s="393" t="s">
        <v>1335</v>
      </c>
      <c r="EO82" s="394" t="s">
        <v>940</v>
      </c>
      <c r="EP82" s="386" t="s">
        <v>292</v>
      </c>
      <c r="EQ82" s="395"/>
      <c r="ER82" s="415"/>
      <c r="ES82" s="387">
        <f t="shared" si="199"/>
        <v>38986</v>
      </c>
      <c r="ET82" s="388" t="s">
        <v>369</v>
      </c>
      <c r="EU82" s="389">
        <v>38616</v>
      </c>
      <c r="EV82" s="389">
        <v>38656</v>
      </c>
      <c r="EW82" s="390" t="s">
        <v>1174</v>
      </c>
      <c r="EX82" s="391" t="s">
        <v>648</v>
      </c>
      <c r="EY82" s="392" t="s">
        <v>615</v>
      </c>
      <c r="EZ82" s="393" t="s">
        <v>1335</v>
      </c>
      <c r="FA82" s="394" t="s">
        <v>1175</v>
      </c>
      <c r="FB82" s="386" t="s">
        <v>292</v>
      </c>
      <c r="FC82" s="395"/>
      <c r="FD82" s="418"/>
      <c r="FE82" s="387">
        <f t="shared" si="200"/>
        <v>39351</v>
      </c>
      <c r="FF82" s="388" t="s">
        <v>370</v>
      </c>
      <c r="FG82" s="389">
        <v>38986</v>
      </c>
      <c r="FH82" s="389">
        <v>39090</v>
      </c>
      <c r="FI82" s="390" t="s">
        <v>673</v>
      </c>
      <c r="FJ82" s="391" t="s">
        <v>629</v>
      </c>
      <c r="FK82" s="392" t="s">
        <v>615</v>
      </c>
      <c r="FL82" s="393" t="s">
        <v>1335</v>
      </c>
      <c r="FM82" s="394" t="s">
        <v>674</v>
      </c>
      <c r="FN82" s="386" t="s">
        <v>292</v>
      </c>
      <c r="FO82" s="395"/>
      <c r="FP82" s="418"/>
      <c r="FQ82" s="387" t="str">
        <f t="shared" si="201"/>
        <v/>
      </c>
      <c r="FR82" s="388"/>
      <c r="FS82" s="389"/>
      <c r="FT82" s="389"/>
      <c r="FU82" s="390"/>
      <c r="FV82" s="391"/>
      <c r="FW82" s="392"/>
      <c r="FX82" s="393"/>
      <c r="FY82" s="394"/>
      <c r="FZ82" s="386"/>
      <c r="GA82" s="395"/>
      <c r="GB82" s="415"/>
      <c r="GC82" s="387" t="str">
        <f t="shared" si="202"/>
        <v/>
      </c>
      <c r="GD82" s="388"/>
      <c r="GE82" s="389"/>
      <c r="GF82" s="389"/>
      <c r="GG82" s="390"/>
      <c r="GH82" s="391"/>
      <c r="GI82" s="392"/>
      <c r="GJ82" s="393"/>
      <c r="GK82" s="394"/>
      <c r="GL82" s="386"/>
      <c r="GM82" s="395"/>
      <c r="GN82" s="418"/>
      <c r="GO82" s="387" t="str">
        <f t="shared" si="203"/>
        <v/>
      </c>
      <c r="GP82" s="388"/>
      <c r="GQ82" s="389"/>
      <c r="GR82" s="389"/>
      <c r="GS82" s="390"/>
      <c r="GT82" s="391"/>
      <c r="GU82" s="392"/>
      <c r="GV82" s="393"/>
      <c r="GW82" s="394"/>
      <c r="GX82" s="386"/>
      <c r="GY82" s="395"/>
      <c r="GZ82" s="418"/>
      <c r="HA82" s="387" t="str">
        <f t="shared" si="204"/>
        <v/>
      </c>
      <c r="HB82" s="388"/>
      <c r="HC82" s="389"/>
      <c r="HD82" s="389"/>
      <c r="HE82" s="390"/>
      <c r="HF82" s="391"/>
      <c r="HG82" s="392"/>
      <c r="HH82" s="393"/>
      <c r="HI82" s="394"/>
      <c r="HJ82" s="386"/>
      <c r="HK82" s="395"/>
      <c r="HM82" s="387" t="str">
        <f t="shared" si="205"/>
        <v/>
      </c>
      <c r="HN82" s="388" t="s">
        <v>292</v>
      </c>
      <c r="HO82" s="396"/>
      <c r="HP82" s="389"/>
      <c r="HQ82" s="390" t="s">
        <v>292</v>
      </c>
      <c r="HR82" s="391" t="s">
        <v>292</v>
      </c>
      <c r="HS82" s="392" t="s">
        <v>292</v>
      </c>
      <c r="HT82" s="393" t="s">
        <v>292</v>
      </c>
      <c r="HU82" s="394" t="s">
        <v>292</v>
      </c>
      <c r="HV82" s="386" t="s">
        <v>292</v>
      </c>
      <c r="HW82" s="395"/>
      <c r="HY82" s="387" t="str">
        <f t="shared" si="206"/>
        <v/>
      </c>
      <c r="HZ82" s="388" t="s">
        <v>292</v>
      </c>
      <c r="IA82" s="419" t="s">
        <v>292</v>
      </c>
      <c r="IB82" s="419" t="s">
        <v>292</v>
      </c>
      <c r="IC82" s="390" t="s">
        <v>292</v>
      </c>
      <c r="ID82" s="391" t="s">
        <v>292</v>
      </c>
      <c r="IE82" s="392" t="s">
        <v>292</v>
      </c>
      <c r="IF82" s="393" t="s">
        <v>292</v>
      </c>
      <c r="IG82" s="394" t="s">
        <v>292</v>
      </c>
      <c r="IH82" s="386" t="s">
        <v>292</v>
      </c>
      <c r="II82" s="395"/>
      <c r="IK82" s="387" t="str">
        <f t="shared" si="207"/>
        <v/>
      </c>
      <c r="IL82" s="388" t="s">
        <v>292</v>
      </c>
      <c r="IM82" s="419" t="s">
        <v>292</v>
      </c>
      <c r="IN82" s="419" t="s">
        <v>292</v>
      </c>
      <c r="IO82" s="390" t="s">
        <v>292</v>
      </c>
      <c r="IP82" s="391" t="s">
        <v>292</v>
      </c>
      <c r="IQ82" s="392" t="s">
        <v>292</v>
      </c>
      <c r="IR82" s="393" t="s">
        <v>292</v>
      </c>
      <c r="IS82" s="394" t="s">
        <v>292</v>
      </c>
      <c r="IT82" s="386" t="s">
        <v>292</v>
      </c>
      <c r="IU82" s="395"/>
      <c r="IV82" s="364" t="s">
        <v>292</v>
      </c>
      <c r="IW82" s="387">
        <f t="shared" si="239"/>
        <v>43040</v>
      </c>
      <c r="IX82" s="388" t="str">
        <f t="shared" si="240"/>
        <v>Abe III</v>
      </c>
      <c r="IY82" s="419">
        <f t="shared" si="246"/>
        <v>41997</v>
      </c>
      <c r="IZ82" s="396">
        <v>42585</v>
      </c>
      <c r="JA82" s="390" t="str">
        <f t="shared" si="241"/>
        <v>Gen Nakatani</v>
      </c>
      <c r="JB82" s="391" t="str">
        <f t="shared" si="248"/>
        <v>1957</v>
      </c>
      <c r="JC82" s="392" t="str">
        <f t="shared" si="242"/>
        <v>male</v>
      </c>
      <c r="JD82" s="393" t="s">
        <v>1335</v>
      </c>
      <c r="JE82" s="394" t="str">
        <f t="shared" si="244"/>
        <v>Nakatani_Gen_1957</v>
      </c>
      <c r="JF82" s="386" t="str">
        <f t="shared" si="245"/>
        <v/>
      </c>
      <c r="JG82" s="395"/>
      <c r="JH82" s="420" t="s">
        <v>1840</v>
      </c>
      <c r="JI82" s="387" t="str">
        <f t="shared" si="229"/>
        <v/>
      </c>
      <c r="JJ82" s="388" t="str">
        <f t="shared" si="230"/>
        <v/>
      </c>
      <c r="JK82" s="419" t="str">
        <f t="shared" si="231"/>
        <v/>
      </c>
      <c r="JL82" s="396" t="str">
        <f t="shared" si="232"/>
        <v/>
      </c>
      <c r="JM82" s="390" t="str">
        <f t="shared" si="233"/>
        <v/>
      </c>
      <c r="JN82" s="391" t="str">
        <f t="shared" si="234"/>
        <v/>
      </c>
      <c r="JO82" s="392" t="str">
        <f t="shared" si="235"/>
        <v/>
      </c>
      <c r="JP82" s="393" t="str">
        <f t="shared" si="236"/>
        <v/>
      </c>
      <c r="JQ82" s="394" t="str">
        <f t="shared" si="237"/>
        <v/>
      </c>
      <c r="JR82" s="386" t="str">
        <f t="shared" si="238"/>
        <v/>
      </c>
      <c r="JS82" s="395"/>
      <c r="JT82" s="420" t="s">
        <v>292</v>
      </c>
      <c r="JU82" s="387" t="str">
        <f t="shared" si="217"/>
        <v/>
      </c>
      <c r="JV82" s="388" t="str">
        <f t="shared" si="218"/>
        <v/>
      </c>
      <c r="JW82" s="419" t="str">
        <f t="shared" si="219"/>
        <v/>
      </c>
      <c r="JX82" s="396" t="str">
        <f t="shared" si="220"/>
        <v/>
      </c>
      <c r="JY82" s="390" t="str">
        <f t="shared" si="221"/>
        <v/>
      </c>
      <c r="JZ82" s="391" t="str">
        <f t="shared" si="222"/>
        <v/>
      </c>
      <c r="KA82" s="392" t="str">
        <f t="shared" si="223"/>
        <v/>
      </c>
      <c r="KB82" s="393" t="str">
        <f t="shared" si="224"/>
        <v/>
      </c>
      <c r="KC82" s="394" t="str">
        <f t="shared" si="225"/>
        <v/>
      </c>
      <c r="KD82" s="386" t="str">
        <f t="shared" si="226"/>
        <v/>
      </c>
      <c r="KE82" s="395"/>
      <c r="KG82" s="387" t="str">
        <f t="shared" si="208"/>
        <v/>
      </c>
      <c r="KH82" s="388" t="str">
        <f t="shared" si="209"/>
        <v/>
      </c>
      <c r="KI82" s="419" t="str">
        <f t="shared" si="210"/>
        <v/>
      </c>
      <c r="KJ82" s="396" t="str">
        <f t="shared" si="211"/>
        <v/>
      </c>
      <c r="KK82" s="390" t="str">
        <f t="shared" si="212"/>
        <v/>
      </c>
      <c r="KL82" s="391" t="str">
        <f t="shared" si="227"/>
        <v/>
      </c>
      <c r="KM82" s="392" t="str">
        <f t="shared" si="213"/>
        <v/>
      </c>
      <c r="KN82" s="393" t="str">
        <f t="shared" si="214"/>
        <v/>
      </c>
      <c r="KO82" s="394" t="str">
        <f t="shared" si="215"/>
        <v/>
      </c>
      <c r="KP82" s="386" t="str">
        <f t="shared" si="216"/>
        <v/>
      </c>
      <c r="KQ82" s="395"/>
    </row>
    <row r="83" spans="1:304" ht="13.5" customHeight="1">
      <c r="A83" s="385"/>
      <c r="B83" s="415" t="s">
        <v>605</v>
      </c>
      <c r="C83" s="395"/>
      <c r="E83" s="387" t="str">
        <f t="shared" si="188"/>
        <v/>
      </c>
      <c r="F83" s="388" t="s">
        <v>292</v>
      </c>
      <c r="G83" s="389" t="s">
        <v>292</v>
      </c>
      <c r="H83" s="389" t="s">
        <v>292</v>
      </c>
      <c r="I83" s="390" t="s">
        <v>292</v>
      </c>
      <c r="J83" s="391" t="s">
        <v>292</v>
      </c>
      <c r="K83" s="392" t="s">
        <v>292</v>
      </c>
      <c r="L83" s="393" t="s">
        <v>292</v>
      </c>
      <c r="M83" s="394" t="s">
        <v>292</v>
      </c>
      <c r="N83" s="386" t="s">
        <v>292</v>
      </c>
      <c r="O83" s="395"/>
      <c r="P83" s="415"/>
      <c r="Q83" s="387" t="str">
        <f t="shared" si="189"/>
        <v/>
      </c>
      <c r="R83" s="388" t="s">
        <v>292</v>
      </c>
      <c r="S83" s="389" t="s">
        <v>292</v>
      </c>
      <c r="T83" s="389" t="s">
        <v>292</v>
      </c>
      <c r="U83" s="390" t="s">
        <v>292</v>
      </c>
      <c r="V83" s="391" t="s">
        <v>292</v>
      </c>
      <c r="W83" s="392" t="s">
        <v>292</v>
      </c>
      <c r="X83" s="393" t="s">
        <v>292</v>
      </c>
      <c r="Y83" s="394" t="s">
        <v>292</v>
      </c>
      <c r="Z83" s="386" t="s">
        <v>292</v>
      </c>
      <c r="AA83" s="395"/>
      <c r="AB83" s="415"/>
      <c r="AC83" s="387" t="str">
        <f t="shared" si="190"/>
        <v/>
      </c>
      <c r="AD83" s="388" t="s">
        <v>292</v>
      </c>
      <c r="AE83" s="389" t="s">
        <v>292</v>
      </c>
      <c r="AF83" s="389" t="s">
        <v>292</v>
      </c>
      <c r="AG83" s="390" t="s">
        <v>292</v>
      </c>
      <c r="AH83" s="391" t="s">
        <v>292</v>
      </c>
      <c r="AI83" s="392" t="s">
        <v>292</v>
      </c>
      <c r="AJ83" s="393" t="s">
        <v>292</v>
      </c>
      <c r="AK83" s="394" t="s">
        <v>292</v>
      </c>
      <c r="AL83" s="386" t="s">
        <v>292</v>
      </c>
      <c r="AM83" s="395"/>
      <c r="AN83" s="415"/>
      <c r="AO83" s="387" t="str">
        <f t="shared" si="191"/>
        <v/>
      </c>
      <c r="AP83" s="388" t="s">
        <v>292</v>
      </c>
      <c r="AQ83" s="389" t="s">
        <v>292</v>
      </c>
      <c r="AR83" s="389" t="s">
        <v>292</v>
      </c>
      <c r="AS83" s="390" t="s">
        <v>292</v>
      </c>
      <c r="AT83" s="391" t="s">
        <v>292</v>
      </c>
      <c r="AU83" s="392" t="s">
        <v>292</v>
      </c>
      <c r="AV83" s="393" t="s">
        <v>292</v>
      </c>
      <c r="AW83" s="394" t="s">
        <v>292</v>
      </c>
      <c r="AX83" s="386" t="s">
        <v>292</v>
      </c>
      <c r="AY83" s="395"/>
      <c r="AZ83" s="415"/>
      <c r="BA83" s="387" t="str">
        <f t="shared" si="228"/>
        <v/>
      </c>
      <c r="BB83" s="388" t="s">
        <v>292</v>
      </c>
      <c r="BC83" s="389" t="s">
        <v>292</v>
      </c>
      <c r="BD83" s="389" t="s">
        <v>292</v>
      </c>
      <c r="BE83" s="390" t="s">
        <v>292</v>
      </c>
      <c r="BF83" s="391" t="s">
        <v>292</v>
      </c>
      <c r="BG83" s="392" t="s">
        <v>292</v>
      </c>
      <c r="BH83" s="393" t="s">
        <v>292</v>
      </c>
      <c r="BI83" s="394" t="s">
        <v>292</v>
      </c>
      <c r="BJ83" s="386" t="s">
        <v>292</v>
      </c>
      <c r="BK83" s="395"/>
      <c r="BL83" s="415"/>
      <c r="BM83" s="387" t="str">
        <f t="shared" si="192"/>
        <v/>
      </c>
      <c r="BN83" s="388" t="s">
        <v>292</v>
      </c>
      <c r="BO83" s="389" t="s">
        <v>292</v>
      </c>
      <c r="BP83" s="389" t="s">
        <v>292</v>
      </c>
      <c r="BQ83" s="390" t="s">
        <v>292</v>
      </c>
      <c r="BR83" s="391" t="s">
        <v>292</v>
      </c>
      <c r="BS83" s="392" t="s">
        <v>292</v>
      </c>
      <c r="BT83" s="393" t="s">
        <v>292</v>
      </c>
      <c r="BU83" s="394" t="s">
        <v>292</v>
      </c>
      <c r="BV83" s="386" t="s">
        <v>292</v>
      </c>
      <c r="BW83" s="395"/>
      <c r="BX83" s="417"/>
      <c r="BY83" s="387" t="str">
        <f t="shared" si="193"/>
        <v/>
      </c>
      <c r="BZ83" s="388" t="s">
        <v>292</v>
      </c>
      <c r="CA83" s="389" t="s">
        <v>292</v>
      </c>
      <c r="CB83" s="389" t="s">
        <v>292</v>
      </c>
      <c r="CC83" s="390" t="s">
        <v>292</v>
      </c>
      <c r="CD83" s="391" t="s">
        <v>292</v>
      </c>
      <c r="CE83" s="392" t="s">
        <v>292</v>
      </c>
      <c r="CF83" s="393" t="s">
        <v>292</v>
      </c>
      <c r="CG83" s="394" t="s">
        <v>292</v>
      </c>
      <c r="CH83" s="386" t="s">
        <v>292</v>
      </c>
      <c r="CI83" s="395"/>
      <c r="CJ83" s="417"/>
      <c r="CK83" s="387" t="str">
        <f t="shared" si="194"/>
        <v/>
      </c>
      <c r="CL83" s="388" t="s">
        <v>292</v>
      </c>
      <c r="CM83" s="389" t="s">
        <v>292</v>
      </c>
      <c r="CN83" s="389" t="s">
        <v>292</v>
      </c>
      <c r="CO83" s="390" t="s">
        <v>292</v>
      </c>
      <c r="CP83" s="391" t="s">
        <v>292</v>
      </c>
      <c r="CQ83" s="392" t="s">
        <v>292</v>
      </c>
      <c r="CR83" s="393" t="s">
        <v>292</v>
      </c>
      <c r="CS83" s="394" t="s">
        <v>292</v>
      </c>
      <c r="CT83" s="386" t="s">
        <v>292</v>
      </c>
      <c r="CU83" s="395"/>
      <c r="CV83" s="415"/>
      <c r="CW83" s="387" t="str">
        <f t="shared" si="195"/>
        <v/>
      </c>
      <c r="CX83" s="388" t="s">
        <v>292</v>
      </c>
      <c r="CY83" s="389" t="s">
        <v>292</v>
      </c>
      <c r="CZ83" s="389" t="s">
        <v>292</v>
      </c>
      <c r="DA83" s="390" t="s">
        <v>292</v>
      </c>
      <c r="DB83" s="391" t="s">
        <v>292</v>
      </c>
      <c r="DC83" s="392" t="s">
        <v>292</v>
      </c>
      <c r="DD83" s="393" t="s">
        <v>292</v>
      </c>
      <c r="DE83" s="394" t="s">
        <v>292</v>
      </c>
      <c r="DF83" s="386" t="s">
        <v>292</v>
      </c>
      <c r="DG83" s="395"/>
      <c r="DH83" s="418"/>
      <c r="DI83" s="387" t="str">
        <f t="shared" si="196"/>
        <v/>
      </c>
      <c r="DJ83" s="388" t="s">
        <v>292</v>
      </c>
      <c r="DK83" s="389" t="s">
        <v>292</v>
      </c>
      <c r="DL83" s="389" t="s">
        <v>292</v>
      </c>
      <c r="DM83" s="390" t="s">
        <v>292</v>
      </c>
      <c r="DN83" s="391" t="s">
        <v>292</v>
      </c>
      <c r="DO83" s="392" t="s">
        <v>292</v>
      </c>
      <c r="DP83" s="393" t="s">
        <v>292</v>
      </c>
      <c r="DQ83" s="394" t="s">
        <v>292</v>
      </c>
      <c r="DR83" s="386" t="s">
        <v>292</v>
      </c>
      <c r="DS83" s="395"/>
      <c r="DT83" s="415"/>
      <c r="DU83" s="387">
        <f t="shared" si="197"/>
        <v>37944</v>
      </c>
      <c r="DV83" s="388" t="s">
        <v>367</v>
      </c>
      <c r="DW83" s="389">
        <v>37529</v>
      </c>
      <c r="DX83" s="389">
        <v>37944</v>
      </c>
      <c r="DY83" s="390" t="s">
        <v>939</v>
      </c>
      <c r="DZ83" s="391" t="s">
        <v>700</v>
      </c>
      <c r="EA83" s="392" t="s">
        <v>615</v>
      </c>
      <c r="EB83" s="393" t="s">
        <v>1335</v>
      </c>
      <c r="EC83" s="394" t="s">
        <v>940</v>
      </c>
      <c r="ED83" s="386" t="s">
        <v>292</v>
      </c>
      <c r="EE83" s="395"/>
      <c r="EF83" s="415"/>
      <c r="EG83" s="387">
        <f t="shared" si="198"/>
        <v>38616</v>
      </c>
      <c r="EH83" s="388" t="s">
        <v>368</v>
      </c>
      <c r="EI83" s="389">
        <v>38257</v>
      </c>
      <c r="EJ83" s="389">
        <v>38616</v>
      </c>
      <c r="EK83" s="390" t="s">
        <v>1174</v>
      </c>
      <c r="EL83" s="391" t="s">
        <v>648</v>
      </c>
      <c r="EM83" s="392" t="s">
        <v>615</v>
      </c>
      <c r="EN83" s="393" t="s">
        <v>1335</v>
      </c>
      <c r="EO83" s="394" t="s">
        <v>1175</v>
      </c>
      <c r="EP83" s="386" t="s">
        <v>292</v>
      </c>
      <c r="EQ83" s="395"/>
      <c r="ER83" s="418"/>
      <c r="ES83" s="387">
        <f t="shared" si="199"/>
        <v>38986</v>
      </c>
      <c r="ET83" s="388" t="s">
        <v>369</v>
      </c>
      <c r="EU83" s="389">
        <v>38656</v>
      </c>
      <c r="EV83" s="389">
        <v>38986</v>
      </c>
      <c r="EW83" s="390" t="s">
        <v>642</v>
      </c>
      <c r="EX83" s="391" t="s">
        <v>632</v>
      </c>
      <c r="EY83" s="392" t="s">
        <v>615</v>
      </c>
      <c r="EZ83" s="393" t="s">
        <v>1335</v>
      </c>
      <c r="FA83" s="394" t="s">
        <v>643</v>
      </c>
      <c r="FB83" s="386" t="s">
        <v>292</v>
      </c>
      <c r="FC83" s="395"/>
      <c r="FD83" s="418"/>
      <c r="FE83" s="387" t="str">
        <f t="shared" si="200"/>
        <v/>
      </c>
      <c r="FF83" s="388" t="s">
        <v>292</v>
      </c>
      <c r="FG83" s="389"/>
      <c r="FH83" s="389"/>
      <c r="FI83" s="390" t="s">
        <v>292</v>
      </c>
      <c r="FJ83" s="391" t="s">
        <v>292</v>
      </c>
      <c r="FK83" s="392" t="s">
        <v>292</v>
      </c>
      <c r="FL83" s="393" t="s">
        <v>292</v>
      </c>
      <c r="FM83" s="394" t="s">
        <v>292</v>
      </c>
      <c r="FN83" s="386" t="s">
        <v>292</v>
      </c>
      <c r="FO83" s="395"/>
      <c r="FP83" s="418"/>
      <c r="FQ83" s="387" t="str">
        <f t="shared" si="201"/>
        <v/>
      </c>
      <c r="FR83" s="388" t="s">
        <v>292</v>
      </c>
      <c r="FS83" s="389" t="s">
        <v>292</v>
      </c>
      <c r="FT83" s="389" t="s">
        <v>292</v>
      </c>
      <c r="FU83" s="390" t="s">
        <v>292</v>
      </c>
      <c r="FV83" s="391" t="s">
        <v>292</v>
      </c>
      <c r="FW83" s="392" t="s">
        <v>292</v>
      </c>
      <c r="FX83" s="393" t="s">
        <v>292</v>
      </c>
      <c r="FY83" s="394" t="s">
        <v>292</v>
      </c>
      <c r="FZ83" s="386" t="s">
        <v>292</v>
      </c>
      <c r="GA83" s="395"/>
      <c r="GB83" s="418"/>
      <c r="GC83" s="387" t="str">
        <f t="shared" si="202"/>
        <v/>
      </c>
      <c r="GD83" s="388" t="s">
        <v>292</v>
      </c>
      <c r="GE83" s="389" t="s">
        <v>292</v>
      </c>
      <c r="GF83" s="389" t="s">
        <v>292</v>
      </c>
      <c r="GG83" s="390" t="s">
        <v>292</v>
      </c>
      <c r="GH83" s="391" t="s">
        <v>292</v>
      </c>
      <c r="GI83" s="392" t="s">
        <v>292</v>
      </c>
      <c r="GJ83" s="393" t="s">
        <v>292</v>
      </c>
      <c r="GK83" s="394" t="s">
        <v>292</v>
      </c>
      <c r="GL83" s="386" t="s">
        <v>292</v>
      </c>
      <c r="GM83" s="395"/>
      <c r="GN83" s="418"/>
      <c r="GO83" s="387" t="str">
        <f t="shared" si="203"/>
        <v/>
      </c>
      <c r="GP83" s="388" t="s">
        <v>292</v>
      </c>
      <c r="GQ83" s="389" t="s">
        <v>292</v>
      </c>
      <c r="GR83" s="389" t="s">
        <v>292</v>
      </c>
      <c r="GS83" s="390" t="s">
        <v>292</v>
      </c>
      <c r="GT83" s="391" t="s">
        <v>292</v>
      </c>
      <c r="GU83" s="392" t="s">
        <v>292</v>
      </c>
      <c r="GV83" s="393" t="s">
        <v>292</v>
      </c>
      <c r="GW83" s="394" t="s">
        <v>292</v>
      </c>
      <c r="GX83" s="386"/>
      <c r="GY83" s="395"/>
      <c r="GZ83" s="418"/>
      <c r="HA83" s="387" t="str">
        <f t="shared" si="204"/>
        <v/>
      </c>
      <c r="HB83" s="388" t="s">
        <v>292</v>
      </c>
      <c r="HC83" s="389" t="s">
        <v>292</v>
      </c>
      <c r="HD83" s="389" t="s">
        <v>292</v>
      </c>
      <c r="HE83" s="390" t="s">
        <v>292</v>
      </c>
      <c r="HF83" s="391" t="s">
        <v>292</v>
      </c>
      <c r="HG83" s="392" t="s">
        <v>292</v>
      </c>
      <c r="HH83" s="393" t="s">
        <v>292</v>
      </c>
      <c r="HI83" s="394" t="s">
        <v>292</v>
      </c>
      <c r="HJ83" s="386" t="s">
        <v>292</v>
      </c>
      <c r="HK83" s="395"/>
      <c r="HM83" s="387" t="str">
        <f t="shared" si="205"/>
        <v/>
      </c>
      <c r="HN83" s="388" t="s">
        <v>292</v>
      </c>
      <c r="HO83" s="396"/>
      <c r="HP83" s="389"/>
      <c r="HQ83" s="390" t="s">
        <v>292</v>
      </c>
      <c r="HR83" s="391" t="s">
        <v>292</v>
      </c>
      <c r="HS83" s="392" t="s">
        <v>292</v>
      </c>
      <c r="HT83" s="393" t="s">
        <v>292</v>
      </c>
      <c r="HU83" s="394" t="s">
        <v>292</v>
      </c>
      <c r="HV83" s="386" t="s">
        <v>292</v>
      </c>
      <c r="HW83" s="395"/>
      <c r="HY83" s="387" t="str">
        <f t="shared" si="206"/>
        <v/>
      </c>
      <c r="HZ83" s="388" t="s">
        <v>292</v>
      </c>
      <c r="IA83" s="419" t="s">
        <v>292</v>
      </c>
      <c r="IB83" s="419" t="s">
        <v>292</v>
      </c>
      <c r="IC83" s="390" t="s">
        <v>292</v>
      </c>
      <c r="ID83" s="391" t="s">
        <v>292</v>
      </c>
      <c r="IE83" s="392" t="s">
        <v>292</v>
      </c>
      <c r="IF83" s="393" t="s">
        <v>292</v>
      </c>
      <c r="IG83" s="394" t="s">
        <v>292</v>
      </c>
      <c r="IH83" s="386" t="s">
        <v>292</v>
      </c>
      <c r="II83" s="395"/>
      <c r="IK83" s="387" t="str">
        <f t="shared" si="207"/>
        <v/>
      </c>
      <c r="IL83" s="388" t="s">
        <v>292</v>
      </c>
      <c r="IM83" s="419" t="s">
        <v>292</v>
      </c>
      <c r="IN83" s="419" t="s">
        <v>292</v>
      </c>
      <c r="IO83" s="390" t="s">
        <v>292</v>
      </c>
      <c r="IP83" s="391" t="s">
        <v>292</v>
      </c>
      <c r="IQ83" s="392" t="s">
        <v>292</v>
      </c>
      <c r="IR83" s="393" t="s">
        <v>292</v>
      </c>
      <c r="IS83" s="394" t="s">
        <v>292</v>
      </c>
      <c r="IT83" s="386" t="s">
        <v>292</v>
      </c>
      <c r="IU83" s="395"/>
      <c r="IV83" s="364" t="s">
        <v>292</v>
      </c>
      <c r="IW83" s="387">
        <f t="shared" si="239"/>
        <v>43040</v>
      </c>
      <c r="IX83" s="388" t="str">
        <f t="shared" si="240"/>
        <v>Abe III</v>
      </c>
      <c r="IY83" s="396">
        <v>42585</v>
      </c>
      <c r="IZ83" s="396">
        <v>42944</v>
      </c>
      <c r="JA83" s="390" t="str">
        <f t="shared" si="241"/>
        <v>Tomomi Inada</v>
      </c>
      <c r="JB83" s="391" t="str">
        <f t="shared" si="248"/>
        <v>1959</v>
      </c>
      <c r="JC83" s="392" t="str">
        <f t="shared" si="242"/>
        <v>female</v>
      </c>
      <c r="JD83" s="393" t="str">
        <f t="shared" si="243"/>
        <v>jp_ldp01</v>
      </c>
      <c r="JE83" s="394" t="str">
        <f t="shared" si="244"/>
        <v>Inada_Tomomi_1959</v>
      </c>
      <c r="JF83" s="386" t="str">
        <f t="shared" si="245"/>
        <v/>
      </c>
      <c r="JG83" s="395" t="s">
        <v>1878</v>
      </c>
      <c r="JH83" s="420" t="s">
        <v>1884</v>
      </c>
      <c r="JI83" s="387" t="str">
        <f t="shared" si="229"/>
        <v/>
      </c>
      <c r="JJ83" s="388" t="str">
        <f t="shared" si="230"/>
        <v/>
      </c>
      <c r="JK83" s="419" t="str">
        <f t="shared" si="231"/>
        <v/>
      </c>
      <c r="JL83" s="396" t="str">
        <f t="shared" si="232"/>
        <v/>
      </c>
      <c r="JM83" s="390" t="str">
        <f t="shared" si="233"/>
        <v/>
      </c>
      <c r="JN83" s="391" t="str">
        <f t="shared" si="234"/>
        <v/>
      </c>
      <c r="JO83" s="392" t="str">
        <f t="shared" si="235"/>
        <v/>
      </c>
      <c r="JP83" s="393" t="str">
        <f t="shared" si="236"/>
        <v/>
      </c>
      <c r="JQ83" s="394" t="str">
        <f t="shared" si="237"/>
        <v/>
      </c>
      <c r="JR83" s="386" t="str">
        <f t="shared" si="238"/>
        <v/>
      </c>
      <c r="JS83" s="395"/>
      <c r="JT83" s="420" t="s">
        <v>292</v>
      </c>
      <c r="JU83" s="387" t="str">
        <f t="shared" si="217"/>
        <v/>
      </c>
      <c r="JV83" s="388" t="str">
        <f t="shared" si="218"/>
        <v/>
      </c>
      <c r="JW83" s="419" t="str">
        <f t="shared" si="219"/>
        <v/>
      </c>
      <c r="JX83" s="396" t="str">
        <f t="shared" si="220"/>
        <v/>
      </c>
      <c r="JY83" s="390" t="str">
        <f t="shared" si="221"/>
        <v/>
      </c>
      <c r="JZ83" s="391" t="str">
        <f t="shared" si="222"/>
        <v/>
      </c>
      <c r="KA83" s="392" t="str">
        <f t="shared" si="223"/>
        <v/>
      </c>
      <c r="KB83" s="393" t="str">
        <f t="shared" si="224"/>
        <v/>
      </c>
      <c r="KC83" s="394" t="str">
        <f t="shared" si="225"/>
        <v/>
      </c>
      <c r="KD83" s="386" t="str">
        <f t="shared" si="226"/>
        <v/>
      </c>
      <c r="KE83" s="395"/>
      <c r="KG83" s="387" t="str">
        <f t="shared" si="208"/>
        <v/>
      </c>
      <c r="KH83" s="388" t="str">
        <f t="shared" si="209"/>
        <v/>
      </c>
      <c r="KI83" s="419" t="str">
        <f t="shared" si="210"/>
        <v/>
      </c>
      <c r="KJ83" s="396" t="str">
        <f t="shared" si="211"/>
        <v/>
      </c>
      <c r="KK83" s="390" t="str">
        <f t="shared" si="212"/>
        <v/>
      </c>
      <c r="KL83" s="391" t="str">
        <f t="shared" si="227"/>
        <v/>
      </c>
      <c r="KM83" s="392" t="str">
        <f t="shared" si="213"/>
        <v/>
      </c>
      <c r="KN83" s="393" t="str">
        <f t="shared" si="214"/>
        <v/>
      </c>
      <c r="KO83" s="394" t="str">
        <f t="shared" si="215"/>
        <v/>
      </c>
      <c r="KP83" s="386" t="str">
        <f t="shared" si="216"/>
        <v/>
      </c>
      <c r="KQ83" s="395"/>
    </row>
    <row r="84" spans="1:304" ht="13.5" customHeight="1">
      <c r="A84" s="385"/>
      <c r="B84" s="415" t="s">
        <v>605</v>
      </c>
      <c r="E84" s="387" t="str">
        <f t="shared" si="188"/>
        <v/>
      </c>
      <c r="F84" s="388" t="s">
        <v>292</v>
      </c>
      <c r="G84" s="389" t="s">
        <v>292</v>
      </c>
      <c r="H84" s="389" t="s">
        <v>292</v>
      </c>
      <c r="I84" s="390" t="s">
        <v>292</v>
      </c>
      <c r="J84" s="391" t="s">
        <v>292</v>
      </c>
      <c r="K84" s="392" t="s">
        <v>292</v>
      </c>
      <c r="L84" s="393" t="s">
        <v>292</v>
      </c>
      <c r="M84" s="394" t="s">
        <v>292</v>
      </c>
      <c r="N84" s="386" t="s">
        <v>292</v>
      </c>
      <c r="O84" s="395"/>
      <c r="P84" s="415"/>
      <c r="Q84" s="387" t="str">
        <f t="shared" si="189"/>
        <v/>
      </c>
      <c r="R84" s="388" t="s">
        <v>292</v>
      </c>
      <c r="S84" s="389" t="s">
        <v>292</v>
      </c>
      <c r="T84" s="389" t="s">
        <v>292</v>
      </c>
      <c r="U84" s="390" t="s">
        <v>292</v>
      </c>
      <c r="V84" s="391" t="s">
        <v>292</v>
      </c>
      <c r="W84" s="392" t="s">
        <v>292</v>
      </c>
      <c r="X84" s="393" t="s">
        <v>292</v>
      </c>
      <c r="Y84" s="394" t="s">
        <v>292</v>
      </c>
      <c r="Z84" s="386" t="s">
        <v>292</v>
      </c>
      <c r="AA84" s="395"/>
      <c r="AB84" s="415"/>
      <c r="AC84" s="387" t="str">
        <f t="shared" si="190"/>
        <v/>
      </c>
      <c r="AD84" s="388" t="s">
        <v>292</v>
      </c>
      <c r="AE84" s="389" t="s">
        <v>292</v>
      </c>
      <c r="AF84" s="389" t="s">
        <v>292</v>
      </c>
      <c r="AG84" s="390" t="s">
        <v>292</v>
      </c>
      <c r="AH84" s="391" t="s">
        <v>292</v>
      </c>
      <c r="AI84" s="392" t="s">
        <v>292</v>
      </c>
      <c r="AJ84" s="393" t="s">
        <v>292</v>
      </c>
      <c r="AK84" s="394" t="s">
        <v>292</v>
      </c>
      <c r="AL84" s="386" t="s">
        <v>292</v>
      </c>
      <c r="AM84" s="395"/>
      <c r="AN84" s="415"/>
      <c r="AO84" s="387" t="str">
        <f t="shared" si="191"/>
        <v/>
      </c>
      <c r="AP84" s="388" t="s">
        <v>292</v>
      </c>
      <c r="AQ84" s="389" t="s">
        <v>292</v>
      </c>
      <c r="AR84" s="389" t="s">
        <v>292</v>
      </c>
      <c r="AS84" s="390" t="s">
        <v>292</v>
      </c>
      <c r="AT84" s="391" t="s">
        <v>292</v>
      </c>
      <c r="AU84" s="392" t="s">
        <v>292</v>
      </c>
      <c r="AV84" s="393" t="s">
        <v>292</v>
      </c>
      <c r="AW84" s="394" t="s">
        <v>292</v>
      </c>
      <c r="AX84" s="386" t="s">
        <v>292</v>
      </c>
      <c r="AY84" s="395"/>
      <c r="AZ84" s="415"/>
      <c r="BA84" s="387" t="str">
        <f t="shared" si="228"/>
        <v/>
      </c>
      <c r="BB84" s="388" t="s">
        <v>292</v>
      </c>
      <c r="BC84" s="389" t="s">
        <v>292</v>
      </c>
      <c r="BD84" s="389" t="s">
        <v>292</v>
      </c>
      <c r="BE84" s="390" t="s">
        <v>292</v>
      </c>
      <c r="BF84" s="391" t="s">
        <v>292</v>
      </c>
      <c r="BG84" s="392" t="s">
        <v>292</v>
      </c>
      <c r="BH84" s="393" t="s">
        <v>292</v>
      </c>
      <c r="BI84" s="394" t="s">
        <v>292</v>
      </c>
      <c r="BJ84" s="386" t="s">
        <v>292</v>
      </c>
      <c r="BK84" s="395"/>
      <c r="BL84" s="415"/>
      <c r="BM84" s="387" t="str">
        <f t="shared" si="192"/>
        <v/>
      </c>
      <c r="BN84" s="388" t="s">
        <v>292</v>
      </c>
      <c r="BO84" s="389" t="s">
        <v>292</v>
      </c>
      <c r="BP84" s="389" t="s">
        <v>292</v>
      </c>
      <c r="BQ84" s="390" t="s">
        <v>292</v>
      </c>
      <c r="BR84" s="391" t="s">
        <v>292</v>
      </c>
      <c r="BS84" s="392" t="s">
        <v>292</v>
      </c>
      <c r="BT84" s="393" t="s">
        <v>292</v>
      </c>
      <c r="BU84" s="394" t="s">
        <v>292</v>
      </c>
      <c r="BV84" s="386" t="s">
        <v>292</v>
      </c>
      <c r="BW84" s="395"/>
      <c r="BX84" s="417"/>
      <c r="BY84" s="387" t="str">
        <f t="shared" si="193"/>
        <v/>
      </c>
      <c r="BZ84" s="388" t="s">
        <v>292</v>
      </c>
      <c r="CA84" s="389" t="s">
        <v>292</v>
      </c>
      <c r="CB84" s="389" t="s">
        <v>292</v>
      </c>
      <c r="CC84" s="390" t="s">
        <v>292</v>
      </c>
      <c r="CD84" s="391" t="s">
        <v>292</v>
      </c>
      <c r="CE84" s="392" t="s">
        <v>292</v>
      </c>
      <c r="CF84" s="393" t="s">
        <v>292</v>
      </c>
      <c r="CG84" s="394" t="s">
        <v>292</v>
      </c>
      <c r="CH84" s="386" t="s">
        <v>292</v>
      </c>
      <c r="CI84" s="395"/>
      <c r="CJ84" s="417"/>
      <c r="CK84" s="387" t="str">
        <f t="shared" si="194"/>
        <v/>
      </c>
      <c r="CL84" s="388" t="s">
        <v>292</v>
      </c>
      <c r="CM84" s="389" t="s">
        <v>292</v>
      </c>
      <c r="CN84" s="389" t="s">
        <v>292</v>
      </c>
      <c r="CO84" s="390" t="s">
        <v>292</v>
      </c>
      <c r="CP84" s="391" t="s">
        <v>292</v>
      </c>
      <c r="CQ84" s="392" t="s">
        <v>292</v>
      </c>
      <c r="CR84" s="393" t="s">
        <v>292</v>
      </c>
      <c r="CS84" s="394" t="s">
        <v>292</v>
      </c>
      <c r="CT84" s="386" t="s">
        <v>292</v>
      </c>
      <c r="CU84" s="395"/>
      <c r="CV84" s="418"/>
      <c r="CW84" s="387" t="str">
        <f t="shared" si="195"/>
        <v/>
      </c>
      <c r="CX84" s="388" t="s">
        <v>292</v>
      </c>
      <c r="CY84" s="389" t="s">
        <v>292</v>
      </c>
      <c r="CZ84" s="389" t="s">
        <v>292</v>
      </c>
      <c r="DA84" s="390" t="s">
        <v>292</v>
      </c>
      <c r="DB84" s="391" t="s">
        <v>292</v>
      </c>
      <c r="DC84" s="392" t="s">
        <v>292</v>
      </c>
      <c r="DD84" s="393" t="s">
        <v>292</v>
      </c>
      <c r="DE84" s="394" t="s">
        <v>292</v>
      </c>
      <c r="DF84" s="386" t="s">
        <v>292</v>
      </c>
      <c r="DG84" s="395"/>
      <c r="DH84" s="418"/>
      <c r="DI84" s="387" t="str">
        <f t="shared" si="196"/>
        <v/>
      </c>
      <c r="DJ84" s="388" t="s">
        <v>292</v>
      </c>
      <c r="DK84" s="389" t="s">
        <v>292</v>
      </c>
      <c r="DL84" s="389" t="s">
        <v>292</v>
      </c>
      <c r="DM84" s="390" t="s">
        <v>292</v>
      </c>
      <c r="DN84" s="391" t="s">
        <v>292</v>
      </c>
      <c r="DO84" s="392" t="s">
        <v>292</v>
      </c>
      <c r="DP84" s="393" t="s">
        <v>292</v>
      </c>
      <c r="DQ84" s="394" t="s">
        <v>292</v>
      </c>
      <c r="DR84" s="386" t="s">
        <v>292</v>
      </c>
      <c r="DS84" s="395"/>
      <c r="DT84" s="415"/>
      <c r="DU84" s="387" t="str">
        <f t="shared" si="197"/>
        <v/>
      </c>
      <c r="DV84" s="388" t="s">
        <v>292</v>
      </c>
      <c r="DW84" s="389" t="s">
        <v>292</v>
      </c>
      <c r="DX84" s="389" t="s">
        <v>292</v>
      </c>
      <c r="DY84" s="390" t="s">
        <v>292</v>
      </c>
      <c r="DZ84" s="391" t="s">
        <v>292</v>
      </c>
      <c r="EA84" s="392" t="s">
        <v>292</v>
      </c>
      <c r="EB84" s="393" t="s">
        <v>292</v>
      </c>
      <c r="EC84" s="394" t="s">
        <v>292</v>
      </c>
      <c r="ED84" s="386" t="s">
        <v>292</v>
      </c>
      <c r="EE84" s="395"/>
      <c r="EF84" s="415"/>
      <c r="EG84" s="387" t="str">
        <f t="shared" si="198"/>
        <v/>
      </c>
      <c r="EH84" s="388" t="s">
        <v>292</v>
      </c>
      <c r="EI84" s="389" t="s">
        <v>292</v>
      </c>
      <c r="EJ84" s="389" t="s">
        <v>292</v>
      </c>
      <c r="EK84" s="390" t="s">
        <v>292</v>
      </c>
      <c r="EL84" s="391" t="s">
        <v>292</v>
      </c>
      <c r="EM84" s="392" t="s">
        <v>292</v>
      </c>
      <c r="EN84" s="393" t="s">
        <v>292</v>
      </c>
      <c r="EO84" s="394" t="s">
        <v>292</v>
      </c>
      <c r="EP84" s="386" t="s">
        <v>292</v>
      </c>
      <c r="EQ84" s="395"/>
      <c r="ER84" s="418"/>
      <c r="ES84" s="387" t="str">
        <f t="shared" si="199"/>
        <v/>
      </c>
      <c r="ET84" s="388" t="s">
        <v>292</v>
      </c>
      <c r="EU84" s="389" t="s">
        <v>292</v>
      </c>
      <c r="EV84" s="389" t="s">
        <v>292</v>
      </c>
      <c r="EW84" s="390" t="s">
        <v>292</v>
      </c>
      <c r="EX84" s="391" t="s">
        <v>292</v>
      </c>
      <c r="EY84" s="392" t="s">
        <v>292</v>
      </c>
      <c r="EZ84" s="393" t="s">
        <v>292</v>
      </c>
      <c r="FA84" s="394" t="s">
        <v>292</v>
      </c>
      <c r="FB84" s="386" t="s">
        <v>292</v>
      </c>
      <c r="FC84" s="395"/>
      <c r="FD84" s="418"/>
      <c r="FE84" s="387" t="str">
        <f t="shared" si="200"/>
        <v/>
      </c>
      <c r="FF84" s="388" t="s">
        <v>292</v>
      </c>
      <c r="FG84" s="389"/>
      <c r="FH84" s="389"/>
      <c r="FI84" s="390" t="s">
        <v>292</v>
      </c>
      <c r="FJ84" s="391" t="s">
        <v>292</v>
      </c>
      <c r="FK84" s="392" t="s">
        <v>292</v>
      </c>
      <c r="FL84" s="393" t="s">
        <v>292</v>
      </c>
      <c r="FM84" s="394" t="s">
        <v>292</v>
      </c>
      <c r="FN84" s="386" t="s">
        <v>292</v>
      </c>
      <c r="FO84" s="395"/>
      <c r="FP84" s="418"/>
      <c r="FQ84" s="387" t="str">
        <f t="shared" si="201"/>
        <v/>
      </c>
      <c r="FR84" s="388" t="s">
        <v>292</v>
      </c>
      <c r="FS84" s="389" t="s">
        <v>292</v>
      </c>
      <c r="FT84" s="389" t="s">
        <v>292</v>
      </c>
      <c r="FU84" s="390" t="s">
        <v>292</v>
      </c>
      <c r="FV84" s="391" t="s">
        <v>292</v>
      </c>
      <c r="FW84" s="392" t="s">
        <v>292</v>
      </c>
      <c r="FX84" s="393" t="s">
        <v>292</v>
      </c>
      <c r="FY84" s="394" t="s">
        <v>292</v>
      </c>
      <c r="FZ84" s="386" t="s">
        <v>292</v>
      </c>
      <c r="GA84" s="395"/>
      <c r="GB84" s="418"/>
      <c r="GC84" s="387" t="str">
        <f t="shared" si="202"/>
        <v/>
      </c>
      <c r="GD84" s="388" t="s">
        <v>292</v>
      </c>
      <c r="GE84" s="389" t="s">
        <v>292</v>
      </c>
      <c r="GF84" s="389" t="s">
        <v>292</v>
      </c>
      <c r="GG84" s="390" t="s">
        <v>292</v>
      </c>
      <c r="GH84" s="391" t="s">
        <v>292</v>
      </c>
      <c r="GI84" s="392" t="s">
        <v>292</v>
      </c>
      <c r="GJ84" s="393" t="s">
        <v>292</v>
      </c>
      <c r="GK84" s="394" t="s">
        <v>292</v>
      </c>
      <c r="GL84" s="386" t="s">
        <v>292</v>
      </c>
      <c r="GM84" s="395"/>
      <c r="GN84" s="418"/>
      <c r="GO84" s="387" t="str">
        <f t="shared" si="203"/>
        <v/>
      </c>
      <c r="GP84" s="388" t="s">
        <v>292</v>
      </c>
      <c r="GQ84" s="389" t="s">
        <v>292</v>
      </c>
      <c r="GR84" s="389" t="s">
        <v>292</v>
      </c>
      <c r="GS84" s="390" t="s">
        <v>292</v>
      </c>
      <c r="GT84" s="391" t="s">
        <v>292</v>
      </c>
      <c r="GU84" s="392" t="s">
        <v>292</v>
      </c>
      <c r="GV84" s="393" t="s">
        <v>292</v>
      </c>
      <c r="GW84" s="394" t="s">
        <v>292</v>
      </c>
      <c r="GX84" s="386"/>
      <c r="GY84" s="395"/>
      <c r="GZ84" s="418"/>
      <c r="HA84" s="387" t="str">
        <f t="shared" si="204"/>
        <v/>
      </c>
      <c r="HB84" s="388" t="s">
        <v>292</v>
      </c>
      <c r="HC84" s="389" t="s">
        <v>292</v>
      </c>
      <c r="HD84" s="389" t="s">
        <v>292</v>
      </c>
      <c r="HE84" s="390" t="s">
        <v>292</v>
      </c>
      <c r="HF84" s="391" t="s">
        <v>292</v>
      </c>
      <c r="HG84" s="392" t="s">
        <v>292</v>
      </c>
      <c r="HH84" s="393" t="s">
        <v>292</v>
      </c>
      <c r="HI84" s="394" t="s">
        <v>292</v>
      </c>
      <c r="HJ84" s="386" t="s">
        <v>292</v>
      </c>
      <c r="HK84" s="395"/>
      <c r="HM84" s="387" t="str">
        <f t="shared" si="205"/>
        <v/>
      </c>
      <c r="HN84" s="388" t="s">
        <v>292</v>
      </c>
      <c r="HO84" s="396"/>
      <c r="HP84" s="389"/>
      <c r="HQ84" s="390" t="s">
        <v>292</v>
      </c>
      <c r="HR84" s="391" t="s">
        <v>292</v>
      </c>
      <c r="HS84" s="392" t="s">
        <v>292</v>
      </c>
      <c r="HT84" s="393" t="s">
        <v>292</v>
      </c>
      <c r="HU84" s="394" t="s">
        <v>292</v>
      </c>
      <c r="HV84" s="386" t="s">
        <v>292</v>
      </c>
      <c r="HW84" s="395"/>
      <c r="HY84" s="387" t="str">
        <f t="shared" si="206"/>
        <v/>
      </c>
      <c r="HZ84" s="388" t="s">
        <v>292</v>
      </c>
      <c r="IA84" s="419" t="s">
        <v>292</v>
      </c>
      <c r="IB84" s="419" t="s">
        <v>292</v>
      </c>
      <c r="IC84" s="390" t="s">
        <v>292</v>
      </c>
      <c r="ID84" s="391" t="s">
        <v>292</v>
      </c>
      <c r="IE84" s="392" t="s">
        <v>292</v>
      </c>
      <c r="IF84" s="393" t="s">
        <v>292</v>
      </c>
      <c r="IG84" s="394" t="s">
        <v>292</v>
      </c>
      <c r="IH84" s="386" t="s">
        <v>292</v>
      </c>
      <c r="II84" s="395"/>
      <c r="IK84" s="387" t="str">
        <f t="shared" si="207"/>
        <v/>
      </c>
      <c r="IL84" s="388" t="s">
        <v>292</v>
      </c>
      <c r="IM84" s="419" t="s">
        <v>292</v>
      </c>
      <c r="IN84" s="419" t="s">
        <v>292</v>
      </c>
      <c r="IO84" s="390" t="s">
        <v>292</v>
      </c>
      <c r="IP84" s="391" t="s">
        <v>292</v>
      </c>
      <c r="IQ84" s="392" t="s">
        <v>292</v>
      </c>
      <c r="IR84" s="393" t="s">
        <v>292</v>
      </c>
      <c r="IS84" s="394" t="s">
        <v>292</v>
      </c>
      <c r="IT84" s="386" t="s">
        <v>292</v>
      </c>
      <c r="IU84" s="395"/>
      <c r="IV84" s="364" t="s">
        <v>292</v>
      </c>
      <c r="IW84" s="387">
        <f t="shared" si="239"/>
        <v>43040</v>
      </c>
      <c r="IX84" s="388" t="str">
        <f t="shared" si="240"/>
        <v>Abe III</v>
      </c>
      <c r="IY84" s="419">
        <v>42944</v>
      </c>
      <c r="IZ84" s="396">
        <v>42950</v>
      </c>
      <c r="JA84" s="390" t="str">
        <f t="shared" si="241"/>
        <v>Fumio Kishida</v>
      </c>
      <c r="JB84" s="391" t="str">
        <f t="shared" si="248"/>
        <v>1957</v>
      </c>
      <c r="JC84" s="392" t="str">
        <f t="shared" si="242"/>
        <v>male</v>
      </c>
      <c r="JD84" s="393" t="str">
        <f t="shared" si="243"/>
        <v>jp_ldp01</v>
      </c>
      <c r="JE84" s="394" t="str">
        <f t="shared" si="244"/>
        <v>Kishida_Fumio_1957</v>
      </c>
      <c r="JF84" s="386" t="str">
        <f t="shared" si="245"/>
        <v/>
      </c>
      <c r="JG84" s="395"/>
      <c r="JH84" s="420" t="s">
        <v>2005</v>
      </c>
      <c r="JI84" s="387" t="str">
        <f t="shared" si="229"/>
        <v/>
      </c>
      <c r="JJ84" s="388" t="str">
        <f t="shared" si="230"/>
        <v/>
      </c>
      <c r="JK84" s="419" t="str">
        <f t="shared" si="231"/>
        <v/>
      </c>
      <c r="JL84" s="396" t="str">
        <f t="shared" si="232"/>
        <v/>
      </c>
      <c r="JM84" s="390" t="str">
        <f t="shared" si="233"/>
        <v/>
      </c>
      <c r="JN84" s="391" t="str">
        <f t="shared" si="234"/>
        <v/>
      </c>
      <c r="JO84" s="392" t="str">
        <f t="shared" si="235"/>
        <v/>
      </c>
      <c r="JP84" s="393" t="str">
        <f t="shared" si="236"/>
        <v/>
      </c>
      <c r="JQ84" s="394" t="str">
        <f t="shared" si="237"/>
        <v/>
      </c>
      <c r="JR84" s="386" t="str">
        <f t="shared" si="238"/>
        <v/>
      </c>
      <c r="JS84" s="395"/>
      <c r="JT84" s="420" t="s">
        <v>292</v>
      </c>
      <c r="JU84" s="387" t="str">
        <f t="shared" si="217"/>
        <v/>
      </c>
      <c r="JV84" s="388" t="str">
        <f t="shared" si="218"/>
        <v/>
      </c>
      <c r="JW84" s="419" t="str">
        <f t="shared" si="219"/>
        <v/>
      </c>
      <c r="JX84" s="396" t="str">
        <f t="shared" si="220"/>
        <v/>
      </c>
      <c r="JY84" s="390" t="str">
        <f t="shared" si="221"/>
        <v/>
      </c>
      <c r="JZ84" s="391" t="str">
        <f t="shared" si="222"/>
        <v/>
      </c>
      <c r="KA84" s="392" t="str">
        <f t="shared" si="223"/>
        <v/>
      </c>
      <c r="KB84" s="393" t="str">
        <f t="shared" si="224"/>
        <v/>
      </c>
      <c r="KC84" s="394" t="str">
        <f t="shared" si="225"/>
        <v/>
      </c>
      <c r="KD84" s="386" t="str">
        <f t="shared" si="226"/>
        <v/>
      </c>
      <c r="KE84" s="395"/>
      <c r="KG84" s="387" t="str">
        <f t="shared" si="208"/>
        <v/>
      </c>
      <c r="KH84" s="388" t="str">
        <f t="shared" si="209"/>
        <v/>
      </c>
      <c r="KI84" s="419" t="str">
        <f t="shared" si="210"/>
        <v/>
      </c>
      <c r="KJ84" s="396" t="str">
        <f t="shared" si="211"/>
        <v/>
      </c>
      <c r="KK84" s="390" t="str">
        <f t="shared" si="212"/>
        <v/>
      </c>
      <c r="KL84" s="391" t="str">
        <f t="shared" si="227"/>
        <v/>
      </c>
      <c r="KM84" s="392" t="str">
        <f t="shared" si="213"/>
        <v/>
      </c>
      <c r="KN84" s="393" t="str">
        <f t="shared" si="214"/>
        <v/>
      </c>
      <c r="KO84" s="394" t="str">
        <f t="shared" si="215"/>
        <v/>
      </c>
      <c r="KP84" s="386" t="str">
        <f t="shared" si="216"/>
        <v/>
      </c>
      <c r="KQ84" s="395"/>
    </row>
    <row r="85" spans="1:304" ht="13.5" customHeight="1">
      <c r="A85" s="385"/>
      <c r="B85" s="415" t="s">
        <v>355</v>
      </c>
      <c r="E85" s="387" t="str">
        <f t="shared" si="188"/>
        <v/>
      </c>
      <c r="F85" s="388"/>
      <c r="G85" s="389"/>
      <c r="H85" s="389"/>
      <c r="I85" s="390"/>
      <c r="J85" s="391"/>
      <c r="K85" s="392"/>
      <c r="L85" s="393"/>
      <c r="M85" s="394"/>
      <c r="O85" s="395"/>
      <c r="P85" s="415"/>
      <c r="Q85" s="387" t="str">
        <f t="shared" si="189"/>
        <v/>
      </c>
      <c r="R85" s="388"/>
      <c r="S85" s="389"/>
      <c r="T85" s="389"/>
      <c r="U85" s="390"/>
      <c r="V85" s="391"/>
      <c r="W85" s="392"/>
      <c r="X85" s="393"/>
      <c r="Y85" s="394"/>
      <c r="AA85" s="395"/>
      <c r="AB85" s="415"/>
      <c r="AC85" s="387" t="str">
        <f t="shared" si="190"/>
        <v/>
      </c>
      <c r="AD85" s="388"/>
      <c r="AE85" s="389"/>
      <c r="AF85" s="389"/>
      <c r="AG85" s="390"/>
      <c r="AH85" s="391"/>
      <c r="AI85" s="392"/>
      <c r="AJ85" s="393"/>
      <c r="AK85" s="394"/>
      <c r="AL85" s="386"/>
      <c r="AM85" s="395"/>
      <c r="AN85" s="415"/>
      <c r="AO85" s="387" t="str">
        <f t="shared" si="191"/>
        <v/>
      </c>
      <c r="AP85" s="388"/>
      <c r="AQ85" s="389"/>
      <c r="AR85" s="389"/>
      <c r="AS85" s="390"/>
      <c r="AT85" s="391"/>
      <c r="AU85" s="392"/>
      <c r="AV85" s="393"/>
      <c r="AW85" s="394"/>
      <c r="AX85" s="386"/>
      <c r="AY85" s="395"/>
      <c r="AZ85" s="415"/>
      <c r="BA85" s="387" t="str">
        <f t="shared" si="228"/>
        <v/>
      </c>
      <c r="BB85" s="388"/>
      <c r="BC85" s="389"/>
      <c r="BD85" s="389"/>
      <c r="BE85" s="390"/>
      <c r="BF85" s="391"/>
      <c r="BG85" s="392"/>
      <c r="BH85" s="393"/>
      <c r="BI85" s="394"/>
      <c r="BJ85" s="386"/>
      <c r="BK85" s="395"/>
      <c r="BL85" s="415"/>
      <c r="BM85" s="387" t="str">
        <f t="shared" si="192"/>
        <v/>
      </c>
      <c r="BN85" s="388"/>
      <c r="BO85" s="389"/>
      <c r="BP85" s="389"/>
      <c r="BQ85" s="390"/>
      <c r="BR85" s="391"/>
      <c r="BS85" s="392"/>
      <c r="BT85" s="393"/>
      <c r="BU85" s="394"/>
      <c r="BV85" s="386"/>
      <c r="BW85" s="395"/>
      <c r="BX85" s="417"/>
      <c r="BY85" s="387" t="str">
        <f t="shared" si="193"/>
        <v/>
      </c>
      <c r="BZ85" s="388"/>
      <c r="CA85" s="389"/>
      <c r="CB85" s="389"/>
      <c r="CC85" s="390"/>
      <c r="CD85" s="391"/>
      <c r="CE85" s="392"/>
      <c r="CF85" s="393"/>
      <c r="CG85" s="394"/>
      <c r="CH85" s="386"/>
      <c r="CI85" s="395"/>
      <c r="CJ85" s="417"/>
      <c r="CK85" s="387" t="str">
        <f t="shared" si="194"/>
        <v/>
      </c>
      <c r="CL85" s="388"/>
      <c r="CM85" s="389"/>
      <c r="CN85" s="389"/>
      <c r="CO85" s="390"/>
      <c r="CP85" s="391"/>
      <c r="CQ85" s="392"/>
      <c r="CR85" s="393"/>
      <c r="CS85" s="394"/>
      <c r="CT85" s="386"/>
      <c r="CU85" s="395"/>
      <c r="CV85" s="418"/>
      <c r="CW85" s="387" t="str">
        <f t="shared" si="195"/>
        <v/>
      </c>
      <c r="CX85" s="388"/>
      <c r="CY85" s="389"/>
      <c r="CZ85" s="389"/>
      <c r="DA85" s="390"/>
      <c r="DB85" s="391"/>
      <c r="DC85" s="392"/>
      <c r="DD85" s="393"/>
      <c r="DE85" s="394"/>
      <c r="DF85" s="386"/>
      <c r="DG85" s="395"/>
      <c r="DH85" s="418"/>
      <c r="DI85" s="387" t="str">
        <f t="shared" si="196"/>
        <v/>
      </c>
      <c r="DJ85" s="388"/>
      <c r="DK85" s="389"/>
      <c r="DL85" s="389"/>
      <c r="DM85" s="390"/>
      <c r="DN85" s="391"/>
      <c r="DO85" s="392"/>
      <c r="DP85" s="393"/>
      <c r="DQ85" s="394"/>
      <c r="DR85" s="386"/>
      <c r="DS85" s="395"/>
      <c r="DT85" s="415"/>
      <c r="DU85" s="387" t="str">
        <f t="shared" si="197"/>
        <v/>
      </c>
      <c r="DV85" s="388"/>
      <c r="DW85" s="389"/>
      <c r="DX85" s="389"/>
      <c r="DY85" s="390"/>
      <c r="DZ85" s="391"/>
      <c r="EA85" s="392"/>
      <c r="EB85" s="393"/>
      <c r="EC85" s="394"/>
      <c r="ED85" s="386"/>
      <c r="EE85" s="395"/>
      <c r="EF85" s="415"/>
      <c r="EG85" s="387" t="str">
        <f t="shared" si="198"/>
        <v/>
      </c>
      <c r="EH85" s="388"/>
      <c r="EI85" s="389"/>
      <c r="EJ85" s="389"/>
      <c r="EK85" s="390"/>
      <c r="EL85" s="391"/>
      <c r="EM85" s="392"/>
      <c r="EN85" s="393"/>
      <c r="EO85" s="394"/>
      <c r="EP85" s="386"/>
      <c r="EQ85" s="395"/>
      <c r="ER85" s="418"/>
      <c r="ES85" s="387" t="str">
        <f t="shared" si="199"/>
        <v/>
      </c>
      <c r="ET85" s="388"/>
      <c r="EU85" s="389"/>
      <c r="EV85" s="389"/>
      <c r="EW85" s="390"/>
      <c r="EX85" s="391"/>
      <c r="EY85" s="392"/>
      <c r="EZ85" s="393"/>
      <c r="FA85" s="394"/>
      <c r="FB85" s="386"/>
      <c r="FC85" s="395"/>
      <c r="FD85" s="418"/>
      <c r="FE85" s="387">
        <f t="shared" si="200"/>
        <v>39351</v>
      </c>
      <c r="FF85" s="388" t="s">
        <v>370</v>
      </c>
      <c r="FG85" s="389">
        <v>39090</v>
      </c>
      <c r="FH85" s="389">
        <v>39267</v>
      </c>
      <c r="FI85" s="390" t="s">
        <v>673</v>
      </c>
      <c r="FJ85" s="391" t="s">
        <v>629</v>
      </c>
      <c r="FK85" s="392" t="s">
        <v>615</v>
      </c>
      <c r="FL85" s="393" t="s">
        <v>1335</v>
      </c>
      <c r="FM85" s="394" t="s">
        <v>674</v>
      </c>
      <c r="FN85" s="386"/>
      <c r="FO85" s="395"/>
      <c r="FP85" s="418"/>
      <c r="FQ85" s="387">
        <f t="shared" si="201"/>
        <v>39662</v>
      </c>
      <c r="FR85" s="388" t="s">
        <v>372</v>
      </c>
      <c r="FS85" s="389">
        <v>39351</v>
      </c>
      <c r="FT85" s="389">
        <v>39662</v>
      </c>
      <c r="FU85" s="390" t="s">
        <v>939</v>
      </c>
      <c r="FV85" s="391" t="s">
        <v>700</v>
      </c>
      <c r="FW85" s="392" t="s">
        <v>615</v>
      </c>
      <c r="FX85" s="393" t="s">
        <v>1335</v>
      </c>
      <c r="FY85" s="394" t="s">
        <v>940</v>
      </c>
      <c r="FZ85" s="386" t="s">
        <v>292</v>
      </c>
      <c r="GA85" s="395"/>
      <c r="GB85" s="418"/>
      <c r="GC85" s="387">
        <f t="shared" si="202"/>
        <v>39715</v>
      </c>
      <c r="GD85" s="388" t="s">
        <v>373</v>
      </c>
      <c r="GE85" s="389">
        <v>39662</v>
      </c>
      <c r="GF85" s="389">
        <v>39715</v>
      </c>
      <c r="GG85" s="390" t="s">
        <v>1176</v>
      </c>
      <c r="GH85" s="391" t="s">
        <v>685</v>
      </c>
      <c r="GI85" s="392" t="s">
        <v>615</v>
      </c>
      <c r="GJ85" s="393" t="s">
        <v>1335</v>
      </c>
      <c r="GK85" s="394" t="s">
        <v>1177</v>
      </c>
      <c r="GL85" s="386" t="s">
        <v>292</v>
      </c>
      <c r="GM85" s="395"/>
      <c r="GN85" s="418"/>
      <c r="GO85" s="387">
        <f t="shared" si="203"/>
        <v>40072</v>
      </c>
      <c r="GP85" s="388" t="s">
        <v>374</v>
      </c>
      <c r="GQ85" s="389">
        <v>39715</v>
      </c>
      <c r="GR85" s="389">
        <v>40072</v>
      </c>
      <c r="GS85" s="390" t="s">
        <v>1178</v>
      </c>
      <c r="GT85" s="391" t="s">
        <v>1179</v>
      </c>
      <c r="GU85" s="392" t="s">
        <v>615</v>
      </c>
      <c r="GV85" s="393" t="s">
        <v>1335</v>
      </c>
      <c r="GW85" s="394" t="s">
        <v>1180</v>
      </c>
      <c r="GX85" s="386"/>
      <c r="GY85" s="395"/>
      <c r="GZ85" s="418"/>
      <c r="HA85" s="387">
        <f t="shared" si="204"/>
        <v>40337</v>
      </c>
      <c r="HB85" s="388" t="s">
        <v>375</v>
      </c>
      <c r="HC85" s="389">
        <v>40072</v>
      </c>
      <c r="HD85" s="389">
        <v>40337</v>
      </c>
      <c r="HE85" s="390" t="s">
        <v>1181</v>
      </c>
      <c r="HF85" s="391" t="s">
        <v>645</v>
      </c>
      <c r="HG85" s="392" t="s">
        <v>615</v>
      </c>
      <c r="HH85" s="393" t="s">
        <v>1336</v>
      </c>
      <c r="HI85" s="394" t="s">
        <v>1182</v>
      </c>
      <c r="HJ85" s="386" t="s">
        <v>292</v>
      </c>
      <c r="HK85" s="395"/>
      <c r="HM85" s="387">
        <f t="shared" si="205"/>
        <v>40788</v>
      </c>
      <c r="HN85" s="388" t="s">
        <v>1471</v>
      </c>
      <c r="HO85" s="396">
        <v>40337</v>
      </c>
      <c r="HP85" s="389">
        <v>40788</v>
      </c>
      <c r="HQ85" s="390" t="s">
        <v>1181</v>
      </c>
      <c r="HR85" s="391" t="s">
        <v>645</v>
      </c>
      <c r="HS85" s="392" t="s">
        <v>615</v>
      </c>
      <c r="HT85" s="393" t="s">
        <v>1336</v>
      </c>
      <c r="HU85" s="394" t="s">
        <v>1182</v>
      </c>
      <c r="HV85" s="386" t="s">
        <v>292</v>
      </c>
      <c r="HW85" s="395"/>
      <c r="HY85" s="387">
        <f t="shared" si="206"/>
        <v>41269</v>
      </c>
      <c r="HZ85" s="388" t="s">
        <v>1472</v>
      </c>
      <c r="IA85" s="419">
        <v>40788</v>
      </c>
      <c r="IB85" s="419">
        <v>40921</v>
      </c>
      <c r="IC85" s="390" t="s">
        <v>1551</v>
      </c>
      <c r="ID85" s="391" t="s">
        <v>680</v>
      </c>
      <c r="IE85" s="392" t="s">
        <v>615</v>
      </c>
      <c r="IF85" s="393" t="s">
        <v>1336</v>
      </c>
      <c r="IG85" s="394" t="s">
        <v>1552</v>
      </c>
      <c r="IH85" s="386" t="s">
        <v>292</v>
      </c>
      <c r="II85" s="395"/>
      <c r="IJ85" s="420"/>
      <c r="IK85" s="387">
        <f t="shared" si="207"/>
        <v>41997</v>
      </c>
      <c r="IL85" s="388" t="s">
        <v>371</v>
      </c>
      <c r="IM85" s="419">
        <v>41269</v>
      </c>
      <c r="IN85" s="419">
        <v>41885</v>
      </c>
      <c r="IO85" s="390" t="s">
        <v>1553</v>
      </c>
      <c r="IP85" s="391" t="s">
        <v>914</v>
      </c>
      <c r="IQ85" s="392" t="s">
        <v>615</v>
      </c>
      <c r="IR85" s="393" t="s">
        <v>1335</v>
      </c>
      <c r="IS85" s="394" t="s">
        <v>1554</v>
      </c>
      <c r="IT85" s="386" t="s">
        <v>292</v>
      </c>
      <c r="IU85" s="395"/>
      <c r="IV85" s="420" t="s">
        <v>292</v>
      </c>
      <c r="IW85" s="387">
        <f t="shared" si="239"/>
        <v>43040</v>
      </c>
      <c r="IX85" s="388" t="str">
        <f t="shared" si="240"/>
        <v>Abe III</v>
      </c>
      <c r="IY85" s="419">
        <v>42950</v>
      </c>
      <c r="IZ85" s="396">
        <f t="shared" si="247"/>
        <v>43040</v>
      </c>
      <c r="JA85" s="390" t="str">
        <f t="shared" si="241"/>
        <v>Itsunori Onodera</v>
      </c>
      <c r="JB85" s="391" t="str">
        <f t="shared" si="248"/>
        <v>1960</v>
      </c>
      <c r="JC85" s="392" t="str">
        <f t="shared" si="242"/>
        <v>male</v>
      </c>
      <c r="JD85" s="393" t="str">
        <f t="shared" si="243"/>
        <v>jp_ldp01</v>
      </c>
      <c r="JE85" s="394" t="str">
        <f t="shared" si="244"/>
        <v>Onodera_Itsunori_1960</v>
      </c>
      <c r="JF85" s="386" t="str">
        <f t="shared" si="245"/>
        <v/>
      </c>
      <c r="JG85" s="395"/>
      <c r="JH85" s="420" t="s">
        <v>2010</v>
      </c>
      <c r="JI85" s="387">
        <f t="shared" si="229"/>
        <v>44090</v>
      </c>
      <c r="JJ85" s="388" t="str">
        <f t="shared" si="230"/>
        <v>Abe IV</v>
      </c>
      <c r="JK85" s="419">
        <f t="shared" si="231"/>
        <v>43040</v>
      </c>
      <c r="JL85" s="396">
        <v>43375</v>
      </c>
      <c r="JM85" s="390" t="str">
        <f t="shared" si="233"/>
        <v>Itsunori Onodera</v>
      </c>
      <c r="JN85" s="391" t="str">
        <f t="shared" si="234"/>
        <v>1960</v>
      </c>
      <c r="JO85" s="392" t="str">
        <f t="shared" si="235"/>
        <v>male</v>
      </c>
      <c r="JP85" s="393" t="str">
        <f t="shared" si="236"/>
        <v>jp_ldp01</v>
      </c>
      <c r="JQ85" s="394" t="str">
        <f t="shared" si="237"/>
        <v>Onodera_Itsunori_1960</v>
      </c>
      <c r="JR85" s="386" t="str">
        <f t="shared" si="238"/>
        <v/>
      </c>
      <c r="JS85" s="395"/>
      <c r="JT85" s="420" t="s">
        <v>2010</v>
      </c>
      <c r="JU85" s="387">
        <f t="shared" si="217"/>
        <v>44196</v>
      </c>
      <c r="JV85" s="388" t="str">
        <f t="shared" si="218"/>
        <v>Suga I</v>
      </c>
      <c r="JW85" s="419">
        <f t="shared" si="219"/>
        <v>44090</v>
      </c>
      <c r="JX85" s="396">
        <f t="shared" si="220"/>
        <v>44196</v>
      </c>
      <c r="JY85" s="390" t="str">
        <f t="shared" si="221"/>
        <v>Nobuo Kishi</v>
      </c>
      <c r="JZ85" s="391" t="str">
        <f t="shared" si="222"/>
        <v>1959</v>
      </c>
      <c r="KA85" s="392" t="str">
        <f t="shared" si="223"/>
        <v>male</v>
      </c>
      <c r="KB85" s="393" t="str">
        <f t="shared" si="224"/>
        <v>jp_ldp01</v>
      </c>
      <c r="KC85" s="394" t="str">
        <f t="shared" si="225"/>
        <v>Kishi_Nobuo_1959</v>
      </c>
      <c r="KD85" s="386" t="str">
        <f t="shared" si="226"/>
        <v/>
      </c>
      <c r="KE85" s="395"/>
      <c r="KF85" s="420" t="s">
        <v>2085</v>
      </c>
      <c r="KG85" s="387" t="str">
        <f t="shared" si="208"/>
        <v/>
      </c>
      <c r="KH85" s="388" t="str">
        <f t="shared" si="209"/>
        <v/>
      </c>
      <c r="KI85" s="419" t="str">
        <f t="shared" si="210"/>
        <v/>
      </c>
      <c r="KJ85" s="396" t="str">
        <f t="shared" si="211"/>
        <v/>
      </c>
      <c r="KK85" s="390" t="str">
        <f t="shared" si="212"/>
        <v/>
      </c>
      <c r="KL85" s="391" t="str">
        <f t="shared" si="227"/>
        <v/>
      </c>
      <c r="KM85" s="392" t="str">
        <f t="shared" si="213"/>
        <v/>
      </c>
      <c r="KN85" s="393" t="str">
        <f t="shared" si="214"/>
        <v/>
      </c>
      <c r="KO85" s="394" t="str">
        <f t="shared" si="215"/>
        <v/>
      </c>
      <c r="KP85" s="386" t="str">
        <f t="shared" si="216"/>
        <v/>
      </c>
      <c r="KQ85" s="395"/>
      <c r="KR85" s="420"/>
    </row>
    <row r="86" spans="1:304" ht="13.5" customHeight="1">
      <c r="A86" s="385"/>
      <c r="B86" s="415" t="s">
        <v>355</v>
      </c>
      <c r="E86" s="387" t="str">
        <f t="shared" si="188"/>
        <v/>
      </c>
      <c r="F86" s="388"/>
      <c r="G86" s="389"/>
      <c r="H86" s="389"/>
      <c r="I86" s="390"/>
      <c r="J86" s="391"/>
      <c r="K86" s="392"/>
      <c r="L86" s="393"/>
      <c r="M86" s="394"/>
      <c r="O86" s="395"/>
      <c r="P86" s="415"/>
      <c r="Q86" s="387" t="str">
        <f t="shared" si="189"/>
        <v/>
      </c>
      <c r="R86" s="388"/>
      <c r="S86" s="389"/>
      <c r="T86" s="389"/>
      <c r="U86" s="390"/>
      <c r="V86" s="391"/>
      <c r="W86" s="392"/>
      <c r="X86" s="393"/>
      <c r="Y86" s="394"/>
      <c r="AA86" s="395"/>
      <c r="AB86" s="415"/>
      <c r="AC86" s="387" t="str">
        <f t="shared" si="190"/>
        <v/>
      </c>
      <c r="AD86" s="388"/>
      <c r="AE86" s="389"/>
      <c r="AF86" s="389"/>
      <c r="AG86" s="390"/>
      <c r="AH86" s="391"/>
      <c r="AI86" s="392"/>
      <c r="AJ86" s="393"/>
      <c r="AK86" s="394"/>
      <c r="AL86" s="386"/>
      <c r="AM86" s="395"/>
      <c r="AN86" s="415"/>
      <c r="AO86" s="387" t="str">
        <f t="shared" si="191"/>
        <v/>
      </c>
      <c r="AP86" s="388"/>
      <c r="AQ86" s="389"/>
      <c r="AR86" s="389"/>
      <c r="AS86" s="390"/>
      <c r="AT86" s="391"/>
      <c r="AU86" s="392"/>
      <c r="AV86" s="393"/>
      <c r="AW86" s="394"/>
      <c r="AX86" s="386"/>
      <c r="AY86" s="395"/>
      <c r="AZ86" s="415"/>
      <c r="BA86" s="387" t="str">
        <f t="shared" si="228"/>
        <v/>
      </c>
      <c r="BB86" s="388"/>
      <c r="BC86" s="389"/>
      <c r="BD86" s="389"/>
      <c r="BE86" s="390"/>
      <c r="BF86" s="391"/>
      <c r="BG86" s="392"/>
      <c r="BH86" s="393"/>
      <c r="BI86" s="394"/>
      <c r="BJ86" s="386"/>
      <c r="BK86" s="395"/>
      <c r="BL86" s="415"/>
      <c r="BM86" s="387" t="str">
        <f t="shared" si="192"/>
        <v/>
      </c>
      <c r="BN86" s="388"/>
      <c r="BO86" s="389"/>
      <c r="BP86" s="389"/>
      <c r="BQ86" s="390"/>
      <c r="BR86" s="391"/>
      <c r="BS86" s="392"/>
      <c r="BT86" s="393"/>
      <c r="BU86" s="394"/>
      <c r="BV86" s="386"/>
      <c r="BW86" s="395"/>
      <c r="BX86" s="417"/>
      <c r="BY86" s="387" t="str">
        <f t="shared" si="193"/>
        <v/>
      </c>
      <c r="BZ86" s="388"/>
      <c r="CA86" s="389"/>
      <c r="CB86" s="389"/>
      <c r="CC86" s="390"/>
      <c r="CD86" s="391"/>
      <c r="CE86" s="392"/>
      <c r="CF86" s="393"/>
      <c r="CG86" s="394"/>
      <c r="CH86" s="386"/>
      <c r="CI86" s="395"/>
      <c r="CJ86" s="417"/>
      <c r="CK86" s="387" t="str">
        <f t="shared" si="194"/>
        <v/>
      </c>
      <c r="CL86" s="388"/>
      <c r="CM86" s="389"/>
      <c r="CN86" s="389"/>
      <c r="CO86" s="390"/>
      <c r="CP86" s="391"/>
      <c r="CQ86" s="392"/>
      <c r="CR86" s="393"/>
      <c r="CS86" s="394"/>
      <c r="CT86" s="386"/>
      <c r="CU86" s="395"/>
      <c r="CV86" s="418"/>
      <c r="CW86" s="387" t="str">
        <f t="shared" si="195"/>
        <v/>
      </c>
      <c r="CX86" s="388"/>
      <c r="CY86" s="389"/>
      <c r="CZ86" s="389"/>
      <c r="DA86" s="390"/>
      <c r="DB86" s="391"/>
      <c r="DC86" s="392"/>
      <c r="DD86" s="393"/>
      <c r="DE86" s="394"/>
      <c r="DF86" s="386"/>
      <c r="DG86" s="395"/>
      <c r="DH86" s="418"/>
      <c r="DI86" s="387" t="str">
        <f t="shared" si="196"/>
        <v/>
      </c>
      <c r="DJ86" s="388"/>
      <c r="DK86" s="389"/>
      <c r="DL86" s="389"/>
      <c r="DM86" s="390"/>
      <c r="DN86" s="391"/>
      <c r="DO86" s="392"/>
      <c r="DP86" s="393"/>
      <c r="DQ86" s="394"/>
      <c r="DR86" s="386"/>
      <c r="DS86" s="395"/>
      <c r="DT86" s="415"/>
      <c r="DU86" s="387" t="str">
        <f t="shared" si="197"/>
        <v/>
      </c>
      <c r="DV86" s="388"/>
      <c r="DW86" s="389"/>
      <c r="DX86" s="389"/>
      <c r="DY86" s="390"/>
      <c r="DZ86" s="391"/>
      <c r="EA86" s="392"/>
      <c r="EB86" s="393"/>
      <c r="EC86" s="394"/>
      <c r="ED86" s="386"/>
      <c r="EE86" s="395"/>
      <c r="EF86" s="415"/>
      <c r="EG86" s="387" t="str">
        <f t="shared" si="198"/>
        <v/>
      </c>
      <c r="EH86" s="388"/>
      <c r="EI86" s="389"/>
      <c r="EJ86" s="389"/>
      <c r="EK86" s="390"/>
      <c r="EL86" s="391"/>
      <c r="EM86" s="392"/>
      <c r="EN86" s="393"/>
      <c r="EO86" s="394"/>
      <c r="EP86" s="386"/>
      <c r="EQ86" s="395"/>
      <c r="ER86" s="418"/>
      <c r="ES86" s="387" t="str">
        <f t="shared" si="199"/>
        <v/>
      </c>
      <c r="ET86" s="388"/>
      <c r="EU86" s="389"/>
      <c r="EV86" s="389"/>
      <c r="EW86" s="390"/>
      <c r="EX86" s="391"/>
      <c r="EY86" s="392"/>
      <c r="EZ86" s="393"/>
      <c r="FA86" s="394"/>
      <c r="FB86" s="386"/>
      <c r="FC86" s="395"/>
      <c r="FD86" s="418"/>
      <c r="FE86" s="387">
        <f t="shared" si="200"/>
        <v>39351</v>
      </c>
      <c r="FF86" s="388" t="s">
        <v>370</v>
      </c>
      <c r="FG86" s="389">
        <v>39267</v>
      </c>
      <c r="FH86" s="389">
        <v>39321</v>
      </c>
      <c r="FI86" s="390" t="s">
        <v>675</v>
      </c>
      <c r="FJ86" s="391" t="s">
        <v>676</v>
      </c>
      <c r="FK86" s="392" t="s">
        <v>677</v>
      </c>
      <c r="FL86" s="393" t="s">
        <v>1335</v>
      </c>
      <c r="FM86" s="394" t="s">
        <v>678</v>
      </c>
      <c r="FN86" s="386"/>
      <c r="FO86" s="395"/>
      <c r="FP86" s="418"/>
      <c r="FQ86" s="387" t="str">
        <f t="shared" si="201"/>
        <v/>
      </c>
      <c r="FR86" s="388"/>
      <c r="FS86" s="389"/>
      <c r="FT86" s="389"/>
      <c r="FU86" s="390"/>
      <c r="FV86" s="391"/>
      <c r="FW86" s="392"/>
      <c r="FX86" s="393"/>
      <c r="FY86" s="394"/>
      <c r="FZ86" s="386"/>
      <c r="GA86" s="395"/>
      <c r="GB86" s="418"/>
      <c r="GC86" s="387" t="str">
        <f t="shared" si="202"/>
        <v/>
      </c>
      <c r="GD86" s="388"/>
      <c r="GE86" s="389"/>
      <c r="GF86" s="389"/>
      <c r="GG86" s="390"/>
      <c r="GH86" s="391"/>
      <c r="GI86" s="392"/>
      <c r="GJ86" s="393"/>
      <c r="GK86" s="394"/>
      <c r="GL86" s="386"/>
      <c r="GM86" s="395"/>
      <c r="GN86" s="418"/>
      <c r="GO86" s="387" t="str">
        <f t="shared" si="203"/>
        <v/>
      </c>
      <c r="GP86" s="388"/>
      <c r="GQ86" s="389"/>
      <c r="GR86" s="389"/>
      <c r="GS86" s="390"/>
      <c r="GT86" s="391"/>
      <c r="GU86" s="392"/>
      <c r="GV86" s="393"/>
      <c r="GW86" s="394"/>
      <c r="GX86" s="386"/>
      <c r="GY86" s="395"/>
      <c r="GZ86" s="418"/>
      <c r="HA86" s="387" t="str">
        <f t="shared" si="204"/>
        <v/>
      </c>
      <c r="HB86" s="388"/>
      <c r="HC86" s="389"/>
      <c r="HD86" s="389"/>
      <c r="HE86" s="390"/>
      <c r="HF86" s="391"/>
      <c r="HG86" s="392"/>
      <c r="HH86" s="393"/>
      <c r="HI86" s="394"/>
      <c r="HJ86" s="386"/>
      <c r="HK86" s="395"/>
      <c r="HM86" s="387" t="str">
        <f t="shared" si="205"/>
        <v/>
      </c>
      <c r="HN86" s="388" t="s">
        <v>292</v>
      </c>
      <c r="HO86" s="396"/>
      <c r="HP86" s="389"/>
      <c r="HQ86" s="390" t="s">
        <v>292</v>
      </c>
      <c r="HR86" s="391" t="s">
        <v>292</v>
      </c>
      <c r="HS86" s="392" t="s">
        <v>292</v>
      </c>
      <c r="HT86" s="393" t="s">
        <v>292</v>
      </c>
      <c r="HU86" s="394" t="s">
        <v>292</v>
      </c>
      <c r="HV86" s="386" t="s">
        <v>292</v>
      </c>
      <c r="HW86" s="395"/>
      <c r="HY86" s="387">
        <f t="shared" si="206"/>
        <v>41269</v>
      </c>
      <c r="HZ86" s="388" t="s">
        <v>1472</v>
      </c>
      <c r="IA86" s="419">
        <v>40921</v>
      </c>
      <c r="IB86" s="419">
        <v>41064</v>
      </c>
      <c r="IC86" s="390" t="s">
        <v>1555</v>
      </c>
      <c r="ID86" s="391" t="s">
        <v>629</v>
      </c>
      <c r="IE86" s="392" t="s">
        <v>615</v>
      </c>
      <c r="IF86" s="393" t="s">
        <v>1336</v>
      </c>
      <c r="IG86" s="394" t="s">
        <v>1556</v>
      </c>
      <c r="IH86" s="386" t="s">
        <v>292</v>
      </c>
      <c r="II86" s="395"/>
      <c r="IJ86" s="420"/>
      <c r="IK86" s="387">
        <f t="shared" si="207"/>
        <v>41997</v>
      </c>
      <c r="IL86" s="388" t="str">
        <f t="shared" ref="IL86" si="249">IF(IO86="","",IK$1)</f>
        <v>Abe II</v>
      </c>
      <c r="IM86" s="419">
        <v>41885</v>
      </c>
      <c r="IN86" s="396">
        <f t="shared" ref="IN86" si="250">IF(IO86="","",IK$3)</f>
        <v>41997</v>
      </c>
      <c r="IO86" s="390" t="str">
        <f t="shared" ref="IO86" si="251">IF(IV86="","",IF(ISNUMBER(SEARCH(":",IV86)),MID(IV86,FIND(":",IV86)+2,FIND("(",IV86)-FIND(":",IV86)-3),LEFT(IV86,FIND("(",IV86)-2)))</f>
        <v>Akinori Eto</v>
      </c>
      <c r="IP86" s="391" t="str">
        <f t="shared" ref="IP86" si="252">IF(IV86="","",MID(IV86,FIND("(",IV86)+1,4))</f>
        <v>1955</v>
      </c>
      <c r="IQ86" s="392" t="str">
        <f t="shared" ref="IQ86" si="253">IF(ISNUMBER(SEARCH("*female*",IV86)),"female",IF(ISNUMBER(SEARCH("*male*",IV86)),"male",""))</f>
        <v>male</v>
      </c>
      <c r="IR86" s="393" t="s">
        <v>1335</v>
      </c>
      <c r="IS86" s="394" t="str">
        <f t="shared" ref="IS86" si="254">IF(IO86="","",(MID(IO86,(SEARCH("^^",SUBSTITUTE(IO86," ","^^",LEN(IO86)-LEN(SUBSTITUTE(IO86," ","")))))+1,99)&amp;"_"&amp;LEFT(IO86,FIND(" ",IO86)-1)&amp;"_"&amp;IP86))</f>
        <v>Eto_Akinori_1955</v>
      </c>
      <c r="IT86" s="386" t="s">
        <v>292</v>
      </c>
      <c r="IU86" s="395"/>
      <c r="IV86" s="364" t="s">
        <v>1857</v>
      </c>
      <c r="IW86" s="387" t="str">
        <f t="shared" si="239"/>
        <v/>
      </c>
      <c r="IX86" s="388" t="str">
        <f t="shared" si="240"/>
        <v/>
      </c>
      <c r="IY86" s="419" t="str">
        <f t="shared" si="246"/>
        <v/>
      </c>
      <c r="IZ86" s="396" t="str">
        <f t="shared" si="247"/>
        <v/>
      </c>
      <c r="JA86" s="390" t="str">
        <f t="shared" si="241"/>
        <v/>
      </c>
      <c r="JB86" s="391" t="str">
        <f t="shared" si="248"/>
        <v/>
      </c>
      <c r="JC86" s="392" t="str">
        <f t="shared" si="242"/>
        <v/>
      </c>
      <c r="JD86" s="393" t="str">
        <f t="shared" si="243"/>
        <v/>
      </c>
      <c r="JE86" s="394" t="str">
        <f t="shared" si="244"/>
        <v/>
      </c>
      <c r="JF86" s="386" t="str">
        <f t="shared" si="245"/>
        <v/>
      </c>
      <c r="JG86" s="395"/>
      <c r="JH86" s="420" t="s">
        <v>292</v>
      </c>
      <c r="JI86" s="387">
        <f t="shared" si="229"/>
        <v>44090</v>
      </c>
      <c r="JJ86" s="388" t="str">
        <f t="shared" si="230"/>
        <v>Abe IV</v>
      </c>
      <c r="JK86" s="419">
        <v>43375</v>
      </c>
      <c r="JL86" s="396">
        <v>43719</v>
      </c>
      <c r="JM86" s="390" t="str">
        <f t="shared" si="233"/>
        <v>Takeshi Iwaya</v>
      </c>
      <c r="JN86" s="391" t="str">
        <f t="shared" si="234"/>
        <v>1957</v>
      </c>
      <c r="JO86" s="392" t="str">
        <f t="shared" si="235"/>
        <v>male</v>
      </c>
      <c r="JP86" s="393" t="str">
        <f t="shared" si="236"/>
        <v>jp_ldp01</v>
      </c>
      <c r="JQ86" s="394" t="str">
        <f t="shared" si="237"/>
        <v>Iwaya_Takeshi_1957</v>
      </c>
      <c r="JR86" s="386" t="str">
        <f t="shared" si="238"/>
        <v/>
      </c>
      <c r="JS86" s="395"/>
      <c r="JT86" s="420" t="s">
        <v>2037</v>
      </c>
      <c r="JU86" s="387" t="str">
        <f t="shared" si="217"/>
        <v/>
      </c>
      <c r="JV86" s="388" t="str">
        <f t="shared" si="218"/>
        <v/>
      </c>
      <c r="JW86" s="419" t="str">
        <f t="shared" si="219"/>
        <v/>
      </c>
      <c r="JX86" s="396" t="str">
        <f t="shared" si="220"/>
        <v/>
      </c>
      <c r="JY86" s="390" t="str">
        <f t="shared" si="221"/>
        <v/>
      </c>
      <c r="JZ86" s="391" t="str">
        <f t="shared" si="222"/>
        <v/>
      </c>
      <c r="KA86" s="392" t="str">
        <f t="shared" si="223"/>
        <v/>
      </c>
      <c r="KB86" s="393" t="str">
        <f t="shared" si="224"/>
        <v/>
      </c>
      <c r="KC86" s="394" t="str">
        <f t="shared" si="225"/>
        <v/>
      </c>
      <c r="KD86" s="386" t="str">
        <f t="shared" si="226"/>
        <v/>
      </c>
      <c r="KE86" s="395"/>
      <c r="KG86" s="387" t="str">
        <f t="shared" si="208"/>
        <v/>
      </c>
      <c r="KH86" s="388" t="str">
        <f t="shared" si="209"/>
        <v/>
      </c>
      <c r="KI86" s="419" t="str">
        <f t="shared" si="210"/>
        <v/>
      </c>
      <c r="KJ86" s="396" t="str">
        <f t="shared" si="211"/>
        <v/>
      </c>
      <c r="KK86" s="390" t="str">
        <f t="shared" si="212"/>
        <v/>
      </c>
      <c r="KL86" s="391" t="str">
        <f t="shared" si="227"/>
        <v/>
      </c>
      <c r="KM86" s="392" t="str">
        <f t="shared" si="213"/>
        <v/>
      </c>
      <c r="KN86" s="393" t="str">
        <f t="shared" si="214"/>
        <v/>
      </c>
      <c r="KO86" s="394" t="str">
        <f t="shared" si="215"/>
        <v/>
      </c>
      <c r="KP86" s="386" t="str">
        <f t="shared" si="216"/>
        <v/>
      </c>
      <c r="KQ86" s="395"/>
    </row>
    <row r="87" spans="1:304" ht="13.5" customHeight="1">
      <c r="A87" s="385"/>
      <c r="B87" s="415" t="s">
        <v>355</v>
      </c>
      <c r="E87" s="387" t="str">
        <f t="shared" si="188"/>
        <v/>
      </c>
      <c r="F87" s="388"/>
      <c r="G87" s="389"/>
      <c r="H87" s="389"/>
      <c r="I87" s="390"/>
      <c r="J87" s="391"/>
      <c r="K87" s="392"/>
      <c r="L87" s="393"/>
      <c r="M87" s="394"/>
      <c r="O87" s="395"/>
      <c r="P87" s="415"/>
      <c r="Q87" s="387" t="str">
        <f t="shared" si="189"/>
        <v/>
      </c>
      <c r="R87" s="388"/>
      <c r="S87" s="389"/>
      <c r="T87" s="389"/>
      <c r="U87" s="390"/>
      <c r="V87" s="391"/>
      <c r="W87" s="392"/>
      <c r="X87" s="393"/>
      <c r="Y87" s="394"/>
      <c r="AA87" s="395"/>
      <c r="AB87" s="415"/>
      <c r="AC87" s="387" t="str">
        <f t="shared" si="190"/>
        <v/>
      </c>
      <c r="AD87" s="388"/>
      <c r="AE87" s="389"/>
      <c r="AF87" s="389"/>
      <c r="AG87" s="390"/>
      <c r="AH87" s="391"/>
      <c r="AI87" s="392"/>
      <c r="AJ87" s="393"/>
      <c r="AK87" s="394"/>
      <c r="AL87" s="386"/>
      <c r="AM87" s="395"/>
      <c r="AN87" s="415"/>
      <c r="AO87" s="387" t="str">
        <f t="shared" si="191"/>
        <v/>
      </c>
      <c r="AP87" s="388"/>
      <c r="AQ87" s="389"/>
      <c r="AR87" s="389"/>
      <c r="AS87" s="390"/>
      <c r="AT87" s="391"/>
      <c r="AU87" s="392"/>
      <c r="AV87" s="393"/>
      <c r="AW87" s="394"/>
      <c r="AX87" s="386"/>
      <c r="AY87" s="395"/>
      <c r="AZ87" s="415"/>
      <c r="BA87" s="387" t="str">
        <f t="shared" si="228"/>
        <v/>
      </c>
      <c r="BB87" s="388"/>
      <c r="BC87" s="389"/>
      <c r="BD87" s="389"/>
      <c r="BE87" s="390"/>
      <c r="BF87" s="391"/>
      <c r="BG87" s="392"/>
      <c r="BH87" s="393"/>
      <c r="BI87" s="394"/>
      <c r="BJ87" s="386"/>
      <c r="BK87" s="395"/>
      <c r="BL87" s="415"/>
      <c r="BM87" s="387" t="str">
        <f t="shared" si="192"/>
        <v/>
      </c>
      <c r="BN87" s="388"/>
      <c r="BO87" s="389"/>
      <c r="BP87" s="389"/>
      <c r="BQ87" s="390"/>
      <c r="BR87" s="391"/>
      <c r="BS87" s="392"/>
      <c r="BT87" s="393"/>
      <c r="BU87" s="394"/>
      <c r="BV87" s="386"/>
      <c r="BW87" s="395"/>
      <c r="BX87" s="417"/>
      <c r="BY87" s="387" t="str">
        <f t="shared" si="193"/>
        <v/>
      </c>
      <c r="BZ87" s="388"/>
      <c r="CA87" s="389"/>
      <c r="CB87" s="389"/>
      <c r="CC87" s="390"/>
      <c r="CD87" s="391"/>
      <c r="CE87" s="392"/>
      <c r="CF87" s="393"/>
      <c r="CG87" s="394"/>
      <c r="CH87" s="386"/>
      <c r="CI87" s="395"/>
      <c r="CJ87" s="417"/>
      <c r="CK87" s="387" t="str">
        <f t="shared" si="194"/>
        <v/>
      </c>
      <c r="CL87" s="388"/>
      <c r="CM87" s="389"/>
      <c r="CN87" s="389"/>
      <c r="CO87" s="390"/>
      <c r="CP87" s="391"/>
      <c r="CQ87" s="392"/>
      <c r="CR87" s="393"/>
      <c r="CS87" s="394"/>
      <c r="CT87" s="386"/>
      <c r="CU87" s="395"/>
      <c r="CV87" s="418"/>
      <c r="CW87" s="387" t="str">
        <f t="shared" si="195"/>
        <v/>
      </c>
      <c r="CX87" s="388"/>
      <c r="CY87" s="389"/>
      <c r="CZ87" s="389"/>
      <c r="DA87" s="390"/>
      <c r="DB87" s="391"/>
      <c r="DC87" s="392"/>
      <c r="DD87" s="393"/>
      <c r="DE87" s="394"/>
      <c r="DF87" s="386"/>
      <c r="DG87" s="395"/>
      <c r="DH87" s="418"/>
      <c r="DI87" s="387" t="str">
        <f t="shared" si="196"/>
        <v/>
      </c>
      <c r="DJ87" s="388"/>
      <c r="DK87" s="389"/>
      <c r="DL87" s="389"/>
      <c r="DM87" s="390"/>
      <c r="DN87" s="391"/>
      <c r="DO87" s="392"/>
      <c r="DP87" s="393"/>
      <c r="DQ87" s="394"/>
      <c r="DR87" s="386"/>
      <c r="DS87" s="395"/>
      <c r="DT87" s="415"/>
      <c r="DU87" s="387" t="str">
        <f t="shared" si="197"/>
        <v/>
      </c>
      <c r="DV87" s="388"/>
      <c r="DW87" s="389"/>
      <c r="DX87" s="389"/>
      <c r="DY87" s="390"/>
      <c r="DZ87" s="391"/>
      <c r="EA87" s="392"/>
      <c r="EB87" s="393"/>
      <c r="EC87" s="394"/>
      <c r="ED87" s="386"/>
      <c r="EE87" s="395"/>
      <c r="EF87" s="415"/>
      <c r="EG87" s="387" t="str">
        <f t="shared" si="198"/>
        <v/>
      </c>
      <c r="EH87" s="388"/>
      <c r="EI87" s="389"/>
      <c r="EJ87" s="389"/>
      <c r="EK87" s="390"/>
      <c r="EL87" s="391"/>
      <c r="EM87" s="392"/>
      <c r="EN87" s="393"/>
      <c r="EO87" s="394"/>
      <c r="EP87" s="386"/>
      <c r="EQ87" s="395"/>
      <c r="ER87" s="418"/>
      <c r="ES87" s="387" t="str">
        <f t="shared" si="199"/>
        <v/>
      </c>
      <c r="ET87" s="388"/>
      <c r="EU87" s="389"/>
      <c r="EV87" s="389"/>
      <c r="EW87" s="390"/>
      <c r="EX87" s="391"/>
      <c r="EY87" s="392"/>
      <c r="EZ87" s="393"/>
      <c r="FA87" s="394"/>
      <c r="FB87" s="386"/>
      <c r="FC87" s="395"/>
      <c r="FD87" s="418"/>
      <c r="FE87" s="387">
        <f t="shared" si="200"/>
        <v>39351</v>
      </c>
      <c r="FF87" s="388" t="s">
        <v>370</v>
      </c>
      <c r="FG87" s="389">
        <v>39321</v>
      </c>
      <c r="FH87" s="389">
        <v>39351</v>
      </c>
      <c r="FI87" s="390" t="s">
        <v>679</v>
      </c>
      <c r="FJ87" s="391" t="s">
        <v>680</v>
      </c>
      <c r="FK87" s="392" t="s">
        <v>615</v>
      </c>
      <c r="FL87" s="393" t="s">
        <v>1335</v>
      </c>
      <c r="FM87" s="394" t="s">
        <v>681</v>
      </c>
      <c r="FN87" s="386"/>
      <c r="FO87" s="395"/>
      <c r="FP87" s="418"/>
      <c r="FQ87" s="387" t="str">
        <f t="shared" si="201"/>
        <v/>
      </c>
      <c r="FR87" s="388"/>
      <c r="FS87" s="389"/>
      <c r="FT87" s="389"/>
      <c r="FU87" s="390"/>
      <c r="FV87" s="391"/>
      <c r="FW87" s="392"/>
      <c r="FX87" s="393"/>
      <c r="FY87" s="394"/>
      <c r="FZ87" s="386"/>
      <c r="GA87" s="395"/>
      <c r="GB87" s="418"/>
      <c r="GC87" s="387" t="str">
        <f t="shared" si="202"/>
        <v/>
      </c>
      <c r="GD87" s="388"/>
      <c r="GE87" s="389"/>
      <c r="GF87" s="389"/>
      <c r="GG87" s="390"/>
      <c r="GH87" s="391"/>
      <c r="GI87" s="392"/>
      <c r="GJ87" s="393"/>
      <c r="GK87" s="394"/>
      <c r="GL87" s="386"/>
      <c r="GM87" s="395"/>
      <c r="GN87" s="418"/>
      <c r="GO87" s="387" t="str">
        <f t="shared" si="203"/>
        <v/>
      </c>
      <c r="GP87" s="388"/>
      <c r="GQ87" s="389"/>
      <c r="GR87" s="389"/>
      <c r="GS87" s="390"/>
      <c r="GT87" s="391"/>
      <c r="GU87" s="392"/>
      <c r="GV87" s="393"/>
      <c r="GW87" s="394"/>
      <c r="GX87" s="386"/>
      <c r="GY87" s="395"/>
      <c r="GZ87" s="418"/>
      <c r="HA87" s="387" t="str">
        <f t="shared" si="204"/>
        <v/>
      </c>
      <c r="HB87" s="388"/>
      <c r="HC87" s="389"/>
      <c r="HD87" s="389"/>
      <c r="HE87" s="390"/>
      <c r="HF87" s="391"/>
      <c r="HG87" s="392"/>
      <c r="HH87" s="393"/>
      <c r="HI87" s="394"/>
      <c r="HJ87" s="386"/>
      <c r="HK87" s="395"/>
      <c r="HM87" s="387" t="str">
        <f t="shared" si="205"/>
        <v/>
      </c>
      <c r="HN87" s="388" t="s">
        <v>292</v>
      </c>
      <c r="HO87" s="396"/>
      <c r="HP87" s="389"/>
      <c r="HQ87" s="390" t="s">
        <v>292</v>
      </c>
      <c r="HR87" s="391" t="s">
        <v>292</v>
      </c>
      <c r="HS87" s="392" t="s">
        <v>292</v>
      </c>
      <c r="HT87" s="393" t="s">
        <v>292</v>
      </c>
      <c r="HU87" s="394" t="s">
        <v>292</v>
      </c>
      <c r="HV87" s="386" t="s">
        <v>292</v>
      </c>
      <c r="HW87" s="395"/>
      <c r="HY87" s="387">
        <f t="shared" si="206"/>
        <v>41269</v>
      </c>
      <c r="HZ87" s="388" t="s">
        <v>1472</v>
      </c>
      <c r="IA87" s="419">
        <v>41064</v>
      </c>
      <c r="IB87" s="419">
        <v>41269</v>
      </c>
      <c r="IC87" s="390" t="s">
        <v>1557</v>
      </c>
      <c r="ID87" s="391" t="s">
        <v>718</v>
      </c>
      <c r="IE87" s="392" t="s">
        <v>615</v>
      </c>
      <c r="IF87" s="393" t="s">
        <v>1347</v>
      </c>
      <c r="IG87" s="394" t="s">
        <v>1558</v>
      </c>
      <c r="IH87" s="386" t="s">
        <v>292</v>
      </c>
      <c r="II87" s="395"/>
      <c r="IJ87" s="420" t="s">
        <v>626</v>
      </c>
      <c r="IK87" s="387" t="str">
        <f t="shared" si="207"/>
        <v/>
      </c>
      <c r="IL87" s="388" t="s">
        <v>292</v>
      </c>
      <c r="IM87" s="419" t="s">
        <v>292</v>
      </c>
      <c r="IN87" s="419" t="s">
        <v>292</v>
      </c>
      <c r="IO87" s="390" t="s">
        <v>292</v>
      </c>
      <c r="IP87" s="391" t="s">
        <v>292</v>
      </c>
      <c r="IQ87" s="392" t="s">
        <v>292</v>
      </c>
      <c r="IR87" s="393" t="s">
        <v>292</v>
      </c>
      <c r="IS87" s="394" t="s">
        <v>292</v>
      </c>
      <c r="IT87" s="386" t="s">
        <v>292</v>
      </c>
      <c r="IU87" s="395"/>
      <c r="IV87" s="364" t="s">
        <v>292</v>
      </c>
      <c r="IW87" s="387" t="str">
        <f t="shared" si="239"/>
        <v/>
      </c>
      <c r="IX87" s="388" t="str">
        <f t="shared" si="240"/>
        <v/>
      </c>
      <c r="IY87" s="419" t="str">
        <f t="shared" si="246"/>
        <v/>
      </c>
      <c r="IZ87" s="396" t="str">
        <f t="shared" si="247"/>
        <v/>
      </c>
      <c r="JA87" s="390" t="str">
        <f t="shared" si="241"/>
        <v/>
      </c>
      <c r="JB87" s="391" t="str">
        <f t="shared" si="248"/>
        <v/>
      </c>
      <c r="JC87" s="392" t="str">
        <f t="shared" si="242"/>
        <v/>
      </c>
      <c r="JD87" s="393" t="str">
        <f t="shared" si="243"/>
        <v/>
      </c>
      <c r="JE87" s="394" t="str">
        <f t="shared" si="244"/>
        <v/>
      </c>
      <c r="JF87" s="386" t="str">
        <f t="shared" si="245"/>
        <v/>
      </c>
      <c r="JG87" s="395"/>
      <c r="JH87" s="420" t="s">
        <v>292</v>
      </c>
      <c r="JI87" s="387">
        <f t="shared" si="229"/>
        <v>44090</v>
      </c>
      <c r="JJ87" s="388" t="str">
        <f t="shared" si="230"/>
        <v>Abe IV</v>
      </c>
      <c r="JK87" s="396">
        <v>43719</v>
      </c>
      <c r="JL87" s="396">
        <f t="shared" si="232"/>
        <v>44090</v>
      </c>
      <c r="JM87" s="390" t="str">
        <f t="shared" si="233"/>
        <v>Taro Kono</v>
      </c>
      <c r="JN87" s="391" t="str">
        <f t="shared" si="234"/>
        <v>1963</v>
      </c>
      <c r="JO87" s="392" t="str">
        <f t="shared" si="235"/>
        <v>male</v>
      </c>
      <c r="JP87" s="393" t="str">
        <f t="shared" si="236"/>
        <v>jp_ldp01</v>
      </c>
      <c r="JQ87" s="394" t="str">
        <f t="shared" si="237"/>
        <v>Kono_Taro_1963</v>
      </c>
      <c r="JR87" s="386" t="str">
        <f t="shared" si="238"/>
        <v/>
      </c>
      <c r="JS87" s="395"/>
      <c r="JT87" s="420" t="s">
        <v>2009</v>
      </c>
      <c r="JU87" s="387" t="str">
        <f t="shared" si="217"/>
        <v/>
      </c>
      <c r="JV87" s="388" t="str">
        <f t="shared" si="218"/>
        <v/>
      </c>
      <c r="JW87" s="419" t="str">
        <f t="shared" si="219"/>
        <v/>
      </c>
      <c r="JX87" s="396" t="str">
        <f t="shared" si="220"/>
        <v/>
      </c>
      <c r="JY87" s="390" t="str">
        <f t="shared" si="221"/>
        <v/>
      </c>
      <c r="JZ87" s="391" t="str">
        <f t="shared" si="222"/>
        <v/>
      </c>
      <c r="KA87" s="392" t="str">
        <f t="shared" si="223"/>
        <v/>
      </c>
      <c r="KB87" s="393" t="str">
        <f t="shared" si="224"/>
        <v/>
      </c>
      <c r="KC87" s="394" t="str">
        <f t="shared" si="225"/>
        <v/>
      </c>
      <c r="KD87" s="386" t="str">
        <f t="shared" si="226"/>
        <v/>
      </c>
      <c r="KE87" s="395"/>
      <c r="KG87" s="387" t="str">
        <f t="shared" si="208"/>
        <v/>
      </c>
      <c r="KH87" s="388" t="str">
        <f t="shared" si="209"/>
        <v/>
      </c>
      <c r="KI87" s="419" t="str">
        <f t="shared" si="210"/>
        <v/>
      </c>
      <c r="KJ87" s="396" t="str">
        <f t="shared" si="211"/>
        <v/>
      </c>
      <c r="KK87" s="390" t="str">
        <f t="shared" si="212"/>
        <v/>
      </c>
      <c r="KL87" s="391" t="str">
        <f t="shared" si="227"/>
        <v/>
      </c>
      <c r="KM87" s="392" t="str">
        <f t="shared" si="213"/>
        <v/>
      </c>
      <c r="KN87" s="393" t="str">
        <f t="shared" si="214"/>
        <v/>
      </c>
      <c r="KO87" s="394" t="str">
        <f t="shared" si="215"/>
        <v/>
      </c>
      <c r="KP87" s="386" t="str">
        <f t="shared" si="216"/>
        <v/>
      </c>
      <c r="KQ87" s="395"/>
    </row>
    <row r="88" spans="1:304" ht="13.5" customHeight="1">
      <c r="A88" s="385"/>
      <c r="B88" s="415" t="s">
        <v>1824</v>
      </c>
      <c r="D88" s="364"/>
      <c r="E88" s="387">
        <f t="shared" si="35"/>
        <v>33548</v>
      </c>
      <c r="F88" s="388" t="s">
        <v>296</v>
      </c>
      <c r="G88" s="389">
        <v>32932</v>
      </c>
      <c r="H88" s="389">
        <v>33548</v>
      </c>
      <c r="I88" s="390" t="s">
        <v>1124</v>
      </c>
      <c r="J88" s="391" t="s">
        <v>745</v>
      </c>
      <c r="K88" s="392" t="s">
        <v>615</v>
      </c>
      <c r="L88" s="393" t="s">
        <v>1335</v>
      </c>
      <c r="M88" s="394" t="s">
        <v>1125</v>
      </c>
      <c r="N88" s="386" t="s">
        <v>292</v>
      </c>
      <c r="O88" s="395"/>
      <c r="P88" s="415"/>
      <c r="Q88" s="387">
        <f t="shared" si="36"/>
        <v>34190</v>
      </c>
      <c r="R88" s="388" t="s">
        <v>297</v>
      </c>
      <c r="S88" s="389">
        <v>33548</v>
      </c>
      <c r="T88" s="389">
        <v>33950</v>
      </c>
      <c r="U88" s="390" t="s">
        <v>1126</v>
      </c>
      <c r="V88" s="391" t="s">
        <v>614</v>
      </c>
      <c r="W88" s="392" t="s">
        <v>615</v>
      </c>
      <c r="X88" s="393" t="s">
        <v>1335</v>
      </c>
      <c r="Y88" s="394" t="s">
        <v>1127</v>
      </c>
      <c r="Z88" s="386" t="s">
        <v>292</v>
      </c>
      <c r="AA88" s="395"/>
      <c r="AB88" s="415"/>
      <c r="AC88" s="387">
        <f t="shared" si="37"/>
        <v>34452</v>
      </c>
      <c r="AD88" s="388" t="s">
        <v>713</v>
      </c>
      <c r="AE88" s="389">
        <v>34190</v>
      </c>
      <c r="AF88" s="389">
        <v>34452</v>
      </c>
      <c r="AG88" s="390" t="s">
        <v>849</v>
      </c>
      <c r="AH88" s="391" t="s">
        <v>659</v>
      </c>
      <c r="AI88" s="392" t="s">
        <v>615</v>
      </c>
      <c r="AJ88" s="393" t="s">
        <v>1353</v>
      </c>
      <c r="AK88" s="394" t="s">
        <v>850</v>
      </c>
      <c r="AL88" s="386" t="s">
        <v>292</v>
      </c>
      <c r="AM88" s="395"/>
      <c r="AN88" s="415"/>
      <c r="AO88" s="387">
        <f t="shared" si="38"/>
        <v>34515</v>
      </c>
      <c r="AP88" s="388" t="s">
        <v>602</v>
      </c>
      <c r="AQ88" s="389">
        <v>34452</v>
      </c>
      <c r="AR88" s="389">
        <v>34515</v>
      </c>
      <c r="AS88" s="390" t="s">
        <v>1021</v>
      </c>
      <c r="AT88" s="391" t="s">
        <v>629</v>
      </c>
      <c r="AU88" s="392" t="s">
        <v>615</v>
      </c>
      <c r="AV88" s="393" t="s">
        <v>1337</v>
      </c>
      <c r="AW88" s="394" t="s">
        <v>1022</v>
      </c>
      <c r="AX88" s="386" t="s">
        <v>292</v>
      </c>
      <c r="AY88" s="395"/>
      <c r="AZ88" s="415"/>
      <c r="BA88" s="387">
        <f t="shared" si="39"/>
        <v>35075</v>
      </c>
      <c r="BB88" s="388" t="s">
        <v>607</v>
      </c>
      <c r="BC88" s="389">
        <v>34515</v>
      </c>
      <c r="BD88" s="389">
        <v>34919</v>
      </c>
      <c r="BE88" s="390" t="s">
        <v>1128</v>
      </c>
      <c r="BF88" s="391" t="s">
        <v>835</v>
      </c>
      <c r="BG88" s="392" t="s">
        <v>615</v>
      </c>
      <c r="BH88" s="393" t="s">
        <v>1364</v>
      </c>
      <c r="BI88" s="394" t="s">
        <v>1129</v>
      </c>
      <c r="BJ88" s="386" t="s">
        <v>292</v>
      </c>
      <c r="BK88" s="395"/>
      <c r="BL88" s="415"/>
      <c r="BM88" s="387">
        <f t="shared" si="40"/>
        <v>35376</v>
      </c>
      <c r="BN88" s="388" t="s">
        <v>362</v>
      </c>
      <c r="BO88" s="389">
        <v>35075</v>
      </c>
      <c r="BP88" s="389">
        <v>35376</v>
      </c>
      <c r="BQ88" s="390" t="s">
        <v>1130</v>
      </c>
      <c r="BR88" s="391" t="s">
        <v>835</v>
      </c>
      <c r="BS88" s="392" t="s">
        <v>615</v>
      </c>
      <c r="BT88" s="393" t="s">
        <v>1335</v>
      </c>
      <c r="BU88" s="394" t="s">
        <v>1131</v>
      </c>
      <c r="BV88" s="386" t="s">
        <v>292</v>
      </c>
      <c r="BW88" s="395"/>
      <c r="BX88" s="417"/>
      <c r="BY88" s="387">
        <f t="shared" si="41"/>
        <v>36006</v>
      </c>
      <c r="BZ88" s="388" t="s">
        <v>363</v>
      </c>
      <c r="CA88" s="389">
        <v>35376</v>
      </c>
      <c r="CB88" s="389">
        <v>35684</v>
      </c>
      <c r="CC88" s="390" t="s">
        <v>1132</v>
      </c>
      <c r="CD88" s="391" t="s">
        <v>835</v>
      </c>
      <c r="CE88" s="392" t="s">
        <v>615</v>
      </c>
      <c r="CF88" s="393" t="s">
        <v>1335</v>
      </c>
      <c r="CG88" s="394" t="s">
        <v>1131</v>
      </c>
      <c r="CH88" s="386" t="s">
        <v>292</v>
      </c>
      <c r="CI88" s="395"/>
      <c r="CJ88" s="417"/>
      <c r="CK88" s="387">
        <f t="shared" si="42"/>
        <v>36621</v>
      </c>
      <c r="CL88" s="388" t="s">
        <v>364</v>
      </c>
      <c r="CM88" s="389">
        <v>36006</v>
      </c>
      <c r="CN88" s="389">
        <v>36438</v>
      </c>
      <c r="CO88" s="390" t="s">
        <v>1103</v>
      </c>
      <c r="CP88" s="391" t="s">
        <v>794</v>
      </c>
      <c r="CQ88" s="392" t="s">
        <v>615</v>
      </c>
      <c r="CR88" s="393" t="s">
        <v>1335</v>
      </c>
      <c r="CS88" s="394" t="s">
        <v>1104</v>
      </c>
      <c r="CT88" s="386" t="s">
        <v>292</v>
      </c>
      <c r="CU88" s="395"/>
      <c r="CV88" s="415"/>
      <c r="CW88" s="387">
        <f t="shared" si="43"/>
        <v>36711</v>
      </c>
      <c r="CX88" s="388" t="s">
        <v>365</v>
      </c>
      <c r="CY88" s="389">
        <v>36621</v>
      </c>
      <c r="CZ88" s="389">
        <v>36711</v>
      </c>
      <c r="DA88" s="390" t="s">
        <v>1034</v>
      </c>
      <c r="DB88" s="391" t="s">
        <v>659</v>
      </c>
      <c r="DC88" s="392" t="s">
        <v>615</v>
      </c>
      <c r="DD88" s="393" t="s">
        <v>1335</v>
      </c>
      <c r="DE88" s="394" t="s">
        <v>1035</v>
      </c>
      <c r="DF88" s="386" t="s">
        <v>292</v>
      </c>
      <c r="DG88" s="395"/>
      <c r="DH88" s="415"/>
      <c r="DI88" s="387">
        <f t="shared" si="44"/>
        <v>37007</v>
      </c>
      <c r="DJ88" s="388" t="s">
        <v>366</v>
      </c>
      <c r="DK88" s="389">
        <v>36711</v>
      </c>
      <c r="DL88" s="389">
        <v>36826</v>
      </c>
      <c r="DM88" s="390" t="s">
        <v>1133</v>
      </c>
      <c r="DN88" s="391" t="s">
        <v>632</v>
      </c>
      <c r="DO88" s="392" t="s">
        <v>615</v>
      </c>
      <c r="DP88" s="393" t="s">
        <v>1335</v>
      </c>
      <c r="DQ88" s="394" t="s">
        <v>1134</v>
      </c>
      <c r="DR88" s="386" t="s">
        <v>292</v>
      </c>
      <c r="DS88" s="395"/>
      <c r="DT88" s="421"/>
      <c r="DU88" s="387">
        <f t="shared" si="45"/>
        <v>37944</v>
      </c>
      <c r="DV88" s="388" t="s">
        <v>367</v>
      </c>
      <c r="DW88" s="389">
        <v>37007</v>
      </c>
      <c r="DX88" s="389">
        <v>37944</v>
      </c>
      <c r="DY88" s="390" t="s">
        <v>724</v>
      </c>
      <c r="DZ88" s="391" t="s">
        <v>664</v>
      </c>
      <c r="EA88" s="392" t="s">
        <v>615</v>
      </c>
      <c r="EB88" s="393" t="s">
        <v>1335</v>
      </c>
      <c r="EC88" s="394" t="s">
        <v>725</v>
      </c>
      <c r="ED88" s="386" t="s">
        <v>292</v>
      </c>
      <c r="EE88" s="395"/>
      <c r="EF88" s="415"/>
      <c r="EG88" s="387">
        <f t="shared" si="46"/>
        <v>38616</v>
      </c>
      <c r="EH88" s="388" t="s">
        <v>368</v>
      </c>
      <c r="EI88" s="389">
        <v>37944</v>
      </c>
      <c r="EJ88" s="389">
        <v>38114</v>
      </c>
      <c r="EK88" s="390" t="s">
        <v>724</v>
      </c>
      <c r="EL88" s="391" t="s">
        <v>664</v>
      </c>
      <c r="EM88" s="392" t="s">
        <v>615</v>
      </c>
      <c r="EN88" s="393" t="s">
        <v>1335</v>
      </c>
      <c r="EO88" s="394" t="s">
        <v>725</v>
      </c>
      <c r="EP88" s="386" t="s">
        <v>292</v>
      </c>
      <c r="EQ88" s="395"/>
      <c r="ER88" s="415"/>
      <c r="ES88" s="387">
        <f t="shared" si="47"/>
        <v>38986</v>
      </c>
      <c r="ET88" s="388" t="s">
        <v>369</v>
      </c>
      <c r="EU88" s="389">
        <v>38616</v>
      </c>
      <c r="EV88" s="389">
        <v>38656</v>
      </c>
      <c r="EW88" s="390" t="s">
        <v>726</v>
      </c>
      <c r="EX88" s="391" t="s">
        <v>632</v>
      </c>
      <c r="EY88" s="392" t="s">
        <v>615</v>
      </c>
      <c r="EZ88" s="393" t="s">
        <v>1335</v>
      </c>
      <c r="FA88" s="394" t="s">
        <v>727</v>
      </c>
      <c r="FB88" s="386" t="s">
        <v>292</v>
      </c>
      <c r="FC88" s="395"/>
      <c r="FD88" s="418"/>
      <c r="FE88" s="387">
        <f t="shared" si="48"/>
        <v>39351</v>
      </c>
      <c r="FF88" s="388" t="s">
        <v>370</v>
      </c>
      <c r="FG88" s="389">
        <v>38986</v>
      </c>
      <c r="FH88" s="389">
        <v>39321</v>
      </c>
      <c r="FI88" s="390" t="s">
        <v>668</v>
      </c>
      <c r="FJ88" s="391" t="s">
        <v>669</v>
      </c>
      <c r="FK88" s="392" t="s">
        <v>615</v>
      </c>
      <c r="FL88" s="393" t="s">
        <v>1335</v>
      </c>
      <c r="FM88" s="394" t="s">
        <v>670</v>
      </c>
      <c r="FN88" s="386" t="s">
        <v>292</v>
      </c>
      <c r="FO88" s="395"/>
      <c r="FP88" s="418"/>
      <c r="FQ88" s="387">
        <f t="shared" si="49"/>
        <v>39662</v>
      </c>
      <c r="FR88" s="388" t="s">
        <v>372</v>
      </c>
      <c r="FS88" s="389">
        <v>39351</v>
      </c>
      <c r="FT88" s="389">
        <v>39662</v>
      </c>
      <c r="FU88" s="390" t="s">
        <v>631</v>
      </c>
      <c r="FV88" s="391" t="s">
        <v>632</v>
      </c>
      <c r="FW88" s="392" t="s">
        <v>615</v>
      </c>
      <c r="FX88" s="393" t="s">
        <v>1335</v>
      </c>
      <c r="FY88" s="394" t="s">
        <v>633</v>
      </c>
      <c r="FZ88" s="386" t="s">
        <v>292</v>
      </c>
      <c r="GA88" s="395"/>
      <c r="GB88" s="418"/>
      <c r="GC88" s="387">
        <f t="shared" si="50"/>
        <v>39715</v>
      </c>
      <c r="GD88" s="388" t="s">
        <v>373</v>
      </c>
      <c r="GE88" s="389">
        <v>39662</v>
      </c>
      <c r="GF88" s="389">
        <v>39715</v>
      </c>
      <c r="GG88" s="390" t="s">
        <v>631</v>
      </c>
      <c r="GH88" s="391" t="s">
        <v>632</v>
      </c>
      <c r="GI88" s="392" t="s">
        <v>615</v>
      </c>
      <c r="GJ88" s="393" t="s">
        <v>1335</v>
      </c>
      <c r="GK88" s="394" t="s">
        <v>633</v>
      </c>
      <c r="GL88" s="386" t="s">
        <v>292</v>
      </c>
      <c r="GM88" s="395"/>
      <c r="GN88" s="418"/>
      <c r="GO88" s="387">
        <f t="shared" si="51"/>
        <v>40072</v>
      </c>
      <c r="GP88" s="388" t="s">
        <v>374</v>
      </c>
      <c r="GQ88" s="389">
        <v>39715</v>
      </c>
      <c r="GR88" s="389">
        <v>40072</v>
      </c>
      <c r="GS88" s="390" t="s">
        <v>825</v>
      </c>
      <c r="GT88" s="391" t="s">
        <v>680</v>
      </c>
      <c r="GU88" s="392" t="s">
        <v>615</v>
      </c>
      <c r="GV88" s="393" t="s">
        <v>1335</v>
      </c>
      <c r="GW88" s="394" t="s">
        <v>826</v>
      </c>
      <c r="GX88" s="386"/>
      <c r="GY88" s="395"/>
      <c r="GZ88" s="418"/>
      <c r="HA88" s="387">
        <f t="shared" si="52"/>
        <v>40337</v>
      </c>
      <c r="HB88" s="388" t="s">
        <v>375</v>
      </c>
      <c r="HC88" s="389">
        <v>40072</v>
      </c>
      <c r="HD88" s="389">
        <v>40337</v>
      </c>
      <c r="HE88" s="390" t="s">
        <v>1135</v>
      </c>
      <c r="HF88" s="391" t="s">
        <v>664</v>
      </c>
      <c r="HG88" s="392" t="s">
        <v>615</v>
      </c>
      <c r="HH88" s="393" t="s">
        <v>1336</v>
      </c>
      <c r="HI88" s="394" t="s">
        <v>1136</v>
      </c>
      <c r="HJ88" s="386" t="s">
        <v>292</v>
      </c>
      <c r="HK88" s="395"/>
      <c r="HM88" s="387">
        <f t="shared" si="53"/>
        <v>40788</v>
      </c>
      <c r="HN88" s="388" t="s">
        <v>1471</v>
      </c>
      <c r="HO88" s="396">
        <v>40337</v>
      </c>
      <c r="HP88" s="389">
        <v>40557</v>
      </c>
      <c r="HQ88" s="390" t="s">
        <v>1248</v>
      </c>
      <c r="HR88" s="391" t="s">
        <v>769</v>
      </c>
      <c r="HS88" s="392" t="s">
        <v>615</v>
      </c>
      <c r="HT88" s="393" t="s">
        <v>1336</v>
      </c>
      <c r="HU88" s="394" t="s">
        <v>1249</v>
      </c>
      <c r="HV88" s="386" t="s">
        <v>292</v>
      </c>
      <c r="HW88" s="395"/>
      <c r="HY88" s="387">
        <f t="shared" si="54"/>
        <v>41269</v>
      </c>
      <c r="HZ88" s="388" t="s">
        <v>1472</v>
      </c>
      <c r="IA88" s="419">
        <v>40788</v>
      </c>
      <c r="IB88" s="419">
        <v>41269</v>
      </c>
      <c r="IC88" s="390" t="s">
        <v>1549</v>
      </c>
      <c r="ID88" s="391" t="s">
        <v>664</v>
      </c>
      <c r="IE88" s="392" t="s">
        <v>615</v>
      </c>
      <c r="IF88" s="393" t="s">
        <v>1336</v>
      </c>
      <c r="IG88" s="394" t="s">
        <v>1550</v>
      </c>
      <c r="IH88" s="386" t="s">
        <v>292</v>
      </c>
      <c r="II88" s="395"/>
      <c r="IJ88" s="420"/>
      <c r="IK88" s="387">
        <f t="shared" si="55"/>
        <v>41997</v>
      </c>
      <c r="IL88" s="388" t="s">
        <v>371</v>
      </c>
      <c r="IM88" s="419">
        <v>41269</v>
      </c>
      <c r="IN88" s="419">
        <f>IK$3</f>
        <v>41997</v>
      </c>
      <c r="IO88" s="390" t="s">
        <v>621</v>
      </c>
      <c r="IP88" s="391" t="s">
        <v>622</v>
      </c>
      <c r="IQ88" s="392" t="s">
        <v>615</v>
      </c>
      <c r="IR88" s="393" t="s">
        <v>1335</v>
      </c>
      <c r="IS88" s="394" t="s">
        <v>623</v>
      </c>
      <c r="IT88" s="386" t="s">
        <v>292</v>
      </c>
      <c r="IU88" s="395"/>
      <c r="IV88" s="420" t="s">
        <v>292</v>
      </c>
      <c r="IW88" s="387">
        <f t="shared" si="239"/>
        <v>43040</v>
      </c>
      <c r="IX88" s="388" t="str">
        <f t="shared" si="240"/>
        <v>Abe III</v>
      </c>
      <c r="IY88" s="419">
        <f t="shared" si="246"/>
        <v>41997</v>
      </c>
      <c r="IZ88" s="396">
        <f t="shared" si="247"/>
        <v>43040</v>
      </c>
      <c r="JA88" s="390" t="str">
        <f t="shared" si="241"/>
        <v>Yoshihide Suga</v>
      </c>
      <c r="JB88" s="391" t="str">
        <f t="shared" si="248"/>
        <v>1948</v>
      </c>
      <c r="JC88" s="392" t="str">
        <f t="shared" si="242"/>
        <v>male</v>
      </c>
      <c r="JD88" s="393" t="s">
        <v>1335</v>
      </c>
      <c r="JE88" s="394" t="str">
        <f t="shared" si="244"/>
        <v>Suga_Yoshihide_1948</v>
      </c>
      <c r="JF88" s="386" t="str">
        <f t="shared" si="245"/>
        <v/>
      </c>
      <c r="JG88" s="395" t="s">
        <v>1878</v>
      </c>
      <c r="JH88" s="420" t="s">
        <v>1841</v>
      </c>
      <c r="JI88" s="387">
        <f t="shared" si="229"/>
        <v>44090</v>
      </c>
      <c r="JJ88" s="388" t="str">
        <f t="shared" si="230"/>
        <v>Abe IV</v>
      </c>
      <c r="JK88" s="419">
        <f t="shared" si="231"/>
        <v>43040</v>
      </c>
      <c r="JL88" s="396">
        <f t="shared" si="232"/>
        <v>44090</v>
      </c>
      <c r="JM88" s="390" t="str">
        <f t="shared" si="233"/>
        <v>Yoshihide Suga</v>
      </c>
      <c r="JN88" s="391" t="str">
        <f t="shared" si="234"/>
        <v>1948</v>
      </c>
      <c r="JO88" s="392" t="str">
        <f t="shared" si="235"/>
        <v>male</v>
      </c>
      <c r="JP88" s="393" t="str">
        <f t="shared" si="236"/>
        <v>jp_ldp01</v>
      </c>
      <c r="JQ88" s="394" t="str">
        <f t="shared" si="237"/>
        <v>Suga_Yoshihide_1948</v>
      </c>
      <c r="JR88" s="386" t="str">
        <f t="shared" si="238"/>
        <v/>
      </c>
      <c r="JS88" s="395"/>
      <c r="JT88" s="420" t="s">
        <v>2027</v>
      </c>
      <c r="JU88" s="387">
        <f t="shared" si="217"/>
        <v>44196</v>
      </c>
      <c r="JV88" s="388" t="str">
        <f t="shared" si="218"/>
        <v>Suga I</v>
      </c>
      <c r="JW88" s="419">
        <f t="shared" si="219"/>
        <v>44090</v>
      </c>
      <c r="JX88" s="396">
        <f t="shared" si="220"/>
        <v>44196</v>
      </c>
      <c r="JY88" s="390" t="str">
        <f t="shared" si="221"/>
        <v>Katsunobu Kato</v>
      </c>
      <c r="JZ88" s="391" t="str">
        <f t="shared" si="222"/>
        <v>1955</v>
      </c>
      <c r="KA88" s="392" t="str">
        <f t="shared" si="223"/>
        <v>male</v>
      </c>
      <c r="KB88" s="393" t="str">
        <f t="shared" si="224"/>
        <v>jp_ldp01</v>
      </c>
      <c r="KC88" s="394" t="str">
        <f t="shared" si="225"/>
        <v>Kato_Katsunobu_1955</v>
      </c>
      <c r="KD88" s="386" t="str">
        <f t="shared" si="226"/>
        <v/>
      </c>
      <c r="KE88" s="395"/>
      <c r="KF88" s="420" t="s">
        <v>2006</v>
      </c>
      <c r="KG88" s="387" t="str">
        <f t="shared" si="208"/>
        <v/>
      </c>
      <c r="KH88" s="388" t="str">
        <f t="shared" si="209"/>
        <v/>
      </c>
      <c r="KI88" s="419" t="str">
        <f t="shared" si="210"/>
        <v/>
      </c>
      <c r="KJ88" s="396" t="str">
        <f t="shared" si="211"/>
        <v/>
      </c>
      <c r="KK88" s="390" t="str">
        <f t="shared" si="212"/>
        <v/>
      </c>
      <c r="KL88" s="391" t="str">
        <f t="shared" si="227"/>
        <v/>
      </c>
      <c r="KM88" s="392" t="str">
        <f t="shared" si="213"/>
        <v/>
      </c>
      <c r="KN88" s="393" t="str">
        <f t="shared" si="214"/>
        <v/>
      </c>
      <c r="KO88" s="394" t="str">
        <f t="shared" si="215"/>
        <v/>
      </c>
      <c r="KP88" s="386" t="str">
        <f t="shared" si="216"/>
        <v/>
      </c>
      <c r="KQ88" s="395"/>
      <c r="KR88" s="420"/>
    </row>
    <row r="89" spans="1:304" ht="13.5" customHeight="1">
      <c r="A89" s="385"/>
      <c r="B89" s="415" t="s">
        <v>1824</v>
      </c>
      <c r="D89" s="364"/>
      <c r="E89" s="387" t="str">
        <f t="shared" si="35"/>
        <v/>
      </c>
      <c r="F89" s="388" t="s">
        <v>292</v>
      </c>
      <c r="G89" s="389" t="s">
        <v>292</v>
      </c>
      <c r="H89" s="389" t="s">
        <v>292</v>
      </c>
      <c r="I89" s="390" t="s">
        <v>292</v>
      </c>
      <c r="J89" s="391" t="s">
        <v>292</v>
      </c>
      <c r="K89" s="392" t="s">
        <v>292</v>
      </c>
      <c r="L89" s="393" t="s">
        <v>292</v>
      </c>
      <c r="M89" s="394" t="s">
        <v>292</v>
      </c>
      <c r="N89" s="386" t="s">
        <v>292</v>
      </c>
      <c r="O89" s="395"/>
      <c r="P89" s="415"/>
      <c r="Q89" s="387">
        <f t="shared" si="36"/>
        <v>34190</v>
      </c>
      <c r="R89" s="388" t="s">
        <v>297</v>
      </c>
      <c r="S89" s="389">
        <v>33950</v>
      </c>
      <c r="T89" s="389">
        <v>34190</v>
      </c>
      <c r="U89" s="390" t="s">
        <v>763</v>
      </c>
      <c r="V89" s="391" t="s">
        <v>693</v>
      </c>
      <c r="W89" s="392" t="s">
        <v>615</v>
      </c>
      <c r="X89" s="393" t="s">
        <v>1335</v>
      </c>
      <c r="Y89" s="394" t="s">
        <v>764</v>
      </c>
      <c r="Z89" s="386" t="s">
        <v>292</v>
      </c>
      <c r="AA89" s="395"/>
      <c r="AB89" s="415"/>
      <c r="AC89" s="387" t="str">
        <f t="shared" si="37"/>
        <v/>
      </c>
      <c r="AD89" s="388" t="s">
        <v>292</v>
      </c>
      <c r="AE89" s="389" t="s">
        <v>292</v>
      </c>
      <c r="AF89" s="389" t="s">
        <v>292</v>
      </c>
      <c r="AG89" s="390" t="s">
        <v>292</v>
      </c>
      <c r="AH89" s="391" t="s">
        <v>292</v>
      </c>
      <c r="AI89" s="392" t="s">
        <v>292</v>
      </c>
      <c r="AJ89" s="393" t="s">
        <v>292</v>
      </c>
      <c r="AK89" s="394" t="s">
        <v>292</v>
      </c>
      <c r="AL89" s="386" t="s">
        <v>292</v>
      </c>
      <c r="AM89" s="395"/>
      <c r="AN89" s="415"/>
      <c r="AO89" s="387" t="str">
        <f t="shared" si="38"/>
        <v/>
      </c>
      <c r="AP89" s="388" t="s">
        <v>292</v>
      </c>
      <c r="AQ89" s="389" t="s">
        <v>292</v>
      </c>
      <c r="AR89" s="389" t="s">
        <v>292</v>
      </c>
      <c r="AS89" s="390" t="s">
        <v>292</v>
      </c>
      <c r="AT89" s="391" t="s">
        <v>292</v>
      </c>
      <c r="AU89" s="392" t="s">
        <v>292</v>
      </c>
      <c r="AV89" s="393" t="s">
        <v>292</v>
      </c>
      <c r="AW89" s="394" t="s">
        <v>292</v>
      </c>
      <c r="AX89" s="386" t="s">
        <v>292</v>
      </c>
      <c r="AY89" s="395"/>
      <c r="AZ89" s="415"/>
      <c r="BA89" s="387">
        <f t="shared" si="39"/>
        <v>35075</v>
      </c>
      <c r="BB89" s="388" t="s">
        <v>607</v>
      </c>
      <c r="BC89" s="389">
        <v>34919</v>
      </c>
      <c r="BD89" s="389">
        <v>35075</v>
      </c>
      <c r="BE89" s="390" t="s">
        <v>1031</v>
      </c>
      <c r="BF89" s="391">
        <v>1925</v>
      </c>
      <c r="BG89" s="392" t="s">
        <v>615</v>
      </c>
      <c r="BH89" s="393" t="s">
        <v>1364</v>
      </c>
      <c r="BI89" s="394" t="s">
        <v>1777</v>
      </c>
      <c r="BJ89" s="386" t="s">
        <v>292</v>
      </c>
      <c r="BK89" s="395"/>
      <c r="BL89" s="415"/>
      <c r="BM89" s="387" t="str">
        <f t="shared" si="40"/>
        <v/>
      </c>
      <c r="BN89" s="388" t="s">
        <v>292</v>
      </c>
      <c r="BO89" s="389" t="s">
        <v>292</v>
      </c>
      <c r="BP89" s="389" t="s">
        <v>292</v>
      </c>
      <c r="BQ89" s="390" t="s">
        <v>292</v>
      </c>
      <c r="BR89" s="391" t="s">
        <v>292</v>
      </c>
      <c r="BS89" s="392" t="s">
        <v>292</v>
      </c>
      <c r="BT89" s="393" t="s">
        <v>292</v>
      </c>
      <c r="BU89" s="394" t="s">
        <v>292</v>
      </c>
      <c r="BV89" s="386" t="s">
        <v>292</v>
      </c>
      <c r="BW89" s="395"/>
      <c r="BX89" s="417"/>
      <c r="BY89" s="387">
        <f t="shared" si="41"/>
        <v>36006</v>
      </c>
      <c r="BZ89" s="388" t="s">
        <v>363</v>
      </c>
      <c r="CA89" s="389">
        <v>35684</v>
      </c>
      <c r="CB89" s="389">
        <v>36006</v>
      </c>
      <c r="CC89" s="390" t="s">
        <v>1032</v>
      </c>
      <c r="CD89" s="391" t="s">
        <v>733</v>
      </c>
      <c r="CE89" s="392" t="s">
        <v>615</v>
      </c>
      <c r="CF89" s="393" t="s">
        <v>1335</v>
      </c>
      <c r="CG89" s="394" t="s">
        <v>1033</v>
      </c>
      <c r="CH89" s="386" t="s">
        <v>292</v>
      </c>
      <c r="CI89" s="395"/>
      <c r="CJ89" s="418"/>
      <c r="CK89" s="387">
        <f t="shared" si="42"/>
        <v>36621</v>
      </c>
      <c r="CL89" s="388" t="s">
        <v>364</v>
      </c>
      <c r="CM89" s="389">
        <v>36438</v>
      </c>
      <c r="CN89" s="389">
        <v>36621</v>
      </c>
      <c r="CO89" s="390" t="s">
        <v>1034</v>
      </c>
      <c r="CP89" s="391" t="s">
        <v>659</v>
      </c>
      <c r="CQ89" s="392" t="s">
        <v>615</v>
      </c>
      <c r="CR89" s="393" t="s">
        <v>1335</v>
      </c>
      <c r="CS89" s="394" t="s">
        <v>1035</v>
      </c>
      <c r="CT89" s="386" t="s">
        <v>292</v>
      </c>
      <c r="CU89" s="395"/>
      <c r="CV89" s="415"/>
      <c r="CW89" s="387" t="str">
        <f t="shared" si="43"/>
        <v/>
      </c>
      <c r="CX89" s="388" t="s">
        <v>292</v>
      </c>
      <c r="CY89" s="389" t="s">
        <v>292</v>
      </c>
      <c r="CZ89" s="389" t="s">
        <v>292</v>
      </c>
      <c r="DA89" s="390" t="s">
        <v>292</v>
      </c>
      <c r="DB89" s="391" t="s">
        <v>292</v>
      </c>
      <c r="DC89" s="392" t="s">
        <v>292</v>
      </c>
      <c r="DD89" s="393" t="s">
        <v>292</v>
      </c>
      <c r="DE89" s="394" t="s">
        <v>292</v>
      </c>
      <c r="DF89" s="386" t="s">
        <v>292</v>
      </c>
      <c r="DG89" s="395"/>
      <c r="DH89" s="415"/>
      <c r="DI89" s="387">
        <f t="shared" si="44"/>
        <v>37007</v>
      </c>
      <c r="DJ89" s="388" t="s">
        <v>366</v>
      </c>
      <c r="DK89" s="389">
        <v>36826</v>
      </c>
      <c r="DL89" s="389">
        <v>37007</v>
      </c>
      <c r="DM89" s="390" t="s">
        <v>724</v>
      </c>
      <c r="DN89" s="391" t="s">
        <v>755</v>
      </c>
      <c r="DO89" s="392" t="s">
        <v>615</v>
      </c>
      <c r="DP89" s="393" t="s">
        <v>1335</v>
      </c>
      <c r="DQ89" s="394" t="s">
        <v>756</v>
      </c>
      <c r="DR89" s="386" t="s">
        <v>292</v>
      </c>
      <c r="DS89" s="395"/>
      <c r="DT89" s="415"/>
      <c r="DU89" s="387" t="str">
        <f t="shared" si="45"/>
        <v/>
      </c>
      <c r="DV89" s="388" t="s">
        <v>292</v>
      </c>
      <c r="DW89" s="389" t="s">
        <v>292</v>
      </c>
      <c r="DX89" s="389" t="s">
        <v>292</v>
      </c>
      <c r="DY89" s="390" t="s">
        <v>292</v>
      </c>
      <c r="DZ89" s="391" t="s">
        <v>292</v>
      </c>
      <c r="EA89" s="392" t="s">
        <v>292</v>
      </c>
      <c r="EB89" s="393" t="s">
        <v>292</v>
      </c>
      <c r="EC89" s="394" t="s">
        <v>292</v>
      </c>
      <c r="ED89" s="386" t="s">
        <v>292</v>
      </c>
      <c r="EE89" s="395"/>
      <c r="EF89" s="415"/>
      <c r="EG89" s="387">
        <f t="shared" si="46"/>
        <v>38616</v>
      </c>
      <c r="EH89" s="388" t="s">
        <v>368</v>
      </c>
      <c r="EI89" s="389">
        <v>38114</v>
      </c>
      <c r="EJ89" s="389">
        <v>38616</v>
      </c>
      <c r="EK89" s="390" t="s">
        <v>726</v>
      </c>
      <c r="EL89" s="391" t="s">
        <v>632</v>
      </c>
      <c r="EM89" s="392" t="s">
        <v>615</v>
      </c>
      <c r="EN89" s="393" t="s">
        <v>1335</v>
      </c>
      <c r="EO89" s="394" t="s">
        <v>727</v>
      </c>
      <c r="EP89" s="386" t="s">
        <v>292</v>
      </c>
      <c r="EQ89" s="395"/>
      <c r="ER89" s="418"/>
      <c r="ES89" s="387">
        <f t="shared" si="47"/>
        <v>38986</v>
      </c>
      <c r="ET89" s="388" t="s">
        <v>369</v>
      </c>
      <c r="EU89" s="389">
        <v>38656</v>
      </c>
      <c r="EV89" s="389">
        <v>38986</v>
      </c>
      <c r="EW89" s="390" t="s">
        <v>618</v>
      </c>
      <c r="EX89" s="391" t="s">
        <v>619</v>
      </c>
      <c r="EY89" s="392" t="s">
        <v>615</v>
      </c>
      <c r="EZ89" s="393" t="s">
        <v>1335</v>
      </c>
      <c r="FA89" s="394" t="s">
        <v>620</v>
      </c>
      <c r="FB89" s="386" t="s">
        <v>292</v>
      </c>
      <c r="FC89" s="395"/>
      <c r="FD89" s="418"/>
      <c r="FE89" s="387">
        <f t="shared" si="48"/>
        <v>39351</v>
      </c>
      <c r="FF89" s="388" t="s">
        <v>370</v>
      </c>
      <c r="FG89" s="389">
        <v>39321</v>
      </c>
      <c r="FH89" s="389">
        <v>39351</v>
      </c>
      <c r="FI89" s="390" t="s">
        <v>671</v>
      </c>
      <c r="FJ89" s="391" t="s">
        <v>645</v>
      </c>
      <c r="FK89" s="392" t="s">
        <v>615</v>
      </c>
      <c r="FL89" s="393" t="s">
        <v>1335</v>
      </c>
      <c r="FM89" s="394" t="s">
        <v>672</v>
      </c>
      <c r="FN89" s="386" t="s">
        <v>292</v>
      </c>
      <c r="FO89" s="395"/>
      <c r="FP89" s="418"/>
      <c r="FQ89" s="387" t="str">
        <f t="shared" si="49"/>
        <v/>
      </c>
      <c r="FR89" s="388" t="s">
        <v>292</v>
      </c>
      <c r="FS89" s="389" t="s">
        <v>292</v>
      </c>
      <c r="FT89" s="389" t="s">
        <v>292</v>
      </c>
      <c r="FU89" s="390" t="s">
        <v>292</v>
      </c>
      <c r="FV89" s="391" t="s">
        <v>292</v>
      </c>
      <c r="FW89" s="392" t="s">
        <v>292</v>
      </c>
      <c r="FX89" s="393" t="s">
        <v>292</v>
      </c>
      <c r="FY89" s="394" t="s">
        <v>292</v>
      </c>
      <c r="FZ89" s="386" t="s">
        <v>292</v>
      </c>
      <c r="GA89" s="395"/>
      <c r="GB89" s="418"/>
      <c r="GC89" s="387" t="str">
        <f t="shared" si="50"/>
        <v/>
      </c>
      <c r="GD89" s="388" t="s">
        <v>292</v>
      </c>
      <c r="GE89" s="389" t="s">
        <v>292</v>
      </c>
      <c r="GF89" s="389" t="s">
        <v>292</v>
      </c>
      <c r="GG89" s="390" t="s">
        <v>292</v>
      </c>
      <c r="GH89" s="391" t="s">
        <v>292</v>
      </c>
      <c r="GI89" s="392" t="s">
        <v>292</v>
      </c>
      <c r="GJ89" s="393" t="s">
        <v>292</v>
      </c>
      <c r="GK89" s="394" t="s">
        <v>292</v>
      </c>
      <c r="GL89" s="386" t="s">
        <v>292</v>
      </c>
      <c r="GM89" s="395"/>
      <c r="GN89" s="418"/>
      <c r="GO89" s="387" t="str">
        <f t="shared" si="51"/>
        <v/>
      </c>
      <c r="GP89" s="388" t="s">
        <v>292</v>
      </c>
      <c r="GQ89" s="389" t="s">
        <v>292</v>
      </c>
      <c r="GR89" s="389" t="s">
        <v>292</v>
      </c>
      <c r="GS89" s="390" t="s">
        <v>292</v>
      </c>
      <c r="GT89" s="391" t="s">
        <v>292</v>
      </c>
      <c r="GU89" s="392" t="s">
        <v>292</v>
      </c>
      <c r="GV89" s="393" t="s">
        <v>292</v>
      </c>
      <c r="GW89" s="394" t="s">
        <v>292</v>
      </c>
      <c r="GX89" s="386"/>
      <c r="GY89" s="395"/>
      <c r="GZ89" s="418"/>
      <c r="HA89" s="387" t="str">
        <f t="shared" si="52"/>
        <v/>
      </c>
      <c r="HB89" s="388" t="s">
        <v>292</v>
      </c>
      <c r="HC89" s="389" t="s">
        <v>292</v>
      </c>
      <c r="HD89" s="389" t="s">
        <v>292</v>
      </c>
      <c r="HE89" s="390" t="s">
        <v>292</v>
      </c>
      <c r="HF89" s="391" t="s">
        <v>292</v>
      </c>
      <c r="HG89" s="392" t="s">
        <v>292</v>
      </c>
      <c r="HH89" s="393" t="s">
        <v>292</v>
      </c>
      <c r="HI89" s="394" t="s">
        <v>292</v>
      </c>
      <c r="HJ89" s="386" t="s">
        <v>292</v>
      </c>
      <c r="HK89" s="395"/>
      <c r="HM89" s="387">
        <f t="shared" si="53"/>
        <v>40788</v>
      </c>
      <c r="HN89" s="388" t="s">
        <v>1471</v>
      </c>
      <c r="HO89" s="396">
        <v>40557</v>
      </c>
      <c r="HP89" s="389">
        <v>40788</v>
      </c>
      <c r="HQ89" s="390" t="s">
        <v>1531</v>
      </c>
      <c r="HR89" s="391" t="s">
        <v>1491</v>
      </c>
      <c r="HS89" s="392" t="s">
        <v>615</v>
      </c>
      <c r="HT89" s="393" t="s">
        <v>1336</v>
      </c>
      <c r="HU89" s="394" t="s">
        <v>1532</v>
      </c>
      <c r="HV89" s="386" t="s">
        <v>292</v>
      </c>
      <c r="HW89" s="395"/>
      <c r="HY89" s="387" t="str">
        <f t="shared" si="54"/>
        <v/>
      </c>
      <c r="HZ89" s="388" t="s">
        <v>292</v>
      </c>
      <c r="IA89" s="419" t="s">
        <v>292</v>
      </c>
      <c r="IB89" s="419" t="s">
        <v>292</v>
      </c>
      <c r="IC89" s="390" t="s">
        <v>292</v>
      </c>
      <c r="ID89" s="391" t="s">
        <v>292</v>
      </c>
      <c r="IE89" s="392" t="s">
        <v>292</v>
      </c>
      <c r="IF89" s="393" t="s">
        <v>292</v>
      </c>
      <c r="IG89" s="394" t="s">
        <v>292</v>
      </c>
      <c r="IH89" s="386" t="s">
        <v>292</v>
      </c>
      <c r="II89" s="395"/>
      <c r="IK89" s="387"/>
      <c r="IL89" s="388"/>
      <c r="IM89" s="419"/>
      <c r="IN89" s="396"/>
      <c r="IO89" s="390"/>
      <c r="IP89" s="391"/>
      <c r="IQ89" s="392"/>
      <c r="IR89" s="393"/>
      <c r="IS89" s="394"/>
      <c r="IT89" s="386"/>
      <c r="IU89" s="395"/>
      <c r="IV89" s="364" t="s">
        <v>292</v>
      </c>
      <c r="IW89" s="387" t="str">
        <f t="shared" si="239"/>
        <v/>
      </c>
      <c r="IX89" s="388" t="str">
        <f t="shared" si="240"/>
        <v/>
      </c>
      <c r="IY89" s="419" t="str">
        <f t="shared" si="246"/>
        <v/>
      </c>
      <c r="IZ89" s="396" t="str">
        <f t="shared" si="247"/>
        <v/>
      </c>
      <c r="JA89" s="390" t="str">
        <f t="shared" si="241"/>
        <v/>
      </c>
      <c r="JB89" s="391" t="str">
        <f t="shared" si="248"/>
        <v/>
      </c>
      <c r="JC89" s="392" t="str">
        <f t="shared" si="242"/>
        <v/>
      </c>
      <c r="JD89" s="393" t="str">
        <f t="shared" si="243"/>
        <v/>
      </c>
      <c r="JE89" s="394" t="str">
        <f t="shared" si="244"/>
        <v/>
      </c>
      <c r="JF89" s="386" t="str">
        <f t="shared" si="245"/>
        <v/>
      </c>
      <c r="JG89" s="395"/>
      <c r="JH89" s="420" t="s">
        <v>292</v>
      </c>
      <c r="JI89" s="387" t="str">
        <f t="shared" si="229"/>
        <v/>
      </c>
      <c r="JJ89" s="388" t="str">
        <f t="shared" si="230"/>
        <v/>
      </c>
      <c r="JK89" s="419" t="str">
        <f t="shared" si="231"/>
        <v/>
      </c>
      <c r="JL89" s="396" t="str">
        <f t="shared" si="232"/>
        <v/>
      </c>
      <c r="JM89" s="390" t="str">
        <f t="shared" si="233"/>
        <v/>
      </c>
      <c r="JN89" s="391" t="str">
        <f t="shared" si="234"/>
        <v/>
      </c>
      <c r="JO89" s="392" t="str">
        <f t="shared" si="235"/>
        <v/>
      </c>
      <c r="JP89" s="393" t="str">
        <f t="shared" si="236"/>
        <v/>
      </c>
      <c r="JQ89" s="394" t="str">
        <f t="shared" si="237"/>
        <v/>
      </c>
      <c r="JR89" s="386" t="str">
        <f t="shared" si="238"/>
        <v/>
      </c>
      <c r="JS89" s="395"/>
      <c r="JT89" s="420" t="s">
        <v>292</v>
      </c>
      <c r="JU89" s="387" t="str">
        <f t="shared" si="217"/>
        <v/>
      </c>
      <c r="JV89" s="388" t="str">
        <f t="shared" si="218"/>
        <v/>
      </c>
      <c r="JW89" s="419" t="str">
        <f t="shared" si="219"/>
        <v/>
      </c>
      <c r="JX89" s="396" t="str">
        <f t="shared" si="220"/>
        <v/>
      </c>
      <c r="JY89" s="390" t="str">
        <f t="shared" si="221"/>
        <v/>
      </c>
      <c r="JZ89" s="391" t="str">
        <f t="shared" si="222"/>
        <v/>
      </c>
      <c r="KA89" s="392" t="str">
        <f t="shared" si="223"/>
        <v/>
      </c>
      <c r="KB89" s="393" t="str">
        <f t="shared" si="224"/>
        <v/>
      </c>
      <c r="KC89" s="394" t="str">
        <f t="shared" si="225"/>
        <v/>
      </c>
      <c r="KD89" s="386" t="str">
        <f t="shared" si="226"/>
        <v/>
      </c>
      <c r="KE89" s="395"/>
      <c r="KG89" s="387" t="str">
        <f t="shared" si="208"/>
        <v/>
      </c>
      <c r="KH89" s="388" t="str">
        <f t="shared" si="209"/>
        <v/>
      </c>
      <c r="KI89" s="419" t="str">
        <f t="shared" si="210"/>
        <v/>
      </c>
      <c r="KJ89" s="396" t="str">
        <f t="shared" si="211"/>
        <v/>
      </c>
      <c r="KK89" s="390" t="str">
        <f t="shared" si="212"/>
        <v/>
      </c>
      <c r="KL89" s="391" t="str">
        <f t="shared" si="227"/>
        <v/>
      </c>
      <c r="KM89" s="392" t="str">
        <f t="shared" si="213"/>
        <v/>
      </c>
      <c r="KN89" s="393" t="str">
        <f t="shared" si="214"/>
        <v/>
      </c>
      <c r="KO89" s="394" t="str">
        <f t="shared" si="215"/>
        <v/>
      </c>
      <c r="KP89" s="386" t="str">
        <f t="shared" si="216"/>
        <v/>
      </c>
      <c r="KQ89" s="395"/>
    </row>
    <row r="90" spans="1:304" ht="13.5" customHeight="1">
      <c r="A90" s="385"/>
      <c r="B90" s="415" t="s">
        <v>351</v>
      </c>
      <c r="D90" s="364"/>
      <c r="E90" s="387">
        <f t="shared" si="35"/>
        <v>33548</v>
      </c>
      <c r="F90" s="388" t="s">
        <v>296</v>
      </c>
      <c r="G90" s="389">
        <v>32932</v>
      </c>
      <c r="H90" s="389">
        <v>33548</v>
      </c>
      <c r="I90" s="390" t="s">
        <v>1036</v>
      </c>
      <c r="J90" s="391" t="s">
        <v>835</v>
      </c>
      <c r="K90" s="392" t="s">
        <v>615</v>
      </c>
      <c r="L90" s="393" t="s">
        <v>1335</v>
      </c>
      <c r="M90" s="394" t="s">
        <v>1037</v>
      </c>
      <c r="N90" s="386" t="s">
        <v>292</v>
      </c>
      <c r="O90" s="395"/>
      <c r="P90" s="415"/>
      <c r="Q90" s="387">
        <f t="shared" si="36"/>
        <v>34190</v>
      </c>
      <c r="R90" s="388" t="s">
        <v>297</v>
      </c>
      <c r="S90" s="389">
        <v>33548</v>
      </c>
      <c r="T90" s="389">
        <v>33950</v>
      </c>
      <c r="U90" s="390" t="s">
        <v>1038</v>
      </c>
      <c r="V90" s="391" t="s">
        <v>745</v>
      </c>
      <c r="W90" s="392" t="s">
        <v>615</v>
      </c>
      <c r="X90" s="393" t="s">
        <v>1335</v>
      </c>
      <c r="Y90" s="394" t="s">
        <v>1039</v>
      </c>
      <c r="Z90" s="386" t="s">
        <v>292</v>
      </c>
      <c r="AA90" s="395"/>
      <c r="AB90" s="415"/>
      <c r="AC90" s="387">
        <f t="shared" si="37"/>
        <v>34452</v>
      </c>
      <c r="AD90" s="388" t="s">
        <v>713</v>
      </c>
      <c r="AE90" s="389">
        <v>34190</v>
      </c>
      <c r="AF90" s="389">
        <v>34452</v>
      </c>
      <c r="AG90" s="390" t="s">
        <v>1042</v>
      </c>
      <c r="AH90" s="391" t="s">
        <v>873</v>
      </c>
      <c r="AI90" s="392" t="s">
        <v>615</v>
      </c>
      <c r="AJ90" s="393" t="s">
        <v>1338</v>
      </c>
      <c r="AK90" s="394" t="s">
        <v>1043</v>
      </c>
      <c r="AL90" s="386" t="s">
        <v>292</v>
      </c>
      <c r="AM90" s="395"/>
      <c r="AN90" s="415"/>
      <c r="AO90" s="387">
        <f t="shared" si="38"/>
        <v>34515</v>
      </c>
      <c r="AP90" s="388" t="s">
        <v>602</v>
      </c>
      <c r="AQ90" s="389">
        <v>34452</v>
      </c>
      <c r="AR90" s="389">
        <v>34515</v>
      </c>
      <c r="AS90" s="390" t="s">
        <v>1042</v>
      </c>
      <c r="AT90" s="391" t="s">
        <v>873</v>
      </c>
      <c r="AU90" s="392" t="s">
        <v>615</v>
      </c>
      <c r="AV90" s="393" t="s">
        <v>1338</v>
      </c>
      <c r="AW90" s="394" t="s">
        <v>1043</v>
      </c>
      <c r="AX90" s="386" t="s">
        <v>292</v>
      </c>
      <c r="AY90" s="395"/>
      <c r="AZ90" s="415"/>
      <c r="BA90" s="387">
        <f t="shared" si="39"/>
        <v>35075</v>
      </c>
      <c r="BB90" s="388" t="s">
        <v>607</v>
      </c>
      <c r="BC90" s="389">
        <v>34515</v>
      </c>
      <c r="BD90" s="389">
        <v>34919</v>
      </c>
      <c r="BE90" s="390" t="s">
        <v>1044</v>
      </c>
      <c r="BF90" s="391" t="s">
        <v>794</v>
      </c>
      <c r="BG90" s="392" t="s">
        <v>615</v>
      </c>
      <c r="BH90" s="393" t="s">
        <v>1364</v>
      </c>
      <c r="BI90" s="394" t="s">
        <v>1045</v>
      </c>
      <c r="BJ90" s="386" t="s">
        <v>292</v>
      </c>
      <c r="BK90" s="395"/>
      <c r="BL90" s="415"/>
      <c r="BM90" s="387">
        <f t="shared" si="40"/>
        <v>35376</v>
      </c>
      <c r="BN90" s="388" t="s">
        <v>362</v>
      </c>
      <c r="BO90" s="389">
        <v>35075</v>
      </c>
      <c r="BP90" s="389">
        <v>35376</v>
      </c>
      <c r="BQ90" s="390" t="s">
        <v>1046</v>
      </c>
      <c r="BR90" s="391" t="s">
        <v>835</v>
      </c>
      <c r="BS90" s="392" t="s">
        <v>615</v>
      </c>
      <c r="BT90" s="393" t="s">
        <v>1364</v>
      </c>
      <c r="BU90" s="394" t="s">
        <v>1047</v>
      </c>
      <c r="BV90" s="386" t="s">
        <v>292</v>
      </c>
      <c r="BW90" s="395"/>
      <c r="BX90" s="417"/>
      <c r="BY90" s="387">
        <f t="shared" si="41"/>
        <v>36006</v>
      </c>
      <c r="BZ90" s="388" t="s">
        <v>363</v>
      </c>
      <c r="CA90" s="389">
        <v>35376</v>
      </c>
      <c r="CB90" s="389">
        <v>35684</v>
      </c>
      <c r="CC90" s="390" t="s">
        <v>1048</v>
      </c>
      <c r="CD90" s="391" t="s">
        <v>835</v>
      </c>
      <c r="CE90" s="392" t="s">
        <v>615</v>
      </c>
      <c r="CF90" s="393" t="s">
        <v>1335</v>
      </c>
      <c r="CG90" s="394" t="s">
        <v>1049</v>
      </c>
      <c r="CH90" s="386" t="s">
        <v>292</v>
      </c>
      <c r="CI90" s="395"/>
      <c r="CJ90" s="417"/>
      <c r="CK90" s="387">
        <f t="shared" si="42"/>
        <v>36621</v>
      </c>
      <c r="CL90" s="388" t="s">
        <v>364</v>
      </c>
      <c r="CM90" s="389">
        <v>36006</v>
      </c>
      <c r="CN90" s="389">
        <v>36438</v>
      </c>
      <c r="CO90" s="390" t="s">
        <v>937</v>
      </c>
      <c r="CP90" s="391" t="s">
        <v>653</v>
      </c>
      <c r="CQ90" s="392" t="s">
        <v>615</v>
      </c>
      <c r="CR90" s="393" t="s">
        <v>1335</v>
      </c>
      <c r="CS90" s="394" t="s">
        <v>938</v>
      </c>
      <c r="CT90" s="386" t="s">
        <v>292</v>
      </c>
      <c r="CU90" s="395"/>
      <c r="CV90" s="415"/>
      <c r="CW90" s="387">
        <f t="shared" si="43"/>
        <v>36711</v>
      </c>
      <c r="CX90" s="388" t="s">
        <v>365</v>
      </c>
      <c r="CY90" s="389">
        <v>36621</v>
      </c>
      <c r="CZ90" s="389">
        <v>36711</v>
      </c>
      <c r="DA90" s="390" t="s">
        <v>1050</v>
      </c>
      <c r="DB90" s="391" t="s">
        <v>873</v>
      </c>
      <c r="DC90" s="392" t="s">
        <v>615</v>
      </c>
      <c r="DD90" s="393" t="s">
        <v>1338</v>
      </c>
      <c r="DE90" s="394" t="s">
        <v>1051</v>
      </c>
      <c r="DF90" s="386" t="s">
        <v>292</v>
      </c>
      <c r="DG90" s="395"/>
      <c r="DH90" s="415"/>
      <c r="DI90" s="387">
        <f t="shared" si="44"/>
        <v>37007</v>
      </c>
      <c r="DJ90" s="388" t="s">
        <v>366</v>
      </c>
      <c r="DK90" s="389">
        <v>36711</v>
      </c>
      <c r="DL90" s="389">
        <v>36865</v>
      </c>
      <c r="DM90" s="390" t="s">
        <v>1050</v>
      </c>
      <c r="DN90" s="391" t="s">
        <v>873</v>
      </c>
      <c r="DO90" s="392" t="s">
        <v>615</v>
      </c>
      <c r="DP90" s="393" t="s">
        <v>1338</v>
      </c>
      <c r="DQ90" s="394" t="s">
        <v>1051</v>
      </c>
      <c r="DR90" s="386" t="s">
        <v>292</v>
      </c>
      <c r="DS90" s="395"/>
      <c r="DT90" s="415"/>
      <c r="DU90" s="387" t="str">
        <f t="shared" si="45"/>
        <v/>
      </c>
      <c r="DV90" s="388" t="s">
        <v>292</v>
      </c>
      <c r="DW90" s="389" t="s">
        <v>292</v>
      </c>
      <c r="DX90" s="389" t="s">
        <v>292</v>
      </c>
      <c r="DY90" s="390" t="s">
        <v>292</v>
      </c>
      <c r="DZ90" s="391" t="s">
        <v>292</v>
      </c>
      <c r="EA90" s="392" t="s">
        <v>292</v>
      </c>
      <c r="EB90" s="393" t="s">
        <v>292</v>
      </c>
      <c r="EC90" s="394" t="s">
        <v>292</v>
      </c>
      <c r="ED90" s="386" t="s">
        <v>292</v>
      </c>
      <c r="EE90" s="395"/>
      <c r="EF90" s="415"/>
      <c r="EG90" s="387" t="str">
        <f t="shared" si="46"/>
        <v/>
      </c>
      <c r="EH90" s="388" t="s">
        <v>292</v>
      </c>
      <c r="EI90" s="389" t="s">
        <v>292</v>
      </c>
      <c r="EJ90" s="389" t="s">
        <v>292</v>
      </c>
      <c r="EK90" s="390" t="s">
        <v>292</v>
      </c>
      <c r="EL90" s="391" t="s">
        <v>292</v>
      </c>
      <c r="EM90" s="392" t="s">
        <v>292</v>
      </c>
      <c r="EN90" s="393" t="s">
        <v>292</v>
      </c>
      <c r="EO90" s="394" t="s">
        <v>292</v>
      </c>
      <c r="EP90" s="386" t="s">
        <v>292</v>
      </c>
      <c r="EQ90" s="395"/>
      <c r="ER90" s="415"/>
      <c r="ES90" s="387" t="str">
        <f t="shared" si="47"/>
        <v/>
      </c>
      <c r="ET90" s="388" t="s">
        <v>292</v>
      </c>
      <c r="EU90" s="389" t="s">
        <v>292</v>
      </c>
      <c r="EV90" s="389" t="s">
        <v>292</v>
      </c>
      <c r="EW90" s="390" t="s">
        <v>292</v>
      </c>
      <c r="EX90" s="391" t="s">
        <v>292</v>
      </c>
      <c r="EY90" s="392" t="s">
        <v>292</v>
      </c>
      <c r="EZ90" s="393" t="s">
        <v>292</v>
      </c>
      <c r="FA90" s="394" t="s">
        <v>292</v>
      </c>
      <c r="FB90" s="386" t="s">
        <v>292</v>
      </c>
      <c r="FC90" s="395"/>
      <c r="FD90" s="415"/>
      <c r="FE90" s="387" t="str">
        <f t="shared" si="48"/>
        <v/>
      </c>
      <c r="FF90" s="388" t="s">
        <v>292</v>
      </c>
      <c r="FG90" s="389" t="s">
        <v>292</v>
      </c>
      <c r="FH90" s="389" t="s">
        <v>292</v>
      </c>
      <c r="FI90" s="390" t="s">
        <v>292</v>
      </c>
      <c r="FJ90" s="391" t="s">
        <v>292</v>
      </c>
      <c r="FK90" s="392" t="s">
        <v>292</v>
      </c>
      <c r="FL90" s="393" t="s">
        <v>292</v>
      </c>
      <c r="FM90" s="394" t="s">
        <v>292</v>
      </c>
      <c r="FN90" s="386" t="s">
        <v>292</v>
      </c>
      <c r="FO90" s="395"/>
      <c r="FP90" s="415"/>
      <c r="FQ90" s="387" t="str">
        <f t="shared" si="49"/>
        <v/>
      </c>
      <c r="FR90" s="388" t="s">
        <v>292</v>
      </c>
      <c r="FS90" s="389" t="s">
        <v>292</v>
      </c>
      <c r="FT90" s="389" t="s">
        <v>292</v>
      </c>
      <c r="FU90" s="390" t="s">
        <v>292</v>
      </c>
      <c r="FV90" s="391" t="s">
        <v>292</v>
      </c>
      <c r="FW90" s="392" t="s">
        <v>292</v>
      </c>
      <c r="FX90" s="393" t="s">
        <v>292</v>
      </c>
      <c r="FY90" s="394" t="s">
        <v>292</v>
      </c>
      <c r="FZ90" s="386" t="s">
        <v>292</v>
      </c>
      <c r="GA90" s="395"/>
      <c r="GB90" s="415"/>
      <c r="GC90" s="387" t="str">
        <f t="shared" si="50"/>
        <v/>
      </c>
      <c r="GD90" s="388" t="s">
        <v>292</v>
      </c>
      <c r="GE90" s="389" t="s">
        <v>292</v>
      </c>
      <c r="GF90" s="389" t="s">
        <v>292</v>
      </c>
      <c r="GG90" s="390" t="s">
        <v>292</v>
      </c>
      <c r="GH90" s="391" t="s">
        <v>292</v>
      </c>
      <c r="GI90" s="392" t="s">
        <v>292</v>
      </c>
      <c r="GJ90" s="393" t="s">
        <v>292</v>
      </c>
      <c r="GK90" s="394" t="s">
        <v>292</v>
      </c>
      <c r="GL90" s="386" t="s">
        <v>292</v>
      </c>
      <c r="GM90" s="395"/>
      <c r="GN90" s="415"/>
      <c r="GO90" s="387" t="str">
        <f t="shared" si="51"/>
        <v/>
      </c>
      <c r="GP90" s="388" t="s">
        <v>292</v>
      </c>
      <c r="GQ90" s="389" t="s">
        <v>292</v>
      </c>
      <c r="GR90" s="389" t="s">
        <v>292</v>
      </c>
      <c r="GS90" s="390" t="s">
        <v>292</v>
      </c>
      <c r="GT90" s="391" t="s">
        <v>292</v>
      </c>
      <c r="GU90" s="392" t="s">
        <v>292</v>
      </c>
      <c r="GV90" s="393" t="s">
        <v>292</v>
      </c>
      <c r="GW90" s="394" t="s">
        <v>292</v>
      </c>
      <c r="GX90" s="386"/>
      <c r="GY90" s="395"/>
      <c r="GZ90" s="415"/>
      <c r="HA90" s="387" t="str">
        <f t="shared" si="52"/>
        <v/>
      </c>
      <c r="HB90" s="388" t="s">
        <v>292</v>
      </c>
      <c r="HC90" s="389" t="s">
        <v>292</v>
      </c>
      <c r="HD90" s="389" t="s">
        <v>292</v>
      </c>
      <c r="HE90" s="390" t="s">
        <v>292</v>
      </c>
      <c r="HF90" s="391" t="s">
        <v>292</v>
      </c>
      <c r="HG90" s="392" t="s">
        <v>292</v>
      </c>
      <c r="HH90" s="393" t="s">
        <v>292</v>
      </c>
      <c r="HI90" s="394" t="s">
        <v>292</v>
      </c>
      <c r="HJ90" s="386" t="s">
        <v>292</v>
      </c>
      <c r="HK90" s="395"/>
      <c r="HM90" s="387" t="str">
        <f t="shared" si="53"/>
        <v/>
      </c>
      <c r="HN90" s="388" t="s">
        <v>292</v>
      </c>
      <c r="HO90" s="396"/>
      <c r="HP90" s="389"/>
      <c r="HQ90" s="390" t="s">
        <v>292</v>
      </c>
      <c r="HR90" s="391" t="s">
        <v>292</v>
      </c>
      <c r="HS90" s="392" t="s">
        <v>292</v>
      </c>
      <c r="HT90" s="393" t="s">
        <v>292</v>
      </c>
      <c r="HU90" s="394" t="s">
        <v>292</v>
      </c>
      <c r="HV90" s="386" t="s">
        <v>292</v>
      </c>
      <c r="HW90" s="395"/>
      <c r="HY90" s="387" t="str">
        <f t="shared" si="54"/>
        <v/>
      </c>
      <c r="HZ90" s="388" t="s">
        <v>292</v>
      </c>
      <c r="IA90" s="419" t="s">
        <v>292</v>
      </c>
      <c r="IB90" s="419" t="s">
        <v>292</v>
      </c>
      <c r="IC90" s="390" t="s">
        <v>292</v>
      </c>
      <c r="ID90" s="391" t="s">
        <v>292</v>
      </c>
      <c r="IE90" s="392" t="s">
        <v>292</v>
      </c>
      <c r="IF90" s="393" t="s">
        <v>292</v>
      </c>
      <c r="IG90" s="394" t="s">
        <v>292</v>
      </c>
      <c r="IH90" s="386" t="s">
        <v>292</v>
      </c>
      <c r="II90" s="395"/>
      <c r="IK90" s="387" t="str">
        <f t="shared" si="55"/>
        <v/>
      </c>
      <c r="IL90" s="388" t="s">
        <v>292</v>
      </c>
      <c r="IM90" s="419" t="s">
        <v>292</v>
      </c>
      <c r="IN90" s="419" t="s">
        <v>292</v>
      </c>
      <c r="IO90" s="390" t="s">
        <v>292</v>
      </c>
      <c r="IP90" s="391" t="s">
        <v>292</v>
      </c>
      <c r="IQ90" s="392" t="s">
        <v>292</v>
      </c>
      <c r="IR90" s="393" t="s">
        <v>292</v>
      </c>
      <c r="IS90" s="394" t="s">
        <v>292</v>
      </c>
      <c r="IT90" s="386" t="s">
        <v>292</v>
      </c>
      <c r="IU90" s="395"/>
      <c r="IV90" s="364" t="s">
        <v>292</v>
      </c>
      <c r="IW90" s="387" t="str">
        <f t="shared" si="239"/>
        <v/>
      </c>
      <c r="IX90" s="388" t="str">
        <f t="shared" si="240"/>
        <v/>
      </c>
      <c r="IY90" s="419" t="str">
        <f t="shared" si="246"/>
        <v/>
      </c>
      <c r="IZ90" s="396" t="str">
        <f t="shared" si="247"/>
        <v/>
      </c>
      <c r="JA90" s="390" t="str">
        <f t="shared" si="241"/>
        <v/>
      </c>
      <c r="JB90" s="391" t="str">
        <f t="shared" si="248"/>
        <v/>
      </c>
      <c r="JC90" s="392" t="str">
        <f t="shared" si="242"/>
        <v/>
      </c>
      <c r="JD90" s="393" t="str">
        <f t="shared" si="243"/>
        <v/>
      </c>
      <c r="JE90" s="394" t="str">
        <f t="shared" si="244"/>
        <v/>
      </c>
      <c r="JF90" s="386" t="str">
        <f t="shared" si="245"/>
        <v/>
      </c>
      <c r="JG90" s="395"/>
      <c r="JH90" s="420" t="s">
        <v>292</v>
      </c>
      <c r="JI90" s="387" t="str">
        <f t="shared" si="229"/>
        <v/>
      </c>
      <c r="JJ90" s="388" t="str">
        <f t="shared" si="230"/>
        <v/>
      </c>
      <c r="JK90" s="419" t="str">
        <f t="shared" si="231"/>
        <v/>
      </c>
      <c r="JL90" s="396" t="str">
        <f t="shared" si="232"/>
        <v/>
      </c>
      <c r="JM90" s="390" t="str">
        <f t="shared" si="233"/>
        <v/>
      </c>
      <c r="JN90" s="391" t="str">
        <f t="shared" si="234"/>
        <v/>
      </c>
      <c r="JO90" s="392" t="str">
        <f t="shared" si="235"/>
        <v/>
      </c>
      <c r="JP90" s="393" t="str">
        <f t="shared" si="236"/>
        <v/>
      </c>
      <c r="JQ90" s="394" t="str">
        <f t="shared" si="237"/>
        <v/>
      </c>
      <c r="JR90" s="386" t="str">
        <f t="shared" si="238"/>
        <v/>
      </c>
      <c r="JS90" s="395"/>
      <c r="JT90" s="420" t="s">
        <v>292</v>
      </c>
      <c r="JU90" s="387" t="str">
        <f t="shared" si="217"/>
        <v/>
      </c>
      <c r="JV90" s="388" t="str">
        <f t="shared" si="218"/>
        <v/>
      </c>
      <c r="JW90" s="419" t="str">
        <f t="shared" si="219"/>
        <v/>
      </c>
      <c r="JX90" s="396" t="str">
        <f t="shared" si="220"/>
        <v/>
      </c>
      <c r="JY90" s="390" t="str">
        <f t="shared" si="221"/>
        <v/>
      </c>
      <c r="JZ90" s="391" t="str">
        <f t="shared" si="222"/>
        <v/>
      </c>
      <c r="KA90" s="392" t="str">
        <f t="shared" si="223"/>
        <v/>
      </c>
      <c r="KB90" s="393" t="str">
        <f t="shared" si="224"/>
        <v/>
      </c>
      <c r="KC90" s="394" t="str">
        <f t="shared" si="225"/>
        <v/>
      </c>
      <c r="KD90" s="386" t="str">
        <f t="shared" si="226"/>
        <v/>
      </c>
      <c r="KE90" s="395"/>
      <c r="KG90" s="387" t="str">
        <f t="shared" si="208"/>
        <v/>
      </c>
      <c r="KH90" s="388" t="str">
        <f t="shared" si="209"/>
        <v/>
      </c>
      <c r="KI90" s="419" t="str">
        <f t="shared" si="210"/>
        <v/>
      </c>
      <c r="KJ90" s="396" t="str">
        <f t="shared" si="211"/>
        <v/>
      </c>
      <c r="KK90" s="390" t="str">
        <f t="shared" si="212"/>
        <v/>
      </c>
      <c r="KL90" s="391" t="str">
        <f t="shared" si="227"/>
        <v/>
      </c>
      <c r="KM90" s="392" t="str">
        <f t="shared" si="213"/>
        <v/>
      </c>
      <c r="KN90" s="393" t="str">
        <f t="shared" si="214"/>
        <v/>
      </c>
      <c r="KO90" s="394" t="str">
        <f t="shared" si="215"/>
        <v/>
      </c>
      <c r="KP90" s="386" t="str">
        <f t="shared" si="216"/>
        <v/>
      </c>
      <c r="KQ90" s="395"/>
    </row>
    <row r="91" spans="1:304" ht="13.5" customHeight="1">
      <c r="A91" s="385"/>
      <c r="B91" s="415" t="s">
        <v>351</v>
      </c>
      <c r="D91" s="364"/>
      <c r="E91" s="387" t="str">
        <f t="shared" si="35"/>
        <v/>
      </c>
      <c r="F91" s="388" t="s">
        <v>292</v>
      </c>
      <c r="G91" s="389" t="s">
        <v>292</v>
      </c>
      <c r="H91" s="389" t="s">
        <v>292</v>
      </c>
      <c r="I91" s="390" t="s">
        <v>292</v>
      </c>
      <c r="J91" s="391" t="s">
        <v>292</v>
      </c>
      <c r="K91" s="392" t="s">
        <v>292</v>
      </c>
      <c r="L91" s="393" t="s">
        <v>292</v>
      </c>
      <c r="M91" s="394" t="s">
        <v>292</v>
      </c>
      <c r="N91" s="386" t="s">
        <v>292</v>
      </c>
      <c r="O91" s="395"/>
      <c r="P91" s="415"/>
      <c r="Q91" s="387">
        <f t="shared" si="36"/>
        <v>34190</v>
      </c>
      <c r="R91" s="388" t="s">
        <v>297</v>
      </c>
      <c r="S91" s="389">
        <v>33950</v>
      </c>
      <c r="T91" s="389">
        <v>34190</v>
      </c>
      <c r="U91" s="390" t="s">
        <v>1040</v>
      </c>
      <c r="V91" s="391" t="s">
        <v>680</v>
      </c>
      <c r="W91" s="392" t="s">
        <v>615</v>
      </c>
      <c r="X91" s="393" t="s">
        <v>1335</v>
      </c>
      <c r="Y91" s="394" t="s">
        <v>1041</v>
      </c>
      <c r="Z91" s="386" t="s">
        <v>292</v>
      </c>
      <c r="AA91" s="395"/>
      <c r="AB91" s="415"/>
      <c r="AC91" s="387" t="str">
        <f t="shared" si="37"/>
        <v/>
      </c>
      <c r="AD91" s="388" t="s">
        <v>292</v>
      </c>
      <c r="AE91" s="389" t="s">
        <v>292</v>
      </c>
      <c r="AF91" s="389" t="s">
        <v>292</v>
      </c>
      <c r="AG91" s="390" t="s">
        <v>292</v>
      </c>
      <c r="AH91" s="391" t="s">
        <v>292</v>
      </c>
      <c r="AI91" s="392" t="s">
        <v>292</v>
      </c>
      <c r="AJ91" s="393" t="s">
        <v>292</v>
      </c>
      <c r="AK91" s="394" t="s">
        <v>292</v>
      </c>
      <c r="AL91" s="386" t="s">
        <v>292</v>
      </c>
      <c r="AM91" s="395"/>
      <c r="AN91" s="415"/>
      <c r="AO91" s="387" t="str">
        <f t="shared" si="38"/>
        <v/>
      </c>
      <c r="AP91" s="388" t="s">
        <v>292</v>
      </c>
      <c r="AQ91" s="389" t="s">
        <v>292</v>
      </c>
      <c r="AR91" s="389" t="s">
        <v>292</v>
      </c>
      <c r="AS91" s="390" t="s">
        <v>292</v>
      </c>
      <c r="AT91" s="391" t="s">
        <v>292</v>
      </c>
      <c r="AU91" s="392" t="s">
        <v>292</v>
      </c>
      <c r="AV91" s="393" t="s">
        <v>292</v>
      </c>
      <c r="AW91" s="394" t="s">
        <v>292</v>
      </c>
      <c r="AX91" s="386" t="s">
        <v>292</v>
      </c>
      <c r="AY91" s="395"/>
      <c r="AZ91" s="415"/>
      <c r="BA91" s="387">
        <f t="shared" si="39"/>
        <v>35075</v>
      </c>
      <c r="BB91" s="388" t="s">
        <v>607</v>
      </c>
      <c r="BC91" s="389">
        <v>34919</v>
      </c>
      <c r="BD91" s="389">
        <v>35017</v>
      </c>
      <c r="BE91" s="390" t="s">
        <v>1052</v>
      </c>
      <c r="BF91" s="391" t="s">
        <v>794</v>
      </c>
      <c r="BG91" s="392" t="s">
        <v>615</v>
      </c>
      <c r="BH91" s="393" t="s">
        <v>1335</v>
      </c>
      <c r="BI91" s="394" t="s">
        <v>1053</v>
      </c>
      <c r="BJ91" s="386" t="s">
        <v>292</v>
      </c>
      <c r="BK91" s="395"/>
      <c r="BL91" s="415"/>
      <c r="BM91" s="387" t="str">
        <f t="shared" si="40"/>
        <v/>
      </c>
      <c r="BN91" s="388" t="s">
        <v>292</v>
      </c>
      <c r="BO91" s="389" t="s">
        <v>292</v>
      </c>
      <c r="BP91" s="389" t="s">
        <v>292</v>
      </c>
      <c r="BQ91" s="390" t="s">
        <v>292</v>
      </c>
      <c r="BR91" s="391" t="s">
        <v>292</v>
      </c>
      <c r="BS91" s="392" t="s">
        <v>292</v>
      </c>
      <c r="BT91" s="393" t="s">
        <v>292</v>
      </c>
      <c r="BU91" s="394" t="s">
        <v>292</v>
      </c>
      <c r="BV91" s="386" t="s">
        <v>292</v>
      </c>
      <c r="BW91" s="395"/>
      <c r="BX91" s="417"/>
      <c r="BY91" s="387">
        <f t="shared" si="41"/>
        <v>36006</v>
      </c>
      <c r="BZ91" s="388" t="s">
        <v>363</v>
      </c>
      <c r="CA91" s="389">
        <v>35684</v>
      </c>
      <c r="CB91" s="389">
        <v>35695</v>
      </c>
      <c r="CC91" s="390" t="s">
        <v>1054</v>
      </c>
      <c r="CD91" s="391" t="s">
        <v>861</v>
      </c>
      <c r="CE91" s="392" t="s">
        <v>615</v>
      </c>
      <c r="CF91" s="393" t="s">
        <v>1335</v>
      </c>
      <c r="CG91" s="394" t="s">
        <v>1055</v>
      </c>
      <c r="CH91" s="386" t="s">
        <v>292</v>
      </c>
      <c r="CI91" s="395"/>
      <c r="CJ91" s="418"/>
      <c r="CK91" s="387">
        <f t="shared" si="42"/>
        <v>36621</v>
      </c>
      <c r="CL91" s="388" t="s">
        <v>364</v>
      </c>
      <c r="CM91" s="389">
        <v>36438</v>
      </c>
      <c r="CN91" s="389">
        <v>36621</v>
      </c>
      <c r="CO91" s="390" t="s">
        <v>1050</v>
      </c>
      <c r="CP91" s="391" t="s">
        <v>873</v>
      </c>
      <c r="CQ91" s="392" t="s">
        <v>615</v>
      </c>
      <c r="CR91" s="393" t="s">
        <v>1338</v>
      </c>
      <c r="CS91" s="394" t="s">
        <v>1051</v>
      </c>
      <c r="CT91" s="386" t="s">
        <v>292</v>
      </c>
      <c r="CU91" s="395"/>
      <c r="CV91" s="415"/>
      <c r="CW91" s="387" t="str">
        <f t="shared" si="43"/>
        <v/>
      </c>
      <c r="CX91" s="388" t="s">
        <v>292</v>
      </c>
      <c r="CY91" s="389" t="s">
        <v>292</v>
      </c>
      <c r="CZ91" s="389" t="s">
        <v>292</v>
      </c>
      <c r="DA91" s="390" t="s">
        <v>292</v>
      </c>
      <c r="DB91" s="391" t="s">
        <v>292</v>
      </c>
      <c r="DC91" s="392" t="s">
        <v>292</v>
      </c>
      <c r="DD91" s="393" t="s">
        <v>292</v>
      </c>
      <c r="DE91" s="394" t="s">
        <v>292</v>
      </c>
      <c r="DF91" s="386" t="s">
        <v>292</v>
      </c>
      <c r="DG91" s="395"/>
      <c r="DH91" s="415"/>
      <c r="DI91" s="387">
        <f t="shared" si="44"/>
        <v>37007</v>
      </c>
      <c r="DJ91" s="388" t="s">
        <v>366</v>
      </c>
      <c r="DK91" s="389">
        <v>36865</v>
      </c>
      <c r="DL91" s="389">
        <v>36897</v>
      </c>
      <c r="DM91" s="390" t="s">
        <v>711</v>
      </c>
      <c r="DN91" s="391" t="s">
        <v>648</v>
      </c>
      <c r="DO91" s="392" t="s">
        <v>615</v>
      </c>
      <c r="DP91" s="393" t="s">
        <v>1335</v>
      </c>
      <c r="DQ91" s="394" t="s">
        <v>712</v>
      </c>
      <c r="DR91" s="386" t="s">
        <v>292</v>
      </c>
      <c r="DS91" s="395"/>
      <c r="DT91" s="415"/>
      <c r="DU91" s="387" t="str">
        <f t="shared" si="45"/>
        <v/>
      </c>
      <c r="DV91" s="388" t="s">
        <v>292</v>
      </c>
      <c r="DW91" s="389" t="s">
        <v>292</v>
      </c>
      <c r="DX91" s="389" t="s">
        <v>292</v>
      </c>
      <c r="DY91" s="390" t="s">
        <v>292</v>
      </c>
      <c r="DZ91" s="391" t="s">
        <v>292</v>
      </c>
      <c r="EA91" s="392" t="s">
        <v>292</v>
      </c>
      <c r="EB91" s="393" t="s">
        <v>292</v>
      </c>
      <c r="EC91" s="394" t="s">
        <v>292</v>
      </c>
      <c r="ED91" s="386" t="s">
        <v>292</v>
      </c>
      <c r="EE91" s="395"/>
      <c r="EF91" s="415"/>
      <c r="EG91" s="387" t="str">
        <f t="shared" si="46"/>
        <v/>
      </c>
      <c r="EH91" s="388" t="s">
        <v>292</v>
      </c>
      <c r="EI91" s="389" t="s">
        <v>292</v>
      </c>
      <c r="EJ91" s="389" t="s">
        <v>292</v>
      </c>
      <c r="EK91" s="390" t="s">
        <v>292</v>
      </c>
      <c r="EL91" s="391" t="s">
        <v>292</v>
      </c>
      <c r="EM91" s="392" t="s">
        <v>292</v>
      </c>
      <c r="EN91" s="393" t="s">
        <v>292</v>
      </c>
      <c r="EO91" s="394" t="s">
        <v>292</v>
      </c>
      <c r="EP91" s="386" t="s">
        <v>292</v>
      </c>
      <c r="EQ91" s="395"/>
      <c r="ER91" s="415"/>
      <c r="ES91" s="387" t="str">
        <f t="shared" si="47"/>
        <v/>
      </c>
      <c r="ET91" s="388" t="s">
        <v>292</v>
      </c>
      <c r="EU91" s="389" t="s">
        <v>292</v>
      </c>
      <c r="EV91" s="389" t="s">
        <v>292</v>
      </c>
      <c r="EW91" s="390" t="s">
        <v>292</v>
      </c>
      <c r="EX91" s="391" t="s">
        <v>292</v>
      </c>
      <c r="EY91" s="392" t="s">
        <v>292</v>
      </c>
      <c r="EZ91" s="393" t="s">
        <v>292</v>
      </c>
      <c r="FA91" s="394" t="s">
        <v>292</v>
      </c>
      <c r="FB91" s="386" t="s">
        <v>292</v>
      </c>
      <c r="FC91" s="395"/>
      <c r="FD91" s="415"/>
      <c r="FE91" s="387" t="str">
        <f t="shared" si="48"/>
        <v/>
      </c>
      <c r="FF91" s="388" t="s">
        <v>292</v>
      </c>
      <c r="FG91" s="389" t="s">
        <v>292</v>
      </c>
      <c r="FH91" s="389" t="s">
        <v>292</v>
      </c>
      <c r="FI91" s="390" t="s">
        <v>292</v>
      </c>
      <c r="FJ91" s="391" t="s">
        <v>292</v>
      </c>
      <c r="FK91" s="392" t="s">
        <v>292</v>
      </c>
      <c r="FL91" s="393" t="s">
        <v>292</v>
      </c>
      <c r="FM91" s="394" t="s">
        <v>292</v>
      </c>
      <c r="FN91" s="386" t="s">
        <v>292</v>
      </c>
      <c r="FO91" s="395"/>
      <c r="FP91" s="415"/>
      <c r="FQ91" s="387" t="str">
        <f t="shared" si="49"/>
        <v/>
      </c>
      <c r="FR91" s="388" t="s">
        <v>292</v>
      </c>
      <c r="FS91" s="389" t="s">
        <v>292</v>
      </c>
      <c r="FT91" s="389" t="s">
        <v>292</v>
      </c>
      <c r="FU91" s="390" t="s">
        <v>292</v>
      </c>
      <c r="FV91" s="391" t="s">
        <v>292</v>
      </c>
      <c r="FW91" s="392" t="s">
        <v>292</v>
      </c>
      <c r="FX91" s="393" t="s">
        <v>292</v>
      </c>
      <c r="FY91" s="394" t="s">
        <v>292</v>
      </c>
      <c r="FZ91" s="386" t="s">
        <v>292</v>
      </c>
      <c r="GA91" s="395"/>
      <c r="GB91" s="415"/>
      <c r="GC91" s="387" t="str">
        <f t="shared" si="50"/>
        <v/>
      </c>
      <c r="GD91" s="388" t="s">
        <v>292</v>
      </c>
      <c r="GE91" s="389" t="s">
        <v>292</v>
      </c>
      <c r="GF91" s="389" t="s">
        <v>292</v>
      </c>
      <c r="GG91" s="390" t="s">
        <v>292</v>
      </c>
      <c r="GH91" s="391" t="s">
        <v>292</v>
      </c>
      <c r="GI91" s="392" t="s">
        <v>292</v>
      </c>
      <c r="GJ91" s="393" t="s">
        <v>292</v>
      </c>
      <c r="GK91" s="394" t="s">
        <v>292</v>
      </c>
      <c r="GL91" s="386" t="s">
        <v>292</v>
      </c>
      <c r="GM91" s="395"/>
      <c r="GN91" s="415"/>
      <c r="GO91" s="387" t="str">
        <f t="shared" si="51"/>
        <v/>
      </c>
      <c r="GP91" s="388" t="s">
        <v>292</v>
      </c>
      <c r="GQ91" s="389" t="s">
        <v>292</v>
      </c>
      <c r="GR91" s="389" t="s">
        <v>292</v>
      </c>
      <c r="GS91" s="390" t="s">
        <v>292</v>
      </c>
      <c r="GT91" s="391" t="s">
        <v>292</v>
      </c>
      <c r="GU91" s="392" t="s">
        <v>292</v>
      </c>
      <c r="GV91" s="393" t="s">
        <v>292</v>
      </c>
      <c r="GW91" s="394" t="s">
        <v>292</v>
      </c>
      <c r="GX91" s="386"/>
      <c r="GY91" s="395"/>
      <c r="GZ91" s="415"/>
      <c r="HA91" s="387" t="str">
        <f t="shared" si="52"/>
        <v/>
      </c>
      <c r="HB91" s="388" t="s">
        <v>292</v>
      </c>
      <c r="HC91" s="389" t="s">
        <v>292</v>
      </c>
      <c r="HD91" s="389" t="s">
        <v>292</v>
      </c>
      <c r="HE91" s="390" t="s">
        <v>292</v>
      </c>
      <c r="HF91" s="391" t="s">
        <v>292</v>
      </c>
      <c r="HG91" s="392" t="s">
        <v>292</v>
      </c>
      <c r="HH91" s="393" t="s">
        <v>292</v>
      </c>
      <c r="HI91" s="394" t="s">
        <v>292</v>
      </c>
      <c r="HJ91" s="386" t="s">
        <v>292</v>
      </c>
      <c r="HK91" s="395"/>
      <c r="HM91" s="387" t="str">
        <f t="shared" si="53"/>
        <v/>
      </c>
      <c r="HN91" s="388" t="s">
        <v>292</v>
      </c>
      <c r="HO91" s="396"/>
      <c r="HP91" s="389"/>
      <c r="HQ91" s="390" t="s">
        <v>292</v>
      </c>
      <c r="HR91" s="391" t="s">
        <v>292</v>
      </c>
      <c r="HS91" s="392" t="s">
        <v>292</v>
      </c>
      <c r="HT91" s="393" t="s">
        <v>292</v>
      </c>
      <c r="HU91" s="394" t="s">
        <v>292</v>
      </c>
      <c r="HV91" s="386" t="s">
        <v>292</v>
      </c>
      <c r="HW91" s="395"/>
      <c r="HY91" s="387" t="str">
        <f t="shared" si="54"/>
        <v/>
      </c>
      <c r="HZ91" s="388" t="s">
        <v>292</v>
      </c>
      <c r="IA91" s="419" t="s">
        <v>292</v>
      </c>
      <c r="IB91" s="419" t="s">
        <v>292</v>
      </c>
      <c r="IC91" s="390" t="s">
        <v>292</v>
      </c>
      <c r="ID91" s="391" t="s">
        <v>292</v>
      </c>
      <c r="IE91" s="392" t="s">
        <v>292</v>
      </c>
      <c r="IF91" s="393" t="s">
        <v>292</v>
      </c>
      <c r="IG91" s="394" t="s">
        <v>292</v>
      </c>
      <c r="IH91" s="386" t="s">
        <v>292</v>
      </c>
      <c r="II91" s="395"/>
      <c r="IK91" s="387" t="str">
        <f t="shared" si="55"/>
        <v/>
      </c>
      <c r="IL91" s="388" t="s">
        <v>292</v>
      </c>
      <c r="IM91" s="419" t="s">
        <v>292</v>
      </c>
      <c r="IN91" s="419" t="s">
        <v>292</v>
      </c>
      <c r="IO91" s="390" t="s">
        <v>292</v>
      </c>
      <c r="IP91" s="391" t="s">
        <v>292</v>
      </c>
      <c r="IQ91" s="392" t="s">
        <v>292</v>
      </c>
      <c r="IR91" s="393" t="s">
        <v>292</v>
      </c>
      <c r="IS91" s="394" t="s">
        <v>292</v>
      </c>
      <c r="IT91" s="386" t="s">
        <v>292</v>
      </c>
      <c r="IU91" s="395"/>
      <c r="IV91" s="364" t="s">
        <v>292</v>
      </c>
      <c r="IW91" s="387" t="str">
        <f t="shared" si="239"/>
        <v/>
      </c>
      <c r="IX91" s="388" t="str">
        <f t="shared" si="240"/>
        <v/>
      </c>
      <c r="IY91" s="419" t="str">
        <f t="shared" si="246"/>
        <v/>
      </c>
      <c r="IZ91" s="396" t="str">
        <f t="shared" si="247"/>
        <v/>
      </c>
      <c r="JA91" s="390" t="str">
        <f t="shared" si="241"/>
        <v/>
      </c>
      <c r="JB91" s="391" t="str">
        <f t="shared" si="248"/>
        <v/>
      </c>
      <c r="JC91" s="392" t="str">
        <f t="shared" si="242"/>
        <v/>
      </c>
      <c r="JD91" s="393" t="str">
        <f t="shared" si="243"/>
        <v/>
      </c>
      <c r="JE91" s="394" t="str">
        <f t="shared" si="244"/>
        <v/>
      </c>
      <c r="JF91" s="386" t="str">
        <f t="shared" si="245"/>
        <v/>
      </c>
      <c r="JG91" s="395"/>
      <c r="JH91" s="420" t="s">
        <v>292</v>
      </c>
      <c r="JI91" s="387" t="str">
        <f t="shared" si="229"/>
        <v/>
      </c>
      <c r="JJ91" s="388" t="str">
        <f t="shared" si="230"/>
        <v/>
      </c>
      <c r="JK91" s="419" t="str">
        <f t="shared" si="231"/>
        <v/>
      </c>
      <c r="JL91" s="396" t="str">
        <f t="shared" si="232"/>
        <v/>
      </c>
      <c r="JM91" s="390" t="str">
        <f t="shared" si="233"/>
        <v/>
      </c>
      <c r="JN91" s="391" t="str">
        <f t="shared" si="234"/>
        <v/>
      </c>
      <c r="JO91" s="392" t="str">
        <f t="shared" si="235"/>
        <v/>
      </c>
      <c r="JP91" s="393" t="str">
        <f t="shared" si="236"/>
        <v/>
      </c>
      <c r="JQ91" s="394" t="str">
        <f t="shared" si="237"/>
        <v/>
      </c>
      <c r="JR91" s="386" t="str">
        <f t="shared" si="238"/>
        <v/>
      </c>
      <c r="JS91" s="395"/>
      <c r="JT91" s="420" t="s">
        <v>292</v>
      </c>
      <c r="JU91" s="387" t="str">
        <f t="shared" si="217"/>
        <v/>
      </c>
      <c r="JV91" s="388" t="str">
        <f t="shared" si="218"/>
        <v/>
      </c>
      <c r="JW91" s="419" t="str">
        <f t="shared" si="219"/>
        <v/>
      </c>
      <c r="JX91" s="396" t="str">
        <f t="shared" si="220"/>
        <v/>
      </c>
      <c r="JY91" s="390" t="str">
        <f t="shared" si="221"/>
        <v/>
      </c>
      <c r="JZ91" s="391" t="str">
        <f t="shared" si="222"/>
        <v/>
      </c>
      <c r="KA91" s="392" t="str">
        <f t="shared" si="223"/>
        <v/>
      </c>
      <c r="KB91" s="393" t="str">
        <f t="shared" si="224"/>
        <v/>
      </c>
      <c r="KC91" s="394" t="str">
        <f t="shared" si="225"/>
        <v/>
      </c>
      <c r="KD91" s="386" t="str">
        <f t="shared" si="226"/>
        <v/>
      </c>
      <c r="KE91" s="395"/>
      <c r="KG91" s="387" t="str">
        <f t="shared" si="208"/>
        <v/>
      </c>
      <c r="KH91" s="388" t="str">
        <f t="shared" si="209"/>
        <v/>
      </c>
      <c r="KI91" s="419" t="str">
        <f t="shared" si="210"/>
        <v/>
      </c>
      <c r="KJ91" s="396" t="str">
        <f t="shared" si="211"/>
        <v/>
      </c>
      <c r="KK91" s="390" t="str">
        <f t="shared" si="212"/>
        <v/>
      </c>
      <c r="KL91" s="391" t="str">
        <f t="shared" si="227"/>
        <v/>
      </c>
      <c r="KM91" s="392" t="str">
        <f t="shared" si="213"/>
        <v/>
      </c>
      <c r="KN91" s="393" t="str">
        <f t="shared" si="214"/>
        <v/>
      </c>
      <c r="KO91" s="394" t="str">
        <f t="shared" si="215"/>
        <v/>
      </c>
      <c r="KP91" s="386" t="str">
        <f t="shared" si="216"/>
        <v/>
      </c>
      <c r="KQ91" s="395"/>
    </row>
    <row r="92" spans="1:304" ht="13.5" customHeight="1">
      <c r="A92" s="385"/>
      <c r="B92" s="415" t="s">
        <v>351</v>
      </c>
      <c r="D92" s="364"/>
      <c r="E92" s="387" t="str">
        <f t="shared" si="35"/>
        <v/>
      </c>
      <c r="F92" s="388" t="s">
        <v>292</v>
      </c>
      <c r="G92" s="389" t="s">
        <v>292</v>
      </c>
      <c r="H92" s="389" t="s">
        <v>292</v>
      </c>
      <c r="I92" s="390" t="s">
        <v>292</v>
      </c>
      <c r="J92" s="391" t="s">
        <v>292</v>
      </c>
      <c r="K92" s="392" t="s">
        <v>292</v>
      </c>
      <c r="L92" s="393" t="s">
        <v>292</v>
      </c>
      <c r="M92" s="394" t="s">
        <v>292</v>
      </c>
      <c r="N92" s="386" t="s">
        <v>292</v>
      </c>
      <c r="O92" s="395"/>
      <c r="P92" s="415"/>
      <c r="Q92" s="387" t="str">
        <f t="shared" si="36"/>
        <v/>
      </c>
      <c r="R92" s="388" t="s">
        <v>292</v>
      </c>
      <c r="S92" s="389" t="s">
        <v>292</v>
      </c>
      <c r="T92" s="389" t="s">
        <v>292</v>
      </c>
      <c r="U92" s="390" t="s">
        <v>292</v>
      </c>
      <c r="V92" s="391" t="s">
        <v>292</v>
      </c>
      <c r="W92" s="392" t="s">
        <v>292</v>
      </c>
      <c r="X92" s="393" t="s">
        <v>292</v>
      </c>
      <c r="Y92" s="394" t="s">
        <v>292</v>
      </c>
      <c r="Z92" s="386" t="s">
        <v>292</v>
      </c>
      <c r="AA92" s="395"/>
      <c r="AB92" s="415"/>
      <c r="AC92" s="387" t="str">
        <f t="shared" si="37"/>
        <v/>
      </c>
      <c r="AD92" s="388" t="s">
        <v>292</v>
      </c>
      <c r="AE92" s="389" t="s">
        <v>292</v>
      </c>
      <c r="AF92" s="389" t="s">
        <v>292</v>
      </c>
      <c r="AG92" s="390" t="s">
        <v>292</v>
      </c>
      <c r="AH92" s="391" t="s">
        <v>292</v>
      </c>
      <c r="AI92" s="392" t="s">
        <v>292</v>
      </c>
      <c r="AJ92" s="393" t="s">
        <v>292</v>
      </c>
      <c r="AK92" s="394" t="s">
        <v>292</v>
      </c>
      <c r="AL92" s="386" t="s">
        <v>292</v>
      </c>
      <c r="AM92" s="395"/>
      <c r="AN92" s="415"/>
      <c r="AO92" s="387" t="str">
        <f t="shared" si="38"/>
        <v/>
      </c>
      <c r="AP92" s="388" t="s">
        <v>292</v>
      </c>
      <c r="AQ92" s="389" t="s">
        <v>292</v>
      </c>
      <c r="AR92" s="389" t="s">
        <v>292</v>
      </c>
      <c r="AS92" s="390" t="s">
        <v>292</v>
      </c>
      <c r="AT92" s="391" t="s">
        <v>292</v>
      </c>
      <c r="AU92" s="392" t="s">
        <v>292</v>
      </c>
      <c r="AV92" s="393" t="s">
        <v>292</v>
      </c>
      <c r="AW92" s="394" t="s">
        <v>292</v>
      </c>
      <c r="AX92" s="386" t="s">
        <v>292</v>
      </c>
      <c r="AY92" s="395"/>
      <c r="AZ92" s="415"/>
      <c r="BA92" s="387">
        <f t="shared" si="39"/>
        <v>35075</v>
      </c>
      <c r="BB92" s="388" t="s">
        <v>607</v>
      </c>
      <c r="BC92" s="389">
        <v>35017</v>
      </c>
      <c r="BD92" s="389">
        <v>35075</v>
      </c>
      <c r="BE92" s="390" t="s">
        <v>1056</v>
      </c>
      <c r="BF92" s="391" t="s">
        <v>640</v>
      </c>
      <c r="BG92" s="392" t="s">
        <v>615</v>
      </c>
      <c r="BH92" s="393" t="s">
        <v>1335</v>
      </c>
      <c r="BI92" s="394" t="s">
        <v>1057</v>
      </c>
      <c r="BJ92" s="386" t="s">
        <v>292</v>
      </c>
      <c r="BK92" s="395"/>
      <c r="BL92" s="415"/>
      <c r="BM92" s="387" t="str">
        <f t="shared" si="40"/>
        <v/>
      </c>
      <c r="BN92" s="388" t="s">
        <v>292</v>
      </c>
      <c r="BO92" s="389" t="s">
        <v>292</v>
      </c>
      <c r="BP92" s="389" t="s">
        <v>292</v>
      </c>
      <c r="BQ92" s="390" t="s">
        <v>292</v>
      </c>
      <c r="BR92" s="391" t="s">
        <v>292</v>
      </c>
      <c r="BS92" s="392" t="s">
        <v>292</v>
      </c>
      <c r="BT92" s="393" t="s">
        <v>292</v>
      </c>
      <c r="BU92" s="394" t="s">
        <v>292</v>
      </c>
      <c r="BV92" s="386" t="s">
        <v>292</v>
      </c>
      <c r="BW92" s="395"/>
      <c r="BX92" s="417"/>
      <c r="BY92" s="387">
        <f t="shared" si="41"/>
        <v>36006</v>
      </c>
      <c r="BZ92" s="388" t="s">
        <v>363</v>
      </c>
      <c r="CA92" s="389">
        <v>35695</v>
      </c>
      <c r="CB92" s="389">
        <v>36006</v>
      </c>
      <c r="CC92" s="390" t="s">
        <v>1058</v>
      </c>
      <c r="CD92" s="391" t="s">
        <v>873</v>
      </c>
      <c r="CE92" s="392" t="s">
        <v>615</v>
      </c>
      <c r="CF92" s="393" t="s">
        <v>1335</v>
      </c>
      <c r="CG92" s="394" t="s">
        <v>1059</v>
      </c>
      <c r="CH92" s="386" t="s">
        <v>292</v>
      </c>
      <c r="CI92" s="395"/>
      <c r="CJ92" s="415"/>
      <c r="CK92" s="387" t="str">
        <f t="shared" si="42"/>
        <v/>
      </c>
      <c r="CL92" s="388" t="s">
        <v>292</v>
      </c>
      <c r="CM92" s="389" t="s">
        <v>292</v>
      </c>
      <c r="CN92" s="389" t="s">
        <v>292</v>
      </c>
      <c r="CO92" s="390" t="s">
        <v>292</v>
      </c>
      <c r="CP92" s="391" t="s">
        <v>292</v>
      </c>
      <c r="CQ92" s="392" t="s">
        <v>292</v>
      </c>
      <c r="CR92" s="393" t="s">
        <v>292</v>
      </c>
      <c r="CS92" s="394" t="s">
        <v>292</v>
      </c>
      <c r="CT92" s="386" t="s">
        <v>292</v>
      </c>
      <c r="CU92" s="395"/>
      <c r="CV92" s="415"/>
      <c r="CW92" s="387" t="str">
        <f t="shared" si="43"/>
        <v/>
      </c>
      <c r="CX92" s="388" t="s">
        <v>292</v>
      </c>
      <c r="CY92" s="389" t="s">
        <v>292</v>
      </c>
      <c r="CZ92" s="389" t="s">
        <v>292</v>
      </c>
      <c r="DA92" s="390" t="s">
        <v>292</v>
      </c>
      <c r="DB92" s="391" t="s">
        <v>292</v>
      </c>
      <c r="DC92" s="392" t="s">
        <v>292</v>
      </c>
      <c r="DD92" s="393" t="s">
        <v>292</v>
      </c>
      <c r="DE92" s="394" t="s">
        <v>292</v>
      </c>
      <c r="DF92" s="386" t="s">
        <v>292</v>
      </c>
      <c r="DG92" s="395"/>
      <c r="DH92" s="415"/>
      <c r="DI92" s="387" t="str">
        <f t="shared" si="44"/>
        <v/>
      </c>
      <c r="DJ92" s="388" t="s">
        <v>292</v>
      </c>
      <c r="DK92" s="389" t="s">
        <v>292</v>
      </c>
      <c r="DL92" s="389" t="s">
        <v>292</v>
      </c>
      <c r="DM92" s="390" t="s">
        <v>292</v>
      </c>
      <c r="DN92" s="391" t="s">
        <v>292</v>
      </c>
      <c r="DO92" s="392" t="s">
        <v>292</v>
      </c>
      <c r="DP92" s="393" t="s">
        <v>292</v>
      </c>
      <c r="DQ92" s="394" t="s">
        <v>292</v>
      </c>
      <c r="DR92" s="386" t="s">
        <v>292</v>
      </c>
      <c r="DS92" s="395"/>
      <c r="DT92" s="415"/>
      <c r="DU92" s="387" t="str">
        <f t="shared" si="45"/>
        <v/>
      </c>
      <c r="DV92" s="388" t="s">
        <v>292</v>
      </c>
      <c r="DW92" s="389" t="s">
        <v>292</v>
      </c>
      <c r="DX92" s="389" t="s">
        <v>292</v>
      </c>
      <c r="DY92" s="390" t="s">
        <v>292</v>
      </c>
      <c r="DZ92" s="391" t="s">
        <v>292</v>
      </c>
      <c r="EA92" s="392" t="s">
        <v>292</v>
      </c>
      <c r="EB92" s="393" t="s">
        <v>292</v>
      </c>
      <c r="EC92" s="394" t="s">
        <v>292</v>
      </c>
      <c r="ED92" s="386" t="s">
        <v>292</v>
      </c>
      <c r="EE92" s="395"/>
      <c r="EF92" s="415"/>
      <c r="EG92" s="387" t="str">
        <f t="shared" si="46"/>
        <v/>
      </c>
      <c r="EH92" s="388" t="s">
        <v>292</v>
      </c>
      <c r="EI92" s="389" t="s">
        <v>292</v>
      </c>
      <c r="EJ92" s="389" t="s">
        <v>292</v>
      </c>
      <c r="EK92" s="390" t="s">
        <v>292</v>
      </c>
      <c r="EL92" s="391" t="s">
        <v>292</v>
      </c>
      <c r="EM92" s="392" t="s">
        <v>292</v>
      </c>
      <c r="EN92" s="393" t="s">
        <v>292</v>
      </c>
      <c r="EO92" s="394" t="s">
        <v>292</v>
      </c>
      <c r="EP92" s="386" t="s">
        <v>292</v>
      </c>
      <c r="EQ92" s="395"/>
      <c r="ER92" s="415"/>
      <c r="ES92" s="387" t="str">
        <f t="shared" si="47"/>
        <v/>
      </c>
      <c r="ET92" s="388" t="s">
        <v>292</v>
      </c>
      <c r="EU92" s="389" t="s">
        <v>292</v>
      </c>
      <c r="EV92" s="389" t="s">
        <v>292</v>
      </c>
      <c r="EW92" s="390" t="s">
        <v>292</v>
      </c>
      <c r="EX92" s="391" t="s">
        <v>292</v>
      </c>
      <c r="EY92" s="392" t="s">
        <v>292</v>
      </c>
      <c r="EZ92" s="393" t="s">
        <v>292</v>
      </c>
      <c r="FA92" s="394" t="s">
        <v>292</v>
      </c>
      <c r="FB92" s="386" t="s">
        <v>292</v>
      </c>
      <c r="FC92" s="395"/>
      <c r="FD92" s="415"/>
      <c r="FE92" s="387" t="str">
        <f t="shared" si="48"/>
        <v/>
      </c>
      <c r="FF92" s="388" t="s">
        <v>292</v>
      </c>
      <c r="FG92" s="389" t="s">
        <v>292</v>
      </c>
      <c r="FH92" s="389" t="s">
        <v>292</v>
      </c>
      <c r="FI92" s="390" t="s">
        <v>292</v>
      </c>
      <c r="FJ92" s="391" t="s">
        <v>292</v>
      </c>
      <c r="FK92" s="392" t="s">
        <v>292</v>
      </c>
      <c r="FL92" s="393" t="s">
        <v>292</v>
      </c>
      <c r="FM92" s="394" t="s">
        <v>292</v>
      </c>
      <c r="FN92" s="386" t="s">
        <v>292</v>
      </c>
      <c r="FO92" s="395"/>
      <c r="FP92" s="415"/>
      <c r="FQ92" s="387" t="str">
        <f t="shared" si="49"/>
        <v/>
      </c>
      <c r="FR92" s="388" t="s">
        <v>292</v>
      </c>
      <c r="FS92" s="389" t="s">
        <v>292</v>
      </c>
      <c r="FT92" s="389" t="s">
        <v>292</v>
      </c>
      <c r="FU92" s="390" t="s">
        <v>292</v>
      </c>
      <c r="FV92" s="391" t="s">
        <v>292</v>
      </c>
      <c r="FW92" s="392" t="s">
        <v>292</v>
      </c>
      <c r="FX92" s="393" t="s">
        <v>292</v>
      </c>
      <c r="FY92" s="394" t="s">
        <v>292</v>
      </c>
      <c r="FZ92" s="386" t="s">
        <v>292</v>
      </c>
      <c r="GA92" s="395"/>
      <c r="GB92" s="415"/>
      <c r="GC92" s="387" t="str">
        <f t="shared" si="50"/>
        <v/>
      </c>
      <c r="GD92" s="388" t="s">
        <v>292</v>
      </c>
      <c r="GE92" s="389" t="s">
        <v>292</v>
      </c>
      <c r="GF92" s="389" t="s">
        <v>292</v>
      </c>
      <c r="GG92" s="390" t="s">
        <v>292</v>
      </c>
      <c r="GH92" s="391" t="s">
        <v>292</v>
      </c>
      <c r="GI92" s="392" t="s">
        <v>292</v>
      </c>
      <c r="GJ92" s="393" t="s">
        <v>292</v>
      </c>
      <c r="GK92" s="394" t="s">
        <v>292</v>
      </c>
      <c r="GL92" s="386" t="s">
        <v>292</v>
      </c>
      <c r="GM92" s="395"/>
      <c r="GN92" s="415"/>
      <c r="GO92" s="387" t="str">
        <f t="shared" si="51"/>
        <v/>
      </c>
      <c r="GP92" s="388" t="s">
        <v>292</v>
      </c>
      <c r="GQ92" s="389" t="s">
        <v>292</v>
      </c>
      <c r="GR92" s="389" t="s">
        <v>292</v>
      </c>
      <c r="GS92" s="390" t="s">
        <v>292</v>
      </c>
      <c r="GT92" s="391" t="s">
        <v>292</v>
      </c>
      <c r="GU92" s="392" t="s">
        <v>292</v>
      </c>
      <c r="GV92" s="393" t="s">
        <v>292</v>
      </c>
      <c r="GW92" s="394" t="s">
        <v>292</v>
      </c>
      <c r="GX92" s="386"/>
      <c r="GY92" s="395"/>
      <c r="GZ92" s="415"/>
      <c r="HA92" s="387" t="str">
        <f t="shared" si="52"/>
        <v/>
      </c>
      <c r="HB92" s="388" t="s">
        <v>292</v>
      </c>
      <c r="HC92" s="389" t="s">
        <v>292</v>
      </c>
      <c r="HD92" s="389" t="s">
        <v>292</v>
      </c>
      <c r="HE92" s="390" t="s">
        <v>292</v>
      </c>
      <c r="HF92" s="391" t="s">
        <v>292</v>
      </c>
      <c r="HG92" s="392" t="s">
        <v>292</v>
      </c>
      <c r="HH92" s="393" t="s">
        <v>292</v>
      </c>
      <c r="HI92" s="394" t="s">
        <v>292</v>
      </c>
      <c r="HJ92" s="386" t="s">
        <v>292</v>
      </c>
      <c r="HK92" s="395"/>
      <c r="HM92" s="387" t="str">
        <f t="shared" si="53"/>
        <v/>
      </c>
      <c r="HN92" s="388" t="s">
        <v>292</v>
      </c>
      <c r="HO92" s="396"/>
      <c r="HP92" s="389"/>
      <c r="HQ92" s="390" t="s">
        <v>292</v>
      </c>
      <c r="HR92" s="391" t="s">
        <v>292</v>
      </c>
      <c r="HS92" s="392" t="s">
        <v>292</v>
      </c>
      <c r="HT92" s="393" t="s">
        <v>292</v>
      </c>
      <c r="HU92" s="394" t="s">
        <v>292</v>
      </c>
      <c r="HV92" s="386" t="s">
        <v>292</v>
      </c>
      <c r="HW92" s="395"/>
      <c r="HY92" s="387" t="str">
        <f t="shared" si="54"/>
        <v/>
      </c>
      <c r="HZ92" s="388" t="s">
        <v>292</v>
      </c>
      <c r="IA92" s="419" t="s">
        <v>292</v>
      </c>
      <c r="IB92" s="419" t="s">
        <v>292</v>
      </c>
      <c r="IC92" s="390" t="s">
        <v>292</v>
      </c>
      <c r="ID92" s="391" t="s">
        <v>292</v>
      </c>
      <c r="IE92" s="392" t="s">
        <v>292</v>
      </c>
      <c r="IF92" s="393" t="s">
        <v>292</v>
      </c>
      <c r="IG92" s="394" t="s">
        <v>292</v>
      </c>
      <c r="IH92" s="386" t="s">
        <v>292</v>
      </c>
      <c r="II92" s="395"/>
      <c r="IK92" s="387" t="str">
        <f t="shared" si="55"/>
        <v/>
      </c>
      <c r="IL92" s="388" t="s">
        <v>292</v>
      </c>
      <c r="IM92" s="419" t="s">
        <v>292</v>
      </c>
      <c r="IN92" s="419" t="s">
        <v>292</v>
      </c>
      <c r="IO92" s="390" t="s">
        <v>292</v>
      </c>
      <c r="IP92" s="391" t="s">
        <v>292</v>
      </c>
      <c r="IQ92" s="392" t="s">
        <v>292</v>
      </c>
      <c r="IR92" s="393" t="s">
        <v>292</v>
      </c>
      <c r="IS92" s="394" t="s">
        <v>292</v>
      </c>
      <c r="IT92" s="386" t="s">
        <v>292</v>
      </c>
      <c r="IU92" s="395"/>
      <c r="IV92" s="364" t="s">
        <v>292</v>
      </c>
      <c r="IW92" s="387" t="str">
        <f t="shared" si="239"/>
        <v/>
      </c>
      <c r="IX92" s="388" t="str">
        <f t="shared" si="240"/>
        <v/>
      </c>
      <c r="IY92" s="419" t="str">
        <f t="shared" si="246"/>
        <v/>
      </c>
      <c r="IZ92" s="396" t="str">
        <f t="shared" si="247"/>
        <v/>
      </c>
      <c r="JA92" s="390" t="str">
        <f t="shared" si="241"/>
        <v/>
      </c>
      <c r="JB92" s="391" t="str">
        <f t="shared" si="248"/>
        <v/>
      </c>
      <c r="JC92" s="392" t="str">
        <f t="shared" si="242"/>
        <v/>
      </c>
      <c r="JD92" s="393" t="str">
        <f t="shared" si="243"/>
        <v/>
      </c>
      <c r="JE92" s="394" t="str">
        <f t="shared" si="244"/>
        <v/>
      </c>
      <c r="JF92" s="386" t="str">
        <f t="shared" si="245"/>
        <v/>
      </c>
      <c r="JG92" s="395"/>
      <c r="JH92" s="420" t="s">
        <v>292</v>
      </c>
      <c r="JI92" s="387" t="str">
        <f t="shared" si="229"/>
        <v/>
      </c>
      <c r="JJ92" s="388" t="str">
        <f t="shared" si="230"/>
        <v/>
      </c>
      <c r="JK92" s="419" t="str">
        <f t="shared" si="231"/>
        <v/>
      </c>
      <c r="JL92" s="396" t="str">
        <f t="shared" si="232"/>
        <v/>
      </c>
      <c r="JM92" s="390" t="str">
        <f t="shared" si="233"/>
        <v/>
      </c>
      <c r="JN92" s="391" t="str">
        <f t="shared" si="234"/>
        <v/>
      </c>
      <c r="JO92" s="392" t="str">
        <f t="shared" si="235"/>
        <v/>
      </c>
      <c r="JP92" s="393" t="str">
        <f t="shared" si="236"/>
        <v/>
      </c>
      <c r="JQ92" s="394" t="str">
        <f t="shared" si="237"/>
        <v/>
      </c>
      <c r="JR92" s="386" t="str">
        <f t="shared" si="238"/>
        <v/>
      </c>
      <c r="JS92" s="395"/>
      <c r="JT92" s="420" t="s">
        <v>292</v>
      </c>
      <c r="JU92" s="387" t="str">
        <f t="shared" si="217"/>
        <v/>
      </c>
      <c r="JV92" s="388" t="str">
        <f t="shared" si="218"/>
        <v/>
      </c>
      <c r="JW92" s="419" t="str">
        <f t="shared" si="219"/>
        <v/>
      </c>
      <c r="JX92" s="396" t="str">
        <f t="shared" si="220"/>
        <v/>
      </c>
      <c r="JY92" s="390" t="str">
        <f t="shared" si="221"/>
        <v/>
      </c>
      <c r="JZ92" s="391" t="str">
        <f t="shared" si="222"/>
        <v/>
      </c>
      <c r="KA92" s="392" t="str">
        <f t="shared" si="223"/>
        <v/>
      </c>
      <c r="KB92" s="393" t="str">
        <f t="shared" si="224"/>
        <v/>
      </c>
      <c r="KC92" s="394" t="str">
        <f t="shared" si="225"/>
        <v/>
      </c>
      <c r="KD92" s="386" t="str">
        <f t="shared" si="226"/>
        <v/>
      </c>
      <c r="KE92" s="395"/>
      <c r="KG92" s="387" t="str">
        <f t="shared" si="208"/>
        <v/>
      </c>
      <c r="KH92" s="388" t="str">
        <f t="shared" si="209"/>
        <v/>
      </c>
      <c r="KI92" s="419" t="str">
        <f t="shared" si="210"/>
        <v/>
      </c>
      <c r="KJ92" s="396" t="str">
        <f t="shared" si="211"/>
        <v/>
      </c>
      <c r="KK92" s="390" t="str">
        <f t="shared" si="212"/>
        <v/>
      </c>
      <c r="KL92" s="391" t="str">
        <f t="shared" si="227"/>
        <v/>
      </c>
      <c r="KM92" s="392" t="str">
        <f t="shared" si="213"/>
        <v/>
      </c>
      <c r="KN92" s="393" t="str">
        <f t="shared" si="214"/>
        <v/>
      </c>
      <c r="KO92" s="394" t="str">
        <f t="shared" si="215"/>
        <v/>
      </c>
      <c r="KP92" s="386" t="str">
        <f t="shared" si="216"/>
        <v/>
      </c>
      <c r="KQ92" s="395"/>
    </row>
    <row r="93" spans="1:304" ht="13.5" customHeight="1">
      <c r="A93" s="385"/>
      <c r="B93" s="415" t="s">
        <v>352</v>
      </c>
      <c r="D93" s="364"/>
      <c r="E93" s="387">
        <f t="shared" si="35"/>
        <v>33548</v>
      </c>
      <c r="F93" s="388" t="s">
        <v>296</v>
      </c>
      <c r="G93" s="389">
        <v>32932</v>
      </c>
      <c r="H93" s="389">
        <v>33548</v>
      </c>
      <c r="I93" s="390" t="s">
        <v>932</v>
      </c>
      <c r="J93" s="391">
        <v>1929</v>
      </c>
      <c r="K93" s="392" t="s">
        <v>615</v>
      </c>
      <c r="L93" s="393" t="s">
        <v>1335</v>
      </c>
      <c r="M93" s="394" t="s">
        <v>1060</v>
      </c>
      <c r="N93" s="386" t="s">
        <v>292</v>
      </c>
      <c r="O93" s="395"/>
      <c r="P93" s="415"/>
      <c r="Q93" s="387">
        <f t="shared" si="36"/>
        <v>34190</v>
      </c>
      <c r="R93" s="388" t="s">
        <v>297</v>
      </c>
      <c r="S93" s="389">
        <v>33548</v>
      </c>
      <c r="T93" s="389">
        <v>33950</v>
      </c>
      <c r="U93" s="390" t="s">
        <v>1061</v>
      </c>
      <c r="V93" s="391" t="s">
        <v>797</v>
      </c>
      <c r="W93" s="392" t="s">
        <v>615</v>
      </c>
      <c r="X93" s="393" t="s">
        <v>1335</v>
      </c>
      <c r="Y93" s="394" t="s">
        <v>1062</v>
      </c>
      <c r="Z93" s="386" t="s">
        <v>292</v>
      </c>
      <c r="AA93" s="395"/>
      <c r="AB93" s="415"/>
      <c r="AC93" s="387">
        <f t="shared" si="37"/>
        <v>34452</v>
      </c>
      <c r="AD93" s="388" t="s">
        <v>713</v>
      </c>
      <c r="AE93" s="389">
        <v>34190</v>
      </c>
      <c r="AF93" s="389">
        <v>34452</v>
      </c>
      <c r="AG93" s="390" t="s">
        <v>1063</v>
      </c>
      <c r="AH93" s="391" t="s">
        <v>640</v>
      </c>
      <c r="AI93" s="392" t="s">
        <v>615</v>
      </c>
      <c r="AJ93" s="393" t="s">
        <v>1364</v>
      </c>
      <c r="AK93" s="394" t="s">
        <v>1064</v>
      </c>
      <c r="AL93" s="386" t="s">
        <v>292</v>
      </c>
      <c r="AM93" s="395"/>
      <c r="AN93" s="415"/>
      <c r="AO93" s="387">
        <f t="shared" si="38"/>
        <v>34515</v>
      </c>
      <c r="AP93" s="388" t="s">
        <v>602</v>
      </c>
      <c r="AQ93" s="389">
        <v>34452</v>
      </c>
      <c r="AR93" s="389">
        <v>34515</v>
      </c>
      <c r="AS93" s="390" t="s">
        <v>1065</v>
      </c>
      <c r="AT93" s="391" t="s">
        <v>745</v>
      </c>
      <c r="AU93" s="392" t="s">
        <v>615</v>
      </c>
      <c r="AV93" s="393" t="s">
        <v>1337</v>
      </c>
      <c r="AW93" s="394" t="s">
        <v>1066</v>
      </c>
      <c r="AX93" s="386" t="s">
        <v>292</v>
      </c>
      <c r="AY93" s="395"/>
      <c r="AZ93" s="415"/>
      <c r="BA93" s="387">
        <f t="shared" si="39"/>
        <v>35075</v>
      </c>
      <c r="BB93" s="388" t="s">
        <v>607</v>
      </c>
      <c r="BC93" s="389">
        <v>34515</v>
      </c>
      <c r="BD93" s="389">
        <v>34719</v>
      </c>
      <c r="BE93" s="390" t="s">
        <v>1067</v>
      </c>
      <c r="BF93" s="391" t="s">
        <v>873</v>
      </c>
      <c r="BG93" s="392" t="s">
        <v>615</v>
      </c>
      <c r="BH93" s="393" t="s">
        <v>1335</v>
      </c>
      <c r="BI93" s="394" t="s">
        <v>1068</v>
      </c>
      <c r="BJ93" s="386" t="s">
        <v>292</v>
      </c>
      <c r="BK93" s="395"/>
      <c r="BL93" s="415"/>
      <c r="BM93" s="387">
        <f t="shared" si="40"/>
        <v>35376</v>
      </c>
      <c r="BN93" s="388" t="s">
        <v>362</v>
      </c>
      <c r="BO93" s="389">
        <v>35075</v>
      </c>
      <c r="BP93" s="389">
        <v>35376</v>
      </c>
      <c r="BQ93" s="390" t="s">
        <v>1069</v>
      </c>
      <c r="BR93" s="391" t="s">
        <v>835</v>
      </c>
      <c r="BS93" s="392" t="s">
        <v>615</v>
      </c>
      <c r="BT93" s="393" t="s">
        <v>1335</v>
      </c>
      <c r="BU93" s="394" t="s">
        <v>1070</v>
      </c>
      <c r="BV93" s="386" t="s">
        <v>292</v>
      </c>
      <c r="BW93" s="395"/>
      <c r="BX93" s="417"/>
      <c r="BY93" s="387">
        <f t="shared" si="41"/>
        <v>36006</v>
      </c>
      <c r="BZ93" s="388" t="s">
        <v>363</v>
      </c>
      <c r="CA93" s="389">
        <v>35376</v>
      </c>
      <c r="CB93" s="389">
        <v>35684</v>
      </c>
      <c r="CC93" s="390" t="s">
        <v>1071</v>
      </c>
      <c r="CD93" s="391" t="s">
        <v>861</v>
      </c>
      <c r="CE93" s="392" t="s">
        <v>615</v>
      </c>
      <c r="CF93" s="393" t="s">
        <v>1335</v>
      </c>
      <c r="CG93" s="394" t="s">
        <v>1072</v>
      </c>
      <c r="CH93" s="386" t="s">
        <v>292</v>
      </c>
      <c r="CI93" s="395"/>
      <c r="CJ93" s="417"/>
      <c r="CK93" s="387">
        <f t="shared" si="42"/>
        <v>36621</v>
      </c>
      <c r="CL93" s="388" t="s">
        <v>364</v>
      </c>
      <c r="CM93" s="389">
        <v>36006</v>
      </c>
      <c r="CN93" s="389">
        <v>36174</v>
      </c>
      <c r="CO93" s="390" t="s">
        <v>1073</v>
      </c>
      <c r="CP93" s="391" t="s">
        <v>761</v>
      </c>
      <c r="CQ93" s="392" t="s">
        <v>615</v>
      </c>
      <c r="CR93" s="393" t="s">
        <v>1335</v>
      </c>
      <c r="CS93" s="394" t="s">
        <v>1074</v>
      </c>
      <c r="CT93" s="386" t="s">
        <v>292</v>
      </c>
      <c r="CU93" s="395"/>
      <c r="CV93" s="415"/>
      <c r="CW93" s="387" t="str">
        <f t="shared" si="43"/>
        <v/>
      </c>
      <c r="CX93" s="388" t="s">
        <v>292</v>
      </c>
      <c r="CY93" s="389" t="s">
        <v>292</v>
      </c>
      <c r="CZ93" s="389" t="s">
        <v>292</v>
      </c>
      <c r="DA93" s="390" t="s">
        <v>292</v>
      </c>
      <c r="DB93" s="391" t="s">
        <v>292</v>
      </c>
      <c r="DC93" s="392" t="s">
        <v>292</v>
      </c>
      <c r="DD93" s="393" t="s">
        <v>292</v>
      </c>
      <c r="DE93" s="394" t="s">
        <v>292</v>
      </c>
      <c r="DF93" s="386" t="s">
        <v>292</v>
      </c>
      <c r="DG93" s="395"/>
      <c r="DH93" s="415"/>
      <c r="DI93" s="387" t="str">
        <f t="shared" si="44"/>
        <v/>
      </c>
      <c r="DJ93" s="388" t="s">
        <v>292</v>
      </c>
      <c r="DK93" s="389" t="s">
        <v>292</v>
      </c>
      <c r="DL93" s="389" t="s">
        <v>292</v>
      </c>
      <c r="DM93" s="390" t="s">
        <v>292</v>
      </c>
      <c r="DN93" s="391" t="s">
        <v>292</v>
      </c>
      <c r="DO93" s="392" t="s">
        <v>292</v>
      </c>
      <c r="DP93" s="393" t="s">
        <v>292</v>
      </c>
      <c r="DQ93" s="394" t="s">
        <v>292</v>
      </c>
      <c r="DR93" s="386" t="s">
        <v>292</v>
      </c>
      <c r="DS93" s="395"/>
      <c r="DT93" s="415"/>
      <c r="DU93" s="387" t="str">
        <f t="shared" si="45"/>
        <v/>
      </c>
      <c r="DV93" s="388" t="s">
        <v>292</v>
      </c>
      <c r="DW93" s="389" t="s">
        <v>292</v>
      </c>
      <c r="DX93" s="389" t="s">
        <v>292</v>
      </c>
      <c r="DY93" s="390" t="s">
        <v>292</v>
      </c>
      <c r="DZ93" s="391" t="s">
        <v>292</v>
      </c>
      <c r="EA93" s="392" t="s">
        <v>292</v>
      </c>
      <c r="EB93" s="393" t="s">
        <v>292</v>
      </c>
      <c r="EC93" s="394" t="s">
        <v>292</v>
      </c>
      <c r="ED93" s="386" t="s">
        <v>292</v>
      </c>
      <c r="EE93" s="395"/>
      <c r="EF93" s="415"/>
      <c r="EG93" s="387" t="str">
        <f t="shared" si="46"/>
        <v/>
      </c>
      <c r="EH93" s="388" t="s">
        <v>292</v>
      </c>
      <c r="EI93" s="389" t="s">
        <v>292</v>
      </c>
      <c r="EJ93" s="389" t="s">
        <v>292</v>
      </c>
      <c r="EK93" s="390" t="s">
        <v>292</v>
      </c>
      <c r="EL93" s="391" t="s">
        <v>292</v>
      </c>
      <c r="EM93" s="392" t="s">
        <v>292</v>
      </c>
      <c r="EN93" s="393" t="s">
        <v>292</v>
      </c>
      <c r="EO93" s="394" t="s">
        <v>292</v>
      </c>
      <c r="EP93" s="386" t="s">
        <v>292</v>
      </c>
      <c r="EQ93" s="395"/>
      <c r="ER93" s="415"/>
      <c r="ES93" s="387" t="str">
        <f t="shared" si="47"/>
        <v/>
      </c>
      <c r="ET93" s="388" t="s">
        <v>292</v>
      </c>
      <c r="EU93" s="389" t="s">
        <v>292</v>
      </c>
      <c r="EV93" s="389" t="s">
        <v>292</v>
      </c>
      <c r="EW93" s="390" t="s">
        <v>292</v>
      </c>
      <c r="EX93" s="391" t="s">
        <v>292</v>
      </c>
      <c r="EY93" s="392" t="s">
        <v>292</v>
      </c>
      <c r="EZ93" s="393" t="s">
        <v>292</v>
      </c>
      <c r="FA93" s="394" t="s">
        <v>292</v>
      </c>
      <c r="FB93" s="386" t="s">
        <v>292</v>
      </c>
      <c r="FC93" s="395"/>
      <c r="FD93" s="415"/>
      <c r="FE93" s="387" t="str">
        <f t="shared" si="48"/>
        <v/>
      </c>
      <c r="FF93" s="388" t="s">
        <v>292</v>
      </c>
      <c r="FG93" s="389" t="s">
        <v>292</v>
      </c>
      <c r="FH93" s="389" t="s">
        <v>292</v>
      </c>
      <c r="FI93" s="390" t="s">
        <v>292</v>
      </c>
      <c r="FJ93" s="391" t="s">
        <v>292</v>
      </c>
      <c r="FK93" s="392" t="s">
        <v>292</v>
      </c>
      <c r="FL93" s="393" t="s">
        <v>292</v>
      </c>
      <c r="FM93" s="394" t="s">
        <v>292</v>
      </c>
      <c r="FN93" s="386" t="s">
        <v>292</v>
      </c>
      <c r="FO93" s="395"/>
      <c r="FP93" s="415"/>
      <c r="FQ93" s="387" t="str">
        <f t="shared" si="49"/>
        <v/>
      </c>
      <c r="FR93" s="388" t="s">
        <v>292</v>
      </c>
      <c r="FS93" s="389" t="s">
        <v>292</v>
      </c>
      <c r="FT93" s="389" t="s">
        <v>292</v>
      </c>
      <c r="FU93" s="390" t="s">
        <v>292</v>
      </c>
      <c r="FV93" s="391" t="s">
        <v>292</v>
      </c>
      <c r="FW93" s="392" t="s">
        <v>292</v>
      </c>
      <c r="FX93" s="393" t="s">
        <v>292</v>
      </c>
      <c r="FY93" s="394" t="s">
        <v>292</v>
      </c>
      <c r="FZ93" s="386" t="s">
        <v>292</v>
      </c>
      <c r="GA93" s="395"/>
      <c r="GB93" s="415"/>
      <c r="GC93" s="387" t="str">
        <f t="shared" si="50"/>
        <v/>
      </c>
      <c r="GD93" s="388" t="s">
        <v>292</v>
      </c>
      <c r="GE93" s="389" t="s">
        <v>292</v>
      </c>
      <c r="GF93" s="389" t="s">
        <v>292</v>
      </c>
      <c r="GG93" s="390" t="s">
        <v>292</v>
      </c>
      <c r="GH93" s="391" t="s">
        <v>292</v>
      </c>
      <c r="GI93" s="392" t="s">
        <v>292</v>
      </c>
      <c r="GJ93" s="393" t="s">
        <v>292</v>
      </c>
      <c r="GK93" s="394" t="s">
        <v>292</v>
      </c>
      <c r="GL93" s="386" t="s">
        <v>292</v>
      </c>
      <c r="GM93" s="395"/>
      <c r="GN93" s="415"/>
      <c r="GO93" s="387" t="str">
        <f t="shared" si="51"/>
        <v/>
      </c>
      <c r="GP93" s="388" t="s">
        <v>292</v>
      </c>
      <c r="GQ93" s="389" t="s">
        <v>292</v>
      </c>
      <c r="GR93" s="389" t="s">
        <v>292</v>
      </c>
      <c r="GS93" s="390" t="s">
        <v>292</v>
      </c>
      <c r="GT93" s="391" t="s">
        <v>292</v>
      </c>
      <c r="GU93" s="392" t="s">
        <v>292</v>
      </c>
      <c r="GV93" s="393" t="s">
        <v>292</v>
      </c>
      <c r="GW93" s="394" t="s">
        <v>292</v>
      </c>
      <c r="GX93" s="386"/>
      <c r="GY93" s="395"/>
      <c r="GZ93" s="415"/>
      <c r="HA93" s="387" t="str">
        <f t="shared" si="52"/>
        <v/>
      </c>
      <c r="HB93" s="388" t="s">
        <v>292</v>
      </c>
      <c r="HC93" s="389" t="s">
        <v>292</v>
      </c>
      <c r="HD93" s="389" t="s">
        <v>292</v>
      </c>
      <c r="HE93" s="390" t="s">
        <v>292</v>
      </c>
      <c r="HF93" s="391" t="s">
        <v>292</v>
      </c>
      <c r="HG93" s="392" t="s">
        <v>292</v>
      </c>
      <c r="HH93" s="393" t="s">
        <v>292</v>
      </c>
      <c r="HI93" s="394" t="s">
        <v>292</v>
      </c>
      <c r="HJ93" s="386" t="s">
        <v>292</v>
      </c>
      <c r="HK93" s="395"/>
      <c r="HM93" s="387" t="str">
        <f t="shared" si="53"/>
        <v/>
      </c>
      <c r="HN93" s="388" t="s">
        <v>292</v>
      </c>
      <c r="HO93" s="396"/>
      <c r="HP93" s="389"/>
      <c r="HQ93" s="390" t="s">
        <v>292</v>
      </c>
      <c r="HR93" s="391" t="s">
        <v>292</v>
      </c>
      <c r="HS93" s="392" t="s">
        <v>292</v>
      </c>
      <c r="HT93" s="393" t="s">
        <v>292</v>
      </c>
      <c r="HU93" s="394" t="s">
        <v>292</v>
      </c>
      <c r="HV93" s="386" t="s">
        <v>292</v>
      </c>
      <c r="HW93" s="395"/>
      <c r="HY93" s="387" t="str">
        <f t="shared" si="54"/>
        <v/>
      </c>
      <c r="HZ93" s="388" t="s">
        <v>292</v>
      </c>
      <c r="IA93" s="419" t="s">
        <v>292</v>
      </c>
      <c r="IB93" s="419" t="s">
        <v>292</v>
      </c>
      <c r="IC93" s="390" t="s">
        <v>292</v>
      </c>
      <c r="ID93" s="391" t="s">
        <v>292</v>
      </c>
      <c r="IE93" s="392" t="s">
        <v>292</v>
      </c>
      <c r="IF93" s="393" t="s">
        <v>292</v>
      </c>
      <c r="IG93" s="394" t="s">
        <v>292</v>
      </c>
      <c r="IH93" s="386" t="s">
        <v>292</v>
      </c>
      <c r="II93" s="395"/>
      <c r="IK93" s="387" t="str">
        <f t="shared" si="55"/>
        <v/>
      </c>
      <c r="IL93" s="388" t="s">
        <v>292</v>
      </c>
      <c r="IM93" s="419" t="s">
        <v>292</v>
      </c>
      <c r="IN93" s="419" t="s">
        <v>292</v>
      </c>
      <c r="IO93" s="390" t="s">
        <v>292</v>
      </c>
      <c r="IP93" s="391" t="s">
        <v>292</v>
      </c>
      <c r="IQ93" s="392" t="s">
        <v>292</v>
      </c>
      <c r="IR93" s="393" t="s">
        <v>292</v>
      </c>
      <c r="IS93" s="394" t="s">
        <v>292</v>
      </c>
      <c r="IT93" s="386" t="s">
        <v>292</v>
      </c>
      <c r="IU93" s="395"/>
      <c r="IV93" s="364" t="s">
        <v>292</v>
      </c>
      <c r="IW93" s="387" t="str">
        <f t="shared" si="239"/>
        <v/>
      </c>
      <c r="IX93" s="388" t="str">
        <f t="shared" si="240"/>
        <v/>
      </c>
      <c r="IY93" s="419" t="str">
        <f t="shared" si="246"/>
        <v/>
      </c>
      <c r="IZ93" s="396" t="str">
        <f t="shared" si="247"/>
        <v/>
      </c>
      <c r="JA93" s="390" t="str">
        <f t="shared" si="241"/>
        <v/>
      </c>
      <c r="JB93" s="391" t="str">
        <f t="shared" si="248"/>
        <v/>
      </c>
      <c r="JC93" s="392" t="str">
        <f t="shared" si="242"/>
        <v/>
      </c>
      <c r="JD93" s="393" t="str">
        <f t="shared" si="243"/>
        <v/>
      </c>
      <c r="JE93" s="394" t="str">
        <f t="shared" si="244"/>
        <v/>
      </c>
      <c r="JF93" s="386" t="str">
        <f t="shared" si="245"/>
        <v/>
      </c>
      <c r="JG93" s="395"/>
      <c r="JH93" s="420" t="s">
        <v>292</v>
      </c>
      <c r="JI93" s="387" t="str">
        <f t="shared" si="229"/>
        <v/>
      </c>
      <c r="JJ93" s="388" t="str">
        <f t="shared" si="230"/>
        <v/>
      </c>
      <c r="JK93" s="419" t="str">
        <f t="shared" si="231"/>
        <v/>
      </c>
      <c r="JL93" s="396" t="str">
        <f t="shared" si="232"/>
        <v/>
      </c>
      <c r="JM93" s="390" t="str">
        <f t="shared" si="233"/>
        <v/>
      </c>
      <c r="JN93" s="391" t="str">
        <f t="shared" si="234"/>
        <v/>
      </c>
      <c r="JO93" s="392" t="str">
        <f t="shared" si="235"/>
        <v/>
      </c>
      <c r="JP93" s="393" t="str">
        <f t="shared" si="236"/>
        <v/>
      </c>
      <c r="JQ93" s="394" t="str">
        <f t="shared" si="237"/>
        <v/>
      </c>
      <c r="JR93" s="386" t="str">
        <f t="shared" si="238"/>
        <v/>
      </c>
      <c r="JS93" s="395"/>
      <c r="JT93" s="420" t="s">
        <v>292</v>
      </c>
      <c r="JU93" s="387" t="str">
        <f t="shared" si="217"/>
        <v/>
      </c>
      <c r="JV93" s="388" t="str">
        <f t="shared" si="218"/>
        <v/>
      </c>
      <c r="JW93" s="419" t="str">
        <f t="shared" si="219"/>
        <v/>
      </c>
      <c r="JX93" s="396" t="str">
        <f t="shared" si="220"/>
        <v/>
      </c>
      <c r="JY93" s="390" t="str">
        <f t="shared" si="221"/>
        <v/>
      </c>
      <c r="JZ93" s="391" t="str">
        <f t="shared" si="222"/>
        <v/>
      </c>
      <c r="KA93" s="392" t="str">
        <f t="shared" si="223"/>
        <v/>
      </c>
      <c r="KB93" s="393" t="str">
        <f t="shared" si="224"/>
        <v/>
      </c>
      <c r="KC93" s="394" t="str">
        <f t="shared" si="225"/>
        <v/>
      </c>
      <c r="KD93" s="386" t="str">
        <f t="shared" si="226"/>
        <v/>
      </c>
      <c r="KE93" s="395"/>
      <c r="KG93" s="387" t="str">
        <f t="shared" si="208"/>
        <v/>
      </c>
      <c r="KH93" s="388" t="str">
        <f t="shared" si="209"/>
        <v/>
      </c>
      <c r="KI93" s="419" t="str">
        <f t="shared" si="210"/>
        <v/>
      </c>
      <c r="KJ93" s="396" t="str">
        <f t="shared" si="211"/>
        <v/>
      </c>
      <c r="KK93" s="390" t="str">
        <f t="shared" si="212"/>
        <v/>
      </c>
      <c r="KL93" s="391" t="str">
        <f t="shared" si="227"/>
        <v/>
      </c>
      <c r="KM93" s="392" t="str">
        <f t="shared" si="213"/>
        <v/>
      </c>
      <c r="KN93" s="393" t="str">
        <f t="shared" si="214"/>
        <v/>
      </c>
      <c r="KO93" s="394" t="str">
        <f t="shared" si="215"/>
        <v/>
      </c>
      <c r="KP93" s="386" t="str">
        <f t="shared" si="216"/>
        <v/>
      </c>
      <c r="KQ93" s="395"/>
    </row>
    <row r="94" spans="1:304" ht="13.5" customHeight="1">
      <c r="A94" s="385"/>
      <c r="B94" s="415" t="s">
        <v>352</v>
      </c>
      <c r="D94" s="364"/>
      <c r="E94" s="387" t="str">
        <f t="shared" si="35"/>
        <v/>
      </c>
      <c r="F94" s="388"/>
      <c r="G94" s="389"/>
      <c r="H94" s="389"/>
      <c r="I94" s="390"/>
      <c r="J94" s="391"/>
      <c r="K94" s="392"/>
      <c r="L94" s="393"/>
      <c r="M94" s="394"/>
      <c r="O94" s="395"/>
      <c r="P94" s="415"/>
      <c r="Q94" s="387">
        <f t="shared" si="36"/>
        <v>34190</v>
      </c>
      <c r="R94" s="388" t="s">
        <v>297</v>
      </c>
      <c r="S94" s="389">
        <v>33950</v>
      </c>
      <c r="T94" s="389">
        <v>34190</v>
      </c>
      <c r="U94" s="390" t="s">
        <v>1758</v>
      </c>
      <c r="V94" s="391" t="s">
        <v>794</v>
      </c>
      <c r="W94" s="392" t="s">
        <v>615</v>
      </c>
      <c r="X94" s="393" t="s">
        <v>1335</v>
      </c>
      <c r="Y94" s="394" t="s">
        <v>1759</v>
      </c>
      <c r="AA94" s="395"/>
      <c r="AB94" s="415"/>
      <c r="AC94" s="387" t="str">
        <f t="shared" si="37"/>
        <v/>
      </c>
      <c r="AD94" s="388"/>
      <c r="AE94" s="389"/>
      <c r="AF94" s="389"/>
      <c r="AG94" s="390"/>
      <c r="AH94" s="391"/>
      <c r="AI94" s="392"/>
      <c r="AJ94" s="393"/>
      <c r="AK94" s="394"/>
      <c r="AL94" s="386"/>
      <c r="AM94" s="395"/>
      <c r="AN94" s="415"/>
      <c r="AO94" s="387" t="str">
        <f t="shared" si="38"/>
        <v/>
      </c>
      <c r="AP94" s="388"/>
      <c r="AQ94" s="389"/>
      <c r="AR94" s="389"/>
      <c r="AS94" s="390"/>
      <c r="AT94" s="391"/>
      <c r="AU94" s="392"/>
      <c r="AV94" s="393"/>
      <c r="AW94" s="394"/>
      <c r="AX94" s="386"/>
      <c r="AY94" s="395"/>
      <c r="AZ94" s="415"/>
      <c r="BA94" s="387">
        <f t="shared" si="39"/>
        <v>35075</v>
      </c>
      <c r="BB94" s="388" t="s">
        <v>607</v>
      </c>
      <c r="BC94" s="389">
        <v>34719</v>
      </c>
      <c r="BD94" s="389">
        <v>34919</v>
      </c>
      <c r="BE94" s="390" t="s">
        <v>608</v>
      </c>
      <c r="BF94" s="391" t="s">
        <v>815</v>
      </c>
      <c r="BG94" s="392" t="s">
        <v>615</v>
      </c>
      <c r="BH94" s="393" t="s">
        <v>1335</v>
      </c>
      <c r="BI94" s="394" t="s">
        <v>1137</v>
      </c>
      <c r="BJ94" s="386"/>
      <c r="BK94" s="395"/>
      <c r="BL94" s="415"/>
      <c r="BM94" s="387" t="str">
        <f t="shared" si="40"/>
        <v/>
      </c>
      <c r="BN94" s="388"/>
      <c r="BO94" s="389"/>
      <c r="BP94" s="389"/>
      <c r="BQ94" s="390"/>
      <c r="BR94" s="391"/>
      <c r="BS94" s="392"/>
      <c r="BT94" s="393"/>
      <c r="BU94" s="394"/>
      <c r="BV94" s="386"/>
      <c r="BW94" s="395"/>
      <c r="BX94" s="417"/>
      <c r="BY94" s="387">
        <f t="shared" si="41"/>
        <v>36006</v>
      </c>
      <c r="BZ94" s="388" t="s">
        <v>363</v>
      </c>
      <c r="CA94" s="389">
        <v>35684</v>
      </c>
      <c r="CB94" s="389">
        <v>36006</v>
      </c>
      <c r="CC94" s="390" t="s">
        <v>1138</v>
      </c>
      <c r="CD94" s="391" t="s">
        <v>622</v>
      </c>
      <c r="CE94" s="392" t="s">
        <v>615</v>
      </c>
      <c r="CF94" s="393" t="s">
        <v>1335</v>
      </c>
      <c r="CG94" s="394" t="s">
        <v>1139</v>
      </c>
      <c r="CH94" s="386"/>
      <c r="CI94" s="395"/>
      <c r="CJ94" s="418"/>
      <c r="CK94" s="387" t="str">
        <f t="shared" si="42"/>
        <v/>
      </c>
      <c r="CL94" s="388"/>
      <c r="CM94" s="389"/>
      <c r="CN94" s="389"/>
      <c r="CO94" s="390"/>
      <c r="CP94" s="391"/>
      <c r="CQ94" s="392"/>
      <c r="CR94" s="393"/>
      <c r="CS94" s="394"/>
      <c r="CT94" s="386"/>
      <c r="CU94" s="395"/>
      <c r="CV94" s="415"/>
      <c r="CW94" s="387" t="str">
        <f t="shared" si="43"/>
        <v/>
      </c>
      <c r="CX94" s="388"/>
      <c r="CY94" s="389"/>
      <c r="CZ94" s="389"/>
      <c r="DA94" s="390"/>
      <c r="DB94" s="391"/>
      <c r="DC94" s="392"/>
      <c r="DD94" s="393"/>
      <c r="DE94" s="394"/>
      <c r="DF94" s="386"/>
      <c r="DG94" s="395"/>
      <c r="DH94" s="415"/>
      <c r="DI94" s="387" t="str">
        <f t="shared" si="44"/>
        <v/>
      </c>
      <c r="DJ94" s="388"/>
      <c r="DK94" s="389"/>
      <c r="DL94" s="389"/>
      <c r="DM94" s="390"/>
      <c r="DN94" s="391"/>
      <c r="DO94" s="392"/>
      <c r="DP94" s="393"/>
      <c r="DQ94" s="394"/>
      <c r="DR94" s="386"/>
      <c r="DS94" s="395"/>
      <c r="DT94" s="415"/>
      <c r="DU94" s="387" t="str">
        <f t="shared" si="45"/>
        <v/>
      </c>
      <c r="DV94" s="388"/>
      <c r="DW94" s="389"/>
      <c r="DX94" s="389"/>
      <c r="DY94" s="390"/>
      <c r="DZ94" s="391"/>
      <c r="EA94" s="392"/>
      <c r="EB94" s="393"/>
      <c r="EC94" s="394"/>
      <c r="ED94" s="386"/>
      <c r="EE94" s="395"/>
      <c r="EF94" s="415"/>
      <c r="EG94" s="387" t="str">
        <f t="shared" si="46"/>
        <v/>
      </c>
      <c r="EH94" s="388"/>
      <c r="EI94" s="389"/>
      <c r="EJ94" s="389"/>
      <c r="EK94" s="390"/>
      <c r="EL94" s="391"/>
      <c r="EM94" s="392"/>
      <c r="EN94" s="393"/>
      <c r="EO94" s="394"/>
      <c r="EP94" s="386"/>
      <c r="EQ94" s="395"/>
      <c r="ER94" s="415"/>
      <c r="ES94" s="387" t="str">
        <f t="shared" si="47"/>
        <v/>
      </c>
      <c r="ET94" s="388"/>
      <c r="EU94" s="389"/>
      <c r="EV94" s="389"/>
      <c r="EW94" s="390"/>
      <c r="EX94" s="391"/>
      <c r="EY94" s="392"/>
      <c r="EZ94" s="393"/>
      <c r="FA94" s="394"/>
      <c r="FB94" s="386"/>
      <c r="FC94" s="395"/>
      <c r="FD94" s="415"/>
      <c r="FE94" s="387" t="str">
        <f t="shared" si="48"/>
        <v/>
      </c>
      <c r="FF94" s="388"/>
      <c r="FG94" s="389"/>
      <c r="FH94" s="389"/>
      <c r="FI94" s="390"/>
      <c r="FJ94" s="391"/>
      <c r="FK94" s="392"/>
      <c r="FL94" s="393"/>
      <c r="FM94" s="394"/>
      <c r="FN94" s="386"/>
      <c r="FO94" s="395"/>
      <c r="FP94" s="415"/>
      <c r="FQ94" s="387" t="str">
        <f t="shared" si="49"/>
        <v/>
      </c>
      <c r="FR94" s="388"/>
      <c r="FS94" s="389"/>
      <c r="FT94" s="389"/>
      <c r="FU94" s="390"/>
      <c r="FV94" s="391"/>
      <c r="FW94" s="392"/>
      <c r="FX94" s="393"/>
      <c r="FY94" s="394"/>
      <c r="FZ94" s="386"/>
      <c r="GA94" s="395"/>
      <c r="GB94" s="415"/>
      <c r="GC94" s="387" t="str">
        <f t="shared" si="50"/>
        <v/>
      </c>
      <c r="GD94" s="388"/>
      <c r="GE94" s="389"/>
      <c r="GF94" s="389"/>
      <c r="GG94" s="390"/>
      <c r="GH94" s="391"/>
      <c r="GI94" s="392"/>
      <c r="GJ94" s="393"/>
      <c r="GK94" s="394"/>
      <c r="GL94" s="386"/>
      <c r="GM94" s="395"/>
      <c r="GN94" s="415"/>
      <c r="GO94" s="387" t="str">
        <f t="shared" si="51"/>
        <v/>
      </c>
      <c r="GP94" s="388"/>
      <c r="GQ94" s="389"/>
      <c r="GR94" s="389"/>
      <c r="GS94" s="390"/>
      <c r="GT94" s="391"/>
      <c r="GU94" s="392"/>
      <c r="GV94" s="393"/>
      <c r="GW94" s="394"/>
      <c r="GX94" s="386"/>
      <c r="GY94" s="395"/>
      <c r="GZ94" s="415"/>
      <c r="HA94" s="387" t="str">
        <f t="shared" si="52"/>
        <v/>
      </c>
      <c r="HB94" s="388"/>
      <c r="HC94" s="389"/>
      <c r="HD94" s="389"/>
      <c r="HE94" s="390"/>
      <c r="HF94" s="391"/>
      <c r="HG94" s="392"/>
      <c r="HH94" s="393"/>
      <c r="HI94" s="394"/>
      <c r="HJ94" s="386"/>
      <c r="HK94" s="395"/>
      <c r="HM94" s="387" t="str">
        <f t="shared" si="53"/>
        <v/>
      </c>
      <c r="HN94" s="388" t="s">
        <v>292</v>
      </c>
      <c r="HO94" s="396"/>
      <c r="HP94" s="389"/>
      <c r="HQ94" s="390" t="s">
        <v>292</v>
      </c>
      <c r="HR94" s="391" t="s">
        <v>292</v>
      </c>
      <c r="HS94" s="392" t="s">
        <v>292</v>
      </c>
      <c r="HT94" s="393" t="s">
        <v>292</v>
      </c>
      <c r="HU94" s="394" t="s">
        <v>292</v>
      </c>
      <c r="HV94" s="386" t="s">
        <v>292</v>
      </c>
      <c r="HW94" s="395"/>
      <c r="HY94" s="387" t="str">
        <f t="shared" si="54"/>
        <v/>
      </c>
      <c r="HZ94" s="388" t="s">
        <v>292</v>
      </c>
      <c r="IA94" s="419" t="s">
        <v>292</v>
      </c>
      <c r="IB94" s="419" t="s">
        <v>292</v>
      </c>
      <c r="IC94" s="390" t="s">
        <v>292</v>
      </c>
      <c r="ID94" s="391" t="s">
        <v>292</v>
      </c>
      <c r="IE94" s="392" t="s">
        <v>292</v>
      </c>
      <c r="IF94" s="393" t="s">
        <v>292</v>
      </c>
      <c r="IG94" s="394" t="s">
        <v>292</v>
      </c>
      <c r="IH94" s="386" t="s">
        <v>292</v>
      </c>
      <c r="II94" s="395"/>
      <c r="IK94" s="387" t="str">
        <f t="shared" si="55"/>
        <v/>
      </c>
      <c r="IL94" s="388" t="s">
        <v>292</v>
      </c>
      <c r="IM94" s="419" t="s">
        <v>292</v>
      </c>
      <c r="IN94" s="419" t="s">
        <v>292</v>
      </c>
      <c r="IO94" s="390" t="s">
        <v>292</v>
      </c>
      <c r="IP94" s="391" t="s">
        <v>292</v>
      </c>
      <c r="IQ94" s="392" t="s">
        <v>292</v>
      </c>
      <c r="IR94" s="393" t="s">
        <v>292</v>
      </c>
      <c r="IS94" s="394" t="s">
        <v>292</v>
      </c>
      <c r="IT94" s="386" t="s">
        <v>292</v>
      </c>
      <c r="IU94" s="395"/>
      <c r="IV94" s="364" t="s">
        <v>292</v>
      </c>
      <c r="IW94" s="387" t="str">
        <f t="shared" si="239"/>
        <v/>
      </c>
      <c r="IX94" s="388" t="str">
        <f t="shared" si="240"/>
        <v/>
      </c>
      <c r="IY94" s="419" t="str">
        <f t="shared" si="246"/>
        <v/>
      </c>
      <c r="IZ94" s="396" t="str">
        <f t="shared" si="247"/>
        <v/>
      </c>
      <c r="JA94" s="390" t="str">
        <f t="shared" si="241"/>
        <v/>
      </c>
      <c r="JB94" s="391" t="str">
        <f t="shared" si="248"/>
        <v/>
      </c>
      <c r="JC94" s="392" t="str">
        <f t="shared" si="242"/>
        <v/>
      </c>
      <c r="JD94" s="393" t="str">
        <f t="shared" si="243"/>
        <v/>
      </c>
      <c r="JE94" s="394" t="str">
        <f t="shared" si="244"/>
        <v/>
      </c>
      <c r="JF94" s="386" t="str">
        <f t="shared" si="245"/>
        <v/>
      </c>
      <c r="JG94" s="395"/>
      <c r="JH94" s="420" t="s">
        <v>292</v>
      </c>
      <c r="JI94" s="387" t="str">
        <f t="shared" si="229"/>
        <v/>
      </c>
      <c r="JJ94" s="388" t="str">
        <f t="shared" si="230"/>
        <v/>
      </c>
      <c r="JK94" s="419" t="str">
        <f t="shared" si="231"/>
        <v/>
      </c>
      <c r="JL94" s="396" t="str">
        <f t="shared" si="232"/>
        <v/>
      </c>
      <c r="JM94" s="390" t="str">
        <f t="shared" si="233"/>
        <v/>
      </c>
      <c r="JN94" s="391" t="str">
        <f t="shared" si="234"/>
        <v/>
      </c>
      <c r="JO94" s="392" t="str">
        <f t="shared" si="235"/>
        <v/>
      </c>
      <c r="JP94" s="393" t="str">
        <f t="shared" si="236"/>
        <v/>
      </c>
      <c r="JQ94" s="394" t="str">
        <f t="shared" si="237"/>
        <v/>
      </c>
      <c r="JR94" s="386" t="str">
        <f t="shared" si="238"/>
        <v/>
      </c>
      <c r="JS94" s="395"/>
      <c r="JT94" s="420" t="s">
        <v>292</v>
      </c>
      <c r="JU94" s="387" t="str">
        <f t="shared" si="217"/>
        <v/>
      </c>
      <c r="JV94" s="388" t="str">
        <f t="shared" si="218"/>
        <v/>
      </c>
      <c r="JW94" s="419" t="str">
        <f t="shared" si="219"/>
        <v/>
      </c>
      <c r="JX94" s="396" t="str">
        <f t="shared" si="220"/>
        <v/>
      </c>
      <c r="JY94" s="390" t="str">
        <f t="shared" si="221"/>
        <v/>
      </c>
      <c r="JZ94" s="391" t="str">
        <f t="shared" si="222"/>
        <v/>
      </c>
      <c r="KA94" s="392" t="str">
        <f t="shared" si="223"/>
        <v/>
      </c>
      <c r="KB94" s="393" t="str">
        <f t="shared" si="224"/>
        <v/>
      </c>
      <c r="KC94" s="394" t="str">
        <f t="shared" si="225"/>
        <v/>
      </c>
      <c r="KD94" s="386" t="str">
        <f t="shared" si="226"/>
        <v/>
      </c>
      <c r="KE94" s="395"/>
      <c r="KG94" s="387" t="str">
        <f t="shared" si="208"/>
        <v/>
      </c>
      <c r="KH94" s="388" t="str">
        <f t="shared" si="209"/>
        <v/>
      </c>
      <c r="KI94" s="419" t="str">
        <f t="shared" si="210"/>
        <v/>
      </c>
      <c r="KJ94" s="396" t="str">
        <f t="shared" si="211"/>
        <v/>
      </c>
      <c r="KK94" s="390" t="str">
        <f t="shared" si="212"/>
        <v/>
      </c>
      <c r="KL94" s="391" t="str">
        <f t="shared" si="227"/>
        <v/>
      </c>
      <c r="KM94" s="392" t="str">
        <f t="shared" si="213"/>
        <v/>
      </c>
      <c r="KN94" s="393" t="str">
        <f t="shared" si="214"/>
        <v/>
      </c>
      <c r="KO94" s="394" t="str">
        <f t="shared" si="215"/>
        <v/>
      </c>
      <c r="KP94" s="386" t="str">
        <f t="shared" si="216"/>
        <v/>
      </c>
      <c r="KQ94" s="395"/>
    </row>
    <row r="95" spans="1:304" ht="13.5" customHeight="1">
      <c r="A95" s="385"/>
      <c r="B95" s="415" t="s">
        <v>352</v>
      </c>
      <c r="C95" s="395"/>
      <c r="E95" s="387" t="str">
        <f t="shared" si="35"/>
        <v/>
      </c>
      <c r="F95" s="388" t="s">
        <v>292</v>
      </c>
      <c r="G95" s="389" t="s">
        <v>292</v>
      </c>
      <c r="H95" s="389" t="s">
        <v>292</v>
      </c>
      <c r="I95" s="390" t="s">
        <v>292</v>
      </c>
      <c r="J95" s="391" t="s">
        <v>292</v>
      </c>
      <c r="K95" s="392" t="s">
        <v>292</v>
      </c>
      <c r="L95" s="393" t="s">
        <v>292</v>
      </c>
      <c r="M95" s="394" t="s">
        <v>292</v>
      </c>
      <c r="N95" s="386" t="s">
        <v>292</v>
      </c>
      <c r="O95" s="395"/>
      <c r="P95" s="415"/>
      <c r="Q95" s="387" t="str">
        <f t="shared" si="36"/>
        <v/>
      </c>
      <c r="R95" s="388" t="s">
        <v>292</v>
      </c>
      <c r="S95" s="389" t="s">
        <v>292</v>
      </c>
      <c r="T95" s="389" t="s">
        <v>292</v>
      </c>
      <c r="U95" s="390" t="s">
        <v>292</v>
      </c>
      <c r="V95" s="391" t="s">
        <v>292</v>
      </c>
      <c r="W95" s="392" t="s">
        <v>292</v>
      </c>
      <c r="X95" s="393" t="s">
        <v>292</v>
      </c>
      <c r="Y95" s="394" t="s">
        <v>292</v>
      </c>
      <c r="Z95" s="386" t="s">
        <v>292</v>
      </c>
      <c r="AA95" s="395"/>
      <c r="AB95" s="421"/>
      <c r="AC95" s="387" t="str">
        <f t="shared" si="37"/>
        <v/>
      </c>
      <c r="AD95" s="388" t="s">
        <v>292</v>
      </c>
      <c r="AE95" s="389" t="s">
        <v>292</v>
      </c>
      <c r="AF95" s="389" t="s">
        <v>292</v>
      </c>
      <c r="AG95" s="390" t="s">
        <v>292</v>
      </c>
      <c r="AH95" s="391" t="s">
        <v>292</v>
      </c>
      <c r="AI95" s="392" t="s">
        <v>292</v>
      </c>
      <c r="AJ95" s="393" t="s">
        <v>292</v>
      </c>
      <c r="AK95" s="394" t="s">
        <v>292</v>
      </c>
      <c r="AL95" s="386" t="s">
        <v>292</v>
      </c>
      <c r="AM95" s="395"/>
      <c r="AN95" s="415"/>
      <c r="AO95" s="387" t="str">
        <f t="shared" si="38"/>
        <v/>
      </c>
      <c r="AP95" s="388" t="s">
        <v>292</v>
      </c>
      <c r="AQ95" s="389" t="s">
        <v>292</v>
      </c>
      <c r="AR95" s="389" t="s">
        <v>292</v>
      </c>
      <c r="AS95" s="390" t="s">
        <v>292</v>
      </c>
      <c r="AT95" s="391" t="s">
        <v>292</v>
      </c>
      <c r="AU95" s="392" t="s">
        <v>292</v>
      </c>
      <c r="AV95" s="393" t="s">
        <v>292</v>
      </c>
      <c r="AW95" s="394" t="s">
        <v>292</v>
      </c>
      <c r="AX95" s="386" t="s">
        <v>292</v>
      </c>
      <c r="AY95" s="395"/>
      <c r="AZ95" s="415"/>
      <c r="BA95" s="387">
        <f t="shared" si="39"/>
        <v>35075</v>
      </c>
      <c r="BB95" s="388" t="s">
        <v>607</v>
      </c>
      <c r="BC95" s="389">
        <v>34919</v>
      </c>
      <c r="BD95" s="389">
        <v>35075</v>
      </c>
      <c r="BE95" s="390" t="s">
        <v>1075</v>
      </c>
      <c r="BF95" s="391" t="s">
        <v>766</v>
      </c>
      <c r="BG95" s="392" t="s">
        <v>615</v>
      </c>
      <c r="BH95" s="393" t="s">
        <v>1335</v>
      </c>
      <c r="BI95" s="394" t="s">
        <v>1076</v>
      </c>
      <c r="BJ95" s="386" t="s">
        <v>292</v>
      </c>
      <c r="BK95" s="395"/>
      <c r="BL95" s="415"/>
      <c r="BM95" s="387" t="str">
        <f t="shared" si="40"/>
        <v/>
      </c>
      <c r="BN95" s="388" t="s">
        <v>292</v>
      </c>
      <c r="BO95" s="389" t="s">
        <v>292</v>
      </c>
      <c r="BP95" s="389" t="s">
        <v>292</v>
      </c>
      <c r="BQ95" s="390" t="s">
        <v>292</v>
      </c>
      <c r="BR95" s="391" t="s">
        <v>292</v>
      </c>
      <c r="BS95" s="392" t="s">
        <v>292</v>
      </c>
      <c r="BT95" s="393" t="s">
        <v>292</v>
      </c>
      <c r="BU95" s="394" t="s">
        <v>292</v>
      </c>
      <c r="BV95" s="386" t="s">
        <v>292</v>
      </c>
      <c r="BW95" s="395"/>
      <c r="BX95" s="417"/>
      <c r="BY95" s="387" t="str">
        <f t="shared" si="41"/>
        <v/>
      </c>
      <c r="BZ95" s="388" t="s">
        <v>292</v>
      </c>
      <c r="CA95" s="389" t="s">
        <v>292</v>
      </c>
      <c r="CB95" s="389" t="s">
        <v>292</v>
      </c>
      <c r="CC95" s="390" t="s">
        <v>292</v>
      </c>
      <c r="CD95" s="391" t="s">
        <v>292</v>
      </c>
      <c r="CE95" s="392" t="s">
        <v>292</v>
      </c>
      <c r="CF95" s="393" t="s">
        <v>292</v>
      </c>
      <c r="CG95" s="394" t="s">
        <v>292</v>
      </c>
      <c r="CH95" s="386" t="s">
        <v>292</v>
      </c>
      <c r="CI95" s="395"/>
      <c r="CJ95" s="418"/>
      <c r="CK95" s="387" t="str">
        <f t="shared" si="42"/>
        <v/>
      </c>
      <c r="CL95" s="388" t="s">
        <v>292</v>
      </c>
      <c r="CM95" s="389" t="s">
        <v>292</v>
      </c>
      <c r="CN95" s="389" t="s">
        <v>292</v>
      </c>
      <c r="CO95" s="390" t="s">
        <v>292</v>
      </c>
      <c r="CP95" s="391" t="s">
        <v>292</v>
      </c>
      <c r="CQ95" s="392" t="s">
        <v>292</v>
      </c>
      <c r="CR95" s="393" t="s">
        <v>292</v>
      </c>
      <c r="CS95" s="394" t="s">
        <v>292</v>
      </c>
      <c r="CT95" s="386" t="s">
        <v>292</v>
      </c>
      <c r="CU95" s="395"/>
      <c r="CV95" s="415"/>
      <c r="CW95" s="387" t="str">
        <f t="shared" si="43"/>
        <v/>
      </c>
      <c r="CX95" s="388" t="s">
        <v>292</v>
      </c>
      <c r="CY95" s="389" t="s">
        <v>292</v>
      </c>
      <c r="CZ95" s="389" t="s">
        <v>292</v>
      </c>
      <c r="DA95" s="390" t="s">
        <v>292</v>
      </c>
      <c r="DB95" s="391" t="s">
        <v>292</v>
      </c>
      <c r="DC95" s="392" t="s">
        <v>292</v>
      </c>
      <c r="DD95" s="393" t="s">
        <v>292</v>
      </c>
      <c r="DE95" s="394" t="s">
        <v>292</v>
      </c>
      <c r="DF95" s="386" t="s">
        <v>292</v>
      </c>
      <c r="DG95" s="395"/>
      <c r="DH95" s="415"/>
      <c r="DI95" s="387" t="str">
        <f t="shared" si="44"/>
        <v/>
      </c>
      <c r="DJ95" s="388" t="s">
        <v>292</v>
      </c>
      <c r="DK95" s="389" t="s">
        <v>292</v>
      </c>
      <c r="DL95" s="389" t="s">
        <v>292</v>
      </c>
      <c r="DM95" s="390" t="s">
        <v>292</v>
      </c>
      <c r="DN95" s="391" t="s">
        <v>292</v>
      </c>
      <c r="DO95" s="392" t="s">
        <v>292</v>
      </c>
      <c r="DP95" s="393" t="s">
        <v>292</v>
      </c>
      <c r="DQ95" s="394" t="s">
        <v>292</v>
      </c>
      <c r="DR95" s="386" t="s">
        <v>292</v>
      </c>
      <c r="DS95" s="395"/>
      <c r="DT95" s="415"/>
      <c r="DU95" s="387" t="str">
        <f t="shared" si="45"/>
        <v/>
      </c>
      <c r="DV95" s="388" t="s">
        <v>292</v>
      </c>
      <c r="DW95" s="389" t="s">
        <v>292</v>
      </c>
      <c r="DX95" s="389" t="s">
        <v>292</v>
      </c>
      <c r="DY95" s="390" t="s">
        <v>292</v>
      </c>
      <c r="DZ95" s="391" t="s">
        <v>292</v>
      </c>
      <c r="EA95" s="392" t="s">
        <v>292</v>
      </c>
      <c r="EB95" s="393" t="s">
        <v>292</v>
      </c>
      <c r="EC95" s="394" t="s">
        <v>292</v>
      </c>
      <c r="ED95" s="386" t="s">
        <v>292</v>
      </c>
      <c r="EE95" s="395"/>
      <c r="EF95" s="415"/>
      <c r="EG95" s="387" t="str">
        <f t="shared" si="46"/>
        <v/>
      </c>
      <c r="EH95" s="388" t="s">
        <v>292</v>
      </c>
      <c r="EI95" s="389" t="s">
        <v>292</v>
      </c>
      <c r="EJ95" s="389" t="s">
        <v>292</v>
      </c>
      <c r="EK95" s="390" t="s">
        <v>292</v>
      </c>
      <c r="EL95" s="391" t="s">
        <v>292</v>
      </c>
      <c r="EM95" s="392" t="s">
        <v>292</v>
      </c>
      <c r="EN95" s="393" t="s">
        <v>292</v>
      </c>
      <c r="EO95" s="394" t="s">
        <v>292</v>
      </c>
      <c r="EP95" s="386" t="s">
        <v>292</v>
      </c>
      <c r="EQ95" s="395"/>
      <c r="ER95" s="415"/>
      <c r="ES95" s="387" t="str">
        <f t="shared" si="47"/>
        <v/>
      </c>
      <c r="ET95" s="388" t="s">
        <v>292</v>
      </c>
      <c r="EU95" s="389" t="s">
        <v>292</v>
      </c>
      <c r="EV95" s="389" t="s">
        <v>292</v>
      </c>
      <c r="EW95" s="390" t="s">
        <v>292</v>
      </c>
      <c r="EX95" s="391" t="s">
        <v>292</v>
      </c>
      <c r="EY95" s="392" t="s">
        <v>292</v>
      </c>
      <c r="EZ95" s="393" t="s">
        <v>292</v>
      </c>
      <c r="FA95" s="394" t="s">
        <v>292</v>
      </c>
      <c r="FB95" s="386" t="s">
        <v>292</v>
      </c>
      <c r="FC95" s="395"/>
      <c r="FD95" s="415"/>
      <c r="FE95" s="387" t="str">
        <f t="shared" si="48"/>
        <v/>
      </c>
      <c r="FF95" s="388" t="s">
        <v>292</v>
      </c>
      <c r="FG95" s="389" t="s">
        <v>292</v>
      </c>
      <c r="FH95" s="389" t="s">
        <v>292</v>
      </c>
      <c r="FI95" s="390" t="s">
        <v>292</v>
      </c>
      <c r="FJ95" s="391" t="s">
        <v>292</v>
      </c>
      <c r="FK95" s="392" t="s">
        <v>292</v>
      </c>
      <c r="FL95" s="393" t="s">
        <v>292</v>
      </c>
      <c r="FM95" s="394" t="s">
        <v>292</v>
      </c>
      <c r="FN95" s="386" t="s">
        <v>292</v>
      </c>
      <c r="FO95" s="395"/>
      <c r="FP95" s="415"/>
      <c r="FQ95" s="387" t="str">
        <f t="shared" si="49"/>
        <v/>
      </c>
      <c r="FR95" s="388" t="s">
        <v>292</v>
      </c>
      <c r="FS95" s="389" t="s">
        <v>292</v>
      </c>
      <c r="FT95" s="389" t="s">
        <v>292</v>
      </c>
      <c r="FU95" s="390" t="s">
        <v>292</v>
      </c>
      <c r="FV95" s="391" t="s">
        <v>292</v>
      </c>
      <c r="FW95" s="392" t="s">
        <v>292</v>
      </c>
      <c r="FX95" s="393" t="s">
        <v>292</v>
      </c>
      <c r="FY95" s="394" t="s">
        <v>292</v>
      </c>
      <c r="FZ95" s="386" t="s">
        <v>292</v>
      </c>
      <c r="GA95" s="395"/>
      <c r="GB95" s="415"/>
      <c r="GC95" s="387" t="str">
        <f t="shared" si="50"/>
        <v/>
      </c>
      <c r="GD95" s="388" t="s">
        <v>292</v>
      </c>
      <c r="GE95" s="389" t="s">
        <v>292</v>
      </c>
      <c r="GF95" s="389" t="s">
        <v>292</v>
      </c>
      <c r="GG95" s="390" t="s">
        <v>292</v>
      </c>
      <c r="GH95" s="391" t="s">
        <v>292</v>
      </c>
      <c r="GI95" s="392" t="s">
        <v>292</v>
      </c>
      <c r="GJ95" s="393" t="s">
        <v>292</v>
      </c>
      <c r="GK95" s="394" t="s">
        <v>292</v>
      </c>
      <c r="GL95" s="386" t="s">
        <v>292</v>
      </c>
      <c r="GM95" s="395"/>
      <c r="GN95" s="415"/>
      <c r="GO95" s="387" t="str">
        <f t="shared" si="51"/>
        <v/>
      </c>
      <c r="GP95" s="388" t="s">
        <v>292</v>
      </c>
      <c r="GQ95" s="389" t="s">
        <v>292</v>
      </c>
      <c r="GR95" s="389" t="s">
        <v>292</v>
      </c>
      <c r="GS95" s="390" t="s">
        <v>292</v>
      </c>
      <c r="GT95" s="391" t="s">
        <v>292</v>
      </c>
      <c r="GU95" s="392" t="s">
        <v>292</v>
      </c>
      <c r="GV95" s="393" t="s">
        <v>292</v>
      </c>
      <c r="GW95" s="394" t="s">
        <v>292</v>
      </c>
      <c r="GX95" s="386"/>
      <c r="GY95" s="395"/>
      <c r="GZ95" s="415"/>
      <c r="HA95" s="387" t="str">
        <f t="shared" si="52"/>
        <v/>
      </c>
      <c r="HB95" s="388" t="s">
        <v>292</v>
      </c>
      <c r="HC95" s="389" t="s">
        <v>292</v>
      </c>
      <c r="HD95" s="389" t="s">
        <v>292</v>
      </c>
      <c r="HE95" s="390" t="s">
        <v>292</v>
      </c>
      <c r="HF95" s="391" t="s">
        <v>292</v>
      </c>
      <c r="HG95" s="392" t="s">
        <v>292</v>
      </c>
      <c r="HH95" s="393" t="s">
        <v>292</v>
      </c>
      <c r="HI95" s="394" t="s">
        <v>292</v>
      </c>
      <c r="HJ95" s="386" t="s">
        <v>292</v>
      </c>
      <c r="HK95" s="395"/>
      <c r="HM95" s="387" t="str">
        <f t="shared" si="53"/>
        <v/>
      </c>
      <c r="HN95" s="388" t="s">
        <v>292</v>
      </c>
      <c r="HO95" s="396"/>
      <c r="HP95" s="389"/>
      <c r="HQ95" s="390" t="s">
        <v>292</v>
      </c>
      <c r="HR95" s="391" t="s">
        <v>292</v>
      </c>
      <c r="HS95" s="392" t="s">
        <v>292</v>
      </c>
      <c r="HT95" s="393" t="s">
        <v>292</v>
      </c>
      <c r="HU95" s="394" t="s">
        <v>292</v>
      </c>
      <c r="HV95" s="386" t="s">
        <v>292</v>
      </c>
      <c r="HW95" s="395"/>
      <c r="HY95" s="387" t="str">
        <f t="shared" si="54"/>
        <v/>
      </c>
      <c r="HZ95" s="388" t="s">
        <v>292</v>
      </c>
      <c r="IA95" s="419" t="s">
        <v>292</v>
      </c>
      <c r="IB95" s="419" t="s">
        <v>292</v>
      </c>
      <c r="IC95" s="390" t="s">
        <v>292</v>
      </c>
      <c r="ID95" s="391" t="s">
        <v>292</v>
      </c>
      <c r="IE95" s="392" t="s">
        <v>292</v>
      </c>
      <c r="IF95" s="393" t="s">
        <v>292</v>
      </c>
      <c r="IG95" s="394" t="s">
        <v>292</v>
      </c>
      <c r="IH95" s="386" t="s">
        <v>292</v>
      </c>
      <c r="II95" s="395"/>
      <c r="IK95" s="387" t="str">
        <f t="shared" si="55"/>
        <v/>
      </c>
      <c r="IL95" s="388" t="s">
        <v>292</v>
      </c>
      <c r="IM95" s="419" t="s">
        <v>292</v>
      </c>
      <c r="IN95" s="419" t="s">
        <v>292</v>
      </c>
      <c r="IO95" s="390" t="s">
        <v>292</v>
      </c>
      <c r="IP95" s="391" t="s">
        <v>292</v>
      </c>
      <c r="IQ95" s="392" t="s">
        <v>292</v>
      </c>
      <c r="IR95" s="393" t="s">
        <v>292</v>
      </c>
      <c r="IS95" s="394" t="s">
        <v>292</v>
      </c>
      <c r="IT95" s="386" t="s">
        <v>292</v>
      </c>
      <c r="IU95" s="395"/>
      <c r="IV95" s="364" t="s">
        <v>292</v>
      </c>
      <c r="IW95" s="387" t="str">
        <f t="shared" si="239"/>
        <v/>
      </c>
      <c r="IX95" s="388" t="str">
        <f t="shared" si="240"/>
        <v/>
      </c>
      <c r="IY95" s="419" t="str">
        <f t="shared" si="246"/>
        <v/>
      </c>
      <c r="IZ95" s="396" t="str">
        <f t="shared" si="247"/>
        <v/>
      </c>
      <c r="JA95" s="390" t="str">
        <f t="shared" si="241"/>
        <v/>
      </c>
      <c r="JB95" s="391" t="str">
        <f t="shared" si="248"/>
        <v/>
      </c>
      <c r="JC95" s="392" t="str">
        <f t="shared" si="242"/>
        <v/>
      </c>
      <c r="JD95" s="393" t="str">
        <f t="shared" si="243"/>
        <v/>
      </c>
      <c r="JE95" s="394" t="str">
        <f t="shared" si="244"/>
        <v/>
      </c>
      <c r="JF95" s="386" t="str">
        <f t="shared" si="245"/>
        <v/>
      </c>
      <c r="JG95" s="395"/>
      <c r="JH95" s="420" t="s">
        <v>292</v>
      </c>
      <c r="JI95" s="387" t="str">
        <f t="shared" si="229"/>
        <v/>
      </c>
      <c r="JJ95" s="388" t="str">
        <f t="shared" si="230"/>
        <v/>
      </c>
      <c r="JK95" s="419" t="str">
        <f t="shared" si="231"/>
        <v/>
      </c>
      <c r="JL95" s="396" t="str">
        <f t="shared" si="232"/>
        <v/>
      </c>
      <c r="JM95" s="390" t="str">
        <f t="shared" si="233"/>
        <v/>
      </c>
      <c r="JN95" s="391" t="str">
        <f t="shared" si="234"/>
        <v/>
      </c>
      <c r="JO95" s="392" t="str">
        <f t="shared" si="235"/>
        <v/>
      </c>
      <c r="JP95" s="393" t="str">
        <f t="shared" si="236"/>
        <v/>
      </c>
      <c r="JQ95" s="394" t="str">
        <f t="shared" si="237"/>
        <v/>
      </c>
      <c r="JR95" s="386" t="str">
        <f t="shared" si="238"/>
        <v/>
      </c>
      <c r="JS95" s="395"/>
      <c r="JT95" s="420" t="s">
        <v>292</v>
      </c>
      <c r="JU95" s="387" t="str">
        <f t="shared" si="217"/>
        <v/>
      </c>
      <c r="JV95" s="388" t="str">
        <f t="shared" si="218"/>
        <v/>
      </c>
      <c r="JW95" s="419" t="str">
        <f t="shared" si="219"/>
        <v/>
      </c>
      <c r="JX95" s="396" t="str">
        <f t="shared" si="220"/>
        <v/>
      </c>
      <c r="JY95" s="390" t="str">
        <f t="shared" si="221"/>
        <v/>
      </c>
      <c r="JZ95" s="391" t="str">
        <f t="shared" si="222"/>
        <v/>
      </c>
      <c r="KA95" s="392" t="str">
        <f t="shared" si="223"/>
        <v/>
      </c>
      <c r="KB95" s="393" t="str">
        <f t="shared" si="224"/>
        <v/>
      </c>
      <c r="KC95" s="394" t="str">
        <f t="shared" si="225"/>
        <v/>
      </c>
      <c r="KD95" s="386" t="str">
        <f t="shared" si="226"/>
        <v/>
      </c>
      <c r="KE95" s="395"/>
      <c r="KG95" s="387" t="str">
        <f t="shared" si="208"/>
        <v/>
      </c>
      <c r="KH95" s="388" t="str">
        <f t="shared" si="209"/>
        <v/>
      </c>
      <c r="KI95" s="419" t="str">
        <f t="shared" si="210"/>
        <v/>
      </c>
      <c r="KJ95" s="396" t="str">
        <f t="shared" si="211"/>
        <v/>
      </c>
      <c r="KK95" s="390" t="str">
        <f t="shared" si="212"/>
        <v/>
      </c>
      <c r="KL95" s="391" t="str">
        <f t="shared" si="227"/>
        <v/>
      </c>
      <c r="KM95" s="392" t="str">
        <f t="shared" si="213"/>
        <v/>
      </c>
      <c r="KN95" s="393" t="str">
        <f t="shared" si="214"/>
        <v/>
      </c>
      <c r="KO95" s="394" t="str">
        <f t="shared" si="215"/>
        <v/>
      </c>
      <c r="KP95" s="386" t="str">
        <f t="shared" si="216"/>
        <v/>
      </c>
      <c r="KQ95" s="395"/>
    </row>
    <row r="96" spans="1:304" ht="13.5" customHeight="1">
      <c r="A96" s="385"/>
      <c r="B96" s="418" t="s">
        <v>348</v>
      </c>
      <c r="E96" s="387" t="str">
        <f t="shared" ref="E96:E102" si="255">IF(I96="","",E$3)</f>
        <v/>
      </c>
      <c r="F96" s="399"/>
      <c r="G96" s="389" t="s">
        <v>292</v>
      </c>
      <c r="H96" s="389" t="s">
        <v>292</v>
      </c>
      <c r="I96" s="400"/>
      <c r="J96" s="391" t="s">
        <v>292</v>
      </c>
      <c r="K96" s="401"/>
      <c r="L96" s="393"/>
      <c r="M96" s="402"/>
      <c r="O96" s="397"/>
      <c r="P96" s="415"/>
      <c r="Q96" s="387" t="str">
        <f t="shared" ref="Q96:Q102" si="256">IF(U96="","",Q$3)</f>
        <v/>
      </c>
      <c r="R96" s="399"/>
      <c r="S96" s="389" t="s">
        <v>292</v>
      </c>
      <c r="T96" s="389" t="s">
        <v>292</v>
      </c>
      <c r="U96" s="400"/>
      <c r="V96" s="391" t="s">
        <v>292</v>
      </c>
      <c r="W96" s="401"/>
      <c r="X96" s="393"/>
      <c r="Y96" s="402"/>
      <c r="AA96" s="397"/>
      <c r="AB96" s="415"/>
      <c r="AC96" s="387" t="str">
        <f t="shared" ref="AC96:AC102" si="257">IF(AG96="","",AC$3)</f>
        <v/>
      </c>
      <c r="AD96" s="399"/>
      <c r="AE96" s="389" t="s">
        <v>292</v>
      </c>
      <c r="AF96" s="389" t="s">
        <v>292</v>
      </c>
      <c r="AG96" s="400"/>
      <c r="AH96" s="391" t="s">
        <v>292</v>
      </c>
      <c r="AI96" s="401"/>
      <c r="AJ96" s="393"/>
      <c r="AK96" s="402"/>
      <c r="AL96" s="386"/>
      <c r="AM96" s="397"/>
      <c r="AN96" s="386"/>
      <c r="AO96" s="387" t="str">
        <f t="shared" ref="AO96:AO102" si="258">IF(AS96="","",AO$3)</f>
        <v/>
      </c>
      <c r="AP96" s="399"/>
      <c r="AQ96" s="389" t="s">
        <v>292</v>
      </c>
      <c r="AR96" s="389" t="s">
        <v>292</v>
      </c>
      <c r="AS96" s="400"/>
      <c r="AT96" s="391" t="s">
        <v>292</v>
      </c>
      <c r="AU96" s="401"/>
      <c r="AV96" s="393"/>
      <c r="AW96" s="402"/>
      <c r="AX96" s="386"/>
      <c r="AY96" s="397"/>
      <c r="AZ96" s="415"/>
      <c r="BA96" s="387" t="str">
        <f t="shared" ref="BA96:BA102" si="259">IF(BE96="","",BA$3)</f>
        <v/>
      </c>
      <c r="BB96" s="399"/>
      <c r="BC96" s="389" t="s">
        <v>292</v>
      </c>
      <c r="BD96" s="389" t="s">
        <v>292</v>
      </c>
      <c r="BE96" s="400"/>
      <c r="BF96" s="391" t="s">
        <v>292</v>
      </c>
      <c r="BG96" s="401"/>
      <c r="BH96" s="393"/>
      <c r="BI96" s="402"/>
      <c r="BJ96" s="386"/>
      <c r="BK96" s="397"/>
      <c r="BL96" s="415"/>
      <c r="BM96" s="387" t="str">
        <f t="shared" ref="BM96:BM102" si="260">IF(BQ96="","",BM$3)</f>
        <v/>
      </c>
      <c r="BN96" s="399"/>
      <c r="BO96" s="389" t="s">
        <v>292</v>
      </c>
      <c r="BP96" s="389" t="s">
        <v>292</v>
      </c>
      <c r="BQ96" s="400"/>
      <c r="BR96" s="391" t="s">
        <v>292</v>
      </c>
      <c r="BS96" s="401"/>
      <c r="BT96" s="393"/>
      <c r="BU96" s="402"/>
      <c r="BV96" s="386"/>
      <c r="BW96" s="397"/>
      <c r="BX96" s="386"/>
      <c r="BY96" s="387" t="str">
        <f t="shared" ref="BY96:BY102" si="261">IF(CC96="","",BY$3)</f>
        <v/>
      </c>
      <c r="BZ96" s="399"/>
      <c r="CA96" s="389" t="s">
        <v>292</v>
      </c>
      <c r="CB96" s="389" t="s">
        <v>292</v>
      </c>
      <c r="CC96" s="400"/>
      <c r="CD96" s="391" t="s">
        <v>292</v>
      </c>
      <c r="CE96" s="401"/>
      <c r="CF96" s="393"/>
      <c r="CG96" s="402"/>
      <c r="CH96" s="386"/>
      <c r="CI96" s="397"/>
      <c r="CJ96" s="386"/>
      <c r="CK96" s="387" t="str">
        <f t="shared" ref="CK96:CK102" si="262">IF(CO96="","",CK$3)</f>
        <v/>
      </c>
      <c r="CL96" s="399"/>
      <c r="CM96" s="389" t="s">
        <v>292</v>
      </c>
      <c r="CN96" s="389" t="s">
        <v>292</v>
      </c>
      <c r="CO96" s="400"/>
      <c r="CP96" s="391" t="s">
        <v>292</v>
      </c>
      <c r="CQ96" s="401"/>
      <c r="CR96" s="393"/>
      <c r="CS96" s="402"/>
      <c r="CT96" s="386"/>
      <c r="CU96" s="397"/>
      <c r="CV96" s="386"/>
      <c r="CW96" s="387" t="str">
        <f t="shared" ref="CW96:CW102" si="263">IF(DA96="","",CW$3)</f>
        <v/>
      </c>
      <c r="CX96" s="388" t="s">
        <v>292</v>
      </c>
      <c r="CY96" s="389" t="s">
        <v>292</v>
      </c>
      <c r="CZ96" s="389" t="s">
        <v>292</v>
      </c>
      <c r="DA96" s="390" t="s">
        <v>292</v>
      </c>
      <c r="DB96" s="391" t="s">
        <v>292</v>
      </c>
      <c r="DC96" s="392" t="s">
        <v>292</v>
      </c>
      <c r="DD96" s="393" t="s">
        <v>292</v>
      </c>
      <c r="DE96" s="394" t="s">
        <v>292</v>
      </c>
      <c r="DF96" s="386"/>
      <c r="DG96" s="397"/>
      <c r="DH96" s="415"/>
      <c r="DI96" s="387">
        <f t="shared" ref="DI96:DI102" si="264">IF(DM96="","",DI$3)</f>
        <v>37007</v>
      </c>
      <c r="DJ96" s="388" t="s">
        <v>366</v>
      </c>
      <c r="DK96" s="389">
        <v>36711</v>
      </c>
      <c r="DL96" s="389">
        <v>37007</v>
      </c>
      <c r="DM96" s="390" t="s">
        <v>747</v>
      </c>
      <c r="DN96" s="391" t="s">
        <v>693</v>
      </c>
      <c r="DO96" s="392" t="s">
        <v>615</v>
      </c>
      <c r="DP96" s="393" t="s">
        <v>1335</v>
      </c>
      <c r="DQ96" s="394" t="s">
        <v>748</v>
      </c>
      <c r="DR96" s="386" t="s">
        <v>292</v>
      </c>
      <c r="DS96" s="397"/>
      <c r="DT96" s="415"/>
      <c r="DU96" s="387">
        <f t="shared" ref="DU96:DU102" si="265">IF(DY96="","",DU$3)</f>
        <v>37944</v>
      </c>
      <c r="DV96" s="388" t="s">
        <v>367</v>
      </c>
      <c r="DW96" s="389">
        <v>37007</v>
      </c>
      <c r="DX96" s="389">
        <v>37529</v>
      </c>
      <c r="DY96" s="390" t="s">
        <v>639</v>
      </c>
      <c r="DZ96" s="391" t="s">
        <v>640</v>
      </c>
      <c r="EA96" s="392" t="s">
        <v>615</v>
      </c>
      <c r="EB96" s="393" t="s">
        <v>1335</v>
      </c>
      <c r="EC96" s="394" t="s">
        <v>641</v>
      </c>
      <c r="ED96" s="386" t="s">
        <v>292</v>
      </c>
      <c r="EE96" s="397"/>
      <c r="EF96" s="415"/>
      <c r="EG96" s="387">
        <f t="shared" ref="EG96:EG102" si="266">IF(EK96="","",EG$3)</f>
        <v>38616</v>
      </c>
      <c r="EH96" s="388" t="s">
        <v>368</v>
      </c>
      <c r="EI96" s="389">
        <v>37944</v>
      </c>
      <c r="EJ96" s="389">
        <v>38257</v>
      </c>
      <c r="EK96" s="390" t="s">
        <v>1275</v>
      </c>
      <c r="EL96" s="391" t="s">
        <v>1179</v>
      </c>
      <c r="EM96" s="392" t="s">
        <v>615</v>
      </c>
      <c r="EN96" s="393" t="s">
        <v>1335</v>
      </c>
      <c r="EO96" s="394" t="s">
        <v>1276</v>
      </c>
      <c r="EP96" s="386" t="s">
        <v>292</v>
      </c>
      <c r="EQ96" s="397"/>
      <c r="ER96" s="418"/>
      <c r="ES96" s="387">
        <f t="shared" ref="ES96:ES102" si="267">IF(EW96="","",ES$3)</f>
        <v>38986</v>
      </c>
      <c r="ET96" s="388" t="s">
        <v>369</v>
      </c>
      <c r="EU96" s="389">
        <v>38616</v>
      </c>
      <c r="EV96" s="389">
        <v>38986</v>
      </c>
      <c r="EW96" s="390" t="s">
        <v>675</v>
      </c>
      <c r="EX96" s="391" t="s">
        <v>676</v>
      </c>
      <c r="EY96" s="392" t="s">
        <v>677</v>
      </c>
      <c r="EZ96" s="393" t="s">
        <v>1335</v>
      </c>
      <c r="FA96" s="394" t="s">
        <v>678</v>
      </c>
      <c r="FB96" s="386"/>
      <c r="FC96" s="397"/>
      <c r="FD96" s="418"/>
      <c r="FE96" s="387">
        <f t="shared" ref="FE96:FE102" si="268">IF(FI96="","",FE$3)</f>
        <v>39351</v>
      </c>
      <c r="FF96" s="388" t="s">
        <v>370</v>
      </c>
      <c r="FG96" s="389">
        <v>38986</v>
      </c>
      <c r="FH96" s="389">
        <v>39321</v>
      </c>
      <c r="FI96" s="390" t="s">
        <v>684</v>
      </c>
      <c r="FJ96" s="391" t="s">
        <v>685</v>
      </c>
      <c r="FK96" s="392" t="s">
        <v>677</v>
      </c>
      <c r="FL96" s="393" t="s">
        <v>1335</v>
      </c>
      <c r="FM96" s="394" t="s">
        <v>686</v>
      </c>
      <c r="FN96" s="386" t="s">
        <v>292</v>
      </c>
      <c r="FO96" s="397"/>
      <c r="FP96" s="418"/>
      <c r="FQ96" s="387">
        <f t="shared" ref="FQ96:FQ102" si="269">IF(FU96="","",FQ$3)</f>
        <v>39662</v>
      </c>
      <c r="FR96" s="388" t="s">
        <v>372</v>
      </c>
      <c r="FS96" s="389">
        <v>39351</v>
      </c>
      <c r="FT96" s="389">
        <v>39662</v>
      </c>
      <c r="FU96" s="390" t="s">
        <v>699</v>
      </c>
      <c r="FV96" s="391" t="s">
        <v>700</v>
      </c>
      <c r="FW96" s="392" t="s">
        <v>615</v>
      </c>
      <c r="FX96" s="393" t="s">
        <v>1335</v>
      </c>
      <c r="FY96" s="394" t="s">
        <v>701</v>
      </c>
      <c r="FZ96" s="386" t="s">
        <v>292</v>
      </c>
      <c r="GA96" s="395"/>
      <c r="GB96" s="418"/>
      <c r="GC96" s="387">
        <f t="shared" ref="GC96:GC102" si="270">IF(GG96="","",GC$3)</f>
        <v>39715</v>
      </c>
      <c r="GD96" s="388" t="s">
        <v>373</v>
      </c>
      <c r="GE96" s="389">
        <v>39662</v>
      </c>
      <c r="GF96" s="389">
        <v>39715</v>
      </c>
      <c r="GG96" s="390" t="s">
        <v>1257</v>
      </c>
      <c r="GH96" s="391" t="s">
        <v>758</v>
      </c>
      <c r="GI96" s="392" t="s">
        <v>615</v>
      </c>
      <c r="GJ96" s="393" t="s">
        <v>1335</v>
      </c>
      <c r="GK96" s="394" t="s">
        <v>1258</v>
      </c>
      <c r="GL96" s="386" t="s">
        <v>292</v>
      </c>
      <c r="GM96" s="397"/>
      <c r="GN96" s="418"/>
      <c r="GO96" s="387" t="str">
        <f t="shared" ref="GO96:GO102" si="271">IF(GS96="","",GO$3)</f>
        <v/>
      </c>
      <c r="GP96" s="388" t="s">
        <v>292</v>
      </c>
      <c r="GQ96" s="389" t="s">
        <v>292</v>
      </c>
      <c r="GR96" s="389" t="s">
        <v>292</v>
      </c>
      <c r="GS96" s="390" t="s">
        <v>292</v>
      </c>
      <c r="GT96" s="391" t="s">
        <v>292</v>
      </c>
      <c r="GU96" s="392" t="s">
        <v>292</v>
      </c>
      <c r="GV96" s="393" t="s">
        <v>292</v>
      </c>
      <c r="GW96" s="394" t="s">
        <v>292</v>
      </c>
      <c r="GX96" s="386" t="s">
        <v>292</v>
      </c>
      <c r="GY96" s="395"/>
      <c r="GZ96" s="415"/>
      <c r="HA96" s="387">
        <f t="shared" ref="HA96:HA102" si="272">IF(HE96="","",HA$3)</f>
        <v>40337</v>
      </c>
      <c r="HB96" s="388" t="s">
        <v>375</v>
      </c>
      <c r="HC96" s="389">
        <v>40072</v>
      </c>
      <c r="HD96" s="389">
        <v>40337</v>
      </c>
      <c r="HE96" s="390" t="s">
        <v>982</v>
      </c>
      <c r="HF96" s="391" t="s">
        <v>983</v>
      </c>
      <c r="HG96" s="392" t="s">
        <v>615</v>
      </c>
      <c r="HH96" s="393" t="s">
        <v>1336</v>
      </c>
      <c r="HI96" s="394" t="s">
        <v>984</v>
      </c>
      <c r="HJ96" s="386" t="s">
        <v>292</v>
      </c>
      <c r="HK96" s="397"/>
      <c r="HM96" s="387">
        <f t="shared" ref="HM96:HM102" si="273">IF(HQ96="","",HM$3)</f>
        <v>40788</v>
      </c>
      <c r="HN96" s="388" t="s">
        <v>1471</v>
      </c>
      <c r="HO96" s="396">
        <v>40337</v>
      </c>
      <c r="HP96" s="389">
        <v>40430</v>
      </c>
      <c r="HQ96" s="390" t="s">
        <v>982</v>
      </c>
      <c r="HR96" s="391" t="s">
        <v>983</v>
      </c>
      <c r="HS96" s="392" t="s">
        <v>615</v>
      </c>
      <c r="HT96" s="393" t="s">
        <v>1336</v>
      </c>
      <c r="HU96" s="394" t="s">
        <v>984</v>
      </c>
      <c r="HV96" s="386" t="s">
        <v>292</v>
      </c>
      <c r="HW96" s="395"/>
      <c r="HY96" s="387">
        <f t="shared" ref="HY96:HY102" si="274">IF(IC96="","",HY$3)</f>
        <v>41269</v>
      </c>
      <c r="HZ96" s="388" t="s">
        <v>1472</v>
      </c>
      <c r="IA96" s="419">
        <v>40788</v>
      </c>
      <c r="IB96" s="419">
        <v>41183</v>
      </c>
      <c r="IC96" s="390" t="s">
        <v>886</v>
      </c>
      <c r="ID96" s="391" t="s">
        <v>653</v>
      </c>
      <c r="IE96" s="392" t="s">
        <v>615</v>
      </c>
      <c r="IF96" s="393" t="s">
        <v>1336</v>
      </c>
      <c r="IG96" s="394" t="s">
        <v>887</v>
      </c>
      <c r="IH96" s="386" t="s">
        <v>292</v>
      </c>
      <c r="II96" s="395"/>
      <c r="IJ96" s="420"/>
      <c r="IK96" s="387">
        <f t="shared" ref="IK96:IK102" si="275">IF(IO96="","",IK$3)</f>
        <v>41997</v>
      </c>
      <c r="IL96" s="388" t="s">
        <v>371</v>
      </c>
      <c r="IM96" s="419">
        <v>41269</v>
      </c>
      <c r="IN96" s="419">
        <v>41885</v>
      </c>
      <c r="IO96" s="390" t="s">
        <v>1593</v>
      </c>
      <c r="IP96" s="391" t="s">
        <v>1484</v>
      </c>
      <c r="IQ96" s="392" t="s">
        <v>615</v>
      </c>
      <c r="IR96" s="393" t="s">
        <v>1335</v>
      </c>
      <c r="IS96" s="394" t="s">
        <v>1594</v>
      </c>
      <c r="IT96" s="386" t="s">
        <v>292</v>
      </c>
      <c r="IU96" s="395"/>
      <c r="IV96" s="420" t="s">
        <v>292</v>
      </c>
      <c r="IW96" s="387">
        <v>42663</v>
      </c>
      <c r="IX96" s="388" t="s">
        <v>1823</v>
      </c>
      <c r="IY96" s="419">
        <v>41997</v>
      </c>
      <c r="IZ96" s="396">
        <v>42284</v>
      </c>
      <c r="JA96" s="390" t="s">
        <v>1876</v>
      </c>
      <c r="JB96" s="391" t="s">
        <v>669</v>
      </c>
      <c r="JC96" s="392" t="s">
        <v>615</v>
      </c>
      <c r="JD96" s="393" t="s">
        <v>1335</v>
      </c>
      <c r="JE96" s="394" t="str">
        <f t="shared" si="244"/>
        <v>Yamaguchi_Shunichi_1950</v>
      </c>
      <c r="JF96" s="386" t="s">
        <v>292</v>
      </c>
      <c r="JG96" s="395"/>
      <c r="JH96" s="42" t="s">
        <v>1842</v>
      </c>
      <c r="JI96" s="387">
        <f t="shared" si="229"/>
        <v>44090</v>
      </c>
      <c r="JJ96" s="388" t="str">
        <f t="shared" si="230"/>
        <v>Abe IV</v>
      </c>
      <c r="JK96" s="419">
        <f t="shared" si="231"/>
        <v>43040</v>
      </c>
      <c r="JL96" s="396">
        <v>43158</v>
      </c>
      <c r="JM96" s="390" t="str">
        <f t="shared" si="233"/>
        <v>Tetsuma Esaki</v>
      </c>
      <c r="JN96" s="391" t="str">
        <f t="shared" si="234"/>
        <v>1943</v>
      </c>
      <c r="JO96" s="392" t="str">
        <f t="shared" si="235"/>
        <v>male</v>
      </c>
      <c r="JP96" s="393" t="str">
        <f t="shared" si="236"/>
        <v>jp_ldp01</v>
      </c>
      <c r="JQ96" s="394" t="str">
        <f t="shared" si="237"/>
        <v>Esaki_Tetsuma_1943</v>
      </c>
      <c r="JR96" s="386" t="str">
        <f t="shared" si="238"/>
        <v/>
      </c>
      <c r="JS96" s="395"/>
      <c r="JT96" s="442" t="s">
        <v>2015</v>
      </c>
      <c r="JU96" s="387">
        <f t="shared" si="217"/>
        <v>44196</v>
      </c>
      <c r="JV96" s="388" t="str">
        <f t="shared" si="218"/>
        <v>Suga I</v>
      </c>
      <c r="JW96" s="419">
        <f t="shared" si="219"/>
        <v>44090</v>
      </c>
      <c r="JX96" s="396">
        <f t="shared" si="220"/>
        <v>44196</v>
      </c>
      <c r="JY96" s="390" t="str">
        <f t="shared" si="221"/>
        <v>Taro Kono</v>
      </c>
      <c r="JZ96" s="391" t="str">
        <f t="shared" si="222"/>
        <v>1963</v>
      </c>
      <c r="KA96" s="392" t="str">
        <f t="shared" si="223"/>
        <v>male</v>
      </c>
      <c r="KB96" s="393" t="str">
        <f t="shared" si="224"/>
        <v>jp_ldp01</v>
      </c>
      <c r="KC96" s="394" t="str">
        <f t="shared" si="225"/>
        <v>Kono_Taro_1963</v>
      </c>
      <c r="KD96" s="386" t="str">
        <f t="shared" si="226"/>
        <v/>
      </c>
      <c r="KE96" s="395"/>
      <c r="KF96" s="420" t="s">
        <v>2009</v>
      </c>
      <c r="KG96" s="387" t="str">
        <f t="shared" si="208"/>
        <v/>
      </c>
      <c r="KH96" s="388" t="str">
        <f t="shared" si="209"/>
        <v/>
      </c>
      <c r="KI96" s="419" t="str">
        <f t="shared" si="210"/>
        <v/>
      </c>
      <c r="KJ96" s="396" t="str">
        <f t="shared" si="211"/>
        <v/>
      </c>
      <c r="KK96" s="390" t="str">
        <f t="shared" si="212"/>
        <v/>
      </c>
      <c r="KL96" s="391" t="str">
        <f t="shared" si="227"/>
        <v/>
      </c>
      <c r="KM96" s="392" t="str">
        <f t="shared" si="213"/>
        <v/>
      </c>
      <c r="KN96" s="393" t="str">
        <f t="shared" si="214"/>
        <v/>
      </c>
      <c r="KO96" s="394" t="str">
        <f t="shared" si="215"/>
        <v/>
      </c>
      <c r="KP96" s="386" t="str">
        <f t="shared" si="216"/>
        <v/>
      </c>
      <c r="KQ96" s="395"/>
      <c r="KR96" s="420"/>
    </row>
    <row r="97" spans="1:304" ht="13.5" customHeight="1">
      <c r="A97" s="385"/>
      <c r="B97" s="418" t="s">
        <v>348</v>
      </c>
      <c r="E97" s="387" t="str">
        <f t="shared" si="255"/>
        <v/>
      </c>
      <c r="F97" s="399"/>
      <c r="G97" s="389" t="s">
        <v>292</v>
      </c>
      <c r="H97" s="389" t="s">
        <v>292</v>
      </c>
      <c r="I97" s="400"/>
      <c r="J97" s="391" t="s">
        <v>292</v>
      </c>
      <c r="K97" s="401"/>
      <c r="L97" s="393"/>
      <c r="M97" s="402"/>
      <c r="O97" s="397"/>
      <c r="P97" s="415"/>
      <c r="Q97" s="387" t="str">
        <f t="shared" si="256"/>
        <v/>
      </c>
      <c r="R97" s="399"/>
      <c r="S97" s="389" t="s">
        <v>292</v>
      </c>
      <c r="T97" s="389" t="s">
        <v>292</v>
      </c>
      <c r="U97" s="400"/>
      <c r="V97" s="391" t="s">
        <v>292</v>
      </c>
      <c r="W97" s="401"/>
      <c r="X97" s="393"/>
      <c r="Y97" s="402"/>
      <c r="AA97" s="397"/>
      <c r="AB97" s="415"/>
      <c r="AC97" s="387" t="str">
        <f t="shared" si="257"/>
        <v/>
      </c>
      <c r="AD97" s="399"/>
      <c r="AE97" s="389" t="s">
        <v>292</v>
      </c>
      <c r="AF97" s="389" t="s">
        <v>292</v>
      </c>
      <c r="AG97" s="400"/>
      <c r="AH97" s="391" t="s">
        <v>292</v>
      </c>
      <c r="AI97" s="401"/>
      <c r="AJ97" s="393"/>
      <c r="AK97" s="402"/>
      <c r="AL97" s="386"/>
      <c r="AM97" s="397"/>
      <c r="AN97" s="386"/>
      <c r="AO97" s="387" t="str">
        <f t="shared" si="258"/>
        <v/>
      </c>
      <c r="AP97" s="399"/>
      <c r="AQ97" s="389" t="s">
        <v>292</v>
      </c>
      <c r="AR97" s="389" t="s">
        <v>292</v>
      </c>
      <c r="AS97" s="400"/>
      <c r="AT97" s="391" t="s">
        <v>292</v>
      </c>
      <c r="AU97" s="401"/>
      <c r="AV97" s="393"/>
      <c r="AW97" s="402"/>
      <c r="AX97" s="386"/>
      <c r="AY97" s="397"/>
      <c r="AZ97" s="415"/>
      <c r="BA97" s="387" t="str">
        <f t="shared" si="259"/>
        <v/>
      </c>
      <c r="BB97" s="399"/>
      <c r="BC97" s="389" t="s">
        <v>292</v>
      </c>
      <c r="BD97" s="389" t="s">
        <v>292</v>
      </c>
      <c r="BE97" s="400"/>
      <c r="BF97" s="391" t="s">
        <v>292</v>
      </c>
      <c r="BG97" s="401"/>
      <c r="BH97" s="393"/>
      <c r="BI97" s="402"/>
      <c r="BJ97" s="386"/>
      <c r="BK97" s="397"/>
      <c r="BL97" s="415"/>
      <c r="BM97" s="387" t="str">
        <f t="shared" si="260"/>
        <v/>
      </c>
      <c r="BN97" s="399"/>
      <c r="BO97" s="389" t="s">
        <v>292</v>
      </c>
      <c r="BP97" s="389" t="s">
        <v>292</v>
      </c>
      <c r="BQ97" s="400"/>
      <c r="BR97" s="391" t="s">
        <v>292</v>
      </c>
      <c r="BS97" s="401"/>
      <c r="BT97" s="393"/>
      <c r="BU97" s="402"/>
      <c r="BV97" s="386"/>
      <c r="BW97" s="397"/>
      <c r="BX97" s="386"/>
      <c r="BY97" s="387" t="str">
        <f t="shared" si="261"/>
        <v/>
      </c>
      <c r="BZ97" s="399"/>
      <c r="CA97" s="389" t="s">
        <v>292</v>
      </c>
      <c r="CB97" s="389" t="s">
        <v>292</v>
      </c>
      <c r="CC97" s="400"/>
      <c r="CD97" s="391" t="s">
        <v>292</v>
      </c>
      <c r="CE97" s="401"/>
      <c r="CF97" s="393"/>
      <c r="CG97" s="402"/>
      <c r="CH97" s="386"/>
      <c r="CI97" s="397"/>
      <c r="CJ97" s="386"/>
      <c r="CK97" s="387" t="str">
        <f t="shared" si="262"/>
        <v/>
      </c>
      <c r="CL97" s="399"/>
      <c r="CM97" s="389" t="s">
        <v>292</v>
      </c>
      <c r="CN97" s="389" t="s">
        <v>292</v>
      </c>
      <c r="CO97" s="400"/>
      <c r="CP97" s="391" t="s">
        <v>292</v>
      </c>
      <c r="CQ97" s="401"/>
      <c r="CR97" s="393"/>
      <c r="CS97" s="402"/>
      <c r="CT97" s="386"/>
      <c r="CU97" s="397"/>
      <c r="CV97" s="386"/>
      <c r="CW97" s="387" t="str">
        <f t="shared" si="263"/>
        <v/>
      </c>
      <c r="CX97" s="388" t="s">
        <v>292</v>
      </c>
      <c r="CY97" s="389" t="s">
        <v>292</v>
      </c>
      <c r="CZ97" s="389" t="s">
        <v>292</v>
      </c>
      <c r="DA97" s="390" t="s">
        <v>292</v>
      </c>
      <c r="DB97" s="391" t="s">
        <v>292</v>
      </c>
      <c r="DC97" s="392" t="s">
        <v>292</v>
      </c>
      <c r="DD97" s="393" t="s">
        <v>292</v>
      </c>
      <c r="DE97" s="394" t="s">
        <v>292</v>
      </c>
      <c r="DF97" s="386"/>
      <c r="DG97" s="397"/>
      <c r="DH97" s="415"/>
      <c r="DI97" s="387" t="str">
        <f t="shared" si="264"/>
        <v/>
      </c>
      <c r="DJ97" s="388" t="s">
        <v>292</v>
      </c>
      <c r="DK97" s="389" t="s">
        <v>292</v>
      </c>
      <c r="DL97" s="389" t="s">
        <v>292</v>
      </c>
      <c r="DM97" s="390" t="s">
        <v>292</v>
      </c>
      <c r="DN97" s="391" t="s">
        <v>292</v>
      </c>
      <c r="DO97" s="392" t="s">
        <v>292</v>
      </c>
      <c r="DP97" s="393" t="s">
        <v>292</v>
      </c>
      <c r="DQ97" s="394" t="s">
        <v>292</v>
      </c>
      <c r="DR97" s="386" t="s">
        <v>292</v>
      </c>
      <c r="DS97" s="397"/>
      <c r="DT97" s="415"/>
      <c r="DU97" s="387">
        <f t="shared" si="265"/>
        <v>37944</v>
      </c>
      <c r="DV97" s="388" t="s">
        <v>367</v>
      </c>
      <c r="DW97" s="389">
        <v>37529</v>
      </c>
      <c r="DX97" s="389">
        <v>37886</v>
      </c>
      <c r="DY97" s="390" t="s">
        <v>726</v>
      </c>
      <c r="DZ97" s="391" t="s">
        <v>632</v>
      </c>
      <c r="EA97" s="392" t="s">
        <v>615</v>
      </c>
      <c r="EB97" s="393" t="s">
        <v>1335</v>
      </c>
      <c r="EC97" s="394" t="s">
        <v>727</v>
      </c>
      <c r="ED97" s="386" t="s">
        <v>292</v>
      </c>
      <c r="EE97" s="397"/>
      <c r="EF97" s="415"/>
      <c r="EG97" s="387">
        <f t="shared" si="266"/>
        <v>38616</v>
      </c>
      <c r="EH97" s="388" t="s">
        <v>368</v>
      </c>
      <c r="EI97" s="389">
        <v>38257</v>
      </c>
      <c r="EJ97" s="389">
        <v>38616</v>
      </c>
      <c r="EK97" s="390" t="s">
        <v>675</v>
      </c>
      <c r="EL97" s="391" t="s">
        <v>676</v>
      </c>
      <c r="EM97" s="392" t="s">
        <v>677</v>
      </c>
      <c r="EN97" s="393" t="s">
        <v>1335</v>
      </c>
      <c r="EO97" s="394" t="s">
        <v>678</v>
      </c>
      <c r="EP97" s="386" t="s">
        <v>292</v>
      </c>
      <c r="EQ97" s="397"/>
      <c r="ER97" s="418"/>
      <c r="ES97" s="387" t="str">
        <f t="shared" si="267"/>
        <v/>
      </c>
      <c r="ET97" s="388" t="s">
        <v>292</v>
      </c>
      <c r="EU97" s="389" t="s">
        <v>292</v>
      </c>
      <c r="EV97" s="389" t="s">
        <v>292</v>
      </c>
      <c r="EW97" s="390" t="s">
        <v>292</v>
      </c>
      <c r="EX97" s="391" t="s">
        <v>292</v>
      </c>
      <c r="EY97" s="392" t="s">
        <v>292</v>
      </c>
      <c r="EZ97" s="393" t="s">
        <v>292</v>
      </c>
      <c r="FA97" s="394" t="s">
        <v>292</v>
      </c>
      <c r="FB97" s="386"/>
      <c r="FC97" s="397"/>
      <c r="FD97" s="418"/>
      <c r="FE97" s="387">
        <f t="shared" si="268"/>
        <v>39351</v>
      </c>
      <c r="FF97" s="388" t="s">
        <v>370</v>
      </c>
      <c r="FG97" s="389">
        <v>39321</v>
      </c>
      <c r="FH97" s="389">
        <v>39351</v>
      </c>
      <c r="FI97" s="390" t="s">
        <v>699</v>
      </c>
      <c r="FJ97" s="391" t="s">
        <v>700</v>
      </c>
      <c r="FK97" s="392" t="s">
        <v>615</v>
      </c>
      <c r="FL97" s="393" t="s">
        <v>1335</v>
      </c>
      <c r="FM97" s="394" t="s">
        <v>701</v>
      </c>
      <c r="FN97" s="386" t="s">
        <v>292</v>
      </c>
      <c r="FO97" s="397"/>
      <c r="FP97" s="418"/>
      <c r="FQ97" s="387" t="str">
        <f t="shared" si="269"/>
        <v/>
      </c>
      <c r="FR97" s="388" t="s">
        <v>292</v>
      </c>
      <c r="FS97" s="389" t="s">
        <v>292</v>
      </c>
      <c r="FT97" s="389" t="s">
        <v>292</v>
      </c>
      <c r="FU97" s="390" t="s">
        <v>292</v>
      </c>
      <c r="FV97" s="391" t="s">
        <v>292</v>
      </c>
      <c r="FW97" s="392" t="s">
        <v>292</v>
      </c>
      <c r="FX97" s="393" t="s">
        <v>292</v>
      </c>
      <c r="FY97" s="394" t="s">
        <v>292</v>
      </c>
      <c r="FZ97" s="386" t="s">
        <v>292</v>
      </c>
      <c r="GA97" s="395"/>
      <c r="GB97" s="418"/>
      <c r="GC97" s="387" t="str">
        <f t="shared" si="270"/>
        <v/>
      </c>
      <c r="GD97" s="388" t="s">
        <v>292</v>
      </c>
      <c r="GE97" s="389" t="s">
        <v>292</v>
      </c>
      <c r="GF97" s="389" t="s">
        <v>292</v>
      </c>
      <c r="GG97" s="390" t="s">
        <v>292</v>
      </c>
      <c r="GH97" s="391" t="s">
        <v>292</v>
      </c>
      <c r="GI97" s="392" t="s">
        <v>292</v>
      </c>
      <c r="GJ97" s="393" t="s">
        <v>292</v>
      </c>
      <c r="GK97" s="394" t="s">
        <v>292</v>
      </c>
      <c r="GL97" s="386" t="s">
        <v>292</v>
      </c>
      <c r="GM97" s="397"/>
      <c r="GN97" s="418"/>
      <c r="GO97" s="387" t="str">
        <f t="shared" si="271"/>
        <v/>
      </c>
      <c r="GP97" s="388" t="s">
        <v>292</v>
      </c>
      <c r="GQ97" s="389" t="s">
        <v>292</v>
      </c>
      <c r="GR97" s="389" t="s">
        <v>292</v>
      </c>
      <c r="GS97" s="390" t="s">
        <v>292</v>
      </c>
      <c r="GT97" s="391" t="s">
        <v>292</v>
      </c>
      <c r="GU97" s="392" t="s">
        <v>292</v>
      </c>
      <c r="GV97" s="393" t="s">
        <v>292</v>
      </c>
      <c r="GW97" s="394" t="s">
        <v>292</v>
      </c>
      <c r="GX97" s="386" t="s">
        <v>292</v>
      </c>
      <c r="GY97" s="395"/>
      <c r="GZ97" s="415"/>
      <c r="HA97" s="387" t="str">
        <f t="shared" si="272"/>
        <v/>
      </c>
      <c r="HB97" s="388" t="s">
        <v>292</v>
      </c>
      <c r="HC97" s="389" t="s">
        <v>292</v>
      </c>
      <c r="HD97" s="389" t="s">
        <v>292</v>
      </c>
      <c r="HE97" s="390" t="s">
        <v>292</v>
      </c>
      <c r="HF97" s="391" t="s">
        <v>292</v>
      </c>
      <c r="HG97" s="392" t="s">
        <v>292</v>
      </c>
      <c r="HH97" s="393" t="s">
        <v>292</v>
      </c>
      <c r="HI97" s="394" t="s">
        <v>292</v>
      </c>
      <c r="HJ97" s="386" t="s">
        <v>292</v>
      </c>
      <c r="HK97" s="397"/>
      <c r="HM97" s="387">
        <f t="shared" si="273"/>
        <v>40788</v>
      </c>
      <c r="HN97" s="388" t="s">
        <v>1471</v>
      </c>
      <c r="HO97" s="396">
        <v>40430</v>
      </c>
      <c r="HP97" s="389">
        <v>40557</v>
      </c>
      <c r="HQ97" s="390" t="s">
        <v>1537</v>
      </c>
      <c r="HR97" s="391" t="s">
        <v>914</v>
      </c>
      <c r="HS97" s="392" t="s">
        <v>615</v>
      </c>
      <c r="HT97" s="393" t="s">
        <v>1336</v>
      </c>
      <c r="HU97" s="394" t="s">
        <v>1538</v>
      </c>
      <c r="HV97" s="386" t="s">
        <v>292</v>
      </c>
      <c r="HW97" s="395"/>
      <c r="HY97" s="387">
        <f t="shared" si="274"/>
        <v>41269</v>
      </c>
      <c r="HZ97" s="388" t="s">
        <v>1472</v>
      </c>
      <c r="IA97" s="419">
        <v>41183</v>
      </c>
      <c r="IB97" s="419">
        <v>41269</v>
      </c>
      <c r="IC97" s="390" t="s">
        <v>1488</v>
      </c>
      <c r="ID97" s="391" t="s">
        <v>656</v>
      </c>
      <c r="IE97" s="392" t="s">
        <v>615</v>
      </c>
      <c r="IF97" s="393" t="s">
        <v>1336</v>
      </c>
      <c r="IG97" s="394" t="s">
        <v>1489</v>
      </c>
      <c r="IH97" s="386" t="s">
        <v>292</v>
      </c>
      <c r="II97" s="395"/>
      <c r="IJ97" s="420"/>
      <c r="IK97" s="387">
        <f t="shared" si="275"/>
        <v>41997</v>
      </c>
      <c r="IL97" s="388" t="str">
        <f t="shared" ref="IL97" si="276">IF(IO97="","",IK$1)</f>
        <v>Abe II</v>
      </c>
      <c r="IM97" s="419">
        <v>41885</v>
      </c>
      <c r="IN97" s="396">
        <f t="shared" ref="IN97" si="277">IF(IO97="","",IK$3)</f>
        <v>41997</v>
      </c>
      <c r="IO97" s="390" t="str">
        <f t="shared" ref="IO97" si="278">IF(IV97="","",IF(ISNUMBER(SEARCH(":",IV97)),MID(IV97,FIND(":",IV97)+2,FIND("(",IV97)-FIND(":",IV97)-3),LEFT(IV97,FIND("(",IV97)-2)))</f>
        <v>Shunichi Yamaguchi</v>
      </c>
      <c r="IP97" s="391" t="str">
        <f t="shared" ref="IP97" si="279">IF(IV97="","",MID(IV97,FIND("(",IV97)+1,4))</f>
        <v>1950</v>
      </c>
      <c r="IQ97" s="392" t="str">
        <f t="shared" ref="IQ97" si="280">IF(ISNUMBER(SEARCH("*female*",IV97)),"female",IF(ISNUMBER(SEARCH("*male*",IV97)),"male",""))</f>
        <v>male</v>
      </c>
      <c r="IR97" s="393" t="s">
        <v>1335</v>
      </c>
      <c r="IS97" s="394" t="str">
        <f t="shared" ref="IS97" si="281">IF(IO97="","",(MID(IO97,(SEARCH("^^",SUBSTITUTE(IO97," ","^^",LEN(IO97)-LEN(SUBSTITUTE(IO97," ","")))))+1,99)&amp;"_"&amp;LEFT(IO97,FIND(" ",IO97)-1)&amp;"_"&amp;IP97))</f>
        <v>Yamaguchi_Shunichi_1950</v>
      </c>
      <c r="IT97" s="386"/>
      <c r="IU97" s="395"/>
      <c r="IV97" s="364" t="s">
        <v>1858</v>
      </c>
      <c r="IW97" s="387">
        <f t="shared" ref="IW97" si="282">IF(JA97="","",IW$3)</f>
        <v>43040</v>
      </c>
      <c r="IX97" s="388" t="str">
        <f t="shared" ref="IX97" si="283">IF(JA97="","",IW$1)</f>
        <v>Abe III</v>
      </c>
      <c r="IY97" s="396">
        <v>42284</v>
      </c>
      <c r="IZ97" s="396">
        <v>42585</v>
      </c>
      <c r="JA97" s="390" t="str">
        <f t="shared" ref="JA97" si="284">IF(JH97="","",IF(ISNUMBER(SEARCH(":",JH97)),MID(JH97,FIND(":",JH97)+2,FIND("(",JH97)-FIND(":",JH97)-3),LEFT(JH97,FIND("(",JH97)-2)))</f>
        <v>Aiko Shimajiri</v>
      </c>
      <c r="JB97" s="391" t="str">
        <f t="shared" ref="JB97" si="285">IF(JH97="","",MID(JH97,FIND("(",JH97)+1,4))</f>
        <v>1965</v>
      </c>
      <c r="JC97" s="392" t="str">
        <f t="shared" ref="JC97" si="286">IF(ISNUMBER(SEARCH("*female*",JH97)),"female",IF(ISNUMBER(SEARCH("*male*",JH97)),"male",""))</f>
        <v>female</v>
      </c>
      <c r="JD97" s="393" t="s">
        <v>1335</v>
      </c>
      <c r="JE97" s="394" t="str">
        <f t="shared" si="244"/>
        <v>Shimajiri_Aiko_1965</v>
      </c>
      <c r="JF97" s="386" t="s">
        <v>292</v>
      </c>
      <c r="JG97" s="395"/>
      <c r="JH97" s="420" t="s">
        <v>1875</v>
      </c>
      <c r="JI97" s="387">
        <f t="shared" si="229"/>
        <v>44090</v>
      </c>
      <c r="JJ97" s="388" t="str">
        <f t="shared" si="230"/>
        <v>Abe IV</v>
      </c>
      <c r="JK97" s="419">
        <v>43158</v>
      </c>
      <c r="JL97" s="396">
        <v>43375</v>
      </c>
      <c r="JM97" s="390" t="str">
        <f t="shared" si="233"/>
        <v>Teru Fukui</v>
      </c>
      <c r="JN97" s="391" t="str">
        <f t="shared" si="234"/>
        <v>1953</v>
      </c>
      <c r="JO97" s="392" t="str">
        <f t="shared" si="235"/>
        <v>male</v>
      </c>
      <c r="JP97" s="393" t="str">
        <f t="shared" si="236"/>
        <v>jp_ldp01</v>
      </c>
      <c r="JQ97" s="394" t="str">
        <f t="shared" si="237"/>
        <v>Fukui_Teru_1953</v>
      </c>
      <c r="JR97" s="386" t="str">
        <f t="shared" si="238"/>
        <v/>
      </c>
      <c r="JS97" s="395"/>
      <c r="JT97" s="420" t="s">
        <v>2030</v>
      </c>
      <c r="JU97" s="387" t="str">
        <f t="shared" si="217"/>
        <v/>
      </c>
      <c r="JV97" s="388" t="str">
        <f t="shared" si="218"/>
        <v/>
      </c>
      <c r="JW97" s="419" t="str">
        <f t="shared" si="219"/>
        <v/>
      </c>
      <c r="JX97" s="396" t="str">
        <f t="shared" si="220"/>
        <v/>
      </c>
      <c r="JY97" s="390" t="str">
        <f t="shared" si="221"/>
        <v/>
      </c>
      <c r="JZ97" s="391" t="str">
        <f t="shared" si="222"/>
        <v/>
      </c>
      <c r="KA97" s="392" t="str">
        <f t="shared" si="223"/>
        <v/>
      </c>
      <c r="KB97" s="393" t="str">
        <f t="shared" si="224"/>
        <v/>
      </c>
      <c r="KC97" s="394" t="str">
        <f t="shared" si="225"/>
        <v/>
      </c>
      <c r="KD97" s="386" t="str">
        <f t="shared" si="226"/>
        <v/>
      </c>
      <c r="KE97" s="395"/>
      <c r="KG97" s="387" t="str">
        <f t="shared" si="208"/>
        <v/>
      </c>
      <c r="KH97" s="388" t="str">
        <f t="shared" si="209"/>
        <v/>
      </c>
      <c r="KI97" s="419" t="str">
        <f t="shared" si="210"/>
        <v/>
      </c>
      <c r="KJ97" s="396" t="str">
        <f t="shared" si="211"/>
        <v/>
      </c>
      <c r="KK97" s="390" t="str">
        <f t="shared" si="212"/>
        <v/>
      </c>
      <c r="KL97" s="391" t="str">
        <f t="shared" si="227"/>
        <v/>
      </c>
      <c r="KM97" s="392" t="str">
        <f t="shared" si="213"/>
        <v/>
      </c>
      <c r="KN97" s="393" t="str">
        <f t="shared" si="214"/>
        <v/>
      </c>
      <c r="KO97" s="394" t="str">
        <f t="shared" si="215"/>
        <v/>
      </c>
      <c r="KP97" s="386" t="str">
        <f t="shared" si="216"/>
        <v/>
      </c>
      <c r="KQ97" s="395"/>
    </row>
    <row r="98" spans="1:304" ht="13.5" customHeight="1">
      <c r="A98" s="385"/>
      <c r="B98" s="418" t="s">
        <v>348</v>
      </c>
      <c r="E98" s="387" t="str">
        <f t="shared" si="255"/>
        <v/>
      </c>
      <c r="F98" s="399"/>
      <c r="G98" s="389"/>
      <c r="H98" s="389"/>
      <c r="I98" s="400"/>
      <c r="J98" s="391"/>
      <c r="K98" s="401"/>
      <c r="L98" s="393"/>
      <c r="M98" s="402"/>
      <c r="O98" s="397"/>
      <c r="P98" s="415"/>
      <c r="Q98" s="387" t="str">
        <f t="shared" si="256"/>
        <v/>
      </c>
      <c r="R98" s="399"/>
      <c r="S98" s="389"/>
      <c r="T98" s="389"/>
      <c r="U98" s="400"/>
      <c r="V98" s="391"/>
      <c r="W98" s="401"/>
      <c r="X98" s="393"/>
      <c r="Y98" s="402"/>
      <c r="AA98" s="397"/>
      <c r="AB98" s="415"/>
      <c r="AC98" s="387" t="str">
        <f t="shared" si="257"/>
        <v/>
      </c>
      <c r="AD98" s="399"/>
      <c r="AE98" s="389"/>
      <c r="AF98" s="389"/>
      <c r="AG98" s="400"/>
      <c r="AH98" s="391"/>
      <c r="AI98" s="401"/>
      <c r="AJ98" s="393"/>
      <c r="AK98" s="402"/>
      <c r="AL98" s="386"/>
      <c r="AM98" s="397"/>
      <c r="AN98" s="386"/>
      <c r="AO98" s="387" t="str">
        <f t="shared" si="258"/>
        <v/>
      </c>
      <c r="AP98" s="399"/>
      <c r="AQ98" s="389"/>
      <c r="AR98" s="389"/>
      <c r="AS98" s="400"/>
      <c r="AT98" s="391"/>
      <c r="AU98" s="401"/>
      <c r="AV98" s="393"/>
      <c r="AW98" s="402"/>
      <c r="AX98" s="386"/>
      <c r="AY98" s="397"/>
      <c r="AZ98" s="415"/>
      <c r="BA98" s="387" t="str">
        <f t="shared" si="259"/>
        <v/>
      </c>
      <c r="BB98" s="399"/>
      <c r="BC98" s="389"/>
      <c r="BD98" s="389"/>
      <c r="BE98" s="400"/>
      <c r="BF98" s="391"/>
      <c r="BG98" s="401"/>
      <c r="BH98" s="393"/>
      <c r="BI98" s="402"/>
      <c r="BJ98" s="386"/>
      <c r="BK98" s="397"/>
      <c r="BL98" s="415"/>
      <c r="BM98" s="387" t="str">
        <f t="shared" si="260"/>
        <v/>
      </c>
      <c r="BN98" s="399"/>
      <c r="BO98" s="389"/>
      <c r="BP98" s="389"/>
      <c r="BQ98" s="400"/>
      <c r="BR98" s="391"/>
      <c r="BS98" s="401"/>
      <c r="BT98" s="393"/>
      <c r="BU98" s="402"/>
      <c r="BV98" s="386"/>
      <c r="BW98" s="397"/>
      <c r="BX98" s="386"/>
      <c r="BY98" s="387" t="str">
        <f t="shared" si="261"/>
        <v/>
      </c>
      <c r="BZ98" s="399"/>
      <c r="CA98" s="389"/>
      <c r="CB98" s="389"/>
      <c r="CC98" s="400"/>
      <c r="CD98" s="391"/>
      <c r="CE98" s="401"/>
      <c r="CF98" s="393"/>
      <c r="CG98" s="402"/>
      <c r="CH98" s="386"/>
      <c r="CI98" s="397"/>
      <c r="CJ98" s="386"/>
      <c r="CK98" s="387" t="str">
        <f t="shared" si="262"/>
        <v/>
      </c>
      <c r="CL98" s="399"/>
      <c r="CM98" s="389"/>
      <c r="CN98" s="389"/>
      <c r="CO98" s="400"/>
      <c r="CP98" s="391"/>
      <c r="CQ98" s="401"/>
      <c r="CR98" s="393"/>
      <c r="CS98" s="402"/>
      <c r="CT98" s="386"/>
      <c r="CU98" s="397"/>
      <c r="CV98" s="386"/>
      <c r="CW98" s="387" t="str">
        <f t="shared" si="263"/>
        <v/>
      </c>
      <c r="CX98" s="388"/>
      <c r="CY98" s="389"/>
      <c r="CZ98" s="389"/>
      <c r="DA98" s="390"/>
      <c r="DB98" s="391"/>
      <c r="DC98" s="392"/>
      <c r="DD98" s="393"/>
      <c r="DE98" s="394"/>
      <c r="DF98" s="386"/>
      <c r="DG98" s="397"/>
      <c r="DH98" s="415"/>
      <c r="DI98" s="387" t="str">
        <f t="shared" si="264"/>
        <v/>
      </c>
      <c r="DJ98" s="388"/>
      <c r="DK98" s="389"/>
      <c r="DL98" s="389"/>
      <c r="DM98" s="390"/>
      <c r="DN98" s="391"/>
      <c r="DO98" s="392"/>
      <c r="DP98" s="393"/>
      <c r="DQ98" s="394"/>
      <c r="DR98" s="386"/>
      <c r="DS98" s="397"/>
      <c r="DT98" s="415"/>
      <c r="DU98" s="387">
        <f t="shared" si="265"/>
        <v>37944</v>
      </c>
      <c r="DV98" s="388" t="s">
        <v>367</v>
      </c>
      <c r="DW98" s="389">
        <v>37886</v>
      </c>
      <c r="DX98" s="389">
        <v>37944</v>
      </c>
      <c r="DY98" s="390" t="s">
        <v>1275</v>
      </c>
      <c r="DZ98" s="391" t="s">
        <v>1179</v>
      </c>
      <c r="EA98" s="392" t="s">
        <v>615</v>
      </c>
      <c r="EB98" s="393" t="s">
        <v>1335</v>
      </c>
      <c r="EC98" s="394" t="s">
        <v>1276</v>
      </c>
      <c r="ED98" s="386"/>
      <c r="EE98" s="397"/>
      <c r="EF98" s="418"/>
      <c r="EG98" s="387" t="str">
        <f t="shared" si="266"/>
        <v/>
      </c>
      <c r="EH98" s="388"/>
      <c r="EI98" s="389"/>
      <c r="EJ98" s="389"/>
      <c r="EK98" s="390"/>
      <c r="EL98" s="391"/>
      <c r="EM98" s="392"/>
      <c r="EN98" s="393"/>
      <c r="EO98" s="394"/>
      <c r="EP98" s="386"/>
      <c r="EQ98" s="397"/>
      <c r="ER98" s="418"/>
      <c r="ES98" s="387" t="str">
        <f t="shared" si="267"/>
        <v/>
      </c>
      <c r="ET98" s="388"/>
      <c r="EU98" s="389"/>
      <c r="EV98" s="389"/>
      <c r="EW98" s="390"/>
      <c r="EX98" s="391"/>
      <c r="EY98" s="392"/>
      <c r="EZ98" s="393"/>
      <c r="FA98" s="394"/>
      <c r="FB98" s="386"/>
      <c r="FC98" s="397"/>
      <c r="FD98" s="418"/>
      <c r="FE98" s="387" t="str">
        <f t="shared" si="268"/>
        <v/>
      </c>
      <c r="FF98" s="388"/>
      <c r="FG98" s="389"/>
      <c r="FH98" s="389"/>
      <c r="FI98" s="390"/>
      <c r="FJ98" s="391"/>
      <c r="FK98" s="392"/>
      <c r="FL98" s="393"/>
      <c r="FM98" s="394"/>
      <c r="FN98" s="386"/>
      <c r="FO98" s="397"/>
      <c r="FP98" s="418"/>
      <c r="FQ98" s="387" t="str">
        <f t="shared" si="269"/>
        <v/>
      </c>
      <c r="FR98" s="388"/>
      <c r="FS98" s="389"/>
      <c r="FT98" s="389"/>
      <c r="FU98" s="390"/>
      <c r="FV98" s="391"/>
      <c r="FW98" s="392"/>
      <c r="FX98" s="393"/>
      <c r="FY98" s="394"/>
      <c r="FZ98" s="386"/>
      <c r="GA98" s="395"/>
      <c r="GB98" s="418"/>
      <c r="GC98" s="387" t="str">
        <f t="shared" si="270"/>
        <v/>
      </c>
      <c r="GD98" s="388"/>
      <c r="GE98" s="389"/>
      <c r="GF98" s="389"/>
      <c r="GG98" s="390"/>
      <c r="GH98" s="391"/>
      <c r="GI98" s="392"/>
      <c r="GJ98" s="393"/>
      <c r="GK98" s="394"/>
      <c r="GL98" s="386"/>
      <c r="GM98" s="397"/>
      <c r="GN98" s="418"/>
      <c r="GO98" s="387" t="str">
        <f t="shared" si="271"/>
        <v/>
      </c>
      <c r="GP98" s="388"/>
      <c r="GQ98" s="389"/>
      <c r="GR98" s="389"/>
      <c r="GS98" s="390"/>
      <c r="GT98" s="391"/>
      <c r="GU98" s="392"/>
      <c r="GV98" s="393"/>
      <c r="GW98" s="394"/>
      <c r="GX98" s="386"/>
      <c r="GY98" s="395"/>
      <c r="GZ98" s="415"/>
      <c r="HA98" s="387" t="str">
        <f t="shared" si="272"/>
        <v/>
      </c>
      <c r="HB98" s="388"/>
      <c r="HC98" s="389"/>
      <c r="HD98" s="389"/>
      <c r="HE98" s="390"/>
      <c r="HF98" s="391"/>
      <c r="HG98" s="392"/>
      <c r="HH98" s="393"/>
      <c r="HI98" s="394"/>
      <c r="HJ98" s="386"/>
      <c r="HK98" s="397"/>
      <c r="HM98" s="387">
        <f t="shared" si="273"/>
        <v>40788</v>
      </c>
      <c r="HN98" s="388" t="s">
        <v>1471</v>
      </c>
      <c r="HO98" s="396">
        <v>40557</v>
      </c>
      <c r="HP98" s="389">
        <v>40788</v>
      </c>
      <c r="HQ98" s="390" t="s">
        <v>1531</v>
      </c>
      <c r="HR98" s="391" t="s">
        <v>1491</v>
      </c>
      <c r="HS98" s="392" t="s">
        <v>615</v>
      </c>
      <c r="HT98" s="393" t="s">
        <v>1336</v>
      </c>
      <c r="HU98" s="394" t="s">
        <v>1532</v>
      </c>
      <c r="HV98" s="386" t="s">
        <v>292</v>
      </c>
      <c r="HW98" s="395"/>
      <c r="HY98" s="387" t="str">
        <f t="shared" si="274"/>
        <v/>
      </c>
      <c r="HZ98" s="388" t="s">
        <v>292</v>
      </c>
      <c r="IA98" s="419" t="s">
        <v>292</v>
      </c>
      <c r="IB98" s="419" t="s">
        <v>292</v>
      </c>
      <c r="IC98" s="390" t="s">
        <v>292</v>
      </c>
      <c r="ID98" s="391" t="s">
        <v>292</v>
      </c>
      <c r="IE98" s="392" t="s">
        <v>292</v>
      </c>
      <c r="IF98" s="393" t="s">
        <v>292</v>
      </c>
      <c r="IG98" s="394" t="s">
        <v>292</v>
      </c>
      <c r="IH98" s="386" t="s">
        <v>292</v>
      </c>
      <c r="II98" s="395"/>
      <c r="IK98" s="387" t="str">
        <f t="shared" si="275"/>
        <v/>
      </c>
      <c r="IL98" s="388" t="s">
        <v>292</v>
      </c>
      <c r="IM98" s="419" t="s">
        <v>292</v>
      </c>
      <c r="IN98" s="419" t="s">
        <v>292</v>
      </c>
      <c r="IO98" s="390" t="s">
        <v>292</v>
      </c>
      <c r="IP98" s="391" t="s">
        <v>292</v>
      </c>
      <c r="IQ98" s="392" t="s">
        <v>292</v>
      </c>
      <c r="IR98" s="393" t="s">
        <v>292</v>
      </c>
      <c r="IS98" s="394" t="s">
        <v>292</v>
      </c>
      <c r="IT98" s="386" t="s">
        <v>292</v>
      </c>
      <c r="IU98" s="395"/>
      <c r="IV98" s="364" t="s">
        <v>292</v>
      </c>
      <c r="IW98" s="387">
        <f t="shared" si="239"/>
        <v>43040</v>
      </c>
      <c r="IX98" s="388" t="str">
        <f t="shared" si="240"/>
        <v>Abe III</v>
      </c>
      <c r="IY98" s="396">
        <v>42585</v>
      </c>
      <c r="IZ98" s="396">
        <v>42950</v>
      </c>
      <c r="JA98" s="390" t="str">
        <f t="shared" si="241"/>
        <v>Yōsuke Tsuruho</v>
      </c>
      <c r="JB98" s="391" t="str">
        <f t="shared" si="248"/>
        <v>1967</v>
      </c>
      <c r="JC98" s="392" t="str">
        <f t="shared" si="242"/>
        <v>male</v>
      </c>
      <c r="JD98" s="393" t="str">
        <f t="shared" si="243"/>
        <v>jp_ldp01</v>
      </c>
      <c r="JE98" s="394" t="str">
        <f t="shared" si="244"/>
        <v>Tsuruho_Yōsuke_1967</v>
      </c>
      <c r="JF98" s="386" t="str">
        <f t="shared" si="245"/>
        <v/>
      </c>
      <c r="JG98" s="395" t="s">
        <v>1878</v>
      </c>
      <c r="JH98" s="420" t="s">
        <v>1890</v>
      </c>
      <c r="JI98" s="387">
        <f t="shared" si="229"/>
        <v>44090</v>
      </c>
      <c r="JJ98" s="388" t="str">
        <f t="shared" si="230"/>
        <v>Abe IV</v>
      </c>
      <c r="JK98" s="419">
        <v>43375</v>
      </c>
      <c r="JL98" s="396">
        <v>43719</v>
      </c>
      <c r="JM98" s="390" t="str">
        <f t="shared" si="233"/>
        <v>Mitsuhiro Miyakoshi</v>
      </c>
      <c r="JN98" s="391" t="str">
        <f t="shared" si="234"/>
        <v>1950</v>
      </c>
      <c r="JO98" s="392" t="str">
        <f t="shared" si="235"/>
        <v>male</v>
      </c>
      <c r="JP98" s="393" t="str">
        <f t="shared" si="236"/>
        <v>jp_ldp01</v>
      </c>
      <c r="JQ98" s="394" t="str">
        <f t="shared" si="237"/>
        <v>Miyakoshi_Mitsuhiro_1950</v>
      </c>
      <c r="JR98" s="386" t="str">
        <f t="shared" si="238"/>
        <v/>
      </c>
      <c r="JS98" s="395"/>
      <c r="JT98" s="420" t="s">
        <v>2040</v>
      </c>
      <c r="JU98" s="387" t="str">
        <f t="shared" si="217"/>
        <v/>
      </c>
      <c r="JV98" s="388" t="str">
        <f t="shared" si="218"/>
        <v/>
      </c>
      <c r="JW98" s="419" t="str">
        <f t="shared" si="219"/>
        <v/>
      </c>
      <c r="JX98" s="396" t="str">
        <f t="shared" si="220"/>
        <v/>
      </c>
      <c r="JY98" s="390" t="str">
        <f t="shared" si="221"/>
        <v/>
      </c>
      <c r="JZ98" s="391" t="str">
        <f t="shared" si="222"/>
        <v/>
      </c>
      <c r="KA98" s="392" t="str">
        <f t="shared" si="223"/>
        <v/>
      </c>
      <c r="KB98" s="393" t="str">
        <f t="shared" si="224"/>
        <v/>
      </c>
      <c r="KC98" s="394" t="str">
        <f t="shared" si="225"/>
        <v/>
      </c>
      <c r="KD98" s="386" t="str">
        <f t="shared" si="226"/>
        <v/>
      </c>
      <c r="KE98" s="395"/>
      <c r="KG98" s="387" t="str">
        <f t="shared" si="208"/>
        <v/>
      </c>
      <c r="KH98" s="388" t="str">
        <f t="shared" si="209"/>
        <v/>
      </c>
      <c r="KI98" s="419" t="str">
        <f t="shared" si="210"/>
        <v/>
      </c>
      <c r="KJ98" s="396" t="str">
        <f t="shared" si="211"/>
        <v/>
      </c>
      <c r="KK98" s="390" t="str">
        <f t="shared" si="212"/>
        <v/>
      </c>
      <c r="KL98" s="391" t="str">
        <f t="shared" si="227"/>
        <v/>
      </c>
      <c r="KM98" s="392" t="str">
        <f t="shared" si="213"/>
        <v/>
      </c>
      <c r="KN98" s="393" t="str">
        <f t="shared" si="214"/>
        <v/>
      </c>
      <c r="KO98" s="394" t="str">
        <f t="shared" si="215"/>
        <v/>
      </c>
      <c r="KP98" s="386" t="str">
        <f t="shared" si="216"/>
        <v/>
      </c>
      <c r="KQ98" s="395"/>
    </row>
    <row r="99" spans="1:304" ht="13.5" customHeight="1">
      <c r="A99" s="385"/>
      <c r="B99" s="418" t="s">
        <v>348</v>
      </c>
      <c r="E99" s="387"/>
      <c r="F99" s="388"/>
      <c r="G99" s="389"/>
      <c r="H99" s="389"/>
      <c r="I99" s="390"/>
      <c r="J99" s="391"/>
      <c r="K99" s="392"/>
      <c r="L99" s="393"/>
      <c r="M99" s="394"/>
      <c r="O99" s="397"/>
      <c r="P99" s="415"/>
      <c r="Q99" s="387"/>
      <c r="R99" s="388"/>
      <c r="S99" s="389"/>
      <c r="T99" s="389"/>
      <c r="U99" s="390"/>
      <c r="V99" s="391"/>
      <c r="W99" s="392"/>
      <c r="X99" s="393"/>
      <c r="Y99" s="394"/>
      <c r="AA99" s="397"/>
      <c r="AB99" s="415"/>
      <c r="AC99" s="387"/>
      <c r="AD99" s="388"/>
      <c r="AE99" s="389"/>
      <c r="AF99" s="389"/>
      <c r="AG99" s="390"/>
      <c r="AH99" s="391"/>
      <c r="AI99" s="392"/>
      <c r="AJ99" s="393"/>
      <c r="AK99" s="394"/>
      <c r="AL99" s="386"/>
      <c r="AM99" s="397"/>
      <c r="AN99" s="386"/>
      <c r="AO99" s="387"/>
      <c r="AP99" s="388"/>
      <c r="AQ99" s="389"/>
      <c r="AR99" s="389"/>
      <c r="AS99" s="390"/>
      <c r="AT99" s="391"/>
      <c r="AU99" s="392"/>
      <c r="AV99" s="393"/>
      <c r="AW99" s="394"/>
      <c r="AX99" s="386"/>
      <c r="AY99" s="397"/>
      <c r="AZ99" s="415"/>
      <c r="BA99" s="387"/>
      <c r="BB99" s="388"/>
      <c r="BC99" s="389"/>
      <c r="BD99" s="389"/>
      <c r="BE99" s="390"/>
      <c r="BF99" s="391"/>
      <c r="BG99" s="392"/>
      <c r="BH99" s="393"/>
      <c r="BI99" s="394"/>
      <c r="BJ99" s="386"/>
      <c r="BK99" s="397"/>
      <c r="BL99" s="415"/>
      <c r="BM99" s="387"/>
      <c r="BN99" s="388"/>
      <c r="BO99" s="389"/>
      <c r="BP99" s="389"/>
      <c r="BQ99" s="390"/>
      <c r="BR99" s="391"/>
      <c r="BS99" s="392"/>
      <c r="BT99" s="393"/>
      <c r="BU99" s="394"/>
      <c r="BV99" s="386"/>
      <c r="BW99" s="397"/>
      <c r="BX99" s="386"/>
      <c r="BY99" s="387"/>
      <c r="BZ99" s="388"/>
      <c r="CA99" s="389"/>
      <c r="CB99" s="389"/>
      <c r="CC99" s="390"/>
      <c r="CD99" s="391"/>
      <c r="CE99" s="392"/>
      <c r="CF99" s="393"/>
      <c r="CG99" s="394"/>
      <c r="CH99" s="386"/>
      <c r="CI99" s="397"/>
      <c r="CJ99" s="386"/>
      <c r="CK99" s="387"/>
      <c r="CL99" s="388"/>
      <c r="CM99" s="389"/>
      <c r="CN99" s="389"/>
      <c r="CO99" s="390"/>
      <c r="CP99" s="391"/>
      <c r="CQ99" s="392"/>
      <c r="CR99" s="393"/>
      <c r="CS99" s="394"/>
      <c r="CT99" s="386"/>
      <c r="CU99" s="397"/>
      <c r="CV99" s="386"/>
      <c r="CW99" s="387"/>
      <c r="CX99" s="388"/>
      <c r="CY99" s="389"/>
      <c r="CZ99" s="389"/>
      <c r="DA99" s="390"/>
      <c r="DB99" s="391"/>
      <c r="DC99" s="392"/>
      <c r="DD99" s="393"/>
      <c r="DE99" s="394"/>
      <c r="DF99" s="386"/>
      <c r="DG99" s="397"/>
      <c r="DH99" s="415"/>
      <c r="DI99" s="387"/>
      <c r="DJ99" s="388"/>
      <c r="DK99" s="389"/>
      <c r="DL99" s="389"/>
      <c r="DM99" s="390"/>
      <c r="DN99" s="391"/>
      <c r="DO99" s="392"/>
      <c r="DP99" s="393"/>
      <c r="DQ99" s="394"/>
      <c r="DR99" s="386"/>
      <c r="DS99" s="397"/>
      <c r="DT99" s="415"/>
      <c r="DU99" s="387"/>
      <c r="DV99" s="388"/>
      <c r="DW99" s="389"/>
      <c r="DX99" s="389"/>
      <c r="DY99" s="390"/>
      <c r="DZ99" s="391"/>
      <c r="EA99" s="392"/>
      <c r="EB99" s="393"/>
      <c r="EC99" s="394"/>
      <c r="ED99" s="386"/>
      <c r="EE99" s="397"/>
      <c r="EF99" s="418"/>
      <c r="EG99" s="387"/>
      <c r="EH99" s="388"/>
      <c r="EI99" s="389"/>
      <c r="EJ99" s="389"/>
      <c r="EK99" s="390"/>
      <c r="EL99" s="391"/>
      <c r="EM99" s="392"/>
      <c r="EN99" s="393"/>
      <c r="EO99" s="394"/>
      <c r="EP99" s="386"/>
      <c r="EQ99" s="397"/>
      <c r="ER99" s="418"/>
      <c r="ES99" s="387"/>
      <c r="ET99" s="388"/>
      <c r="EU99" s="389"/>
      <c r="EV99" s="389"/>
      <c r="EW99" s="390"/>
      <c r="EX99" s="391"/>
      <c r="EY99" s="392"/>
      <c r="EZ99" s="393"/>
      <c r="FA99" s="394"/>
      <c r="FB99" s="386"/>
      <c r="FC99" s="397"/>
      <c r="FD99" s="418"/>
      <c r="FE99" s="387"/>
      <c r="FF99" s="388"/>
      <c r="FG99" s="389"/>
      <c r="FH99" s="389"/>
      <c r="FI99" s="390"/>
      <c r="FJ99" s="391"/>
      <c r="FK99" s="392"/>
      <c r="FL99" s="393"/>
      <c r="FM99" s="394"/>
      <c r="FN99" s="386"/>
      <c r="FO99" s="397"/>
      <c r="FP99" s="418"/>
      <c r="FQ99" s="387"/>
      <c r="FR99" s="388"/>
      <c r="FS99" s="389"/>
      <c r="FT99" s="389"/>
      <c r="FU99" s="390"/>
      <c r="FV99" s="391"/>
      <c r="FW99" s="392"/>
      <c r="FX99" s="393"/>
      <c r="FY99" s="394"/>
      <c r="FZ99" s="386"/>
      <c r="GA99" s="395"/>
      <c r="GB99" s="418"/>
      <c r="GC99" s="387"/>
      <c r="GD99" s="388"/>
      <c r="GE99" s="389"/>
      <c r="GF99" s="389"/>
      <c r="GG99" s="390"/>
      <c r="GH99" s="391"/>
      <c r="GI99" s="392"/>
      <c r="GJ99" s="393"/>
      <c r="GK99" s="394"/>
      <c r="GL99" s="386"/>
      <c r="GM99" s="397"/>
      <c r="GN99" s="418"/>
      <c r="GO99" s="387"/>
      <c r="GP99" s="388"/>
      <c r="GQ99" s="389"/>
      <c r="GR99" s="389"/>
      <c r="GS99" s="390"/>
      <c r="GT99" s="391"/>
      <c r="GU99" s="392"/>
      <c r="GV99" s="393"/>
      <c r="GW99" s="394"/>
      <c r="GX99" s="386"/>
      <c r="GY99" s="395"/>
      <c r="GZ99" s="415"/>
      <c r="HA99" s="387"/>
      <c r="HB99" s="388"/>
      <c r="HC99" s="389"/>
      <c r="HD99" s="389"/>
      <c r="HE99" s="390"/>
      <c r="HF99" s="391"/>
      <c r="HG99" s="392"/>
      <c r="HH99" s="393"/>
      <c r="HI99" s="394"/>
      <c r="HJ99" s="386"/>
      <c r="HK99" s="397"/>
      <c r="HM99" s="387"/>
      <c r="HN99" s="388"/>
      <c r="HO99" s="396"/>
      <c r="HP99" s="389"/>
      <c r="HQ99" s="390"/>
      <c r="HR99" s="391"/>
      <c r="HS99" s="392"/>
      <c r="HT99" s="393"/>
      <c r="HU99" s="394"/>
      <c r="HV99" s="386"/>
      <c r="HW99" s="395"/>
      <c r="HY99" s="387"/>
      <c r="HZ99" s="388"/>
      <c r="IA99" s="419"/>
      <c r="IB99" s="419"/>
      <c r="IC99" s="390"/>
      <c r="ID99" s="391"/>
      <c r="IE99" s="392"/>
      <c r="IF99" s="393"/>
      <c r="IG99" s="394"/>
      <c r="IH99" s="386"/>
      <c r="II99" s="395"/>
      <c r="IK99" s="387"/>
      <c r="IL99" s="388"/>
      <c r="IM99" s="419"/>
      <c r="IN99" s="419"/>
      <c r="IO99" s="390"/>
      <c r="IP99" s="391"/>
      <c r="IQ99" s="392"/>
      <c r="IR99" s="393"/>
      <c r="IS99" s="394"/>
      <c r="IT99" s="386"/>
      <c r="IU99" s="395"/>
      <c r="IW99" s="387">
        <f t="shared" ref="IW99" si="287">IF(JA99="","",IW$3)</f>
        <v>43040</v>
      </c>
      <c r="IX99" s="388" t="str">
        <f t="shared" ref="IX99" si="288">IF(JA99="","",IW$1)</f>
        <v>Abe III</v>
      </c>
      <c r="IY99" s="419">
        <v>42950</v>
      </c>
      <c r="IZ99" s="396">
        <f t="shared" ref="IZ99" si="289">IF(JA99="","",IW$3)</f>
        <v>43040</v>
      </c>
      <c r="JA99" s="390" t="str">
        <f t="shared" ref="JA99" si="290">IF(JH99="","",IF(ISNUMBER(SEARCH(":",JH99)),MID(JH99,FIND(":",JH99)+2,FIND("(",JH99)-FIND(":",JH99)-3),LEFT(JH99,FIND("(",JH99)-2)))</f>
        <v>Tetsuma Esaki</v>
      </c>
      <c r="JB99" s="391" t="str">
        <f t="shared" ref="JB99" si="291">IF(JH99="","",MID(JH99,FIND("(",JH99)+1,4))</f>
        <v>1943</v>
      </c>
      <c r="JC99" s="392" t="str">
        <f t="shared" ref="JC99" si="292">IF(ISNUMBER(SEARCH("*female*",JH99)),"female",IF(ISNUMBER(SEARCH("*male*",JH99)),"male",""))</f>
        <v>male</v>
      </c>
      <c r="JD99" s="393" t="str">
        <f t="shared" ref="JD99" si="293">IF(JH99="","",IF(ISERROR(MID(JH99,FIND("male,",JH99)+6,(FIND(")",JH99)-(FIND("male,",JH99)+6))))=TRUE,"missing/error",MID(JH99,FIND("male,",JH99)+6,(FIND(")",JH99)-(FIND("male,",JH99)+6)))))</f>
        <v>jp_ldp01</v>
      </c>
      <c r="JE99" s="394" t="str">
        <f t="shared" ref="JE99" si="294">IF(JA99="","",(MID(JA99,(SEARCH("^^",SUBSTITUTE(JA99," ","^^",LEN(JA99)-LEN(SUBSTITUTE(JA99," ","")))))+1,99)&amp;"_"&amp;LEFT(JA99,FIND(" ",JA99)-1)&amp;"_"&amp;JB99))</f>
        <v>Esaki_Tetsuma_1943</v>
      </c>
      <c r="JF99" s="386" t="str">
        <f t="shared" ref="JF99" si="295">IF(JH99="","",IF((LEN(JH99)-LEN(SUBSTITUTE(JH99,"male","")))/LEN("male")&gt;1,"!",IF(RIGHT(JH99,1)=")","",IF(RIGHT(JH99,2)=") ","",IF(RIGHT(JH99,2)=").","","!!")))))</f>
        <v/>
      </c>
      <c r="JG99" s="395"/>
      <c r="JH99" s="442" t="s">
        <v>2015</v>
      </c>
      <c r="JI99" s="387">
        <f t="shared" si="229"/>
        <v>44090</v>
      </c>
      <c r="JJ99" s="388" t="str">
        <f t="shared" si="230"/>
        <v>Abe IV</v>
      </c>
      <c r="JK99" s="396">
        <v>43719</v>
      </c>
      <c r="JL99" s="396">
        <f t="shared" si="232"/>
        <v>44090</v>
      </c>
      <c r="JM99" s="390" t="str">
        <f t="shared" si="233"/>
        <v>Seiichi Eto</v>
      </c>
      <c r="JN99" s="391" t="str">
        <f t="shared" si="234"/>
        <v>1947</v>
      </c>
      <c r="JO99" s="392" t="str">
        <f t="shared" si="235"/>
        <v>male</v>
      </c>
      <c r="JP99" s="393" t="str">
        <f t="shared" si="236"/>
        <v>jp_ldp01</v>
      </c>
      <c r="JQ99" s="394" t="str">
        <f t="shared" si="237"/>
        <v>Eto_Seiichi_1947</v>
      </c>
      <c r="JR99" s="386" t="str">
        <f t="shared" si="238"/>
        <v/>
      </c>
      <c r="JS99" s="395"/>
      <c r="JT99" s="420" t="s">
        <v>2074</v>
      </c>
      <c r="JU99" s="387" t="str">
        <f t="shared" si="217"/>
        <v/>
      </c>
      <c r="JV99" s="388" t="str">
        <f t="shared" si="218"/>
        <v/>
      </c>
      <c r="JW99" s="419" t="str">
        <f t="shared" si="219"/>
        <v/>
      </c>
      <c r="JX99" s="396" t="str">
        <f t="shared" si="220"/>
        <v/>
      </c>
      <c r="JY99" s="390" t="str">
        <f t="shared" si="221"/>
        <v/>
      </c>
      <c r="JZ99" s="391" t="str">
        <f t="shared" si="222"/>
        <v/>
      </c>
      <c r="KA99" s="392" t="str">
        <f t="shared" si="223"/>
        <v/>
      </c>
      <c r="KB99" s="393" t="str">
        <f t="shared" si="224"/>
        <v/>
      </c>
      <c r="KC99" s="394" t="str">
        <f t="shared" si="225"/>
        <v/>
      </c>
      <c r="KD99" s="386" t="str">
        <f t="shared" si="226"/>
        <v/>
      </c>
      <c r="KE99" s="395"/>
      <c r="KG99" s="387" t="str">
        <f t="shared" si="208"/>
        <v/>
      </c>
      <c r="KH99" s="388" t="str">
        <f t="shared" si="209"/>
        <v/>
      </c>
      <c r="KI99" s="419" t="str">
        <f t="shared" si="210"/>
        <v/>
      </c>
      <c r="KJ99" s="396" t="str">
        <f t="shared" si="211"/>
        <v/>
      </c>
      <c r="KK99" s="390" t="str">
        <f t="shared" si="212"/>
        <v/>
      </c>
      <c r="KL99" s="391" t="str">
        <f t="shared" si="227"/>
        <v/>
      </c>
      <c r="KM99" s="392" t="str">
        <f t="shared" si="213"/>
        <v/>
      </c>
      <c r="KN99" s="393" t="str">
        <f t="shared" si="214"/>
        <v/>
      </c>
      <c r="KO99" s="394" t="str">
        <f t="shared" si="215"/>
        <v/>
      </c>
      <c r="KP99" s="386" t="str">
        <f t="shared" si="216"/>
        <v/>
      </c>
      <c r="KQ99" s="395"/>
    </row>
    <row r="100" spans="1:304" ht="13.5" customHeight="1">
      <c r="A100" s="385"/>
      <c r="B100" s="415" t="s">
        <v>322</v>
      </c>
      <c r="E100" s="387" t="str">
        <f t="shared" si="255"/>
        <v/>
      </c>
      <c r="F100" s="388" t="s">
        <v>292</v>
      </c>
      <c r="G100" s="389" t="s">
        <v>292</v>
      </c>
      <c r="H100" s="389" t="s">
        <v>292</v>
      </c>
      <c r="I100" s="390" t="s">
        <v>292</v>
      </c>
      <c r="J100" s="391" t="s">
        <v>292</v>
      </c>
      <c r="K100" s="392" t="s">
        <v>292</v>
      </c>
      <c r="L100" s="393" t="s">
        <v>292</v>
      </c>
      <c r="M100" s="394" t="s">
        <v>292</v>
      </c>
      <c r="N100" s="386" t="s">
        <v>292</v>
      </c>
      <c r="O100" s="395"/>
      <c r="P100" s="415"/>
      <c r="Q100" s="387" t="str">
        <f t="shared" si="256"/>
        <v/>
      </c>
      <c r="R100" s="388" t="s">
        <v>292</v>
      </c>
      <c r="S100" s="389" t="s">
        <v>292</v>
      </c>
      <c r="T100" s="389" t="s">
        <v>292</v>
      </c>
      <c r="U100" s="390" t="s">
        <v>292</v>
      </c>
      <c r="V100" s="391" t="s">
        <v>292</v>
      </c>
      <c r="W100" s="392" t="s">
        <v>292</v>
      </c>
      <c r="X100" s="393" t="s">
        <v>292</v>
      </c>
      <c r="Y100" s="394" t="s">
        <v>292</v>
      </c>
      <c r="Z100" s="386" t="s">
        <v>292</v>
      </c>
      <c r="AA100" s="395"/>
      <c r="AB100" s="415"/>
      <c r="AC100" s="387" t="str">
        <f t="shared" si="257"/>
        <v/>
      </c>
      <c r="AD100" s="388" t="s">
        <v>292</v>
      </c>
      <c r="AE100" s="389" t="s">
        <v>292</v>
      </c>
      <c r="AF100" s="389" t="s">
        <v>292</v>
      </c>
      <c r="AG100" s="390" t="s">
        <v>292</v>
      </c>
      <c r="AH100" s="391" t="s">
        <v>292</v>
      </c>
      <c r="AI100" s="392" t="s">
        <v>292</v>
      </c>
      <c r="AJ100" s="393" t="s">
        <v>292</v>
      </c>
      <c r="AK100" s="394" t="s">
        <v>292</v>
      </c>
      <c r="AL100" s="386" t="s">
        <v>292</v>
      </c>
      <c r="AM100" s="395"/>
      <c r="AN100" s="415"/>
      <c r="AO100" s="387" t="str">
        <f t="shared" si="258"/>
        <v/>
      </c>
      <c r="AP100" s="388" t="s">
        <v>292</v>
      </c>
      <c r="AQ100" s="389" t="s">
        <v>292</v>
      </c>
      <c r="AR100" s="389" t="s">
        <v>292</v>
      </c>
      <c r="AS100" s="390" t="s">
        <v>292</v>
      </c>
      <c r="AT100" s="391" t="s">
        <v>292</v>
      </c>
      <c r="AU100" s="392" t="s">
        <v>292</v>
      </c>
      <c r="AV100" s="393" t="s">
        <v>292</v>
      </c>
      <c r="AW100" s="394" t="s">
        <v>292</v>
      </c>
      <c r="AX100" s="386" t="s">
        <v>292</v>
      </c>
      <c r="AY100" s="395"/>
      <c r="AZ100" s="415"/>
      <c r="BA100" s="387" t="str">
        <f t="shared" si="259"/>
        <v/>
      </c>
      <c r="BB100" s="388" t="s">
        <v>292</v>
      </c>
      <c r="BC100" s="389" t="s">
        <v>292</v>
      </c>
      <c r="BD100" s="389" t="s">
        <v>292</v>
      </c>
      <c r="BE100" s="390" t="s">
        <v>292</v>
      </c>
      <c r="BF100" s="391" t="s">
        <v>292</v>
      </c>
      <c r="BG100" s="392" t="s">
        <v>292</v>
      </c>
      <c r="BH100" s="393" t="s">
        <v>292</v>
      </c>
      <c r="BI100" s="394" t="s">
        <v>292</v>
      </c>
      <c r="BJ100" s="386" t="s">
        <v>292</v>
      </c>
      <c r="BK100" s="395"/>
      <c r="BL100" s="415"/>
      <c r="BM100" s="387" t="str">
        <f t="shared" si="260"/>
        <v/>
      </c>
      <c r="BN100" s="388" t="s">
        <v>292</v>
      </c>
      <c r="BO100" s="389" t="s">
        <v>292</v>
      </c>
      <c r="BP100" s="389" t="s">
        <v>292</v>
      </c>
      <c r="BQ100" s="390" t="s">
        <v>292</v>
      </c>
      <c r="BR100" s="391" t="s">
        <v>292</v>
      </c>
      <c r="BS100" s="392" t="s">
        <v>292</v>
      </c>
      <c r="BT100" s="393" t="s">
        <v>292</v>
      </c>
      <c r="BU100" s="394" t="s">
        <v>292</v>
      </c>
      <c r="BV100" s="386" t="s">
        <v>292</v>
      </c>
      <c r="BW100" s="395"/>
      <c r="BX100" s="421"/>
      <c r="BY100" s="387" t="str">
        <f t="shared" si="261"/>
        <v/>
      </c>
      <c r="BZ100" s="388" t="s">
        <v>292</v>
      </c>
      <c r="CA100" s="389" t="s">
        <v>292</v>
      </c>
      <c r="CB100" s="389" t="s">
        <v>292</v>
      </c>
      <c r="CC100" s="390" t="s">
        <v>292</v>
      </c>
      <c r="CD100" s="391" t="s">
        <v>292</v>
      </c>
      <c r="CE100" s="392" t="s">
        <v>292</v>
      </c>
      <c r="CF100" s="393" t="s">
        <v>292</v>
      </c>
      <c r="CG100" s="394" t="s">
        <v>292</v>
      </c>
      <c r="CH100" s="386" t="s">
        <v>292</v>
      </c>
      <c r="CI100" s="395"/>
      <c r="CJ100" s="421"/>
      <c r="CK100" s="387" t="str">
        <f t="shared" si="262"/>
        <v/>
      </c>
      <c r="CL100" s="388" t="s">
        <v>292</v>
      </c>
      <c r="CM100" s="389" t="s">
        <v>292</v>
      </c>
      <c r="CN100" s="389" t="s">
        <v>292</v>
      </c>
      <c r="CO100" s="390" t="s">
        <v>292</v>
      </c>
      <c r="CP100" s="391" t="s">
        <v>292</v>
      </c>
      <c r="CQ100" s="392" t="s">
        <v>292</v>
      </c>
      <c r="CR100" s="393" t="s">
        <v>292</v>
      </c>
      <c r="CS100" s="394" t="s">
        <v>292</v>
      </c>
      <c r="CT100" s="386" t="s">
        <v>292</v>
      </c>
      <c r="CU100" s="395"/>
      <c r="CV100" s="415"/>
      <c r="CW100" s="387" t="str">
        <f t="shared" si="263"/>
        <v/>
      </c>
      <c r="CX100" s="388" t="s">
        <v>292</v>
      </c>
      <c r="CY100" s="389" t="s">
        <v>292</v>
      </c>
      <c r="CZ100" s="389" t="s">
        <v>292</v>
      </c>
      <c r="DA100" s="390" t="s">
        <v>292</v>
      </c>
      <c r="DB100" s="391" t="s">
        <v>292</v>
      </c>
      <c r="DC100" s="392" t="s">
        <v>292</v>
      </c>
      <c r="DD100" s="393" t="s">
        <v>292</v>
      </c>
      <c r="DE100" s="394" t="s">
        <v>292</v>
      </c>
      <c r="DF100" s="386" t="s">
        <v>292</v>
      </c>
      <c r="DG100" s="395"/>
      <c r="DH100" s="415"/>
      <c r="DI100" s="387">
        <f t="shared" si="264"/>
        <v>37007</v>
      </c>
      <c r="DJ100" s="388" t="s">
        <v>366</v>
      </c>
      <c r="DK100" s="389">
        <v>36711</v>
      </c>
      <c r="DL100" s="389">
        <v>36865</v>
      </c>
      <c r="DM100" s="390" t="s">
        <v>714</v>
      </c>
      <c r="DN100" s="391" t="s">
        <v>861</v>
      </c>
      <c r="DO100" s="392" t="s">
        <v>615</v>
      </c>
      <c r="DP100" s="393" t="s">
        <v>1335</v>
      </c>
      <c r="DQ100" s="394" t="s">
        <v>1250</v>
      </c>
      <c r="DR100" s="386" t="s">
        <v>292</v>
      </c>
      <c r="DS100" s="395"/>
      <c r="DT100" s="415"/>
      <c r="DU100" s="387">
        <f t="shared" si="265"/>
        <v>37944</v>
      </c>
      <c r="DV100" s="388" t="s">
        <v>367</v>
      </c>
      <c r="DW100" s="389">
        <v>37007</v>
      </c>
      <c r="DX100" s="389">
        <v>37529</v>
      </c>
      <c r="DY100" s="390" t="s">
        <v>1251</v>
      </c>
      <c r="DZ100" s="391" t="s">
        <v>693</v>
      </c>
      <c r="EA100" s="392" t="s">
        <v>615</v>
      </c>
      <c r="EB100" s="393" t="s">
        <v>1335</v>
      </c>
      <c r="EC100" s="394" t="s">
        <v>1252</v>
      </c>
      <c r="ED100" s="386" t="s">
        <v>292</v>
      </c>
      <c r="EE100" s="395"/>
      <c r="EF100" s="415"/>
      <c r="EG100" s="387">
        <f t="shared" si="266"/>
        <v>38616</v>
      </c>
      <c r="EH100" s="388" t="s">
        <v>368</v>
      </c>
      <c r="EI100" s="389">
        <v>37944</v>
      </c>
      <c r="EJ100" s="389">
        <v>38114</v>
      </c>
      <c r="EK100" s="390" t="s">
        <v>1253</v>
      </c>
      <c r="EL100" s="391" t="s">
        <v>755</v>
      </c>
      <c r="EM100" s="392" t="s">
        <v>615</v>
      </c>
      <c r="EN100" s="393" t="s">
        <v>1335</v>
      </c>
      <c r="EO100" s="394" t="s">
        <v>1254</v>
      </c>
      <c r="EP100" s="386" t="s">
        <v>292</v>
      </c>
      <c r="EQ100" s="395"/>
      <c r="ER100" s="417"/>
      <c r="ES100" s="387">
        <f t="shared" si="267"/>
        <v>38986</v>
      </c>
      <c r="ET100" s="388" t="s">
        <v>369</v>
      </c>
      <c r="EU100" s="389">
        <v>38616</v>
      </c>
      <c r="EV100" s="389">
        <v>38656</v>
      </c>
      <c r="EW100" s="390" t="s">
        <v>1255</v>
      </c>
      <c r="EX100" s="391" t="s">
        <v>632</v>
      </c>
      <c r="EY100" s="392" t="s">
        <v>615</v>
      </c>
      <c r="EZ100" s="393" t="s">
        <v>1335</v>
      </c>
      <c r="FA100" s="394" t="s">
        <v>1256</v>
      </c>
      <c r="FB100" s="386" t="s">
        <v>292</v>
      </c>
      <c r="FC100" s="395"/>
      <c r="FD100" s="417"/>
      <c r="FE100" s="387">
        <f t="shared" si="268"/>
        <v>39351</v>
      </c>
      <c r="FF100" s="388" t="s">
        <v>370</v>
      </c>
      <c r="FG100" s="389">
        <v>38986</v>
      </c>
      <c r="FH100" s="389">
        <v>39321</v>
      </c>
      <c r="FI100" s="390" t="s">
        <v>690</v>
      </c>
      <c r="FJ100" s="391" t="s">
        <v>680</v>
      </c>
      <c r="FK100" s="392" t="s">
        <v>615</v>
      </c>
      <c r="FL100" s="393" t="s">
        <v>1335</v>
      </c>
      <c r="FM100" s="394" t="s">
        <v>691</v>
      </c>
      <c r="FN100" s="386" t="s">
        <v>292</v>
      </c>
      <c r="FO100" s="395"/>
      <c r="FP100" s="418"/>
      <c r="FQ100" s="387">
        <f t="shared" si="269"/>
        <v>39662</v>
      </c>
      <c r="FR100" s="388" t="s">
        <v>372</v>
      </c>
      <c r="FS100" s="389">
        <v>39351</v>
      </c>
      <c r="FT100" s="389">
        <v>39662</v>
      </c>
      <c r="FU100" s="390" t="s">
        <v>692</v>
      </c>
      <c r="FV100" s="391" t="s">
        <v>693</v>
      </c>
      <c r="FW100" s="392" t="s">
        <v>615</v>
      </c>
      <c r="FX100" s="393" t="s">
        <v>1335</v>
      </c>
      <c r="FY100" s="394" t="s">
        <v>694</v>
      </c>
      <c r="FZ100" s="386" t="s">
        <v>292</v>
      </c>
      <c r="GA100" s="395"/>
      <c r="GB100" s="418"/>
      <c r="GC100" s="387">
        <f t="shared" si="270"/>
        <v>39715</v>
      </c>
      <c r="GD100" s="388" t="s">
        <v>373</v>
      </c>
      <c r="GE100" s="389">
        <v>39662</v>
      </c>
      <c r="GF100" s="389">
        <v>39715</v>
      </c>
      <c r="GG100" s="390" t="s">
        <v>1257</v>
      </c>
      <c r="GH100" s="391" t="s">
        <v>758</v>
      </c>
      <c r="GI100" s="392" t="s">
        <v>615</v>
      </c>
      <c r="GJ100" s="393" t="s">
        <v>1335</v>
      </c>
      <c r="GK100" s="394" t="s">
        <v>1258</v>
      </c>
      <c r="GL100" s="386" t="s">
        <v>292</v>
      </c>
      <c r="GM100" s="395"/>
      <c r="GN100" s="418"/>
      <c r="GO100" s="387">
        <f t="shared" si="271"/>
        <v>40072</v>
      </c>
      <c r="GP100" s="388" t="s">
        <v>374</v>
      </c>
      <c r="GQ100" s="389">
        <v>39715</v>
      </c>
      <c r="GR100" s="389">
        <v>39996</v>
      </c>
      <c r="GS100" s="390" t="s">
        <v>775</v>
      </c>
      <c r="GT100" s="391" t="s">
        <v>676</v>
      </c>
      <c r="GU100" s="392" t="s">
        <v>615</v>
      </c>
      <c r="GV100" s="393" t="s">
        <v>1335</v>
      </c>
      <c r="GW100" s="394" t="s">
        <v>776</v>
      </c>
      <c r="GX100" s="386"/>
      <c r="GY100" s="395"/>
      <c r="GZ100" s="418"/>
      <c r="HA100" s="387">
        <f t="shared" si="272"/>
        <v>40337</v>
      </c>
      <c r="HB100" s="388" t="s">
        <v>375</v>
      </c>
      <c r="HC100" s="389">
        <v>40072</v>
      </c>
      <c r="HD100" s="389">
        <v>40337</v>
      </c>
      <c r="HE100" s="390" t="s">
        <v>831</v>
      </c>
      <c r="HF100" s="391" t="s">
        <v>680</v>
      </c>
      <c r="HG100" s="392" t="s">
        <v>615</v>
      </c>
      <c r="HH100" s="393" t="s">
        <v>1336</v>
      </c>
      <c r="HI100" s="394" t="s">
        <v>832</v>
      </c>
      <c r="HJ100" s="386" t="s">
        <v>292</v>
      </c>
      <c r="HK100" s="395"/>
      <c r="HM100" s="387">
        <f t="shared" si="273"/>
        <v>40788</v>
      </c>
      <c r="HN100" s="388" t="s">
        <v>1471</v>
      </c>
      <c r="HO100" s="396">
        <v>40337</v>
      </c>
      <c r="HP100" s="389">
        <v>40430</v>
      </c>
      <c r="HQ100" s="390" t="s">
        <v>831</v>
      </c>
      <c r="HR100" s="391" t="s">
        <v>680</v>
      </c>
      <c r="HS100" s="392" t="s">
        <v>615</v>
      </c>
      <c r="HT100" s="393" t="s">
        <v>1336</v>
      </c>
      <c r="HU100" s="394" t="s">
        <v>832</v>
      </c>
      <c r="HV100" s="386" t="s">
        <v>292</v>
      </c>
      <c r="HW100" s="395"/>
      <c r="HY100" s="387">
        <f t="shared" si="274"/>
        <v>41269</v>
      </c>
      <c r="HZ100" s="388" t="s">
        <v>1472</v>
      </c>
      <c r="IA100" s="419">
        <v>40788</v>
      </c>
      <c r="IB100" s="419">
        <v>40921</v>
      </c>
      <c r="IC100" s="390" t="s">
        <v>1564</v>
      </c>
      <c r="ID100" s="391" t="s">
        <v>635</v>
      </c>
      <c r="IE100" s="392" t="s">
        <v>615</v>
      </c>
      <c r="IF100" s="393" t="s">
        <v>1336</v>
      </c>
      <c r="IG100" s="394" t="s">
        <v>1565</v>
      </c>
      <c r="IH100" s="386" t="s">
        <v>292</v>
      </c>
      <c r="II100" s="395"/>
      <c r="IJ100" s="420"/>
      <c r="IK100" s="387">
        <f t="shared" si="275"/>
        <v>41997</v>
      </c>
      <c r="IL100" s="388" t="s">
        <v>371</v>
      </c>
      <c r="IM100" s="419">
        <v>41269</v>
      </c>
      <c r="IN100" s="419">
        <v>41885</v>
      </c>
      <c r="IO100" s="390" t="s">
        <v>1566</v>
      </c>
      <c r="IP100" s="391" t="s">
        <v>676</v>
      </c>
      <c r="IQ100" s="392" t="s">
        <v>615</v>
      </c>
      <c r="IR100" s="393" t="s">
        <v>1335</v>
      </c>
      <c r="IS100" s="394" t="s">
        <v>1567</v>
      </c>
      <c r="IT100" s="386" t="s">
        <v>292</v>
      </c>
      <c r="IU100" s="395"/>
      <c r="IV100" s="420" t="s">
        <v>292</v>
      </c>
      <c r="IW100" s="387">
        <f t="shared" si="239"/>
        <v>43040</v>
      </c>
      <c r="IX100" s="388" t="str">
        <f t="shared" si="240"/>
        <v>Abe III</v>
      </c>
      <c r="IY100" s="419">
        <f t="shared" si="246"/>
        <v>41997</v>
      </c>
      <c r="IZ100" s="396">
        <v>42284</v>
      </c>
      <c r="JA100" s="390" t="str">
        <f t="shared" si="241"/>
        <v>Eriko Yamatani</v>
      </c>
      <c r="JB100" s="391" t="str">
        <f t="shared" si="248"/>
        <v>1950</v>
      </c>
      <c r="JC100" s="392" t="str">
        <f t="shared" si="242"/>
        <v>female</v>
      </c>
      <c r="JD100" s="393" t="s">
        <v>1335</v>
      </c>
      <c r="JE100" s="394" t="str">
        <f t="shared" si="244"/>
        <v>Yamatani_Eriko_1950</v>
      </c>
      <c r="JF100" s="386" t="str">
        <f t="shared" si="245"/>
        <v/>
      </c>
      <c r="JG100" s="395"/>
      <c r="JH100" s="42" t="s">
        <v>1843</v>
      </c>
      <c r="JI100" s="387">
        <f t="shared" si="229"/>
        <v>44090</v>
      </c>
      <c r="JJ100" s="388" t="str">
        <f t="shared" si="230"/>
        <v>Abe IV</v>
      </c>
      <c r="JK100" s="419">
        <f t="shared" si="231"/>
        <v>43040</v>
      </c>
      <c r="JL100" s="396">
        <v>43375</v>
      </c>
      <c r="JM100" s="390" t="str">
        <f t="shared" si="233"/>
        <v>Hachiro Okonogi</v>
      </c>
      <c r="JN100" s="391" t="str">
        <f t="shared" si="234"/>
        <v>1965</v>
      </c>
      <c r="JO100" s="392" t="str">
        <f t="shared" si="235"/>
        <v>male</v>
      </c>
      <c r="JP100" s="393" t="str">
        <f t="shared" si="236"/>
        <v>jp_ldp01</v>
      </c>
      <c r="JQ100" s="394" t="str">
        <f t="shared" si="237"/>
        <v>Okonogi_Hachiro_1965</v>
      </c>
      <c r="JR100" s="386" t="str">
        <f t="shared" si="238"/>
        <v/>
      </c>
      <c r="JS100" s="395"/>
      <c r="JT100" s="420" t="s">
        <v>2014</v>
      </c>
      <c r="JU100" s="387">
        <f t="shared" si="217"/>
        <v>44196</v>
      </c>
      <c r="JV100" s="388" t="str">
        <f t="shared" si="218"/>
        <v>Suga I</v>
      </c>
      <c r="JW100" s="419">
        <f t="shared" si="219"/>
        <v>44090</v>
      </c>
      <c r="JX100" s="396">
        <f t="shared" si="220"/>
        <v>44196</v>
      </c>
      <c r="JY100" s="390" t="str">
        <f t="shared" si="221"/>
        <v>Hachiro Okonogi</v>
      </c>
      <c r="JZ100" s="391" t="str">
        <f t="shared" si="222"/>
        <v>1965</v>
      </c>
      <c r="KA100" s="392" t="str">
        <f t="shared" si="223"/>
        <v>male</v>
      </c>
      <c r="KB100" s="393" t="str">
        <f t="shared" si="224"/>
        <v>jp_ldp01</v>
      </c>
      <c r="KC100" s="394" t="str">
        <f t="shared" si="225"/>
        <v>Okonogi_Hachiro_1965</v>
      </c>
      <c r="KD100" s="386" t="str">
        <f t="shared" si="226"/>
        <v/>
      </c>
      <c r="KE100" s="395"/>
      <c r="KF100" s="420" t="s">
        <v>2014</v>
      </c>
      <c r="KG100" s="387" t="str">
        <f t="shared" si="208"/>
        <v/>
      </c>
      <c r="KH100" s="388" t="str">
        <f t="shared" si="209"/>
        <v/>
      </c>
      <c r="KI100" s="419" t="str">
        <f t="shared" si="210"/>
        <v/>
      </c>
      <c r="KJ100" s="396" t="str">
        <f t="shared" si="211"/>
        <v/>
      </c>
      <c r="KK100" s="390" t="str">
        <f t="shared" si="212"/>
        <v/>
      </c>
      <c r="KL100" s="391" t="str">
        <f t="shared" si="227"/>
        <v/>
      </c>
      <c r="KM100" s="392" t="str">
        <f t="shared" si="213"/>
        <v/>
      </c>
      <c r="KN100" s="393" t="str">
        <f t="shared" si="214"/>
        <v/>
      </c>
      <c r="KO100" s="394" t="str">
        <f t="shared" si="215"/>
        <v/>
      </c>
      <c r="KP100" s="386" t="str">
        <f t="shared" si="216"/>
        <v/>
      </c>
      <c r="KQ100" s="395"/>
      <c r="KR100" s="420"/>
    </row>
    <row r="101" spans="1:304" ht="13.5" customHeight="1">
      <c r="A101" s="385"/>
      <c r="B101" s="415" t="s">
        <v>322</v>
      </c>
      <c r="E101" s="387" t="str">
        <f t="shared" si="255"/>
        <v/>
      </c>
      <c r="F101" s="388" t="s">
        <v>292</v>
      </c>
      <c r="G101" s="389" t="s">
        <v>292</v>
      </c>
      <c r="H101" s="389" t="s">
        <v>292</v>
      </c>
      <c r="I101" s="390" t="s">
        <v>292</v>
      </c>
      <c r="J101" s="391" t="s">
        <v>292</v>
      </c>
      <c r="K101" s="392" t="s">
        <v>292</v>
      </c>
      <c r="L101" s="393" t="s">
        <v>292</v>
      </c>
      <c r="M101" s="394" t="s">
        <v>292</v>
      </c>
      <c r="N101" s="386" t="s">
        <v>292</v>
      </c>
      <c r="O101" s="395"/>
      <c r="P101" s="415"/>
      <c r="Q101" s="387" t="str">
        <f t="shared" si="256"/>
        <v/>
      </c>
      <c r="R101" s="388" t="s">
        <v>292</v>
      </c>
      <c r="S101" s="389" t="s">
        <v>292</v>
      </c>
      <c r="T101" s="389" t="s">
        <v>292</v>
      </c>
      <c r="U101" s="390" t="s">
        <v>292</v>
      </c>
      <c r="V101" s="391" t="s">
        <v>292</v>
      </c>
      <c r="W101" s="392" t="s">
        <v>292</v>
      </c>
      <c r="X101" s="393" t="s">
        <v>292</v>
      </c>
      <c r="Y101" s="394" t="s">
        <v>292</v>
      </c>
      <c r="Z101" s="386" t="s">
        <v>292</v>
      </c>
      <c r="AA101" s="395"/>
      <c r="AB101" s="415"/>
      <c r="AC101" s="387" t="str">
        <f t="shared" si="257"/>
        <v/>
      </c>
      <c r="AD101" s="388" t="s">
        <v>292</v>
      </c>
      <c r="AE101" s="389" t="s">
        <v>292</v>
      </c>
      <c r="AF101" s="389" t="s">
        <v>292</v>
      </c>
      <c r="AG101" s="390" t="s">
        <v>292</v>
      </c>
      <c r="AH101" s="391" t="s">
        <v>292</v>
      </c>
      <c r="AI101" s="392" t="s">
        <v>292</v>
      </c>
      <c r="AJ101" s="393" t="s">
        <v>292</v>
      </c>
      <c r="AK101" s="394" t="s">
        <v>292</v>
      </c>
      <c r="AL101" s="386" t="s">
        <v>292</v>
      </c>
      <c r="AM101" s="395"/>
      <c r="AN101" s="415"/>
      <c r="AO101" s="387" t="str">
        <f t="shared" si="258"/>
        <v/>
      </c>
      <c r="AP101" s="388" t="s">
        <v>292</v>
      </c>
      <c r="AQ101" s="389" t="s">
        <v>292</v>
      </c>
      <c r="AR101" s="389" t="s">
        <v>292</v>
      </c>
      <c r="AS101" s="390" t="s">
        <v>292</v>
      </c>
      <c r="AT101" s="391" t="s">
        <v>292</v>
      </c>
      <c r="AU101" s="392" t="s">
        <v>292</v>
      </c>
      <c r="AV101" s="393" t="s">
        <v>292</v>
      </c>
      <c r="AW101" s="394" t="s">
        <v>292</v>
      </c>
      <c r="AX101" s="386" t="s">
        <v>292</v>
      </c>
      <c r="AY101" s="395"/>
      <c r="AZ101" s="415"/>
      <c r="BA101" s="387" t="str">
        <f t="shared" si="259"/>
        <v/>
      </c>
      <c r="BB101" s="388" t="s">
        <v>292</v>
      </c>
      <c r="BC101" s="389" t="s">
        <v>292</v>
      </c>
      <c r="BD101" s="389" t="s">
        <v>292</v>
      </c>
      <c r="BE101" s="390" t="s">
        <v>292</v>
      </c>
      <c r="BF101" s="391" t="s">
        <v>292</v>
      </c>
      <c r="BG101" s="392" t="s">
        <v>292</v>
      </c>
      <c r="BH101" s="393" t="s">
        <v>292</v>
      </c>
      <c r="BI101" s="394" t="s">
        <v>292</v>
      </c>
      <c r="BJ101" s="386" t="s">
        <v>292</v>
      </c>
      <c r="BK101" s="395"/>
      <c r="BL101" s="415"/>
      <c r="BM101" s="387" t="str">
        <f t="shared" si="260"/>
        <v/>
      </c>
      <c r="BN101" s="388" t="s">
        <v>292</v>
      </c>
      <c r="BO101" s="389" t="s">
        <v>292</v>
      </c>
      <c r="BP101" s="389" t="s">
        <v>292</v>
      </c>
      <c r="BQ101" s="390" t="s">
        <v>292</v>
      </c>
      <c r="BR101" s="391" t="s">
        <v>292</v>
      </c>
      <c r="BS101" s="392" t="s">
        <v>292</v>
      </c>
      <c r="BT101" s="393" t="s">
        <v>292</v>
      </c>
      <c r="BU101" s="394" t="s">
        <v>292</v>
      </c>
      <c r="BV101" s="386" t="s">
        <v>292</v>
      </c>
      <c r="BW101" s="395"/>
      <c r="BX101" s="421"/>
      <c r="BY101" s="387" t="str">
        <f t="shared" si="261"/>
        <v/>
      </c>
      <c r="BZ101" s="388" t="s">
        <v>292</v>
      </c>
      <c r="CA101" s="389" t="s">
        <v>292</v>
      </c>
      <c r="CB101" s="389" t="s">
        <v>292</v>
      </c>
      <c r="CC101" s="390" t="s">
        <v>292</v>
      </c>
      <c r="CD101" s="391" t="s">
        <v>292</v>
      </c>
      <c r="CE101" s="392" t="s">
        <v>292</v>
      </c>
      <c r="CF101" s="393" t="s">
        <v>292</v>
      </c>
      <c r="CG101" s="394" t="s">
        <v>292</v>
      </c>
      <c r="CH101" s="386" t="s">
        <v>292</v>
      </c>
      <c r="CI101" s="395"/>
      <c r="CJ101" s="421"/>
      <c r="CK101" s="387" t="str">
        <f t="shared" si="262"/>
        <v/>
      </c>
      <c r="CL101" s="388" t="s">
        <v>292</v>
      </c>
      <c r="CM101" s="389" t="s">
        <v>292</v>
      </c>
      <c r="CN101" s="389" t="s">
        <v>292</v>
      </c>
      <c r="CO101" s="390" t="s">
        <v>292</v>
      </c>
      <c r="CP101" s="391" t="s">
        <v>292</v>
      </c>
      <c r="CQ101" s="392" t="s">
        <v>292</v>
      </c>
      <c r="CR101" s="393" t="s">
        <v>292</v>
      </c>
      <c r="CS101" s="394" t="s">
        <v>292</v>
      </c>
      <c r="CT101" s="386" t="s">
        <v>292</v>
      </c>
      <c r="CU101" s="395"/>
      <c r="CV101" s="415"/>
      <c r="CW101" s="387" t="str">
        <f t="shared" si="263"/>
        <v/>
      </c>
      <c r="CX101" s="388" t="s">
        <v>292</v>
      </c>
      <c r="CY101" s="389" t="s">
        <v>292</v>
      </c>
      <c r="CZ101" s="389" t="s">
        <v>292</v>
      </c>
      <c r="DA101" s="390" t="s">
        <v>292</v>
      </c>
      <c r="DB101" s="391" t="s">
        <v>292</v>
      </c>
      <c r="DC101" s="392" t="s">
        <v>292</v>
      </c>
      <c r="DD101" s="393" t="s">
        <v>292</v>
      </c>
      <c r="DE101" s="394" t="s">
        <v>292</v>
      </c>
      <c r="DF101" s="386" t="s">
        <v>292</v>
      </c>
      <c r="DG101" s="395"/>
      <c r="DH101" s="415"/>
      <c r="DI101" s="387">
        <f t="shared" si="264"/>
        <v>37007</v>
      </c>
      <c r="DJ101" s="388" t="s">
        <v>366</v>
      </c>
      <c r="DK101" s="389">
        <v>36865</v>
      </c>
      <c r="DL101" s="389">
        <v>37007</v>
      </c>
      <c r="DM101" s="390" t="s">
        <v>644</v>
      </c>
      <c r="DN101" s="391" t="s">
        <v>645</v>
      </c>
      <c r="DO101" s="392" t="s">
        <v>615</v>
      </c>
      <c r="DP101" s="393" t="s">
        <v>1335</v>
      </c>
      <c r="DQ101" s="394" t="s">
        <v>646</v>
      </c>
      <c r="DR101" s="386" t="s">
        <v>292</v>
      </c>
      <c r="DS101" s="395"/>
      <c r="DT101" s="415"/>
      <c r="DU101" s="387">
        <f t="shared" si="265"/>
        <v>37944</v>
      </c>
      <c r="DV101" s="388" t="s">
        <v>367</v>
      </c>
      <c r="DW101" s="389">
        <v>37529</v>
      </c>
      <c r="DX101" s="389">
        <v>37944</v>
      </c>
      <c r="DY101" s="390" t="s">
        <v>856</v>
      </c>
      <c r="DZ101" s="391" t="s">
        <v>653</v>
      </c>
      <c r="EA101" s="392" t="s">
        <v>615</v>
      </c>
      <c r="EB101" s="393" t="s">
        <v>1335</v>
      </c>
      <c r="EC101" s="394" t="s">
        <v>857</v>
      </c>
      <c r="ED101" s="386" t="s">
        <v>292</v>
      </c>
      <c r="EE101" s="395"/>
      <c r="EF101" s="415"/>
      <c r="EG101" s="387">
        <f t="shared" si="266"/>
        <v>38616</v>
      </c>
      <c r="EH101" s="388" t="s">
        <v>368</v>
      </c>
      <c r="EI101" s="389">
        <v>38114</v>
      </c>
      <c r="EJ101" s="389">
        <v>38616</v>
      </c>
      <c r="EK101" s="390" t="s">
        <v>1255</v>
      </c>
      <c r="EL101" s="391" t="s">
        <v>632</v>
      </c>
      <c r="EM101" s="392" t="s">
        <v>615</v>
      </c>
      <c r="EN101" s="393" t="s">
        <v>1335</v>
      </c>
      <c r="EO101" s="394" t="s">
        <v>1256</v>
      </c>
      <c r="EP101" s="386" t="s">
        <v>292</v>
      </c>
      <c r="EQ101" s="395"/>
      <c r="ER101" s="417"/>
      <c r="ES101" s="387">
        <f t="shared" si="267"/>
        <v>38986</v>
      </c>
      <c r="ET101" s="388" t="s">
        <v>369</v>
      </c>
      <c r="EU101" s="389">
        <v>38656</v>
      </c>
      <c r="EV101" s="389">
        <v>38986</v>
      </c>
      <c r="EW101" s="390" t="s">
        <v>1259</v>
      </c>
      <c r="EX101" s="391" t="s">
        <v>766</v>
      </c>
      <c r="EY101" s="392" t="s">
        <v>615</v>
      </c>
      <c r="EZ101" s="393" t="s">
        <v>1335</v>
      </c>
      <c r="FA101" s="394" t="s">
        <v>1260</v>
      </c>
      <c r="FB101" s="386" t="s">
        <v>292</v>
      </c>
      <c r="FC101" s="395"/>
      <c r="FD101" s="418"/>
      <c r="FE101" s="387">
        <f t="shared" si="268"/>
        <v>39351</v>
      </c>
      <c r="FF101" s="388" t="s">
        <v>370</v>
      </c>
      <c r="FG101" s="389">
        <v>39321</v>
      </c>
      <c r="FH101" s="389">
        <v>39351</v>
      </c>
      <c r="FI101" s="390" t="s">
        <v>692</v>
      </c>
      <c r="FJ101" s="391" t="s">
        <v>693</v>
      </c>
      <c r="FK101" s="392" t="s">
        <v>615</v>
      </c>
      <c r="FL101" s="393" t="s">
        <v>1335</v>
      </c>
      <c r="FM101" s="394" t="s">
        <v>694</v>
      </c>
      <c r="FN101" s="386" t="s">
        <v>292</v>
      </c>
      <c r="FO101" s="395"/>
      <c r="FP101" s="418"/>
      <c r="FQ101" s="387" t="str">
        <f t="shared" si="269"/>
        <v/>
      </c>
      <c r="FR101" s="388" t="s">
        <v>292</v>
      </c>
      <c r="FS101" s="389" t="s">
        <v>292</v>
      </c>
      <c r="FT101" s="389" t="s">
        <v>292</v>
      </c>
      <c r="FU101" s="390" t="s">
        <v>292</v>
      </c>
      <c r="FV101" s="391" t="s">
        <v>292</v>
      </c>
      <c r="FW101" s="392" t="s">
        <v>292</v>
      </c>
      <c r="FX101" s="393" t="s">
        <v>292</v>
      </c>
      <c r="FY101" s="394" t="s">
        <v>292</v>
      </c>
      <c r="FZ101" s="386" t="s">
        <v>292</v>
      </c>
      <c r="GA101" s="395"/>
      <c r="GB101" s="418"/>
      <c r="GC101" s="387" t="str">
        <f t="shared" si="270"/>
        <v/>
      </c>
      <c r="GD101" s="388" t="s">
        <v>292</v>
      </c>
      <c r="GE101" s="389" t="s">
        <v>292</v>
      </c>
      <c r="GF101" s="389" t="s">
        <v>292</v>
      </c>
      <c r="GG101" s="390" t="s">
        <v>292</v>
      </c>
      <c r="GH101" s="391" t="s">
        <v>292</v>
      </c>
      <c r="GI101" s="392" t="s">
        <v>292</v>
      </c>
      <c r="GJ101" s="393" t="s">
        <v>292</v>
      </c>
      <c r="GK101" s="394" t="s">
        <v>292</v>
      </c>
      <c r="GL101" s="386" t="s">
        <v>292</v>
      </c>
      <c r="GM101" s="395"/>
      <c r="GN101" s="418"/>
      <c r="GO101" s="387">
        <f t="shared" si="271"/>
        <v>40072</v>
      </c>
      <c r="GP101" s="388" t="s">
        <v>374</v>
      </c>
      <c r="GQ101" s="389">
        <v>39996</v>
      </c>
      <c r="GR101" s="389">
        <v>40072</v>
      </c>
      <c r="GS101" s="390" t="s">
        <v>1257</v>
      </c>
      <c r="GT101" s="391" t="s">
        <v>758</v>
      </c>
      <c r="GU101" s="392" t="s">
        <v>615</v>
      </c>
      <c r="GV101" s="393" t="s">
        <v>1335</v>
      </c>
      <c r="GW101" s="394" t="s">
        <v>1258</v>
      </c>
      <c r="GX101" s="386"/>
      <c r="GY101" s="395"/>
      <c r="GZ101" s="418"/>
      <c r="HA101" s="387" t="str">
        <f t="shared" si="272"/>
        <v/>
      </c>
      <c r="HB101" s="388" t="s">
        <v>292</v>
      </c>
      <c r="HC101" s="389" t="s">
        <v>292</v>
      </c>
      <c r="HD101" s="389" t="s">
        <v>292</v>
      </c>
      <c r="HE101" s="390" t="s">
        <v>292</v>
      </c>
      <c r="HF101" s="391" t="s">
        <v>292</v>
      </c>
      <c r="HG101" s="392" t="s">
        <v>292</v>
      </c>
      <c r="HH101" s="393" t="s">
        <v>292</v>
      </c>
      <c r="HI101" s="394" t="s">
        <v>292</v>
      </c>
      <c r="HJ101" s="386" t="s">
        <v>292</v>
      </c>
      <c r="HK101" s="395"/>
      <c r="HM101" s="387">
        <f t="shared" si="273"/>
        <v>40788</v>
      </c>
      <c r="HN101" s="388" t="s">
        <v>1471</v>
      </c>
      <c r="HO101" s="396">
        <v>40430</v>
      </c>
      <c r="HP101" s="389">
        <v>40557</v>
      </c>
      <c r="HQ101" s="390" t="s">
        <v>1579</v>
      </c>
      <c r="HR101" s="391" t="s">
        <v>632</v>
      </c>
      <c r="HS101" s="392" t="s">
        <v>677</v>
      </c>
      <c r="HT101" s="393" t="s">
        <v>1336</v>
      </c>
      <c r="HU101" s="394" t="s">
        <v>1580</v>
      </c>
      <c r="HV101" s="386" t="s">
        <v>292</v>
      </c>
      <c r="HW101" s="395"/>
      <c r="HY101" s="387">
        <f t="shared" si="274"/>
        <v>41269</v>
      </c>
      <c r="HZ101" s="388" t="s">
        <v>1472</v>
      </c>
      <c r="IA101" s="419">
        <v>40921</v>
      </c>
      <c r="IB101" s="419">
        <v>41183</v>
      </c>
      <c r="IC101" s="390" t="s">
        <v>1568</v>
      </c>
      <c r="ID101" s="391" t="s">
        <v>1569</v>
      </c>
      <c r="IE101" s="392" t="s">
        <v>615</v>
      </c>
      <c r="IF101" s="393" t="s">
        <v>1336</v>
      </c>
      <c r="IG101" s="394" t="s">
        <v>1570</v>
      </c>
      <c r="IH101" s="386" t="s">
        <v>292</v>
      </c>
      <c r="II101" s="395"/>
      <c r="IJ101" s="420"/>
      <c r="IK101" s="387">
        <f t="shared" si="275"/>
        <v>41997</v>
      </c>
      <c r="IL101" s="388" t="str">
        <f t="shared" ref="IL101" si="296">IF(IO101="","",IK$1)</f>
        <v>Abe II</v>
      </c>
      <c r="IM101" s="419">
        <v>41885</v>
      </c>
      <c r="IN101" s="396">
        <f t="shared" ref="IN101" si="297">IF(IO101="","",IK$3)</f>
        <v>41997</v>
      </c>
      <c r="IO101" s="390" t="str">
        <f t="shared" ref="IO101" si="298">IF(IV101="","",IF(ISNUMBER(SEARCH(":",IV101)),MID(IV101,FIND(":",IV101)+2,FIND("(",IV101)-FIND(":",IV101)-3),LEFT(IV101,FIND("(",IV101)-2)))</f>
        <v>Eriko Yamatani</v>
      </c>
      <c r="IP101" s="391" t="str">
        <f t="shared" ref="IP101" si="299">IF(IV101="","",MID(IV101,FIND("(",IV101)+1,4))</f>
        <v>1950</v>
      </c>
      <c r="IQ101" s="392" t="str">
        <f t="shared" ref="IQ101" si="300">IF(ISNUMBER(SEARCH("*female*",IV101)),"female",IF(ISNUMBER(SEARCH("*male*",IV101)),"male",""))</f>
        <v>female</v>
      </c>
      <c r="IR101" s="393" t="s">
        <v>1335</v>
      </c>
      <c r="IS101" s="394" t="str">
        <f t="shared" ref="IS101" si="301">IF(IO101="","",(MID(IO101,(SEARCH("^^",SUBSTITUTE(IO101," ","^^",LEN(IO101)-LEN(SUBSTITUTE(IO101," ","")))))+1,99)&amp;"_"&amp;LEFT(IO101,FIND(" ",IO101)-1)&amp;"_"&amp;IP101))</f>
        <v>Yamatani_Eriko_1950</v>
      </c>
      <c r="IT101" s="386"/>
      <c r="IU101" s="395"/>
      <c r="IV101" s="364" t="s">
        <v>1859</v>
      </c>
      <c r="IW101" s="387">
        <f t="shared" si="239"/>
        <v>43040</v>
      </c>
      <c r="IX101" s="388" t="str">
        <f t="shared" si="240"/>
        <v>Abe III</v>
      </c>
      <c r="IY101" s="396">
        <v>42284</v>
      </c>
      <c r="IZ101" s="396">
        <v>42585</v>
      </c>
      <c r="JA101" s="390" t="str">
        <f t="shared" si="241"/>
        <v>Taro Kono</v>
      </c>
      <c r="JB101" s="391" t="str">
        <f t="shared" si="248"/>
        <v>1963</v>
      </c>
      <c r="JC101" s="392" t="str">
        <f t="shared" si="242"/>
        <v>male</v>
      </c>
      <c r="JD101" s="393" t="s">
        <v>1335</v>
      </c>
      <c r="JE101" s="394" t="str">
        <f t="shared" si="244"/>
        <v>Kono_Taro_1963</v>
      </c>
      <c r="JF101" s="386" t="str">
        <f t="shared" si="245"/>
        <v/>
      </c>
      <c r="JG101" s="395"/>
      <c r="JH101" s="420" t="s">
        <v>1874</v>
      </c>
      <c r="JI101" s="387">
        <f t="shared" si="229"/>
        <v>44090</v>
      </c>
      <c r="JJ101" s="388" t="str">
        <f t="shared" si="230"/>
        <v>Abe IV</v>
      </c>
      <c r="JK101" s="419">
        <v>43375</v>
      </c>
      <c r="JL101" s="396">
        <v>43719</v>
      </c>
      <c r="JM101" s="390" t="str">
        <f t="shared" si="233"/>
        <v>Junzo Yamamoto</v>
      </c>
      <c r="JN101" s="391" t="str">
        <f t="shared" si="234"/>
        <v>1954</v>
      </c>
      <c r="JO101" s="392" t="str">
        <f t="shared" si="235"/>
        <v>male</v>
      </c>
      <c r="JP101" s="393" t="str">
        <f t="shared" si="236"/>
        <v>jp_ldp01</v>
      </c>
      <c r="JQ101" s="394" t="str">
        <f t="shared" si="237"/>
        <v>Yamamoto_Junzo_1954</v>
      </c>
      <c r="JR101" s="386" t="str">
        <f t="shared" si="238"/>
        <v/>
      </c>
      <c r="JS101" s="395"/>
      <c r="JT101" s="420" t="s">
        <v>2039</v>
      </c>
      <c r="JU101" s="387" t="str">
        <f t="shared" si="217"/>
        <v/>
      </c>
      <c r="JV101" s="388" t="str">
        <f t="shared" si="218"/>
        <v/>
      </c>
      <c r="JW101" s="419" t="str">
        <f t="shared" si="219"/>
        <v/>
      </c>
      <c r="JX101" s="396" t="str">
        <f t="shared" si="220"/>
        <v/>
      </c>
      <c r="JY101" s="390" t="str">
        <f t="shared" si="221"/>
        <v/>
      </c>
      <c r="JZ101" s="391" t="str">
        <f t="shared" si="222"/>
        <v/>
      </c>
      <c r="KA101" s="392" t="str">
        <f t="shared" si="223"/>
        <v/>
      </c>
      <c r="KB101" s="393" t="str">
        <f t="shared" si="224"/>
        <v/>
      </c>
      <c r="KC101" s="394" t="str">
        <f t="shared" si="225"/>
        <v/>
      </c>
      <c r="KD101" s="386" t="str">
        <f t="shared" si="226"/>
        <v/>
      </c>
      <c r="KE101" s="395"/>
      <c r="KG101" s="387" t="str">
        <f t="shared" si="208"/>
        <v/>
      </c>
      <c r="KH101" s="388" t="str">
        <f t="shared" si="209"/>
        <v/>
      </c>
      <c r="KI101" s="419" t="str">
        <f t="shared" si="210"/>
        <v/>
      </c>
      <c r="KJ101" s="396" t="str">
        <f t="shared" si="211"/>
        <v/>
      </c>
      <c r="KK101" s="390" t="str">
        <f t="shared" si="212"/>
        <v/>
      </c>
      <c r="KL101" s="391" t="str">
        <f t="shared" si="227"/>
        <v/>
      </c>
      <c r="KM101" s="392" t="str">
        <f t="shared" si="213"/>
        <v/>
      </c>
      <c r="KN101" s="393" t="str">
        <f t="shared" si="214"/>
        <v/>
      </c>
      <c r="KO101" s="394" t="str">
        <f t="shared" si="215"/>
        <v/>
      </c>
      <c r="KP101" s="386" t="str">
        <f t="shared" si="216"/>
        <v/>
      </c>
      <c r="KQ101" s="395"/>
    </row>
    <row r="102" spans="1:304" ht="13.5" customHeight="1">
      <c r="A102" s="385"/>
      <c r="B102" s="415" t="s">
        <v>322</v>
      </c>
      <c r="E102" s="387" t="str">
        <f t="shared" si="255"/>
        <v/>
      </c>
      <c r="F102" s="388"/>
      <c r="G102" s="389"/>
      <c r="H102" s="389"/>
      <c r="I102" s="390"/>
      <c r="J102" s="391"/>
      <c r="K102" s="392"/>
      <c r="L102" s="393"/>
      <c r="M102" s="394"/>
      <c r="O102" s="395"/>
      <c r="P102" s="415"/>
      <c r="Q102" s="387" t="str">
        <f t="shared" si="256"/>
        <v/>
      </c>
      <c r="R102" s="388"/>
      <c r="S102" s="389"/>
      <c r="T102" s="389"/>
      <c r="U102" s="390"/>
      <c r="V102" s="391"/>
      <c r="W102" s="392"/>
      <c r="X102" s="393"/>
      <c r="Y102" s="394"/>
      <c r="AA102" s="395"/>
      <c r="AB102" s="415"/>
      <c r="AC102" s="387" t="str">
        <f t="shared" si="257"/>
        <v/>
      </c>
      <c r="AD102" s="388"/>
      <c r="AE102" s="389"/>
      <c r="AF102" s="389"/>
      <c r="AG102" s="390"/>
      <c r="AH102" s="391"/>
      <c r="AI102" s="392"/>
      <c r="AJ102" s="393"/>
      <c r="AK102" s="394"/>
      <c r="AL102" s="386"/>
      <c r="AM102" s="395"/>
      <c r="AN102" s="415"/>
      <c r="AO102" s="387" t="str">
        <f t="shared" si="258"/>
        <v/>
      </c>
      <c r="AP102" s="388"/>
      <c r="AQ102" s="389"/>
      <c r="AR102" s="389"/>
      <c r="AS102" s="390"/>
      <c r="AT102" s="391"/>
      <c r="AU102" s="392"/>
      <c r="AV102" s="393"/>
      <c r="AW102" s="394"/>
      <c r="AX102" s="386"/>
      <c r="AY102" s="395"/>
      <c r="AZ102" s="415"/>
      <c r="BA102" s="387" t="str">
        <f t="shared" si="259"/>
        <v/>
      </c>
      <c r="BB102" s="388"/>
      <c r="BC102" s="389"/>
      <c r="BD102" s="389"/>
      <c r="BE102" s="390"/>
      <c r="BF102" s="391"/>
      <c r="BG102" s="392"/>
      <c r="BH102" s="393"/>
      <c r="BI102" s="394"/>
      <c r="BJ102" s="386"/>
      <c r="BK102" s="395"/>
      <c r="BL102" s="415"/>
      <c r="BM102" s="387" t="str">
        <f t="shared" si="260"/>
        <v/>
      </c>
      <c r="BN102" s="388"/>
      <c r="BO102" s="389"/>
      <c r="BP102" s="389"/>
      <c r="BQ102" s="390"/>
      <c r="BR102" s="391"/>
      <c r="BS102" s="392"/>
      <c r="BT102" s="393"/>
      <c r="BU102" s="394"/>
      <c r="BV102" s="386"/>
      <c r="BW102" s="395"/>
      <c r="BX102" s="421"/>
      <c r="BY102" s="387" t="str">
        <f t="shared" si="261"/>
        <v/>
      </c>
      <c r="BZ102" s="388"/>
      <c r="CA102" s="389"/>
      <c r="CB102" s="389"/>
      <c r="CC102" s="390"/>
      <c r="CD102" s="391"/>
      <c r="CE102" s="392"/>
      <c r="CF102" s="393"/>
      <c r="CG102" s="394"/>
      <c r="CH102" s="386"/>
      <c r="CI102" s="395"/>
      <c r="CJ102" s="421"/>
      <c r="CK102" s="387" t="str">
        <f t="shared" si="262"/>
        <v/>
      </c>
      <c r="CL102" s="388"/>
      <c r="CM102" s="389"/>
      <c r="CN102" s="389"/>
      <c r="CO102" s="390"/>
      <c r="CP102" s="391"/>
      <c r="CQ102" s="392"/>
      <c r="CR102" s="393"/>
      <c r="CS102" s="394"/>
      <c r="CT102" s="386"/>
      <c r="CU102" s="395"/>
      <c r="CV102" s="415"/>
      <c r="CW102" s="387" t="str">
        <f t="shared" si="263"/>
        <v/>
      </c>
      <c r="CX102" s="388"/>
      <c r="CY102" s="389"/>
      <c r="CZ102" s="389"/>
      <c r="DA102" s="390"/>
      <c r="DB102" s="391"/>
      <c r="DC102" s="392"/>
      <c r="DD102" s="393"/>
      <c r="DE102" s="394"/>
      <c r="DF102" s="386"/>
      <c r="DG102" s="395"/>
      <c r="DH102" s="415"/>
      <c r="DI102" s="387" t="str">
        <f t="shared" si="264"/>
        <v/>
      </c>
      <c r="DJ102" s="388"/>
      <c r="DK102" s="389"/>
      <c r="DL102" s="389"/>
      <c r="DM102" s="390"/>
      <c r="DN102" s="391"/>
      <c r="DO102" s="392"/>
      <c r="DP102" s="393"/>
      <c r="DQ102" s="394"/>
      <c r="DR102" s="386"/>
      <c r="DS102" s="395"/>
      <c r="DT102" s="415"/>
      <c r="DU102" s="387" t="str">
        <f t="shared" si="265"/>
        <v/>
      </c>
      <c r="DV102" s="388"/>
      <c r="DW102" s="389"/>
      <c r="DX102" s="389"/>
      <c r="DY102" s="390"/>
      <c r="DZ102" s="391"/>
      <c r="EA102" s="392"/>
      <c r="EB102" s="393"/>
      <c r="EC102" s="394"/>
      <c r="ED102" s="386"/>
      <c r="EE102" s="395"/>
      <c r="EF102" s="415"/>
      <c r="EG102" s="387" t="str">
        <f t="shared" si="266"/>
        <v/>
      </c>
      <c r="EH102" s="388"/>
      <c r="EI102" s="389"/>
      <c r="EJ102" s="389"/>
      <c r="EK102" s="390"/>
      <c r="EL102" s="391"/>
      <c r="EM102" s="392"/>
      <c r="EN102" s="393"/>
      <c r="EO102" s="394"/>
      <c r="EP102" s="386"/>
      <c r="EQ102" s="395"/>
      <c r="ER102" s="417"/>
      <c r="ES102" s="387" t="str">
        <f t="shared" si="267"/>
        <v/>
      </c>
      <c r="ET102" s="388"/>
      <c r="EU102" s="389"/>
      <c r="EV102" s="389"/>
      <c r="EW102" s="390"/>
      <c r="EX102" s="391"/>
      <c r="EY102" s="392"/>
      <c r="EZ102" s="393"/>
      <c r="FA102" s="394"/>
      <c r="FB102" s="386"/>
      <c r="FC102" s="395"/>
      <c r="FD102" s="418"/>
      <c r="FE102" s="387" t="str">
        <f t="shared" si="268"/>
        <v/>
      </c>
      <c r="FF102" s="388"/>
      <c r="FG102" s="389"/>
      <c r="FH102" s="389"/>
      <c r="FI102" s="390"/>
      <c r="FJ102" s="391"/>
      <c r="FK102" s="392"/>
      <c r="FL102" s="393"/>
      <c r="FM102" s="394"/>
      <c r="FN102" s="386"/>
      <c r="FO102" s="395"/>
      <c r="FP102" s="418"/>
      <c r="FQ102" s="387" t="str">
        <f t="shared" si="269"/>
        <v/>
      </c>
      <c r="FR102" s="388"/>
      <c r="FS102" s="389"/>
      <c r="FT102" s="389"/>
      <c r="FU102" s="390"/>
      <c r="FV102" s="391"/>
      <c r="FW102" s="392"/>
      <c r="FX102" s="393"/>
      <c r="FY102" s="394"/>
      <c r="FZ102" s="386"/>
      <c r="GA102" s="395"/>
      <c r="GB102" s="418"/>
      <c r="GC102" s="387" t="str">
        <f t="shared" si="270"/>
        <v/>
      </c>
      <c r="GD102" s="388"/>
      <c r="GE102" s="389"/>
      <c r="GF102" s="389"/>
      <c r="GG102" s="390"/>
      <c r="GH102" s="391"/>
      <c r="GI102" s="392"/>
      <c r="GJ102" s="393"/>
      <c r="GK102" s="394"/>
      <c r="GL102" s="386"/>
      <c r="GM102" s="395"/>
      <c r="GN102" s="418"/>
      <c r="GO102" s="387" t="str">
        <f t="shared" si="271"/>
        <v/>
      </c>
      <c r="GP102" s="388"/>
      <c r="GQ102" s="389"/>
      <c r="GR102" s="389"/>
      <c r="GS102" s="390"/>
      <c r="GT102" s="391"/>
      <c r="GU102" s="392"/>
      <c r="GV102" s="393"/>
      <c r="GW102" s="394"/>
      <c r="GX102" s="386"/>
      <c r="GY102" s="395"/>
      <c r="GZ102" s="418"/>
      <c r="HA102" s="387" t="str">
        <f t="shared" si="272"/>
        <v/>
      </c>
      <c r="HB102" s="388"/>
      <c r="HC102" s="389"/>
      <c r="HD102" s="389"/>
      <c r="HE102" s="390"/>
      <c r="HF102" s="391"/>
      <c r="HG102" s="392"/>
      <c r="HH102" s="393"/>
      <c r="HI102" s="394"/>
      <c r="HJ102" s="386"/>
      <c r="HK102" s="395"/>
      <c r="HM102" s="387">
        <f t="shared" si="273"/>
        <v>40788</v>
      </c>
      <c r="HN102" s="388" t="s">
        <v>1471</v>
      </c>
      <c r="HO102" s="396">
        <v>40557</v>
      </c>
      <c r="HP102" s="389">
        <v>40788</v>
      </c>
      <c r="HQ102" s="390" t="s">
        <v>1571</v>
      </c>
      <c r="HR102" s="391" t="s">
        <v>629</v>
      </c>
      <c r="HS102" s="392" t="s">
        <v>615</v>
      </c>
      <c r="HT102" s="393" t="s">
        <v>1336</v>
      </c>
      <c r="HU102" s="394" t="s">
        <v>1572</v>
      </c>
      <c r="HV102" s="386" t="s">
        <v>292</v>
      </c>
      <c r="HW102" s="395"/>
      <c r="HY102" s="387">
        <f t="shared" si="274"/>
        <v>41269</v>
      </c>
      <c r="HZ102" s="388" t="s">
        <v>1472</v>
      </c>
      <c r="IA102" s="419">
        <v>41183</v>
      </c>
      <c r="IB102" s="419">
        <v>41269</v>
      </c>
      <c r="IC102" s="390" t="s">
        <v>1581</v>
      </c>
      <c r="ID102" s="391" t="s">
        <v>680</v>
      </c>
      <c r="IE102" s="392" t="s">
        <v>615</v>
      </c>
      <c r="IF102" s="393" t="s">
        <v>1336</v>
      </c>
      <c r="IG102" s="394" t="s">
        <v>1582</v>
      </c>
      <c r="IH102" s="386" t="s">
        <v>292</v>
      </c>
      <c r="II102" s="395"/>
      <c r="IJ102" s="420"/>
      <c r="IK102" s="387" t="str">
        <f t="shared" si="275"/>
        <v/>
      </c>
      <c r="IL102" s="388" t="s">
        <v>292</v>
      </c>
      <c r="IM102" s="419"/>
      <c r="IN102" s="419"/>
      <c r="IO102" s="390" t="s">
        <v>292</v>
      </c>
      <c r="IP102" s="391" t="s">
        <v>292</v>
      </c>
      <c r="IQ102" s="392" t="s">
        <v>292</v>
      </c>
      <c r="IR102" s="393" t="s">
        <v>292</v>
      </c>
      <c r="IS102" s="394" t="s">
        <v>292</v>
      </c>
      <c r="IT102" s="386" t="s">
        <v>292</v>
      </c>
      <c r="IU102" s="395"/>
      <c r="IV102" s="364" t="s">
        <v>292</v>
      </c>
      <c r="IW102" s="387">
        <f t="shared" si="239"/>
        <v>43040</v>
      </c>
      <c r="IX102" s="388" t="str">
        <f t="shared" si="240"/>
        <v>Abe III</v>
      </c>
      <c r="IY102" s="396">
        <v>42585</v>
      </c>
      <c r="IZ102" s="396">
        <v>42950</v>
      </c>
      <c r="JA102" s="390" t="str">
        <f t="shared" si="241"/>
        <v>Jun Matsumoto</v>
      </c>
      <c r="JB102" s="391" t="str">
        <f t="shared" si="248"/>
        <v>1950</v>
      </c>
      <c r="JC102" s="392" t="str">
        <f t="shared" si="242"/>
        <v>male</v>
      </c>
      <c r="JD102" s="393" t="str">
        <f t="shared" si="243"/>
        <v>jp_ldp01</v>
      </c>
      <c r="JE102" s="394" t="str">
        <f t="shared" si="244"/>
        <v>Matsumoto_Jun_1950</v>
      </c>
      <c r="JF102" s="386" t="str">
        <f t="shared" si="245"/>
        <v/>
      </c>
      <c r="JG102" s="395" t="s">
        <v>1878</v>
      </c>
      <c r="JH102" s="420" t="s">
        <v>1886</v>
      </c>
      <c r="JI102" s="387">
        <f t="shared" si="229"/>
        <v>44090</v>
      </c>
      <c r="JJ102" s="388" t="str">
        <f t="shared" si="230"/>
        <v>Abe IV</v>
      </c>
      <c r="JK102" s="396">
        <v>43719</v>
      </c>
      <c r="JL102" s="396">
        <f t="shared" si="232"/>
        <v>44090</v>
      </c>
      <c r="JM102" s="390" t="str">
        <f t="shared" si="233"/>
        <v>Ryota Takeda</v>
      </c>
      <c r="JN102" s="391" t="str">
        <f t="shared" si="234"/>
        <v>1968</v>
      </c>
      <c r="JO102" s="392" t="str">
        <f t="shared" si="235"/>
        <v>male</v>
      </c>
      <c r="JP102" s="393" t="str">
        <f t="shared" si="236"/>
        <v>jp_ldp01</v>
      </c>
      <c r="JQ102" s="394" t="str">
        <f t="shared" si="237"/>
        <v>Takeda_Ryota_1968</v>
      </c>
      <c r="JR102" s="386" t="str">
        <f t="shared" si="238"/>
        <v/>
      </c>
      <c r="JS102" s="395"/>
      <c r="JT102" s="420" t="s">
        <v>2073</v>
      </c>
      <c r="JU102" s="387" t="str">
        <f t="shared" si="217"/>
        <v/>
      </c>
      <c r="JV102" s="388" t="str">
        <f t="shared" si="218"/>
        <v/>
      </c>
      <c r="JW102" s="419" t="str">
        <f t="shared" si="219"/>
        <v/>
      </c>
      <c r="JX102" s="396" t="str">
        <f t="shared" si="220"/>
        <v/>
      </c>
      <c r="JY102" s="390" t="str">
        <f t="shared" si="221"/>
        <v/>
      </c>
      <c r="JZ102" s="391" t="str">
        <f t="shared" si="222"/>
        <v/>
      </c>
      <c r="KA102" s="392" t="str">
        <f t="shared" si="223"/>
        <v/>
      </c>
      <c r="KB102" s="393" t="str">
        <f t="shared" si="224"/>
        <v/>
      </c>
      <c r="KC102" s="394" t="str">
        <f t="shared" si="225"/>
        <v/>
      </c>
      <c r="KD102" s="386" t="str">
        <f t="shared" si="226"/>
        <v/>
      </c>
      <c r="KE102" s="395"/>
      <c r="KG102" s="387" t="str">
        <f t="shared" si="208"/>
        <v/>
      </c>
      <c r="KH102" s="388" t="str">
        <f t="shared" si="209"/>
        <v/>
      </c>
      <c r="KI102" s="419" t="str">
        <f t="shared" si="210"/>
        <v/>
      </c>
      <c r="KJ102" s="396" t="str">
        <f t="shared" si="211"/>
        <v/>
      </c>
      <c r="KK102" s="390" t="str">
        <f t="shared" si="212"/>
        <v/>
      </c>
      <c r="KL102" s="391" t="str">
        <f t="shared" si="227"/>
        <v/>
      </c>
      <c r="KM102" s="392" t="str">
        <f t="shared" si="213"/>
        <v/>
      </c>
      <c r="KN102" s="393" t="str">
        <f t="shared" si="214"/>
        <v/>
      </c>
      <c r="KO102" s="394" t="str">
        <f t="shared" si="215"/>
        <v/>
      </c>
      <c r="KP102" s="386" t="str">
        <f t="shared" si="216"/>
        <v/>
      </c>
      <c r="KQ102" s="395"/>
    </row>
    <row r="103" spans="1:304" ht="13.5" customHeight="1">
      <c r="A103" s="385"/>
      <c r="B103" s="415" t="s">
        <v>322</v>
      </c>
      <c r="E103" s="387"/>
      <c r="F103" s="388"/>
      <c r="G103" s="389"/>
      <c r="H103" s="389"/>
      <c r="I103" s="390"/>
      <c r="J103" s="391"/>
      <c r="K103" s="392"/>
      <c r="L103" s="393"/>
      <c r="M103" s="394"/>
      <c r="O103" s="395"/>
      <c r="P103" s="415"/>
      <c r="Q103" s="387"/>
      <c r="R103" s="388"/>
      <c r="S103" s="389"/>
      <c r="T103" s="389"/>
      <c r="U103" s="390"/>
      <c r="V103" s="391"/>
      <c r="W103" s="392"/>
      <c r="X103" s="393"/>
      <c r="Y103" s="394"/>
      <c r="AA103" s="395"/>
      <c r="AB103" s="415"/>
      <c r="AC103" s="387"/>
      <c r="AD103" s="388"/>
      <c r="AE103" s="389"/>
      <c r="AF103" s="389"/>
      <c r="AG103" s="390"/>
      <c r="AH103" s="391"/>
      <c r="AI103" s="392"/>
      <c r="AJ103" s="393"/>
      <c r="AK103" s="394"/>
      <c r="AL103" s="386"/>
      <c r="AM103" s="395"/>
      <c r="AN103" s="415"/>
      <c r="AO103" s="387"/>
      <c r="AP103" s="388"/>
      <c r="AQ103" s="389"/>
      <c r="AR103" s="389"/>
      <c r="AS103" s="390"/>
      <c r="AT103" s="391"/>
      <c r="AU103" s="392"/>
      <c r="AV103" s="393"/>
      <c r="AW103" s="394"/>
      <c r="AX103" s="386"/>
      <c r="AY103" s="395"/>
      <c r="AZ103" s="415"/>
      <c r="BA103" s="387"/>
      <c r="BB103" s="388"/>
      <c r="BC103" s="389"/>
      <c r="BD103" s="389"/>
      <c r="BE103" s="390"/>
      <c r="BF103" s="391"/>
      <c r="BG103" s="392"/>
      <c r="BH103" s="393"/>
      <c r="BI103" s="394"/>
      <c r="BJ103" s="386"/>
      <c r="BK103" s="395"/>
      <c r="BL103" s="415"/>
      <c r="BM103" s="387"/>
      <c r="BN103" s="388"/>
      <c r="BO103" s="389"/>
      <c r="BP103" s="389"/>
      <c r="BQ103" s="390"/>
      <c r="BR103" s="391"/>
      <c r="BS103" s="392"/>
      <c r="BT103" s="393"/>
      <c r="BU103" s="394"/>
      <c r="BV103" s="386"/>
      <c r="BW103" s="395"/>
      <c r="BX103" s="421"/>
      <c r="BY103" s="387"/>
      <c r="BZ103" s="388"/>
      <c r="CA103" s="389"/>
      <c r="CB103" s="389"/>
      <c r="CC103" s="390"/>
      <c r="CD103" s="391"/>
      <c r="CE103" s="392"/>
      <c r="CF103" s="393"/>
      <c r="CG103" s="394"/>
      <c r="CH103" s="386"/>
      <c r="CI103" s="395"/>
      <c r="CJ103" s="421"/>
      <c r="CK103" s="387"/>
      <c r="CL103" s="388"/>
      <c r="CM103" s="389"/>
      <c r="CN103" s="389"/>
      <c r="CO103" s="390"/>
      <c r="CP103" s="391"/>
      <c r="CQ103" s="392"/>
      <c r="CR103" s="393"/>
      <c r="CS103" s="394"/>
      <c r="CT103" s="386"/>
      <c r="CU103" s="395"/>
      <c r="CV103" s="415"/>
      <c r="CW103" s="387"/>
      <c r="CX103" s="388"/>
      <c r="CY103" s="389"/>
      <c r="CZ103" s="389"/>
      <c r="DA103" s="390"/>
      <c r="DB103" s="391"/>
      <c r="DC103" s="392"/>
      <c r="DD103" s="393"/>
      <c r="DE103" s="394"/>
      <c r="DF103" s="386"/>
      <c r="DG103" s="395"/>
      <c r="DH103" s="415"/>
      <c r="DI103" s="387"/>
      <c r="DJ103" s="388"/>
      <c r="DK103" s="389"/>
      <c r="DL103" s="389"/>
      <c r="DM103" s="390"/>
      <c r="DN103" s="391"/>
      <c r="DO103" s="392"/>
      <c r="DP103" s="393"/>
      <c r="DQ103" s="394"/>
      <c r="DR103" s="386"/>
      <c r="DS103" s="395"/>
      <c r="DT103" s="415"/>
      <c r="DU103" s="387"/>
      <c r="DV103" s="388"/>
      <c r="DW103" s="389"/>
      <c r="DX103" s="389"/>
      <c r="DY103" s="390"/>
      <c r="DZ103" s="391"/>
      <c r="EA103" s="392"/>
      <c r="EB103" s="393"/>
      <c r="EC103" s="394"/>
      <c r="ED103" s="386"/>
      <c r="EE103" s="395"/>
      <c r="EF103" s="415"/>
      <c r="EG103" s="387"/>
      <c r="EH103" s="388"/>
      <c r="EI103" s="389"/>
      <c r="EJ103" s="389"/>
      <c r="EK103" s="390"/>
      <c r="EL103" s="391"/>
      <c r="EM103" s="392"/>
      <c r="EN103" s="393"/>
      <c r="EO103" s="394"/>
      <c r="EP103" s="386"/>
      <c r="EQ103" s="395"/>
      <c r="ER103" s="417"/>
      <c r="ES103" s="387"/>
      <c r="ET103" s="388"/>
      <c r="EU103" s="389"/>
      <c r="EV103" s="389"/>
      <c r="EW103" s="390"/>
      <c r="EX103" s="391"/>
      <c r="EY103" s="392"/>
      <c r="EZ103" s="393"/>
      <c r="FA103" s="394"/>
      <c r="FB103" s="386"/>
      <c r="FC103" s="395"/>
      <c r="FD103" s="418"/>
      <c r="FE103" s="387"/>
      <c r="FF103" s="388"/>
      <c r="FG103" s="389"/>
      <c r="FH103" s="389"/>
      <c r="FI103" s="390"/>
      <c r="FJ103" s="391"/>
      <c r="FK103" s="392"/>
      <c r="FL103" s="393"/>
      <c r="FM103" s="394"/>
      <c r="FN103" s="386"/>
      <c r="FO103" s="395"/>
      <c r="FP103" s="418"/>
      <c r="FQ103" s="387"/>
      <c r="FR103" s="388"/>
      <c r="FS103" s="389"/>
      <c r="FT103" s="389"/>
      <c r="FU103" s="390"/>
      <c r="FV103" s="391"/>
      <c r="FW103" s="392"/>
      <c r="FX103" s="393"/>
      <c r="FY103" s="394"/>
      <c r="FZ103" s="386"/>
      <c r="GA103" s="395"/>
      <c r="GB103" s="418"/>
      <c r="GC103" s="387"/>
      <c r="GD103" s="388"/>
      <c r="GE103" s="389"/>
      <c r="GF103" s="389"/>
      <c r="GG103" s="390"/>
      <c r="GH103" s="391"/>
      <c r="GI103" s="392"/>
      <c r="GJ103" s="393"/>
      <c r="GK103" s="394"/>
      <c r="GL103" s="386"/>
      <c r="GM103" s="395"/>
      <c r="GN103" s="418"/>
      <c r="GO103" s="387"/>
      <c r="GP103" s="388"/>
      <c r="GQ103" s="389"/>
      <c r="GR103" s="389"/>
      <c r="GS103" s="390"/>
      <c r="GT103" s="391"/>
      <c r="GU103" s="392"/>
      <c r="GV103" s="393"/>
      <c r="GW103" s="394"/>
      <c r="GX103" s="386"/>
      <c r="GY103" s="395"/>
      <c r="GZ103" s="418"/>
      <c r="HA103" s="387"/>
      <c r="HB103" s="388"/>
      <c r="HC103" s="389"/>
      <c r="HD103" s="389"/>
      <c r="HE103" s="390"/>
      <c r="HF103" s="391"/>
      <c r="HG103" s="392"/>
      <c r="HH103" s="393"/>
      <c r="HI103" s="394"/>
      <c r="HJ103" s="386"/>
      <c r="HK103" s="395"/>
      <c r="HM103" s="387"/>
      <c r="HN103" s="388"/>
      <c r="HO103" s="396"/>
      <c r="HP103" s="389"/>
      <c r="HQ103" s="390"/>
      <c r="HR103" s="391"/>
      <c r="HS103" s="392"/>
      <c r="HT103" s="393"/>
      <c r="HU103" s="394"/>
      <c r="HV103" s="386"/>
      <c r="HW103" s="395"/>
      <c r="HY103" s="387"/>
      <c r="HZ103" s="388"/>
      <c r="IA103" s="419"/>
      <c r="IB103" s="419"/>
      <c r="IC103" s="390"/>
      <c r="ID103" s="391"/>
      <c r="IE103" s="392"/>
      <c r="IF103" s="393"/>
      <c r="IG103" s="394"/>
      <c r="IH103" s="386"/>
      <c r="II103" s="395"/>
      <c r="IJ103" s="420"/>
      <c r="IK103" s="387"/>
      <c r="IL103" s="388"/>
      <c r="IM103" s="419"/>
      <c r="IN103" s="419"/>
      <c r="IO103" s="390"/>
      <c r="IP103" s="391"/>
      <c r="IQ103" s="392"/>
      <c r="IR103" s="393"/>
      <c r="IS103" s="394"/>
      <c r="IT103" s="386"/>
      <c r="IU103" s="395"/>
      <c r="IW103" s="387">
        <f t="shared" ref="IW103" si="302">IF(JA103="","",IW$3)</f>
        <v>43040</v>
      </c>
      <c r="IX103" s="388" t="str">
        <f t="shared" ref="IX103" si="303">IF(JA103="","",IW$1)</f>
        <v>Abe III</v>
      </c>
      <c r="IY103" s="419">
        <v>42950</v>
      </c>
      <c r="IZ103" s="396">
        <f t="shared" ref="IZ103" si="304">IF(JA103="","",IW$3)</f>
        <v>43040</v>
      </c>
      <c r="JA103" s="390" t="str">
        <f t="shared" ref="JA103" si="305">IF(JH103="","",IF(ISNUMBER(SEARCH(":",JH103)),MID(JH103,FIND(":",JH103)+2,FIND("(",JH103)-FIND(":",JH103)-3),LEFT(JH103,FIND("(",JH103)-2)))</f>
        <v>Hachiro Okonogi</v>
      </c>
      <c r="JB103" s="391" t="str">
        <f t="shared" ref="JB103" si="306">IF(JH103="","",MID(JH103,FIND("(",JH103)+1,4))</f>
        <v>1965</v>
      </c>
      <c r="JC103" s="392" t="str">
        <f t="shared" ref="JC103" si="307">IF(ISNUMBER(SEARCH("*female*",JH103)),"female",IF(ISNUMBER(SEARCH("*male*",JH103)),"male",""))</f>
        <v>male</v>
      </c>
      <c r="JD103" s="393" t="str">
        <f t="shared" ref="JD103" si="308">IF(JH103="","",IF(ISERROR(MID(JH103,FIND("male,",JH103)+6,(FIND(")",JH103)-(FIND("male,",JH103)+6))))=TRUE,"missing/error",MID(JH103,FIND("male,",JH103)+6,(FIND(")",JH103)-(FIND("male,",JH103)+6)))))</f>
        <v>jp_ldp01</v>
      </c>
      <c r="JE103" s="394" t="str">
        <f t="shared" ref="JE103" si="309">IF(JA103="","",(MID(JA103,(SEARCH("^^",SUBSTITUTE(JA103," ","^^",LEN(JA103)-LEN(SUBSTITUTE(JA103," ","")))))+1,99)&amp;"_"&amp;LEFT(JA103,FIND(" ",JA103)-1)&amp;"_"&amp;JB103))</f>
        <v>Okonogi_Hachiro_1965</v>
      </c>
      <c r="JF103" s="386" t="str">
        <f t="shared" ref="JF103" si="310">IF(JH103="","",IF((LEN(JH103)-LEN(SUBSTITUTE(JH103,"male","")))/LEN("male")&gt;1,"!",IF(RIGHT(JH103,1)=")","",IF(RIGHT(JH103,2)=") ","",IF(RIGHT(JH103,2)=").","","!!")))))</f>
        <v/>
      </c>
      <c r="JG103" s="395"/>
      <c r="JH103" s="420" t="s">
        <v>2014</v>
      </c>
      <c r="JI103" s="387" t="str">
        <f t="shared" si="229"/>
        <v/>
      </c>
      <c r="JJ103" s="388" t="str">
        <f t="shared" si="230"/>
        <v/>
      </c>
      <c r="JK103" s="419" t="str">
        <f t="shared" si="231"/>
        <v/>
      </c>
      <c r="JL103" s="396" t="str">
        <f t="shared" si="232"/>
        <v/>
      </c>
      <c r="JM103" s="390" t="str">
        <f t="shared" si="233"/>
        <v/>
      </c>
      <c r="JN103" s="391" t="str">
        <f t="shared" si="234"/>
        <v/>
      </c>
      <c r="JO103" s="392" t="str">
        <f t="shared" si="235"/>
        <v/>
      </c>
      <c r="JP103" s="393" t="str">
        <f t="shared" si="236"/>
        <v/>
      </c>
      <c r="JQ103" s="394" t="str">
        <f t="shared" si="237"/>
        <v/>
      </c>
      <c r="JR103" s="386" t="str">
        <f t="shared" si="238"/>
        <v/>
      </c>
      <c r="JS103" s="395"/>
      <c r="JT103" s="420" t="s">
        <v>292</v>
      </c>
      <c r="JU103" s="387" t="str">
        <f t="shared" si="217"/>
        <v/>
      </c>
      <c r="JV103" s="388" t="str">
        <f t="shared" si="218"/>
        <v/>
      </c>
      <c r="JW103" s="419" t="str">
        <f t="shared" si="219"/>
        <v/>
      </c>
      <c r="JX103" s="396" t="str">
        <f t="shared" si="220"/>
        <v/>
      </c>
      <c r="JY103" s="390" t="str">
        <f t="shared" si="221"/>
        <v/>
      </c>
      <c r="JZ103" s="391" t="str">
        <f t="shared" si="222"/>
        <v/>
      </c>
      <c r="KA103" s="392" t="str">
        <f t="shared" si="223"/>
        <v/>
      </c>
      <c r="KB103" s="393" t="str">
        <f t="shared" si="224"/>
        <v/>
      </c>
      <c r="KC103" s="394" t="str">
        <f t="shared" si="225"/>
        <v/>
      </c>
      <c r="KD103" s="386" t="str">
        <f t="shared" si="226"/>
        <v/>
      </c>
      <c r="KE103" s="395"/>
      <c r="KG103" s="387" t="str">
        <f t="shared" si="208"/>
        <v/>
      </c>
      <c r="KH103" s="388" t="str">
        <f t="shared" si="209"/>
        <v/>
      </c>
      <c r="KI103" s="419" t="str">
        <f t="shared" si="210"/>
        <v/>
      </c>
      <c r="KJ103" s="396" t="str">
        <f t="shared" si="211"/>
        <v/>
      </c>
      <c r="KK103" s="390" t="str">
        <f t="shared" si="212"/>
        <v/>
      </c>
      <c r="KL103" s="391" t="str">
        <f t="shared" si="227"/>
        <v/>
      </c>
      <c r="KM103" s="392" t="str">
        <f t="shared" si="213"/>
        <v/>
      </c>
      <c r="KN103" s="393" t="str">
        <f t="shared" si="214"/>
        <v/>
      </c>
      <c r="KO103" s="394" t="str">
        <f t="shared" si="215"/>
        <v/>
      </c>
      <c r="KP103" s="386" t="str">
        <f t="shared" si="216"/>
        <v/>
      </c>
      <c r="KQ103" s="395"/>
    </row>
    <row r="104" spans="1:304" ht="13.5" customHeight="1">
      <c r="A104" s="385"/>
      <c r="B104" s="415" t="s">
        <v>356</v>
      </c>
      <c r="E104" s="387">
        <f t="shared" ref="E104:E175" si="311">IF(I104="","",E$3)</f>
        <v>33548</v>
      </c>
      <c r="F104" s="388" t="s">
        <v>296</v>
      </c>
      <c r="G104" s="389">
        <v>32932</v>
      </c>
      <c r="H104" s="389">
        <v>33548</v>
      </c>
      <c r="I104" s="390" t="s">
        <v>1183</v>
      </c>
      <c r="J104" s="391" t="s">
        <v>766</v>
      </c>
      <c r="K104" s="392" t="s">
        <v>615</v>
      </c>
      <c r="L104" s="393" t="s">
        <v>1335</v>
      </c>
      <c r="M104" s="394" t="s">
        <v>1184</v>
      </c>
      <c r="N104" s="386" t="s">
        <v>292</v>
      </c>
      <c r="O104" s="395"/>
      <c r="P104" s="415"/>
      <c r="Q104" s="387">
        <f t="shared" ref="Q104:Q175" si="312">IF(U104="","",Q$3)</f>
        <v>34190</v>
      </c>
      <c r="R104" s="388" t="s">
        <v>297</v>
      </c>
      <c r="S104" s="389">
        <v>33548</v>
      </c>
      <c r="T104" s="389">
        <v>33950</v>
      </c>
      <c r="U104" s="390" t="s">
        <v>1143</v>
      </c>
      <c r="V104" s="391" t="s">
        <v>718</v>
      </c>
      <c r="W104" s="392" t="s">
        <v>615</v>
      </c>
      <c r="X104" s="393" t="s">
        <v>1335</v>
      </c>
      <c r="Y104" s="394" t="s">
        <v>1144</v>
      </c>
      <c r="Z104" s="386" t="s">
        <v>292</v>
      </c>
      <c r="AA104" s="395"/>
      <c r="AB104" s="415"/>
      <c r="AC104" s="387">
        <f t="shared" ref="AC104:AC175" si="313">IF(AG104="","",AC$3)</f>
        <v>34452</v>
      </c>
      <c r="AD104" s="388" t="s">
        <v>713</v>
      </c>
      <c r="AE104" s="389">
        <v>34190</v>
      </c>
      <c r="AF104" s="389">
        <v>34452</v>
      </c>
      <c r="AG104" s="390" t="s">
        <v>1185</v>
      </c>
      <c r="AH104" s="391" t="s">
        <v>745</v>
      </c>
      <c r="AI104" s="392" t="s">
        <v>677</v>
      </c>
      <c r="AJ104" s="393" t="s">
        <v>1364</v>
      </c>
      <c r="AK104" s="394" t="s">
        <v>1186</v>
      </c>
      <c r="AL104" s="386" t="s">
        <v>292</v>
      </c>
      <c r="AM104" s="395"/>
      <c r="AN104" s="415"/>
      <c r="AO104" s="387">
        <f t="shared" ref="AO104:AO175" si="314">IF(AS104="","",AO$3)</f>
        <v>34515</v>
      </c>
      <c r="AP104" s="388" t="s">
        <v>602</v>
      </c>
      <c r="AQ104" s="389">
        <v>34452</v>
      </c>
      <c r="AR104" s="389">
        <v>34515</v>
      </c>
      <c r="AS104" s="390" t="s">
        <v>1187</v>
      </c>
      <c r="AT104" s="391" t="s">
        <v>733</v>
      </c>
      <c r="AU104" s="392" t="s">
        <v>615</v>
      </c>
      <c r="AV104" s="393" t="s">
        <v>1366</v>
      </c>
      <c r="AW104" s="394" t="s">
        <v>1188</v>
      </c>
      <c r="AX104" s="386" t="s">
        <v>292</v>
      </c>
      <c r="AY104" s="395"/>
      <c r="AZ104" s="415"/>
      <c r="BA104" s="387">
        <f t="shared" ref="BA104:BA175" si="315">IF(BE104="","",BA$3)</f>
        <v>35075</v>
      </c>
      <c r="BB104" s="388" t="s">
        <v>607</v>
      </c>
      <c r="BC104" s="389">
        <v>34515</v>
      </c>
      <c r="BD104" s="389">
        <v>34919</v>
      </c>
      <c r="BE104" s="390" t="s">
        <v>679</v>
      </c>
      <c r="BF104" s="391" t="s">
        <v>680</v>
      </c>
      <c r="BG104" s="392" t="s">
        <v>615</v>
      </c>
      <c r="BH104" s="393" t="s">
        <v>1335</v>
      </c>
      <c r="BI104" s="394" t="s">
        <v>681</v>
      </c>
      <c r="BJ104" s="386" t="s">
        <v>292</v>
      </c>
      <c r="BK104" s="395"/>
      <c r="BL104" s="415"/>
      <c r="BM104" s="387">
        <f t="shared" ref="BM104:BM175" si="316">IF(BQ104="","",BM$3)</f>
        <v>35376</v>
      </c>
      <c r="BN104" s="388" t="s">
        <v>362</v>
      </c>
      <c r="BO104" s="389">
        <v>35075</v>
      </c>
      <c r="BP104" s="389">
        <v>35376</v>
      </c>
      <c r="BQ104" s="390" t="s">
        <v>1189</v>
      </c>
      <c r="BR104" s="391" t="s">
        <v>629</v>
      </c>
      <c r="BS104" s="392" t="s">
        <v>615</v>
      </c>
      <c r="BT104" s="393" t="s">
        <v>1353</v>
      </c>
      <c r="BU104" s="394" t="s">
        <v>1190</v>
      </c>
      <c r="BV104" s="386" t="s">
        <v>292</v>
      </c>
      <c r="BW104" s="395"/>
      <c r="BX104" s="417"/>
      <c r="BY104" s="387">
        <f t="shared" ref="BY104:BY175" si="317">IF(CC104="","",BY$3)</f>
        <v>36006</v>
      </c>
      <c r="BZ104" s="388" t="s">
        <v>363</v>
      </c>
      <c r="CA104" s="389">
        <v>35376</v>
      </c>
      <c r="CB104" s="389">
        <v>35684</v>
      </c>
      <c r="CC104" s="390" t="s">
        <v>628</v>
      </c>
      <c r="CD104" s="391" t="s">
        <v>629</v>
      </c>
      <c r="CE104" s="392" t="s">
        <v>615</v>
      </c>
      <c r="CF104" s="393" t="s">
        <v>1335</v>
      </c>
      <c r="CG104" s="394" t="s">
        <v>630</v>
      </c>
      <c r="CH104" s="386" t="s">
        <v>292</v>
      </c>
      <c r="CI104" s="395"/>
      <c r="CJ104" s="417"/>
      <c r="CK104" s="387">
        <f t="shared" ref="CK104:CK175" si="318">IF(CO104="","",CK$3)</f>
        <v>36621</v>
      </c>
      <c r="CL104" s="388" t="s">
        <v>364</v>
      </c>
      <c r="CM104" s="389">
        <v>36006</v>
      </c>
      <c r="CN104" s="389">
        <v>36621</v>
      </c>
      <c r="CO104" s="390" t="s">
        <v>1191</v>
      </c>
      <c r="CP104" s="391" t="s">
        <v>648</v>
      </c>
      <c r="CQ104" s="392" t="s">
        <v>615</v>
      </c>
      <c r="CR104" s="393" t="s">
        <v>1347</v>
      </c>
      <c r="CS104" s="394" t="s">
        <v>1192</v>
      </c>
      <c r="CT104" s="386" t="s">
        <v>292</v>
      </c>
      <c r="CU104" s="395"/>
      <c r="CV104" s="415" t="s">
        <v>626</v>
      </c>
      <c r="CW104" s="387">
        <f t="shared" ref="CW104:CW175" si="319">IF(DA104="","",CW$3)</f>
        <v>36711</v>
      </c>
      <c r="CX104" s="388" t="s">
        <v>365</v>
      </c>
      <c r="CY104" s="389">
        <v>36621</v>
      </c>
      <c r="CZ104" s="389">
        <v>36711</v>
      </c>
      <c r="DA104" s="390" t="s">
        <v>1191</v>
      </c>
      <c r="DB104" s="391" t="s">
        <v>648</v>
      </c>
      <c r="DC104" s="392" t="s">
        <v>615</v>
      </c>
      <c r="DD104" s="393" t="s">
        <v>1347</v>
      </c>
      <c r="DE104" s="394" t="s">
        <v>1192</v>
      </c>
      <c r="DF104" s="386" t="s">
        <v>292</v>
      </c>
      <c r="DG104" s="395"/>
      <c r="DH104" s="415"/>
      <c r="DI104" s="387">
        <f t="shared" ref="DI104:DI175" si="320">IF(DM104="","",DI$3)</f>
        <v>37007</v>
      </c>
      <c r="DJ104" s="388" t="s">
        <v>366</v>
      </c>
      <c r="DK104" s="389">
        <v>36711</v>
      </c>
      <c r="DL104" s="389">
        <v>36865</v>
      </c>
      <c r="DM104" s="390" t="s">
        <v>1191</v>
      </c>
      <c r="DN104" s="391" t="s">
        <v>648</v>
      </c>
      <c r="DO104" s="392" t="s">
        <v>615</v>
      </c>
      <c r="DP104" s="393" t="s">
        <v>1347</v>
      </c>
      <c r="DQ104" s="394" t="s">
        <v>1192</v>
      </c>
      <c r="DR104" s="386" t="s">
        <v>292</v>
      </c>
      <c r="DS104" s="395"/>
      <c r="DT104" s="415" t="s">
        <v>626</v>
      </c>
      <c r="DU104" s="387" t="str">
        <f t="shared" ref="DU104:DU175" si="321">IF(DY104="","",DU$3)</f>
        <v/>
      </c>
      <c r="DV104" s="388" t="s">
        <v>292</v>
      </c>
      <c r="DW104" s="389" t="s">
        <v>292</v>
      </c>
      <c r="DX104" s="389" t="s">
        <v>292</v>
      </c>
      <c r="DY104" s="390" t="s">
        <v>292</v>
      </c>
      <c r="DZ104" s="391" t="s">
        <v>292</v>
      </c>
      <c r="EA104" s="392" t="s">
        <v>292</v>
      </c>
      <c r="EB104" s="393" t="s">
        <v>292</v>
      </c>
      <c r="EC104" s="394" t="s">
        <v>292</v>
      </c>
      <c r="ED104" s="386" t="s">
        <v>292</v>
      </c>
      <c r="EE104" s="395"/>
      <c r="EF104" s="415"/>
      <c r="EG104" s="387" t="str">
        <f t="shared" ref="EG104:EG175" si="322">IF(EK104="","",EG$3)</f>
        <v/>
      </c>
      <c r="EH104" s="388" t="s">
        <v>292</v>
      </c>
      <c r="EI104" s="389" t="s">
        <v>292</v>
      </c>
      <c r="EJ104" s="389" t="s">
        <v>292</v>
      </c>
      <c r="EK104" s="390" t="s">
        <v>292</v>
      </c>
      <c r="EL104" s="391" t="s">
        <v>292</v>
      </c>
      <c r="EM104" s="392" t="s">
        <v>292</v>
      </c>
      <c r="EN104" s="393" t="s">
        <v>292</v>
      </c>
      <c r="EO104" s="394" t="s">
        <v>292</v>
      </c>
      <c r="EP104" s="386" t="s">
        <v>292</v>
      </c>
      <c r="EQ104" s="395"/>
      <c r="ER104" s="415"/>
      <c r="ES104" s="387" t="str">
        <f t="shared" ref="ES104:ES175" si="323">IF(EW104="","",ES$3)</f>
        <v/>
      </c>
      <c r="ET104" s="388" t="s">
        <v>292</v>
      </c>
      <c r="EU104" s="389" t="s">
        <v>292</v>
      </c>
      <c r="EV104" s="389" t="s">
        <v>292</v>
      </c>
      <c r="EW104" s="390" t="s">
        <v>292</v>
      </c>
      <c r="EX104" s="391" t="s">
        <v>292</v>
      </c>
      <c r="EY104" s="392" t="s">
        <v>292</v>
      </c>
      <c r="EZ104" s="393" t="s">
        <v>292</v>
      </c>
      <c r="FA104" s="394" t="s">
        <v>292</v>
      </c>
      <c r="FB104" s="386" t="s">
        <v>292</v>
      </c>
      <c r="FC104" s="395"/>
      <c r="FD104" s="415"/>
      <c r="FE104" s="387" t="str">
        <f t="shared" ref="FE104:FE175" si="324">IF(FI104="","",FE$3)</f>
        <v/>
      </c>
      <c r="FF104" s="388" t="s">
        <v>292</v>
      </c>
      <c r="FG104" s="389" t="s">
        <v>292</v>
      </c>
      <c r="FH104" s="389" t="s">
        <v>292</v>
      </c>
      <c r="FI104" s="390" t="s">
        <v>292</v>
      </c>
      <c r="FJ104" s="391" t="s">
        <v>292</v>
      </c>
      <c r="FK104" s="392" t="s">
        <v>292</v>
      </c>
      <c r="FL104" s="393" t="s">
        <v>292</v>
      </c>
      <c r="FM104" s="394" t="s">
        <v>292</v>
      </c>
      <c r="FN104" s="386" t="s">
        <v>292</v>
      </c>
      <c r="FO104" s="395"/>
      <c r="FP104" s="415"/>
      <c r="FQ104" s="387" t="str">
        <f t="shared" ref="FQ104:FQ175" si="325">IF(FU104="","",FQ$3)</f>
        <v/>
      </c>
      <c r="FR104" s="388" t="s">
        <v>292</v>
      </c>
      <c r="FS104" s="389" t="s">
        <v>292</v>
      </c>
      <c r="FT104" s="389" t="s">
        <v>292</v>
      </c>
      <c r="FU104" s="390" t="s">
        <v>292</v>
      </c>
      <c r="FV104" s="391" t="s">
        <v>292</v>
      </c>
      <c r="FW104" s="392" t="s">
        <v>292</v>
      </c>
      <c r="FX104" s="393" t="s">
        <v>292</v>
      </c>
      <c r="FY104" s="394" t="s">
        <v>292</v>
      </c>
      <c r="FZ104" s="386" t="s">
        <v>292</v>
      </c>
      <c r="GA104" s="395"/>
      <c r="GB104" s="415"/>
      <c r="GC104" s="387" t="str">
        <f t="shared" ref="GC104:GC175" si="326">IF(GG104="","",GC$3)</f>
        <v/>
      </c>
      <c r="GD104" s="388" t="s">
        <v>292</v>
      </c>
      <c r="GE104" s="389" t="s">
        <v>292</v>
      </c>
      <c r="GF104" s="389" t="s">
        <v>292</v>
      </c>
      <c r="GG104" s="390" t="s">
        <v>292</v>
      </c>
      <c r="GH104" s="391" t="s">
        <v>292</v>
      </c>
      <c r="GI104" s="392" t="s">
        <v>292</v>
      </c>
      <c r="GJ104" s="393" t="s">
        <v>292</v>
      </c>
      <c r="GK104" s="394" t="s">
        <v>292</v>
      </c>
      <c r="GL104" s="386" t="s">
        <v>292</v>
      </c>
      <c r="GM104" s="395"/>
      <c r="GN104" s="415"/>
      <c r="GO104" s="387" t="str">
        <f t="shared" ref="GO104:GO175" si="327">IF(GS104="","",GO$3)</f>
        <v/>
      </c>
      <c r="GP104" s="388" t="s">
        <v>292</v>
      </c>
      <c r="GQ104" s="389" t="s">
        <v>292</v>
      </c>
      <c r="GR104" s="389" t="s">
        <v>292</v>
      </c>
      <c r="GS104" s="390" t="s">
        <v>292</v>
      </c>
      <c r="GT104" s="391" t="s">
        <v>292</v>
      </c>
      <c r="GU104" s="392" t="s">
        <v>292</v>
      </c>
      <c r="GV104" s="393" t="s">
        <v>292</v>
      </c>
      <c r="GW104" s="394" t="s">
        <v>292</v>
      </c>
      <c r="GX104" s="386"/>
      <c r="GY104" s="395"/>
      <c r="GZ104" s="415"/>
      <c r="HA104" s="387" t="str">
        <f t="shared" ref="HA104:HA175" si="328">IF(HE104="","",HA$3)</f>
        <v/>
      </c>
      <c r="HB104" s="388" t="s">
        <v>292</v>
      </c>
      <c r="HC104" s="389" t="s">
        <v>292</v>
      </c>
      <c r="HD104" s="389" t="s">
        <v>292</v>
      </c>
      <c r="HE104" s="390" t="s">
        <v>292</v>
      </c>
      <c r="HF104" s="391" t="s">
        <v>292</v>
      </c>
      <c r="HG104" s="392" t="s">
        <v>292</v>
      </c>
      <c r="HH104" s="393" t="s">
        <v>292</v>
      </c>
      <c r="HI104" s="394" t="s">
        <v>292</v>
      </c>
      <c r="HJ104" s="386" t="s">
        <v>292</v>
      </c>
      <c r="HK104" s="395"/>
      <c r="HM104" s="387" t="str">
        <f t="shared" ref="HM104:HM175" si="329">IF(HQ104="","",HM$3)</f>
        <v/>
      </c>
      <c r="HN104" s="388" t="s">
        <v>292</v>
      </c>
      <c r="HO104" s="396"/>
      <c r="HP104" s="389"/>
      <c r="HQ104" s="390" t="s">
        <v>292</v>
      </c>
      <c r="HR104" s="391" t="s">
        <v>292</v>
      </c>
      <c r="HS104" s="392" t="s">
        <v>292</v>
      </c>
      <c r="HT104" s="393" t="s">
        <v>292</v>
      </c>
      <c r="HU104" s="394" t="s">
        <v>292</v>
      </c>
      <c r="HV104" s="386" t="s">
        <v>292</v>
      </c>
      <c r="HW104" s="395"/>
      <c r="HY104" s="387" t="str">
        <f t="shared" ref="HY104:HY175" si="330">IF(IC104="","",HY$3)</f>
        <v/>
      </c>
      <c r="HZ104" s="388" t="s">
        <v>292</v>
      </c>
      <c r="IA104" s="419" t="s">
        <v>292</v>
      </c>
      <c r="IB104" s="419" t="s">
        <v>292</v>
      </c>
      <c r="IC104" s="390" t="s">
        <v>292</v>
      </c>
      <c r="ID104" s="391" t="s">
        <v>292</v>
      </c>
      <c r="IE104" s="392" t="s">
        <v>292</v>
      </c>
      <c r="IF104" s="393" t="s">
        <v>292</v>
      </c>
      <c r="IG104" s="394" t="s">
        <v>292</v>
      </c>
      <c r="IH104" s="386" t="s">
        <v>292</v>
      </c>
      <c r="II104" s="395"/>
      <c r="IK104" s="387" t="str">
        <f t="shared" ref="IK104:IK175" si="331">IF(IO104="","",IK$3)</f>
        <v/>
      </c>
      <c r="IL104" s="388" t="s">
        <v>292</v>
      </c>
      <c r="IM104" s="419" t="s">
        <v>292</v>
      </c>
      <c r="IN104" s="419" t="s">
        <v>292</v>
      </c>
      <c r="IO104" s="390" t="s">
        <v>292</v>
      </c>
      <c r="IP104" s="391" t="s">
        <v>292</v>
      </c>
      <c r="IQ104" s="392" t="s">
        <v>292</v>
      </c>
      <c r="IR104" s="393" t="s">
        <v>292</v>
      </c>
      <c r="IS104" s="394" t="s">
        <v>292</v>
      </c>
      <c r="IT104" s="386" t="s">
        <v>292</v>
      </c>
      <c r="IU104" s="395"/>
      <c r="IV104" s="364" t="s">
        <v>292</v>
      </c>
      <c r="IW104" s="387" t="str">
        <f t="shared" si="239"/>
        <v/>
      </c>
      <c r="IX104" s="388" t="str">
        <f t="shared" si="240"/>
        <v/>
      </c>
      <c r="IY104" s="419" t="str">
        <f t="shared" si="246"/>
        <v/>
      </c>
      <c r="IZ104" s="396" t="str">
        <f t="shared" si="247"/>
        <v/>
      </c>
      <c r="JA104" s="390" t="str">
        <f t="shared" si="241"/>
        <v/>
      </c>
      <c r="JB104" s="391" t="str">
        <f t="shared" si="248"/>
        <v/>
      </c>
      <c r="JC104" s="392" t="str">
        <f t="shared" si="242"/>
        <v/>
      </c>
      <c r="JD104" s="393" t="str">
        <f t="shared" si="243"/>
        <v/>
      </c>
      <c r="JE104" s="394" t="str">
        <f t="shared" si="244"/>
        <v/>
      </c>
      <c r="JF104" s="386" t="str">
        <f t="shared" si="245"/>
        <v/>
      </c>
      <c r="JG104" s="395"/>
      <c r="JH104" s="420" t="s">
        <v>292</v>
      </c>
      <c r="JI104" s="387" t="str">
        <f t="shared" si="229"/>
        <v/>
      </c>
      <c r="JJ104" s="388" t="str">
        <f t="shared" si="230"/>
        <v/>
      </c>
      <c r="JK104" s="419" t="str">
        <f t="shared" si="231"/>
        <v/>
      </c>
      <c r="JL104" s="396" t="str">
        <f t="shared" si="232"/>
        <v/>
      </c>
      <c r="JM104" s="390" t="str">
        <f t="shared" si="233"/>
        <v/>
      </c>
      <c r="JN104" s="391" t="str">
        <f t="shared" si="234"/>
        <v/>
      </c>
      <c r="JO104" s="392" t="str">
        <f t="shared" si="235"/>
        <v/>
      </c>
      <c r="JP104" s="393" t="str">
        <f t="shared" si="236"/>
        <v/>
      </c>
      <c r="JQ104" s="394" t="str">
        <f t="shared" si="237"/>
        <v/>
      </c>
      <c r="JR104" s="386" t="str">
        <f t="shared" si="238"/>
        <v/>
      </c>
      <c r="JS104" s="395"/>
      <c r="JT104" s="420" t="s">
        <v>292</v>
      </c>
      <c r="JU104" s="387" t="str">
        <f t="shared" si="217"/>
        <v/>
      </c>
      <c r="JV104" s="388" t="str">
        <f t="shared" si="218"/>
        <v/>
      </c>
      <c r="JW104" s="419" t="str">
        <f t="shared" si="219"/>
        <v/>
      </c>
      <c r="JX104" s="396" t="str">
        <f t="shared" si="220"/>
        <v/>
      </c>
      <c r="JY104" s="390" t="str">
        <f t="shared" si="221"/>
        <v/>
      </c>
      <c r="JZ104" s="391" t="str">
        <f t="shared" si="222"/>
        <v/>
      </c>
      <c r="KA104" s="392" t="str">
        <f t="shared" si="223"/>
        <v/>
      </c>
      <c r="KB104" s="393" t="str">
        <f t="shared" si="224"/>
        <v/>
      </c>
      <c r="KC104" s="394" t="str">
        <f t="shared" si="225"/>
        <v/>
      </c>
      <c r="KD104" s="386" t="str">
        <f t="shared" si="226"/>
        <v/>
      </c>
      <c r="KE104" s="395"/>
      <c r="KG104" s="387" t="str">
        <f t="shared" si="208"/>
        <v/>
      </c>
      <c r="KH104" s="388" t="str">
        <f t="shared" si="209"/>
        <v/>
      </c>
      <c r="KI104" s="419" t="str">
        <f t="shared" si="210"/>
        <v/>
      </c>
      <c r="KJ104" s="396" t="str">
        <f t="shared" si="211"/>
        <v/>
      </c>
      <c r="KK104" s="390" t="str">
        <f t="shared" si="212"/>
        <v/>
      </c>
      <c r="KL104" s="391" t="str">
        <f t="shared" si="227"/>
        <v/>
      </c>
      <c r="KM104" s="392" t="str">
        <f t="shared" si="213"/>
        <v/>
      </c>
      <c r="KN104" s="393" t="str">
        <f t="shared" si="214"/>
        <v/>
      </c>
      <c r="KO104" s="394" t="str">
        <f t="shared" si="215"/>
        <v/>
      </c>
      <c r="KP104" s="386" t="str">
        <f t="shared" si="216"/>
        <v/>
      </c>
      <c r="KQ104" s="395"/>
    </row>
    <row r="105" spans="1:304" ht="13.5" customHeight="1">
      <c r="A105" s="385"/>
      <c r="B105" s="415" t="s">
        <v>356</v>
      </c>
      <c r="C105" s="395"/>
      <c r="E105" s="387" t="str">
        <f t="shared" si="311"/>
        <v/>
      </c>
      <c r="F105" s="388" t="s">
        <v>292</v>
      </c>
      <c r="G105" s="389" t="s">
        <v>292</v>
      </c>
      <c r="H105" s="389" t="s">
        <v>292</v>
      </c>
      <c r="I105" s="390" t="s">
        <v>292</v>
      </c>
      <c r="J105" s="391" t="s">
        <v>292</v>
      </c>
      <c r="K105" s="392" t="s">
        <v>292</v>
      </c>
      <c r="L105" s="393" t="s">
        <v>292</v>
      </c>
      <c r="M105" s="394" t="s">
        <v>292</v>
      </c>
      <c r="N105" s="386" t="s">
        <v>292</v>
      </c>
      <c r="O105" s="395"/>
      <c r="P105" s="415"/>
      <c r="Q105" s="387">
        <f t="shared" si="312"/>
        <v>34190</v>
      </c>
      <c r="R105" s="388" t="s">
        <v>361</v>
      </c>
      <c r="S105" s="389">
        <v>33950</v>
      </c>
      <c r="T105" s="389">
        <v>34138</v>
      </c>
      <c r="U105" s="390" t="s">
        <v>1762</v>
      </c>
      <c r="V105" s="391" t="s">
        <v>688</v>
      </c>
      <c r="W105" s="392" t="s">
        <v>615</v>
      </c>
      <c r="X105" s="393" t="s">
        <v>1335</v>
      </c>
      <c r="Y105" s="394" t="s">
        <v>1763</v>
      </c>
      <c r="Z105" s="386" t="s">
        <v>292</v>
      </c>
      <c r="AA105" s="395"/>
      <c r="AB105" s="415"/>
      <c r="AC105" s="387" t="str">
        <f t="shared" si="313"/>
        <v/>
      </c>
      <c r="AD105" s="388" t="s">
        <v>292</v>
      </c>
      <c r="AE105" s="389" t="s">
        <v>292</v>
      </c>
      <c r="AF105" s="389" t="s">
        <v>292</v>
      </c>
      <c r="AG105" s="390" t="s">
        <v>292</v>
      </c>
      <c r="AH105" s="391" t="s">
        <v>292</v>
      </c>
      <c r="AI105" s="392" t="s">
        <v>292</v>
      </c>
      <c r="AJ105" s="393" t="s">
        <v>292</v>
      </c>
      <c r="AK105" s="394" t="s">
        <v>292</v>
      </c>
      <c r="AL105" s="386" t="s">
        <v>292</v>
      </c>
      <c r="AM105" s="395"/>
      <c r="AN105" s="415"/>
      <c r="AO105" s="387" t="str">
        <f t="shared" si="314"/>
        <v/>
      </c>
      <c r="AP105" s="388" t="s">
        <v>292</v>
      </c>
      <c r="AQ105" s="389" t="s">
        <v>292</v>
      </c>
      <c r="AR105" s="389" t="s">
        <v>292</v>
      </c>
      <c r="AS105" s="390" t="s">
        <v>292</v>
      </c>
      <c r="AT105" s="391" t="s">
        <v>292</v>
      </c>
      <c r="AU105" s="392" t="s">
        <v>292</v>
      </c>
      <c r="AV105" s="393" t="s">
        <v>292</v>
      </c>
      <c r="AW105" s="394" t="s">
        <v>292</v>
      </c>
      <c r="AX105" s="386" t="s">
        <v>292</v>
      </c>
      <c r="AY105" s="395"/>
      <c r="AZ105" s="415"/>
      <c r="BA105" s="387">
        <f t="shared" si="315"/>
        <v>35075</v>
      </c>
      <c r="BB105" s="388" t="s">
        <v>607</v>
      </c>
      <c r="BC105" s="389">
        <v>34919</v>
      </c>
      <c r="BD105" s="389">
        <v>35075</v>
      </c>
      <c r="BE105" s="390" t="s">
        <v>1193</v>
      </c>
      <c r="BF105" s="391">
        <v>1924</v>
      </c>
      <c r="BG105" s="392" t="s">
        <v>615</v>
      </c>
      <c r="BH105" s="393" t="s">
        <v>1335</v>
      </c>
      <c r="BI105" s="394" t="s">
        <v>1775</v>
      </c>
      <c r="BJ105" s="386" t="s">
        <v>292</v>
      </c>
      <c r="BK105" s="395"/>
      <c r="BL105" s="415" t="s">
        <v>1194</v>
      </c>
      <c r="BM105" s="387" t="str">
        <f t="shared" si="316"/>
        <v/>
      </c>
      <c r="BN105" s="388" t="s">
        <v>292</v>
      </c>
      <c r="BO105" s="389" t="s">
        <v>292</v>
      </c>
      <c r="BP105" s="389" t="s">
        <v>292</v>
      </c>
      <c r="BQ105" s="390" t="s">
        <v>292</v>
      </c>
      <c r="BR105" s="391" t="s">
        <v>292</v>
      </c>
      <c r="BS105" s="392" t="s">
        <v>292</v>
      </c>
      <c r="BT105" s="393" t="s">
        <v>292</v>
      </c>
      <c r="BU105" s="394" t="s">
        <v>292</v>
      </c>
      <c r="BV105" s="386" t="s">
        <v>292</v>
      </c>
      <c r="BW105" s="395"/>
      <c r="BX105" s="417"/>
      <c r="BY105" s="387">
        <f t="shared" si="317"/>
        <v>36006</v>
      </c>
      <c r="BZ105" s="388" t="s">
        <v>363</v>
      </c>
      <c r="CA105" s="389">
        <v>35684</v>
      </c>
      <c r="CB105" s="389">
        <v>36006</v>
      </c>
      <c r="CC105" s="390" t="s">
        <v>639</v>
      </c>
      <c r="CD105" s="391" t="s">
        <v>640</v>
      </c>
      <c r="CE105" s="392" t="s">
        <v>615</v>
      </c>
      <c r="CF105" s="393" t="s">
        <v>1335</v>
      </c>
      <c r="CG105" s="394" t="s">
        <v>641</v>
      </c>
      <c r="CH105" s="386" t="s">
        <v>292</v>
      </c>
      <c r="CI105" s="395"/>
      <c r="CJ105" s="418"/>
      <c r="CK105" s="387" t="str">
        <f t="shared" si="318"/>
        <v/>
      </c>
      <c r="CL105" s="388" t="s">
        <v>292</v>
      </c>
      <c r="CM105" s="389" t="s">
        <v>292</v>
      </c>
      <c r="CN105" s="389" t="s">
        <v>292</v>
      </c>
      <c r="CO105" s="390" t="s">
        <v>292</v>
      </c>
      <c r="CP105" s="391" t="s">
        <v>292</v>
      </c>
      <c r="CQ105" s="392" t="s">
        <v>292</v>
      </c>
      <c r="CR105" s="393" t="s">
        <v>292</v>
      </c>
      <c r="CS105" s="394" t="s">
        <v>292</v>
      </c>
      <c r="CT105" s="386" t="s">
        <v>292</v>
      </c>
      <c r="CU105" s="395"/>
      <c r="CV105" s="415"/>
      <c r="CW105" s="387" t="str">
        <f t="shared" si="319"/>
        <v/>
      </c>
      <c r="CX105" s="388" t="s">
        <v>292</v>
      </c>
      <c r="CY105" s="389" t="s">
        <v>292</v>
      </c>
      <c r="CZ105" s="389" t="s">
        <v>292</v>
      </c>
      <c r="DA105" s="390" t="s">
        <v>292</v>
      </c>
      <c r="DB105" s="391" t="s">
        <v>292</v>
      </c>
      <c r="DC105" s="392" t="s">
        <v>292</v>
      </c>
      <c r="DD105" s="393" t="s">
        <v>292</v>
      </c>
      <c r="DE105" s="394" t="s">
        <v>292</v>
      </c>
      <c r="DF105" s="386" t="s">
        <v>292</v>
      </c>
      <c r="DG105" s="395"/>
      <c r="DH105" s="415"/>
      <c r="DI105" s="387">
        <f t="shared" si="320"/>
        <v>37007</v>
      </c>
      <c r="DJ105" s="388" t="s">
        <v>366</v>
      </c>
      <c r="DK105" s="389">
        <v>36865</v>
      </c>
      <c r="DL105" s="389">
        <v>37053</v>
      </c>
      <c r="DM105" s="390" t="s">
        <v>642</v>
      </c>
      <c r="DN105" s="391" t="s">
        <v>632</v>
      </c>
      <c r="DO105" s="392" t="s">
        <v>615</v>
      </c>
      <c r="DP105" s="393" t="s">
        <v>1335</v>
      </c>
      <c r="DQ105" s="394" t="s">
        <v>643</v>
      </c>
      <c r="DR105" s="386" t="s">
        <v>292</v>
      </c>
      <c r="DS105" s="395"/>
      <c r="DT105" s="415"/>
      <c r="DU105" s="387" t="str">
        <f t="shared" si="321"/>
        <v/>
      </c>
      <c r="DV105" s="388" t="s">
        <v>292</v>
      </c>
      <c r="DW105" s="389" t="s">
        <v>292</v>
      </c>
      <c r="DX105" s="389" t="s">
        <v>292</v>
      </c>
      <c r="DY105" s="390" t="s">
        <v>292</v>
      </c>
      <c r="DZ105" s="391" t="s">
        <v>292</v>
      </c>
      <c r="EA105" s="392" t="s">
        <v>292</v>
      </c>
      <c r="EB105" s="393" t="s">
        <v>292</v>
      </c>
      <c r="EC105" s="394" t="s">
        <v>292</v>
      </c>
      <c r="ED105" s="386" t="s">
        <v>292</v>
      </c>
      <c r="EE105" s="395"/>
      <c r="EF105" s="415"/>
      <c r="EG105" s="387" t="str">
        <f t="shared" si="322"/>
        <v/>
      </c>
      <c r="EH105" s="388" t="s">
        <v>292</v>
      </c>
      <c r="EI105" s="389" t="s">
        <v>292</v>
      </c>
      <c r="EJ105" s="389" t="s">
        <v>292</v>
      </c>
      <c r="EK105" s="390" t="s">
        <v>292</v>
      </c>
      <c r="EL105" s="391" t="s">
        <v>292</v>
      </c>
      <c r="EM105" s="392" t="s">
        <v>292</v>
      </c>
      <c r="EN105" s="393" t="s">
        <v>292</v>
      </c>
      <c r="EO105" s="394" t="s">
        <v>292</v>
      </c>
      <c r="EP105" s="386" t="s">
        <v>292</v>
      </c>
      <c r="EQ105" s="395"/>
      <c r="ER105" s="415"/>
      <c r="ES105" s="387" t="str">
        <f t="shared" si="323"/>
        <v/>
      </c>
      <c r="ET105" s="388" t="s">
        <v>292</v>
      </c>
      <c r="EU105" s="389" t="s">
        <v>292</v>
      </c>
      <c r="EV105" s="389" t="s">
        <v>292</v>
      </c>
      <c r="EW105" s="390" t="s">
        <v>292</v>
      </c>
      <c r="EX105" s="391" t="s">
        <v>292</v>
      </c>
      <c r="EY105" s="392" t="s">
        <v>292</v>
      </c>
      <c r="EZ105" s="393" t="s">
        <v>292</v>
      </c>
      <c r="FA105" s="394" t="s">
        <v>292</v>
      </c>
      <c r="FB105" s="386" t="s">
        <v>292</v>
      </c>
      <c r="FC105" s="395"/>
      <c r="FD105" s="415"/>
      <c r="FE105" s="387" t="str">
        <f t="shared" si="324"/>
        <v/>
      </c>
      <c r="FF105" s="388" t="s">
        <v>292</v>
      </c>
      <c r="FG105" s="389" t="s">
        <v>292</v>
      </c>
      <c r="FH105" s="389" t="s">
        <v>292</v>
      </c>
      <c r="FI105" s="390" t="s">
        <v>292</v>
      </c>
      <c r="FJ105" s="391" t="s">
        <v>292</v>
      </c>
      <c r="FK105" s="392" t="s">
        <v>292</v>
      </c>
      <c r="FL105" s="393" t="s">
        <v>292</v>
      </c>
      <c r="FM105" s="394" t="s">
        <v>292</v>
      </c>
      <c r="FN105" s="386" t="s">
        <v>292</v>
      </c>
      <c r="FO105" s="395"/>
      <c r="FP105" s="415"/>
      <c r="FQ105" s="387" t="str">
        <f t="shared" si="325"/>
        <v/>
      </c>
      <c r="FR105" s="388" t="s">
        <v>292</v>
      </c>
      <c r="FS105" s="389" t="s">
        <v>292</v>
      </c>
      <c r="FT105" s="389" t="s">
        <v>292</v>
      </c>
      <c r="FU105" s="390" t="s">
        <v>292</v>
      </c>
      <c r="FV105" s="391" t="s">
        <v>292</v>
      </c>
      <c r="FW105" s="392" t="s">
        <v>292</v>
      </c>
      <c r="FX105" s="393" t="s">
        <v>292</v>
      </c>
      <c r="FY105" s="394" t="s">
        <v>292</v>
      </c>
      <c r="FZ105" s="386" t="s">
        <v>292</v>
      </c>
      <c r="GA105" s="395"/>
      <c r="GB105" s="415"/>
      <c r="GC105" s="387" t="str">
        <f t="shared" si="326"/>
        <v/>
      </c>
      <c r="GD105" s="388" t="s">
        <v>292</v>
      </c>
      <c r="GE105" s="389" t="s">
        <v>292</v>
      </c>
      <c r="GF105" s="389" t="s">
        <v>292</v>
      </c>
      <c r="GG105" s="390" t="s">
        <v>292</v>
      </c>
      <c r="GH105" s="391" t="s">
        <v>292</v>
      </c>
      <c r="GI105" s="392" t="s">
        <v>292</v>
      </c>
      <c r="GJ105" s="393" t="s">
        <v>292</v>
      </c>
      <c r="GK105" s="394" t="s">
        <v>292</v>
      </c>
      <c r="GL105" s="386" t="s">
        <v>292</v>
      </c>
      <c r="GM105" s="395"/>
      <c r="GN105" s="415"/>
      <c r="GO105" s="387" t="str">
        <f t="shared" si="327"/>
        <v/>
      </c>
      <c r="GP105" s="388" t="s">
        <v>292</v>
      </c>
      <c r="GQ105" s="389" t="s">
        <v>292</v>
      </c>
      <c r="GR105" s="389" t="s">
        <v>292</v>
      </c>
      <c r="GS105" s="390" t="s">
        <v>292</v>
      </c>
      <c r="GT105" s="391" t="s">
        <v>292</v>
      </c>
      <c r="GU105" s="392" t="s">
        <v>292</v>
      </c>
      <c r="GV105" s="393" t="s">
        <v>292</v>
      </c>
      <c r="GW105" s="394" t="s">
        <v>292</v>
      </c>
      <c r="GX105" s="386"/>
      <c r="GY105" s="395"/>
      <c r="GZ105" s="415"/>
      <c r="HA105" s="387" t="str">
        <f t="shared" si="328"/>
        <v/>
      </c>
      <c r="HB105" s="388" t="s">
        <v>292</v>
      </c>
      <c r="HC105" s="389" t="s">
        <v>292</v>
      </c>
      <c r="HD105" s="389" t="s">
        <v>292</v>
      </c>
      <c r="HE105" s="390" t="s">
        <v>292</v>
      </c>
      <c r="HF105" s="391" t="s">
        <v>292</v>
      </c>
      <c r="HG105" s="392" t="s">
        <v>292</v>
      </c>
      <c r="HH105" s="393" t="s">
        <v>292</v>
      </c>
      <c r="HI105" s="394" t="s">
        <v>292</v>
      </c>
      <c r="HJ105" s="386" t="s">
        <v>292</v>
      </c>
      <c r="HK105" s="395"/>
      <c r="HM105" s="387" t="str">
        <f t="shared" si="329"/>
        <v/>
      </c>
      <c r="HN105" s="388" t="s">
        <v>292</v>
      </c>
      <c r="HO105" s="396"/>
      <c r="HP105" s="389"/>
      <c r="HQ105" s="390" t="s">
        <v>292</v>
      </c>
      <c r="HR105" s="391" t="s">
        <v>292</v>
      </c>
      <c r="HS105" s="392" t="s">
        <v>292</v>
      </c>
      <c r="HT105" s="393" t="s">
        <v>292</v>
      </c>
      <c r="HU105" s="394" t="s">
        <v>292</v>
      </c>
      <c r="HV105" s="386" t="s">
        <v>292</v>
      </c>
      <c r="HW105" s="395"/>
      <c r="HY105" s="387" t="str">
        <f t="shared" si="330"/>
        <v/>
      </c>
      <c r="HZ105" s="388" t="s">
        <v>292</v>
      </c>
      <c r="IA105" s="419" t="s">
        <v>292</v>
      </c>
      <c r="IB105" s="419" t="s">
        <v>292</v>
      </c>
      <c r="IC105" s="390" t="s">
        <v>292</v>
      </c>
      <c r="ID105" s="391" t="s">
        <v>292</v>
      </c>
      <c r="IE105" s="392" t="s">
        <v>292</v>
      </c>
      <c r="IF105" s="393" t="s">
        <v>292</v>
      </c>
      <c r="IG105" s="394" t="s">
        <v>292</v>
      </c>
      <c r="IH105" s="386" t="s">
        <v>292</v>
      </c>
      <c r="II105" s="395"/>
      <c r="IK105" s="387" t="str">
        <f t="shared" si="331"/>
        <v/>
      </c>
      <c r="IL105" s="388" t="s">
        <v>292</v>
      </c>
      <c r="IM105" s="419" t="s">
        <v>292</v>
      </c>
      <c r="IN105" s="419" t="s">
        <v>292</v>
      </c>
      <c r="IO105" s="390" t="s">
        <v>292</v>
      </c>
      <c r="IP105" s="391" t="s">
        <v>292</v>
      </c>
      <c r="IQ105" s="392" t="s">
        <v>292</v>
      </c>
      <c r="IR105" s="393" t="s">
        <v>292</v>
      </c>
      <c r="IS105" s="394" t="s">
        <v>292</v>
      </c>
      <c r="IT105" s="386" t="s">
        <v>292</v>
      </c>
      <c r="IU105" s="395"/>
      <c r="IV105" s="364" t="s">
        <v>292</v>
      </c>
      <c r="IW105" s="387" t="str">
        <f t="shared" si="239"/>
        <v/>
      </c>
      <c r="IX105" s="388" t="str">
        <f t="shared" si="240"/>
        <v/>
      </c>
      <c r="IY105" s="419" t="str">
        <f t="shared" si="246"/>
        <v/>
      </c>
      <c r="IZ105" s="396" t="str">
        <f t="shared" si="247"/>
        <v/>
      </c>
      <c r="JA105" s="390" t="str">
        <f t="shared" si="241"/>
        <v/>
      </c>
      <c r="JB105" s="391" t="str">
        <f t="shared" si="248"/>
        <v/>
      </c>
      <c r="JC105" s="392" t="str">
        <f t="shared" si="242"/>
        <v/>
      </c>
      <c r="JD105" s="393" t="str">
        <f t="shared" si="243"/>
        <v/>
      </c>
      <c r="JE105" s="394" t="str">
        <f t="shared" si="244"/>
        <v/>
      </c>
      <c r="JF105" s="386" t="str">
        <f t="shared" si="245"/>
        <v/>
      </c>
      <c r="JG105" s="395"/>
      <c r="JH105" s="420" t="s">
        <v>292</v>
      </c>
      <c r="JI105" s="387" t="str">
        <f t="shared" si="229"/>
        <v/>
      </c>
      <c r="JJ105" s="388" t="str">
        <f t="shared" si="230"/>
        <v/>
      </c>
      <c r="JK105" s="419" t="str">
        <f t="shared" si="231"/>
        <v/>
      </c>
      <c r="JL105" s="396" t="str">
        <f t="shared" si="232"/>
        <v/>
      </c>
      <c r="JM105" s="390" t="str">
        <f t="shared" si="233"/>
        <v/>
      </c>
      <c r="JN105" s="391" t="str">
        <f t="shared" si="234"/>
        <v/>
      </c>
      <c r="JO105" s="392" t="str">
        <f t="shared" si="235"/>
        <v/>
      </c>
      <c r="JP105" s="393" t="str">
        <f t="shared" si="236"/>
        <v/>
      </c>
      <c r="JQ105" s="394" t="str">
        <f t="shared" si="237"/>
        <v/>
      </c>
      <c r="JR105" s="386" t="str">
        <f t="shared" si="238"/>
        <v/>
      </c>
      <c r="JS105" s="395"/>
      <c r="JT105" s="420" t="s">
        <v>292</v>
      </c>
      <c r="JU105" s="387" t="str">
        <f t="shared" si="217"/>
        <v/>
      </c>
      <c r="JV105" s="388" t="str">
        <f t="shared" si="218"/>
        <v/>
      </c>
      <c r="JW105" s="419" t="str">
        <f t="shared" si="219"/>
        <v/>
      </c>
      <c r="JX105" s="396" t="str">
        <f t="shared" si="220"/>
        <v/>
      </c>
      <c r="JY105" s="390" t="str">
        <f t="shared" si="221"/>
        <v/>
      </c>
      <c r="JZ105" s="391" t="str">
        <f t="shared" si="222"/>
        <v/>
      </c>
      <c r="KA105" s="392" t="str">
        <f t="shared" si="223"/>
        <v/>
      </c>
      <c r="KB105" s="393" t="str">
        <f t="shared" si="224"/>
        <v/>
      </c>
      <c r="KC105" s="394" t="str">
        <f t="shared" si="225"/>
        <v/>
      </c>
      <c r="KD105" s="386" t="str">
        <f t="shared" si="226"/>
        <v/>
      </c>
      <c r="KE105" s="395"/>
      <c r="KG105" s="387" t="str">
        <f t="shared" si="208"/>
        <v/>
      </c>
      <c r="KH105" s="388" t="str">
        <f t="shared" si="209"/>
        <v/>
      </c>
      <c r="KI105" s="419" t="str">
        <f t="shared" si="210"/>
        <v/>
      </c>
      <c r="KJ105" s="396" t="str">
        <f t="shared" si="211"/>
        <v/>
      </c>
      <c r="KK105" s="390" t="str">
        <f t="shared" si="212"/>
        <v/>
      </c>
      <c r="KL105" s="391" t="str">
        <f t="shared" si="227"/>
        <v/>
      </c>
      <c r="KM105" s="392" t="str">
        <f t="shared" si="213"/>
        <v/>
      </c>
      <c r="KN105" s="393" t="str">
        <f t="shared" si="214"/>
        <v/>
      </c>
      <c r="KO105" s="394" t="str">
        <f t="shared" si="215"/>
        <v/>
      </c>
      <c r="KP105" s="386" t="str">
        <f t="shared" si="216"/>
        <v/>
      </c>
      <c r="KQ105" s="395"/>
    </row>
    <row r="106" spans="1:304" ht="13.5" customHeight="1">
      <c r="A106" s="385"/>
      <c r="B106" s="415" t="s">
        <v>356</v>
      </c>
      <c r="C106" s="395"/>
      <c r="E106" s="387" t="str">
        <f t="shared" si="311"/>
        <v/>
      </c>
      <c r="F106" s="388"/>
      <c r="G106" s="389"/>
      <c r="H106" s="389"/>
      <c r="I106" s="390"/>
      <c r="J106" s="391"/>
      <c r="K106" s="392"/>
      <c r="L106" s="393"/>
      <c r="M106" s="394"/>
      <c r="O106" s="395"/>
      <c r="P106" s="415"/>
      <c r="Q106" s="387">
        <f t="shared" si="312"/>
        <v>34190</v>
      </c>
      <c r="R106" s="388" t="s">
        <v>361</v>
      </c>
      <c r="S106" s="389">
        <v>34141</v>
      </c>
      <c r="T106" s="389">
        <v>34190</v>
      </c>
      <c r="U106" s="390" t="s">
        <v>1764</v>
      </c>
      <c r="V106" s="391" t="s">
        <v>766</v>
      </c>
      <c r="W106" s="392" t="s">
        <v>615</v>
      </c>
      <c r="X106" s="393" t="s">
        <v>1335</v>
      </c>
      <c r="Y106" s="394" t="s">
        <v>1765</v>
      </c>
      <c r="AA106" s="395"/>
      <c r="AB106" s="415"/>
      <c r="AC106" s="387" t="str">
        <f t="shared" si="313"/>
        <v/>
      </c>
      <c r="AD106" s="388"/>
      <c r="AE106" s="389"/>
      <c r="AF106" s="389"/>
      <c r="AG106" s="390"/>
      <c r="AH106" s="391"/>
      <c r="AI106" s="392"/>
      <c r="AJ106" s="393"/>
      <c r="AK106" s="394"/>
      <c r="AL106" s="386"/>
      <c r="AM106" s="395"/>
      <c r="AN106" s="415"/>
      <c r="AO106" s="387" t="str">
        <f t="shared" si="314"/>
        <v/>
      </c>
      <c r="AP106" s="388"/>
      <c r="AQ106" s="389"/>
      <c r="AR106" s="389"/>
      <c r="AS106" s="390"/>
      <c r="AT106" s="391"/>
      <c r="AU106" s="392"/>
      <c r="AV106" s="393"/>
      <c r="AW106" s="394"/>
      <c r="AX106" s="386"/>
      <c r="AY106" s="395"/>
      <c r="AZ106" s="415"/>
      <c r="BA106" s="387" t="str">
        <f t="shared" si="315"/>
        <v/>
      </c>
      <c r="BB106" s="388"/>
      <c r="BC106" s="389"/>
      <c r="BD106" s="389"/>
      <c r="BE106" s="390"/>
      <c r="BF106" s="391"/>
      <c r="BG106" s="392"/>
      <c r="BH106" s="393"/>
      <c r="BI106" s="394"/>
      <c r="BJ106" s="386"/>
      <c r="BK106" s="395"/>
      <c r="BL106" s="415"/>
      <c r="BM106" s="387" t="str">
        <f t="shared" si="316"/>
        <v/>
      </c>
      <c r="BN106" s="388"/>
      <c r="BO106" s="389"/>
      <c r="BP106" s="389"/>
      <c r="BQ106" s="390"/>
      <c r="BR106" s="391"/>
      <c r="BS106" s="392"/>
      <c r="BT106" s="393"/>
      <c r="BU106" s="394"/>
      <c r="BV106" s="386"/>
      <c r="BW106" s="395"/>
      <c r="BX106" s="417"/>
      <c r="BY106" s="387" t="str">
        <f t="shared" si="317"/>
        <v/>
      </c>
      <c r="BZ106" s="388"/>
      <c r="CA106" s="389"/>
      <c r="CB106" s="389"/>
      <c r="CC106" s="390"/>
      <c r="CD106" s="391"/>
      <c r="CE106" s="392"/>
      <c r="CF106" s="393"/>
      <c r="CG106" s="394"/>
      <c r="CH106" s="386"/>
      <c r="CI106" s="395"/>
      <c r="CJ106" s="418"/>
      <c r="CK106" s="387" t="str">
        <f t="shared" si="318"/>
        <v/>
      </c>
      <c r="CL106" s="388"/>
      <c r="CM106" s="389"/>
      <c r="CN106" s="389"/>
      <c r="CO106" s="390"/>
      <c r="CP106" s="391"/>
      <c r="CQ106" s="392"/>
      <c r="CR106" s="393"/>
      <c r="CS106" s="394"/>
      <c r="CT106" s="386"/>
      <c r="CU106" s="395"/>
      <c r="CV106" s="415"/>
      <c r="CW106" s="387" t="str">
        <f t="shared" si="319"/>
        <v/>
      </c>
      <c r="CX106" s="388"/>
      <c r="CY106" s="389"/>
      <c r="CZ106" s="389"/>
      <c r="DA106" s="390"/>
      <c r="DB106" s="391"/>
      <c r="DC106" s="392"/>
      <c r="DD106" s="393"/>
      <c r="DE106" s="394"/>
      <c r="DF106" s="386"/>
      <c r="DG106" s="395"/>
      <c r="DH106" s="415"/>
      <c r="DI106" s="387" t="str">
        <f t="shared" si="320"/>
        <v/>
      </c>
      <c r="DJ106" s="388"/>
      <c r="DK106" s="389"/>
      <c r="DL106" s="389"/>
      <c r="DM106" s="390"/>
      <c r="DN106" s="391"/>
      <c r="DO106" s="392"/>
      <c r="DP106" s="393"/>
      <c r="DQ106" s="394"/>
      <c r="DR106" s="386"/>
      <c r="DS106" s="395"/>
      <c r="DT106" s="415"/>
      <c r="DU106" s="387" t="str">
        <f t="shared" si="321"/>
        <v/>
      </c>
      <c r="DV106" s="388"/>
      <c r="DW106" s="389"/>
      <c r="DX106" s="389"/>
      <c r="DY106" s="390"/>
      <c r="DZ106" s="391"/>
      <c r="EA106" s="392"/>
      <c r="EB106" s="393"/>
      <c r="EC106" s="394"/>
      <c r="ED106" s="386"/>
      <c r="EE106" s="395"/>
      <c r="EF106" s="415"/>
      <c r="EG106" s="387" t="str">
        <f t="shared" si="322"/>
        <v/>
      </c>
      <c r="EH106" s="388"/>
      <c r="EI106" s="389"/>
      <c r="EJ106" s="389"/>
      <c r="EK106" s="390"/>
      <c r="EL106" s="391"/>
      <c r="EM106" s="392"/>
      <c r="EN106" s="393"/>
      <c r="EO106" s="394"/>
      <c r="EP106" s="386"/>
      <c r="EQ106" s="395"/>
      <c r="ER106" s="415"/>
      <c r="ES106" s="387" t="str">
        <f t="shared" si="323"/>
        <v/>
      </c>
      <c r="ET106" s="388"/>
      <c r="EU106" s="389"/>
      <c r="EV106" s="389"/>
      <c r="EW106" s="390"/>
      <c r="EX106" s="391"/>
      <c r="EY106" s="392"/>
      <c r="EZ106" s="393"/>
      <c r="FA106" s="394"/>
      <c r="FB106" s="386"/>
      <c r="FC106" s="395"/>
      <c r="FD106" s="415"/>
      <c r="FE106" s="387" t="str">
        <f t="shared" si="324"/>
        <v/>
      </c>
      <c r="FF106" s="388"/>
      <c r="FG106" s="389"/>
      <c r="FH106" s="389"/>
      <c r="FI106" s="390"/>
      <c r="FJ106" s="391"/>
      <c r="FK106" s="392"/>
      <c r="FL106" s="393"/>
      <c r="FM106" s="394"/>
      <c r="FN106" s="386"/>
      <c r="FO106" s="395"/>
      <c r="FP106" s="415"/>
      <c r="FQ106" s="387" t="str">
        <f t="shared" si="325"/>
        <v/>
      </c>
      <c r="FR106" s="388"/>
      <c r="FS106" s="389"/>
      <c r="FT106" s="389"/>
      <c r="FU106" s="390"/>
      <c r="FV106" s="391"/>
      <c r="FW106" s="392"/>
      <c r="FX106" s="393"/>
      <c r="FY106" s="394"/>
      <c r="FZ106" s="386"/>
      <c r="GA106" s="395"/>
      <c r="GB106" s="415"/>
      <c r="GC106" s="387" t="str">
        <f t="shared" si="326"/>
        <v/>
      </c>
      <c r="GD106" s="388"/>
      <c r="GE106" s="389"/>
      <c r="GF106" s="389"/>
      <c r="GG106" s="390"/>
      <c r="GH106" s="391"/>
      <c r="GI106" s="392"/>
      <c r="GJ106" s="393"/>
      <c r="GK106" s="394"/>
      <c r="GL106" s="386"/>
      <c r="GM106" s="395"/>
      <c r="GN106" s="415"/>
      <c r="GO106" s="387" t="str">
        <f t="shared" si="327"/>
        <v/>
      </c>
      <c r="GP106" s="388"/>
      <c r="GQ106" s="389"/>
      <c r="GR106" s="389"/>
      <c r="GS106" s="390"/>
      <c r="GT106" s="391"/>
      <c r="GU106" s="392"/>
      <c r="GV106" s="393"/>
      <c r="GW106" s="394"/>
      <c r="GX106" s="386"/>
      <c r="GY106" s="395"/>
      <c r="GZ106" s="415"/>
      <c r="HA106" s="387" t="str">
        <f t="shared" si="328"/>
        <v/>
      </c>
      <c r="HB106" s="388"/>
      <c r="HC106" s="389"/>
      <c r="HD106" s="389"/>
      <c r="HE106" s="390"/>
      <c r="HF106" s="391"/>
      <c r="HG106" s="392"/>
      <c r="HH106" s="393"/>
      <c r="HI106" s="394"/>
      <c r="HJ106" s="386"/>
      <c r="HK106" s="395"/>
      <c r="HM106" s="387" t="str">
        <f t="shared" si="329"/>
        <v/>
      </c>
      <c r="HN106" s="388"/>
      <c r="HO106" s="396"/>
      <c r="HP106" s="389"/>
      <c r="HQ106" s="390"/>
      <c r="HR106" s="391"/>
      <c r="HS106" s="392"/>
      <c r="HT106" s="393"/>
      <c r="HU106" s="394"/>
      <c r="HV106" s="386"/>
      <c r="HW106" s="395"/>
      <c r="HY106" s="387" t="str">
        <f t="shared" si="330"/>
        <v/>
      </c>
      <c r="HZ106" s="388"/>
      <c r="IA106" s="419"/>
      <c r="IB106" s="419"/>
      <c r="IC106" s="390"/>
      <c r="ID106" s="391"/>
      <c r="IE106" s="392"/>
      <c r="IF106" s="393"/>
      <c r="IG106" s="394"/>
      <c r="IH106" s="386"/>
      <c r="II106" s="395"/>
      <c r="IK106" s="387" t="str">
        <f t="shared" si="331"/>
        <v/>
      </c>
      <c r="IL106" s="388"/>
      <c r="IM106" s="419"/>
      <c r="IN106" s="419"/>
      <c r="IO106" s="390"/>
      <c r="IP106" s="391"/>
      <c r="IQ106" s="392"/>
      <c r="IR106" s="393"/>
      <c r="IS106" s="394"/>
      <c r="IT106" s="386"/>
      <c r="IU106" s="395"/>
      <c r="IV106" s="364" t="s">
        <v>292</v>
      </c>
      <c r="IW106" s="387" t="str">
        <f t="shared" si="239"/>
        <v/>
      </c>
      <c r="IX106" s="388" t="str">
        <f t="shared" si="240"/>
        <v/>
      </c>
      <c r="IY106" s="419" t="str">
        <f t="shared" si="246"/>
        <v/>
      </c>
      <c r="IZ106" s="396" t="str">
        <f t="shared" si="247"/>
        <v/>
      </c>
      <c r="JA106" s="390" t="str">
        <f t="shared" si="241"/>
        <v/>
      </c>
      <c r="JB106" s="391" t="str">
        <f t="shared" si="248"/>
        <v/>
      </c>
      <c r="JC106" s="392" t="str">
        <f t="shared" si="242"/>
        <v/>
      </c>
      <c r="JD106" s="393" t="str">
        <f t="shared" si="243"/>
        <v/>
      </c>
      <c r="JE106" s="394" t="str">
        <f t="shared" si="244"/>
        <v/>
      </c>
      <c r="JF106" s="386" t="str">
        <f t="shared" si="245"/>
        <v/>
      </c>
      <c r="JG106" s="395"/>
      <c r="JH106" s="420" t="s">
        <v>292</v>
      </c>
      <c r="JI106" s="387" t="str">
        <f t="shared" si="229"/>
        <v/>
      </c>
      <c r="JJ106" s="388" t="str">
        <f t="shared" si="230"/>
        <v/>
      </c>
      <c r="JK106" s="419" t="str">
        <f t="shared" si="231"/>
        <v/>
      </c>
      <c r="JL106" s="396" t="str">
        <f t="shared" si="232"/>
        <v/>
      </c>
      <c r="JM106" s="390" t="str">
        <f t="shared" si="233"/>
        <v/>
      </c>
      <c r="JN106" s="391" t="str">
        <f t="shared" si="234"/>
        <v/>
      </c>
      <c r="JO106" s="392" t="str">
        <f t="shared" si="235"/>
        <v/>
      </c>
      <c r="JP106" s="393" t="str">
        <f t="shared" si="236"/>
        <v/>
      </c>
      <c r="JQ106" s="394" t="str">
        <f t="shared" si="237"/>
        <v/>
      </c>
      <c r="JR106" s="386" t="str">
        <f t="shared" si="238"/>
        <v/>
      </c>
      <c r="JS106" s="395"/>
      <c r="JT106" s="420" t="s">
        <v>292</v>
      </c>
      <c r="JU106" s="387" t="str">
        <f t="shared" si="217"/>
        <v/>
      </c>
      <c r="JV106" s="388" t="str">
        <f t="shared" si="218"/>
        <v/>
      </c>
      <c r="JW106" s="419" t="str">
        <f t="shared" si="219"/>
        <v/>
      </c>
      <c r="JX106" s="396" t="str">
        <f t="shared" si="220"/>
        <v/>
      </c>
      <c r="JY106" s="390" t="str">
        <f t="shared" si="221"/>
        <v/>
      </c>
      <c r="JZ106" s="391" t="str">
        <f t="shared" si="222"/>
        <v/>
      </c>
      <c r="KA106" s="392" t="str">
        <f t="shared" si="223"/>
        <v/>
      </c>
      <c r="KB106" s="393" t="str">
        <f t="shared" si="224"/>
        <v/>
      </c>
      <c r="KC106" s="394" t="str">
        <f t="shared" si="225"/>
        <v/>
      </c>
      <c r="KD106" s="386" t="str">
        <f t="shared" si="226"/>
        <v/>
      </c>
      <c r="KE106" s="395"/>
      <c r="KG106" s="387" t="str">
        <f t="shared" si="208"/>
        <v/>
      </c>
      <c r="KH106" s="388" t="str">
        <f t="shared" si="209"/>
        <v/>
      </c>
      <c r="KI106" s="419" t="str">
        <f t="shared" si="210"/>
        <v/>
      </c>
      <c r="KJ106" s="396" t="str">
        <f t="shared" si="211"/>
        <v/>
      </c>
      <c r="KK106" s="390" t="str">
        <f t="shared" si="212"/>
        <v/>
      </c>
      <c r="KL106" s="391" t="str">
        <f t="shared" si="227"/>
        <v/>
      </c>
      <c r="KM106" s="392" t="str">
        <f t="shared" si="213"/>
        <v/>
      </c>
      <c r="KN106" s="393" t="str">
        <f t="shared" si="214"/>
        <v/>
      </c>
      <c r="KO106" s="394" t="str">
        <f t="shared" si="215"/>
        <v/>
      </c>
      <c r="KP106" s="386" t="str">
        <f t="shared" si="216"/>
        <v/>
      </c>
      <c r="KQ106" s="395"/>
    </row>
    <row r="107" spans="1:304" ht="13.5" customHeight="1">
      <c r="A107" s="385"/>
      <c r="B107" s="415" t="s">
        <v>357</v>
      </c>
      <c r="C107" s="395"/>
      <c r="E107" s="387">
        <f t="shared" si="311"/>
        <v>33548</v>
      </c>
      <c r="F107" s="388" t="s">
        <v>296</v>
      </c>
      <c r="G107" s="389">
        <v>32932</v>
      </c>
      <c r="H107" s="389">
        <v>33548</v>
      </c>
      <c r="I107" s="390" t="s">
        <v>1145</v>
      </c>
      <c r="J107" s="391" t="s">
        <v>680</v>
      </c>
      <c r="K107" s="392" t="s">
        <v>615</v>
      </c>
      <c r="L107" s="393" t="s">
        <v>1335</v>
      </c>
      <c r="M107" s="394" t="s">
        <v>1146</v>
      </c>
      <c r="N107" s="386" t="s">
        <v>292</v>
      </c>
      <c r="O107" s="395"/>
      <c r="P107" s="415"/>
      <c r="Q107" s="387">
        <f t="shared" si="312"/>
        <v>34190</v>
      </c>
      <c r="R107" s="388" t="s">
        <v>297</v>
      </c>
      <c r="S107" s="389">
        <v>33548</v>
      </c>
      <c r="T107" s="389">
        <v>33950</v>
      </c>
      <c r="U107" s="390" t="s">
        <v>1147</v>
      </c>
      <c r="V107" s="391" t="s">
        <v>873</v>
      </c>
      <c r="W107" s="392" t="s">
        <v>615</v>
      </c>
      <c r="X107" s="393" t="s">
        <v>1335</v>
      </c>
      <c r="Y107" s="394" t="s">
        <v>1148</v>
      </c>
      <c r="Z107" s="386" t="s">
        <v>292</v>
      </c>
      <c r="AA107" s="395"/>
      <c r="AB107" s="415"/>
      <c r="AC107" s="387">
        <f t="shared" si="313"/>
        <v>34452</v>
      </c>
      <c r="AD107" s="388" t="s">
        <v>713</v>
      </c>
      <c r="AE107" s="389">
        <v>34190</v>
      </c>
      <c r="AF107" s="389">
        <v>34452</v>
      </c>
      <c r="AG107" s="390" t="s">
        <v>1149</v>
      </c>
      <c r="AH107" s="391" t="s">
        <v>718</v>
      </c>
      <c r="AI107" s="392" t="s">
        <v>615</v>
      </c>
      <c r="AJ107" s="393" t="s">
        <v>1354</v>
      </c>
      <c r="AK107" s="394" t="s">
        <v>1150</v>
      </c>
      <c r="AL107" s="386" t="s">
        <v>292</v>
      </c>
      <c r="AM107" s="395"/>
      <c r="AN107" s="415"/>
      <c r="AO107" s="387">
        <f t="shared" si="314"/>
        <v>34515</v>
      </c>
      <c r="AP107" s="388" t="s">
        <v>602</v>
      </c>
      <c r="AQ107" s="389">
        <v>34452</v>
      </c>
      <c r="AR107" s="389">
        <v>34515</v>
      </c>
      <c r="AS107" s="390" t="s">
        <v>1151</v>
      </c>
      <c r="AT107" s="391" t="s">
        <v>648</v>
      </c>
      <c r="AU107" s="392" t="s">
        <v>615</v>
      </c>
      <c r="AV107" s="393" t="s">
        <v>1338</v>
      </c>
      <c r="AW107" s="394" t="s">
        <v>1152</v>
      </c>
      <c r="AX107" s="386" t="s">
        <v>292</v>
      </c>
      <c r="AY107" s="395"/>
      <c r="AZ107" s="415"/>
      <c r="BA107" s="387">
        <f t="shared" si="315"/>
        <v>35075</v>
      </c>
      <c r="BB107" s="388" t="s">
        <v>607</v>
      </c>
      <c r="BC107" s="389">
        <v>34515</v>
      </c>
      <c r="BD107" s="389">
        <v>34919</v>
      </c>
      <c r="BE107" s="390" t="s">
        <v>783</v>
      </c>
      <c r="BF107" s="391" t="s">
        <v>632</v>
      </c>
      <c r="BG107" s="392" t="s">
        <v>677</v>
      </c>
      <c r="BH107" s="393" t="s">
        <v>1335</v>
      </c>
      <c r="BI107" s="394" t="s">
        <v>784</v>
      </c>
      <c r="BJ107" s="386" t="s">
        <v>292</v>
      </c>
      <c r="BK107" s="395"/>
      <c r="BL107" s="418"/>
      <c r="BM107" s="387">
        <f t="shared" si="316"/>
        <v>35376</v>
      </c>
      <c r="BN107" s="388" t="s">
        <v>362</v>
      </c>
      <c r="BO107" s="389">
        <v>35075</v>
      </c>
      <c r="BP107" s="389">
        <v>35376</v>
      </c>
      <c r="BQ107" s="390" t="s">
        <v>1133</v>
      </c>
      <c r="BR107" s="391" t="s">
        <v>632</v>
      </c>
      <c r="BS107" s="392" t="s">
        <v>615</v>
      </c>
      <c r="BT107" s="393" t="s">
        <v>1335</v>
      </c>
      <c r="BU107" s="394" t="s">
        <v>1134</v>
      </c>
      <c r="BV107" s="386" t="s">
        <v>292</v>
      </c>
      <c r="BW107" s="395"/>
      <c r="BX107" s="417"/>
      <c r="BY107" s="387">
        <f t="shared" si="317"/>
        <v>36006</v>
      </c>
      <c r="BZ107" s="388" t="s">
        <v>363</v>
      </c>
      <c r="CA107" s="389">
        <v>35376</v>
      </c>
      <c r="CB107" s="389">
        <v>35684</v>
      </c>
      <c r="CC107" s="390" t="s">
        <v>1153</v>
      </c>
      <c r="CD107" s="391" t="s">
        <v>835</v>
      </c>
      <c r="CE107" s="392" t="s">
        <v>615</v>
      </c>
      <c r="CF107" s="393" t="s">
        <v>1335</v>
      </c>
      <c r="CG107" s="394" t="s">
        <v>1154</v>
      </c>
      <c r="CH107" s="386" t="s">
        <v>292</v>
      </c>
      <c r="CI107" s="395"/>
      <c r="CJ107" s="417"/>
      <c r="CK107" s="387">
        <f t="shared" si="318"/>
        <v>36621</v>
      </c>
      <c r="CL107" s="388" t="s">
        <v>364</v>
      </c>
      <c r="CM107" s="389">
        <v>36006</v>
      </c>
      <c r="CN107" s="389">
        <v>36174</v>
      </c>
      <c r="CO107" s="390" t="s">
        <v>1155</v>
      </c>
      <c r="CP107" s="391" t="s">
        <v>709</v>
      </c>
      <c r="CQ107" s="392" t="s">
        <v>615</v>
      </c>
      <c r="CR107" s="393" t="s">
        <v>1335</v>
      </c>
      <c r="CS107" s="394" t="s">
        <v>1156</v>
      </c>
      <c r="CT107" s="386" t="s">
        <v>292</v>
      </c>
      <c r="CU107" s="395"/>
      <c r="CV107" s="415"/>
      <c r="CW107" s="387">
        <f t="shared" si="319"/>
        <v>36711</v>
      </c>
      <c r="CX107" s="388" t="s">
        <v>365</v>
      </c>
      <c r="CY107" s="389">
        <v>36621</v>
      </c>
      <c r="CZ107" s="389">
        <v>36711</v>
      </c>
      <c r="DA107" s="390" t="s">
        <v>787</v>
      </c>
      <c r="DB107" s="391" t="s">
        <v>653</v>
      </c>
      <c r="DC107" s="392" t="s">
        <v>615</v>
      </c>
      <c r="DD107" s="393" t="s">
        <v>1335</v>
      </c>
      <c r="DE107" s="394" t="s">
        <v>788</v>
      </c>
      <c r="DF107" s="386" t="s">
        <v>292</v>
      </c>
      <c r="DG107" s="395"/>
      <c r="DH107" s="415"/>
      <c r="DI107" s="387">
        <f t="shared" si="320"/>
        <v>37007</v>
      </c>
      <c r="DJ107" s="388" t="s">
        <v>366</v>
      </c>
      <c r="DK107" s="389">
        <v>36711</v>
      </c>
      <c r="DL107" s="389">
        <v>36865</v>
      </c>
      <c r="DM107" s="390" t="s">
        <v>875</v>
      </c>
      <c r="DN107" s="391" t="s">
        <v>769</v>
      </c>
      <c r="DO107" s="392" t="s">
        <v>615</v>
      </c>
      <c r="DP107" s="393" t="s">
        <v>1335</v>
      </c>
      <c r="DQ107" s="394" t="s">
        <v>876</v>
      </c>
      <c r="DR107" s="386" t="s">
        <v>292</v>
      </c>
      <c r="DS107" s="395"/>
      <c r="DT107" s="415"/>
      <c r="DU107" s="387" t="str">
        <f t="shared" si="321"/>
        <v/>
      </c>
      <c r="DV107" s="388" t="s">
        <v>292</v>
      </c>
      <c r="DW107" s="389" t="s">
        <v>292</v>
      </c>
      <c r="DX107" s="389" t="s">
        <v>292</v>
      </c>
      <c r="DY107" s="390" t="s">
        <v>292</v>
      </c>
      <c r="DZ107" s="391" t="s">
        <v>292</v>
      </c>
      <c r="EA107" s="392" t="s">
        <v>292</v>
      </c>
      <c r="EB107" s="393" t="s">
        <v>292</v>
      </c>
      <c r="EC107" s="394" t="s">
        <v>292</v>
      </c>
      <c r="ED107" s="386" t="s">
        <v>292</v>
      </c>
      <c r="EE107" s="395"/>
      <c r="EF107" s="415"/>
      <c r="EG107" s="387" t="str">
        <f t="shared" si="322"/>
        <v/>
      </c>
      <c r="EH107" s="388" t="s">
        <v>292</v>
      </c>
      <c r="EI107" s="389" t="s">
        <v>292</v>
      </c>
      <c r="EJ107" s="389" t="s">
        <v>292</v>
      </c>
      <c r="EK107" s="390" t="s">
        <v>292</v>
      </c>
      <c r="EL107" s="391" t="s">
        <v>292</v>
      </c>
      <c r="EM107" s="392" t="s">
        <v>292</v>
      </c>
      <c r="EN107" s="393" t="s">
        <v>292</v>
      </c>
      <c r="EO107" s="394" t="s">
        <v>292</v>
      </c>
      <c r="EP107" s="386" t="s">
        <v>292</v>
      </c>
      <c r="EQ107" s="395"/>
      <c r="ER107" s="415"/>
      <c r="ES107" s="387" t="str">
        <f t="shared" si="323"/>
        <v/>
      </c>
      <c r="ET107" s="388" t="s">
        <v>292</v>
      </c>
      <c r="EU107" s="389" t="s">
        <v>292</v>
      </c>
      <c r="EV107" s="389" t="s">
        <v>292</v>
      </c>
      <c r="EW107" s="390" t="s">
        <v>292</v>
      </c>
      <c r="EX107" s="391" t="s">
        <v>292</v>
      </c>
      <c r="EY107" s="392" t="s">
        <v>292</v>
      </c>
      <c r="EZ107" s="393" t="s">
        <v>292</v>
      </c>
      <c r="FA107" s="394" t="s">
        <v>292</v>
      </c>
      <c r="FB107" s="386" t="s">
        <v>292</v>
      </c>
      <c r="FC107" s="395"/>
      <c r="FD107" s="415"/>
      <c r="FE107" s="387" t="str">
        <f t="shared" si="324"/>
        <v/>
      </c>
      <c r="FF107" s="388" t="s">
        <v>292</v>
      </c>
      <c r="FG107" s="389" t="s">
        <v>292</v>
      </c>
      <c r="FH107" s="389" t="s">
        <v>292</v>
      </c>
      <c r="FI107" s="390" t="s">
        <v>292</v>
      </c>
      <c r="FJ107" s="391" t="s">
        <v>292</v>
      </c>
      <c r="FK107" s="392" t="s">
        <v>292</v>
      </c>
      <c r="FL107" s="393" t="s">
        <v>292</v>
      </c>
      <c r="FM107" s="394" t="s">
        <v>292</v>
      </c>
      <c r="FN107" s="386" t="s">
        <v>292</v>
      </c>
      <c r="FO107" s="395"/>
      <c r="FP107" s="415"/>
      <c r="FQ107" s="387" t="str">
        <f t="shared" si="325"/>
        <v/>
      </c>
      <c r="FR107" s="388" t="s">
        <v>292</v>
      </c>
      <c r="FS107" s="389" t="s">
        <v>292</v>
      </c>
      <c r="FT107" s="389" t="s">
        <v>292</v>
      </c>
      <c r="FU107" s="390" t="s">
        <v>292</v>
      </c>
      <c r="FV107" s="391" t="s">
        <v>292</v>
      </c>
      <c r="FW107" s="392" t="s">
        <v>292</v>
      </c>
      <c r="FX107" s="393" t="s">
        <v>292</v>
      </c>
      <c r="FY107" s="394" t="s">
        <v>292</v>
      </c>
      <c r="FZ107" s="386" t="s">
        <v>292</v>
      </c>
      <c r="GA107" s="395"/>
      <c r="GB107" s="415"/>
      <c r="GC107" s="387" t="str">
        <f t="shared" si="326"/>
        <v/>
      </c>
      <c r="GD107" s="388" t="s">
        <v>292</v>
      </c>
      <c r="GE107" s="389" t="s">
        <v>292</v>
      </c>
      <c r="GF107" s="389" t="s">
        <v>292</v>
      </c>
      <c r="GG107" s="390" t="s">
        <v>292</v>
      </c>
      <c r="GH107" s="391" t="s">
        <v>292</v>
      </c>
      <c r="GI107" s="392" t="s">
        <v>292</v>
      </c>
      <c r="GJ107" s="393" t="s">
        <v>292</v>
      </c>
      <c r="GK107" s="394" t="s">
        <v>292</v>
      </c>
      <c r="GL107" s="386" t="s">
        <v>292</v>
      </c>
      <c r="GM107" s="395"/>
      <c r="GN107" s="415"/>
      <c r="GO107" s="387" t="str">
        <f t="shared" si="327"/>
        <v/>
      </c>
      <c r="GP107" s="388" t="s">
        <v>292</v>
      </c>
      <c r="GQ107" s="389" t="s">
        <v>292</v>
      </c>
      <c r="GR107" s="389" t="s">
        <v>292</v>
      </c>
      <c r="GS107" s="390" t="s">
        <v>292</v>
      </c>
      <c r="GT107" s="391" t="s">
        <v>292</v>
      </c>
      <c r="GU107" s="392" t="s">
        <v>292</v>
      </c>
      <c r="GV107" s="393" t="s">
        <v>292</v>
      </c>
      <c r="GW107" s="394" t="s">
        <v>292</v>
      </c>
      <c r="GX107" s="386"/>
      <c r="GY107" s="395"/>
      <c r="GZ107" s="415"/>
      <c r="HA107" s="387" t="str">
        <f t="shared" si="328"/>
        <v/>
      </c>
      <c r="HB107" s="388" t="s">
        <v>292</v>
      </c>
      <c r="HC107" s="389" t="s">
        <v>292</v>
      </c>
      <c r="HD107" s="389" t="s">
        <v>292</v>
      </c>
      <c r="HE107" s="390" t="s">
        <v>292</v>
      </c>
      <c r="HF107" s="391" t="s">
        <v>292</v>
      </c>
      <c r="HG107" s="392" t="s">
        <v>292</v>
      </c>
      <c r="HH107" s="393" t="s">
        <v>292</v>
      </c>
      <c r="HI107" s="394" t="s">
        <v>292</v>
      </c>
      <c r="HJ107" s="386" t="s">
        <v>292</v>
      </c>
      <c r="HK107" s="395"/>
      <c r="HM107" s="387" t="str">
        <f t="shared" si="329"/>
        <v/>
      </c>
      <c r="HN107" s="388" t="s">
        <v>292</v>
      </c>
      <c r="HO107" s="396"/>
      <c r="HP107" s="389"/>
      <c r="HQ107" s="390" t="s">
        <v>292</v>
      </c>
      <c r="HR107" s="391" t="s">
        <v>292</v>
      </c>
      <c r="HS107" s="392" t="s">
        <v>292</v>
      </c>
      <c r="HT107" s="393" t="s">
        <v>292</v>
      </c>
      <c r="HU107" s="394" t="s">
        <v>292</v>
      </c>
      <c r="HV107" s="386" t="s">
        <v>292</v>
      </c>
      <c r="HW107" s="395"/>
      <c r="HY107" s="387" t="str">
        <f t="shared" si="330"/>
        <v/>
      </c>
      <c r="HZ107" s="388" t="s">
        <v>292</v>
      </c>
      <c r="IA107" s="419" t="s">
        <v>292</v>
      </c>
      <c r="IB107" s="419" t="s">
        <v>292</v>
      </c>
      <c r="IC107" s="390" t="s">
        <v>292</v>
      </c>
      <c r="ID107" s="391" t="s">
        <v>292</v>
      </c>
      <c r="IE107" s="392" t="s">
        <v>292</v>
      </c>
      <c r="IF107" s="393" t="s">
        <v>292</v>
      </c>
      <c r="IG107" s="394" t="s">
        <v>292</v>
      </c>
      <c r="IH107" s="386" t="s">
        <v>292</v>
      </c>
      <c r="II107" s="395"/>
      <c r="IK107" s="387" t="str">
        <f t="shared" si="331"/>
        <v/>
      </c>
      <c r="IL107" s="388" t="s">
        <v>292</v>
      </c>
      <c r="IM107" s="419" t="s">
        <v>292</v>
      </c>
      <c r="IN107" s="419" t="s">
        <v>292</v>
      </c>
      <c r="IO107" s="390" t="s">
        <v>292</v>
      </c>
      <c r="IP107" s="391" t="s">
        <v>292</v>
      </c>
      <c r="IQ107" s="392" t="s">
        <v>292</v>
      </c>
      <c r="IR107" s="393" t="s">
        <v>292</v>
      </c>
      <c r="IS107" s="394" t="s">
        <v>292</v>
      </c>
      <c r="IT107" s="386" t="s">
        <v>292</v>
      </c>
      <c r="IU107" s="395"/>
      <c r="IV107" s="364" t="s">
        <v>292</v>
      </c>
      <c r="IW107" s="387" t="str">
        <f t="shared" si="239"/>
        <v/>
      </c>
      <c r="IX107" s="388" t="str">
        <f t="shared" si="240"/>
        <v/>
      </c>
      <c r="IY107" s="419" t="str">
        <f t="shared" si="246"/>
        <v/>
      </c>
      <c r="IZ107" s="396" t="str">
        <f t="shared" si="247"/>
        <v/>
      </c>
      <c r="JA107" s="390" t="str">
        <f t="shared" si="241"/>
        <v/>
      </c>
      <c r="JB107" s="391" t="str">
        <f t="shared" si="248"/>
        <v/>
      </c>
      <c r="JC107" s="392" t="str">
        <f t="shared" si="242"/>
        <v/>
      </c>
      <c r="JD107" s="393" t="str">
        <f t="shared" si="243"/>
        <v/>
      </c>
      <c r="JE107" s="394" t="str">
        <f t="shared" si="244"/>
        <v/>
      </c>
      <c r="JF107" s="386" t="str">
        <f t="shared" si="245"/>
        <v/>
      </c>
      <c r="JG107" s="395"/>
      <c r="JH107" s="420" t="s">
        <v>292</v>
      </c>
      <c r="JI107" s="387" t="str">
        <f t="shared" si="229"/>
        <v/>
      </c>
      <c r="JJ107" s="388" t="str">
        <f t="shared" si="230"/>
        <v/>
      </c>
      <c r="JK107" s="419" t="str">
        <f t="shared" si="231"/>
        <v/>
      </c>
      <c r="JL107" s="396" t="str">
        <f t="shared" si="232"/>
        <v/>
      </c>
      <c r="JM107" s="390" t="str">
        <f t="shared" si="233"/>
        <v/>
      </c>
      <c r="JN107" s="391" t="str">
        <f t="shared" si="234"/>
        <v/>
      </c>
      <c r="JO107" s="392" t="str">
        <f t="shared" si="235"/>
        <v/>
      </c>
      <c r="JP107" s="393" t="str">
        <f t="shared" si="236"/>
        <v/>
      </c>
      <c r="JQ107" s="394" t="str">
        <f t="shared" si="237"/>
        <v/>
      </c>
      <c r="JR107" s="386" t="str">
        <f t="shared" si="238"/>
        <v/>
      </c>
      <c r="JS107" s="395"/>
      <c r="JT107" s="420" t="s">
        <v>292</v>
      </c>
      <c r="JU107" s="387" t="str">
        <f t="shared" si="217"/>
        <v/>
      </c>
      <c r="JV107" s="388" t="str">
        <f t="shared" si="218"/>
        <v/>
      </c>
      <c r="JW107" s="419" t="str">
        <f t="shared" si="219"/>
        <v/>
      </c>
      <c r="JX107" s="396" t="str">
        <f t="shared" si="220"/>
        <v/>
      </c>
      <c r="JY107" s="390" t="str">
        <f t="shared" si="221"/>
        <v/>
      </c>
      <c r="JZ107" s="391" t="str">
        <f t="shared" si="222"/>
        <v/>
      </c>
      <c r="KA107" s="392" t="str">
        <f t="shared" si="223"/>
        <v/>
      </c>
      <c r="KB107" s="393" t="str">
        <f t="shared" si="224"/>
        <v/>
      </c>
      <c r="KC107" s="394" t="str">
        <f t="shared" si="225"/>
        <v/>
      </c>
      <c r="KD107" s="386" t="str">
        <f t="shared" si="226"/>
        <v/>
      </c>
      <c r="KE107" s="395"/>
      <c r="KG107" s="387" t="str">
        <f t="shared" si="208"/>
        <v/>
      </c>
      <c r="KH107" s="388" t="str">
        <f t="shared" si="209"/>
        <v/>
      </c>
      <c r="KI107" s="419" t="str">
        <f t="shared" si="210"/>
        <v/>
      </c>
      <c r="KJ107" s="396" t="str">
        <f t="shared" si="211"/>
        <v/>
      </c>
      <c r="KK107" s="390" t="str">
        <f t="shared" si="212"/>
        <v/>
      </c>
      <c r="KL107" s="391" t="str">
        <f t="shared" si="227"/>
        <v/>
      </c>
      <c r="KM107" s="392" t="str">
        <f t="shared" si="213"/>
        <v/>
      </c>
      <c r="KN107" s="393" t="str">
        <f t="shared" si="214"/>
        <v/>
      </c>
      <c r="KO107" s="394" t="str">
        <f t="shared" si="215"/>
        <v/>
      </c>
      <c r="KP107" s="386" t="str">
        <f t="shared" si="216"/>
        <v/>
      </c>
      <c r="KQ107" s="395"/>
    </row>
    <row r="108" spans="1:304" ht="13.5" customHeight="1">
      <c r="A108" s="385"/>
      <c r="B108" s="415" t="s">
        <v>357</v>
      </c>
      <c r="C108" s="395"/>
      <c r="E108" s="387" t="str">
        <f t="shared" si="311"/>
        <v/>
      </c>
      <c r="F108" s="388"/>
      <c r="G108" s="389"/>
      <c r="H108" s="389"/>
      <c r="I108" s="390"/>
      <c r="J108" s="391"/>
      <c r="K108" s="392"/>
      <c r="L108" s="393"/>
      <c r="M108" s="394"/>
      <c r="O108" s="395"/>
      <c r="P108" s="415"/>
      <c r="Q108" s="387">
        <f t="shared" si="312"/>
        <v>34190</v>
      </c>
      <c r="R108" s="388" t="s">
        <v>297</v>
      </c>
      <c r="S108" s="389">
        <v>33950</v>
      </c>
      <c r="T108" s="389">
        <v>34138</v>
      </c>
      <c r="U108" s="390" t="s">
        <v>1766</v>
      </c>
      <c r="V108" s="391" t="s">
        <v>648</v>
      </c>
      <c r="W108" s="392" t="s">
        <v>615</v>
      </c>
      <c r="X108" s="393" t="s">
        <v>1335</v>
      </c>
      <c r="Y108" s="394" t="s">
        <v>1767</v>
      </c>
      <c r="AA108" s="395"/>
      <c r="AB108" s="415"/>
      <c r="AC108" s="387" t="str">
        <f t="shared" si="313"/>
        <v/>
      </c>
      <c r="AD108" s="388"/>
      <c r="AE108" s="389"/>
      <c r="AF108" s="389"/>
      <c r="AG108" s="390"/>
      <c r="AH108" s="391"/>
      <c r="AI108" s="392"/>
      <c r="AJ108" s="393"/>
      <c r="AK108" s="394"/>
      <c r="AL108" s="386"/>
      <c r="AM108" s="395"/>
      <c r="AN108" s="415"/>
      <c r="AO108" s="387" t="str">
        <f t="shared" si="314"/>
        <v/>
      </c>
      <c r="AP108" s="388"/>
      <c r="AQ108" s="389"/>
      <c r="AR108" s="389"/>
      <c r="AS108" s="390"/>
      <c r="AT108" s="391"/>
      <c r="AU108" s="392"/>
      <c r="AV108" s="393"/>
      <c r="AW108" s="394"/>
      <c r="AX108" s="386"/>
      <c r="AY108" s="395"/>
      <c r="AZ108" s="415"/>
      <c r="BA108" s="387" t="str">
        <f t="shared" si="315"/>
        <v/>
      </c>
      <c r="BB108" s="388"/>
      <c r="BC108" s="389"/>
      <c r="BD108" s="389"/>
      <c r="BE108" s="390"/>
      <c r="BF108" s="391"/>
      <c r="BG108" s="392"/>
      <c r="BH108" s="393"/>
      <c r="BI108" s="394"/>
      <c r="BJ108" s="386"/>
      <c r="BK108" s="395"/>
      <c r="BL108" s="418"/>
      <c r="BM108" s="387" t="str">
        <f t="shared" si="316"/>
        <v/>
      </c>
      <c r="BN108" s="388"/>
      <c r="BO108" s="389"/>
      <c r="BP108" s="389"/>
      <c r="BQ108" s="390"/>
      <c r="BR108" s="391"/>
      <c r="BS108" s="392"/>
      <c r="BT108" s="393"/>
      <c r="BU108" s="394"/>
      <c r="BV108" s="386"/>
      <c r="BW108" s="395"/>
      <c r="BX108" s="417"/>
      <c r="BY108" s="387" t="str">
        <f t="shared" si="317"/>
        <v/>
      </c>
      <c r="BZ108" s="388"/>
      <c r="CA108" s="389"/>
      <c r="CB108" s="389"/>
      <c r="CC108" s="390"/>
      <c r="CD108" s="391"/>
      <c r="CE108" s="392"/>
      <c r="CF108" s="393"/>
      <c r="CG108" s="394"/>
      <c r="CH108" s="386"/>
      <c r="CI108" s="395"/>
      <c r="CJ108" s="417"/>
      <c r="CK108" s="387">
        <f t="shared" si="318"/>
        <v>36621</v>
      </c>
      <c r="CL108" s="388" t="s">
        <v>364</v>
      </c>
      <c r="CM108" s="389">
        <v>36174</v>
      </c>
      <c r="CN108" s="389">
        <v>36438</v>
      </c>
      <c r="CO108" s="390" t="s">
        <v>872</v>
      </c>
      <c r="CP108" s="391" t="s">
        <v>873</v>
      </c>
      <c r="CQ108" s="392" t="s">
        <v>615</v>
      </c>
      <c r="CR108" s="393" t="s">
        <v>1335</v>
      </c>
      <c r="CS108" s="394" t="s">
        <v>874</v>
      </c>
      <c r="CT108" s="386"/>
      <c r="CU108" s="395"/>
      <c r="CV108" s="415"/>
      <c r="CW108" s="387" t="str">
        <f t="shared" si="319"/>
        <v/>
      </c>
      <c r="CX108" s="388"/>
      <c r="CY108" s="389"/>
      <c r="CZ108" s="389"/>
      <c r="DA108" s="390"/>
      <c r="DB108" s="391"/>
      <c r="DC108" s="392"/>
      <c r="DD108" s="393"/>
      <c r="DE108" s="394"/>
      <c r="DF108" s="386"/>
      <c r="DG108" s="395"/>
      <c r="DH108" s="415"/>
      <c r="DI108" s="387">
        <f t="shared" si="320"/>
        <v>37007</v>
      </c>
      <c r="DJ108" s="388" t="s">
        <v>366</v>
      </c>
      <c r="DK108" s="389">
        <v>36865</v>
      </c>
      <c r="DL108" s="389">
        <v>36897</v>
      </c>
      <c r="DM108" s="390" t="s">
        <v>631</v>
      </c>
      <c r="DN108" s="391" t="s">
        <v>659</v>
      </c>
      <c r="DO108" s="392" t="s">
        <v>615</v>
      </c>
      <c r="DP108" s="393" t="s">
        <v>1335</v>
      </c>
      <c r="DQ108" s="394" t="s">
        <v>877</v>
      </c>
      <c r="DR108" s="386" t="s">
        <v>292</v>
      </c>
      <c r="DS108" s="395"/>
      <c r="DT108" s="415"/>
      <c r="DU108" s="387" t="str">
        <f t="shared" si="321"/>
        <v/>
      </c>
      <c r="DV108" s="388"/>
      <c r="DW108" s="389"/>
      <c r="DX108" s="389"/>
      <c r="DY108" s="390"/>
      <c r="DZ108" s="391"/>
      <c r="EA108" s="392"/>
      <c r="EB108" s="393"/>
      <c r="EC108" s="394"/>
      <c r="ED108" s="386"/>
      <c r="EE108" s="395"/>
      <c r="EF108" s="415"/>
      <c r="EG108" s="387" t="str">
        <f t="shared" si="322"/>
        <v/>
      </c>
      <c r="EH108" s="388"/>
      <c r="EI108" s="389"/>
      <c r="EJ108" s="389"/>
      <c r="EK108" s="390"/>
      <c r="EL108" s="391"/>
      <c r="EM108" s="392"/>
      <c r="EN108" s="393"/>
      <c r="EO108" s="394"/>
      <c r="EP108" s="386"/>
      <c r="EQ108" s="395"/>
      <c r="ER108" s="415"/>
      <c r="ES108" s="387" t="str">
        <f t="shared" si="323"/>
        <v/>
      </c>
      <c r="ET108" s="388"/>
      <c r="EU108" s="389"/>
      <c r="EV108" s="389"/>
      <c r="EW108" s="390"/>
      <c r="EX108" s="391"/>
      <c r="EY108" s="392"/>
      <c r="EZ108" s="393"/>
      <c r="FA108" s="394"/>
      <c r="FB108" s="386"/>
      <c r="FC108" s="395"/>
      <c r="FD108" s="415"/>
      <c r="FE108" s="387" t="str">
        <f t="shared" si="324"/>
        <v/>
      </c>
      <c r="FF108" s="388"/>
      <c r="FG108" s="389"/>
      <c r="FH108" s="389"/>
      <c r="FI108" s="390"/>
      <c r="FJ108" s="391"/>
      <c r="FK108" s="392"/>
      <c r="FL108" s="393"/>
      <c r="FM108" s="394"/>
      <c r="FN108" s="386"/>
      <c r="FO108" s="395"/>
      <c r="FP108" s="415"/>
      <c r="FQ108" s="387" t="str">
        <f t="shared" si="325"/>
        <v/>
      </c>
      <c r="FR108" s="388"/>
      <c r="FS108" s="389"/>
      <c r="FT108" s="389"/>
      <c r="FU108" s="390"/>
      <c r="FV108" s="391"/>
      <c r="FW108" s="392"/>
      <c r="FX108" s="393"/>
      <c r="FY108" s="394"/>
      <c r="FZ108" s="386"/>
      <c r="GA108" s="395"/>
      <c r="GB108" s="415"/>
      <c r="GC108" s="387" t="str">
        <f t="shared" si="326"/>
        <v/>
      </c>
      <c r="GD108" s="388"/>
      <c r="GE108" s="389"/>
      <c r="GF108" s="389"/>
      <c r="GG108" s="390"/>
      <c r="GH108" s="391"/>
      <c r="GI108" s="392"/>
      <c r="GJ108" s="393"/>
      <c r="GK108" s="394"/>
      <c r="GL108" s="386"/>
      <c r="GM108" s="395"/>
      <c r="GN108" s="415"/>
      <c r="GO108" s="387" t="str">
        <f t="shared" si="327"/>
        <v/>
      </c>
      <c r="GP108" s="388"/>
      <c r="GQ108" s="389"/>
      <c r="GR108" s="389"/>
      <c r="GS108" s="390"/>
      <c r="GT108" s="391"/>
      <c r="GU108" s="392"/>
      <c r="GV108" s="393"/>
      <c r="GW108" s="394"/>
      <c r="GX108" s="386"/>
      <c r="GY108" s="395"/>
      <c r="GZ108" s="415"/>
      <c r="HA108" s="387" t="str">
        <f t="shared" si="328"/>
        <v/>
      </c>
      <c r="HB108" s="388"/>
      <c r="HC108" s="389"/>
      <c r="HD108" s="389"/>
      <c r="HE108" s="390"/>
      <c r="HF108" s="391"/>
      <c r="HG108" s="392"/>
      <c r="HH108" s="393"/>
      <c r="HI108" s="394"/>
      <c r="HJ108" s="386"/>
      <c r="HK108" s="395"/>
      <c r="HM108" s="387" t="str">
        <f t="shared" si="329"/>
        <v/>
      </c>
      <c r="HN108" s="388" t="s">
        <v>292</v>
      </c>
      <c r="HO108" s="396"/>
      <c r="HP108" s="389"/>
      <c r="HQ108" s="390" t="s">
        <v>292</v>
      </c>
      <c r="HR108" s="391" t="s">
        <v>292</v>
      </c>
      <c r="HS108" s="392" t="s">
        <v>292</v>
      </c>
      <c r="HT108" s="393" t="s">
        <v>292</v>
      </c>
      <c r="HU108" s="394" t="s">
        <v>292</v>
      </c>
      <c r="HV108" s="386" t="s">
        <v>292</v>
      </c>
      <c r="HW108" s="395"/>
      <c r="HY108" s="387" t="str">
        <f t="shared" si="330"/>
        <v/>
      </c>
      <c r="HZ108" s="388" t="s">
        <v>292</v>
      </c>
      <c r="IA108" s="419" t="s">
        <v>292</v>
      </c>
      <c r="IB108" s="419" t="s">
        <v>292</v>
      </c>
      <c r="IC108" s="390" t="s">
        <v>292</v>
      </c>
      <c r="ID108" s="391" t="s">
        <v>292</v>
      </c>
      <c r="IE108" s="392" t="s">
        <v>292</v>
      </c>
      <c r="IF108" s="393" t="s">
        <v>292</v>
      </c>
      <c r="IG108" s="394" t="s">
        <v>292</v>
      </c>
      <c r="IH108" s="386" t="s">
        <v>292</v>
      </c>
      <c r="II108" s="395"/>
      <c r="IK108" s="387" t="str">
        <f t="shared" si="331"/>
        <v/>
      </c>
      <c r="IL108" s="388" t="s">
        <v>292</v>
      </c>
      <c r="IM108" s="419" t="s">
        <v>292</v>
      </c>
      <c r="IN108" s="419" t="s">
        <v>292</v>
      </c>
      <c r="IO108" s="390" t="s">
        <v>292</v>
      </c>
      <c r="IP108" s="391" t="s">
        <v>292</v>
      </c>
      <c r="IQ108" s="392" t="s">
        <v>292</v>
      </c>
      <c r="IR108" s="393" t="s">
        <v>292</v>
      </c>
      <c r="IS108" s="394" t="s">
        <v>292</v>
      </c>
      <c r="IT108" s="386" t="s">
        <v>292</v>
      </c>
      <c r="IU108" s="395"/>
      <c r="IV108" s="364" t="s">
        <v>292</v>
      </c>
      <c r="IW108" s="387" t="str">
        <f t="shared" si="239"/>
        <v/>
      </c>
      <c r="IX108" s="388" t="str">
        <f t="shared" si="240"/>
        <v/>
      </c>
      <c r="IY108" s="419" t="str">
        <f t="shared" si="246"/>
        <v/>
      </c>
      <c r="IZ108" s="396" t="str">
        <f t="shared" si="247"/>
        <v/>
      </c>
      <c r="JA108" s="390" t="str">
        <f t="shared" si="241"/>
        <v/>
      </c>
      <c r="JB108" s="391" t="str">
        <f t="shared" si="248"/>
        <v/>
      </c>
      <c r="JC108" s="392" t="str">
        <f t="shared" si="242"/>
        <v/>
      </c>
      <c r="JD108" s="393" t="str">
        <f t="shared" si="243"/>
        <v/>
      </c>
      <c r="JE108" s="394" t="str">
        <f t="shared" si="244"/>
        <v/>
      </c>
      <c r="JF108" s="386" t="str">
        <f t="shared" si="245"/>
        <v/>
      </c>
      <c r="JG108" s="395"/>
      <c r="JH108" s="420" t="s">
        <v>292</v>
      </c>
      <c r="JI108" s="387" t="str">
        <f t="shared" si="229"/>
        <v/>
      </c>
      <c r="JJ108" s="388" t="str">
        <f t="shared" si="230"/>
        <v/>
      </c>
      <c r="JK108" s="419" t="str">
        <f t="shared" si="231"/>
        <v/>
      </c>
      <c r="JL108" s="396" t="str">
        <f t="shared" si="232"/>
        <v/>
      </c>
      <c r="JM108" s="390" t="str">
        <f t="shared" si="233"/>
        <v/>
      </c>
      <c r="JN108" s="391" t="str">
        <f t="shared" si="234"/>
        <v/>
      </c>
      <c r="JO108" s="392" t="str">
        <f t="shared" si="235"/>
        <v/>
      </c>
      <c r="JP108" s="393" t="str">
        <f t="shared" si="236"/>
        <v/>
      </c>
      <c r="JQ108" s="394" t="str">
        <f t="shared" si="237"/>
        <v/>
      </c>
      <c r="JR108" s="386" t="str">
        <f t="shared" si="238"/>
        <v/>
      </c>
      <c r="JS108" s="395"/>
      <c r="JT108" s="420" t="s">
        <v>292</v>
      </c>
      <c r="JU108" s="387" t="str">
        <f t="shared" si="217"/>
        <v/>
      </c>
      <c r="JV108" s="388" t="str">
        <f t="shared" si="218"/>
        <v/>
      </c>
      <c r="JW108" s="419" t="str">
        <f t="shared" si="219"/>
        <v/>
      </c>
      <c r="JX108" s="396" t="str">
        <f t="shared" si="220"/>
        <v/>
      </c>
      <c r="JY108" s="390" t="str">
        <f t="shared" si="221"/>
        <v/>
      </c>
      <c r="JZ108" s="391" t="str">
        <f t="shared" si="222"/>
        <v/>
      </c>
      <c r="KA108" s="392" t="str">
        <f t="shared" si="223"/>
        <v/>
      </c>
      <c r="KB108" s="393" t="str">
        <f t="shared" si="224"/>
        <v/>
      </c>
      <c r="KC108" s="394" t="str">
        <f t="shared" si="225"/>
        <v/>
      </c>
      <c r="KD108" s="386" t="str">
        <f t="shared" si="226"/>
        <v/>
      </c>
      <c r="KE108" s="395"/>
      <c r="KG108" s="387" t="str">
        <f t="shared" si="208"/>
        <v/>
      </c>
      <c r="KH108" s="388" t="str">
        <f t="shared" si="209"/>
        <v/>
      </c>
      <c r="KI108" s="419" t="str">
        <f t="shared" si="210"/>
        <v/>
      </c>
      <c r="KJ108" s="396" t="str">
        <f t="shared" si="211"/>
        <v/>
      </c>
      <c r="KK108" s="390" t="str">
        <f t="shared" si="212"/>
        <v/>
      </c>
      <c r="KL108" s="391" t="str">
        <f t="shared" si="227"/>
        <v/>
      </c>
      <c r="KM108" s="392" t="str">
        <f t="shared" si="213"/>
        <v/>
      </c>
      <c r="KN108" s="393" t="str">
        <f t="shared" si="214"/>
        <v/>
      </c>
      <c r="KO108" s="394" t="str">
        <f t="shared" si="215"/>
        <v/>
      </c>
      <c r="KP108" s="386" t="str">
        <f t="shared" si="216"/>
        <v/>
      </c>
      <c r="KQ108" s="395"/>
    </row>
    <row r="109" spans="1:304" ht="13.5" customHeight="1">
      <c r="A109" s="385"/>
      <c r="B109" s="415" t="s">
        <v>357</v>
      </c>
      <c r="C109" s="395"/>
      <c r="E109" s="387" t="str">
        <f t="shared" si="311"/>
        <v/>
      </c>
      <c r="F109" s="388" t="s">
        <v>292</v>
      </c>
      <c r="G109" s="389" t="s">
        <v>292</v>
      </c>
      <c r="H109" s="389" t="s">
        <v>292</v>
      </c>
      <c r="I109" s="390" t="s">
        <v>292</v>
      </c>
      <c r="J109" s="391" t="s">
        <v>292</v>
      </c>
      <c r="K109" s="392" t="s">
        <v>292</v>
      </c>
      <c r="L109" s="393" t="s">
        <v>292</v>
      </c>
      <c r="M109" s="394" t="s">
        <v>292</v>
      </c>
      <c r="N109" s="386" t="s">
        <v>292</v>
      </c>
      <c r="O109" s="395"/>
      <c r="P109" s="415"/>
      <c r="Q109" s="387">
        <f t="shared" si="312"/>
        <v>34190</v>
      </c>
      <c r="R109" s="388" t="s">
        <v>297</v>
      </c>
      <c r="S109" s="389">
        <v>34143</v>
      </c>
      <c r="T109" s="389">
        <v>34190</v>
      </c>
      <c r="U109" s="390" t="s">
        <v>1769</v>
      </c>
      <c r="V109" s="391">
        <v>1930</v>
      </c>
      <c r="W109" s="392" t="s">
        <v>615</v>
      </c>
      <c r="X109" s="393" t="s">
        <v>1335</v>
      </c>
      <c r="Y109" s="394" t="s">
        <v>1768</v>
      </c>
      <c r="Z109" s="386" t="s">
        <v>292</v>
      </c>
      <c r="AA109" s="395"/>
      <c r="AB109" s="415"/>
      <c r="AC109" s="387" t="str">
        <f t="shared" si="313"/>
        <v/>
      </c>
      <c r="AD109" s="388" t="s">
        <v>292</v>
      </c>
      <c r="AE109" s="389" t="s">
        <v>292</v>
      </c>
      <c r="AF109" s="389" t="s">
        <v>292</v>
      </c>
      <c r="AG109" s="390" t="s">
        <v>292</v>
      </c>
      <c r="AH109" s="391" t="s">
        <v>292</v>
      </c>
      <c r="AI109" s="392" t="s">
        <v>292</v>
      </c>
      <c r="AJ109" s="393" t="s">
        <v>292</v>
      </c>
      <c r="AK109" s="394" t="s">
        <v>292</v>
      </c>
      <c r="AL109" s="386" t="s">
        <v>292</v>
      </c>
      <c r="AM109" s="395"/>
      <c r="AN109" s="415"/>
      <c r="AO109" s="387" t="str">
        <f t="shared" si="314"/>
        <v/>
      </c>
      <c r="AP109" s="388" t="s">
        <v>292</v>
      </c>
      <c r="AQ109" s="389" t="s">
        <v>292</v>
      </c>
      <c r="AR109" s="389" t="s">
        <v>292</v>
      </c>
      <c r="AS109" s="390" t="s">
        <v>292</v>
      </c>
      <c r="AT109" s="391" t="s">
        <v>292</v>
      </c>
      <c r="AU109" s="392" t="s">
        <v>292</v>
      </c>
      <c r="AV109" s="393" t="s">
        <v>292</v>
      </c>
      <c r="AW109" s="394" t="s">
        <v>292</v>
      </c>
      <c r="AX109" s="386" t="s">
        <v>292</v>
      </c>
      <c r="AY109" s="395"/>
      <c r="AZ109" s="415"/>
      <c r="BA109" s="387">
        <f t="shared" si="315"/>
        <v>35075</v>
      </c>
      <c r="BB109" s="388" t="s">
        <v>607</v>
      </c>
      <c r="BC109" s="389">
        <v>34919</v>
      </c>
      <c r="BD109" s="389">
        <v>35075</v>
      </c>
      <c r="BE109" s="390" t="s">
        <v>1237</v>
      </c>
      <c r="BF109" s="391" t="s">
        <v>680</v>
      </c>
      <c r="BG109" s="392" t="s">
        <v>615</v>
      </c>
      <c r="BH109" s="393" t="s">
        <v>1335</v>
      </c>
      <c r="BI109" s="394" t="s">
        <v>1238</v>
      </c>
      <c r="BJ109" s="386" t="s">
        <v>292</v>
      </c>
      <c r="BK109" s="395"/>
      <c r="BL109" s="418"/>
      <c r="BM109" s="387" t="str">
        <f t="shared" si="316"/>
        <v/>
      </c>
      <c r="BN109" s="388" t="s">
        <v>292</v>
      </c>
      <c r="BO109" s="389" t="s">
        <v>292</v>
      </c>
      <c r="BP109" s="389" t="s">
        <v>292</v>
      </c>
      <c r="BQ109" s="390" t="s">
        <v>292</v>
      </c>
      <c r="BR109" s="391" t="s">
        <v>292</v>
      </c>
      <c r="BS109" s="392" t="s">
        <v>292</v>
      </c>
      <c r="BT109" s="393" t="s">
        <v>292</v>
      </c>
      <c r="BU109" s="394" t="s">
        <v>292</v>
      </c>
      <c r="BV109" s="386" t="s">
        <v>292</v>
      </c>
      <c r="BW109" s="395"/>
      <c r="BX109" s="417"/>
      <c r="BY109" s="387">
        <f t="shared" si="317"/>
        <v>36006</v>
      </c>
      <c r="BZ109" s="388" t="s">
        <v>363</v>
      </c>
      <c r="CA109" s="389">
        <v>35684</v>
      </c>
      <c r="CB109" s="389">
        <v>36006</v>
      </c>
      <c r="CC109" s="390" t="s">
        <v>856</v>
      </c>
      <c r="CD109" s="391" t="s">
        <v>653</v>
      </c>
      <c r="CE109" s="392" t="s">
        <v>615</v>
      </c>
      <c r="CF109" s="393" t="s">
        <v>1335</v>
      </c>
      <c r="CG109" s="394" t="s">
        <v>857</v>
      </c>
      <c r="CH109" s="386" t="s">
        <v>292</v>
      </c>
      <c r="CI109" s="395"/>
      <c r="CJ109" s="418"/>
      <c r="CK109" s="387">
        <f t="shared" si="318"/>
        <v>36621</v>
      </c>
      <c r="CL109" s="388" t="s">
        <v>364</v>
      </c>
      <c r="CM109" s="389">
        <v>36438</v>
      </c>
      <c r="CN109" s="389">
        <v>36621</v>
      </c>
      <c r="CO109" s="390" t="s">
        <v>787</v>
      </c>
      <c r="CP109" s="391" t="s">
        <v>653</v>
      </c>
      <c r="CQ109" s="392" t="s">
        <v>615</v>
      </c>
      <c r="CR109" s="393" t="s">
        <v>1335</v>
      </c>
      <c r="CS109" s="394" t="s">
        <v>788</v>
      </c>
      <c r="CT109" s="386" t="s">
        <v>292</v>
      </c>
      <c r="CU109" s="395"/>
      <c r="CV109" s="415"/>
      <c r="CW109" s="387" t="str">
        <f t="shared" si="319"/>
        <v/>
      </c>
      <c r="CX109" s="388" t="s">
        <v>292</v>
      </c>
      <c r="CY109" s="389" t="s">
        <v>292</v>
      </c>
      <c r="CZ109" s="389" t="s">
        <v>292</v>
      </c>
      <c r="DA109" s="390" t="s">
        <v>292</v>
      </c>
      <c r="DB109" s="391" t="s">
        <v>292</v>
      </c>
      <c r="DC109" s="392" t="s">
        <v>292</v>
      </c>
      <c r="DD109" s="393" t="s">
        <v>292</v>
      </c>
      <c r="DE109" s="394" t="s">
        <v>292</v>
      </c>
      <c r="DF109" s="386" t="s">
        <v>292</v>
      </c>
      <c r="DG109" s="395"/>
      <c r="DH109" s="415"/>
      <c r="DI109" s="387" t="str">
        <f t="shared" si="320"/>
        <v/>
      </c>
      <c r="DJ109" s="388" t="s">
        <v>292</v>
      </c>
      <c r="DK109" s="389" t="s">
        <v>292</v>
      </c>
      <c r="DL109" s="389" t="s">
        <v>292</v>
      </c>
      <c r="DM109" s="390" t="s">
        <v>292</v>
      </c>
      <c r="DN109" s="391" t="s">
        <v>292</v>
      </c>
      <c r="DO109" s="392" t="s">
        <v>292</v>
      </c>
      <c r="DP109" s="393" t="s">
        <v>292</v>
      </c>
      <c r="DQ109" s="394" t="s">
        <v>292</v>
      </c>
      <c r="DR109" s="386" t="s">
        <v>292</v>
      </c>
      <c r="DS109" s="395"/>
      <c r="DT109" s="415"/>
      <c r="DU109" s="387" t="str">
        <f t="shared" si="321"/>
        <v/>
      </c>
      <c r="DV109" s="388" t="s">
        <v>292</v>
      </c>
      <c r="DW109" s="389" t="s">
        <v>292</v>
      </c>
      <c r="DX109" s="389" t="s">
        <v>292</v>
      </c>
      <c r="DY109" s="390" t="s">
        <v>292</v>
      </c>
      <c r="DZ109" s="391" t="s">
        <v>292</v>
      </c>
      <c r="EA109" s="392" t="s">
        <v>292</v>
      </c>
      <c r="EB109" s="393" t="s">
        <v>292</v>
      </c>
      <c r="EC109" s="394" t="s">
        <v>292</v>
      </c>
      <c r="ED109" s="386" t="s">
        <v>292</v>
      </c>
      <c r="EE109" s="395"/>
      <c r="EF109" s="415"/>
      <c r="EG109" s="387" t="str">
        <f t="shared" si="322"/>
        <v/>
      </c>
      <c r="EH109" s="388" t="s">
        <v>292</v>
      </c>
      <c r="EI109" s="389" t="s">
        <v>292</v>
      </c>
      <c r="EJ109" s="389" t="s">
        <v>292</v>
      </c>
      <c r="EK109" s="390" t="s">
        <v>292</v>
      </c>
      <c r="EL109" s="391" t="s">
        <v>292</v>
      </c>
      <c r="EM109" s="392" t="s">
        <v>292</v>
      </c>
      <c r="EN109" s="393" t="s">
        <v>292</v>
      </c>
      <c r="EO109" s="394" t="s">
        <v>292</v>
      </c>
      <c r="EP109" s="386" t="s">
        <v>292</v>
      </c>
      <c r="EQ109" s="395"/>
      <c r="ER109" s="415"/>
      <c r="ES109" s="387" t="str">
        <f t="shared" si="323"/>
        <v/>
      </c>
      <c r="ET109" s="388" t="s">
        <v>292</v>
      </c>
      <c r="EU109" s="389" t="s">
        <v>292</v>
      </c>
      <c r="EV109" s="389" t="s">
        <v>292</v>
      </c>
      <c r="EW109" s="390" t="s">
        <v>292</v>
      </c>
      <c r="EX109" s="391" t="s">
        <v>292</v>
      </c>
      <c r="EY109" s="392" t="s">
        <v>292</v>
      </c>
      <c r="EZ109" s="393" t="s">
        <v>292</v>
      </c>
      <c r="FA109" s="394" t="s">
        <v>292</v>
      </c>
      <c r="FB109" s="386" t="s">
        <v>292</v>
      </c>
      <c r="FC109" s="395"/>
      <c r="FD109" s="415"/>
      <c r="FE109" s="387" t="str">
        <f t="shared" si="324"/>
        <v/>
      </c>
      <c r="FF109" s="388" t="s">
        <v>292</v>
      </c>
      <c r="FG109" s="389" t="s">
        <v>292</v>
      </c>
      <c r="FH109" s="389" t="s">
        <v>292</v>
      </c>
      <c r="FI109" s="390" t="s">
        <v>292</v>
      </c>
      <c r="FJ109" s="391" t="s">
        <v>292</v>
      </c>
      <c r="FK109" s="392" t="s">
        <v>292</v>
      </c>
      <c r="FL109" s="393" t="s">
        <v>292</v>
      </c>
      <c r="FM109" s="394" t="s">
        <v>292</v>
      </c>
      <c r="FN109" s="386" t="s">
        <v>292</v>
      </c>
      <c r="FO109" s="395"/>
      <c r="FP109" s="415"/>
      <c r="FQ109" s="387" t="str">
        <f t="shared" si="325"/>
        <v/>
      </c>
      <c r="FR109" s="388" t="s">
        <v>292</v>
      </c>
      <c r="FS109" s="389" t="s">
        <v>292</v>
      </c>
      <c r="FT109" s="389" t="s">
        <v>292</v>
      </c>
      <c r="FU109" s="390" t="s">
        <v>292</v>
      </c>
      <c r="FV109" s="391" t="s">
        <v>292</v>
      </c>
      <c r="FW109" s="392" t="s">
        <v>292</v>
      </c>
      <c r="FX109" s="393" t="s">
        <v>292</v>
      </c>
      <c r="FY109" s="394" t="s">
        <v>292</v>
      </c>
      <c r="FZ109" s="386" t="s">
        <v>292</v>
      </c>
      <c r="GA109" s="395"/>
      <c r="GB109" s="415"/>
      <c r="GC109" s="387" t="str">
        <f t="shared" si="326"/>
        <v/>
      </c>
      <c r="GD109" s="388" t="s">
        <v>292</v>
      </c>
      <c r="GE109" s="389" t="s">
        <v>292</v>
      </c>
      <c r="GF109" s="389" t="s">
        <v>292</v>
      </c>
      <c r="GG109" s="390" t="s">
        <v>292</v>
      </c>
      <c r="GH109" s="391" t="s">
        <v>292</v>
      </c>
      <c r="GI109" s="392" t="s">
        <v>292</v>
      </c>
      <c r="GJ109" s="393" t="s">
        <v>292</v>
      </c>
      <c r="GK109" s="394" t="s">
        <v>292</v>
      </c>
      <c r="GL109" s="386" t="s">
        <v>292</v>
      </c>
      <c r="GM109" s="395"/>
      <c r="GN109" s="415"/>
      <c r="GO109" s="387" t="str">
        <f t="shared" si="327"/>
        <v/>
      </c>
      <c r="GP109" s="388" t="s">
        <v>292</v>
      </c>
      <c r="GQ109" s="389" t="s">
        <v>292</v>
      </c>
      <c r="GR109" s="389" t="s">
        <v>292</v>
      </c>
      <c r="GS109" s="390" t="s">
        <v>292</v>
      </c>
      <c r="GT109" s="391" t="s">
        <v>292</v>
      </c>
      <c r="GU109" s="392" t="s">
        <v>292</v>
      </c>
      <c r="GV109" s="393" t="s">
        <v>292</v>
      </c>
      <c r="GW109" s="394" t="s">
        <v>292</v>
      </c>
      <c r="GX109" s="386"/>
      <c r="GY109" s="395"/>
      <c r="GZ109" s="415"/>
      <c r="HA109" s="387" t="str">
        <f t="shared" si="328"/>
        <v/>
      </c>
      <c r="HB109" s="388" t="s">
        <v>292</v>
      </c>
      <c r="HC109" s="389" t="s">
        <v>292</v>
      </c>
      <c r="HD109" s="389" t="s">
        <v>292</v>
      </c>
      <c r="HE109" s="390" t="s">
        <v>292</v>
      </c>
      <c r="HF109" s="391" t="s">
        <v>292</v>
      </c>
      <c r="HG109" s="392" t="s">
        <v>292</v>
      </c>
      <c r="HH109" s="393" t="s">
        <v>292</v>
      </c>
      <c r="HI109" s="394" t="s">
        <v>292</v>
      </c>
      <c r="HJ109" s="386" t="s">
        <v>292</v>
      </c>
      <c r="HK109" s="395"/>
      <c r="HM109" s="387" t="str">
        <f t="shared" si="329"/>
        <v/>
      </c>
      <c r="HN109" s="388" t="s">
        <v>292</v>
      </c>
      <c r="HO109" s="396"/>
      <c r="HP109" s="389"/>
      <c r="HQ109" s="390" t="s">
        <v>292</v>
      </c>
      <c r="HR109" s="391" t="s">
        <v>292</v>
      </c>
      <c r="HS109" s="392" t="s">
        <v>292</v>
      </c>
      <c r="HT109" s="393" t="s">
        <v>292</v>
      </c>
      <c r="HU109" s="394" t="s">
        <v>292</v>
      </c>
      <c r="HV109" s="386" t="s">
        <v>292</v>
      </c>
      <c r="HW109" s="395"/>
      <c r="HY109" s="387" t="str">
        <f t="shared" si="330"/>
        <v/>
      </c>
      <c r="HZ109" s="388" t="s">
        <v>292</v>
      </c>
      <c r="IA109" s="419" t="s">
        <v>292</v>
      </c>
      <c r="IB109" s="419" t="s">
        <v>292</v>
      </c>
      <c r="IC109" s="390" t="s">
        <v>292</v>
      </c>
      <c r="ID109" s="391" t="s">
        <v>292</v>
      </c>
      <c r="IE109" s="392" t="s">
        <v>292</v>
      </c>
      <c r="IF109" s="393" t="s">
        <v>292</v>
      </c>
      <c r="IG109" s="394" t="s">
        <v>292</v>
      </c>
      <c r="IH109" s="386" t="s">
        <v>292</v>
      </c>
      <c r="II109" s="395"/>
      <c r="IK109" s="387" t="str">
        <f t="shared" si="331"/>
        <v/>
      </c>
      <c r="IL109" s="388" t="s">
        <v>292</v>
      </c>
      <c r="IM109" s="419" t="s">
        <v>292</v>
      </c>
      <c r="IN109" s="419" t="s">
        <v>292</v>
      </c>
      <c r="IO109" s="390" t="s">
        <v>292</v>
      </c>
      <c r="IP109" s="391" t="s">
        <v>292</v>
      </c>
      <c r="IQ109" s="392" t="s">
        <v>292</v>
      </c>
      <c r="IR109" s="393" t="s">
        <v>292</v>
      </c>
      <c r="IS109" s="394" t="s">
        <v>292</v>
      </c>
      <c r="IT109" s="386" t="s">
        <v>292</v>
      </c>
      <c r="IU109" s="395"/>
      <c r="IV109" s="364" t="s">
        <v>292</v>
      </c>
      <c r="IW109" s="387" t="str">
        <f t="shared" si="239"/>
        <v/>
      </c>
      <c r="IX109" s="388" t="str">
        <f t="shared" si="240"/>
        <v/>
      </c>
      <c r="IY109" s="419" t="str">
        <f t="shared" si="246"/>
        <v/>
      </c>
      <c r="IZ109" s="396" t="str">
        <f t="shared" si="247"/>
        <v/>
      </c>
      <c r="JA109" s="390" t="str">
        <f t="shared" si="241"/>
        <v/>
      </c>
      <c r="JB109" s="391" t="str">
        <f t="shared" si="248"/>
        <v/>
      </c>
      <c r="JC109" s="392" t="str">
        <f t="shared" si="242"/>
        <v/>
      </c>
      <c r="JD109" s="393" t="str">
        <f t="shared" si="243"/>
        <v/>
      </c>
      <c r="JE109" s="394" t="str">
        <f t="shared" si="244"/>
        <v/>
      </c>
      <c r="JF109" s="386" t="str">
        <f t="shared" si="245"/>
        <v/>
      </c>
      <c r="JG109" s="395"/>
      <c r="JH109" s="420" t="s">
        <v>292</v>
      </c>
      <c r="JI109" s="387" t="str">
        <f t="shared" si="229"/>
        <v/>
      </c>
      <c r="JJ109" s="388" t="str">
        <f t="shared" si="230"/>
        <v/>
      </c>
      <c r="JK109" s="419" t="str">
        <f t="shared" si="231"/>
        <v/>
      </c>
      <c r="JL109" s="396" t="str">
        <f t="shared" si="232"/>
        <v/>
      </c>
      <c r="JM109" s="390" t="str">
        <f t="shared" si="233"/>
        <v/>
      </c>
      <c r="JN109" s="391" t="str">
        <f t="shared" si="234"/>
        <v/>
      </c>
      <c r="JO109" s="392" t="str">
        <f t="shared" si="235"/>
        <v/>
      </c>
      <c r="JP109" s="393" t="str">
        <f t="shared" si="236"/>
        <v/>
      </c>
      <c r="JQ109" s="394" t="str">
        <f t="shared" si="237"/>
        <v/>
      </c>
      <c r="JR109" s="386" t="str">
        <f t="shared" si="238"/>
        <v/>
      </c>
      <c r="JS109" s="395"/>
      <c r="JT109" s="420" t="s">
        <v>292</v>
      </c>
      <c r="JU109" s="387" t="str">
        <f t="shared" si="217"/>
        <v/>
      </c>
      <c r="JV109" s="388" t="str">
        <f t="shared" si="218"/>
        <v/>
      </c>
      <c r="JW109" s="419" t="str">
        <f t="shared" si="219"/>
        <v/>
      </c>
      <c r="JX109" s="396" t="str">
        <f t="shared" si="220"/>
        <v/>
      </c>
      <c r="JY109" s="390" t="str">
        <f t="shared" si="221"/>
        <v/>
      </c>
      <c r="JZ109" s="391" t="str">
        <f t="shared" si="222"/>
        <v/>
      </c>
      <c r="KA109" s="392" t="str">
        <f t="shared" si="223"/>
        <v/>
      </c>
      <c r="KB109" s="393" t="str">
        <f t="shared" si="224"/>
        <v/>
      </c>
      <c r="KC109" s="394" t="str">
        <f t="shared" si="225"/>
        <v/>
      </c>
      <c r="KD109" s="386" t="str">
        <f t="shared" si="226"/>
        <v/>
      </c>
      <c r="KE109" s="395"/>
      <c r="KG109" s="387" t="str">
        <f t="shared" si="208"/>
        <v/>
      </c>
      <c r="KH109" s="388" t="str">
        <f t="shared" si="209"/>
        <v/>
      </c>
      <c r="KI109" s="419" t="str">
        <f t="shared" si="210"/>
        <v/>
      </c>
      <c r="KJ109" s="396" t="str">
        <f t="shared" si="211"/>
        <v/>
      </c>
      <c r="KK109" s="390" t="str">
        <f t="shared" si="212"/>
        <v/>
      </c>
      <c r="KL109" s="391" t="str">
        <f t="shared" si="227"/>
        <v/>
      </c>
      <c r="KM109" s="392" t="str">
        <f t="shared" si="213"/>
        <v/>
      </c>
      <c r="KN109" s="393" t="str">
        <f t="shared" si="214"/>
        <v/>
      </c>
      <c r="KO109" s="394" t="str">
        <f t="shared" si="215"/>
        <v/>
      </c>
      <c r="KP109" s="386" t="str">
        <f t="shared" si="216"/>
        <v/>
      </c>
      <c r="KQ109" s="395"/>
    </row>
    <row r="110" spans="1:304" ht="13.5" customHeight="1">
      <c r="A110" s="385"/>
      <c r="B110" s="415" t="s">
        <v>360</v>
      </c>
      <c r="D110" s="364"/>
      <c r="E110" s="387">
        <f t="shared" si="311"/>
        <v>33548</v>
      </c>
      <c r="F110" s="388" t="s">
        <v>296</v>
      </c>
      <c r="G110" s="389">
        <v>32932</v>
      </c>
      <c r="H110" s="389">
        <v>33548</v>
      </c>
      <c r="I110" s="390" t="s">
        <v>1226</v>
      </c>
      <c r="J110" s="391" t="s">
        <v>733</v>
      </c>
      <c r="K110" s="392" t="s">
        <v>615</v>
      </c>
      <c r="L110" s="393" t="s">
        <v>1347</v>
      </c>
      <c r="M110" s="394" t="s">
        <v>1228</v>
      </c>
      <c r="N110" s="386" t="s">
        <v>292</v>
      </c>
      <c r="O110" s="395"/>
      <c r="P110" s="415" t="s">
        <v>1227</v>
      </c>
      <c r="Q110" s="387">
        <f t="shared" si="312"/>
        <v>34190</v>
      </c>
      <c r="R110" s="388" t="s">
        <v>297</v>
      </c>
      <c r="S110" s="389">
        <v>33548</v>
      </c>
      <c r="T110" s="389">
        <v>34010</v>
      </c>
      <c r="U110" s="390" t="s">
        <v>1226</v>
      </c>
      <c r="V110" s="391" t="s">
        <v>733</v>
      </c>
      <c r="W110" s="392" t="s">
        <v>615</v>
      </c>
      <c r="X110" s="393" t="s">
        <v>1347</v>
      </c>
      <c r="Y110" s="394" t="s">
        <v>1228</v>
      </c>
      <c r="Z110" s="386" t="s">
        <v>292</v>
      </c>
      <c r="AA110" s="395"/>
      <c r="AB110" s="415" t="s">
        <v>1227</v>
      </c>
      <c r="AC110" s="387">
        <f t="shared" si="313"/>
        <v>34452</v>
      </c>
      <c r="AD110" s="388" t="s">
        <v>713</v>
      </c>
      <c r="AE110" s="389">
        <v>34190</v>
      </c>
      <c r="AF110" s="389">
        <v>34452</v>
      </c>
      <c r="AG110" s="390" t="s">
        <v>1229</v>
      </c>
      <c r="AH110" s="391" t="s">
        <v>640</v>
      </c>
      <c r="AI110" s="392" t="s">
        <v>615</v>
      </c>
      <c r="AJ110" s="393" t="s">
        <v>1347</v>
      </c>
      <c r="AK110" s="394" t="s">
        <v>1230</v>
      </c>
      <c r="AL110" s="386" t="s">
        <v>292</v>
      </c>
      <c r="AM110" s="395"/>
      <c r="AN110" s="415" t="s">
        <v>1227</v>
      </c>
      <c r="AO110" s="387" t="str">
        <f t="shared" si="314"/>
        <v/>
      </c>
      <c r="AP110" s="388" t="s">
        <v>292</v>
      </c>
      <c r="AQ110" s="389" t="s">
        <v>292</v>
      </c>
      <c r="AR110" s="389" t="s">
        <v>292</v>
      </c>
      <c r="AS110" s="390" t="s">
        <v>292</v>
      </c>
      <c r="AT110" s="391" t="s">
        <v>292</v>
      </c>
      <c r="AU110" s="392" t="s">
        <v>292</v>
      </c>
      <c r="AV110" s="393" t="s">
        <v>292</v>
      </c>
      <c r="AW110" s="394" t="s">
        <v>292</v>
      </c>
      <c r="AX110" s="386" t="s">
        <v>292</v>
      </c>
      <c r="AY110" s="395"/>
      <c r="AZ110" s="415"/>
      <c r="BA110" s="387" t="str">
        <f t="shared" si="315"/>
        <v/>
      </c>
      <c r="BB110" s="388" t="s">
        <v>292</v>
      </c>
      <c r="BC110" s="389" t="s">
        <v>292</v>
      </c>
      <c r="BD110" s="389" t="s">
        <v>292</v>
      </c>
      <c r="BE110" s="390" t="s">
        <v>292</v>
      </c>
      <c r="BF110" s="391" t="s">
        <v>292</v>
      </c>
      <c r="BG110" s="392" t="s">
        <v>292</v>
      </c>
      <c r="BH110" s="393" t="s">
        <v>292</v>
      </c>
      <c r="BI110" s="394" t="s">
        <v>292</v>
      </c>
      <c r="BJ110" s="386" t="s">
        <v>292</v>
      </c>
      <c r="BK110" s="395"/>
      <c r="BL110" s="415"/>
      <c r="BM110" s="387" t="str">
        <f t="shared" si="316"/>
        <v/>
      </c>
      <c r="BN110" s="388" t="s">
        <v>292</v>
      </c>
      <c r="BO110" s="389" t="s">
        <v>292</v>
      </c>
      <c r="BP110" s="389" t="s">
        <v>292</v>
      </c>
      <c r="BQ110" s="390" t="s">
        <v>292</v>
      </c>
      <c r="BR110" s="391" t="s">
        <v>292</v>
      </c>
      <c r="BS110" s="392" t="s">
        <v>292</v>
      </c>
      <c r="BT110" s="393" t="s">
        <v>292</v>
      </c>
      <c r="BU110" s="394" t="s">
        <v>292</v>
      </c>
      <c r="BV110" s="386" t="s">
        <v>292</v>
      </c>
      <c r="BW110" s="395"/>
      <c r="BX110" s="421"/>
      <c r="BY110" s="387" t="str">
        <f t="shared" si="317"/>
        <v/>
      </c>
      <c r="BZ110" s="388" t="s">
        <v>292</v>
      </c>
      <c r="CA110" s="389" t="s">
        <v>292</v>
      </c>
      <c r="CB110" s="389" t="s">
        <v>292</v>
      </c>
      <c r="CC110" s="390" t="s">
        <v>292</v>
      </c>
      <c r="CD110" s="391" t="s">
        <v>292</v>
      </c>
      <c r="CE110" s="392" t="s">
        <v>292</v>
      </c>
      <c r="CF110" s="393" t="s">
        <v>292</v>
      </c>
      <c r="CG110" s="394" t="s">
        <v>292</v>
      </c>
      <c r="CH110" s="386" t="s">
        <v>292</v>
      </c>
      <c r="CI110" s="395"/>
      <c r="CJ110" s="421"/>
      <c r="CK110" s="387" t="str">
        <f t="shared" si="318"/>
        <v/>
      </c>
      <c r="CL110" s="388" t="s">
        <v>292</v>
      </c>
      <c r="CM110" s="389" t="s">
        <v>292</v>
      </c>
      <c r="CN110" s="389" t="s">
        <v>292</v>
      </c>
      <c r="CO110" s="390" t="s">
        <v>292</v>
      </c>
      <c r="CP110" s="391" t="s">
        <v>292</v>
      </c>
      <c r="CQ110" s="392" t="s">
        <v>292</v>
      </c>
      <c r="CR110" s="393" t="s">
        <v>292</v>
      </c>
      <c r="CS110" s="394" t="s">
        <v>292</v>
      </c>
      <c r="CT110" s="386" t="s">
        <v>292</v>
      </c>
      <c r="CU110" s="395"/>
      <c r="CV110" s="415"/>
      <c r="CW110" s="387" t="str">
        <f t="shared" si="319"/>
        <v/>
      </c>
      <c r="CX110" s="388" t="s">
        <v>292</v>
      </c>
      <c r="CY110" s="389" t="s">
        <v>292</v>
      </c>
      <c r="CZ110" s="389" t="s">
        <v>292</v>
      </c>
      <c r="DA110" s="390" t="s">
        <v>292</v>
      </c>
      <c r="DB110" s="391" t="s">
        <v>292</v>
      </c>
      <c r="DC110" s="392" t="s">
        <v>292</v>
      </c>
      <c r="DD110" s="393" t="s">
        <v>292</v>
      </c>
      <c r="DE110" s="394" t="s">
        <v>292</v>
      </c>
      <c r="DF110" s="386" t="s">
        <v>292</v>
      </c>
      <c r="DG110" s="395"/>
      <c r="DH110" s="415"/>
      <c r="DI110" s="387" t="str">
        <f t="shared" si="320"/>
        <v/>
      </c>
      <c r="DJ110" s="388" t="s">
        <v>292</v>
      </c>
      <c r="DK110" s="389" t="s">
        <v>292</v>
      </c>
      <c r="DL110" s="389" t="s">
        <v>292</v>
      </c>
      <c r="DM110" s="390" t="s">
        <v>292</v>
      </c>
      <c r="DN110" s="391" t="s">
        <v>292</v>
      </c>
      <c r="DO110" s="392" t="s">
        <v>292</v>
      </c>
      <c r="DP110" s="393" t="s">
        <v>292</v>
      </c>
      <c r="DQ110" s="394" t="s">
        <v>292</v>
      </c>
      <c r="DR110" s="386" t="s">
        <v>292</v>
      </c>
      <c r="DS110" s="395"/>
      <c r="DT110" s="415"/>
      <c r="DU110" s="387" t="str">
        <f t="shared" si="321"/>
        <v/>
      </c>
      <c r="DV110" s="388" t="s">
        <v>292</v>
      </c>
      <c r="DW110" s="389" t="s">
        <v>292</v>
      </c>
      <c r="DX110" s="389" t="s">
        <v>292</v>
      </c>
      <c r="DY110" s="390" t="s">
        <v>292</v>
      </c>
      <c r="DZ110" s="391" t="s">
        <v>292</v>
      </c>
      <c r="EA110" s="392" t="s">
        <v>292</v>
      </c>
      <c r="EB110" s="393" t="s">
        <v>292</v>
      </c>
      <c r="EC110" s="394" t="s">
        <v>292</v>
      </c>
      <c r="ED110" s="386" t="s">
        <v>292</v>
      </c>
      <c r="EE110" s="395"/>
      <c r="EF110" s="415"/>
      <c r="EG110" s="387" t="str">
        <f t="shared" si="322"/>
        <v/>
      </c>
      <c r="EH110" s="388" t="s">
        <v>292</v>
      </c>
      <c r="EI110" s="389" t="s">
        <v>292</v>
      </c>
      <c r="EJ110" s="389" t="s">
        <v>292</v>
      </c>
      <c r="EK110" s="390" t="s">
        <v>292</v>
      </c>
      <c r="EL110" s="391" t="s">
        <v>292</v>
      </c>
      <c r="EM110" s="392" t="s">
        <v>292</v>
      </c>
      <c r="EN110" s="393" t="s">
        <v>292</v>
      </c>
      <c r="EO110" s="394" t="s">
        <v>292</v>
      </c>
      <c r="EP110" s="386" t="s">
        <v>292</v>
      </c>
      <c r="EQ110" s="395"/>
      <c r="ER110" s="415"/>
      <c r="ES110" s="387" t="str">
        <f t="shared" si="323"/>
        <v/>
      </c>
      <c r="ET110" s="388" t="s">
        <v>292</v>
      </c>
      <c r="EU110" s="389" t="s">
        <v>292</v>
      </c>
      <c r="EV110" s="389" t="s">
        <v>292</v>
      </c>
      <c r="EW110" s="390" t="s">
        <v>292</v>
      </c>
      <c r="EX110" s="391" t="s">
        <v>292</v>
      </c>
      <c r="EY110" s="392" t="s">
        <v>292</v>
      </c>
      <c r="EZ110" s="393" t="s">
        <v>292</v>
      </c>
      <c r="FA110" s="394" t="s">
        <v>292</v>
      </c>
      <c r="FB110" s="386" t="s">
        <v>292</v>
      </c>
      <c r="FC110" s="395"/>
      <c r="FD110" s="415"/>
      <c r="FE110" s="387" t="str">
        <f t="shared" si="324"/>
        <v/>
      </c>
      <c r="FF110" s="388" t="s">
        <v>292</v>
      </c>
      <c r="FG110" s="389" t="s">
        <v>292</v>
      </c>
      <c r="FH110" s="389" t="s">
        <v>292</v>
      </c>
      <c r="FI110" s="390" t="s">
        <v>292</v>
      </c>
      <c r="FJ110" s="391" t="s">
        <v>292</v>
      </c>
      <c r="FK110" s="392" t="s">
        <v>292</v>
      </c>
      <c r="FL110" s="393" t="s">
        <v>292</v>
      </c>
      <c r="FM110" s="394" t="s">
        <v>292</v>
      </c>
      <c r="FN110" s="386" t="s">
        <v>292</v>
      </c>
      <c r="FO110" s="395"/>
      <c r="FP110" s="415"/>
      <c r="FQ110" s="387" t="str">
        <f t="shared" si="325"/>
        <v/>
      </c>
      <c r="FR110" s="388" t="s">
        <v>292</v>
      </c>
      <c r="FS110" s="389" t="s">
        <v>292</v>
      </c>
      <c r="FT110" s="389" t="s">
        <v>292</v>
      </c>
      <c r="FU110" s="390" t="s">
        <v>292</v>
      </c>
      <c r="FV110" s="391" t="s">
        <v>292</v>
      </c>
      <c r="FW110" s="392" t="s">
        <v>292</v>
      </c>
      <c r="FX110" s="393" t="s">
        <v>292</v>
      </c>
      <c r="FY110" s="394" t="s">
        <v>292</v>
      </c>
      <c r="FZ110" s="386" t="s">
        <v>292</v>
      </c>
      <c r="GA110" s="395"/>
      <c r="GB110" s="415"/>
      <c r="GC110" s="387" t="str">
        <f t="shared" si="326"/>
        <v/>
      </c>
      <c r="GD110" s="388" t="s">
        <v>292</v>
      </c>
      <c r="GE110" s="389" t="s">
        <v>292</v>
      </c>
      <c r="GF110" s="389" t="s">
        <v>292</v>
      </c>
      <c r="GG110" s="390" t="s">
        <v>292</v>
      </c>
      <c r="GH110" s="391" t="s">
        <v>292</v>
      </c>
      <c r="GI110" s="392" t="s">
        <v>292</v>
      </c>
      <c r="GJ110" s="393" t="s">
        <v>292</v>
      </c>
      <c r="GK110" s="394" t="s">
        <v>292</v>
      </c>
      <c r="GL110" s="386" t="s">
        <v>292</v>
      </c>
      <c r="GM110" s="395"/>
      <c r="GN110" s="415"/>
      <c r="GO110" s="387" t="str">
        <f t="shared" si="327"/>
        <v/>
      </c>
      <c r="GP110" s="388" t="s">
        <v>292</v>
      </c>
      <c r="GQ110" s="389" t="s">
        <v>292</v>
      </c>
      <c r="GR110" s="389" t="s">
        <v>292</v>
      </c>
      <c r="GS110" s="390" t="s">
        <v>292</v>
      </c>
      <c r="GT110" s="391" t="s">
        <v>292</v>
      </c>
      <c r="GU110" s="392" t="s">
        <v>292</v>
      </c>
      <c r="GV110" s="393" t="s">
        <v>292</v>
      </c>
      <c r="GW110" s="394" t="s">
        <v>292</v>
      </c>
      <c r="GX110" s="386"/>
      <c r="GY110" s="395"/>
      <c r="GZ110" s="415"/>
      <c r="HA110" s="387" t="str">
        <f t="shared" si="328"/>
        <v/>
      </c>
      <c r="HB110" s="388" t="s">
        <v>292</v>
      </c>
      <c r="HC110" s="389" t="s">
        <v>292</v>
      </c>
      <c r="HD110" s="389" t="s">
        <v>292</v>
      </c>
      <c r="HE110" s="390" t="s">
        <v>292</v>
      </c>
      <c r="HF110" s="391" t="s">
        <v>292</v>
      </c>
      <c r="HG110" s="392" t="s">
        <v>292</v>
      </c>
      <c r="HH110" s="393" t="s">
        <v>292</v>
      </c>
      <c r="HI110" s="394" t="s">
        <v>292</v>
      </c>
      <c r="HJ110" s="386" t="s">
        <v>292</v>
      </c>
      <c r="HK110" s="395"/>
      <c r="HM110" s="387" t="str">
        <f t="shared" si="329"/>
        <v/>
      </c>
      <c r="HN110" s="388" t="s">
        <v>292</v>
      </c>
      <c r="HO110" s="396"/>
      <c r="HP110" s="389"/>
      <c r="HQ110" s="390" t="s">
        <v>292</v>
      </c>
      <c r="HR110" s="391" t="s">
        <v>292</v>
      </c>
      <c r="HS110" s="392" t="s">
        <v>292</v>
      </c>
      <c r="HT110" s="393" t="s">
        <v>292</v>
      </c>
      <c r="HU110" s="394" t="s">
        <v>292</v>
      </c>
      <c r="HV110" s="386" t="s">
        <v>292</v>
      </c>
      <c r="HW110" s="395"/>
      <c r="HY110" s="387" t="str">
        <f t="shared" si="330"/>
        <v/>
      </c>
      <c r="HZ110" s="388" t="s">
        <v>292</v>
      </c>
      <c r="IA110" s="419" t="s">
        <v>292</v>
      </c>
      <c r="IB110" s="419" t="s">
        <v>292</v>
      </c>
      <c r="IC110" s="390" t="s">
        <v>292</v>
      </c>
      <c r="ID110" s="391" t="s">
        <v>292</v>
      </c>
      <c r="IE110" s="392" t="s">
        <v>292</v>
      </c>
      <c r="IF110" s="393" t="s">
        <v>292</v>
      </c>
      <c r="IG110" s="394" t="s">
        <v>292</v>
      </c>
      <c r="IH110" s="386" t="s">
        <v>292</v>
      </c>
      <c r="II110" s="395"/>
      <c r="IK110" s="387" t="str">
        <f t="shared" si="331"/>
        <v/>
      </c>
      <c r="IL110" s="388" t="s">
        <v>292</v>
      </c>
      <c r="IM110" s="419" t="s">
        <v>292</v>
      </c>
      <c r="IN110" s="419" t="s">
        <v>292</v>
      </c>
      <c r="IO110" s="390" t="s">
        <v>292</v>
      </c>
      <c r="IP110" s="391" t="s">
        <v>292</v>
      </c>
      <c r="IQ110" s="392" t="s">
        <v>292</v>
      </c>
      <c r="IR110" s="393" t="s">
        <v>292</v>
      </c>
      <c r="IS110" s="394" t="s">
        <v>292</v>
      </c>
      <c r="IT110" s="386" t="s">
        <v>292</v>
      </c>
      <c r="IU110" s="395"/>
      <c r="IV110" s="364" t="s">
        <v>292</v>
      </c>
      <c r="IW110" s="387" t="str">
        <f t="shared" si="239"/>
        <v/>
      </c>
      <c r="IX110" s="388" t="str">
        <f t="shared" si="240"/>
        <v/>
      </c>
      <c r="IY110" s="419" t="str">
        <f t="shared" si="246"/>
        <v/>
      </c>
      <c r="IZ110" s="396" t="str">
        <f t="shared" si="247"/>
        <v/>
      </c>
      <c r="JA110" s="390" t="str">
        <f t="shared" si="241"/>
        <v/>
      </c>
      <c r="JB110" s="391" t="str">
        <f t="shared" si="248"/>
        <v/>
      </c>
      <c r="JC110" s="392" t="str">
        <f t="shared" si="242"/>
        <v/>
      </c>
      <c r="JD110" s="393" t="str">
        <f t="shared" si="243"/>
        <v/>
      </c>
      <c r="JE110" s="394" t="str">
        <f t="shared" si="244"/>
        <v/>
      </c>
      <c r="JF110" s="386" t="str">
        <f t="shared" si="245"/>
        <v/>
      </c>
      <c r="JG110" s="395"/>
      <c r="JH110" s="420" t="s">
        <v>292</v>
      </c>
      <c r="JI110" s="387" t="str">
        <f t="shared" si="229"/>
        <v/>
      </c>
      <c r="JJ110" s="388" t="str">
        <f t="shared" si="230"/>
        <v/>
      </c>
      <c r="JK110" s="419" t="str">
        <f t="shared" si="231"/>
        <v/>
      </c>
      <c r="JL110" s="396" t="str">
        <f t="shared" si="232"/>
        <v/>
      </c>
      <c r="JM110" s="390" t="str">
        <f t="shared" si="233"/>
        <v/>
      </c>
      <c r="JN110" s="391" t="str">
        <f t="shared" si="234"/>
        <v/>
      </c>
      <c r="JO110" s="392" t="str">
        <f t="shared" si="235"/>
        <v/>
      </c>
      <c r="JP110" s="393" t="str">
        <f t="shared" si="236"/>
        <v/>
      </c>
      <c r="JQ110" s="394" t="str">
        <f t="shared" si="237"/>
        <v/>
      </c>
      <c r="JR110" s="386" t="str">
        <f t="shared" si="238"/>
        <v/>
      </c>
      <c r="JS110" s="395"/>
      <c r="JT110" s="420" t="s">
        <v>292</v>
      </c>
      <c r="JU110" s="387" t="str">
        <f t="shared" si="217"/>
        <v/>
      </c>
      <c r="JV110" s="388" t="str">
        <f t="shared" si="218"/>
        <v/>
      </c>
      <c r="JW110" s="419" t="str">
        <f t="shared" si="219"/>
        <v/>
      </c>
      <c r="JX110" s="396" t="str">
        <f t="shared" si="220"/>
        <v/>
      </c>
      <c r="JY110" s="390" t="str">
        <f t="shared" si="221"/>
        <v/>
      </c>
      <c r="JZ110" s="391" t="str">
        <f t="shared" si="222"/>
        <v/>
      </c>
      <c r="KA110" s="392" t="str">
        <f t="shared" si="223"/>
        <v/>
      </c>
      <c r="KB110" s="393" t="str">
        <f t="shared" si="224"/>
        <v/>
      </c>
      <c r="KC110" s="394" t="str">
        <f t="shared" si="225"/>
        <v/>
      </c>
      <c r="KD110" s="386" t="str">
        <f t="shared" si="226"/>
        <v/>
      </c>
      <c r="KE110" s="395"/>
      <c r="KG110" s="387" t="str">
        <f t="shared" si="208"/>
        <v/>
      </c>
      <c r="KH110" s="388" t="str">
        <f t="shared" si="209"/>
        <v/>
      </c>
      <c r="KI110" s="419" t="str">
        <f t="shared" si="210"/>
        <v/>
      </c>
      <c r="KJ110" s="396" t="str">
        <f t="shared" si="211"/>
        <v/>
      </c>
      <c r="KK110" s="390" t="str">
        <f t="shared" si="212"/>
        <v/>
      </c>
      <c r="KL110" s="391" t="str">
        <f t="shared" si="227"/>
        <v/>
      </c>
      <c r="KM110" s="392" t="str">
        <f t="shared" si="213"/>
        <v/>
      </c>
      <c r="KN110" s="393" t="str">
        <f t="shared" si="214"/>
        <v/>
      </c>
      <c r="KO110" s="394" t="str">
        <f t="shared" si="215"/>
        <v/>
      </c>
      <c r="KP110" s="386" t="str">
        <f t="shared" si="216"/>
        <v/>
      </c>
      <c r="KQ110" s="395"/>
    </row>
    <row r="111" spans="1:304" ht="13.5" customHeight="1">
      <c r="A111" s="385"/>
      <c r="B111" s="415" t="s">
        <v>360</v>
      </c>
      <c r="E111" s="387" t="str">
        <f t="shared" si="311"/>
        <v/>
      </c>
      <c r="F111" s="388" t="s">
        <v>292</v>
      </c>
      <c r="G111" s="389" t="s">
        <v>292</v>
      </c>
      <c r="H111" s="389" t="s">
        <v>292</v>
      </c>
      <c r="I111" s="390" t="s">
        <v>292</v>
      </c>
      <c r="J111" s="391" t="s">
        <v>292</v>
      </c>
      <c r="K111" s="392" t="s">
        <v>292</v>
      </c>
      <c r="L111" s="393" t="s">
        <v>292</v>
      </c>
      <c r="M111" s="394" t="s">
        <v>292</v>
      </c>
      <c r="N111" s="386" t="s">
        <v>292</v>
      </c>
      <c r="O111" s="395"/>
      <c r="P111" s="415"/>
      <c r="Q111" s="387">
        <f t="shared" si="312"/>
        <v>34190</v>
      </c>
      <c r="R111" s="388" t="s">
        <v>297</v>
      </c>
      <c r="S111" s="389">
        <v>34010</v>
      </c>
      <c r="T111" s="389">
        <v>34190</v>
      </c>
      <c r="U111" s="390" t="s">
        <v>1229</v>
      </c>
      <c r="V111" s="391" t="s">
        <v>640</v>
      </c>
      <c r="W111" s="392" t="s">
        <v>615</v>
      </c>
      <c r="X111" s="393" t="s">
        <v>1347</v>
      </c>
      <c r="Y111" s="394" t="s">
        <v>1230</v>
      </c>
      <c r="Z111" s="386" t="s">
        <v>292</v>
      </c>
      <c r="AA111" s="395"/>
      <c r="AB111" s="415" t="s">
        <v>1227</v>
      </c>
      <c r="AC111" s="387" t="str">
        <f t="shared" si="313"/>
        <v/>
      </c>
      <c r="AD111" s="388" t="s">
        <v>292</v>
      </c>
      <c r="AE111" s="389" t="s">
        <v>292</v>
      </c>
      <c r="AF111" s="389" t="s">
        <v>292</v>
      </c>
      <c r="AG111" s="390" t="s">
        <v>292</v>
      </c>
      <c r="AH111" s="391" t="s">
        <v>292</v>
      </c>
      <c r="AI111" s="392" t="s">
        <v>292</v>
      </c>
      <c r="AJ111" s="393" t="s">
        <v>292</v>
      </c>
      <c r="AK111" s="394" t="s">
        <v>292</v>
      </c>
      <c r="AL111" s="386" t="s">
        <v>292</v>
      </c>
      <c r="AM111" s="395"/>
      <c r="AN111" s="415"/>
      <c r="AO111" s="387" t="str">
        <f t="shared" si="314"/>
        <v/>
      </c>
      <c r="AP111" s="388" t="s">
        <v>292</v>
      </c>
      <c r="AQ111" s="389" t="s">
        <v>292</v>
      </c>
      <c r="AR111" s="389" t="s">
        <v>292</v>
      </c>
      <c r="AS111" s="390" t="s">
        <v>292</v>
      </c>
      <c r="AT111" s="391" t="s">
        <v>292</v>
      </c>
      <c r="AU111" s="392" t="s">
        <v>292</v>
      </c>
      <c r="AV111" s="393" t="s">
        <v>292</v>
      </c>
      <c r="AW111" s="394" t="s">
        <v>292</v>
      </c>
      <c r="AX111" s="386" t="s">
        <v>292</v>
      </c>
      <c r="AY111" s="395"/>
      <c r="AZ111" s="415"/>
      <c r="BA111" s="387" t="str">
        <f t="shared" si="315"/>
        <v/>
      </c>
      <c r="BB111" s="388" t="s">
        <v>292</v>
      </c>
      <c r="BC111" s="389" t="s">
        <v>292</v>
      </c>
      <c r="BD111" s="389" t="s">
        <v>292</v>
      </c>
      <c r="BE111" s="390" t="s">
        <v>292</v>
      </c>
      <c r="BF111" s="391" t="s">
        <v>292</v>
      </c>
      <c r="BG111" s="392" t="s">
        <v>292</v>
      </c>
      <c r="BH111" s="393" t="s">
        <v>292</v>
      </c>
      <c r="BI111" s="394" t="s">
        <v>292</v>
      </c>
      <c r="BJ111" s="386" t="s">
        <v>292</v>
      </c>
      <c r="BK111" s="395"/>
      <c r="BL111" s="415"/>
      <c r="BM111" s="387" t="str">
        <f t="shared" si="316"/>
        <v/>
      </c>
      <c r="BN111" s="388" t="s">
        <v>292</v>
      </c>
      <c r="BO111" s="389" t="s">
        <v>292</v>
      </c>
      <c r="BP111" s="389" t="s">
        <v>292</v>
      </c>
      <c r="BQ111" s="390" t="s">
        <v>292</v>
      </c>
      <c r="BR111" s="391" t="s">
        <v>292</v>
      </c>
      <c r="BS111" s="392" t="s">
        <v>292</v>
      </c>
      <c r="BT111" s="393" t="s">
        <v>292</v>
      </c>
      <c r="BU111" s="394" t="s">
        <v>292</v>
      </c>
      <c r="BV111" s="386" t="s">
        <v>292</v>
      </c>
      <c r="BW111" s="395"/>
      <c r="BX111" s="421"/>
      <c r="BY111" s="387" t="str">
        <f t="shared" si="317"/>
        <v/>
      </c>
      <c r="BZ111" s="388" t="s">
        <v>292</v>
      </c>
      <c r="CA111" s="389" t="s">
        <v>292</v>
      </c>
      <c r="CB111" s="389" t="s">
        <v>292</v>
      </c>
      <c r="CC111" s="390" t="s">
        <v>292</v>
      </c>
      <c r="CD111" s="391" t="s">
        <v>292</v>
      </c>
      <c r="CE111" s="392" t="s">
        <v>292</v>
      </c>
      <c r="CF111" s="393" t="s">
        <v>292</v>
      </c>
      <c r="CG111" s="394" t="s">
        <v>292</v>
      </c>
      <c r="CH111" s="386" t="s">
        <v>292</v>
      </c>
      <c r="CI111" s="395"/>
      <c r="CJ111" s="421"/>
      <c r="CK111" s="387" t="str">
        <f t="shared" si="318"/>
        <v/>
      </c>
      <c r="CL111" s="388" t="s">
        <v>292</v>
      </c>
      <c r="CM111" s="389" t="s">
        <v>292</v>
      </c>
      <c r="CN111" s="389" t="s">
        <v>292</v>
      </c>
      <c r="CO111" s="390" t="s">
        <v>292</v>
      </c>
      <c r="CP111" s="391" t="s">
        <v>292</v>
      </c>
      <c r="CQ111" s="392" t="s">
        <v>292</v>
      </c>
      <c r="CR111" s="393" t="s">
        <v>292</v>
      </c>
      <c r="CS111" s="394" t="s">
        <v>292</v>
      </c>
      <c r="CT111" s="386" t="s">
        <v>292</v>
      </c>
      <c r="CU111" s="395"/>
      <c r="CV111" s="415"/>
      <c r="CW111" s="387" t="str">
        <f t="shared" si="319"/>
        <v/>
      </c>
      <c r="CX111" s="388" t="s">
        <v>292</v>
      </c>
      <c r="CY111" s="389" t="s">
        <v>292</v>
      </c>
      <c r="CZ111" s="389" t="s">
        <v>292</v>
      </c>
      <c r="DA111" s="390" t="s">
        <v>292</v>
      </c>
      <c r="DB111" s="391" t="s">
        <v>292</v>
      </c>
      <c r="DC111" s="392" t="s">
        <v>292</v>
      </c>
      <c r="DD111" s="393" t="s">
        <v>292</v>
      </c>
      <c r="DE111" s="394" t="s">
        <v>292</v>
      </c>
      <c r="DF111" s="386" t="s">
        <v>292</v>
      </c>
      <c r="DG111" s="395"/>
      <c r="DH111" s="415"/>
      <c r="DI111" s="387" t="str">
        <f t="shared" si="320"/>
        <v/>
      </c>
      <c r="DJ111" s="388" t="s">
        <v>292</v>
      </c>
      <c r="DK111" s="389" t="s">
        <v>292</v>
      </c>
      <c r="DL111" s="389" t="s">
        <v>292</v>
      </c>
      <c r="DM111" s="390" t="s">
        <v>292</v>
      </c>
      <c r="DN111" s="391" t="s">
        <v>292</v>
      </c>
      <c r="DO111" s="392" t="s">
        <v>292</v>
      </c>
      <c r="DP111" s="393" t="s">
        <v>292</v>
      </c>
      <c r="DQ111" s="394" t="s">
        <v>292</v>
      </c>
      <c r="DR111" s="386" t="s">
        <v>292</v>
      </c>
      <c r="DS111" s="395"/>
      <c r="DT111" s="415"/>
      <c r="DU111" s="387" t="str">
        <f t="shared" si="321"/>
        <v/>
      </c>
      <c r="DV111" s="388" t="s">
        <v>292</v>
      </c>
      <c r="DW111" s="389" t="s">
        <v>292</v>
      </c>
      <c r="DX111" s="389" t="s">
        <v>292</v>
      </c>
      <c r="DY111" s="390" t="s">
        <v>292</v>
      </c>
      <c r="DZ111" s="391" t="s">
        <v>292</v>
      </c>
      <c r="EA111" s="392" t="s">
        <v>292</v>
      </c>
      <c r="EB111" s="393" t="s">
        <v>292</v>
      </c>
      <c r="EC111" s="394" t="s">
        <v>292</v>
      </c>
      <c r="ED111" s="386" t="s">
        <v>292</v>
      </c>
      <c r="EE111" s="395"/>
      <c r="EF111" s="415"/>
      <c r="EG111" s="387" t="str">
        <f t="shared" si="322"/>
        <v/>
      </c>
      <c r="EH111" s="388" t="s">
        <v>292</v>
      </c>
      <c r="EI111" s="389" t="s">
        <v>292</v>
      </c>
      <c r="EJ111" s="389" t="s">
        <v>292</v>
      </c>
      <c r="EK111" s="390" t="s">
        <v>292</v>
      </c>
      <c r="EL111" s="391" t="s">
        <v>292</v>
      </c>
      <c r="EM111" s="392" t="s">
        <v>292</v>
      </c>
      <c r="EN111" s="393" t="s">
        <v>292</v>
      </c>
      <c r="EO111" s="394" t="s">
        <v>292</v>
      </c>
      <c r="EP111" s="386" t="s">
        <v>292</v>
      </c>
      <c r="EQ111" s="395"/>
      <c r="ER111" s="415"/>
      <c r="ES111" s="387" t="str">
        <f t="shared" si="323"/>
        <v/>
      </c>
      <c r="ET111" s="388" t="s">
        <v>292</v>
      </c>
      <c r="EU111" s="389" t="s">
        <v>292</v>
      </c>
      <c r="EV111" s="389" t="s">
        <v>292</v>
      </c>
      <c r="EW111" s="390" t="s">
        <v>292</v>
      </c>
      <c r="EX111" s="391" t="s">
        <v>292</v>
      </c>
      <c r="EY111" s="392" t="s">
        <v>292</v>
      </c>
      <c r="EZ111" s="393" t="s">
        <v>292</v>
      </c>
      <c r="FA111" s="394" t="s">
        <v>292</v>
      </c>
      <c r="FB111" s="386" t="s">
        <v>292</v>
      </c>
      <c r="FC111" s="395"/>
      <c r="FD111" s="415"/>
      <c r="FE111" s="387" t="str">
        <f t="shared" si="324"/>
        <v/>
      </c>
      <c r="FF111" s="388" t="s">
        <v>292</v>
      </c>
      <c r="FG111" s="389" t="s">
        <v>292</v>
      </c>
      <c r="FH111" s="389" t="s">
        <v>292</v>
      </c>
      <c r="FI111" s="390" t="s">
        <v>292</v>
      </c>
      <c r="FJ111" s="391" t="s">
        <v>292</v>
      </c>
      <c r="FK111" s="392" t="s">
        <v>292</v>
      </c>
      <c r="FL111" s="393" t="s">
        <v>292</v>
      </c>
      <c r="FM111" s="394" t="s">
        <v>292</v>
      </c>
      <c r="FN111" s="386" t="s">
        <v>292</v>
      </c>
      <c r="FO111" s="395"/>
      <c r="FP111" s="415"/>
      <c r="FQ111" s="387" t="str">
        <f t="shared" si="325"/>
        <v/>
      </c>
      <c r="FR111" s="388" t="s">
        <v>292</v>
      </c>
      <c r="FS111" s="389" t="s">
        <v>292</v>
      </c>
      <c r="FT111" s="389" t="s">
        <v>292</v>
      </c>
      <c r="FU111" s="390" t="s">
        <v>292</v>
      </c>
      <c r="FV111" s="391" t="s">
        <v>292</v>
      </c>
      <c r="FW111" s="392" t="s">
        <v>292</v>
      </c>
      <c r="FX111" s="393" t="s">
        <v>292</v>
      </c>
      <c r="FY111" s="394" t="s">
        <v>292</v>
      </c>
      <c r="FZ111" s="386" t="s">
        <v>292</v>
      </c>
      <c r="GA111" s="395"/>
      <c r="GB111" s="415"/>
      <c r="GC111" s="387" t="str">
        <f t="shared" si="326"/>
        <v/>
      </c>
      <c r="GD111" s="388" t="s">
        <v>292</v>
      </c>
      <c r="GE111" s="389" t="s">
        <v>292</v>
      </c>
      <c r="GF111" s="389" t="s">
        <v>292</v>
      </c>
      <c r="GG111" s="390" t="s">
        <v>292</v>
      </c>
      <c r="GH111" s="391" t="s">
        <v>292</v>
      </c>
      <c r="GI111" s="392" t="s">
        <v>292</v>
      </c>
      <c r="GJ111" s="393" t="s">
        <v>292</v>
      </c>
      <c r="GK111" s="394" t="s">
        <v>292</v>
      </c>
      <c r="GL111" s="386" t="s">
        <v>292</v>
      </c>
      <c r="GM111" s="395"/>
      <c r="GN111" s="415"/>
      <c r="GO111" s="387" t="str">
        <f t="shared" si="327"/>
        <v/>
      </c>
      <c r="GP111" s="388" t="s">
        <v>292</v>
      </c>
      <c r="GQ111" s="389" t="s">
        <v>292</v>
      </c>
      <c r="GR111" s="389" t="s">
        <v>292</v>
      </c>
      <c r="GS111" s="390" t="s">
        <v>292</v>
      </c>
      <c r="GT111" s="391" t="s">
        <v>292</v>
      </c>
      <c r="GU111" s="392" t="s">
        <v>292</v>
      </c>
      <c r="GV111" s="393" t="s">
        <v>292</v>
      </c>
      <c r="GW111" s="394" t="s">
        <v>292</v>
      </c>
      <c r="GX111" s="386"/>
      <c r="GY111" s="395"/>
      <c r="GZ111" s="415"/>
      <c r="HA111" s="387" t="str">
        <f t="shared" si="328"/>
        <v/>
      </c>
      <c r="HB111" s="388" t="s">
        <v>292</v>
      </c>
      <c r="HC111" s="389" t="s">
        <v>292</v>
      </c>
      <c r="HD111" s="389" t="s">
        <v>292</v>
      </c>
      <c r="HE111" s="390" t="s">
        <v>292</v>
      </c>
      <c r="HF111" s="391" t="s">
        <v>292</v>
      </c>
      <c r="HG111" s="392" t="s">
        <v>292</v>
      </c>
      <c r="HH111" s="393" t="s">
        <v>292</v>
      </c>
      <c r="HI111" s="394" t="s">
        <v>292</v>
      </c>
      <c r="HJ111" s="386" t="s">
        <v>292</v>
      </c>
      <c r="HK111" s="395"/>
      <c r="HM111" s="387" t="str">
        <f t="shared" si="329"/>
        <v/>
      </c>
      <c r="HN111" s="388" t="s">
        <v>292</v>
      </c>
      <c r="HO111" s="396"/>
      <c r="HP111" s="389"/>
      <c r="HQ111" s="390" t="s">
        <v>292</v>
      </c>
      <c r="HR111" s="391" t="s">
        <v>292</v>
      </c>
      <c r="HS111" s="392" t="s">
        <v>292</v>
      </c>
      <c r="HT111" s="393" t="s">
        <v>292</v>
      </c>
      <c r="HU111" s="394" t="s">
        <v>292</v>
      </c>
      <c r="HV111" s="386" t="s">
        <v>292</v>
      </c>
      <c r="HW111" s="395"/>
      <c r="HY111" s="387" t="str">
        <f t="shared" si="330"/>
        <v/>
      </c>
      <c r="HZ111" s="388" t="s">
        <v>292</v>
      </c>
      <c r="IA111" s="419" t="s">
        <v>292</v>
      </c>
      <c r="IB111" s="419" t="s">
        <v>292</v>
      </c>
      <c r="IC111" s="390" t="s">
        <v>292</v>
      </c>
      <c r="ID111" s="391" t="s">
        <v>292</v>
      </c>
      <c r="IE111" s="392" t="s">
        <v>292</v>
      </c>
      <c r="IF111" s="393" t="s">
        <v>292</v>
      </c>
      <c r="IG111" s="394" t="s">
        <v>292</v>
      </c>
      <c r="IH111" s="386" t="s">
        <v>292</v>
      </c>
      <c r="II111" s="395"/>
      <c r="IK111" s="387" t="str">
        <f t="shared" si="331"/>
        <v/>
      </c>
      <c r="IL111" s="388" t="s">
        <v>292</v>
      </c>
      <c r="IM111" s="419" t="s">
        <v>292</v>
      </c>
      <c r="IN111" s="419" t="s">
        <v>292</v>
      </c>
      <c r="IO111" s="390" t="s">
        <v>292</v>
      </c>
      <c r="IP111" s="391" t="s">
        <v>292</v>
      </c>
      <c r="IQ111" s="392" t="s">
        <v>292</v>
      </c>
      <c r="IR111" s="393" t="s">
        <v>292</v>
      </c>
      <c r="IS111" s="394" t="s">
        <v>292</v>
      </c>
      <c r="IT111" s="386" t="s">
        <v>292</v>
      </c>
      <c r="IU111" s="395"/>
      <c r="IV111" s="364" t="s">
        <v>292</v>
      </c>
      <c r="IW111" s="387" t="str">
        <f t="shared" si="239"/>
        <v/>
      </c>
      <c r="IX111" s="388" t="str">
        <f t="shared" si="240"/>
        <v/>
      </c>
      <c r="IY111" s="419" t="str">
        <f t="shared" si="246"/>
        <v/>
      </c>
      <c r="IZ111" s="396" t="str">
        <f t="shared" si="247"/>
        <v/>
      </c>
      <c r="JA111" s="390" t="str">
        <f t="shared" si="241"/>
        <v/>
      </c>
      <c r="JB111" s="391" t="str">
        <f t="shared" si="248"/>
        <v/>
      </c>
      <c r="JC111" s="392" t="str">
        <f t="shared" si="242"/>
        <v/>
      </c>
      <c r="JD111" s="393" t="str">
        <f t="shared" si="243"/>
        <v/>
      </c>
      <c r="JE111" s="394" t="str">
        <f t="shared" si="244"/>
        <v/>
      </c>
      <c r="JF111" s="386" t="str">
        <f t="shared" si="245"/>
        <v/>
      </c>
      <c r="JG111" s="395"/>
      <c r="JH111" s="420" t="s">
        <v>292</v>
      </c>
      <c r="JI111" s="387" t="str">
        <f t="shared" si="229"/>
        <v/>
      </c>
      <c r="JJ111" s="388" t="str">
        <f t="shared" si="230"/>
        <v/>
      </c>
      <c r="JK111" s="419" t="str">
        <f t="shared" si="231"/>
        <v/>
      </c>
      <c r="JL111" s="396" t="str">
        <f t="shared" si="232"/>
        <v/>
      </c>
      <c r="JM111" s="390" t="str">
        <f t="shared" si="233"/>
        <v/>
      </c>
      <c r="JN111" s="391" t="str">
        <f t="shared" si="234"/>
        <v/>
      </c>
      <c r="JO111" s="392" t="str">
        <f t="shared" si="235"/>
        <v/>
      </c>
      <c r="JP111" s="393" t="str">
        <f t="shared" si="236"/>
        <v/>
      </c>
      <c r="JQ111" s="394" t="str">
        <f t="shared" si="237"/>
        <v/>
      </c>
      <c r="JR111" s="386" t="str">
        <f t="shared" si="238"/>
        <v/>
      </c>
      <c r="JS111" s="395"/>
      <c r="JT111" s="420" t="s">
        <v>292</v>
      </c>
      <c r="JU111" s="387" t="str">
        <f t="shared" si="217"/>
        <v/>
      </c>
      <c r="JV111" s="388" t="str">
        <f t="shared" si="218"/>
        <v/>
      </c>
      <c r="JW111" s="419" t="str">
        <f t="shared" si="219"/>
        <v/>
      </c>
      <c r="JX111" s="396" t="str">
        <f t="shared" si="220"/>
        <v/>
      </c>
      <c r="JY111" s="390" t="str">
        <f t="shared" si="221"/>
        <v/>
      </c>
      <c r="JZ111" s="391" t="str">
        <f t="shared" si="222"/>
        <v/>
      </c>
      <c r="KA111" s="392" t="str">
        <f t="shared" si="223"/>
        <v/>
      </c>
      <c r="KB111" s="393" t="str">
        <f t="shared" si="224"/>
        <v/>
      </c>
      <c r="KC111" s="394" t="str">
        <f t="shared" si="225"/>
        <v/>
      </c>
      <c r="KD111" s="386" t="str">
        <f t="shared" si="226"/>
        <v/>
      </c>
      <c r="KE111" s="395"/>
      <c r="KG111" s="387" t="str">
        <f t="shared" si="208"/>
        <v/>
      </c>
      <c r="KH111" s="388" t="str">
        <f t="shared" si="209"/>
        <v/>
      </c>
      <c r="KI111" s="419" t="str">
        <f t="shared" si="210"/>
        <v/>
      </c>
      <c r="KJ111" s="396" t="str">
        <f t="shared" si="211"/>
        <v/>
      </c>
      <c r="KK111" s="390" t="str">
        <f t="shared" si="212"/>
        <v/>
      </c>
      <c r="KL111" s="391" t="str">
        <f t="shared" si="227"/>
        <v/>
      </c>
      <c r="KM111" s="392" t="str">
        <f t="shared" si="213"/>
        <v/>
      </c>
      <c r="KN111" s="393" t="str">
        <f t="shared" si="214"/>
        <v/>
      </c>
      <c r="KO111" s="394" t="str">
        <f t="shared" si="215"/>
        <v/>
      </c>
      <c r="KP111" s="386" t="str">
        <f t="shared" si="216"/>
        <v/>
      </c>
      <c r="KQ111" s="395"/>
    </row>
    <row r="112" spans="1:304" ht="13.5" customHeight="1">
      <c r="A112" s="385"/>
      <c r="B112" s="415" t="s">
        <v>617</v>
      </c>
      <c r="E112" s="387" t="str">
        <f t="shared" si="311"/>
        <v/>
      </c>
      <c r="F112" s="388" t="s">
        <v>292</v>
      </c>
      <c r="G112" s="389" t="s">
        <v>292</v>
      </c>
      <c r="H112" s="389" t="s">
        <v>292</v>
      </c>
      <c r="I112" s="390" t="s">
        <v>292</v>
      </c>
      <c r="J112" s="391" t="s">
        <v>292</v>
      </c>
      <c r="K112" s="392" t="s">
        <v>292</v>
      </c>
      <c r="L112" s="393" t="s">
        <v>292</v>
      </c>
      <c r="M112" s="394" t="s">
        <v>292</v>
      </c>
      <c r="N112" s="386" t="s">
        <v>292</v>
      </c>
      <c r="O112" s="395"/>
      <c r="P112" s="415"/>
      <c r="Q112" s="387" t="str">
        <f t="shared" si="312"/>
        <v/>
      </c>
      <c r="R112" s="388" t="s">
        <v>292</v>
      </c>
      <c r="S112" s="389" t="s">
        <v>292</v>
      </c>
      <c r="T112" s="389" t="s">
        <v>292</v>
      </c>
      <c r="U112" s="390" t="s">
        <v>292</v>
      </c>
      <c r="V112" s="391" t="s">
        <v>292</v>
      </c>
      <c r="W112" s="392" t="s">
        <v>292</v>
      </c>
      <c r="X112" s="393" t="s">
        <v>292</v>
      </c>
      <c r="Y112" s="394" t="s">
        <v>292</v>
      </c>
      <c r="Z112" s="386" t="s">
        <v>292</v>
      </c>
      <c r="AA112" s="395"/>
      <c r="AB112" s="415"/>
      <c r="AC112" s="387" t="str">
        <f t="shared" si="313"/>
        <v/>
      </c>
      <c r="AD112" s="388" t="s">
        <v>292</v>
      </c>
      <c r="AE112" s="389" t="s">
        <v>292</v>
      </c>
      <c r="AF112" s="389" t="s">
        <v>292</v>
      </c>
      <c r="AG112" s="390" t="s">
        <v>292</v>
      </c>
      <c r="AH112" s="391" t="s">
        <v>292</v>
      </c>
      <c r="AI112" s="392" t="s">
        <v>292</v>
      </c>
      <c r="AJ112" s="393" t="s">
        <v>292</v>
      </c>
      <c r="AK112" s="394" t="s">
        <v>292</v>
      </c>
      <c r="AL112" s="386" t="s">
        <v>292</v>
      </c>
      <c r="AM112" s="395"/>
      <c r="AN112" s="415"/>
      <c r="AO112" s="387" t="str">
        <f t="shared" si="314"/>
        <v/>
      </c>
      <c r="AP112" s="388" t="s">
        <v>292</v>
      </c>
      <c r="AQ112" s="389" t="s">
        <v>292</v>
      </c>
      <c r="AR112" s="389" t="s">
        <v>292</v>
      </c>
      <c r="AS112" s="390" t="s">
        <v>292</v>
      </c>
      <c r="AT112" s="391" t="s">
        <v>292</v>
      </c>
      <c r="AU112" s="392" t="s">
        <v>292</v>
      </c>
      <c r="AV112" s="393" t="s">
        <v>292</v>
      </c>
      <c r="AW112" s="394" t="s">
        <v>292</v>
      </c>
      <c r="AX112" s="386" t="s">
        <v>292</v>
      </c>
      <c r="AY112" s="395"/>
      <c r="AZ112" s="415"/>
      <c r="BA112" s="387" t="str">
        <f t="shared" si="315"/>
        <v/>
      </c>
      <c r="BB112" s="388" t="s">
        <v>292</v>
      </c>
      <c r="BC112" s="389" t="s">
        <v>292</v>
      </c>
      <c r="BD112" s="389" t="s">
        <v>292</v>
      </c>
      <c r="BE112" s="390" t="s">
        <v>292</v>
      </c>
      <c r="BF112" s="391" t="s">
        <v>292</v>
      </c>
      <c r="BG112" s="392" t="s">
        <v>292</v>
      </c>
      <c r="BH112" s="393" t="s">
        <v>292</v>
      </c>
      <c r="BI112" s="394" t="s">
        <v>292</v>
      </c>
      <c r="BJ112" s="386" t="s">
        <v>292</v>
      </c>
      <c r="BK112" s="395"/>
      <c r="BL112" s="415"/>
      <c r="BM112" s="387" t="str">
        <f t="shared" si="316"/>
        <v/>
      </c>
      <c r="BN112" s="388" t="s">
        <v>292</v>
      </c>
      <c r="BO112" s="389" t="s">
        <v>292</v>
      </c>
      <c r="BP112" s="389" t="s">
        <v>292</v>
      </c>
      <c r="BQ112" s="390" t="s">
        <v>292</v>
      </c>
      <c r="BR112" s="391" t="s">
        <v>292</v>
      </c>
      <c r="BS112" s="392" t="s">
        <v>292</v>
      </c>
      <c r="BT112" s="393" t="s">
        <v>292</v>
      </c>
      <c r="BU112" s="394" t="s">
        <v>292</v>
      </c>
      <c r="BV112" s="386" t="s">
        <v>292</v>
      </c>
      <c r="BW112" s="395"/>
      <c r="BX112" s="421"/>
      <c r="BY112" s="387" t="str">
        <f t="shared" si="317"/>
        <v/>
      </c>
      <c r="BZ112" s="388" t="s">
        <v>292</v>
      </c>
      <c r="CA112" s="389" t="s">
        <v>292</v>
      </c>
      <c r="CB112" s="389" t="s">
        <v>292</v>
      </c>
      <c r="CC112" s="390" t="s">
        <v>292</v>
      </c>
      <c r="CD112" s="391" t="s">
        <v>292</v>
      </c>
      <c r="CE112" s="392" t="s">
        <v>292</v>
      </c>
      <c r="CF112" s="393" t="s">
        <v>292</v>
      </c>
      <c r="CG112" s="394" t="s">
        <v>292</v>
      </c>
      <c r="CH112" s="386" t="s">
        <v>292</v>
      </c>
      <c r="CI112" s="395"/>
      <c r="CJ112" s="421"/>
      <c r="CK112" s="387">
        <f t="shared" si="318"/>
        <v>36621</v>
      </c>
      <c r="CL112" s="388" t="s">
        <v>364</v>
      </c>
      <c r="CM112" s="389">
        <v>36091</v>
      </c>
      <c r="CN112" s="389">
        <v>36144</v>
      </c>
      <c r="CO112" s="390" t="s">
        <v>647</v>
      </c>
      <c r="CP112" s="391" t="s">
        <v>648</v>
      </c>
      <c r="CQ112" s="392" t="s">
        <v>615</v>
      </c>
      <c r="CR112" s="393" t="s">
        <v>1335</v>
      </c>
      <c r="CS112" s="394" t="s">
        <v>649</v>
      </c>
      <c r="CT112" s="386" t="s">
        <v>292</v>
      </c>
      <c r="CU112" s="395"/>
      <c r="CV112" s="415"/>
      <c r="CW112" s="387">
        <f t="shared" si="319"/>
        <v>36711</v>
      </c>
      <c r="CX112" s="388" t="s">
        <v>365</v>
      </c>
      <c r="CY112" s="389">
        <v>36621</v>
      </c>
      <c r="CZ112" s="389">
        <v>36711</v>
      </c>
      <c r="DA112" s="390" t="s">
        <v>1183</v>
      </c>
      <c r="DB112" s="391" t="s">
        <v>766</v>
      </c>
      <c r="DC112" s="392" t="s">
        <v>615</v>
      </c>
      <c r="DD112" s="393" t="s">
        <v>1335</v>
      </c>
      <c r="DE112" s="394" t="s">
        <v>1184</v>
      </c>
      <c r="DF112" s="386" t="s">
        <v>292</v>
      </c>
      <c r="DG112" s="395"/>
      <c r="DH112" s="415"/>
      <c r="DI112" s="387">
        <f>IF(DM112="","",DI$3)</f>
        <v>37007</v>
      </c>
      <c r="DJ112" s="388" t="s">
        <v>366</v>
      </c>
      <c r="DK112" s="389">
        <v>36711</v>
      </c>
      <c r="DL112" s="389">
        <v>36737</v>
      </c>
      <c r="DM112" s="390" t="s">
        <v>1231</v>
      </c>
      <c r="DN112" s="391" t="s">
        <v>861</v>
      </c>
      <c r="DO112" s="392" t="s">
        <v>615</v>
      </c>
      <c r="DP112" s="393" t="s">
        <v>1335</v>
      </c>
      <c r="DQ112" s="394" t="s">
        <v>1232</v>
      </c>
      <c r="DR112" s="386"/>
      <c r="DS112" s="395"/>
      <c r="DT112" s="415"/>
      <c r="DU112" s="387" t="str">
        <f t="shared" si="321"/>
        <v/>
      </c>
      <c r="DV112" s="388" t="s">
        <v>292</v>
      </c>
      <c r="DW112" s="389" t="s">
        <v>292</v>
      </c>
      <c r="DX112" s="389" t="s">
        <v>292</v>
      </c>
      <c r="DY112" s="390" t="s">
        <v>292</v>
      </c>
      <c r="DZ112" s="391" t="s">
        <v>292</v>
      </c>
      <c r="EA112" s="392" t="s">
        <v>292</v>
      </c>
      <c r="EB112" s="393" t="s">
        <v>292</v>
      </c>
      <c r="EC112" s="394" t="s">
        <v>292</v>
      </c>
      <c r="ED112" s="386" t="s">
        <v>292</v>
      </c>
      <c r="EE112" s="395"/>
      <c r="EF112" s="415"/>
      <c r="EG112" s="387" t="str">
        <f t="shared" si="322"/>
        <v/>
      </c>
      <c r="EH112" s="388" t="s">
        <v>292</v>
      </c>
      <c r="EI112" s="389" t="s">
        <v>292</v>
      </c>
      <c r="EJ112" s="389" t="s">
        <v>292</v>
      </c>
      <c r="EK112" s="390" t="s">
        <v>292</v>
      </c>
      <c r="EL112" s="391" t="s">
        <v>292</v>
      </c>
      <c r="EM112" s="392" t="s">
        <v>292</v>
      </c>
      <c r="EN112" s="393" t="s">
        <v>292</v>
      </c>
      <c r="EO112" s="394" t="s">
        <v>292</v>
      </c>
      <c r="EP112" s="386" t="s">
        <v>292</v>
      </c>
      <c r="EQ112" s="395"/>
      <c r="ER112" s="415"/>
      <c r="ES112" s="387" t="str">
        <f t="shared" si="323"/>
        <v/>
      </c>
      <c r="ET112" s="388" t="s">
        <v>292</v>
      </c>
      <c r="EU112" s="389" t="s">
        <v>292</v>
      </c>
      <c r="EV112" s="389" t="s">
        <v>292</v>
      </c>
      <c r="EW112" s="390" t="s">
        <v>292</v>
      </c>
      <c r="EX112" s="391" t="s">
        <v>292</v>
      </c>
      <c r="EY112" s="392" t="s">
        <v>292</v>
      </c>
      <c r="EZ112" s="393" t="s">
        <v>292</v>
      </c>
      <c r="FA112" s="394" t="s">
        <v>292</v>
      </c>
      <c r="FB112" s="386" t="s">
        <v>292</v>
      </c>
      <c r="FC112" s="395"/>
      <c r="FD112" s="415"/>
      <c r="FE112" s="387" t="str">
        <f t="shared" si="324"/>
        <v/>
      </c>
      <c r="FF112" s="388" t="s">
        <v>292</v>
      </c>
      <c r="FG112" s="389" t="s">
        <v>292</v>
      </c>
      <c r="FH112" s="389" t="s">
        <v>292</v>
      </c>
      <c r="FI112" s="390" t="s">
        <v>292</v>
      </c>
      <c r="FJ112" s="391" t="s">
        <v>292</v>
      </c>
      <c r="FK112" s="392" t="s">
        <v>292</v>
      </c>
      <c r="FL112" s="393" t="s">
        <v>292</v>
      </c>
      <c r="FM112" s="394" t="s">
        <v>292</v>
      </c>
      <c r="FN112" s="386" t="s">
        <v>292</v>
      </c>
      <c r="FO112" s="395"/>
      <c r="FP112" s="415"/>
      <c r="FQ112" s="387" t="str">
        <f t="shared" si="325"/>
        <v/>
      </c>
      <c r="FR112" s="388" t="s">
        <v>292</v>
      </c>
      <c r="FS112" s="389" t="s">
        <v>292</v>
      </c>
      <c r="FT112" s="389" t="s">
        <v>292</v>
      </c>
      <c r="FU112" s="390" t="s">
        <v>292</v>
      </c>
      <c r="FV112" s="391" t="s">
        <v>292</v>
      </c>
      <c r="FW112" s="392" t="s">
        <v>292</v>
      </c>
      <c r="FX112" s="393" t="s">
        <v>292</v>
      </c>
      <c r="FY112" s="394" t="s">
        <v>292</v>
      </c>
      <c r="FZ112" s="386" t="s">
        <v>292</v>
      </c>
      <c r="GA112" s="395"/>
      <c r="GB112" s="415"/>
      <c r="GC112" s="387" t="str">
        <f t="shared" si="326"/>
        <v/>
      </c>
      <c r="GD112" s="388" t="s">
        <v>292</v>
      </c>
      <c r="GE112" s="389" t="s">
        <v>292</v>
      </c>
      <c r="GF112" s="389" t="s">
        <v>292</v>
      </c>
      <c r="GG112" s="390" t="s">
        <v>292</v>
      </c>
      <c r="GH112" s="391" t="s">
        <v>292</v>
      </c>
      <c r="GI112" s="392" t="s">
        <v>292</v>
      </c>
      <c r="GJ112" s="393" t="s">
        <v>292</v>
      </c>
      <c r="GK112" s="394" t="s">
        <v>292</v>
      </c>
      <c r="GL112" s="386" t="s">
        <v>292</v>
      </c>
      <c r="GM112" s="395"/>
      <c r="GN112" s="415"/>
      <c r="GO112" s="387" t="str">
        <f t="shared" si="327"/>
        <v/>
      </c>
      <c r="GP112" s="388" t="s">
        <v>292</v>
      </c>
      <c r="GQ112" s="389" t="s">
        <v>292</v>
      </c>
      <c r="GR112" s="389" t="s">
        <v>292</v>
      </c>
      <c r="GS112" s="390" t="s">
        <v>292</v>
      </c>
      <c r="GT112" s="391" t="s">
        <v>292</v>
      </c>
      <c r="GU112" s="392" t="s">
        <v>292</v>
      </c>
      <c r="GV112" s="393" t="s">
        <v>292</v>
      </c>
      <c r="GW112" s="394" t="s">
        <v>292</v>
      </c>
      <c r="GX112" s="386"/>
      <c r="GY112" s="395"/>
      <c r="GZ112" s="415"/>
      <c r="HA112" s="387" t="str">
        <f t="shared" si="328"/>
        <v/>
      </c>
      <c r="HB112" s="388" t="s">
        <v>292</v>
      </c>
      <c r="HC112" s="389" t="s">
        <v>292</v>
      </c>
      <c r="HD112" s="389" t="s">
        <v>292</v>
      </c>
      <c r="HE112" s="390" t="s">
        <v>292</v>
      </c>
      <c r="HF112" s="391" t="s">
        <v>292</v>
      </c>
      <c r="HG112" s="392" t="s">
        <v>292</v>
      </c>
      <c r="HH112" s="393" t="s">
        <v>292</v>
      </c>
      <c r="HI112" s="394" t="s">
        <v>292</v>
      </c>
      <c r="HJ112" s="386" t="s">
        <v>292</v>
      </c>
      <c r="HK112" s="395"/>
      <c r="HM112" s="387" t="str">
        <f t="shared" si="329"/>
        <v/>
      </c>
      <c r="HN112" s="388" t="s">
        <v>292</v>
      </c>
      <c r="HO112" s="396"/>
      <c r="HP112" s="389"/>
      <c r="HQ112" s="390" t="s">
        <v>292</v>
      </c>
      <c r="HR112" s="391" t="s">
        <v>292</v>
      </c>
      <c r="HS112" s="392" t="s">
        <v>292</v>
      </c>
      <c r="HT112" s="393" t="s">
        <v>292</v>
      </c>
      <c r="HU112" s="394" t="s">
        <v>292</v>
      </c>
      <c r="HV112" s="386" t="s">
        <v>292</v>
      </c>
      <c r="HW112" s="395"/>
      <c r="HY112" s="387" t="str">
        <f t="shared" si="330"/>
        <v/>
      </c>
      <c r="HZ112" s="388" t="s">
        <v>292</v>
      </c>
      <c r="IA112" s="419" t="s">
        <v>292</v>
      </c>
      <c r="IB112" s="419" t="s">
        <v>292</v>
      </c>
      <c r="IC112" s="390" t="s">
        <v>292</v>
      </c>
      <c r="ID112" s="391" t="s">
        <v>292</v>
      </c>
      <c r="IE112" s="392" t="s">
        <v>292</v>
      </c>
      <c r="IF112" s="393" t="s">
        <v>292</v>
      </c>
      <c r="IG112" s="394" t="s">
        <v>292</v>
      </c>
      <c r="IH112" s="386" t="s">
        <v>292</v>
      </c>
      <c r="II112" s="395"/>
      <c r="IK112" s="387" t="str">
        <f t="shared" si="331"/>
        <v/>
      </c>
      <c r="IL112" s="388" t="s">
        <v>292</v>
      </c>
      <c r="IM112" s="419" t="s">
        <v>292</v>
      </c>
      <c r="IN112" s="419" t="s">
        <v>292</v>
      </c>
      <c r="IO112" s="390" t="s">
        <v>292</v>
      </c>
      <c r="IP112" s="391" t="s">
        <v>292</v>
      </c>
      <c r="IQ112" s="392" t="s">
        <v>292</v>
      </c>
      <c r="IR112" s="393" t="s">
        <v>292</v>
      </c>
      <c r="IS112" s="394" t="s">
        <v>292</v>
      </c>
      <c r="IT112" s="386" t="s">
        <v>292</v>
      </c>
      <c r="IU112" s="395"/>
      <c r="IV112" s="364" t="s">
        <v>292</v>
      </c>
      <c r="IW112" s="387" t="str">
        <f t="shared" si="239"/>
        <v/>
      </c>
      <c r="IX112" s="388" t="str">
        <f t="shared" si="240"/>
        <v/>
      </c>
      <c r="IY112" s="419" t="str">
        <f t="shared" si="246"/>
        <v/>
      </c>
      <c r="IZ112" s="396" t="str">
        <f t="shared" si="247"/>
        <v/>
      </c>
      <c r="JA112" s="390" t="str">
        <f t="shared" si="241"/>
        <v/>
      </c>
      <c r="JB112" s="391" t="str">
        <f t="shared" si="248"/>
        <v/>
      </c>
      <c r="JC112" s="392" t="str">
        <f t="shared" si="242"/>
        <v/>
      </c>
      <c r="JD112" s="393" t="str">
        <f t="shared" si="243"/>
        <v/>
      </c>
      <c r="JE112" s="394" t="str">
        <f t="shared" si="244"/>
        <v/>
      </c>
      <c r="JF112" s="386" t="str">
        <f t="shared" si="245"/>
        <v/>
      </c>
      <c r="JG112" s="395"/>
      <c r="JH112" s="420" t="s">
        <v>292</v>
      </c>
      <c r="JI112" s="387" t="str">
        <f t="shared" si="229"/>
        <v/>
      </c>
      <c r="JJ112" s="388" t="str">
        <f t="shared" si="230"/>
        <v/>
      </c>
      <c r="JK112" s="419" t="str">
        <f t="shared" si="231"/>
        <v/>
      </c>
      <c r="JL112" s="396" t="str">
        <f t="shared" si="232"/>
        <v/>
      </c>
      <c r="JM112" s="390" t="str">
        <f t="shared" si="233"/>
        <v/>
      </c>
      <c r="JN112" s="391" t="str">
        <f t="shared" si="234"/>
        <v/>
      </c>
      <c r="JO112" s="392" t="str">
        <f t="shared" si="235"/>
        <v/>
      </c>
      <c r="JP112" s="393" t="str">
        <f t="shared" si="236"/>
        <v/>
      </c>
      <c r="JQ112" s="394" t="str">
        <f t="shared" si="237"/>
        <v/>
      </c>
      <c r="JR112" s="386" t="str">
        <f t="shared" si="238"/>
        <v/>
      </c>
      <c r="JS112" s="395"/>
      <c r="JT112" s="420" t="s">
        <v>292</v>
      </c>
      <c r="JU112" s="387" t="str">
        <f t="shared" si="217"/>
        <v/>
      </c>
      <c r="JV112" s="388" t="str">
        <f t="shared" si="218"/>
        <v/>
      </c>
      <c r="JW112" s="419" t="str">
        <f t="shared" si="219"/>
        <v/>
      </c>
      <c r="JX112" s="396" t="str">
        <f t="shared" si="220"/>
        <v/>
      </c>
      <c r="JY112" s="390" t="str">
        <f t="shared" si="221"/>
        <v/>
      </c>
      <c r="JZ112" s="391" t="str">
        <f t="shared" si="222"/>
        <v/>
      </c>
      <c r="KA112" s="392" t="str">
        <f t="shared" si="223"/>
        <v/>
      </c>
      <c r="KB112" s="393" t="str">
        <f t="shared" si="224"/>
        <v/>
      </c>
      <c r="KC112" s="394" t="str">
        <f t="shared" si="225"/>
        <v/>
      </c>
      <c r="KD112" s="386" t="str">
        <f t="shared" si="226"/>
        <v/>
      </c>
      <c r="KE112" s="395"/>
      <c r="KG112" s="387" t="str">
        <f t="shared" si="208"/>
        <v/>
      </c>
      <c r="KH112" s="388" t="str">
        <f t="shared" si="209"/>
        <v/>
      </c>
      <c r="KI112" s="419" t="str">
        <f t="shared" si="210"/>
        <v/>
      </c>
      <c r="KJ112" s="396" t="str">
        <f t="shared" si="211"/>
        <v/>
      </c>
      <c r="KK112" s="390" t="str">
        <f t="shared" si="212"/>
        <v/>
      </c>
      <c r="KL112" s="391" t="str">
        <f t="shared" si="227"/>
        <v/>
      </c>
      <c r="KM112" s="392" t="str">
        <f t="shared" si="213"/>
        <v/>
      </c>
      <c r="KN112" s="393" t="str">
        <f t="shared" si="214"/>
        <v/>
      </c>
      <c r="KO112" s="394" t="str">
        <f t="shared" si="215"/>
        <v/>
      </c>
      <c r="KP112" s="386" t="str">
        <f t="shared" si="216"/>
        <v/>
      </c>
      <c r="KQ112" s="395"/>
    </row>
    <row r="113" spans="1:304" ht="13.5" customHeight="1">
      <c r="A113" s="385"/>
      <c r="B113" s="415" t="s">
        <v>617</v>
      </c>
      <c r="E113" s="387" t="str">
        <f t="shared" si="311"/>
        <v/>
      </c>
      <c r="F113" s="388"/>
      <c r="G113" s="389"/>
      <c r="H113" s="389"/>
      <c r="I113" s="390"/>
      <c r="J113" s="391"/>
      <c r="K113" s="392"/>
      <c r="L113" s="393"/>
      <c r="M113" s="394"/>
      <c r="O113" s="395"/>
      <c r="P113" s="415"/>
      <c r="Q113" s="387" t="str">
        <f t="shared" si="312"/>
        <v/>
      </c>
      <c r="R113" s="388"/>
      <c r="S113" s="389"/>
      <c r="T113" s="389"/>
      <c r="U113" s="390"/>
      <c r="V113" s="391"/>
      <c r="W113" s="392"/>
      <c r="X113" s="393"/>
      <c r="Y113" s="394"/>
      <c r="AA113" s="395"/>
      <c r="AB113" s="415"/>
      <c r="AC113" s="387" t="str">
        <f t="shared" si="313"/>
        <v/>
      </c>
      <c r="AD113" s="388"/>
      <c r="AE113" s="389"/>
      <c r="AF113" s="389"/>
      <c r="AG113" s="390"/>
      <c r="AH113" s="391"/>
      <c r="AI113" s="392"/>
      <c r="AJ113" s="393"/>
      <c r="AK113" s="394"/>
      <c r="AL113" s="386"/>
      <c r="AM113" s="395"/>
      <c r="AN113" s="415"/>
      <c r="AO113" s="387" t="str">
        <f t="shared" si="314"/>
        <v/>
      </c>
      <c r="AP113" s="388"/>
      <c r="AQ113" s="389"/>
      <c r="AR113" s="389"/>
      <c r="AS113" s="390"/>
      <c r="AT113" s="391"/>
      <c r="AU113" s="392"/>
      <c r="AV113" s="393"/>
      <c r="AW113" s="394"/>
      <c r="AX113" s="386"/>
      <c r="AY113" s="395"/>
      <c r="AZ113" s="415"/>
      <c r="BA113" s="387" t="str">
        <f t="shared" si="315"/>
        <v/>
      </c>
      <c r="BB113" s="388"/>
      <c r="BC113" s="389"/>
      <c r="BD113" s="389"/>
      <c r="BE113" s="390"/>
      <c r="BF113" s="391"/>
      <c r="BG113" s="392"/>
      <c r="BH113" s="393"/>
      <c r="BI113" s="394"/>
      <c r="BJ113" s="386"/>
      <c r="BK113" s="395"/>
      <c r="BL113" s="415"/>
      <c r="BM113" s="387" t="str">
        <f t="shared" si="316"/>
        <v/>
      </c>
      <c r="BN113" s="388"/>
      <c r="BO113" s="389"/>
      <c r="BP113" s="389"/>
      <c r="BQ113" s="390"/>
      <c r="BR113" s="391"/>
      <c r="BS113" s="392"/>
      <c r="BT113" s="393"/>
      <c r="BU113" s="394"/>
      <c r="BV113" s="386"/>
      <c r="BW113" s="395"/>
      <c r="BX113" s="421"/>
      <c r="BY113" s="387" t="str">
        <f t="shared" si="317"/>
        <v/>
      </c>
      <c r="BZ113" s="388"/>
      <c r="CA113" s="389"/>
      <c r="CB113" s="389"/>
      <c r="CC113" s="390"/>
      <c r="CD113" s="391"/>
      <c r="CE113" s="392"/>
      <c r="CF113" s="393"/>
      <c r="CG113" s="394"/>
      <c r="CH113" s="386"/>
      <c r="CI113" s="395"/>
      <c r="CJ113" s="421"/>
      <c r="CK113" s="387">
        <f t="shared" si="318"/>
        <v>36621</v>
      </c>
      <c r="CL113" s="388" t="s">
        <v>364</v>
      </c>
      <c r="CM113" s="389">
        <v>36144</v>
      </c>
      <c r="CN113" s="389">
        <v>36438</v>
      </c>
      <c r="CO113" s="390" t="s">
        <v>647</v>
      </c>
      <c r="CP113" s="391" t="s">
        <v>648</v>
      </c>
      <c r="CQ113" s="392" t="s">
        <v>615</v>
      </c>
      <c r="CR113" s="393" t="s">
        <v>1335</v>
      </c>
      <c r="CS113" s="394" t="s">
        <v>649</v>
      </c>
      <c r="CT113" s="386" t="s">
        <v>292</v>
      </c>
      <c r="CU113" s="395"/>
      <c r="CV113" s="415"/>
      <c r="CW113" s="387" t="str">
        <f t="shared" si="319"/>
        <v/>
      </c>
      <c r="CX113" s="388"/>
      <c r="CY113" s="389"/>
      <c r="CZ113" s="389"/>
      <c r="DA113" s="390"/>
      <c r="DB113" s="391"/>
      <c r="DC113" s="392"/>
      <c r="DD113" s="393"/>
      <c r="DE113" s="394"/>
      <c r="DF113" s="386"/>
      <c r="DG113" s="395"/>
      <c r="DH113" s="415"/>
      <c r="DI113" s="387">
        <f>IF(DM113="","",DI$3)</f>
        <v>37007</v>
      </c>
      <c r="DJ113" s="388" t="s">
        <v>366</v>
      </c>
      <c r="DK113" s="389">
        <v>36737</v>
      </c>
      <c r="DL113" s="389">
        <v>36865</v>
      </c>
      <c r="DM113" s="390" t="s">
        <v>1233</v>
      </c>
      <c r="DN113" s="391" t="s">
        <v>736</v>
      </c>
      <c r="DO113" s="392" t="s">
        <v>615</v>
      </c>
      <c r="DP113" s="393" t="s">
        <v>1335</v>
      </c>
      <c r="DQ113" s="394" t="s">
        <v>1234</v>
      </c>
      <c r="DR113" s="386" t="s">
        <v>292</v>
      </c>
      <c r="DS113" s="395"/>
      <c r="DT113" s="415"/>
      <c r="DU113" s="387" t="str">
        <f t="shared" si="321"/>
        <v/>
      </c>
      <c r="DV113" s="388"/>
      <c r="DW113" s="389"/>
      <c r="DX113" s="389"/>
      <c r="DY113" s="390"/>
      <c r="DZ113" s="391"/>
      <c r="EA113" s="392"/>
      <c r="EB113" s="393"/>
      <c r="EC113" s="394"/>
      <c r="ED113" s="386"/>
      <c r="EE113" s="395"/>
      <c r="EF113" s="415"/>
      <c r="EG113" s="387" t="str">
        <f t="shared" si="322"/>
        <v/>
      </c>
      <c r="EH113" s="388"/>
      <c r="EI113" s="389"/>
      <c r="EJ113" s="389"/>
      <c r="EK113" s="390"/>
      <c r="EL113" s="391"/>
      <c r="EM113" s="392"/>
      <c r="EN113" s="393"/>
      <c r="EO113" s="394"/>
      <c r="EP113" s="386"/>
      <c r="EQ113" s="395"/>
      <c r="ER113" s="415"/>
      <c r="ES113" s="387" t="str">
        <f t="shared" si="323"/>
        <v/>
      </c>
      <c r="ET113" s="388"/>
      <c r="EU113" s="389"/>
      <c r="EV113" s="389"/>
      <c r="EW113" s="390"/>
      <c r="EX113" s="391"/>
      <c r="EY113" s="392"/>
      <c r="EZ113" s="393"/>
      <c r="FA113" s="394"/>
      <c r="FB113" s="386"/>
      <c r="FC113" s="395"/>
      <c r="FD113" s="415"/>
      <c r="FE113" s="387" t="str">
        <f t="shared" si="324"/>
        <v/>
      </c>
      <c r="FF113" s="388"/>
      <c r="FG113" s="389"/>
      <c r="FH113" s="389"/>
      <c r="FI113" s="390"/>
      <c r="FJ113" s="391"/>
      <c r="FK113" s="392"/>
      <c r="FL113" s="393"/>
      <c r="FM113" s="394"/>
      <c r="FN113" s="386"/>
      <c r="FO113" s="395"/>
      <c r="FP113" s="415"/>
      <c r="FQ113" s="387" t="str">
        <f t="shared" si="325"/>
        <v/>
      </c>
      <c r="FR113" s="388"/>
      <c r="FS113" s="389"/>
      <c r="FT113" s="389"/>
      <c r="FU113" s="390"/>
      <c r="FV113" s="391"/>
      <c r="FW113" s="392"/>
      <c r="FX113" s="393"/>
      <c r="FY113" s="394"/>
      <c r="FZ113" s="386"/>
      <c r="GA113" s="395"/>
      <c r="GB113" s="415"/>
      <c r="GC113" s="387" t="str">
        <f t="shared" si="326"/>
        <v/>
      </c>
      <c r="GD113" s="388"/>
      <c r="GE113" s="389"/>
      <c r="GF113" s="389"/>
      <c r="GG113" s="390"/>
      <c r="GH113" s="391"/>
      <c r="GI113" s="392"/>
      <c r="GJ113" s="393"/>
      <c r="GK113" s="394"/>
      <c r="GL113" s="386"/>
      <c r="GM113" s="395"/>
      <c r="GN113" s="415"/>
      <c r="GO113" s="387" t="str">
        <f t="shared" si="327"/>
        <v/>
      </c>
      <c r="GP113" s="388"/>
      <c r="GQ113" s="389"/>
      <c r="GR113" s="389"/>
      <c r="GS113" s="390"/>
      <c r="GT113" s="391"/>
      <c r="GU113" s="392"/>
      <c r="GV113" s="393"/>
      <c r="GW113" s="394"/>
      <c r="GX113" s="386"/>
      <c r="GY113" s="395"/>
      <c r="GZ113" s="415"/>
      <c r="HA113" s="387" t="str">
        <f t="shared" si="328"/>
        <v/>
      </c>
      <c r="HB113" s="388"/>
      <c r="HC113" s="389"/>
      <c r="HD113" s="389"/>
      <c r="HE113" s="390"/>
      <c r="HF113" s="391"/>
      <c r="HG113" s="392"/>
      <c r="HH113" s="393"/>
      <c r="HI113" s="394"/>
      <c r="HJ113" s="386"/>
      <c r="HK113" s="395"/>
      <c r="HM113" s="387" t="str">
        <f t="shared" si="329"/>
        <v/>
      </c>
      <c r="HN113" s="388" t="s">
        <v>292</v>
      </c>
      <c r="HO113" s="396"/>
      <c r="HP113" s="389"/>
      <c r="HQ113" s="390" t="s">
        <v>292</v>
      </c>
      <c r="HR113" s="391" t="s">
        <v>292</v>
      </c>
      <c r="HS113" s="392" t="s">
        <v>292</v>
      </c>
      <c r="HT113" s="393" t="s">
        <v>292</v>
      </c>
      <c r="HU113" s="394" t="s">
        <v>292</v>
      </c>
      <c r="HV113" s="386" t="s">
        <v>292</v>
      </c>
      <c r="HW113" s="395"/>
      <c r="HY113" s="387" t="str">
        <f t="shared" si="330"/>
        <v/>
      </c>
      <c r="HZ113" s="388" t="s">
        <v>292</v>
      </c>
      <c r="IA113" s="419" t="s">
        <v>292</v>
      </c>
      <c r="IB113" s="419" t="s">
        <v>292</v>
      </c>
      <c r="IC113" s="390" t="s">
        <v>292</v>
      </c>
      <c r="ID113" s="391" t="s">
        <v>292</v>
      </c>
      <c r="IE113" s="392" t="s">
        <v>292</v>
      </c>
      <c r="IF113" s="393" t="s">
        <v>292</v>
      </c>
      <c r="IG113" s="394" t="s">
        <v>292</v>
      </c>
      <c r="IH113" s="386" t="s">
        <v>292</v>
      </c>
      <c r="II113" s="395"/>
      <c r="IK113" s="387" t="str">
        <f t="shared" si="331"/>
        <v/>
      </c>
      <c r="IL113" s="388" t="s">
        <v>292</v>
      </c>
      <c r="IM113" s="419" t="s">
        <v>292</v>
      </c>
      <c r="IN113" s="419" t="s">
        <v>292</v>
      </c>
      <c r="IO113" s="390" t="s">
        <v>292</v>
      </c>
      <c r="IP113" s="391" t="s">
        <v>292</v>
      </c>
      <c r="IQ113" s="392" t="s">
        <v>292</v>
      </c>
      <c r="IR113" s="393" t="s">
        <v>292</v>
      </c>
      <c r="IS113" s="394" t="s">
        <v>292</v>
      </c>
      <c r="IT113" s="386" t="s">
        <v>292</v>
      </c>
      <c r="IU113" s="395"/>
      <c r="IV113" s="364" t="s">
        <v>292</v>
      </c>
      <c r="IW113" s="387" t="str">
        <f t="shared" si="239"/>
        <v/>
      </c>
      <c r="IX113" s="388" t="str">
        <f t="shared" si="240"/>
        <v/>
      </c>
      <c r="IY113" s="419" t="str">
        <f t="shared" si="246"/>
        <v/>
      </c>
      <c r="IZ113" s="396" t="str">
        <f t="shared" si="247"/>
        <v/>
      </c>
      <c r="JA113" s="390" t="str">
        <f t="shared" si="241"/>
        <v/>
      </c>
      <c r="JB113" s="391" t="str">
        <f t="shared" si="248"/>
        <v/>
      </c>
      <c r="JC113" s="392" t="str">
        <f t="shared" si="242"/>
        <v/>
      </c>
      <c r="JD113" s="393" t="str">
        <f t="shared" si="243"/>
        <v/>
      </c>
      <c r="JE113" s="394" t="str">
        <f t="shared" si="244"/>
        <v/>
      </c>
      <c r="JF113" s="386" t="str">
        <f t="shared" si="245"/>
        <v/>
      </c>
      <c r="JG113" s="395"/>
      <c r="JH113" s="420" t="s">
        <v>292</v>
      </c>
      <c r="JI113" s="387" t="str">
        <f t="shared" si="229"/>
        <v/>
      </c>
      <c r="JJ113" s="388" t="str">
        <f t="shared" si="230"/>
        <v/>
      </c>
      <c r="JK113" s="419" t="str">
        <f t="shared" si="231"/>
        <v/>
      </c>
      <c r="JL113" s="396" t="str">
        <f t="shared" si="232"/>
        <v/>
      </c>
      <c r="JM113" s="390" t="str">
        <f t="shared" si="233"/>
        <v/>
      </c>
      <c r="JN113" s="391" t="str">
        <f t="shared" si="234"/>
        <v/>
      </c>
      <c r="JO113" s="392" t="str">
        <f t="shared" si="235"/>
        <v/>
      </c>
      <c r="JP113" s="393" t="str">
        <f t="shared" si="236"/>
        <v/>
      </c>
      <c r="JQ113" s="394" t="str">
        <f t="shared" si="237"/>
        <v/>
      </c>
      <c r="JR113" s="386" t="str">
        <f t="shared" si="238"/>
        <v/>
      </c>
      <c r="JS113" s="395"/>
      <c r="JT113" s="420" t="s">
        <v>292</v>
      </c>
      <c r="JU113" s="387" t="str">
        <f t="shared" si="217"/>
        <v/>
      </c>
      <c r="JV113" s="388" t="str">
        <f t="shared" si="218"/>
        <v/>
      </c>
      <c r="JW113" s="419" t="str">
        <f t="shared" si="219"/>
        <v/>
      </c>
      <c r="JX113" s="396" t="str">
        <f t="shared" si="220"/>
        <v/>
      </c>
      <c r="JY113" s="390" t="str">
        <f t="shared" si="221"/>
        <v/>
      </c>
      <c r="JZ113" s="391" t="str">
        <f t="shared" si="222"/>
        <v/>
      </c>
      <c r="KA113" s="392" t="str">
        <f t="shared" si="223"/>
        <v/>
      </c>
      <c r="KB113" s="393" t="str">
        <f t="shared" si="224"/>
        <v/>
      </c>
      <c r="KC113" s="394" t="str">
        <f t="shared" si="225"/>
        <v/>
      </c>
      <c r="KD113" s="386" t="str">
        <f t="shared" si="226"/>
        <v/>
      </c>
      <c r="KE113" s="395"/>
      <c r="KG113" s="387" t="str">
        <f t="shared" si="208"/>
        <v/>
      </c>
      <c r="KH113" s="388" t="str">
        <f t="shared" si="209"/>
        <v/>
      </c>
      <c r="KI113" s="419" t="str">
        <f t="shared" si="210"/>
        <v/>
      </c>
      <c r="KJ113" s="396" t="str">
        <f t="shared" si="211"/>
        <v/>
      </c>
      <c r="KK113" s="390" t="str">
        <f t="shared" si="212"/>
        <v/>
      </c>
      <c r="KL113" s="391" t="str">
        <f t="shared" si="227"/>
        <v/>
      </c>
      <c r="KM113" s="392" t="str">
        <f t="shared" si="213"/>
        <v/>
      </c>
      <c r="KN113" s="393" t="str">
        <f t="shared" si="214"/>
        <v/>
      </c>
      <c r="KO113" s="394" t="str">
        <f t="shared" si="215"/>
        <v/>
      </c>
      <c r="KP113" s="386" t="str">
        <f t="shared" si="216"/>
        <v/>
      </c>
      <c r="KQ113" s="395"/>
    </row>
    <row r="114" spans="1:304" ht="13.5" customHeight="1">
      <c r="A114" s="385"/>
      <c r="B114" s="415" t="s">
        <v>617</v>
      </c>
      <c r="E114" s="387" t="str">
        <f t="shared" si="311"/>
        <v/>
      </c>
      <c r="F114" s="388" t="s">
        <v>292</v>
      </c>
      <c r="G114" s="389" t="s">
        <v>292</v>
      </c>
      <c r="H114" s="389" t="s">
        <v>292</v>
      </c>
      <c r="I114" s="390" t="s">
        <v>292</v>
      </c>
      <c r="J114" s="391" t="s">
        <v>292</v>
      </c>
      <c r="K114" s="392" t="s">
        <v>292</v>
      </c>
      <c r="L114" s="393" t="s">
        <v>292</v>
      </c>
      <c r="M114" s="394" t="s">
        <v>292</v>
      </c>
      <c r="N114" s="386" t="s">
        <v>292</v>
      </c>
      <c r="O114" s="395"/>
      <c r="P114" s="415"/>
      <c r="Q114" s="387" t="str">
        <f t="shared" si="312"/>
        <v/>
      </c>
      <c r="R114" s="388" t="s">
        <v>292</v>
      </c>
      <c r="S114" s="389" t="s">
        <v>292</v>
      </c>
      <c r="T114" s="389" t="s">
        <v>292</v>
      </c>
      <c r="U114" s="390" t="s">
        <v>292</v>
      </c>
      <c r="V114" s="391" t="s">
        <v>292</v>
      </c>
      <c r="W114" s="392" t="s">
        <v>292</v>
      </c>
      <c r="X114" s="393" t="s">
        <v>292</v>
      </c>
      <c r="Y114" s="394" t="s">
        <v>292</v>
      </c>
      <c r="Z114" s="386" t="s">
        <v>292</v>
      </c>
      <c r="AA114" s="395"/>
      <c r="AB114" s="415"/>
      <c r="AC114" s="387" t="str">
        <f t="shared" si="313"/>
        <v/>
      </c>
      <c r="AD114" s="388" t="s">
        <v>292</v>
      </c>
      <c r="AE114" s="389" t="s">
        <v>292</v>
      </c>
      <c r="AF114" s="389" t="s">
        <v>292</v>
      </c>
      <c r="AG114" s="390" t="s">
        <v>292</v>
      </c>
      <c r="AH114" s="391" t="s">
        <v>292</v>
      </c>
      <c r="AI114" s="392" t="s">
        <v>292</v>
      </c>
      <c r="AJ114" s="393" t="s">
        <v>292</v>
      </c>
      <c r="AK114" s="394" t="s">
        <v>292</v>
      </c>
      <c r="AL114" s="386" t="s">
        <v>292</v>
      </c>
      <c r="AM114" s="395"/>
      <c r="AN114" s="415"/>
      <c r="AO114" s="387" t="str">
        <f t="shared" si="314"/>
        <v/>
      </c>
      <c r="AP114" s="388" t="s">
        <v>292</v>
      </c>
      <c r="AQ114" s="389" t="s">
        <v>292</v>
      </c>
      <c r="AR114" s="389" t="s">
        <v>292</v>
      </c>
      <c r="AS114" s="390" t="s">
        <v>292</v>
      </c>
      <c r="AT114" s="391" t="s">
        <v>292</v>
      </c>
      <c r="AU114" s="392" t="s">
        <v>292</v>
      </c>
      <c r="AV114" s="393" t="s">
        <v>292</v>
      </c>
      <c r="AW114" s="394" t="s">
        <v>292</v>
      </c>
      <c r="AX114" s="386" t="s">
        <v>292</v>
      </c>
      <c r="AY114" s="395"/>
      <c r="AZ114" s="415"/>
      <c r="BA114" s="387" t="str">
        <f t="shared" si="315"/>
        <v/>
      </c>
      <c r="BB114" s="388" t="s">
        <v>292</v>
      </c>
      <c r="BC114" s="389" t="s">
        <v>292</v>
      </c>
      <c r="BD114" s="389" t="s">
        <v>292</v>
      </c>
      <c r="BE114" s="390" t="s">
        <v>292</v>
      </c>
      <c r="BF114" s="391" t="s">
        <v>292</v>
      </c>
      <c r="BG114" s="392" t="s">
        <v>292</v>
      </c>
      <c r="BH114" s="393" t="s">
        <v>292</v>
      </c>
      <c r="BI114" s="394" t="s">
        <v>292</v>
      </c>
      <c r="BJ114" s="386" t="s">
        <v>292</v>
      </c>
      <c r="BK114" s="395"/>
      <c r="BL114" s="415"/>
      <c r="BM114" s="387" t="str">
        <f t="shared" si="316"/>
        <v/>
      </c>
      <c r="BN114" s="388" t="s">
        <v>292</v>
      </c>
      <c r="BO114" s="389" t="s">
        <v>292</v>
      </c>
      <c r="BP114" s="389" t="s">
        <v>292</v>
      </c>
      <c r="BQ114" s="390" t="s">
        <v>292</v>
      </c>
      <c r="BR114" s="391" t="s">
        <v>292</v>
      </c>
      <c r="BS114" s="392" t="s">
        <v>292</v>
      </c>
      <c r="BT114" s="393" t="s">
        <v>292</v>
      </c>
      <c r="BU114" s="394" t="s">
        <v>292</v>
      </c>
      <c r="BV114" s="386" t="s">
        <v>292</v>
      </c>
      <c r="BW114" s="395"/>
      <c r="BX114" s="421"/>
      <c r="BY114" s="387" t="str">
        <f t="shared" si="317"/>
        <v/>
      </c>
      <c r="BZ114" s="388" t="s">
        <v>292</v>
      </c>
      <c r="CA114" s="389" t="s">
        <v>292</v>
      </c>
      <c r="CB114" s="389" t="s">
        <v>292</v>
      </c>
      <c r="CC114" s="390" t="s">
        <v>292</v>
      </c>
      <c r="CD114" s="391" t="s">
        <v>292</v>
      </c>
      <c r="CE114" s="392" t="s">
        <v>292</v>
      </c>
      <c r="CF114" s="393" t="s">
        <v>292</v>
      </c>
      <c r="CG114" s="394" t="s">
        <v>292</v>
      </c>
      <c r="CH114" s="386" t="s">
        <v>292</v>
      </c>
      <c r="CI114" s="395"/>
      <c r="CJ114" s="421"/>
      <c r="CK114" s="387">
        <f t="shared" si="318"/>
        <v>36621</v>
      </c>
      <c r="CL114" s="388" t="s">
        <v>364</v>
      </c>
      <c r="CM114" s="389">
        <v>36438</v>
      </c>
      <c r="CN114" s="389">
        <v>36621</v>
      </c>
      <c r="CO114" s="390" t="s">
        <v>1183</v>
      </c>
      <c r="CP114" s="391" t="s">
        <v>766</v>
      </c>
      <c r="CQ114" s="392" t="s">
        <v>615</v>
      </c>
      <c r="CR114" s="393" t="s">
        <v>1335</v>
      </c>
      <c r="CS114" s="394" t="s">
        <v>1184</v>
      </c>
      <c r="CT114" s="386" t="s">
        <v>292</v>
      </c>
      <c r="CU114" s="395"/>
      <c r="CV114" s="415"/>
      <c r="CW114" s="387" t="str">
        <f t="shared" si="319"/>
        <v/>
      </c>
      <c r="CX114" s="388" t="s">
        <v>292</v>
      </c>
      <c r="CY114" s="389" t="s">
        <v>292</v>
      </c>
      <c r="CZ114" s="389" t="s">
        <v>292</v>
      </c>
      <c r="DA114" s="390" t="s">
        <v>292</v>
      </c>
      <c r="DB114" s="391" t="s">
        <v>292</v>
      </c>
      <c r="DC114" s="392" t="s">
        <v>292</v>
      </c>
      <c r="DD114" s="393" t="s">
        <v>292</v>
      </c>
      <c r="DE114" s="394" t="s">
        <v>292</v>
      </c>
      <c r="DF114" s="386" t="s">
        <v>292</v>
      </c>
      <c r="DG114" s="395"/>
      <c r="DH114" s="415"/>
      <c r="DI114" s="387">
        <f>IF(DM114="","",DI$3)</f>
        <v>37007</v>
      </c>
      <c r="DJ114" s="388" t="s">
        <v>366</v>
      </c>
      <c r="DK114" s="389">
        <v>36865</v>
      </c>
      <c r="DL114" s="389">
        <v>36897</v>
      </c>
      <c r="DM114" s="390" t="s">
        <v>647</v>
      </c>
      <c r="DN114" s="391" t="s">
        <v>648</v>
      </c>
      <c r="DO114" s="392" t="s">
        <v>615</v>
      </c>
      <c r="DP114" s="393" t="s">
        <v>1335</v>
      </c>
      <c r="DQ114" s="394" t="s">
        <v>649</v>
      </c>
      <c r="DR114" s="386" t="s">
        <v>292</v>
      </c>
      <c r="DS114" s="395"/>
      <c r="DT114" s="415"/>
      <c r="DU114" s="387" t="str">
        <f t="shared" si="321"/>
        <v/>
      </c>
      <c r="DV114" s="388" t="s">
        <v>292</v>
      </c>
      <c r="DW114" s="389" t="s">
        <v>292</v>
      </c>
      <c r="DX114" s="389" t="s">
        <v>292</v>
      </c>
      <c r="DY114" s="390" t="s">
        <v>292</v>
      </c>
      <c r="DZ114" s="391" t="s">
        <v>292</v>
      </c>
      <c r="EA114" s="392" t="s">
        <v>292</v>
      </c>
      <c r="EB114" s="393" t="s">
        <v>292</v>
      </c>
      <c r="EC114" s="394" t="s">
        <v>292</v>
      </c>
      <c r="ED114" s="386" t="s">
        <v>292</v>
      </c>
      <c r="EE114" s="395"/>
      <c r="EF114" s="415"/>
      <c r="EG114" s="387" t="str">
        <f t="shared" si="322"/>
        <v/>
      </c>
      <c r="EH114" s="388" t="s">
        <v>292</v>
      </c>
      <c r="EI114" s="389" t="s">
        <v>292</v>
      </c>
      <c r="EJ114" s="389" t="s">
        <v>292</v>
      </c>
      <c r="EK114" s="390" t="s">
        <v>292</v>
      </c>
      <c r="EL114" s="391" t="s">
        <v>292</v>
      </c>
      <c r="EM114" s="392" t="s">
        <v>292</v>
      </c>
      <c r="EN114" s="393" t="s">
        <v>292</v>
      </c>
      <c r="EO114" s="394" t="s">
        <v>292</v>
      </c>
      <c r="EP114" s="386" t="s">
        <v>292</v>
      </c>
      <c r="EQ114" s="395"/>
      <c r="ER114" s="415"/>
      <c r="ES114" s="387" t="str">
        <f t="shared" si="323"/>
        <v/>
      </c>
      <c r="ET114" s="388" t="s">
        <v>292</v>
      </c>
      <c r="EU114" s="389" t="s">
        <v>292</v>
      </c>
      <c r="EV114" s="389" t="s">
        <v>292</v>
      </c>
      <c r="EW114" s="390" t="s">
        <v>292</v>
      </c>
      <c r="EX114" s="391" t="s">
        <v>292</v>
      </c>
      <c r="EY114" s="392" t="s">
        <v>292</v>
      </c>
      <c r="EZ114" s="393" t="s">
        <v>292</v>
      </c>
      <c r="FA114" s="394" t="s">
        <v>292</v>
      </c>
      <c r="FB114" s="386" t="s">
        <v>292</v>
      </c>
      <c r="FC114" s="395"/>
      <c r="FD114" s="415"/>
      <c r="FE114" s="387" t="str">
        <f t="shared" si="324"/>
        <v/>
      </c>
      <c r="FF114" s="388" t="s">
        <v>292</v>
      </c>
      <c r="FG114" s="389" t="s">
        <v>292</v>
      </c>
      <c r="FH114" s="389" t="s">
        <v>292</v>
      </c>
      <c r="FI114" s="390" t="s">
        <v>292</v>
      </c>
      <c r="FJ114" s="391" t="s">
        <v>292</v>
      </c>
      <c r="FK114" s="392" t="s">
        <v>292</v>
      </c>
      <c r="FL114" s="393" t="s">
        <v>292</v>
      </c>
      <c r="FM114" s="394" t="s">
        <v>292</v>
      </c>
      <c r="FN114" s="386" t="s">
        <v>292</v>
      </c>
      <c r="FO114" s="395"/>
      <c r="FP114" s="415"/>
      <c r="FQ114" s="387" t="str">
        <f t="shared" si="325"/>
        <v/>
      </c>
      <c r="FR114" s="388" t="s">
        <v>292</v>
      </c>
      <c r="FS114" s="389" t="s">
        <v>292</v>
      </c>
      <c r="FT114" s="389" t="s">
        <v>292</v>
      </c>
      <c r="FU114" s="390" t="s">
        <v>292</v>
      </c>
      <c r="FV114" s="391" t="s">
        <v>292</v>
      </c>
      <c r="FW114" s="392" t="s">
        <v>292</v>
      </c>
      <c r="FX114" s="393" t="s">
        <v>292</v>
      </c>
      <c r="FY114" s="394" t="s">
        <v>292</v>
      </c>
      <c r="FZ114" s="386" t="s">
        <v>292</v>
      </c>
      <c r="GA114" s="395"/>
      <c r="GB114" s="415"/>
      <c r="GC114" s="387" t="str">
        <f t="shared" si="326"/>
        <v/>
      </c>
      <c r="GD114" s="388" t="s">
        <v>292</v>
      </c>
      <c r="GE114" s="389" t="s">
        <v>292</v>
      </c>
      <c r="GF114" s="389" t="s">
        <v>292</v>
      </c>
      <c r="GG114" s="390" t="s">
        <v>292</v>
      </c>
      <c r="GH114" s="391" t="s">
        <v>292</v>
      </c>
      <c r="GI114" s="392" t="s">
        <v>292</v>
      </c>
      <c r="GJ114" s="393" t="s">
        <v>292</v>
      </c>
      <c r="GK114" s="394" t="s">
        <v>292</v>
      </c>
      <c r="GL114" s="386" t="s">
        <v>292</v>
      </c>
      <c r="GM114" s="395"/>
      <c r="GN114" s="415"/>
      <c r="GO114" s="387" t="str">
        <f t="shared" si="327"/>
        <v/>
      </c>
      <c r="GP114" s="388" t="s">
        <v>292</v>
      </c>
      <c r="GQ114" s="389" t="s">
        <v>292</v>
      </c>
      <c r="GR114" s="389" t="s">
        <v>292</v>
      </c>
      <c r="GS114" s="390" t="s">
        <v>292</v>
      </c>
      <c r="GT114" s="391" t="s">
        <v>292</v>
      </c>
      <c r="GU114" s="392" t="s">
        <v>292</v>
      </c>
      <c r="GV114" s="393" t="s">
        <v>292</v>
      </c>
      <c r="GW114" s="394" t="s">
        <v>292</v>
      </c>
      <c r="GX114" s="386"/>
      <c r="GY114" s="395"/>
      <c r="GZ114" s="415"/>
      <c r="HA114" s="387" t="str">
        <f t="shared" si="328"/>
        <v/>
      </c>
      <c r="HB114" s="388" t="s">
        <v>292</v>
      </c>
      <c r="HC114" s="389" t="s">
        <v>292</v>
      </c>
      <c r="HD114" s="389" t="s">
        <v>292</v>
      </c>
      <c r="HE114" s="390" t="s">
        <v>292</v>
      </c>
      <c r="HF114" s="391" t="s">
        <v>292</v>
      </c>
      <c r="HG114" s="392" t="s">
        <v>292</v>
      </c>
      <c r="HH114" s="393" t="s">
        <v>292</v>
      </c>
      <c r="HI114" s="394" t="s">
        <v>292</v>
      </c>
      <c r="HJ114" s="386" t="s">
        <v>292</v>
      </c>
      <c r="HK114" s="395"/>
      <c r="HM114" s="387" t="str">
        <f t="shared" si="329"/>
        <v/>
      </c>
      <c r="HN114" s="388" t="s">
        <v>292</v>
      </c>
      <c r="HO114" s="396"/>
      <c r="HP114" s="389"/>
      <c r="HQ114" s="390" t="s">
        <v>292</v>
      </c>
      <c r="HR114" s="391" t="s">
        <v>292</v>
      </c>
      <c r="HS114" s="392" t="s">
        <v>292</v>
      </c>
      <c r="HT114" s="393" t="s">
        <v>292</v>
      </c>
      <c r="HU114" s="394" t="s">
        <v>292</v>
      </c>
      <c r="HV114" s="386" t="s">
        <v>292</v>
      </c>
      <c r="HW114" s="395"/>
      <c r="HY114" s="387" t="str">
        <f t="shared" si="330"/>
        <v/>
      </c>
      <c r="HZ114" s="388" t="s">
        <v>292</v>
      </c>
      <c r="IA114" s="419" t="s">
        <v>292</v>
      </c>
      <c r="IB114" s="419" t="s">
        <v>292</v>
      </c>
      <c r="IC114" s="390" t="s">
        <v>292</v>
      </c>
      <c r="ID114" s="391" t="s">
        <v>292</v>
      </c>
      <c r="IE114" s="392" t="s">
        <v>292</v>
      </c>
      <c r="IF114" s="393" t="s">
        <v>292</v>
      </c>
      <c r="IG114" s="394" t="s">
        <v>292</v>
      </c>
      <c r="IH114" s="386" t="s">
        <v>292</v>
      </c>
      <c r="II114" s="395"/>
      <c r="IK114" s="387" t="str">
        <f t="shared" si="331"/>
        <v/>
      </c>
      <c r="IL114" s="388" t="s">
        <v>292</v>
      </c>
      <c r="IM114" s="419" t="s">
        <v>292</v>
      </c>
      <c r="IN114" s="419" t="s">
        <v>292</v>
      </c>
      <c r="IO114" s="390" t="s">
        <v>292</v>
      </c>
      <c r="IP114" s="391" t="s">
        <v>292</v>
      </c>
      <c r="IQ114" s="392" t="s">
        <v>292</v>
      </c>
      <c r="IR114" s="393" t="s">
        <v>292</v>
      </c>
      <c r="IS114" s="394" t="s">
        <v>292</v>
      </c>
      <c r="IT114" s="386" t="s">
        <v>292</v>
      </c>
      <c r="IU114" s="395"/>
      <c r="IV114" s="364" t="s">
        <v>292</v>
      </c>
      <c r="IW114" s="387" t="str">
        <f t="shared" si="239"/>
        <v/>
      </c>
      <c r="IX114" s="388" t="str">
        <f t="shared" si="240"/>
        <v/>
      </c>
      <c r="IY114" s="419" t="str">
        <f t="shared" si="246"/>
        <v/>
      </c>
      <c r="IZ114" s="396" t="str">
        <f t="shared" si="247"/>
        <v/>
      </c>
      <c r="JA114" s="390" t="str">
        <f t="shared" si="241"/>
        <v/>
      </c>
      <c r="JB114" s="391" t="str">
        <f t="shared" si="248"/>
        <v/>
      </c>
      <c r="JC114" s="392" t="str">
        <f t="shared" si="242"/>
        <v/>
      </c>
      <c r="JD114" s="393" t="str">
        <f t="shared" si="243"/>
        <v/>
      </c>
      <c r="JE114" s="394" t="str">
        <f t="shared" si="244"/>
        <v/>
      </c>
      <c r="JF114" s="386" t="str">
        <f t="shared" si="245"/>
        <v/>
      </c>
      <c r="JG114" s="395"/>
      <c r="JH114" s="420" t="s">
        <v>292</v>
      </c>
      <c r="JI114" s="387" t="str">
        <f t="shared" si="229"/>
        <v/>
      </c>
      <c r="JJ114" s="388" t="str">
        <f t="shared" si="230"/>
        <v/>
      </c>
      <c r="JK114" s="419" t="str">
        <f t="shared" si="231"/>
        <v/>
      </c>
      <c r="JL114" s="396" t="str">
        <f t="shared" si="232"/>
        <v/>
      </c>
      <c r="JM114" s="390" t="str">
        <f t="shared" si="233"/>
        <v/>
      </c>
      <c r="JN114" s="391" t="str">
        <f t="shared" si="234"/>
        <v/>
      </c>
      <c r="JO114" s="392" t="str">
        <f t="shared" si="235"/>
        <v/>
      </c>
      <c r="JP114" s="393" t="str">
        <f t="shared" si="236"/>
        <v/>
      </c>
      <c r="JQ114" s="394" t="str">
        <f t="shared" si="237"/>
        <v/>
      </c>
      <c r="JR114" s="386" t="str">
        <f t="shared" si="238"/>
        <v/>
      </c>
      <c r="JS114" s="395"/>
      <c r="JT114" s="420" t="s">
        <v>292</v>
      </c>
      <c r="JU114" s="387" t="str">
        <f t="shared" si="217"/>
        <v/>
      </c>
      <c r="JV114" s="388" t="str">
        <f t="shared" si="218"/>
        <v/>
      </c>
      <c r="JW114" s="419" t="str">
        <f t="shared" si="219"/>
        <v/>
      </c>
      <c r="JX114" s="396" t="str">
        <f t="shared" si="220"/>
        <v/>
      </c>
      <c r="JY114" s="390" t="str">
        <f t="shared" si="221"/>
        <v/>
      </c>
      <c r="JZ114" s="391" t="str">
        <f t="shared" si="222"/>
        <v/>
      </c>
      <c r="KA114" s="392" t="str">
        <f t="shared" si="223"/>
        <v/>
      </c>
      <c r="KB114" s="393" t="str">
        <f t="shared" si="224"/>
        <v/>
      </c>
      <c r="KC114" s="394" t="str">
        <f t="shared" si="225"/>
        <v/>
      </c>
      <c r="KD114" s="386" t="str">
        <f t="shared" si="226"/>
        <v/>
      </c>
      <c r="KE114" s="395"/>
      <c r="KG114" s="387" t="str">
        <f t="shared" si="208"/>
        <v/>
      </c>
      <c r="KH114" s="388" t="str">
        <f t="shared" si="209"/>
        <v/>
      </c>
      <c r="KI114" s="419" t="str">
        <f t="shared" si="210"/>
        <v/>
      </c>
      <c r="KJ114" s="396" t="str">
        <f t="shared" si="211"/>
        <v/>
      </c>
      <c r="KK114" s="390" t="str">
        <f t="shared" si="212"/>
        <v/>
      </c>
      <c r="KL114" s="391" t="str">
        <f t="shared" si="227"/>
        <v/>
      </c>
      <c r="KM114" s="392" t="str">
        <f t="shared" si="213"/>
        <v/>
      </c>
      <c r="KN114" s="393" t="str">
        <f t="shared" si="214"/>
        <v/>
      </c>
      <c r="KO114" s="394" t="str">
        <f t="shared" si="215"/>
        <v/>
      </c>
      <c r="KP114" s="386" t="str">
        <f t="shared" si="216"/>
        <v/>
      </c>
      <c r="KQ114" s="395"/>
    </row>
    <row r="115" spans="1:304" ht="13.5" customHeight="1">
      <c r="A115" s="385"/>
      <c r="B115" s="415" t="s">
        <v>617</v>
      </c>
      <c r="E115" s="387" t="str">
        <f t="shared" si="311"/>
        <v/>
      </c>
      <c r="F115" s="388"/>
      <c r="G115" s="389"/>
      <c r="H115" s="389"/>
      <c r="I115" s="390"/>
      <c r="J115" s="391"/>
      <c r="K115" s="392"/>
      <c r="L115" s="393"/>
      <c r="M115" s="394"/>
      <c r="O115" s="395"/>
      <c r="P115" s="415"/>
      <c r="Q115" s="387" t="str">
        <f t="shared" si="312"/>
        <v/>
      </c>
      <c r="R115" s="388"/>
      <c r="S115" s="389"/>
      <c r="T115" s="389"/>
      <c r="U115" s="390"/>
      <c r="V115" s="391"/>
      <c r="W115" s="392"/>
      <c r="X115" s="393"/>
      <c r="Y115" s="394"/>
      <c r="AA115" s="395"/>
      <c r="AB115" s="415"/>
      <c r="AC115" s="387" t="str">
        <f t="shared" si="313"/>
        <v/>
      </c>
      <c r="AD115" s="388"/>
      <c r="AE115" s="389"/>
      <c r="AF115" s="389"/>
      <c r="AG115" s="390"/>
      <c r="AH115" s="391"/>
      <c r="AI115" s="392"/>
      <c r="AJ115" s="393"/>
      <c r="AK115" s="394"/>
      <c r="AL115" s="386"/>
      <c r="AM115" s="395"/>
      <c r="AN115" s="415"/>
      <c r="AO115" s="387" t="str">
        <f t="shared" si="314"/>
        <v/>
      </c>
      <c r="AP115" s="388"/>
      <c r="AQ115" s="389"/>
      <c r="AR115" s="389"/>
      <c r="AS115" s="390"/>
      <c r="AT115" s="391"/>
      <c r="AU115" s="392"/>
      <c r="AV115" s="393"/>
      <c r="AW115" s="394"/>
      <c r="AX115" s="386"/>
      <c r="AY115" s="395"/>
      <c r="AZ115" s="415"/>
      <c r="BA115" s="387" t="str">
        <f t="shared" si="315"/>
        <v/>
      </c>
      <c r="BB115" s="388"/>
      <c r="BC115" s="389"/>
      <c r="BD115" s="389"/>
      <c r="BE115" s="390"/>
      <c r="BF115" s="391"/>
      <c r="BG115" s="392"/>
      <c r="BH115" s="393"/>
      <c r="BI115" s="394"/>
      <c r="BJ115" s="386"/>
      <c r="BK115" s="395"/>
      <c r="BL115" s="415"/>
      <c r="BM115" s="387" t="str">
        <f t="shared" si="316"/>
        <v/>
      </c>
      <c r="BN115" s="388"/>
      <c r="BO115" s="389"/>
      <c r="BP115" s="389"/>
      <c r="BQ115" s="390"/>
      <c r="BR115" s="391"/>
      <c r="BS115" s="392"/>
      <c r="BT115" s="393"/>
      <c r="BU115" s="394"/>
      <c r="BV115" s="386"/>
      <c r="BW115" s="395"/>
      <c r="BX115" s="421"/>
      <c r="BY115" s="387" t="str">
        <f t="shared" si="317"/>
        <v/>
      </c>
      <c r="BZ115" s="388"/>
      <c r="CA115" s="389"/>
      <c r="CB115" s="389"/>
      <c r="CC115" s="390"/>
      <c r="CD115" s="391"/>
      <c r="CE115" s="392"/>
      <c r="CF115" s="393"/>
      <c r="CG115" s="394"/>
      <c r="CH115" s="386"/>
      <c r="CI115" s="395"/>
      <c r="CJ115" s="421"/>
      <c r="CK115" s="387" t="str">
        <f t="shared" si="318"/>
        <v/>
      </c>
      <c r="CL115" s="388"/>
      <c r="CM115" s="389"/>
      <c r="CN115" s="389"/>
      <c r="CO115" s="390"/>
      <c r="CP115" s="391"/>
      <c r="CQ115" s="392"/>
      <c r="CR115" s="393"/>
      <c r="CS115" s="394"/>
      <c r="CT115" s="386"/>
      <c r="CU115" s="395"/>
      <c r="CV115" s="415"/>
      <c r="CW115" s="387" t="str">
        <f t="shared" si="319"/>
        <v/>
      </c>
      <c r="CX115" s="388"/>
      <c r="CY115" s="389"/>
      <c r="CZ115" s="389"/>
      <c r="DA115" s="390"/>
      <c r="DB115" s="391"/>
      <c r="DC115" s="392"/>
      <c r="DD115" s="393"/>
      <c r="DE115" s="394"/>
      <c r="DF115" s="386"/>
      <c r="DG115" s="395"/>
      <c r="DH115" s="415"/>
      <c r="DI115" s="387"/>
      <c r="DJ115" s="388"/>
      <c r="DK115" s="389"/>
      <c r="DL115" s="389"/>
      <c r="DM115" s="390"/>
      <c r="DN115" s="391"/>
      <c r="DO115" s="392"/>
      <c r="DP115" s="393"/>
      <c r="DQ115" s="394"/>
      <c r="DR115" s="386"/>
      <c r="DS115" s="395"/>
      <c r="DT115" s="415"/>
      <c r="DU115" s="387" t="str">
        <f t="shared" si="321"/>
        <v/>
      </c>
      <c r="DV115" s="388"/>
      <c r="DW115" s="389"/>
      <c r="DX115" s="389"/>
      <c r="DY115" s="390"/>
      <c r="DZ115" s="391"/>
      <c r="EA115" s="392"/>
      <c r="EB115" s="393"/>
      <c r="EC115" s="394"/>
      <c r="ED115" s="386"/>
      <c r="EE115" s="395"/>
      <c r="EF115" s="415"/>
      <c r="EG115" s="387" t="str">
        <f t="shared" si="322"/>
        <v/>
      </c>
      <c r="EH115" s="388"/>
      <c r="EI115" s="389"/>
      <c r="EJ115" s="389"/>
      <c r="EK115" s="390"/>
      <c r="EL115" s="391"/>
      <c r="EM115" s="392"/>
      <c r="EN115" s="393"/>
      <c r="EO115" s="394"/>
      <c r="EP115" s="386"/>
      <c r="EQ115" s="395"/>
      <c r="ER115" s="415"/>
      <c r="ES115" s="387" t="str">
        <f t="shared" si="323"/>
        <v/>
      </c>
      <c r="ET115" s="388"/>
      <c r="EU115" s="389"/>
      <c r="EV115" s="389"/>
      <c r="EW115" s="390"/>
      <c r="EX115" s="391"/>
      <c r="EY115" s="392"/>
      <c r="EZ115" s="393"/>
      <c r="FA115" s="394"/>
      <c r="FB115" s="386"/>
      <c r="FC115" s="395"/>
      <c r="FD115" s="415"/>
      <c r="FE115" s="387" t="str">
        <f t="shared" si="324"/>
        <v/>
      </c>
      <c r="FF115" s="388"/>
      <c r="FG115" s="389"/>
      <c r="FH115" s="389"/>
      <c r="FI115" s="390"/>
      <c r="FJ115" s="391"/>
      <c r="FK115" s="392"/>
      <c r="FL115" s="393"/>
      <c r="FM115" s="394"/>
      <c r="FN115" s="386"/>
      <c r="FO115" s="395"/>
      <c r="FP115" s="415"/>
      <c r="FQ115" s="387" t="str">
        <f t="shared" si="325"/>
        <v/>
      </c>
      <c r="FR115" s="388"/>
      <c r="FS115" s="389"/>
      <c r="FT115" s="389"/>
      <c r="FU115" s="390"/>
      <c r="FV115" s="391"/>
      <c r="FW115" s="392"/>
      <c r="FX115" s="393"/>
      <c r="FY115" s="394"/>
      <c r="FZ115" s="386"/>
      <c r="GA115" s="395"/>
      <c r="GB115" s="415"/>
      <c r="GC115" s="387" t="str">
        <f t="shared" si="326"/>
        <v/>
      </c>
      <c r="GD115" s="388"/>
      <c r="GE115" s="389"/>
      <c r="GF115" s="389"/>
      <c r="GG115" s="390"/>
      <c r="GH115" s="391"/>
      <c r="GI115" s="392"/>
      <c r="GJ115" s="393"/>
      <c r="GK115" s="394"/>
      <c r="GL115" s="386"/>
      <c r="GM115" s="395"/>
      <c r="GN115" s="415"/>
      <c r="GO115" s="387" t="str">
        <f t="shared" si="327"/>
        <v/>
      </c>
      <c r="GP115" s="388"/>
      <c r="GQ115" s="389"/>
      <c r="GR115" s="389"/>
      <c r="GS115" s="390"/>
      <c r="GT115" s="391"/>
      <c r="GU115" s="392"/>
      <c r="GV115" s="393"/>
      <c r="GW115" s="394"/>
      <c r="GX115" s="386"/>
      <c r="GY115" s="395"/>
      <c r="GZ115" s="415"/>
      <c r="HA115" s="387" t="str">
        <f t="shared" si="328"/>
        <v/>
      </c>
      <c r="HB115" s="388"/>
      <c r="HC115" s="389"/>
      <c r="HD115" s="389"/>
      <c r="HE115" s="390"/>
      <c r="HF115" s="391"/>
      <c r="HG115" s="392"/>
      <c r="HH115" s="393"/>
      <c r="HI115" s="394"/>
      <c r="HJ115" s="386"/>
      <c r="HK115" s="395"/>
      <c r="HM115" s="387" t="str">
        <f t="shared" si="329"/>
        <v/>
      </c>
      <c r="HN115" s="388" t="s">
        <v>292</v>
      </c>
      <c r="HO115" s="396"/>
      <c r="HP115" s="389"/>
      <c r="HQ115" s="390" t="s">
        <v>292</v>
      </c>
      <c r="HR115" s="391" t="s">
        <v>292</v>
      </c>
      <c r="HS115" s="392" t="s">
        <v>292</v>
      </c>
      <c r="HT115" s="393" t="s">
        <v>292</v>
      </c>
      <c r="HU115" s="394" t="s">
        <v>292</v>
      </c>
      <c r="HV115" s="386" t="s">
        <v>292</v>
      </c>
      <c r="HW115" s="395"/>
      <c r="HY115" s="387" t="str">
        <f t="shared" si="330"/>
        <v/>
      </c>
      <c r="HZ115" s="388" t="s">
        <v>292</v>
      </c>
      <c r="IA115" s="419" t="s">
        <v>292</v>
      </c>
      <c r="IB115" s="419" t="s">
        <v>292</v>
      </c>
      <c r="IC115" s="390" t="s">
        <v>292</v>
      </c>
      <c r="ID115" s="391" t="s">
        <v>292</v>
      </c>
      <c r="IE115" s="392" t="s">
        <v>292</v>
      </c>
      <c r="IF115" s="393" t="s">
        <v>292</v>
      </c>
      <c r="IG115" s="394" t="s">
        <v>292</v>
      </c>
      <c r="IH115" s="386" t="s">
        <v>292</v>
      </c>
      <c r="II115" s="395"/>
      <c r="IK115" s="387" t="str">
        <f t="shared" si="331"/>
        <v/>
      </c>
      <c r="IL115" s="388" t="s">
        <v>292</v>
      </c>
      <c r="IM115" s="419" t="s">
        <v>292</v>
      </c>
      <c r="IN115" s="419" t="s">
        <v>292</v>
      </c>
      <c r="IO115" s="390" t="s">
        <v>292</v>
      </c>
      <c r="IP115" s="391" t="s">
        <v>292</v>
      </c>
      <c r="IQ115" s="392" t="s">
        <v>292</v>
      </c>
      <c r="IR115" s="393" t="s">
        <v>292</v>
      </c>
      <c r="IS115" s="394" t="s">
        <v>292</v>
      </c>
      <c r="IT115" s="386" t="s">
        <v>292</v>
      </c>
      <c r="IU115" s="395"/>
      <c r="IV115" s="364" t="s">
        <v>292</v>
      </c>
      <c r="IW115" s="387" t="str">
        <f t="shared" si="239"/>
        <v/>
      </c>
      <c r="IX115" s="388" t="str">
        <f t="shared" si="240"/>
        <v/>
      </c>
      <c r="IY115" s="419" t="str">
        <f t="shared" si="246"/>
        <v/>
      </c>
      <c r="IZ115" s="396" t="str">
        <f t="shared" si="247"/>
        <v/>
      </c>
      <c r="JA115" s="390" t="str">
        <f t="shared" si="241"/>
        <v/>
      </c>
      <c r="JB115" s="391" t="str">
        <f t="shared" si="248"/>
        <v/>
      </c>
      <c r="JC115" s="392" t="str">
        <f t="shared" si="242"/>
        <v/>
      </c>
      <c r="JD115" s="393" t="str">
        <f t="shared" si="243"/>
        <v/>
      </c>
      <c r="JE115" s="394" t="str">
        <f t="shared" si="244"/>
        <v/>
      </c>
      <c r="JF115" s="386" t="str">
        <f t="shared" si="245"/>
        <v/>
      </c>
      <c r="JG115" s="395"/>
      <c r="JH115" s="420" t="s">
        <v>292</v>
      </c>
      <c r="JI115" s="387" t="str">
        <f t="shared" si="229"/>
        <v/>
      </c>
      <c r="JJ115" s="388" t="str">
        <f t="shared" si="230"/>
        <v/>
      </c>
      <c r="JK115" s="419" t="str">
        <f t="shared" si="231"/>
        <v/>
      </c>
      <c r="JL115" s="396" t="str">
        <f t="shared" si="232"/>
        <v/>
      </c>
      <c r="JM115" s="390" t="str">
        <f t="shared" si="233"/>
        <v/>
      </c>
      <c r="JN115" s="391" t="str">
        <f t="shared" si="234"/>
        <v/>
      </c>
      <c r="JO115" s="392" t="str">
        <f t="shared" si="235"/>
        <v/>
      </c>
      <c r="JP115" s="393" t="str">
        <f t="shared" si="236"/>
        <v/>
      </c>
      <c r="JQ115" s="394" t="str">
        <f t="shared" si="237"/>
        <v/>
      </c>
      <c r="JR115" s="386" t="str">
        <f t="shared" si="238"/>
        <v/>
      </c>
      <c r="JS115" s="395"/>
      <c r="JT115" s="420" t="s">
        <v>292</v>
      </c>
      <c r="JU115" s="387" t="str">
        <f t="shared" si="217"/>
        <v/>
      </c>
      <c r="JV115" s="388" t="str">
        <f t="shared" si="218"/>
        <v/>
      </c>
      <c r="JW115" s="419" t="str">
        <f t="shared" si="219"/>
        <v/>
      </c>
      <c r="JX115" s="396" t="str">
        <f t="shared" si="220"/>
        <v/>
      </c>
      <c r="JY115" s="390" t="str">
        <f t="shared" si="221"/>
        <v/>
      </c>
      <c r="JZ115" s="391" t="str">
        <f t="shared" si="222"/>
        <v/>
      </c>
      <c r="KA115" s="392" t="str">
        <f t="shared" si="223"/>
        <v/>
      </c>
      <c r="KB115" s="393" t="str">
        <f t="shared" si="224"/>
        <v/>
      </c>
      <c r="KC115" s="394" t="str">
        <f t="shared" si="225"/>
        <v/>
      </c>
      <c r="KD115" s="386" t="str">
        <f t="shared" si="226"/>
        <v/>
      </c>
      <c r="KE115" s="395"/>
      <c r="KG115" s="387" t="str">
        <f t="shared" si="208"/>
        <v/>
      </c>
      <c r="KH115" s="388" t="str">
        <f t="shared" si="209"/>
        <v/>
      </c>
      <c r="KI115" s="419" t="str">
        <f t="shared" si="210"/>
        <v/>
      </c>
      <c r="KJ115" s="396" t="str">
        <f t="shared" si="211"/>
        <v/>
      </c>
      <c r="KK115" s="390" t="str">
        <f t="shared" si="212"/>
        <v/>
      </c>
      <c r="KL115" s="391" t="str">
        <f t="shared" si="227"/>
        <v/>
      </c>
      <c r="KM115" s="392" t="str">
        <f t="shared" si="213"/>
        <v/>
      </c>
      <c r="KN115" s="393" t="str">
        <f t="shared" si="214"/>
        <v/>
      </c>
      <c r="KO115" s="394" t="str">
        <f t="shared" si="215"/>
        <v/>
      </c>
      <c r="KP115" s="386" t="str">
        <f t="shared" si="216"/>
        <v/>
      </c>
      <c r="KQ115" s="395"/>
    </row>
    <row r="116" spans="1:304" ht="13.5" customHeight="1">
      <c r="A116" s="385"/>
      <c r="B116" s="415" t="s">
        <v>597</v>
      </c>
      <c r="E116" s="387" t="str">
        <f t="shared" si="311"/>
        <v/>
      </c>
      <c r="F116" s="388" t="s">
        <v>292</v>
      </c>
      <c r="G116" s="389" t="s">
        <v>292</v>
      </c>
      <c r="H116" s="389" t="s">
        <v>292</v>
      </c>
      <c r="I116" s="390" t="s">
        <v>292</v>
      </c>
      <c r="J116" s="391" t="s">
        <v>292</v>
      </c>
      <c r="K116" s="392" t="s">
        <v>292</v>
      </c>
      <c r="L116" s="393" t="s">
        <v>292</v>
      </c>
      <c r="M116" s="394" t="s">
        <v>292</v>
      </c>
      <c r="N116" s="386" t="s">
        <v>292</v>
      </c>
      <c r="O116" s="395"/>
      <c r="P116" s="415"/>
      <c r="Q116" s="387" t="str">
        <f t="shared" si="312"/>
        <v/>
      </c>
      <c r="R116" s="388" t="s">
        <v>292</v>
      </c>
      <c r="S116" s="389" t="s">
        <v>292</v>
      </c>
      <c r="T116" s="389" t="s">
        <v>292</v>
      </c>
      <c r="U116" s="390" t="s">
        <v>292</v>
      </c>
      <c r="V116" s="391" t="s">
        <v>292</v>
      </c>
      <c r="W116" s="392" t="s">
        <v>292</v>
      </c>
      <c r="X116" s="393" t="s">
        <v>292</v>
      </c>
      <c r="Y116" s="394" t="s">
        <v>292</v>
      </c>
      <c r="Z116" s="386" t="s">
        <v>292</v>
      </c>
      <c r="AA116" s="395"/>
      <c r="AB116" s="415"/>
      <c r="AC116" s="387">
        <f t="shared" si="313"/>
        <v>34452</v>
      </c>
      <c r="AD116" s="388" t="s">
        <v>713</v>
      </c>
      <c r="AE116" s="389">
        <v>34190</v>
      </c>
      <c r="AF116" s="389">
        <v>34452</v>
      </c>
      <c r="AG116" s="390" t="s">
        <v>1235</v>
      </c>
      <c r="AH116" s="391" t="s">
        <v>755</v>
      </c>
      <c r="AI116" s="392" t="s">
        <v>615</v>
      </c>
      <c r="AJ116" s="393" t="s">
        <v>1364</v>
      </c>
      <c r="AK116" s="394" t="s">
        <v>1236</v>
      </c>
      <c r="AL116" s="386" t="s">
        <v>292</v>
      </c>
      <c r="AM116" s="395"/>
      <c r="AN116" s="415"/>
      <c r="AO116" s="387" t="str">
        <f t="shared" si="314"/>
        <v/>
      </c>
      <c r="AP116" s="388" t="s">
        <v>292</v>
      </c>
      <c r="AQ116" s="389" t="s">
        <v>292</v>
      </c>
      <c r="AR116" s="389" t="s">
        <v>292</v>
      </c>
      <c r="AS116" s="390" t="s">
        <v>292</v>
      </c>
      <c r="AT116" s="391" t="s">
        <v>292</v>
      </c>
      <c r="AU116" s="392" t="s">
        <v>292</v>
      </c>
      <c r="AV116" s="393" t="s">
        <v>292</v>
      </c>
      <c r="AW116" s="394" t="s">
        <v>292</v>
      </c>
      <c r="AX116" s="386" t="s">
        <v>292</v>
      </c>
      <c r="AY116" s="395"/>
      <c r="AZ116" s="415"/>
      <c r="BA116" s="387" t="str">
        <f t="shared" si="315"/>
        <v/>
      </c>
      <c r="BB116" s="388" t="s">
        <v>292</v>
      </c>
      <c r="BC116" s="389" t="s">
        <v>292</v>
      </c>
      <c r="BD116" s="389" t="s">
        <v>292</v>
      </c>
      <c r="BE116" s="390" t="s">
        <v>292</v>
      </c>
      <c r="BF116" s="391" t="s">
        <v>292</v>
      </c>
      <c r="BG116" s="392" t="s">
        <v>292</v>
      </c>
      <c r="BH116" s="393" t="s">
        <v>292</v>
      </c>
      <c r="BI116" s="394" t="s">
        <v>292</v>
      </c>
      <c r="BJ116" s="386" t="s">
        <v>292</v>
      </c>
      <c r="BK116" s="395"/>
      <c r="BL116" s="415"/>
      <c r="BM116" s="387" t="str">
        <f t="shared" si="316"/>
        <v/>
      </c>
      <c r="BN116" s="388" t="s">
        <v>292</v>
      </c>
      <c r="BO116" s="389" t="s">
        <v>292</v>
      </c>
      <c r="BP116" s="389" t="s">
        <v>292</v>
      </c>
      <c r="BQ116" s="390" t="s">
        <v>292</v>
      </c>
      <c r="BR116" s="391" t="s">
        <v>292</v>
      </c>
      <c r="BS116" s="392" t="s">
        <v>292</v>
      </c>
      <c r="BT116" s="393" t="s">
        <v>292</v>
      </c>
      <c r="BU116" s="394" t="s">
        <v>292</v>
      </c>
      <c r="BV116" s="386" t="s">
        <v>292</v>
      </c>
      <c r="BW116" s="395"/>
      <c r="BX116" s="421"/>
      <c r="BY116" s="387" t="str">
        <f t="shared" si="317"/>
        <v/>
      </c>
      <c r="BZ116" s="388" t="s">
        <v>292</v>
      </c>
      <c r="CA116" s="389" t="s">
        <v>292</v>
      </c>
      <c r="CB116" s="389" t="s">
        <v>292</v>
      </c>
      <c r="CC116" s="390" t="s">
        <v>292</v>
      </c>
      <c r="CD116" s="391" t="s">
        <v>292</v>
      </c>
      <c r="CE116" s="392" t="s">
        <v>292</v>
      </c>
      <c r="CF116" s="393" t="s">
        <v>292</v>
      </c>
      <c r="CG116" s="394" t="s">
        <v>292</v>
      </c>
      <c r="CH116" s="386" t="s">
        <v>292</v>
      </c>
      <c r="CI116" s="395"/>
      <c r="CJ116" s="421"/>
      <c r="CK116" s="387" t="str">
        <f t="shared" si="318"/>
        <v/>
      </c>
      <c r="CL116" s="388" t="s">
        <v>292</v>
      </c>
      <c r="CM116" s="389" t="s">
        <v>292</v>
      </c>
      <c r="CN116" s="389" t="s">
        <v>292</v>
      </c>
      <c r="CO116" s="390" t="s">
        <v>292</v>
      </c>
      <c r="CP116" s="391" t="s">
        <v>292</v>
      </c>
      <c r="CQ116" s="392" t="s">
        <v>292</v>
      </c>
      <c r="CR116" s="393" t="s">
        <v>292</v>
      </c>
      <c r="CS116" s="394" t="s">
        <v>292</v>
      </c>
      <c r="CT116" s="386" t="s">
        <v>292</v>
      </c>
      <c r="CU116" s="395"/>
      <c r="CV116" s="415"/>
      <c r="CW116" s="387" t="str">
        <f t="shared" si="319"/>
        <v/>
      </c>
      <c r="CX116" s="388" t="s">
        <v>292</v>
      </c>
      <c r="CY116" s="389" t="s">
        <v>292</v>
      </c>
      <c r="CZ116" s="389" t="s">
        <v>292</v>
      </c>
      <c r="DA116" s="390" t="s">
        <v>292</v>
      </c>
      <c r="DB116" s="391" t="s">
        <v>292</v>
      </c>
      <c r="DC116" s="392" t="s">
        <v>292</v>
      </c>
      <c r="DD116" s="393" t="s">
        <v>292</v>
      </c>
      <c r="DE116" s="394" t="s">
        <v>292</v>
      </c>
      <c r="DF116" s="386" t="s">
        <v>292</v>
      </c>
      <c r="DG116" s="395"/>
      <c r="DH116" s="415"/>
      <c r="DI116" s="387" t="str">
        <f t="shared" si="320"/>
        <v/>
      </c>
      <c r="DJ116" s="388" t="s">
        <v>292</v>
      </c>
      <c r="DK116" s="389" t="s">
        <v>292</v>
      </c>
      <c r="DL116" s="389" t="s">
        <v>292</v>
      </c>
      <c r="DM116" s="390" t="s">
        <v>292</v>
      </c>
      <c r="DN116" s="391" t="s">
        <v>292</v>
      </c>
      <c r="DO116" s="392" t="s">
        <v>292</v>
      </c>
      <c r="DP116" s="393" t="s">
        <v>292</v>
      </c>
      <c r="DQ116" s="394" t="s">
        <v>292</v>
      </c>
      <c r="DR116" s="386" t="s">
        <v>292</v>
      </c>
      <c r="DS116" s="395"/>
      <c r="DT116" s="415"/>
      <c r="DU116" s="387" t="str">
        <f t="shared" si="321"/>
        <v/>
      </c>
      <c r="DV116" s="388" t="s">
        <v>292</v>
      </c>
      <c r="DW116" s="389" t="s">
        <v>292</v>
      </c>
      <c r="DX116" s="389" t="s">
        <v>292</v>
      </c>
      <c r="DY116" s="390" t="s">
        <v>292</v>
      </c>
      <c r="DZ116" s="391" t="s">
        <v>292</v>
      </c>
      <c r="EA116" s="392" t="s">
        <v>292</v>
      </c>
      <c r="EB116" s="393" t="s">
        <v>292</v>
      </c>
      <c r="EC116" s="394" t="s">
        <v>292</v>
      </c>
      <c r="ED116" s="386" t="s">
        <v>292</v>
      </c>
      <c r="EE116" s="395"/>
      <c r="EF116" s="415"/>
      <c r="EG116" s="387" t="str">
        <f t="shared" si="322"/>
        <v/>
      </c>
      <c r="EH116" s="388" t="s">
        <v>292</v>
      </c>
      <c r="EI116" s="389" t="s">
        <v>292</v>
      </c>
      <c r="EJ116" s="389" t="s">
        <v>292</v>
      </c>
      <c r="EK116" s="390" t="s">
        <v>292</v>
      </c>
      <c r="EL116" s="391" t="s">
        <v>292</v>
      </c>
      <c r="EM116" s="392" t="s">
        <v>292</v>
      </c>
      <c r="EN116" s="393" t="s">
        <v>292</v>
      </c>
      <c r="EO116" s="394" t="s">
        <v>292</v>
      </c>
      <c r="EP116" s="386" t="s">
        <v>292</v>
      </c>
      <c r="EQ116" s="395"/>
      <c r="ER116" s="415"/>
      <c r="ES116" s="387" t="str">
        <f t="shared" si="323"/>
        <v/>
      </c>
      <c r="ET116" s="388" t="s">
        <v>292</v>
      </c>
      <c r="EU116" s="389" t="s">
        <v>292</v>
      </c>
      <c r="EV116" s="389" t="s">
        <v>292</v>
      </c>
      <c r="EW116" s="390" t="s">
        <v>292</v>
      </c>
      <c r="EX116" s="391" t="s">
        <v>292</v>
      </c>
      <c r="EY116" s="392" t="s">
        <v>292</v>
      </c>
      <c r="EZ116" s="393" t="s">
        <v>292</v>
      </c>
      <c r="FA116" s="394" t="s">
        <v>292</v>
      </c>
      <c r="FB116" s="386" t="s">
        <v>292</v>
      </c>
      <c r="FC116" s="395"/>
      <c r="FD116" s="415"/>
      <c r="FE116" s="387" t="str">
        <f t="shared" si="324"/>
        <v/>
      </c>
      <c r="FF116" s="388" t="s">
        <v>292</v>
      </c>
      <c r="FG116" s="389" t="s">
        <v>292</v>
      </c>
      <c r="FH116" s="389" t="s">
        <v>292</v>
      </c>
      <c r="FI116" s="390" t="s">
        <v>292</v>
      </c>
      <c r="FJ116" s="391" t="s">
        <v>292</v>
      </c>
      <c r="FK116" s="392" t="s">
        <v>292</v>
      </c>
      <c r="FL116" s="393" t="s">
        <v>292</v>
      </c>
      <c r="FM116" s="394" t="s">
        <v>292</v>
      </c>
      <c r="FN116" s="386" t="s">
        <v>292</v>
      </c>
      <c r="FO116" s="395"/>
      <c r="FP116" s="415"/>
      <c r="FQ116" s="387" t="str">
        <f t="shared" si="325"/>
        <v/>
      </c>
      <c r="FR116" s="388" t="s">
        <v>292</v>
      </c>
      <c r="FS116" s="389" t="s">
        <v>292</v>
      </c>
      <c r="FT116" s="389" t="s">
        <v>292</v>
      </c>
      <c r="FU116" s="390" t="s">
        <v>292</v>
      </c>
      <c r="FV116" s="391" t="s">
        <v>292</v>
      </c>
      <c r="FW116" s="392" t="s">
        <v>292</v>
      </c>
      <c r="FX116" s="393" t="s">
        <v>292</v>
      </c>
      <c r="FY116" s="394" t="s">
        <v>292</v>
      </c>
      <c r="FZ116" s="386" t="s">
        <v>292</v>
      </c>
      <c r="GA116" s="395"/>
      <c r="GB116" s="415"/>
      <c r="GC116" s="387" t="str">
        <f t="shared" si="326"/>
        <v/>
      </c>
      <c r="GD116" s="388" t="s">
        <v>292</v>
      </c>
      <c r="GE116" s="389" t="s">
        <v>292</v>
      </c>
      <c r="GF116" s="389" t="s">
        <v>292</v>
      </c>
      <c r="GG116" s="390" t="s">
        <v>292</v>
      </c>
      <c r="GH116" s="391" t="s">
        <v>292</v>
      </c>
      <c r="GI116" s="392" t="s">
        <v>292</v>
      </c>
      <c r="GJ116" s="393" t="s">
        <v>292</v>
      </c>
      <c r="GK116" s="394" t="s">
        <v>292</v>
      </c>
      <c r="GL116" s="386" t="s">
        <v>292</v>
      </c>
      <c r="GM116" s="395"/>
      <c r="GN116" s="415"/>
      <c r="GO116" s="387" t="str">
        <f t="shared" si="327"/>
        <v/>
      </c>
      <c r="GP116" s="388" t="s">
        <v>292</v>
      </c>
      <c r="GQ116" s="389" t="s">
        <v>292</v>
      </c>
      <c r="GR116" s="389" t="s">
        <v>292</v>
      </c>
      <c r="GS116" s="390" t="s">
        <v>292</v>
      </c>
      <c r="GT116" s="391" t="s">
        <v>292</v>
      </c>
      <c r="GU116" s="392" t="s">
        <v>292</v>
      </c>
      <c r="GV116" s="393" t="s">
        <v>292</v>
      </c>
      <c r="GW116" s="394" t="s">
        <v>292</v>
      </c>
      <c r="GX116" s="386"/>
      <c r="GY116" s="395"/>
      <c r="GZ116" s="415"/>
      <c r="HA116" s="387" t="str">
        <f t="shared" si="328"/>
        <v/>
      </c>
      <c r="HB116" s="388" t="s">
        <v>292</v>
      </c>
      <c r="HC116" s="389" t="s">
        <v>292</v>
      </c>
      <c r="HD116" s="389" t="s">
        <v>292</v>
      </c>
      <c r="HE116" s="390" t="s">
        <v>292</v>
      </c>
      <c r="HF116" s="391" t="s">
        <v>292</v>
      </c>
      <c r="HG116" s="392" t="s">
        <v>292</v>
      </c>
      <c r="HH116" s="393" t="s">
        <v>292</v>
      </c>
      <c r="HI116" s="394" t="s">
        <v>292</v>
      </c>
      <c r="HJ116" s="386" t="s">
        <v>292</v>
      </c>
      <c r="HK116" s="395"/>
      <c r="HM116" s="387" t="str">
        <f t="shared" si="329"/>
        <v/>
      </c>
      <c r="HN116" s="388" t="s">
        <v>292</v>
      </c>
      <c r="HO116" s="396"/>
      <c r="HP116" s="389"/>
      <c r="HQ116" s="390" t="s">
        <v>292</v>
      </c>
      <c r="HR116" s="391" t="s">
        <v>292</v>
      </c>
      <c r="HS116" s="392" t="s">
        <v>292</v>
      </c>
      <c r="HT116" s="393" t="s">
        <v>292</v>
      </c>
      <c r="HU116" s="394" t="s">
        <v>292</v>
      </c>
      <c r="HV116" s="386" t="s">
        <v>292</v>
      </c>
      <c r="HW116" s="395"/>
      <c r="HY116" s="387" t="str">
        <f t="shared" si="330"/>
        <v/>
      </c>
      <c r="HZ116" s="388" t="s">
        <v>292</v>
      </c>
      <c r="IA116" s="419" t="s">
        <v>292</v>
      </c>
      <c r="IB116" s="419" t="s">
        <v>292</v>
      </c>
      <c r="IC116" s="390" t="s">
        <v>292</v>
      </c>
      <c r="ID116" s="391" t="s">
        <v>292</v>
      </c>
      <c r="IE116" s="392" t="s">
        <v>292</v>
      </c>
      <c r="IF116" s="393" t="s">
        <v>292</v>
      </c>
      <c r="IG116" s="394" t="s">
        <v>292</v>
      </c>
      <c r="IH116" s="386" t="s">
        <v>292</v>
      </c>
      <c r="II116" s="395"/>
      <c r="IK116" s="387" t="str">
        <f t="shared" si="331"/>
        <v/>
      </c>
      <c r="IL116" s="388" t="s">
        <v>292</v>
      </c>
      <c r="IM116" s="419" t="s">
        <v>292</v>
      </c>
      <c r="IN116" s="419" t="s">
        <v>292</v>
      </c>
      <c r="IO116" s="390" t="s">
        <v>292</v>
      </c>
      <c r="IP116" s="391" t="s">
        <v>292</v>
      </c>
      <c r="IQ116" s="392" t="s">
        <v>292</v>
      </c>
      <c r="IR116" s="393" t="s">
        <v>292</v>
      </c>
      <c r="IS116" s="394" t="s">
        <v>292</v>
      </c>
      <c r="IT116" s="386" t="s">
        <v>292</v>
      </c>
      <c r="IU116" s="395"/>
      <c r="IV116" s="364" t="s">
        <v>292</v>
      </c>
      <c r="IW116" s="387" t="str">
        <f t="shared" si="239"/>
        <v/>
      </c>
      <c r="IX116" s="388" t="str">
        <f t="shared" si="240"/>
        <v/>
      </c>
      <c r="IY116" s="419" t="str">
        <f t="shared" si="246"/>
        <v/>
      </c>
      <c r="IZ116" s="396" t="str">
        <f t="shared" si="247"/>
        <v/>
      </c>
      <c r="JA116" s="390" t="str">
        <f t="shared" si="241"/>
        <v/>
      </c>
      <c r="JB116" s="391" t="str">
        <f t="shared" si="248"/>
        <v/>
      </c>
      <c r="JC116" s="392" t="str">
        <f t="shared" si="242"/>
        <v/>
      </c>
      <c r="JD116" s="393" t="str">
        <f t="shared" si="243"/>
        <v/>
      </c>
      <c r="JE116" s="394" t="str">
        <f t="shared" si="244"/>
        <v/>
      </c>
      <c r="JF116" s="386" t="str">
        <f t="shared" si="245"/>
        <v/>
      </c>
      <c r="JG116" s="395"/>
      <c r="JH116" s="420" t="s">
        <v>292</v>
      </c>
      <c r="JI116" s="387" t="str">
        <f t="shared" si="229"/>
        <v/>
      </c>
      <c r="JJ116" s="388" t="str">
        <f t="shared" si="230"/>
        <v/>
      </c>
      <c r="JK116" s="419" t="str">
        <f t="shared" si="231"/>
        <v/>
      </c>
      <c r="JL116" s="396" t="str">
        <f t="shared" si="232"/>
        <v/>
      </c>
      <c r="JM116" s="390" t="str">
        <f t="shared" si="233"/>
        <v/>
      </c>
      <c r="JN116" s="391" t="str">
        <f t="shared" si="234"/>
        <v/>
      </c>
      <c r="JO116" s="392" t="str">
        <f t="shared" si="235"/>
        <v/>
      </c>
      <c r="JP116" s="393" t="str">
        <f t="shared" si="236"/>
        <v/>
      </c>
      <c r="JQ116" s="394" t="str">
        <f t="shared" si="237"/>
        <v/>
      </c>
      <c r="JR116" s="386" t="str">
        <f t="shared" si="238"/>
        <v/>
      </c>
      <c r="JS116" s="395"/>
      <c r="JT116" s="420" t="s">
        <v>292</v>
      </c>
      <c r="JU116" s="387" t="str">
        <f t="shared" si="217"/>
        <v/>
      </c>
      <c r="JV116" s="388" t="str">
        <f t="shared" si="218"/>
        <v/>
      </c>
      <c r="JW116" s="419" t="str">
        <f t="shared" si="219"/>
        <v/>
      </c>
      <c r="JX116" s="396" t="str">
        <f t="shared" si="220"/>
        <v/>
      </c>
      <c r="JY116" s="390" t="str">
        <f t="shared" si="221"/>
        <v/>
      </c>
      <c r="JZ116" s="391" t="str">
        <f t="shared" si="222"/>
        <v/>
      </c>
      <c r="KA116" s="392" t="str">
        <f t="shared" si="223"/>
        <v/>
      </c>
      <c r="KB116" s="393" t="str">
        <f t="shared" si="224"/>
        <v/>
      </c>
      <c r="KC116" s="394" t="str">
        <f t="shared" si="225"/>
        <v/>
      </c>
      <c r="KD116" s="386" t="str">
        <f t="shared" si="226"/>
        <v/>
      </c>
      <c r="KE116" s="395"/>
      <c r="KG116" s="387" t="str">
        <f t="shared" si="208"/>
        <v/>
      </c>
      <c r="KH116" s="388" t="str">
        <f t="shared" si="209"/>
        <v/>
      </c>
      <c r="KI116" s="419" t="str">
        <f t="shared" si="210"/>
        <v/>
      </c>
      <c r="KJ116" s="396" t="str">
        <f t="shared" si="211"/>
        <v/>
      </c>
      <c r="KK116" s="390" t="str">
        <f t="shared" si="212"/>
        <v/>
      </c>
      <c r="KL116" s="391" t="str">
        <f t="shared" si="227"/>
        <v/>
      </c>
      <c r="KM116" s="392" t="str">
        <f t="shared" si="213"/>
        <v/>
      </c>
      <c r="KN116" s="393" t="str">
        <f t="shared" si="214"/>
        <v/>
      </c>
      <c r="KO116" s="394" t="str">
        <f t="shared" si="215"/>
        <v/>
      </c>
      <c r="KP116" s="386" t="str">
        <f t="shared" si="216"/>
        <v/>
      </c>
      <c r="KQ116" s="395"/>
    </row>
    <row r="117" spans="1:304" ht="13.5" customHeight="1">
      <c r="A117" s="385"/>
      <c r="B117" s="415" t="s">
        <v>598</v>
      </c>
      <c r="E117" s="387" t="str">
        <f t="shared" si="311"/>
        <v/>
      </c>
      <c r="F117" s="388" t="s">
        <v>292</v>
      </c>
      <c r="G117" s="389" t="s">
        <v>292</v>
      </c>
      <c r="H117" s="389" t="s">
        <v>292</v>
      </c>
      <c r="I117" s="390" t="s">
        <v>292</v>
      </c>
      <c r="J117" s="391" t="s">
        <v>292</v>
      </c>
      <c r="K117" s="392" t="s">
        <v>292</v>
      </c>
      <c r="L117" s="393" t="s">
        <v>292</v>
      </c>
      <c r="M117" s="394" t="s">
        <v>292</v>
      </c>
      <c r="N117" s="386" t="s">
        <v>292</v>
      </c>
      <c r="O117" s="395"/>
      <c r="P117" s="415"/>
      <c r="Q117" s="387" t="str">
        <f t="shared" si="312"/>
        <v/>
      </c>
      <c r="R117" s="388" t="s">
        <v>292</v>
      </c>
      <c r="S117" s="389" t="s">
        <v>292</v>
      </c>
      <c r="T117" s="389" t="s">
        <v>292</v>
      </c>
      <c r="U117" s="390" t="s">
        <v>292</v>
      </c>
      <c r="V117" s="391" t="s">
        <v>292</v>
      </c>
      <c r="W117" s="392" t="s">
        <v>292</v>
      </c>
      <c r="X117" s="393" t="s">
        <v>292</v>
      </c>
      <c r="Y117" s="394" t="s">
        <v>292</v>
      </c>
      <c r="Z117" s="386" t="s">
        <v>292</v>
      </c>
      <c r="AA117" s="395"/>
      <c r="AB117" s="415"/>
      <c r="AC117" s="387" t="str">
        <f t="shared" si="313"/>
        <v/>
      </c>
      <c r="AD117" s="388" t="s">
        <v>292</v>
      </c>
      <c r="AE117" s="389" t="s">
        <v>292</v>
      </c>
      <c r="AF117" s="389" t="s">
        <v>292</v>
      </c>
      <c r="AG117" s="390" t="s">
        <v>292</v>
      </c>
      <c r="AH117" s="391" t="s">
        <v>292</v>
      </c>
      <c r="AI117" s="392" t="s">
        <v>292</v>
      </c>
      <c r="AJ117" s="393" t="s">
        <v>292</v>
      </c>
      <c r="AK117" s="394" t="s">
        <v>292</v>
      </c>
      <c r="AL117" s="386" t="s">
        <v>292</v>
      </c>
      <c r="AM117" s="395"/>
      <c r="AN117" s="415"/>
      <c r="AO117" s="387" t="str">
        <f t="shared" si="314"/>
        <v/>
      </c>
      <c r="AP117" s="388" t="s">
        <v>292</v>
      </c>
      <c r="AQ117" s="389" t="s">
        <v>292</v>
      </c>
      <c r="AR117" s="389" t="s">
        <v>292</v>
      </c>
      <c r="AS117" s="390" t="s">
        <v>292</v>
      </c>
      <c r="AT117" s="391" t="s">
        <v>292</v>
      </c>
      <c r="AU117" s="392" t="s">
        <v>292</v>
      </c>
      <c r="AV117" s="393" t="s">
        <v>292</v>
      </c>
      <c r="AW117" s="394" t="s">
        <v>292</v>
      </c>
      <c r="AX117" s="386" t="s">
        <v>292</v>
      </c>
      <c r="AY117" s="395"/>
      <c r="AZ117" s="415"/>
      <c r="BA117" s="387" t="str">
        <f t="shared" si="315"/>
        <v/>
      </c>
      <c r="BB117" s="388" t="s">
        <v>292</v>
      </c>
      <c r="BC117" s="389" t="s">
        <v>292</v>
      </c>
      <c r="BD117" s="389" t="s">
        <v>292</v>
      </c>
      <c r="BE117" s="390" t="s">
        <v>292</v>
      </c>
      <c r="BF117" s="391" t="s">
        <v>292</v>
      </c>
      <c r="BG117" s="392" t="s">
        <v>292</v>
      </c>
      <c r="BH117" s="393" t="s">
        <v>292</v>
      </c>
      <c r="BI117" s="394" t="s">
        <v>292</v>
      </c>
      <c r="BJ117" s="386" t="s">
        <v>292</v>
      </c>
      <c r="BK117" s="395"/>
      <c r="BL117" s="415"/>
      <c r="BM117" s="387" t="str">
        <f t="shared" si="316"/>
        <v/>
      </c>
      <c r="BN117" s="388" t="s">
        <v>292</v>
      </c>
      <c r="BO117" s="389" t="s">
        <v>292</v>
      </c>
      <c r="BP117" s="389" t="s">
        <v>292</v>
      </c>
      <c r="BQ117" s="390" t="s">
        <v>292</v>
      </c>
      <c r="BR117" s="391" t="s">
        <v>292</v>
      </c>
      <c r="BS117" s="392" t="s">
        <v>292</v>
      </c>
      <c r="BT117" s="393" t="s">
        <v>292</v>
      </c>
      <c r="BU117" s="394" t="s">
        <v>292</v>
      </c>
      <c r="BV117" s="386" t="s">
        <v>292</v>
      </c>
      <c r="BW117" s="395"/>
      <c r="BX117" s="421"/>
      <c r="BY117" s="387" t="str">
        <f t="shared" si="317"/>
        <v/>
      </c>
      <c r="BZ117" s="388" t="s">
        <v>292</v>
      </c>
      <c r="CA117" s="389" t="s">
        <v>292</v>
      </c>
      <c r="CB117" s="389" t="s">
        <v>292</v>
      </c>
      <c r="CC117" s="390" t="s">
        <v>292</v>
      </c>
      <c r="CD117" s="391" t="s">
        <v>292</v>
      </c>
      <c r="CE117" s="392" t="s">
        <v>292</v>
      </c>
      <c r="CF117" s="393" t="s">
        <v>292</v>
      </c>
      <c r="CG117" s="394" t="s">
        <v>292</v>
      </c>
      <c r="CH117" s="386" t="s">
        <v>292</v>
      </c>
      <c r="CI117" s="395"/>
      <c r="CJ117" s="421"/>
      <c r="CK117" s="387" t="str">
        <f t="shared" si="318"/>
        <v/>
      </c>
      <c r="CL117" s="388" t="s">
        <v>292</v>
      </c>
      <c r="CM117" s="389" t="s">
        <v>292</v>
      </c>
      <c r="CN117" s="389" t="s">
        <v>292</v>
      </c>
      <c r="CO117" s="390" t="s">
        <v>292</v>
      </c>
      <c r="CP117" s="391" t="s">
        <v>292</v>
      </c>
      <c r="CQ117" s="392" t="s">
        <v>292</v>
      </c>
      <c r="CR117" s="393" t="s">
        <v>292</v>
      </c>
      <c r="CS117" s="394" t="s">
        <v>292</v>
      </c>
      <c r="CT117" s="386" t="s">
        <v>292</v>
      </c>
      <c r="CU117" s="395"/>
      <c r="CV117" s="415"/>
      <c r="CW117" s="387" t="str">
        <f t="shared" si="319"/>
        <v/>
      </c>
      <c r="CX117" s="388" t="s">
        <v>292</v>
      </c>
      <c r="CY117" s="389" t="s">
        <v>292</v>
      </c>
      <c r="CZ117" s="389" t="s">
        <v>292</v>
      </c>
      <c r="DA117" s="390" t="s">
        <v>292</v>
      </c>
      <c r="DB117" s="391" t="s">
        <v>292</v>
      </c>
      <c r="DC117" s="392" t="s">
        <v>292</v>
      </c>
      <c r="DD117" s="393" t="s">
        <v>292</v>
      </c>
      <c r="DE117" s="394" t="s">
        <v>292</v>
      </c>
      <c r="DF117" s="386" t="s">
        <v>292</v>
      </c>
      <c r="DG117" s="395"/>
      <c r="DH117" s="418"/>
      <c r="DI117" s="387" t="str">
        <f t="shared" si="320"/>
        <v/>
      </c>
      <c r="DJ117" s="388" t="s">
        <v>292</v>
      </c>
      <c r="DK117" s="389" t="s">
        <v>292</v>
      </c>
      <c r="DL117" s="389" t="s">
        <v>292</v>
      </c>
      <c r="DM117" s="390" t="s">
        <v>292</v>
      </c>
      <c r="DN117" s="391" t="s">
        <v>292</v>
      </c>
      <c r="DO117" s="392" t="s">
        <v>292</v>
      </c>
      <c r="DP117" s="393" t="s">
        <v>292</v>
      </c>
      <c r="DQ117" s="394" t="s">
        <v>292</v>
      </c>
      <c r="DR117" s="386" t="s">
        <v>292</v>
      </c>
      <c r="DS117" s="395"/>
      <c r="DT117" s="415"/>
      <c r="DU117" s="387" t="str">
        <f t="shared" si="321"/>
        <v/>
      </c>
      <c r="DV117" s="388" t="s">
        <v>292</v>
      </c>
      <c r="DW117" s="389" t="s">
        <v>292</v>
      </c>
      <c r="DX117" s="389" t="s">
        <v>292</v>
      </c>
      <c r="DY117" s="390" t="s">
        <v>292</v>
      </c>
      <c r="DZ117" s="391" t="s">
        <v>292</v>
      </c>
      <c r="EA117" s="392" t="s">
        <v>292</v>
      </c>
      <c r="EB117" s="393" t="s">
        <v>292</v>
      </c>
      <c r="EC117" s="394" t="s">
        <v>292</v>
      </c>
      <c r="ED117" s="386" t="s">
        <v>292</v>
      </c>
      <c r="EE117" s="395"/>
      <c r="EF117" s="415"/>
      <c r="EG117" s="387" t="str">
        <f t="shared" si="322"/>
        <v/>
      </c>
      <c r="EH117" s="388" t="s">
        <v>292</v>
      </c>
      <c r="EI117" s="389" t="s">
        <v>292</v>
      </c>
      <c r="EJ117" s="389" t="s">
        <v>292</v>
      </c>
      <c r="EK117" s="390" t="s">
        <v>292</v>
      </c>
      <c r="EL117" s="391" t="s">
        <v>292</v>
      </c>
      <c r="EM117" s="392" t="s">
        <v>292</v>
      </c>
      <c r="EN117" s="393" t="s">
        <v>292</v>
      </c>
      <c r="EO117" s="394" t="s">
        <v>292</v>
      </c>
      <c r="EP117" s="386" t="s">
        <v>292</v>
      </c>
      <c r="EQ117" s="395"/>
      <c r="ER117" s="418"/>
      <c r="ES117" s="387" t="str">
        <f t="shared" si="323"/>
        <v/>
      </c>
      <c r="ET117" s="388" t="s">
        <v>292</v>
      </c>
      <c r="EU117" s="389" t="s">
        <v>292</v>
      </c>
      <c r="EV117" s="389" t="s">
        <v>292</v>
      </c>
      <c r="EW117" s="390" t="s">
        <v>292</v>
      </c>
      <c r="EX117" s="391" t="s">
        <v>292</v>
      </c>
      <c r="EY117" s="392" t="s">
        <v>292</v>
      </c>
      <c r="EZ117" s="393" t="s">
        <v>292</v>
      </c>
      <c r="FA117" s="394" t="s">
        <v>292</v>
      </c>
      <c r="FB117" s="386" t="s">
        <v>292</v>
      </c>
      <c r="FC117" s="395"/>
      <c r="FD117" s="418"/>
      <c r="FE117" s="387">
        <f t="shared" si="324"/>
        <v>39351</v>
      </c>
      <c r="FF117" s="388" t="s">
        <v>370</v>
      </c>
      <c r="FG117" s="389">
        <v>38986</v>
      </c>
      <c r="FH117" s="389">
        <v>39351</v>
      </c>
      <c r="FI117" s="390" t="s">
        <v>666</v>
      </c>
      <c r="FJ117" s="391" t="s">
        <v>629</v>
      </c>
      <c r="FK117" s="392" t="s">
        <v>615</v>
      </c>
      <c r="FL117" s="393" t="s">
        <v>1338</v>
      </c>
      <c r="FM117" s="394" t="s">
        <v>667</v>
      </c>
      <c r="FN117" s="386" t="s">
        <v>292</v>
      </c>
      <c r="FO117" s="395"/>
      <c r="FP117" s="418"/>
      <c r="FQ117" s="387" t="str">
        <f t="shared" si="325"/>
        <v/>
      </c>
      <c r="FR117" s="388" t="s">
        <v>292</v>
      </c>
      <c r="FS117" s="389" t="s">
        <v>292</v>
      </c>
      <c r="FT117" s="389" t="s">
        <v>292</v>
      </c>
      <c r="FU117" s="390" t="s">
        <v>292</v>
      </c>
      <c r="FV117" s="391" t="s">
        <v>292</v>
      </c>
      <c r="FW117" s="392" t="s">
        <v>292</v>
      </c>
      <c r="FX117" s="393" t="s">
        <v>292</v>
      </c>
      <c r="FY117" s="394" t="s">
        <v>292</v>
      </c>
      <c r="FZ117" s="386" t="s">
        <v>292</v>
      </c>
      <c r="GA117" s="395"/>
      <c r="GB117" s="415"/>
      <c r="GC117" s="387" t="str">
        <f t="shared" si="326"/>
        <v/>
      </c>
      <c r="GD117" s="388" t="s">
        <v>292</v>
      </c>
      <c r="GE117" s="389" t="s">
        <v>292</v>
      </c>
      <c r="GF117" s="389" t="s">
        <v>292</v>
      </c>
      <c r="GG117" s="390" t="s">
        <v>292</v>
      </c>
      <c r="GH117" s="391" t="s">
        <v>292</v>
      </c>
      <c r="GI117" s="392" t="s">
        <v>292</v>
      </c>
      <c r="GJ117" s="393" t="s">
        <v>292</v>
      </c>
      <c r="GK117" s="394" t="s">
        <v>292</v>
      </c>
      <c r="GL117" s="386" t="s">
        <v>292</v>
      </c>
      <c r="GM117" s="395"/>
      <c r="GN117" s="415"/>
      <c r="GO117" s="387" t="str">
        <f t="shared" si="327"/>
        <v/>
      </c>
      <c r="GP117" s="388" t="s">
        <v>292</v>
      </c>
      <c r="GQ117" s="389" t="s">
        <v>292</v>
      </c>
      <c r="GR117" s="389" t="s">
        <v>292</v>
      </c>
      <c r="GS117" s="390" t="s">
        <v>292</v>
      </c>
      <c r="GT117" s="391" t="s">
        <v>292</v>
      </c>
      <c r="GU117" s="392" t="s">
        <v>292</v>
      </c>
      <c r="GV117" s="393" t="s">
        <v>292</v>
      </c>
      <c r="GW117" s="394" t="s">
        <v>292</v>
      </c>
      <c r="GX117" s="386"/>
      <c r="GY117" s="395"/>
      <c r="GZ117" s="415"/>
      <c r="HA117" s="387" t="str">
        <f t="shared" si="328"/>
        <v/>
      </c>
      <c r="HB117" s="388" t="s">
        <v>292</v>
      </c>
      <c r="HC117" s="389" t="s">
        <v>292</v>
      </c>
      <c r="HD117" s="389" t="s">
        <v>292</v>
      </c>
      <c r="HE117" s="390" t="s">
        <v>292</v>
      </c>
      <c r="HF117" s="391" t="s">
        <v>292</v>
      </c>
      <c r="HG117" s="392" t="s">
        <v>292</v>
      </c>
      <c r="HH117" s="393" t="s">
        <v>292</v>
      </c>
      <c r="HI117" s="394" t="s">
        <v>292</v>
      </c>
      <c r="HJ117" s="386" t="s">
        <v>292</v>
      </c>
      <c r="HK117" s="395"/>
      <c r="HM117" s="387" t="str">
        <f t="shared" si="329"/>
        <v/>
      </c>
      <c r="HN117" s="388" t="s">
        <v>292</v>
      </c>
      <c r="HO117" s="396"/>
      <c r="HP117" s="389"/>
      <c r="HQ117" s="390" t="s">
        <v>292</v>
      </c>
      <c r="HR117" s="391" t="s">
        <v>292</v>
      </c>
      <c r="HS117" s="392" t="s">
        <v>292</v>
      </c>
      <c r="HT117" s="393" t="s">
        <v>292</v>
      </c>
      <c r="HU117" s="394" t="s">
        <v>292</v>
      </c>
      <c r="HV117" s="386" t="s">
        <v>292</v>
      </c>
      <c r="HW117" s="395"/>
      <c r="HY117" s="387" t="str">
        <f t="shared" si="330"/>
        <v/>
      </c>
      <c r="HZ117" s="388" t="s">
        <v>292</v>
      </c>
      <c r="IA117" s="419" t="s">
        <v>292</v>
      </c>
      <c r="IB117" s="419" t="s">
        <v>292</v>
      </c>
      <c r="IC117" s="390" t="s">
        <v>292</v>
      </c>
      <c r="ID117" s="391" t="s">
        <v>292</v>
      </c>
      <c r="IE117" s="392" t="s">
        <v>292</v>
      </c>
      <c r="IF117" s="393" t="s">
        <v>292</v>
      </c>
      <c r="IG117" s="394" t="s">
        <v>292</v>
      </c>
      <c r="IH117" s="386" t="s">
        <v>292</v>
      </c>
      <c r="II117" s="395"/>
      <c r="IK117" s="387" t="str">
        <f t="shared" si="331"/>
        <v/>
      </c>
      <c r="IL117" s="388" t="s">
        <v>292</v>
      </c>
      <c r="IM117" s="419" t="s">
        <v>292</v>
      </c>
      <c r="IN117" s="419" t="s">
        <v>292</v>
      </c>
      <c r="IO117" s="390" t="s">
        <v>292</v>
      </c>
      <c r="IP117" s="391" t="s">
        <v>292</v>
      </c>
      <c r="IQ117" s="392" t="s">
        <v>292</v>
      </c>
      <c r="IR117" s="393" t="s">
        <v>292</v>
      </c>
      <c r="IS117" s="394" t="s">
        <v>292</v>
      </c>
      <c r="IT117" s="386" t="s">
        <v>292</v>
      </c>
      <c r="IU117" s="395"/>
      <c r="IV117" s="364" t="s">
        <v>292</v>
      </c>
      <c r="IW117" s="387" t="str">
        <f t="shared" si="239"/>
        <v/>
      </c>
      <c r="IX117" s="388" t="str">
        <f t="shared" si="240"/>
        <v/>
      </c>
      <c r="IY117" s="419" t="str">
        <f t="shared" si="246"/>
        <v/>
      </c>
      <c r="IZ117" s="396" t="str">
        <f t="shared" si="247"/>
        <v/>
      </c>
      <c r="JA117" s="390" t="str">
        <f t="shared" si="241"/>
        <v/>
      </c>
      <c r="JB117" s="391" t="str">
        <f t="shared" si="248"/>
        <v/>
      </c>
      <c r="JC117" s="392" t="str">
        <f t="shared" si="242"/>
        <v/>
      </c>
      <c r="JD117" s="393" t="str">
        <f t="shared" si="243"/>
        <v/>
      </c>
      <c r="JE117" s="394" t="str">
        <f t="shared" si="244"/>
        <v/>
      </c>
      <c r="JF117" s="386" t="str">
        <f t="shared" si="245"/>
        <v/>
      </c>
      <c r="JG117" s="395"/>
      <c r="JH117" s="420" t="s">
        <v>292</v>
      </c>
      <c r="JI117" s="387" t="str">
        <f t="shared" si="229"/>
        <v/>
      </c>
      <c r="JJ117" s="388" t="str">
        <f t="shared" si="230"/>
        <v/>
      </c>
      <c r="JK117" s="419" t="str">
        <f t="shared" si="231"/>
        <v/>
      </c>
      <c r="JL117" s="396" t="str">
        <f t="shared" si="232"/>
        <v/>
      </c>
      <c r="JM117" s="390" t="str">
        <f t="shared" si="233"/>
        <v/>
      </c>
      <c r="JN117" s="391" t="str">
        <f t="shared" si="234"/>
        <v/>
      </c>
      <c r="JO117" s="392" t="str">
        <f t="shared" si="235"/>
        <v/>
      </c>
      <c r="JP117" s="393" t="str">
        <f t="shared" si="236"/>
        <v/>
      </c>
      <c r="JQ117" s="394" t="str">
        <f t="shared" si="237"/>
        <v/>
      </c>
      <c r="JR117" s="386" t="str">
        <f t="shared" si="238"/>
        <v/>
      </c>
      <c r="JS117" s="395"/>
      <c r="JT117" s="420" t="s">
        <v>292</v>
      </c>
      <c r="JU117" s="387" t="str">
        <f t="shared" si="217"/>
        <v/>
      </c>
      <c r="JV117" s="388" t="str">
        <f t="shared" si="218"/>
        <v/>
      </c>
      <c r="JW117" s="419" t="str">
        <f t="shared" si="219"/>
        <v/>
      </c>
      <c r="JX117" s="396" t="str">
        <f t="shared" si="220"/>
        <v/>
      </c>
      <c r="JY117" s="390" t="str">
        <f t="shared" si="221"/>
        <v/>
      </c>
      <c r="JZ117" s="391" t="str">
        <f t="shared" si="222"/>
        <v/>
      </c>
      <c r="KA117" s="392" t="str">
        <f t="shared" si="223"/>
        <v/>
      </c>
      <c r="KB117" s="393" t="str">
        <f t="shared" si="224"/>
        <v/>
      </c>
      <c r="KC117" s="394" t="str">
        <f t="shared" si="225"/>
        <v/>
      </c>
      <c r="KD117" s="386" t="str">
        <f t="shared" si="226"/>
        <v/>
      </c>
      <c r="KE117" s="395"/>
      <c r="KG117" s="387" t="str">
        <f t="shared" si="208"/>
        <v/>
      </c>
      <c r="KH117" s="388" t="str">
        <f t="shared" si="209"/>
        <v/>
      </c>
      <c r="KI117" s="419" t="str">
        <f t="shared" si="210"/>
        <v/>
      </c>
      <c r="KJ117" s="396" t="str">
        <f t="shared" si="211"/>
        <v/>
      </c>
      <c r="KK117" s="390" t="str">
        <f t="shared" si="212"/>
        <v/>
      </c>
      <c r="KL117" s="391" t="str">
        <f t="shared" si="227"/>
        <v/>
      </c>
      <c r="KM117" s="392" t="str">
        <f t="shared" si="213"/>
        <v/>
      </c>
      <c r="KN117" s="393" t="str">
        <f t="shared" si="214"/>
        <v/>
      </c>
      <c r="KO117" s="394" t="str">
        <f t="shared" si="215"/>
        <v/>
      </c>
      <c r="KP117" s="386" t="str">
        <f t="shared" si="216"/>
        <v/>
      </c>
      <c r="KQ117" s="395"/>
    </row>
    <row r="118" spans="1:304" ht="13.5" customHeight="1">
      <c r="A118" s="385"/>
      <c r="B118" s="415" t="s">
        <v>599</v>
      </c>
      <c r="E118" s="387" t="str">
        <f t="shared" si="311"/>
        <v/>
      </c>
      <c r="F118" s="388" t="s">
        <v>292</v>
      </c>
      <c r="G118" s="389" t="s">
        <v>292</v>
      </c>
      <c r="H118" s="389" t="s">
        <v>292</v>
      </c>
      <c r="I118" s="390" t="s">
        <v>292</v>
      </c>
      <c r="J118" s="391" t="s">
        <v>292</v>
      </c>
      <c r="K118" s="392" t="s">
        <v>292</v>
      </c>
      <c r="L118" s="393" t="s">
        <v>292</v>
      </c>
      <c r="M118" s="394" t="s">
        <v>292</v>
      </c>
      <c r="N118" s="386" t="s">
        <v>292</v>
      </c>
      <c r="O118" s="395"/>
      <c r="P118" s="415"/>
      <c r="Q118" s="387" t="str">
        <f t="shared" si="312"/>
        <v/>
      </c>
      <c r="R118" s="388" t="s">
        <v>292</v>
      </c>
      <c r="S118" s="389" t="s">
        <v>292</v>
      </c>
      <c r="T118" s="389" t="s">
        <v>292</v>
      </c>
      <c r="U118" s="390" t="s">
        <v>292</v>
      </c>
      <c r="V118" s="391" t="s">
        <v>292</v>
      </c>
      <c r="W118" s="392" t="s">
        <v>292</v>
      </c>
      <c r="X118" s="393" t="s">
        <v>292</v>
      </c>
      <c r="Y118" s="394" t="s">
        <v>292</v>
      </c>
      <c r="Z118" s="386" t="s">
        <v>292</v>
      </c>
      <c r="AA118" s="395"/>
      <c r="AB118" s="415"/>
      <c r="AC118" s="387" t="str">
        <f t="shared" si="313"/>
        <v/>
      </c>
      <c r="AD118" s="388" t="s">
        <v>292</v>
      </c>
      <c r="AE118" s="389" t="s">
        <v>292</v>
      </c>
      <c r="AF118" s="389" t="s">
        <v>292</v>
      </c>
      <c r="AG118" s="390" t="s">
        <v>292</v>
      </c>
      <c r="AH118" s="391" t="s">
        <v>292</v>
      </c>
      <c r="AI118" s="392" t="s">
        <v>292</v>
      </c>
      <c r="AJ118" s="393" t="s">
        <v>292</v>
      </c>
      <c r="AK118" s="394" t="s">
        <v>292</v>
      </c>
      <c r="AL118" s="386" t="s">
        <v>292</v>
      </c>
      <c r="AM118" s="395"/>
      <c r="AN118" s="415"/>
      <c r="AO118" s="387" t="str">
        <f t="shared" si="314"/>
        <v/>
      </c>
      <c r="AP118" s="388" t="s">
        <v>292</v>
      </c>
      <c r="AQ118" s="389" t="s">
        <v>292</v>
      </c>
      <c r="AR118" s="389" t="s">
        <v>292</v>
      </c>
      <c r="AS118" s="390" t="s">
        <v>292</v>
      </c>
      <c r="AT118" s="391" t="s">
        <v>292</v>
      </c>
      <c r="AU118" s="392" t="s">
        <v>292</v>
      </c>
      <c r="AV118" s="393" t="s">
        <v>292</v>
      </c>
      <c r="AW118" s="394" t="s">
        <v>292</v>
      </c>
      <c r="AX118" s="386" t="s">
        <v>292</v>
      </c>
      <c r="AY118" s="395"/>
      <c r="AZ118" s="415"/>
      <c r="BA118" s="387" t="str">
        <f t="shared" si="315"/>
        <v/>
      </c>
      <c r="BB118" s="388" t="s">
        <v>292</v>
      </c>
      <c r="BC118" s="389" t="s">
        <v>292</v>
      </c>
      <c r="BD118" s="389" t="s">
        <v>292</v>
      </c>
      <c r="BE118" s="390" t="s">
        <v>292</v>
      </c>
      <c r="BF118" s="391" t="s">
        <v>292</v>
      </c>
      <c r="BG118" s="392" t="s">
        <v>292</v>
      </c>
      <c r="BH118" s="393" t="s">
        <v>292</v>
      </c>
      <c r="BI118" s="394" t="s">
        <v>292</v>
      </c>
      <c r="BJ118" s="386" t="s">
        <v>292</v>
      </c>
      <c r="BK118" s="395"/>
      <c r="BL118" s="415"/>
      <c r="BM118" s="387" t="str">
        <f t="shared" si="316"/>
        <v/>
      </c>
      <c r="BN118" s="388" t="s">
        <v>292</v>
      </c>
      <c r="BO118" s="389" t="s">
        <v>292</v>
      </c>
      <c r="BP118" s="389" t="s">
        <v>292</v>
      </c>
      <c r="BQ118" s="390" t="s">
        <v>292</v>
      </c>
      <c r="BR118" s="391" t="s">
        <v>292</v>
      </c>
      <c r="BS118" s="392" t="s">
        <v>292</v>
      </c>
      <c r="BT118" s="393" t="s">
        <v>292</v>
      </c>
      <c r="BU118" s="394" t="s">
        <v>292</v>
      </c>
      <c r="BV118" s="386" t="s">
        <v>292</v>
      </c>
      <c r="BW118" s="395"/>
      <c r="BX118" s="421"/>
      <c r="BY118" s="387" t="str">
        <f t="shared" si="317"/>
        <v/>
      </c>
      <c r="BZ118" s="388" t="s">
        <v>292</v>
      </c>
      <c r="CA118" s="389" t="s">
        <v>292</v>
      </c>
      <c r="CB118" s="389" t="s">
        <v>292</v>
      </c>
      <c r="CC118" s="390" t="s">
        <v>292</v>
      </c>
      <c r="CD118" s="391" t="s">
        <v>292</v>
      </c>
      <c r="CE118" s="392" t="s">
        <v>292</v>
      </c>
      <c r="CF118" s="393" t="s">
        <v>292</v>
      </c>
      <c r="CG118" s="394" t="s">
        <v>292</v>
      </c>
      <c r="CH118" s="386" t="s">
        <v>292</v>
      </c>
      <c r="CI118" s="395"/>
      <c r="CJ118" s="421"/>
      <c r="CK118" s="387" t="str">
        <f t="shared" si="318"/>
        <v/>
      </c>
      <c r="CL118" s="388" t="s">
        <v>292</v>
      </c>
      <c r="CM118" s="389" t="s">
        <v>292</v>
      </c>
      <c r="CN118" s="389" t="s">
        <v>292</v>
      </c>
      <c r="CO118" s="390" t="s">
        <v>292</v>
      </c>
      <c r="CP118" s="391" t="s">
        <v>292</v>
      </c>
      <c r="CQ118" s="392" t="s">
        <v>292</v>
      </c>
      <c r="CR118" s="393" t="s">
        <v>292</v>
      </c>
      <c r="CS118" s="394" t="s">
        <v>292</v>
      </c>
      <c r="CT118" s="386" t="s">
        <v>292</v>
      </c>
      <c r="CU118" s="395"/>
      <c r="CV118" s="415"/>
      <c r="CW118" s="387" t="str">
        <f t="shared" si="319"/>
        <v/>
      </c>
      <c r="CX118" s="388" t="s">
        <v>292</v>
      </c>
      <c r="CY118" s="389" t="s">
        <v>292</v>
      </c>
      <c r="CZ118" s="389" t="s">
        <v>292</v>
      </c>
      <c r="DA118" s="390" t="s">
        <v>292</v>
      </c>
      <c r="DB118" s="391" t="s">
        <v>292</v>
      </c>
      <c r="DC118" s="392" t="s">
        <v>292</v>
      </c>
      <c r="DD118" s="393" t="s">
        <v>292</v>
      </c>
      <c r="DE118" s="394" t="s">
        <v>292</v>
      </c>
      <c r="DF118" s="386" t="s">
        <v>292</v>
      </c>
      <c r="DG118" s="395"/>
      <c r="DH118" s="418"/>
      <c r="DI118" s="387" t="str">
        <f t="shared" si="320"/>
        <v/>
      </c>
      <c r="DJ118" s="388" t="s">
        <v>292</v>
      </c>
      <c r="DK118" s="389" t="s">
        <v>292</v>
      </c>
      <c r="DL118" s="389" t="s">
        <v>292</v>
      </c>
      <c r="DM118" s="390" t="s">
        <v>292</v>
      </c>
      <c r="DN118" s="391" t="s">
        <v>292</v>
      </c>
      <c r="DO118" s="392" t="s">
        <v>292</v>
      </c>
      <c r="DP118" s="393" t="s">
        <v>292</v>
      </c>
      <c r="DQ118" s="394" t="s">
        <v>292</v>
      </c>
      <c r="DR118" s="386" t="s">
        <v>292</v>
      </c>
      <c r="DS118" s="395"/>
      <c r="DT118" s="415"/>
      <c r="DU118" s="387" t="str">
        <f t="shared" si="321"/>
        <v/>
      </c>
      <c r="DV118" s="388" t="s">
        <v>292</v>
      </c>
      <c r="DW118" s="389" t="s">
        <v>292</v>
      </c>
      <c r="DX118" s="389" t="s">
        <v>292</v>
      </c>
      <c r="DY118" s="390" t="s">
        <v>292</v>
      </c>
      <c r="DZ118" s="391" t="s">
        <v>292</v>
      </c>
      <c r="EA118" s="392" t="s">
        <v>292</v>
      </c>
      <c r="EB118" s="393" t="s">
        <v>292</v>
      </c>
      <c r="EC118" s="394" t="s">
        <v>292</v>
      </c>
      <c r="ED118" s="386" t="s">
        <v>292</v>
      </c>
      <c r="EE118" s="395"/>
      <c r="EF118" s="415"/>
      <c r="EG118" s="387" t="str">
        <f t="shared" si="322"/>
        <v/>
      </c>
      <c r="EH118" s="388" t="s">
        <v>292</v>
      </c>
      <c r="EI118" s="389" t="s">
        <v>292</v>
      </c>
      <c r="EJ118" s="389" t="s">
        <v>292</v>
      </c>
      <c r="EK118" s="390" t="s">
        <v>292</v>
      </c>
      <c r="EL118" s="391" t="s">
        <v>292</v>
      </c>
      <c r="EM118" s="392" t="s">
        <v>292</v>
      </c>
      <c r="EN118" s="393" t="s">
        <v>292</v>
      </c>
      <c r="EO118" s="394" t="s">
        <v>292</v>
      </c>
      <c r="EP118" s="386" t="s">
        <v>292</v>
      </c>
      <c r="EQ118" s="395"/>
      <c r="ER118" s="418"/>
      <c r="ES118" s="387" t="str">
        <f t="shared" si="323"/>
        <v/>
      </c>
      <c r="ET118" s="388" t="s">
        <v>292</v>
      </c>
      <c r="EU118" s="389" t="s">
        <v>292</v>
      </c>
      <c r="EV118" s="389" t="s">
        <v>292</v>
      </c>
      <c r="EW118" s="390" t="s">
        <v>292</v>
      </c>
      <c r="EX118" s="391" t="s">
        <v>292</v>
      </c>
      <c r="EY118" s="392" t="s">
        <v>292</v>
      </c>
      <c r="EZ118" s="393" t="s">
        <v>292</v>
      </c>
      <c r="FA118" s="394" t="s">
        <v>292</v>
      </c>
      <c r="FB118" s="386" t="s">
        <v>292</v>
      </c>
      <c r="FC118" s="395"/>
      <c r="FD118" s="418"/>
      <c r="FE118" s="387">
        <f t="shared" si="324"/>
        <v>39351</v>
      </c>
      <c r="FF118" s="388" t="s">
        <v>370</v>
      </c>
      <c r="FG118" s="389">
        <v>38986</v>
      </c>
      <c r="FH118" s="389">
        <v>39351</v>
      </c>
      <c r="FI118" s="390" t="s">
        <v>666</v>
      </c>
      <c r="FJ118" s="391" t="s">
        <v>629</v>
      </c>
      <c r="FK118" s="392" t="s">
        <v>615</v>
      </c>
      <c r="FL118" s="393" t="s">
        <v>1338</v>
      </c>
      <c r="FM118" s="394" t="s">
        <v>667</v>
      </c>
      <c r="FN118" s="386" t="s">
        <v>292</v>
      </c>
      <c r="FO118" s="395"/>
      <c r="FP118" s="418"/>
      <c r="FQ118" s="387">
        <f t="shared" si="325"/>
        <v>39662</v>
      </c>
      <c r="FR118" s="388" t="s">
        <v>372</v>
      </c>
      <c r="FS118" s="389">
        <v>39351</v>
      </c>
      <c r="FT118" s="389">
        <v>39662</v>
      </c>
      <c r="FU118" s="390" t="s">
        <v>666</v>
      </c>
      <c r="FV118" s="391" t="s">
        <v>629</v>
      </c>
      <c r="FW118" s="392" t="s">
        <v>615</v>
      </c>
      <c r="FX118" s="393" t="s">
        <v>1338</v>
      </c>
      <c r="FY118" s="394" t="s">
        <v>667</v>
      </c>
      <c r="FZ118" s="386" t="s">
        <v>292</v>
      </c>
      <c r="GA118" s="395"/>
      <c r="GB118" s="418"/>
      <c r="GC118" s="387">
        <f t="shared" si="326"/>
        <v>39715</v>
      </c>
      <c r="GD118" s="388" t="s">
        <v>373</v>
      </c>
      <c r="GE118" s="389">
        <v>39662</v>
      </c>
      <c r="GF118" s="389">
        <v>39715</v>
      </c>
      <c r="GG118" s="390" t="s">
        <v>856</v>
      </c>
      <c r="GH118" s="391" t="s">
        <v>653</v>
      </c>
      <c r="GI118" s="392" t="s">
        <v>615</v>
      </c>
      <c r="GJ118" s="393" t="s">
        <v>1335</v>
      </c>
      <c r="GK118" s="394" t="s">
        <v>857</v>
      </c>
      <c r="GL118" s="386" t="s">
        <v>292</v>
      </c>
      <c r="GM118" s="395"/>
      <c r="GN118" s="418"/>
      <c r="GO118" s="387" t="str">
        <f t="shared" si="327"/>
        <v/>
      </c>
      <c r="GP118" s="388" t="s">
        <v>292</v>
      </c>
      <c r="GQ118" s="389" t="s">
        <v>292</v>
      </c>
      <c r="GR118" s="389" t="s">
        <v>292</v>
      </c>
      <c r="GS118" s="390" t="s">
        <v>292</v>
      </c>
      <c r="GT118" s="391" t="s">
        <v>292</v>
      </c>
      <c r="GU118" s="392" t="s">
        <v>292</v>
      </c>
      <c r="GV118" s="393" t="s">
        <v>292</v>
      </c>
      <c r="GW118" s="394" t="s">
        <v>292</v>
      </c>
      <c r="GX118" s="386"/>
      <c r="GY118" s="395"/>
      <c r="GZ118" s="415"/>
      <c r="HA118" s="387" t="str">
        <f t="shared" si="328"/>
        <v/>
      </c>
      <c r="HB118" s="388" t="s">
        <v>292</v>
      </c>
      <c r="HC118" s="389" t="s">
        <v>292</v>
      </c>
      <c r="HD118" s="389" t="s">
        <v>292</v>
      </c>
      <c r="HE118" s="390" t="s">
        <v>292</v>
      </c>
      <c r="HF118" s="391" t="s">
        <v>292</v>
      </c>
      <c r="HG118" s="392" t="s">
        <v>292</v>
      </c>
      <c r="HH118" s="393" t="s">
        <v>292</v>
      </c>
      <c r="HI118" s="394" t="s">
        <v>292</v>
      </c>
      <c r="HJ118" s="386" t="s">
        <v>292</v>
      </c>
      <c r="HK118" s="395"/>
      <c r="HM118" s="387">
        <f t="shared" si="329"/>
        <v>40788</v>
      </c>
      <c r="HN118" s="388" t="s">
        <v>1471</v>
      </c>
      <c r="HO118" s="396">
        <v>40430</v>
      </c>
      <c r="HP118" s="389">
        <v>40557</v>
      </c>
      <c r="HQ118" s="390" t="s">
        <v>1537</v>
      </c>
      <c r="HR118" s="391" t="s">
        <v>914</v>
      </c>
      <c r="HS118" s="392" t="s">
        <v>615</v>
      </c>
      <c r="HT118" s="393" t="s">
        <v>1336</v>
      </c>
      <c r="HU118" s="394" t="s">
        <v>1538</v>
      </c>
      <c r="HV118" s="386" t="s">
        <v>292</v>
      </c>
      <c r="HW118" s="395"/>
      <c r="HY118" s="387">
        <f t="shared" si="330"/>
        <v>41269</v>
      </c>
      <c r="HZ118" s="388" t="s">
        <v>1472</v>
      </c>
      <c r="IA118" s="419">
        <v>40788</v>
      </c>
      <c r="IB118" s="419">
        <v>41064</v>
      </c>
      <c r="IC118" s="390" t="s">
        <v>1533</v>
      </c>
      <c r="ID118" s="391" t="s">
        <v>693</v>
      </c>
      <c r="IE118" s="392" t="s">
        <v>615</v>
      </c>
      <c r="IF118" s="393" t="s">
        <v>1336</v>
      </c>
      <c r="IG118" s="394" t="s">
        <v>1534</v>
      </c>
      <c r="IH118" s="386" t="s">
        <v>292</v>
      </c>
      <c r="II118" s="395"/>
      <c r="IJ118" s="420"/>
      <c r="IK118" s="387" t="str">
        <f t="shared" si="331"/>
        <v/>
      </c>
      <c r="IL118" s="388" t="s">
        <v>292</v>
      </c>
      <c r="IM118" s="419"/>
      <c r="IO118" s="390" t="s">
        <v>292</v>
      </c>
      <c r="IP118" s="391" t="s">
        <v>292</v>
      </c>
      <c r="IQ118" s="392" t="s">
        <v>292</v>
      </c>
      <c r="IR118" s="393" t="s">
        <v>292</v>
      </c>
      <c r="IS118" s="394" t="s">
        <v>292</v>
      </c>
      <c r="IT118" s="386" t="s">
        <v>292</v>
      </c>
      <c r="IU118" s="395"/>
      <c r="IV118" s="364" t="s">
        <v>292</v>
      </c>
      <c r="IW118" s="387" t="str">
        <f t="shared" si="239"/>
        <v/>
      </c>
      <c r="IX118" s="388" t="str">
        <f t="shared" si="240"/>
        <v/>
      </c>
      <c r="IY118" s="419" t="str">
        <f t="shared" si="246"/>
        <v/>
      </c>
      <c r="IZ118" s="396" t="str">
        <f t="shared" si="247"/>
        <v/>
      </c>
      <c r="JA118" s="390" t="str">
        <f t="shared" si="241"/>
        <v/>
      </c>
      <c r="JB118" s="391" t="str">
        <f t="shared" si="248"/>
        <v/>
      </c>
      <c r="JC118" s="392" t="str">
        <f t="shared" si="242"/>
        <v/>
      </c>
      <c r="JD118" s="393" t="str">
        <f t="shared" si="243"/>
        <v/>
      </c>
      <c r="JE118" s="394" t="str">
        <f t="shared" si="244"/>
        <v/>
      </c>
      <c r="JF118" s="386" t="str">
        <f t="shared" si="245"/>
        <v/>
      </c>
      <c r="JG118" s="395"/>
      <c r="JH118" s="420" t="s">
        <v>292</v>
      </c>
      <c r="JI118" s="387" t="str">
        <f t="shared" si="229"/>
        <v/>
      </c>
      <c r="JJ118" s="388" t="str">
        <f t="shared" si="230"/>
        <v/>
      </c>
      <c r="JK118" s="419" t="str">
        <f t="shared" si="231"/>
        <v/>
      </c>
      <c r="JL118" s="396" t="str">
        <f t="shared" si="232"/>
        <v/>
      </c>
      <c r="JM118" s="390" t="str">
        <f t="shared" si="233"/>
        <v/>
      </c>
      <c r="JN118" s="391" t="str">
        <f t="shared" si="234"/>
        <v/>
      </c>
      <c r="JO118" s="392" t="str">
        <f t="shared" si="235"/>
        <v/>
      </c>
      <c r="JP118" s="393" t="str">
        <f t="shared" si="236"/>
        <v/>
      </c>
      <c r="JQ118" s="394" t="str">
        <f t="shared" si="237"/>
        <v/>
      </c>
      <c r="JR118" s="386" t="str">
        <f t="shared" si="238"/>
        <v/>
      </c>
      <c r="JS118" s="395"/>
      <c r="JT118" s="420" t="s">
        <v>292</v>
      </c>
      <c r="JU118" s="387" t="str">
        <f t="shared" si="217"/>
        <v/>
      </c>
      <c r="JV118" s="388" t="str">
        <f t="shared" si="218"/>
        <v/>
      </c>
      <c r="JW118" s="419" t="str">
        <f t="shared" si="219"/>
        <v/>
      </c>
      <c r="JX118" s="396" t="str">
        <f t="shared" si="220"/>
        <v/>
      </c>
      <c r="JY118" s="390" t="str">
        <f t="shared" si="221"/>
        <v/>
      </c>
      <c r="JZ118" s="391" t="str">
        <f t="shared" si="222"/>
        <v/>
      </c>
      <c r="KA118" s="392" t="str">
        <f t="shared" si="223"/>
        <v/>
      </c>
      <c r="KB118" s="393" t="str">
        <f t="shared" si="224"/>
        <v/>
      </c>
      <c r="KC118" s="394" t="str">
        <f t="shared" si="225"/>
        <v/>
      </c>
      <c r="KD118" s="386" t="str">
        <f t="shared" si="226"/>
        <v/>
      </c>
      <c r="KE118" s="395"/>
      <c r="KG118" s="387" t="str">
        <f t="shared" si="208"/>
        <v/>
      </c>
      <c r="KH118" s="388" t="str">
        <f t="shared" si="209"/>
        <v/>
      </c>
      <c r="KI118" s="419" t="str">
        <f t="shared" si="210"/>
        <v/>
      </c>
      <c r="KJ118" s="396" t="str">
        <f t="shared" si="211"/>
        <v/>
      </c>
      <c r="KK118" s="390" t="str">
        <f t="shared" si="212"/>
        <v/>
      </c>
      <c r="KL118" s="391" t="str">
        <f t="shared" si="227"/>
        <v/>
      </c>
      <c r="KM118" s="392" t="str">
        <f t="shared" si="213"/>
        <v/>
      </c>
      <c r="KN118" s="393" t="str">
        <f t="shared" si="214"/>
        <v/>
      </c>
      <c r="KO118" s="394" t="str">
        <f t="shared" si="215"/>
        <v/>
      </c>
      <c r="KP118" s="386" t="str">
        <f t="shared" si="216"/>
        <v/>
      </c>
      <c r="KQ118" s="395"/>
    </row>
    <row r="119" spans="1:304" ht="13.5" customHeight="1">
      <c r="A119" s="385"/>
      <c r="B119" s="415" t="s">
        <v>599</v>
      </c>
      <c r="E119" s="387" t="str">
        <f t="shared" si="311"/>
        <v/>
      </c>
      <c r="F119" s="388"/>
      <c r="G119" s="389"/>
      <c r="H119" s="389"/>
      <c r="I119" s="390"/>
      <c r="J119" s="391"/>
      <c r="K119" s="392"/>
      <c r="L119" s="393"/>
      <c r="M119" s="394"/>
      <c r="O119" s="395"/>
      <c r="P119" s="415"/>
      <c r="Q119" s="387" t="str">
        <f t="shared" si="312"/>
        <v/>
      </c>
      <c r="R119" s="388"/>
      <c r="S119" s="389"/>
      <c r="T119" s="389"/>
      <c r="U119" s="390"/>
      <c r="V119" s="391"/>
      <c r="W119" s="392"/>
      <c r="X119" s="393"/>
      <c r="Y119" s="394"/>
      <c r="AA119" s="395"/>
      <c r="AB119" s="415"/>
      <c r="AC119" s="387" t="str">
        <f t="shared" si="313"/>
        <v/>
      </c>
      <c r="AD119" s="388"/>
      <c r="AE119" s="389"/>
      <c r="AF119" s="389"/>
      <c r="AG119" s="390"/>
      <c r="AH119" s="391"/>
      <c r="AI119" s="392"/>
      <c r="AJ119" s="393"/>
      <c r="AK119" s="394"/>
      <c r="AL119" s="386"/>
      <c r="AM119" s="395"/>
      <c r="AN119" s="415"/>
      <c r="AO119" s="387" t="str">
        <f t="shared" si="314"/>
        <v/>
      </c>
      <c r="AP119" s="388"/>
      <c r="AQ119" s="389"/>
      <c r="AR119" s="389"/>
      <c r="AS119" s="390"/>
      <c r="AT119" s="391"/>
      <c r="AU119" s="392"/>
      <c r="AV119" s="393"/>
      <c r="AW119" s="394"/>
      <c r="AX119" s="386"/>
      <c r="AY119" s="395"/>
      <c r="AZ119" s="415"/>
      <c r="BA119" s="387" t="str">
        <f t="shared" si="315"/>
        <v/>
      </c>
      <c r="BB119" s="388"/>
      <c r="BC119" s="389"/>
      <c r="BD119" s="389"/>
      <c r="BE119" s="390"/>
      <c r="BF119" s="391"/>
      <c r="BG119" s="392"/>
      <c r="BH119" s="393"/>
      <c r="BI119" s="394"/>
      <c r="BJ119" s="386"/>
      <c r="BK119" s="395"/>
      <c r="BL119" s="415"/>
      <c r="BM119" s="387" t="str">
        <f t="shared" si="316"/>
        <v/>
      </c>
      <c r="BN119" s="388"/>
      <c r="BO119" s="389"/>
      <c r="BP119" s="389"/>
      <c r="BQ119" s="390"/>
      <c r="BR119" s="391"/>
      <c r="BS119" s="392"/>
      <c r="BT119" s="393"/>
      <c r="BU119" s="394"/>
      <c r="BV119" s="386"/>
      <c r="BW119" s="395"/>
      <c r="BX119" s="421"/>
      <c r="BY119" s="387" t="str">
        <f t="shared" si="317"/>
        <v/>
      </c>
      <c r="BZ119" s="388"/>
      <c r="CA119" s="389"/>
      <c r="CB119" s="389"/>
      <c r="CC119" s="390"/>
      <c r="CD119" s="391"/>
      <c r="CE119" s="392"/>
      <c r="CF119" s="393"/>
      <c r="CG119" s="394"/>
      <c r="CH119" s="386"/>
      <c r="CI119" s="395"/>
      <c r="CJ119" s="421"/>
      <c r="CK119" s="387" t="str">
        <f t="shared" si="318"/>
        <v/>
      </c>
      <c r="CL119" s="388"/>
      <c r="CM119" s="389"/>
      <c r="CN119" s="389"/>
      <c r="CO119" s="390"/>
      <c r="CP119" s="391"/>
      <c r="CQ119" s="392"/>
      <c r="CR119" s="393"/>
      <c r="CS119" s="394"/>
      <c r="CT119" s="386"/>
      <c r="CU119" s="395"/>
      <c r="CV119" s="415"/>
      <c r="CW119" s="387" t="str">
        <f t="shared" si="319"/>
        <v/>
      </c>
      <c r="CX119" s="388"/>
      <c r="CY119" s="389"/>
      <c r="CZ119" s="389"/>
      <c r="DA119" s="390"/>
      <c r="DB119" s="391"/>
      <c r="DC119" s="392"/>
      <c r="DD119" s="393"/>
      <c r="DE119" s="394"/>
      <c r="DF119" s="386"/>
      <c r="DG119" s="395"/>
      <c r="DH119" s="418"/>
      <c r="DI119" s="387" t="str">
        <f t="shared" si="320"/>
        <v/>
      </c>
      <c r="DJ119" s="388"/>
      <c r="DK119" s="389"/>
      <c r="DL119" s="389"/>
      <c r="DM119" s="390"/>
      <c r="DN119" s="391"/>
      <c r="DO119" s="392"/>
      <c r="DP119" s="393"/>
      <c r="DQ119" s="394"/>
      <c r="DR119" s="386"/>
      <c r="DS119" s="395"/>
      <c r="DT119" s="415"/>
      <c r="DU119" s="387" t="str">
        <f t="shared" si="321"/>
        <v/>
      </c>
      <c r="DV119" s="388"/>
      <c r="DW119" s="389"/>
      <c r="DX119" s="389"/>
      <c r="DY119" s="390"/>
      <c r="DZ119" s="391"/>
      <c r="EA119" s="392"/>
      <c r="EB119" s="393"/>
      <c r="EC119" s="394"/>
      <c r="ED119" s="386"/>
      <c r="EE119" s="395"/>
      <c r="EF119" s="415"/>
      <c r="EG119" s="387" t="str">
        <f t="shared" si="322"/>
        <v/>
      </c>
      <c r="EH119" s="388"/>
      <c r="EI119" s="389"/>
      <c r="EJ119" s="389"/>
      <c r="EK119" s="390"/>
      <c r="EL119" s="391"/>
      <c r="EM119" s="392"/>
      <c r="EN119" s="393"/>
      <c r="EO119" s="394"/>
      <c r="EP119" s="386"/>
      <c r="EQ119" s="395"/>
      <c r="ER119" s="418"/>
      <c r="ES119" s="387" t="str">
        <f t="shared" si="323"/>
        <v/>
      </c>
      <c r="ET119" s="388"/>
      <c r="EU119" s="389"/>
      <c r="EV119" s="389"/>
      <c r="EW119" s="390"/>
      <c r="EX119" s="391"/>
      <c r="EY119" s="392"/>
      <c r="EZ119" s="393"/>
      <c r="FA119" s="394"/>
      <c r="FB119" s="386"/>
      <c r="FC119" s="395"/>
      <c r="FD119" s="418"/>
      <c r="FE119" s="387" t="str">
        <f t="shared" si="324"/>
        <v/>
      </c>
      <c r="FF119" s="388"/>
      <c r="FG119" s="389"/>
      <c r="FH119" s="389"/>
      <c r="FI119" s="390"/>
      <c r="FJ119" s="391"/>
      <c r="FK119" s="392"/>
      <c r="FL119" s="393"/>
      <c r="FM119" s="394"/>
      <c r="FN119" s="386"/>
      <c r="FO119" s="395"/>
      <c r="FP119" s="418"/>
      <c r="FQ119" s="387" t="str">
        <f t="shared" si="325"/>
        <v/>
      </c>
      <c r="FR119" s="388"/>
      <c r="FS119" s="389"/>
      <c r="FT119" s="389"/>
      <c r="FU119" s="390"/>
      <c r="FV119" s="391"/>
      <c r="FW119" s="392"/>
      <c r="FX119" s="393"/>
      <c r="FY119" s="394"/>
      <c r="FZ119" s="386"/>
      <c r="GA119" s="395"/>
      <c r="GB119" s="418"/>
      <c r="GC119" s="387" t="str">
        <f t="shared" si="326"/>
        <v/>
      </c>
      <c r="GD119" s="388"/>
      <c r="GE119" s="389"/>
      <c r="GF119" s="389"/>
      <c r="GG119" s="390"/>
      <c r="GH119" s="391"/>
      <c r="GI119" s="392"/>
      <c r="GJ119" s="393"/>
      <c r="GK119" s="394"/>
      <c r="GL119" s="386"/>
      <c r="GM119" s="395"/>
      <c r="GN119" s="418"/>
      <c r="GO119" s="387" t="str">
        <f t="shared" si="327"/>
        <v/>
      </c>
      <c r="GP119" s="388"/>
      <c r="GQ119" s="389"/>
      <c r="GR119" s="389"/>
      <c r="GS119" s="390"/>
      <c r="GT119" s="391"/>
      <c r="GU119" s="392"/>
      <c r="GV119" s="393"/>
      <c r="GW119" s="394"/>
      <c r="GX119" s="386"/>
      <c r="GY119" s="395"/>
      <c r="GZ119" s="415"/>
      <c r="HA119" s="387" t="str">
        <f t="shared" si="328"/>
        <v/>
      </c>
      <c r="HB119" s="388"/>
      <c r="HC119" s="389"/>
      <c r="HD119" s="389"/>
      <c r="HE119" s="390"/>
      <c r="HF119" s="391"/>
      <c r="HG119" s="392"/>
      <c r="HH119" s="393"/>
      <c r="HI119" s="394"/>
      <c r="HJ119" s="386"/>
      <c r="HK119" s="395"/>
      <c r="HM119" s="387">
        <f t="shared" si="329"/>
        <v>40788</v>
      </c>
      <c r="HN119" s="388" t="s">
        <v>1471</v>
      </c>
      <c r="HO119" s="396">
        <v>40557</v>
      </c>
      <c r="HP119" s="389">
        <v>40788</v>
      </c>
      <c r="HQ119" s="390" t="s">
        <v>1529</v>
      </c>
      <c r="HR119" s="391" t="s">
        <v>758</v>
      </c>
      <c r="HS119" s="392" t="s">
        <v>615</v>
      </c>
      <c r="HT119" s="393" t="s">
        <v>1336</v>
      </c>
      <c r="HU119" s="394" t="s">
        <v>1530</v>
      </c>
      <c r="HV119" s="386" t="s">
        <v>292</v>
      </c>
      <c r="HW119" s="395"/>
      <c r="HY119" s="387">
        <f t="shared" si="330"/>
        <v>41269</v>
      </c>
      <c r="HZ119" s="388" t="s">
        <v>1472</v>
      </c>
      <c r="IA119" s="419">
        <v>41064</v>
      </c>
      <c r="IB119" s="419">
        <v>41183</v>
      </c>
      <c r="IC119" s="390" t="s">
        <v>1539</v>
      </c>
      <c r="ID119" s="391" t="s">
        <v>1540</v>
      </c>
      <c r="IE119" s="392" t="s">
        <v>615</v>
      </c>
      <c r="IF119" s="393" t="s">
        <v>1336</v>
      </c>
      <c r="IG119" s="394" t="s">
        <v>1541</v>
      </c>
      <c r="IH119" s="386" t="s">
        <v>292</v>
      </c>
      <c r="II119" s="395"/>
      <c r="IJ119" s="420"/>
      <c r="IK119" s="387" t="str">
        <f t="shared" si="331"/>
        <v/>
      </c>
      <c r="IL119" s="388" t="s">
        <v>292</v>
      </c>
      <c r="IM119" s="419"/>
      <c r="IO119" s="390" t="s">
        <v>292</v>
      </c>
      <c r="IP119" s="391" t="s">
        <v>292</v>
      </c>
      <c r="IQ119" s="392" t="s">
        <v>292</v>
      </c>
      <c r="IR119" s="393" t="s">
        <v>292</v>
      </c>
      <c r="IS119" s="394" t="s">
        <v>292</v>
      </c>
      <c r="IT119" s="386" t="s">
        <v>292</v>
      </c>
      <c r="IU119" s="395"/>
      <c r="IV119" s="364" t="s">
        <v>292</v>
      </c>
      <c r="IW119" s="387" t="str">
        <f t="shared" si="239"/>
        <v/>
      </c>
      <c r="IX119" s="388" t="str">
        <f t="shared" si="240"/>
        <v/>
      </c>
      <c r="IY119" s="419" t="str">
        <f t="shared" si="246"/>
        <v/>
      </c>
      <c r="IZ119" s="396" t="str">
        <f t="shared" si="247"/>
        <v/>
      </c>
      <c r="JA119" s="390" t="str">
        <f t="shared" si="241"/>
        <v/>
      </c>
      <c r="JB119" s="391" t="str">
        <f t="shared" si="248"/>
        <v/>
      </c>
      <c r="JC119" s="392" t="str">
        <f t="shared" si="242"/>
        <v/>
      </c>
      <c r="JD119" s="393" t="str">
        <f t="shared" si="243"/>
        <v/>
      </c>
      <c r="JE119" s="394" t="str">
        <f t="shared" si="244"/>
        <v/>
      </c>
      <c r="JF119" s="386" t="str">
        <f t="shared" si="245"/>
        <v/>
      </c>
      <c r="JG119" s="395"/>
      <c r="JH119" s="420" t="s">
        <v>292</v>
      </c>
      <c r="JI119" s="387" t="str">
        <f t="shared" si="229"/>
        <v/>
      </c>
      <c r="JJ119" s="388" t="str">
        <f t="shared" si="230"/>
        <v/>
      </c>
      <c r="JK119" s="419" t="str">
        <f t="shared" si="231"/>
        <v/>
      </c>
      <c r="JL119" s="396" t="str">
        <f t="shared" si="232"/>
        <v/>
      </c>
      <c r="JM119" s="390" t="str">
        <f t="shared" si="233"/>
        <v/>
      </c>
      <c r="JN119" s="391" t="str">
        <f t="shared" si="234"/>
        <v/>
      </c>
      <c r="JO119" s="392" t="str">
        <f t="shared" si="235"/>
        <v/>
      </c>
      <c r="JP119" s="393" t="str">
        <f t="shared" si="236"/>
        <v/>
      </c>
      <c r="JQ119" s="394" t="str">
        <f t="shared" si="237"/>
        <v/>
      </c>
      <c r="JR119" s="386" t="str">
        <f t="shared" si="238"/>
        <v/>
      </c>
      <c r="JS119" s="395"/>
      <c r="JT119" s="420" t="s">
        <v>292</v>
      </c>
      <c r="JU119" s="387" t="str">
        <f t="shared" si="217"/>
        <v/>
      </c>
      <c r="JV119" s="388" t="str">
        <f t="shared" si="218"/>
        <v/>
      </c>
      <c r="JW119" s="419" t="str">
        <f t="shared" si="219"/>
        <v/>
      </c>
      <c r="JX119" s="396" t="str">
        <f t="shared" si="220"/>
        <v/>
      </c>
      <c r="JY119" s="390" t="str">
        <f t="shared" si="221"/>
        <v/>
      </c>
      <c r="JZ119" s="391" t="str">
        <f t="shared" si="222"/>
        <v/>
      </c>
      <c r="KA119" s="392" t="str">
        <f t="shared" si="223"/>
        <v/>
      </c>
      <c r="KB119" s="393" t="str">
        <f t="shared" si="224"/>
        <v/>
      </c>
      <c r="KC119" s="394" t="str">
        <f t="shared" si="225"/>
        <v/>
      </c>
      <c r="KD119" s="386" t="str">
        <f t="shared" si="226"/>
        <v/>
      </c>
      <c r="KE119" s="395"/>
      <c r="KG119" s="387" t="str">
        <f t="shared" si="208"/>
        <v/>
      </c>
      <c r="KH119" s="388" t="str">
        <f t="shared" si="209"/>
        <v/>
      </c>
      <c r="KI119" s="419" t="str">
        <f t="shared" si="210"/>
        <v/>
      </c>
      <c r="KJ119" s="396" t="str">
        <f t="shared" si="211"/>
        <v/>
      </c>
      <c r="KK119" s="390" t="str">
        <f t="shared" si="212"/>
        <v/>
      </c>
      <c r="KL119" s="391" t="str">
        <f t="shared" si="227"/>
        <v/>
      </c>
      <c r="KM119" s="392" t="str">
        <f t="shared" si="213"/>
        <v/>
      </c>
      <c r="KN119" s="393" t="str">
        <f t="shared" si="214"/>
        <v/>
      </c>
      <c r="KO119" s="394" t="str">
        <f t="shared" si="215"/>
        <v/>
      </c>
      <c r="KP119" s="386" t="str">
        <f t="shared" si="216"/>
        <v/>
      </c>
      <c r="KQ119" s="395"/>
    </row>
    <row r="120" spans="1:304" ht="13.5" customHeight="1">
      <c r="A120" s="385"/>
      <c r="B120" s="415" t="s">
        <v>599</v>
      </c>
      <c r="E120" s="387" t="str">
        <f t="shared" si="311"/>
        <v/>
      </c>
      <c r="F120" s="388"/>
      <c r="G120" s="389"/>
      <c r="H120" s="389"/>
      <c r="I120" s="390"/>
      <c r="J120" s="391"/>
      <c r="K120" s="392"/>
      <c r="L120" s="393"/>
      <c r="M120" s="394"/>
      <c r="O120" s="395"/>
      <c r="P120" s="415"/>
      <c r="Q120" s="387" t="str">
        <f t="shared" si="312"/>
        <v/>
      </c>
      <c r="R120" s="388"/>
      <c r="S120" s="389"/>
      <c r="T120" s="389"/>
      <c r="U120" s="390"/>
      <c r="V120" s="391"/>
      <c r="W120" s="392"/>
      <c r="X120" s="393"/>
      <c r="Y120" s="394"/>
      <c r="AA120" s="395"/>
      <c r="AB120" s="415"/>
      <c r="AC120" s="387" t="str">
        <f t="shared" si="313"/>
        <v/>
      </c>
      <c r="AD120" s="388"/>
      <c r="AE120" s="389"/>
      <c r="AF120" s="389"/>
      <c r="AG120" s="390"/>
      <c r="AH120" s="391"/>
      <c r="AI120" s="392"/>
      <c r="AJ120" s="393"/>
      <c r="AK120" s="394"/>
      <c r="AL120" s="386"/>
      <c r="AM120" s="395"/>
      <c r="AN120" s="415"/>
      <c r="AO120" s="387" t="str">
        <f t="shared" si="314"/>
        <v/>
      </c>
      <c r="AP120" s="388"/>
      <c r="AQ120" s="389"/>
      <c r="AR120" s="389"/>
      <c r="AS120" s="390"/>
      <c r="AT120" s="391"/>
      <c r="AU120" s="392"/>
      <c r="AV120" s="393"/>
      <c r="AW120" s="394"/>
      <c r="AX120" s="386"/>
      <c r="AY120" s="395"/>
      <c r="AZ120" s="415"/>
      <c r="BA120" s="387" t="str">
        <f t="shared" si="315"/>
        <v/>
      </c>
      <c r="BB120" s="388"/>
      <c r="BC120" s="389"/>
      <c r="BD120" s="389"/>
      <c r="BE120" s="390"/>
      <c r="BF120" s="391"/>
      <c r="BG120" s="392"/>
      <c r="BH120" s="393"/>
      <c r="BI120" s="394"/>
      <c r="BJ120" s="386"/>
      <c r="BK120" s="395"/>
      <c r="BL120" s="415"/>
      <c r="BM120" s="387" t="str">
        <f t="shared" si="316"/>
        <v/>
      </c>
      <c r="BN120" s="388"/>
      <c r="BO120" s="389"/>
      <c r="BP120" s="389"/>
      <c r="BQ120" s="390"/>
      <c r="BR120" s="391"/>
      <c r="BS120" s="392"/>
      <c r="BT120" s="393"/>
      <c r="BU120" s="394"/>
      <c r="BV120" s="386"/>
      <c r="BW120" s="395"/>
      <c r="BX120" s="421"/>
      <c r="BY120" s="387" t="str">
        <f t="shared" si="317"/>
        <v/>
      </c>
      <c r="BZ120" s="388"/>
      <c r="CA120" s="389"/>
      <c r="CB120" s="389"/>
      <c r="CC120" s="390"/>
      <c r="CD120" s="391"/>
      <c r="CE120" s="392"/>
      <c r="CF120" s="393"/>
      <c r="CG120" s="394"/>
      <c r="CH120" s="386"/>
      <c r="CI120" s="395"/>
      <c r="CJ120" s="421"/>
      <c r="CK120" s="387" t="str">
        <f t="shared" si="318"/>
        <v/>
      </c>
      <c r="CL120" s="388"/>
      <c r="CM120" s="389"/>
      <c r="CN120" s="389"/>
      <c r="CO120" s="390"/>
      <c r="CP120" s="391"/>
      <c r="CQ120" s="392"/>
      <c r="CR120" s="393"/>
      <c r="CS120" s="394"/>
      <c r="CT120" s="386"/>
      <c r="CU120" s="395"/>
      <c r="CV120" s="415"/>
      <c r="CW120" s="387" t="str">
        <f t="shared" si="319"/>
        <v/>
      </c>
      <c r="CX120" s="388"/>
      <c r="CY120" s="389"/>
      <c r="CZ120" s="389"/>
      <c r="DA120" s="390"/>
      <c r="DB120" s="391"/>
      <c r="DC120" s="392"/>
      <c r="DD120" s="393"/>
      <c r="DE120" s="394"/>
      <c r="DF120" s="386"/>
      <c r="DG120" s="395"/>
      <c r="DH120" s="418"/>
      <c r="DI120" s="387" t="str">
        <f t="shared" si="320"/>
        <v/>
      </c>
      <c r="DJ120" s="388"/>
      <c r="DK120" s="389"/>
      <c r="DL120" s="389"/>
      <c r="DM120" s="390"/>
      <c r="DN120" s="391"/>
      <c r="DO120" s="392"/>
      <c r="DP120" s="393"/>
      <c r="DQ120" s="394"/>
      <c r="DR120" s="386"/>
      <c r="DS120" s="395"/>
      <c r="DT120" s="415"/>
      <c r="DU120" s="387" t="str">
        <f t="shared" si="321"/>
        <v/>
      </c>
      <c r="DV120" s="388"/>
      <c r="DW120" s="389"/>
      <c r="DX120" s="389"/>
      <c r="DY120" s="390"/>
      <c r="DZ120" s="391"/>
      <c r="EA120" s="392"/>
      <c r="EB120" s="393"/>
      <c r="EC120" s="394"/>
      <c r="ED120" s="386"/>
      <c r="EE120" s="395"/>
      <c r="EF120" s="415"/>
      <c r="EG120" s="387" t="str">
        <f t="shared" si="322"/>
        <v/>
      </c>
      <c r="EH120" s="388"/>
      <c r="EI120" s="389"/>
      <c r="EJ120" s="389"/>
      <c r="EK120" s="390"/>
      <c r="EL120" s="391"/>
      <c r="EM120" s="392"/>
      <c r="EN120" s="393"/>
      <c r="EO120" s="394"/>
      <c r="EP120" s="386"/>
      <c r="EQ120" s="395"/>
      <c r="ER120" s="418"/>
      <c r="ES120" s="387" t="str">
        <f t="shared" si="323"/>
        <v/>
      </c>
      <c r="ET120" s="388"/>
      <c r="EU120" s="389"/>
      <c r="EV120" s="389"/>
      <c r="EW120" s="390"/>
      <c r="EX120" s="391"/>
      <c r="EY120" s="392"/>
      <c r="EZ120" s="393"/>
      <c r="FA120" s="394"/>
      <c r="FB120" s="386"/>
      <c r="FC120" s="395"/>
      <c r="FD120" s="418"/>
      <c r="FE120" s="387" t="str">
        <f t="shared" si="324"/>
        <v/>
      </c>
      <c r="FF120" s="388"/>
      <c r="FG120" s="389"/>
      <c r="FH120" s="389"/>
      <c r="FI120" s="390"/>
      <c r="FJ120" s="391"/>
      <c r="FK120" s="392"/>
      <c r="FL120" s="393"/>
      <c r="FM120" s="394"/>
      <c r="FN120" s="386"/>
      <c r="FO120" s="395"/>
      <c r="FP120" s="418"/>
      <c r="FQ120" s="387" t="str">
        <f t="shared" si="325"/>
        <v/>
      </c>
      <c r="FR120" s="388"/>
      <c r="FS120" s="389"/>
      <c r="FT120" s="389"/>
      <c r="FU120" s="390"/>
      <c r="FV120" s="391"/>
      <c r="FW120" s="392"/>
      <c r="FX120" s="393"/>
      <c r="FY120" s="394"/>
      <c r="FZ120" s="386"/>
      <c r="GA120" s="395"/>
      <c r="GB120" s="418"/>
      <c r="GC120" s="387" t="str">
        <f t="shared" si="326"/>
        <v/>
      </c>
      <c r="GD120" s="388"/>
      <c r="GE120" s="389"/>
      <c r="GF120" s="389"/>
      <c r="GG120" s="390"/>
      <c r="GH120" s="391"/>
      <c r="GI120" s="392"/>
      <c r="GJ120" s="393"/>
      <c r="GK120" s="394"/>
      <c r="GL120" s="386"/>
      <c r="GM120" s="395"/>
      <c r="GN120" s="418"/>
      <c r="GO120" s="387" t="str">
        <f t="shared" si="327"/>
        <v/>
      </c>
      <c r="GP120" s="388"/>
      <c r="GQ120" s="389"/>
      <c r="GR120" s="389"/>
      <c r="GS120" s="390"/>
      <c r="GT120" s="391"/>
      <c r="GU120" s="392"/>
      <c r="GV120" s="393"/>
      <c r="GW120" s="394"/>
      <c r="GX120" s="386"/>
      <c r="GY120" s="395"/>
      <c r="GZ120" s="415"/>
      <c r="HA120" s="387" t="str">
        <f t="shared" si="328"/>
        <v/>
      </c>
      <c r="HB120" s="388"/>
      <c r="HC120" s="389"/>
      <c r="HD120" s="389"/>
      <c r="HE120" s="390"/>
      <c r="HF120" s="391"/>
      <c r="HG120" s="392"/>
      <c r="HH120" s="393"/>
      <c r="HI120" s="394"/>
      <c r="HJ120" s="386"/>
      <c r="HK120" s="395"/>
      <c r="HM120" s="387" t="str">
        <f t="shared" si="329"/>
        <v/>
      </c>
      <c r="HN120" s="388" t="s">
        <v>292</v>
      </c>
      <c r="HO120" s="396"/>
      <c r="HP120" s="389"/>
      <c r="HQ120" s="390" t="s">
        <v>292</v>
      </c>
      <c r="HR120" s="391" t="s">
        <v>292</v>
      </c>
      <c r="HS120" s="392" t="s">
        <v>292</v>
      </c>
      <c r="HT120" s="393" t="s">
        <v>292</v>
      </c>
      <c r="HU120" s="394" t="s">
        <v>292</v>
      </c>
      <c r="HV120" s="386" t="s">
        <v>292</v>
      </c>
      <c r="HW120" s="395"/>
      <c r="HY120" s="387">
        <f t="shared" si="330"/>
        <v>41269</v>
      </c>
      <c r="HZ120" s="388" t="s">
        <v>1472</v>
      </c>
      <c r="IA120" s="419">
        <v>41183</v>
      </c>
      <c r="IB120" s="419">
        <v>41269</v>
      </c>
      <c r="IC120" s="390" t="s">
        <v>982</v>
      </c>
      <c r="ID120" s="391" t="s">
        <v>983</v>
      </c>
      <c r="IE120" s="392" t="s">
        <v>615</v>
      </c>
      <c r="IF120" s="393" t="s">
        <v>1336</v>
      </c>
      <c r="IG120" s="394" t="s">
        <v>984</v>
      </c>
      <c r="IH120" s="386" t="s">
        <v>292</v>
      </c>
      <c r="II120" s="395"/>
      <c r="IJ120" s="420"/>
      <c r="IK120" s="387" t="str">
        <f t="shared" si="331"/>
        <v/>
      </c>
      <c r="IL120" s="388" t="s">
        <v>292</v>
      </c>
      <c r="IM120" s="419"/>
      <c r="IO120" s="390" t="s">
        <v>292</v>
      </c>
      <c r="IP120" s="391" t="s">
        <v>292</v>
      </c>
      <c r="IQ120" s="392" t="s">
        <v>292</v>
      </c>
      <c r="IR120" s="393" t="s">
        <v>292</v>
      </c>
      <c r="IS120" s="394" t="s">
        <v>292</v>
      </c>
      <c r="IT120" s="386" t="s">
        <v>292</v>
      </c>
      <c r="IU120" s="395"/>
      <c r="IV120" s="364" t="s">
        <v>292</v>
      </c>
      <c r="IW120" s="387" t="str">
        <f t="shared" si="239"/>
        <v/>
      </c>
      <c r="IX120" s="388" t="str">
        <f t="shared" si="240"/>
        <v/>
      </c>
      <c r="IY120" s="419" t="str">
        <f t="shared" si="246"/>
        <v/>
      </c>
      <c r="IZ120" s="396" t="str">
        <f t="shared" si="247"/>
        <v/>
      </c>
      <c r="JA120" s="390" t="str">
        <f t="shared" si="241"/>
        <v/>
      </c>
      <c r="JB120" s="391" t="str">
        <f t="shared" si="248"/>
        <v/>
      </c>
      <c r="JC120" s="392" t="str">
        <f t="shared" si="242"/>
        <v/>
      </c>
      <c r="JD120" s="393" t="str">
        <f t="shared" si="243"/>
        <v/>
      </c>
      <c r="JE120" s="394" t="str">
        <f t="shared" si="244"/>
        <v/>
      </c>
      <c r="JF120" s="386" t="str">
        <f t="shared" si="245"/>
        <v/>
      </c>
      <c r="JG120" s="395"/>
      <c r="JH120" s="420" t="s">
        <v>292</v>
      </c>
      <c r="JI120" s="387" t="str">
        <f t="shared" si="229"/>
        <v/>
      </c>
      <c r="JJ120" s="388" t="str">
        <f t="shared" si="230"/>
        <v/>
      </c>
      <c r="JK120" s="419" t="str">
        <f t="shared" si="231"/>
        <v/>
      </c>
      <c r="JL120" s="396" t="str">
        <f t="shared" si="232"/>
        <v/>
      </c>
      <c r="JM120" s="390" t="str">
        <f t="shared" si="233"/>
        <v/>
      </c>
      <c r="JN120" s="391" t="str">
        <f t="shared" si="234"/>
        <v/>
      </c>
      <c r="JO120" s="392" t="str">
        <f t="shared" si="235"/>
        <v/>
      </c>
      <c r="JP120" s="393" t="str">
        <f t="shared" si="236"/>
        <v/>
      </c>
      <c r="JQ120" s="394" t="str">
        <f t="shared" si="237"/>
        <v/>
      </c>
      <c r="JR120" s="386" t="str">
        <f t="shared" si="238"/>
        <v/>
      </c>
      <c r="JS120" s="395"/>
      <c r="JT120" s="420" t="s">
        <v>292</v>
      </c>
      <c r="JU120" s="387" t="str">
        <f t="shared" si="217"/>
        <v/>
      </c>
      <c r="JV120" s="388" t="str">
        <f t="shared" si="218"/>
        <v/>
      </c>
      <c r="JW120" s="419" t="str">
        <f t="shared" si="219"/>
        <v/>
      </c>
      <c r="JX120" s="396" t="str">
        <f t="shared" si="220"/>
        <v/>
      </c>
      <c r="JY120" s="390" t="str">
        <f t="shared" si="221"/>
        <v/>
      </c>
      <c r="JZ120" s="391" t="str">
        <f t="shared" si="222"/>
        <v/>
      </c>
      <c r="KA120" s="392" t="str">
        <f t="shared" si="223"/>
        <v/>
      </c>
      <c r="KB120" s="393" t="str">
        <f t="shared" si="224"/>
        <v/>
      </c>
      <c r="KC120" s="394" t="str">
        <f t="shared" si="225"/>
        <v/>
      </c>
      <c r="KD120" s="386" t="str">
        <f t="shared" si="226"/>
        <v/>
      </c>
      <c r="KE120" s="395"/>
      <c r="KG120" s="387" t="str">
        <f t="shared" si="208"/>
        <v/>
      </c>
      <c r="KH120" s="388" t="str">
        <f t="shared" si="209"/>
        <v/>
      </c>
      <c r="KI120" s="419" t="str">
        <f t="shared" si="210"/>
        <v/>
      </c>
      <c r="KJ120" s="396" t="str">
        <f t="shared" si="211"/>
        <v/>
      </c>
      <c r="KK120" s="390" t="str">
        <f t="shared" si="212"/>
        <v/>
      </c>
      <c r="KL120" s="391" t="str">
        <f t="shared" si="227"/>
        <v/>
      </c>
      <c r="KM120" s="392" t="str">
        <f t="shared" si="213"/>
        <v/>
      </c>
      <c r="KN120" s="393" t="str">
        <f t="shared" si="214"/>
        <v/>
      </c>
      <c r="KO120" s="394" t="str">
        <f t="shared" si="215"/>
        <v/>
      </c>
      <c r="KP120" s="386" t="str">
        <f t="shared" si="216"/>
        <v/>
      </c>
      <c r="KQ120" s="395"/>
    </row>
    <row r="121" spans="1:304" ht="13.5" customHeight="1">
      <c r="A121" s="385"/>
      <c r="B121" s="420" t="s">
        <v>1781</v>
      </c>
      <c r="E121" s="387" t="str">
        <f>IF(I121="","",E$3)</f>
        <v/>
      </c>
      <c r="F121" s="399"/>
      <c r="G121" s="396"/>
      <c r="H121" s="397"/>
      <c r="I121" s="400"/>
      <c r="J121" s="403"/>
      <c r="K121" s="401"/>
      <c r="L121" s="393"/>
      <c r="M121" s="402"/>
      <c r="O121" s="397"/>
      <c r="Q121" s="387" t="str">
        <f>IF(U121="","",Q$3)</f>
        <v/>
      </c>
      <c r="R121" s="399"/>
      <c r="S121" s="396"/>
      <c r="T121" s="397"/>
      <c r="U121" s="400"/>
      <c r="V121" s="403"/>
      <c r="W121" s="401"/>
      <c r="X121" s="393"/>
      <c r="Y121" s="402"/>
      <c r="AA121" s="397"/>
      <c r="AB121" s="415"/>
      <c r="AC121" s="387" t="str">
        <f>IF(AG121="","",AC$3)</f>
        <v/>
      </c>
      <c r="AD121" s="399"/>
      <c r="AE121" s="396"/>
      <c r="AF121" s="397"/>
      <c r="AG121" s="400"/>
      <c r="AH121" s="391" t="s">
        <v>292</v>
      </c>
      <c r="AI121" s="401"/>
      <c r="AJ121" s="393"/>
      <c r="AK121" s="402"/>
      <c r="AL121" s="386"/>
      <c r="AM121" s="397"/>
      <c r="AN121" s="386"/>
      <c r="AO121" s="387" t="str">
        <f>IF(AS121="","",AO$3)</f>
        <v/>
      </c>
      <c r="AP121" s="399"/>
      <c r="AQ121" s="396"/>
      <c r="AR121" s="397"/>
      <c r="AS121" s="400"/>
      <c r="AT121" s="391" t="s">
        <v>292</v>
      </c>
      <c r="AU121" s="401"/>
      <c r="AV121" s="393"/>
      <c r="AW121" s="402"/>
      <c r="AX121" s="386"/>
      <c r="AY121" s="397"/>
      <c r="AZ121" s="415"/>
      <c r="BA121" s="387" t="str">
        <f>IF(BE121="","",BA$3)</f>
        <v/>
      </c>
      <c r="BB121" s="399"/>
      <c r="BC121" s="396"/>
      <c r="BD121" s="397"/>
      <c r="BE121" s="400"/>
      <c r="BF121" s="403"/>
      <c r="BG121" s="401"/>
      <c r="BH121" s="393"/>
      <c r="BI121" s="402"/>
      <c r="BJ121" s="386"/>
      <c r="BK121" s="397"/>
      <c r="BL121" s="415"/>
      <c r="BM121" s="387" t="str">
        <f>IF(BQ121="","",BM$3)</f>
        <v/>
      </c>
      <c r="BN121" s="399"/>
      <c r="BO121" s="396"/>
      <c r="BP121" s="397"/>
      <c r="BQ121" s="400"/>
      <c r="BR121" s="403"/>
      <c r="BS121" s="401"/>
      <c r="BT121" s="393"/>
      <c r="BU121" s="402"/>
      <c r="BV121" s="386"/>
      <c r="BW121" s="397"/>
      <c r="BX121" s="386"/>
      <c r="BY121" s="387" t="str">
        <f>IF(CC121="","",BY$3)</f>
        <v/>
      </c>
      <c r="BZ121" s="399"/>
      <c r="CA121" s="396"/>
      <c r="CB121" s="397"/>
      <c r="CC121" s="400"/>
      <c r="CD121" s="391" t="s">
        <v>292</v>
      </c>
      <c r="CE121" s="401"/>
      <c r="CF121" s="393"/>
      <c r="CG121" s="402"/>
      <c r="CH121" s="386"/>
      <c r="CI121" s="397"/>
      <c r="CJ121" s="386"/>
      <c r="CK121" s="387" t="str">
        <f>IF(CO121="","",CK$3)</f>
        <v/>
      </c>
      <c r="CL121" s="399"/>
      <c r="CM121" s="396"/>
      <c r="CN121" s="397"/>
      <c r="CO121" s="400"/>
      <c r="CP121" s="391" t="s">
        <v>292</v>
      </c>
      <c r="CQ121" s="401"/>
      <c r="CR121" s="393"/>
      <c r="CS121" s="402"/>
      <c r="CT121" s="386"/>
      <c r="CU121" s="397"/>
      <c r="CV121" s="386"/>
      <c r="CW121" s="387" t="str">
        <f>IF(DA121="","",CW$3)</f>
        <v/>
      </c>
      <c r="CX121" s="388" t="s">
        <v>292</v>
      </c>
      <c r="CY121" s="396"/>
      <c r="CZ121" s="397"/>
      <c r="DA121" s="400"/>
      <c r="DB121" s="391" t="s">
        <v>292</v>
      </c>
      <c r="DC121" s="401"/>
      <c r="DD121" s="393"/>
      <c r="DE121" s="402"/>
      <c r="DF121" s="386"/>
      <c r="DG121" s="397"/>
      <c r="DH121" s="415"/>
      <c r="DI121" s="387" t="str">
        <f>IF(DM121="","",DI$3)</f>
        <v/>
      </c>
      <c r="DJ121" s="388" t="s">
        <v>292</v>
      </c>
      <c r="DK121" s="396"/>
      <c r="DL121" s="397"/>
      <c r="DM121" s="400"/>
      <c r="DN121" s="391" t="s">
        <v>292</v>
      </c>
      <c r="DO121" s="401"/>
      <c r="DP121" s="393"/>
      <c r="DQ121" s="402"/>
      <c r="DR121" s="386"/>
      <c r="DS121" s="397"/>
      <c r="DT121" s="415"/>
      <c r="DU121" s="387" t="str">
        <f>IF(DY121="","",DU$3)</f>
        <v/>
      </c>
      <c r="DV121" s="399"/>
      <c r="DW121" s="396"/>
      <c r="DX121" s="397"/>
      <c r="DY121" s="400"/>
      <c r="DZ121" s="391" t="s">
        <v>292</v>
      </c>
      <c r="EA121" s="401"/>
      <c r="EB121" s="393"/>
      <c r="EC121" s="402"/>
      <c r="ED121" s="386"/>
      <c r="EE121" s="397"/>
      <c r="EF121" s="415"/>
      <c r="EG121" s="387" t="str">
        <f>IF(EK121="","",EG$3)</f>
        <v/>
      </c>
      <c r="EH121" s="388" t="s">
        <v>292</v>
      </c>
      <c r="EI121" s="396"/>
      <c r="EJ121" s="397"/>
      <c r="EK121" s="400"/>
      <c r="EL121" s="391" t="s">
        <v>292</v>
      </c>
      <c r="EM121" s="401"/>
      <c r="EN121" s="393"/>
      <c r="EO121" s="402"/>
      <c r="EP121" s="386" t="s">
        <v>292</v>
      </c>
      <c r="EQ121" s="397"/>
      <c r="ER121" s="415"/>
      <c r="ES121" s="387" t="str">
        <f>IF(EW121="","",ES$3)</f>
        <v/>
      </c>
      <c r="ET121" s="388" t="s">
        <v>292</v>
      </c>
      <c r="EU121" s="396"/>
      <c r="EV121" s="397"/>
      <c r="EW121" s="400"/>
      <c r="EX121" s="391" t="s">
        <v>292</v>
      </c>
      <c r="EY121" s="401"/>
      <c r="EZ121" s="393"/>
      <c r="FA121" s="402"/>
      <c r="FB121" s="386"/>
      <c r="FC121" s="397"/>
      <c r="FD121" s="415"/>
      <c r="FE121" s="387" t="str">
        <f>IF(FI121="","",FE$3)</f>
        <v/>
      </c>
      <c r="FF121" s="388" t="s">
        <v>292</v>
      </c>
      <c r="FG121" s="396"/>
      <c r="FH121" s="397"/>
      <c r="FI121" s="390" t="s">
        <v>292</v>
      </c>
      <c r="FJ121" s="391" t="s">
        <v>292</v>
      </c>
      <c r="FK121" s="392" t="s">
        <v>292</v>
      </c>
      <c r="FL121" s="393" t="s">
        <v>292</v>
      </c>
      <c r="FM121" s="394" t="s">
        <v>292</v>
      </c>
      <c r="FN121" s="386" t="s">
        <v>292</v>
      </c>
      <c r="FO121" s="397"/>
      <c r="FP121" s="415"/>
      <c r="FQ121" s="387" t="str">
        <f>IF(FU121="","",FQ$3)</f>
        <v/>
      </c>
      <c r="FR121" s="388" t="s">
        <v>292</v>
      </c>
      <c r="FS121" s="396"/>
      <c r="FT121" s="397"/>
      <c r="FU121" s="390" t="s">
        <v>292</v>
      </c>
      <c r="FV121" s="391" t="s">
        <v>292</v>
      </c>
      <c r="FW121" s="392" t="s">
        <v>292</v>
      </c>
      <c r="FX121" s="393" t="s">
        <v>292</v>
      </c>
      <c r="FY121" s="394" t="s">
        <v>292</v>
      </c>
      <c r="FZ121" s="386" t="s">
        <v>292</v>
      </c>
      <c r="GA121" s="395"/>
      <c r="GB121" s="415"/>
      <c r="GC121" s="387" t="str">
        <f>IF(GG121="","",GC$3)</f>
        <v/>
      </c>
      <c r="GD121" s="388" t="s">
        <v>292</v>
      </c>
      <c r="GE121" s="396"/>
      <c r="GF121" s="397"/>
      <c r="GG121" s="400"/>
      <c r="GH121" s="391" t="s">
        <v>292</v>
      </c>
      <c r="GI121" s="401"/>
      <c r="GJ121" s="393"/>
      <c r="GK121" s="402"/>
      <c r="GL121" s="386"/>
      <c r="GM121" s="397"/>
      <c r="GN121" s="415"/>
      <c r="GO121" s="387" t="str">
        <f>IF(GS121="","",GO$3)</f>
        <v/>
      </c>
      <c r="GP121" s="388" t="s">
        <v>292</v>
      </c>
      <c r="GQ121" s="396"/>
      <c r="GR121" s="397"/>
      <c r="GS121" s="390" t="s">
        <v>292</v>
      </c>
      <c r="GT121" s="391" t="s">
        <v>292</v>
      </c>
      <c r="GU121" s="392" t="s">
        <v>292</v>
      </c>
      <c r="GV121" s="393" t="s">
        <v>292</v>
      </c>
      <c r="GW121" s="394" t="s">
        <v>292</v>
      </c>
      <c r="GX121" s="386" t="s">
        <v>292</v>
      </c>
      <c r="GY121" s="395"/>
      <c r="GZ121" s="415"/>
      <c r="HA121" s="387" t="str">
        <f>IF(HE121="","",HA$3)</f>
        <v/>
      </c>
      <c r="HB121" s="388" t="s">
        <v>292</v>
      </c>
      <c r="HC121" s="396"/>
      <c r="HD121" s="397"/>
      <c r="HE121" s="390" t="s">
        <v>292</v>
      </c>
      <c r="HF121" s="391" t="s">
        <v>292</v>
      </c>
      <c r="HG121" s="392" t="s">
        <v>292</v>
      </c>
      <c r="HH121" s="393" t="s">
        <v>292</v>
      </c>
      <c r="HI121" s="394" t="s">
        <v>292</v>
      </c>
      <c r="HJ121" s="386" t="s">
        <v>292</v>
      </c>
      <c r="HK121" s="397"/>
      <c r="HM121" s="387" t="str">
        <f>IF(HQ121="","",HM$3)</f>
        <v/>
      </c>
      <c r="HN121" s="388" t="s">
        <v>292</v>
      </c>
      <c r="HO121" s="396"/>
      <c r="HP121" s="389"/>
      <c r="HQ121" s="390" t="s">
        <v>292</v>
      </c>
      <c r="HR121" s="391" t="s">
        <v>292</v>
      </c>
      <c r="HS121" s="392" t="s">
        <v>292</v>
      </c>
      <c r="HT121" s="393" t="s">
        <v>292</v>
      </c>
      <c r="HU121" s="394" t="s">
        <v>292</v>
      </c>
      <c r="HV121" s="386" t="s">
        <v>292</v>
      </c>
      <c r="HW121" s="395"/>
      <c r="HY121" s="387" t="str">
        <f>IF(IC121="","",HY$3)</f>
        <v/>
      </c>
      <c r="HZ121" s="388" t="s">
        <v>292</v>
      </c>
      <c r="IA121" s="419" t="s">
        <v>292</v>
      </c>
      <c r="IB121" s="419" t="s">
        <v>292</v>
      </c>
      <c r="IC121" s="390" t="s">
        <v>292</v>
      </c>
      <c r="ID121" s="391" t="s">
        <v>292</v>
      </c>
      <c r="IE121" s="392" t="s">
        <v>292</v>
      </c>
      <c r="IF121" s="393" t="s">
        <v>292</v>
      </c>
      <c r="IG121" s="394" t="s">
        <v>292</v>
      </c>
      <c r="IH121" s="386" t="s">
        <v>292</v>
      </c>
      <c r="II121" s="395"/>
      <c r="IK121" s="387">
        <f>IF(IO121="","",IK$3)</f>
        <v>41997</v>
      </c>
      <c r="IL121" s="388" t="s">
        <v>371</v>
      </c>
      <c r="IM121" s="419">
        <v>41269</v>
      </c>
      <c r="IN121" s="419">
        <v>41885</v>
      </c>
      <c r="IO121" s="390" t="s">
        <v>1593</v>
      </c>
      <c r="IP121" s="391" t="s">
        <v>1484</v>
      </c>
      <c r="IQ121" s="392" t="s">
        <v>615</v>
      </c>
      <c r="IR121" s="393" t="s">
        <v>1335</v>
      </c>
      <c r="IS121" s="394" t="s">
        <v>1594</v>
      </c>
      <c r="IT121" s="386" t="s">
        <v>292</v>
      </c>
      <c r="IU121" s="395"/>
      <c r="IV121" s="420" t="s">
        <v>292</v>
      </c>
      <c r="IW121" s="387">
        <f t="shared" si="239"/>
        <v>43040</v>
      </c>
      <c r="IX121" s="388" t="str">
        <f t="shared" si="240"/>
        <v>Abe III</v>
      </c>
      <c r="IY121" s="419">
        <f t="shared" si="246"/>
        <v>41997</v>
      </c>
      <c r="IZ121" s="396">
        <v>42284</v>
      </c>
      <c r="JA121" s="390" t="str">
        <f t="shared" si="241"/>
        <v>Eriko Yamatani</v>
      </c>
      <c r="JB121" s="391" t="str">
        <f t="shared" si="248"/>
        <v>1950</v>
      </c>
      <c r="JC121" s="392" t="str">
        <f t="shared" si="242"/>
        <v>female</v>
      </c>
      <c r="JD121" s="393" t="s">
        <v>1335</v>
      </c>
      <c r="JE121" s="394" t="str">
        <f t="shared" si="244"/>
        <v>Yamatani_Eriko_1950</v>
      </c>
      <c r="JF121" s="386" t="str">
        <f t="shared" si="245"/>
        <v/>
      </c>
      <c r="JG121" s="395"/>
      <c r="JH121" s="42" t="s">
        <v>1843</v>
      </c>
      <c r="JI121" s="387">
        <f t="shared" si="229"/>
        <v>44090</v>
      </c>
      <c r="JJ121" s="388" t="str">
        <f t="shared" si="230"/>
        <v>Abe IV</v>
      </c>
      <c r="JK121" s="419">
        <f t="shared" si="231"/>
        <v>43040</v>
      </c>
      <c r="JL121" s="396">
        <v>43158</v>
      </c>
      <c r="JM121" s="390" t="str">
        <f t="shared" si="233"/>
        <v>Tetsuma Esaki</v>
      </c>
      <c r="JN121" s="391" t="str">
        <f t="shared" si="234"/>
        <v>1943</v>
      </c>
      <c r="JO121" s="392" t="str">
        <f t="shared" si="235"/>
        <v>male</v>
      </c>
      <c r="JP121" s="393" t="str">
        <f t="shared" si="236"/>
        <v>jp_ldp01</v>
      </c>
      <c r="JQ121" s="394" t="str">
        <f t="shared" si="237"/>
        <v>Esaki_Tetsuma_1943</v>
      </c>
      <c r="JR121" s="386" t="str">
        <f t="shared" si="238"/>
        <v/>
      </c>
      <c r="JS121" s="395"/>
      <c r="JT121" s="442" t="s">
        <v>2015</v>
      </c>
      <c r="JU121" s="387">
        <f t="shared" si="217"/>
        <v>44196</v>
      </c>
      <c r="JV121" s="388" t="str">
        <f t="shared" si="218"/>
        <v>Suga I</v>
      </c>
      <c r="JW121" s="419">
        <f t="shared" si="219"/>
        <v>44090</v>
      </c>
      <c r="JX121" s="396">
        <f t="shared" si="220"/>
        <v>44196</v>
      </c>
      <c r="JY121" s="390" t="str">
        <f t="shared" si="221"/>
        <v>Hachiro Okonogi</v>
      </c>
      <c r="JZ121" s="391" t="str">
        <f t="shared" si="222"/>
        <v>1965</v>
      </c>
      <c r="KA121" s="392" t="str">
        <f t="shared" si="223"/>
        <v>male</v>
      </c>
      <c r="KB121" s="393" t="str">
        <f t="shared" si="224"/>
        <v>jp_ldp01</v>
      </c>
      <c r="KC121" s="394" t="str">
        <f t="shared" si="225"/>
        <v>Okonogi_Hachiro_1965</v>
      </c>
      <c r="KD121" s="386" t="str">
        <f t="shared" si="226"/>
        <v/>
      </c>
      <c r="KE121" s="395"/>
      <c r="KF121" s="420" t="s">
        <v>2014</v>
      </c>
      <c r="KG121" s="387" t="str">
        <f t="shared" si="208"/>
        <v/>
      </c>
      <c r="KH121" s="388" t="str">
        <f t="shared" si="209"/>
        <v/>
      </c>
      <c r="KI121" s="419" t="str">
        <f t="shared" si="210"/>
        <v/>
      </c>
      <c r="KJ121" s="396" t="str">
        <f t="shared" si="211"/>
        <v/>
      </c>
      <c r="KK121" s="390" t="str">
        <f t="shared" si="212"/>
        <v/>
      </c>
      <c r="KL121" s="391" t="str">
        <f t="shared" si="227"/>
        <v/>
      </c>
      <c r="KM121" s="392" t="str">
        <f t="shared" si="213"/>
        <v/>
      </c>
      <c r="KN121" s="393" t="str">
        <f t="shared" si="214"/>
        <v/>
      </c>
      <c r="KO121" s="394" t="str">
        <f t="shared" si="215"/>
        <v/>
      </c>
      <c r="KP121" s="386" t="str">
        <f t="shared" si="216"/>
        <v/>
      </c>
      <c r="KQ121" s="395"/>
      <c r="KR121" s="420"/>
    </row>
    <row r="122" spans="1:304" ht="13.5" customHeight="1">
      <c r="A122" s="385"/>
      <c r="B122" s="420" t="s">
        <v>1781</v>
      </c>
      <c r="E122" s="387"/>
      <c r="F122" s="399"/>
      <c r="G122" s="396"/>
      <c r="H122" s="397"/>
      <c r="I122" s="400"/>
      <c r="J122" s="403"/>
      <c r="K122" s="401"/>
      <c r="L122" s="393"/>
      <c r="M122" s="402"/>
      <c r="O122" s="397"/>
      <c r="Q122" s="387"/>
      <c r="R122" s="399"/>
      <c r="S122" s="396"/>
      <c r="T122" s="397"/>
      <c r="U122" s="400"/>
      <c r="V122" s="403"/>
      <c r="W122" s="401"/>
      <c r="X122" s="393"/>
      <c r="Y122" s="402"/>
      <c r="AA122" s="397"/>
      <c r="AB122" s="415"/>
      <c r="AC122" s="387"/>
      <c r="AD122" s="399"/>
      <c r="AE122" s="396"/>
      <c r="AF122" s="397"/>
      <c r="AG122" s="400"/>
      <c r="AH122" s="391"/>
      <c r="AI122" s="401"/>
      <c r="AJ122" s="393"/>
      <c r="AK122" s="402"/>
      <c r="AL122" s="386"/>
      <c r="AM122" s="397"/>
      <c r="AN122" s="386"/>
      <c r="AO122" s="387"/>
      <c r="AP122" s="399"/>
      <c r="AQ122" s="396"/>
      <c r="AR122" s="397"/>
      <c r="AS122" s="400"/>
      <c r="AT122" s="391"/>
      <c r="AU122" s="401"/>
      <c r="AV122" s="393"/>
      <c r="AW122" s="402"/>
      <c r="AX122" s="386"/>
      <c r="AY122" s="397"/>
      <c r="AZ122" s="415"/>
      <c r="BA122" s="387"/>
      <c r="BB122" s="399"/>
      <c r="BC122" s="396"/>
      <c r="BD122" s="397"/>
      <c r="BE122" s="400"/>
      <c r="BF122" s="403"/>
      <c r="BG122" s="401"/>
      <c r="BH122" s="393"/>
      <c r="BI122" s="402"/>
      <c r="BJ122" s="386"/>
      <c r="BK122" s="397"/>
      <c r="BL122" s="415"/>
      <c r="BM122" s="387"/>
      <c r="BN122" s="399"/>
      <c r="BO122" s="396"/>
      <c r="BP122" s="397"/>
      <c r="BQ122" s="400"/>
      <c r="BR122" s="403"/>
      <c r="BS122" s="401"/>
      <c r="BT122" s="393"/>
      <c r="BU122" s="402"/>
      <c r="BV122" s="386"/>
      <c r="BW122" s="397"/>
      <c r="BX122" s="386"/>
      <c r="BY122" s="387"/>
      <c r="BZ122" s="399"/>
      <c r="CA122" s="396"/>
      <c r="CB122" s="397"/>
      <c r="CC122" s="400"/>
      <c r="CD122" s="391"/>
      <c r="CE122" s="401"/>
      <c r="CF122" s="393"/>
      <c r="CG122" s="402"/>
      <c r="CH122" s="386"/>
      <c r="CI122" s="397"/>
      <c r="CJ122" s="386"/>
      <c r="CK122" s="387"/>
      <c r="CL122" s="399"/>
      <c r="CM122" s="396"/>
      <c r="CN122" s="397"/>
      <c r="CO122" s="400"/>
      <c r="CP122" s="391"/>
      <c r="CQ122" s="401"/>
      <c r="CR122" s="393"/>
      <c r="CS122" s="402"/>
      <c r="CT122" s="386"/>
      <c r="CU122" s="397"/>
      <c r="CV122" s="386"/>
      <c r="CW122" s="387"/>
      <c r="CX122" s="388"/>
      <c r="CY122" s="396"/>
      <c r="CZ122" s="397"/>
      <c r="DA122" s="400"/>
      <c r="DB122" s="391"/>
      <c r="DC122" s="401"/>
      <c r="DD122" s="393"/>
      <c r="DE122" s="402"/>
      <c r="DF122" s="386"/>
      <c r="DG122" s="397"/>
      <c r="DH122" s="415"/>
      <c r="DI122" s="387"/>
      <c r="DJ122" s="388"/>
      <c r="DK122" s="396"/>
      <c r="DL122" s="397"/>
      <c r="DM122" s="400"/>
      <c r="DN122" s="391"/>
      <c r="DO122" s="401"/>
      <c r="DP122" s="393"/>
      <c r="DQ122" s="402"/>
      <c r="DR122" s="386"/>
      <c r="DS122" s="397"/>
      <c r="DT122" s="415"/>
      <c r="DU122" s="387"/>
      <c r="DV122" s="399"/>
      <c r="DW122" s="396"/>
      <c r="DX122" s="397"/>
      <c r="DY122" s="400"/>
      <c r="DZ122" s="391"/>
      <c r="EA122" s="401"/>
      <c r="EB122" s="393"/>
      <c r="EC122" s="402"/>
      <c r="ED122" s="386"/>
      <c r="EE122" s="397"/>
      <c r="EF122" s="415"/>
      <c r="EG122" s="387"/>
      <c r="EH122" s="388"/>
      <c r="EI122" s="396"/>
      <c r="EJ122" s="397"/>
      <c r="EK122" s="400"/>
      <c r="EL122" s="391"/>
      <c r="EM122" s="401"/>
      <c r="EN122" s="393"/>
      <c r="EO122" s="402"/>
      <c r="EP122" s="386"/>
      <c r="EQ122" s="397"/>
      <c r="ER122" s="415"/>
      <c r="ES122" s="387"/>
      <c r="ET122" s="388"/>
      <c r="EU122" s="396"/>
      <c r="EV122" s="397"/>
      <c r="EW122" s="400"/>
      <c r="EX122" s="391"/>
      <c r="EY122" s="401"/>
      <c r="EZ122" s="393"/>
      <c r="FA122" s="402"/>
      <c r="FB122" s="386"/>
      <c r="FC122" s="397"/>
      <c r="FD122" s="415"/>
      <c r="FE122" s="387"/>
      <c r="FF122" s="388"/>
      <c r="FG122" s="396"/>
      <c r="FH122" s="397"/>
      <c r="FI122" s="390"/>
      <c r="FJ122" s="391"/>
      <c r="FK122" s="392"/>
      <c r="FL122" s="393"/>
      <c r="FM122" s="394"/>
      <c r="FN122" s="386"/>
      <c r="FO122" s="397"/>
      <c r="FP122" s="415"/>
      <c r="FQ122" s="387"/>
      <c r="FR122" s="388"/>
      <c r="FS122" s="396"/>
      <c r="FT122" s="397"/>
      <c r="FU122" s="390"/>
      <c r="FV122" s="391"/>
      <c r="FW122" s="392"/>
      <c r="FX122" s="393"/>
      <c r="FY122" s="394"/>
      <c r="FZ122" s="386"/>
      <c r="GA122" s="395"/>
      <c r="GB122" s="415"/>
      <c r="GC122" s="387"/>
      <c r="GD122" s="388"/>
      <c r="GE122" s="396"/>
      <c r="GF122" s="397"/>
      <c r="GG122" s="400"/>
      <c r="GH122" s="391"/>
      <c r="GI122" s="401"/>
      <c r="GJ122" s="393"/>
      <c r="GK122" s="402"/>
      <c r="GL122" s="386"/>
      <c r="GM122" s="397"/>
      <c r="GN122" s="415"/>
      <c r="GO122" s="387"/>
      <c r="GP122" s="388"/>
      <c r="GQ122" s="396"/>
      <c r="GR122" s="397"/>
      <c r="GS122" s="390"/>
      <c r="GT122" s="391"/>
      <c r="GU122" s="392"/>
      <c r="GV122" s="393"/>
      <c r="GW122" s="394"/>
      <c r="GX122" s="386"/>
      <c r="GY122" s="395"/>
      <c r="GZ122" s="415"/>
      <c r="HA122" s="387"/>
      <c r="HB122" s="388"/>
      <c r="HC122" s="396"/>
      <c r="HD122" s="397"/>
      <c r="HE122" s="390"/>
      <c r="HF122" s="391"/>
      <c r="HG122" s="392"/>
      <c r="HH122" s="393"/>
      <c r="HI122" s="394"/>
      <c r="HJ122" s="386"/>
      <c r="HK122" s="397"/>
      <c r="HM122" s="387"/>
      <c r="HN122" s="388"/>
      <c r="HO122" s="396"/>
      <c r="HP122" s="389"/>
      <c r="HQ122" s="390"/>
      <c r="HR122" s="391"/>
      <c r="HS122" s="392"/>
      <c r="HT122" s="393"/>
      <c r="HU122" s="394"/>
      <c r="HV122" s="386"/>
      <c r="HW122" s="395"/>
      <c r="HY122" s="387"/>
      <c r="HZ122" s="388"/>
      <c r="IA122" s="419"/>
      <c r="IB122" s="419"/>
      <c r="IC122" s="390"/>
      <c r="ID122" s="391"/>
      <c r="IE122" s="392"/>
      <c r="IF122" s="393"/>
      <c r="IG122" s="394"/>
      <c r="IH122" s="386"/>
      <c r="II122" s="395"/>
      <c r="IK122" s="387">
        <f t="shared" ref="IK122" si="332">IF(IO122="","",IK$3)</f>
        <v>41997</v>
      </c>
      <c r="IL122" s="388" t="str">
        <f t="shared" ref="IL122" si="333">IF(IO122="","",IK$1)</f>
        <v>Abe II</v>
      </c>
      <c r="IM122" s="419">
        <v>41885</v>
      </c>
      <c r="IN122" s="396">
        <f t="shared" ref="IN122" si="334">IF(IO122="","",IK$3)</f>
        <v>41997</v>
      </c>
      <c r="IO122" s="390" t="str">
        <f t="shared" ref="IO122" si="335">IF(IV122="","",IF(ISNUMBER(SEARCH(":",IV122)),MID(IV122,FIND(":",IV122)+2,FIND("(",IV122)-FIND(":",IV122)-3),LEFT(IV122,FIND("(",IV122)-2)))</f>
        <v>Eriko Yamatani</v>
      </c>
      <c r="IP122" s="391" t="str">
        <f t="shared" ref="IP122" si="336">IF(IV122="","",MID(IV122,FIND("(",IV122)+1,4))</f>
        <v>1950</v>
      </c>
      <c r="IQ122" s="392" t="str">
        <f t="shared" ref="IQ122" si="337">IF(ISNUMBER(SEARCH("*female*",IV122)),"female",IF(ISNUMBER(SEARCH("*male*",IV122)),"male",""))</f>
        <v>female</v>
      </c>
      <c r="IR122" s="393" t="s">
        <v>1335</v>
      </c>
      <c r="IS122" s="394" t="str">
        <f t="shared" ref="IS122" si="338">IF(IO122="","",(MID(IO122,(SEARCH("^^",SUBSTITUTE(IO122," ","^^",LEN(IO122)-LEN(SUBSTITUTE(IO122," ","")))))+1,99)&amp;"_"&amp;LEFT(IO122,FIND(" ",IO122)-1)&amp;"_"&amp;IP122))</f>
        <v>Yamatani_Eriko_1950</v>
      </c>
      <c r="IT122" s="386"/>
      <c r="IU122" s="395"/>
      <c r="IV122" s="364" t="s">
        <v>1859</v>
      </c>
      <c r="IW122" s="387">
        <f t="shared" si="239"/>
        <v>43040</v>
      </c>
      <c r="IX122" s="388" t="str">
        <f t="shared" si="240"/>
        <v>Abe III</v>
      </c>
      <c r="IY122" s="396">
        <v>42284</v>
      </c>
      <c r="IZ122" s="396">
        <v>42585</v>
      </c>
      <c r="JA122" s="390" t="str">
        <f t="shared" si="241"/>
        <v>Aiko Shimajiri</v>
      </c>
      <c r="JB122" s="391" t="str">
        <f t="shared" si="248"/>
        <v>1965</v>
      </c>
      <c r="JC122" s="392" t="str">
        <f t="shared" si="242"/>
        <v>female</v>
      </c>
      <c r="JD122" s="393" t="s">
        <v>1335</v>
      </c>
      <c r="JE122" s="394" t="str">
        <f t="shared" si="244"/>
        <v>Shimajiri_Aiko_1965</v>
      </c>
      <c r="JF122" s="386" t="str">
        <f t="shared" si="245"/>
        <v/>
      </c>
      <c r="JG122" s="395"/>
      <c r="JH122" s="430" t="s">
        <v>1875</v>
      </c>
      <c r="JI122" s="387">
        <f t="shared" si="229"/>
        <v>44090</v>
      </c>
      <c r="JJ122" s="388" t="str">
        <f t="shared" si="230"/>
        <v>Abe IV</v>
      </c>
      <c r="JK122" s="419">
        <v>43158</v>
      </c>
      <c r="JL122" s="396">
        <v>43375</v>
      </c>
      <c r="JM122" s="390" t="str">
        <f t="shared" si="233"/>
        <v>Teru Fukui</v>
      </c>
      <c r="JN122" s="391" t="str">
        <f t="shared" si="234"/>
        <v>1953</v>
      </c>
      <c r="JO122" s="392" t="str">
        <f t="shared" si="235"/>
        <v>male</v>
      </c>
      <c r="JP122" s="393" t="str">
        <f t="shared" si="236"/>
        <v>jp_ldp01</v>
      </c>
      <c r="JQ122" s="394" t="str">
        <f t="shared" si="237"/>
        <v>Fukui_Teru_1953</v>
      </c>
      <c r="JR122" s="386" t="str">
        <f t="shared" si="238"/>
        <v/>
      </c>
      <c r="JS122" s="395"/>
      <c r="JT122" s="420" t="s">
        <v>2030</v>
      </c>
      <c r="JU122" s="387" t="str">
        <f t="shared" si="217"/>
        <v/>
      </c>
      <c r="JV122" s="388" t="str">
        <f t="shared" si="218"/>
        <v/>
      </c>
      <c r="JW122" s="419" t="str">
        <f t="shared" si="219"/>
        <v/>
      </c>
      <c r="JX122" s="396" t="str">
        <f t="shared" si="220"/>
        <v/>
      </c>
      <c r="JY122" s="390" t="str">
        <f t="shared" si="221"/>
        <v/>
      </c>
      <c r="JZ122" s="391" t="str">
        <f t="shared" si="222"/>
        <v/>
      </c>
      <c r="KA122" s="392" t="str">
        <f t="shared" si="223"/>
        <v/>
      </c>
      <c r="KB122" s="393" t="str">
        <f t="shared" si="224"/>
        <v/>
      </c>
      <c r="KC122" s="394" t="str">
        <f t="shared" si="225"/>
        <v/>
      </c>
      <c r="KD122" s="386" t="str">
        <f t="shared" si="226"/>
        <v/>
      </c>
      <c r="KE122" s="395"/>
      <c r="KF122" s="420"/>
      <c r="KG122" s="387" t="str">
        <f t="shared" si="208"/>
        <v/>
      </c>
      <c r="KH122" s="388" t="str">
        <f t="shared" si="209"/>
        <v/>
      </c>
      <c r="KI122" s="419" t="str">
        <f t="shared" si="210"/>
        <v/>
      </c>
      <c r="KJ122" s="396" t="str">
        <f t="shared" si="211"/>
        <v/>
      </c>
      <c r="KK122" s="390" t="str">
        <f t="shared" si="212"/>
        <v/>
      </c>
      <c r="KL122" s="391" t="str">
        <f t="shared" si="227"/>
        <v/>
      </c>
      <c r="KM122" s="392" t="str">
        <f t="shared" si="213"/>
        <v/>
      </c>
      <c r="KN122" s="393" t="str">
        <f t="shared" si="214"/>
        <v/>
      </c>
      <c r="KO122" s="394" t="str">
        <f t="shared" si="215"/>
        <v/>
      </c>
      <c r="KP122" s="386" t="str">
        <f t="shared" si="216"/>
        <v/>
      </c>
      <c r="KQ122" s="395"/>
      <c r="KR122" s="420"/>
    </row>
    <row r="123" spans="1:304" ht="13.5" customHeight="1">
      <c r="A123" s="385"/>
      <c r="B123" s="420" t="s">
        <v>1781</v>
      </c>
      <c r="E123" s="387"/>
      <c r="F123" s="399"/>
      <c r="G123" s="396"/>
      <c r="H123" s="397"/>
      <c r="I123" s="400"/>
      <c r="J123" s="403"/>
      <c r="K123" s="401"/>
      <c r="L123" s="393"/>
      <c r="M123" s="402"/>
      <c r="O123" s="397"/>
      <c r="Q123" s="387"/>
      <c r="R123" s="399"/>
      <c r="S123" s="396"/>
      <c r="T123" s="397"/>
      <c r="U123" s="400"/>
      <c r="V123" s="403"/>
      <c r="W123" s="401"/>
      <c r="X123" s="393"/>
      <c r="Y123" s="402"/>
      <c r="AA123" s="397"/>
      <c r="AB123" s="415"/>
      <c r="AC123" s="387"/>
      <c r="AD123" s="399"/>
      <c r="AE123" s="396"/>
      <c r="AF123" s="397"/>
      <c r="AG123" s="400"/>
      <c r="AH123" s="391"/>
      <c r="AI123" s="401"/>
      <c r="AJ123" s="393"/>
      <c r="AK123" s="402"/>
      <c r="AL123" s="386"/>
      <c r="AM123" s="397"/>
      <c r="AN123" s="386"/>
      <c r="AO123" s="387"/>
      <c r="AP123" s="399"/>
      <c r="AQ123" s="396"/>
      <c r="AR123" s="397"/>
      <c r="AS123" s="400"/>
      <c r="AT123" s="391"/>
      <c r="AU123" s="401"/>
      <c r="AV123" s="393"/>
      <c r="AW123" s="402"/>
      <c r="AX123" s="386"/>
      <c r="AY123" s="397"/>
      <c r="AZ123" s="415"/>
      <c r="BA123" s="387"/>
      <c r="BB123" s="399"/>
      <c r="BC123" s="396"/>
      <c r="BD123" s="397"/>
      <c r="BE123" s="400"/>
      <c r="BF123" s="403"/>
      <c r="BG123" s="401"/>
      <c r="BH123" s="393"/>
      <c r="BI123" s="402"/>
      <c r="BJ123" s="386"/>
      <c r="BK123" s="397"/>
      <c r="BL123" s="415"/>
      <c r="BM123" s="387"/>
      <c r="BN123" s="399"/>
      <c r="BO123" s="396"/>
      <c r="BP123" s="397"/>
      <c r="BQ123" s="400"/>
      <c r="BR123" s="403"/>
      <c r="BS123" s="401"/>
      <c r="BT123" s="393"/>
      <c r="BU123" s="402"/>
      <c r="BV123" s="386"/>
      <c r="BW123" s="397"/>
      <c r="BX123" s="386"/>
      <c r="BY123" s="387"/>
      <c r="BZ123" s="399"/>
      <c r="CA123" s="396"/>
      <c r="CB123" s="397"/>
      <c r="CC123" s="400"/>
      <c r="CD123" s="391"/>
      <c r="CE123" s="401"/>
      <c r="CF123" s="393"/>
      <c r="CG123" s="402"/>
      <c r="CH123" s="386"/>
      <c r="CI123" s="397"/>
      <c r="CJ123" s="386"/>
      <c r="CK123" s="387"/>
      <c r="CL123" s="399"/>
      <c r="CM123" s="396"/>
      <c r="CN123" s="397"/>
      <c r="CO123" s="400"/>
      <c r="CP123" s="391"/>
      <c r="CQ123" s="401"/>
      <c r="CR123" s="393"/>
      <c r="CS123" s="402"/>
      <c r="CT123" s="386"/>
      <c r="CU123" s="397"/>
      <c r="CV123" s="386"/>
      <c r="CW123" s="387"/>
      <c r="CX123" s="388"/>
      <c r="CY123" s="396"/>
      <c r="CZ123" s="397"/>
      <c r="DA123" s="400"/>
      <c r="DB123" s="391"/>
      <c r="DC123" s="401"/>
      <c r="DD123" s="393"/>
      <c r="DE123" s="402"/>
      <c r="DF123" s="386"/>
      <c r="DG123" s="397"/>
      <c r="DH123" s="415"/>
      <c r="DI123" s="387"/>
      <c r="DJ123" s="388"/>
      <c r="DK123" s="396"/>
      <c r="DL123" s="397"/>
      <c r="DM123" s="400"/>
      <c r="DN123" s="391"/>
      <c r="DO123" s="401"/>
      <c r="DP123" s="393"/>
      <c r="DQ123" s="402"/>
      <c r="DR123" s="386"/>
      <c r="DS123" s="397"/>
      <c r="DT123" s="415"/>
      <c r="DU123" s="387"/>
      <c r="DV123" s="399"/>
      <c r="DW123" s="396"/>
      <c r="DX123" s="397"/>
      <c r="DY123" s="400"/>
      <c r="DZ123" s="391"/>
      <c r="EA123" s="401"/>
      <c r="EB123" s="393"/>
      <c r="EC123" s="402"/>
      <c r="ED123" s="386"/>
      <c r="EE123" s="397"/>
      <c r="EF123" s="415"/>
      <c r="EG123" s="387"/>
      <c r="EH123" s="388"/>
      <c r="EI123" s="396"/>
      <c r="EJ123" s="397"/>
      <c r="EK123" s="400"/>
      <c r="EL123" s="391"/>
      <c r="EM123" s="401"/>
      <c r="EN123" s="393"/>
      <c r="EO123" s="402"/>
      <c r="EP123" s="386"/>
      <c r="EQ123" s="397"/>
      <c r="ER123" s="415"/>
      <c r="ES123" s="387"/>
      <c r="ET123" s="388"/>
      <c r="EU123" s="396"/>
      <c r="EV123" s="397"/>
      <c r="EW123" s="400"/>
      <c r="EX123" s="391"/>
      <c r="EY123" s="401"/>
      <c r="EZ123" s="393"/>
      <c r="FA123" s="402"/>
      <c r="FB123" s="386"/>
      <c r="FC123" s="397"/>
      <c r="FD123" s="415"/>
      <c r="FE123" s="387"/>
      <c r="FF123" s="388"/>
      <c r="FG123" s="396"/>
      <c r="FH123" s="397"/>
      <c r="FI123" s="390"/>
      <c r="FJ123" s="391"/>
      <c r="FK123" s="392"/>
      <c r="FL123" s="393"/>
      <c r="FM123" s="394"/>
      <c r="FN123" s="386"/>
      <c r="FO123" s="397"/>
      <c r="FP123" s="415"/>
      <c r="FQ123" s="387"/>
      <c r="FR123" s="388"/>
      <c r="FS123" s="396"/>
      <c r="FT123" s="397"/>
      <c r="FU123" s="390"/>
      <c r="FV123" s="391"/>
      <c r="FW123" s="392"/>
      <c r="FX123" s="393"/>
      <c r="FY123" s="394"/>
      <c r="FZ123" s="386"/>
      <c r="GA123" s="395"/>
      <c r="GB123" s="415"/>
      <c r="GC123" s="387"/>
      <c r="GD123" s="388"/>
      <c r="GE123" s="396"/>
      <c r="GF123" s="397"/>
      <c r="GG123" s="400"/>
      <c r="GH123" s="391"/>
      <c r="GI123" s="401"/>
      <c r="GJ123" s="393"/>
      <c r="GK123" s="402"/>
      <c r="GL123" s="386"/>
      <c r="GM123" s="397"/>
      <c r="GN123" s="415"/>
      <c r="GO123" s="387"/>
      <c r="GP123" s="388"/>
      <c r="GQ123" s="396"/>
      <c r="GR123" s="397"/>
      <c r="GS123" s="390"/>
      <c r="GT123" s="391"/>
      <c r="GU123" s="392"/>
      <c r="GV123" s="393"/>
      <c r="GW123" s="394"/>
      <c r="GX123" s="386"/>
      <c r="GY123" s="395"/>
      <c r="GZ123" s="415"/>
      <c r="HA123" s="387"/>
      <c r="HB123" s="388"/>
      <c r="HC123" s="396"/>
      <c r="HD123" s="397"/>
      <c r="HE123" s="390"/>
      <c r="HF123" s="391"/>
      <c r="HG123" s="392"/>
      <c r="HH123" s="393"/>
      <c r="HI123" s="394"/>
      <c r="HJ123" s="386"/>
      <c r="HK123" s="397"/>
      <c r="HM123" s="387"/>
      <c r="HN123" s="388"/>
      <c r="HO123" s="396"/>
      <c r="HP123" s="389"/>
      <c r="HQ123" s="390"/>
      <c r="HR123" s="391"/>
      <c r="HS123" s="392"/>
      <c r="HT123" s="393"/>
      <c r="HU123" s="394"/>
      <c r="HV123" s="386"/>
      <c r="HW123" s="395"/>
      <c r="HY123" s="387"/>
      <c r="HZ123" s="388"/>
      <c r="IA123" s="419"/>
      <c r="IB123" s="419"/>
      <c r="IC123" s="390"/>
      <c r="ID123" s="391"/>
      <c r="IE123" s="392"/>
      <c r="IF123" s="393"/>
      <c r="IG123" s="394"/>
      <c r="IH123" s="386"/>
      <c r="II123" s="395"/>
      <c r="IK123" s="387"/>
      <c r="IL123" s="388"/>
      <c r="IM123" s="419"/>
      <c r="IN123" s="396"/>
      <c r="IO123" s="390"/>
      <c r="IP123" s="391"/>
      <c r="IQ123" s="392"/>
      <c r="IR123" s="393"/>
      <c r="IS123" s="394"/>
      <c r="IT123" s="386"/>
      <c r="IU123" s="395"/>
      <c r="IW123" s="387">
        <f t="shared" ref="IW123" si="339">IF(JA123="","",IW$3)</f>
        <v>43040</v>
      </c>
      <c r="IX123" s="388" t="str">
        <f t="shared" ref="IX123:IX124" si="340">IF(JA123="","",IW$1)</f>
        <v>Abe III</v>
      </c>
      <c r="IY123" s="396">
        <v>42585</v>
      </c>
      <c r="IZ123" s="396">
        <v>42950</v>
      </c>
      <c r="JA123" s="390" t="str">
        <f t="shared" ref="JA123:JA124" si="341">IF(JH123="","",IF(ISNUMBER(SEARCH(":",JH123)),MID(JH123,FIND(":",JH123)+2,FIND("(",JH123)-FIND(":",JH123)-3),LEFT(JH123,FIND("(",JH123)-2)))</f>
        <v>Jun Matsumoto</v>
      </c>
      <c r="JB123" s="391" t="str">
        <f t="shared" ref="JB123:JB124" si="342">IF(JH123="","",MID(JH123,FIND("(",JH123)+1,4))</f>
        <v>1950</v>
      </c>
      <c r="JC123" s="392" t="str">
        <f t="shared" ref="JC123:JC124" si="343">IF(ISNUMBER(SEARCH("*female*",JH123)),"female",IF(ISNUMBER(SEARCH("*male*",JH123)),"male",""))</f>
        <v>male</v>
      </c>
      <c r="JD123" s="393" t="s">
        <v>1335</v>
      </c>
      <c r="JE123" s="394" t="str">
        <f t="shared" si="244"/>
        <v>Matsumoto_Jun_1950</v>
      </c>
      <c r="JF123" s="386" t="str">
        <f t="shared" ref="JF123:JF124" si="344">IF(JH123="","",IF((LEN(JH123)-LEN(SUBSTITUTE(JH123,"male","")))/LEN("male")&gt;1,"!",IF(RIGHT(JH123,1)=")","",IF(RIGHT(JH123,2)=") ","",IF(RIGHT(JH123,2)=").","","!!")))))</f>
        <v/>
      </c>
      <c r="JG123" s="395"/>
      <c r="JH123" s="430" t="s">
        <v>1886</v>
      </c>
      <c r="JI123" s="387">
        <f t="shared" si="229"/>
        <v>44090</v>
      </c>
      <c r="JJ123" s="388" t="str">
        <f t="shared" si="230"/>
        <v>Abe IV</v>
      </c>
      <c r="JK123" s="419">
        <v>43375</v>
      </c>
      <c r="JL123" s="396">
        <v>43719</v>
      </c>
      <c r="JM123" s="390" t="str">
        <f t="shared" si="233"/>
        <v>Mitsuhiro Miyakoshi</v>
      </c>
      <c r="JN123" s="391" t="str">
        <f t="shared" si="234"/>
        <v>1950</v>
      </c>
      <c r="JO123" s="392" t="str">
        <f t="shared" si="235"/>
        <v>male</v>
      </c>
      <c r="JP123" s="393" t="str">
        <f t="shared" si="236"/>
        <v>jp_ldp01</v>
      </c>
      <c r="JQ123" s="394" t="str">
        <f t="shared" si="237"/>
        <v>Miyakoshi_Mitsuhiro_1950</v>
      </c>
      <c r="JR123" s="386" t="str">
        <f t="shared" si="238"/>
        <v/>
      </c>
      <c r="JS123" s="395"/>
      <c r="JT123" s="420" t="s">
        <v>2040</v>
      </c>
      <c r="JU123" s="387" t="str">
        <f t="shared" si="217"/>
        <v/>
      </c>
      <c r="JV123" s="388" t="str">
        <f t="shared" si="218"/>
        <v/>
      </c>
      <c r="JW123" s="419" t="str">
        <f t="shared" si="219"/>
        <v/>
      </c>
      <c r="JX123" s="396" t="str">
        <f t="shared" si="220"/>
        <v/>
      </c>
      <c r="JY123" s="390" t="str">
        <f t="shared" si="221"/>
        <v/>
      </c>
      <c r="JZ123" s="391" t="str">
        <f t="shared" si="222"/>
        <v/>
      </c>
      <c r="KA123" s="392" t="str">
        <f t="shared" si="223"/>
        <v/>
      </c>
      <c r="KB123" s="393" t="str">
        <f t="shared" si="224"/>
        <v/>
      </c>
      <c r="KC123" s="394" t="str">
        <f t="shared" si="225"/>
        <v/>
      </c>
      <c r="KD123" s="386" t="str">
        <f t="shared" si="226"/>
        <v/>
      </c>
      <c r="KE123" s="395"/>
      <c r="KF123" s="420"/>
      <c r="KG123" s="387" t="str">
        <f t="shared" si="208"/>
        <v/>
      </c>
      <c r="KH123" s="388" t="str">
        <f t="shared" si="209"/>
        <v/>
      </c>
      <c r="KI123" s="419" t="str">
        <f t="shared" si="210"/>
        <v/>
      </c>
      <c r="KJ123" s="396" t="str">
        <f t="shared" si="211"/>
        <v/>
      </c>
      <c r="KK123" s="390" t="str">
        <f t="shared" si="212"/>
        <v/>
      </c>
      <c r="KL123" s="391" t="str">
        <f t="shared" si="227"/>
        <v/>
      </c>
      <c r="KM123" s="392" t="str">
        <f t="shared" si="213"/>
        <v/>
      </c>
      <c r="KN123" s="393" t="str">
        <f t="shared" si="214"/>
        <v/>
      </c>
      <c r="KO123" s="394" t="str">
        <f t="shared" si="215"/>
        <v/>
      </c>
      <c r="KP123" s="386" t="str">
        <f t="shared" si="216"/>
        <v/>
      </c>
      <c r="KQ123" s="395"/>
      <c r="KR123" s="420"/>
    </row>
    <row r="124" spans="1:304" ht="13.5" customHeight="1">
      <c r="A124" s="385"/>
      <c r="B124" s="420" t="s">
        <v>1781</v>
      </c>
      <c r="E124" s="387"/>
      <c r="F124" s="399"/>
      <c r="G124" s="396"/>
      <c r="H124" s="397"/>
      <c r="I124" s="400"/>
      <c r="J124" s="403"/>
      <c r="K124" s="401"/>
      <c r="L124" s="393"/>
      <c r="M124" s="402"/>
      <c r="O124" s="397"/>
      <c r="Q124" s="387"/>
      <c r="R124" s="399"/>
      <c r="S124" s="396"/>
      <c r="T124" s="397"/>
      <c r="U124" s="400"/>
      <c r="V124" s="403"/>
      <c r="W124" s="401"/>
      <c r="X124" s="393"/>
      <c r="Y124" s="402"/>
      <c r="AA124" s="397"/>
      <c r="AB124" s="415"/>
      <c r="AC124" s="387"/>
      <c r="AD124" s="399"/>
      <c r="AE124" s="396"/>
      <c r="AF124" s="397"/>
      <c r="AG124" s="400"/>
      <c r="AH124" s="391"/>
      <c r="AI124" s="401"/>
      <c r="AJ124" s="393"/>
      <c r="AK124" s="402"/>
      <c r="AL124" s="386"/>
      <c r="AM124" s="397"/>
      <c r="AN124" s="386"/>
      <c r="AO124" s="387"/>
      <c r="AP124" s="399"/>
      <c r="AQ124" s="396"/>
      <c r="AR124" s="397"/>
      <c r="AS124" s="400"/>
      <c r="AT124" s="391"/>
      <c r="AU124" s="401"/>
      <c r="AV124" s="393"/>
      <c r="AW124" s="402"/>
      <c r="AX124" s="386"/>
      <c r="AY124" s="397"/>
      <c r="AZ124" s="415"/>
      <c r="BA124" s="387"/>
      <c r="BB124" s="399"/>
      <c r="BC124" s="396"/>
      <c r="BD124" s="397"/>
      <c r="BE124" s="400"/>
      <c r="BF124" s="403"/>
      <c r="BG124" s="401"/>
      <c r="BH124" s="393"/>
      <c r="BI124" s="402"/>
      <c r="BJ124" s="386"/>
      <c r="BK124" s="397"/>
      <c r="BL124" s="415"/>
      <c r="BM124" s="387"/>
      <c r="BN124" s="399"/>
      <c r="BO124" s="396"/>
      <c r="BP124" s="397"/>
      <c r="BQ124" s="400"/>
      <c r="BR124" s="403"/>
      <c r="BS124" s="401"/>
      <c r="BT124" s="393"/>
      <c r="BU124" s="402"/>
      <c r="BV124" s="386"/>
      <c r="BW124" s="397"/>
      <c r="BX124" s="386"/>
      <c r="BY124" s="387"/>
      <c r="BZ124" s="399"/>
      <c r="CA124" s="396"/>
      <c r="CB124" s="397"/>
      <c r="CC124" s="400"/>
      <c r="CD124" s="391"/>
      <c r="CE124" s="401"/>
      <c r="CF124" s="393"/>
      <c r="CG124" s="402"/>
      <c r="CH124" s="386"/>
      <c r="CI124" s="397"/>
      <c r="CJ124" s="386"/>
      <c r="CK124" s="387"/>
      <c r="CL124" s="399"/>
      <c r="CM124" s="396"/>
      <c r="CN124" s="397"/>
      <c r="CO124" s="400"/>
      <c r="CP124" s="391"/>
      <c r="CQ124" s="401"/>
      <c r="CR124" s="393"/>
      <c r="CS124" s="402"/>
      <c r="CT124" s="386"/>
      <c r="CU124" s="397"/>
      <c r="CV124" s="386"/>
      <c r="CW124" s="387"/>
      <c r="CX124" s="388"/>
      <c r="CY124" s="396"/>
      <c r="CZ124" s="397"/>
      <c r="DA124" s="400"/>
      <c r="DB124" s="391"/>
      <c r="DC124" s="401"/>
      <c r="DD124" s="393"/>
      <c r="DE124" s="402"/>
      <c r="DF124" s="386"/>
      <c r="DG124" s="397"/>
      <c r="DH124" s="415"/>
      <c r="DI124" s="387"/>
      <c r="DJ124" s="388"/>
      <c r="DK124" s="396"/>
      <c r="DL124" s="397"/>
      <c r="DM124" s="400"/>
      <c r="DN124" s="391"/>
      <c r="DO124" s="401"/>
      <c r="DP124" s="393"/>
      <c r="DQ124" s="402"/>
      <c r="DR124" s="386"/>
      <c r="DS124" s="397"/>
      <c r="DT124" s="415"/>
      <c r="DU124" s="387"/>
      <c r="DV124" s="399"/>
      <c r="DW124" s="396"/>
      <c r="DX124" s="397"/>
      <c r="DY124" s="400"/>
      <c r="DZ124" s="391"/>
      <c r="EA124" s="401"/>
      <c r="EB124" s="393"/>
      <c r="EC124" s="402"/>
      <c r="ED124" s="386"/>
      <c r="EE124" s="397"/>
      <c r="EF124" s="415"/>
      <c r="EG124" s="387"/>
      <c r="EH124" s="388"/>
      <c r="EI124" s="396"/>
      <c r="EJ124" s="397"/>
      <c r="EK124" s="400"/>
      <c r="EL124" s="391"/>
      <c r="EM124" s="401"/>
      <c r="EN124" s="393"/>
      <c r="EO124" s="402"/>
      <c r="EP124" s="386"/>
      <c r="EQ124" s="397"/>
      <c r="ER124" s="415"/>
      <c r="ES124" s="387"/>
      <c r="ET124" s="388"/>
      <c r="EU124" s="396"/>
      <c r="EV124" s="397"/>
      <c r="EW124" s="400"/>
      <c r="EX124" s="391"/>
      <c r="EY124" s="401"/>
      <c r="EZ124" s="393"/>
      <c r="FA124" s="402"/>
      <c r="FB124" s="386"/>
      <c r="FC124" s="397"/>
      <c r="FD124" s="415"/>
      <c r="FE124" s="387"/>
      <c r="FF124" s="388"/>
      <c r="FG124" s="396"/>
      <c r="FH124" s="397"/>
      <c r="FI124" s="390"/>
      <c r="FJ124" s="391"/>
      <c r="FK124" s="392"/>
      <c r="FL124" s="393"/>
      <c r="FM124" s="394"/>
      <c r="FN124" s="386"/>
      <c r="FO124" s="397"/>
      <c r="FP124" s="415"/>
      <c r="FQ124" s="387"/>
      <c r="FR124" s="388"/>
      <c r="FS124" s="396"/>
      <c r="FT124" s="397"/>
      <c r="FU124" s="390"/>
      <c r="FV124" s="391"/>
      <c r="FW124" s="392"/>
      <c r="FX124" s="393"/>
      <c r="FY124" s="394"/>
      <c r="FZ124" s="386"/>
      <c r="GA124" s="395"/>
      <c r="GB124" s="415"/>
      <c r="GC124" s="387"/>
      <c r="GD124" s="388"/>
      <c r="GE124" s="396"/>
      <c r="GF124" s="397"/>
      <c r="GG124" s="400"/>
      <c r="GH124" s="391"/>
      <c r="GI124" s="401"/>
      <c r="GJ124" s="393"/>
      <c r="GK124" s="402"/>
      <c r="GL124" s="386"/>
      <c r="GM124" s="397"/>
      <c r="GN124" s="415"/>
      <c r="GO124" s="387"/>
      <c r="GP124" s="388"/>
      <c r="GQ124" s="396"/>
      <c r="GR124" s="397"/>
      <c r="GS124" s="390"/>
      <c r="GT124" s="391"/>
      <c r="GU124" s="392"/>
      <c r="GV124" s="393"/>
      <c r="GW124" s="394"/>
      <c r="GX124" s="386"/>
      <c r="GY124" s="395"/>
      <c r="GZ124" s="415"/>
      <c r="HA124" s="387"/>
      <c r="HB124" s="388"/>
      <c r="HC124" s="396"/>
      <c r="HD124" s="397"/>
      <c r="HE124" s="390"/>
      <c r="HF124" s="391"/>
      <c r="HG124" s="392"/>
      <c r="HH124" s="393"/>
      <c r="HI124" s="394"/>
      <c r="HJ124" s="386"/>
      <c r="HK124" s="397"/>
      <c r="HM124" s="387"/>
      <c r="HN124" s="388"/>
      <c r="HO124" s="396"/>
      <c r="HP124" s="389"/>
      <c r="HQ124" s="390"/>
      <c r="HR124" s="391"/>
      <c r="HS124" s="392"/>
      <c r="HT124" s="393"/>
      <c r="HU124" s="394"/>
      <c r="HV124" s="386"/>
      <c r="HW124" s="395"/>
      <c r="HY124" s="387"/>
      <c r="HZ124" s="388"/>
      <c r="IA124" s="419"/>
      <c r="IB124" s="419"/>
      <c r="IC124" s="390"/>
      <c r="ID124" s="391"/>
      <c r="IE124" s="392"/>
      <c r="IF124" s="393"/>
      <c r="IG124" s="394"/>
      <c r="IH124" s="386"/>
      <c r="II124" s="395"/>
      <c r="IK124" s="387"/>
      <c r="IL124" s="388"/>
      <c r="IM124" s="419"/>
      <c r="IN124" s="396"/>
      <c r="IO124" s="390"/>
      <c r="IP124" s="391"/>
      <c r="IQ124" s="392"/>
      <c r="IR124" s="393"/>
      <c r="IS124" s="394"/>
      <c r="IT124" s="386"/>
      <c r="IU124" s="395"/>
      <c r="IW124" s="387">
        <f>IF(JA124="","",IW$3)</f>
        <v>43040</v>
      </c>
      <c r="IX124" s="388" t="str">
        <f t="shared" si="340"/>
        <v>Abe III</v>
      </c>
      <c r="IY124" s="419">
        <v>42950</v>
      </c>
      <c r="IZ124" s="396">
        <f t="shared" ref="IZ124" si="345">IF(JA124="","",IW$3)</f>
        <v>43040</v>
      </c>
      <c r="JA124" s="390" t="str">
        <f t="shared" si="341"/>
        <v>Tetsuma Esaki</v>
      </c>
      <c r="JB124" s="391" t="str">
        <f t="shared" si="342"/>
        <v>1943</v>
      </c>
      <c r="JC124" s="392" t="str">
        <f t="shared" si="343"/>
        <v>male</v>
      </c>
      <c r="JD124" s="393" t="str">
        <f t="shared" ref="JD124" si="346">IF(JH124="","",IF(ISERROR(MID(JH124,FIND("male,",JH124)+6,(FIND(")",JH124)-(FIND("male,",JH124)+6))))=TRUE,"missing/error",MID(JH124,FIND("male,",JH124)+6,(FIND(")",JH124)-(FIND("male,",JH124)+6)))))</f>
        <v>jp_ldp01</v>
      </c>
      <c r="JE124" s="394" t="str">
        <f t="shared" ref="JE124" si="347">IF(JA124="","",(MID(JA124,(SEARCH("^^",SUBSTITUTE(JA124," ","^^",LEN(JA124)-LEN(SUBSTITUTE(JA124," ","")))))+1,99)&amp;"_"&amp;LEFT(JA124,FIND(" ",JA124)-1)&amp;"_"&amp;JB124))</f>
        <v>Esaki_Tetsuma_1943</v>
      </c>
      <c r="JF124" s="386" t="str">
        <f t="shared" si="344"/>
        <v/>
      </c>
      <c r="JG124" s="395"/>
      <c r="JH124" s="430" t="s">
        <v>2015</v>
      </c>
      <c r="JI124" s="387">
        <f t="shared" si="229"/>
        <v>44090</v>
      </c>
      <c r="JJ124" s="388" t="str">
        <f t="shared" si="230"/>
        <v>Abe IV</v>
      </c>
      <c r="JK124" s="396">
        <v>43719</v>
      </c>
      <c r="JL124" s="396">
        <f t="shared" si="232"/>
        <v>44090</v>
      </c>
      <c r="JM124" s="390" t="str">
        <f t="shared" si="233"/>
        <v>Seiichi Eto</v>
      </c>
      <c r="JN124" s="391" t="str">
        <f t="shared" si="234"/>
        <v>1947</v>
      </c>
      <c r="JO124" s="392" t="str">
        <f t="shared" si="235"/>
        <v>male</v>
      </c>
      <c r="JP124" s="393" t="str">
        <f t="shared" si="236"/>
        <v>jp_ldp01</v>
      </c>
      <c r="JQ124" s="394" t="str">
        <f t="shared" si="237"/>
        <v>Eto_Seiichi_1947</v>
      </c>
      <c r="JR124" s="386" t="str">
        <f t="shared" si="238"/>
        <v/>
      </c>
      <c r="JS124" s="395"/>
      <c r="JT124" s="420" t="s">
        <v>2074</v>
      </c>
      <c r="JU124" s="387" t="str">
        <f t="shared" si="217"/>
        <v/>
      </c>
      <c r="JV124" s="388" t="str">
        <f t="shared" si="218"/>
        <v/>
      </c>
      <c r="JW124" s="419" t="str">
        <f t="shared" si="219"/>
        <v/>
      </c>
      <c r="JX124" s="396" t="str">
        <f t="shared" si="220"/>
        <v/>
      </c>
      <c r="JY124" s="390" t="str">
        <f t="shared" si="221"/>
        <v/>
      </c>
      <c r="JZ124" s="391" t="str">
        <f t="shared" si="222"/>
        <v/>
      </c>
      <c r="KA124" s="392" t="str">
        <f t="shared" si="223"/>
        <v/>
      </c>
      <c r="KB124" s="393" t="str">
        <f t="shared" si="224"/>
        <v/>
      </c>
      <c r="KC124" s="394" t="str">
        <f t="shared" si="225"/>
        <v/>
      </c>
      <c r="KD124" s="386" t="str">
        <f t="shared" si="226"/>
        <v/>
      </c>
      <c r="KE124" s="395"/>
      <c r="KF124" s="420"/>
      <c r="KG124" s="387" t="str">
        <f t="shared" si="208"/>
        <v/>
      </c>
      <c r="KH124" s="388" t="str">
        <f t="shared" si="209"/>
        <v/>
      </c>
      <c r="KI124" s="419" t="str">
        <f t="shared" si="210"/>
        <v/>
      </c>
      <c r="KJ124" s="396" t="str">
        <f t="shared" si="211"/>
        <v/>
      </c>
      <c r="KK124" s="390" t="str">
        <f t="shared" si="212"/>
        <v/>
      </c>
      <c r="KL124" s="391" t="str">
        <f t="shared" si="227"/>
        <v/>
      </c>
      <c r="KM124" s="392" t="str">
        <f t="shared" si="213"/>
        <v/>
      </c>
      <c r="KN124" s="393" t="str">
        <f t="shared" si="214"/>
        <v/>
      </c>
      <c r="KO124" s="394" t="str">
        <f t="shared" si="215"/>
        <v/>
      </c>
      <c r="KP124" s="386" t="str">
        <f t="shared" si="216"/>
        <v/>
      </c>
      <c r="KQ124" s="395"/>
      <c r="KR124" s="420"/>
    </row>
    <row r="125" spans="1:304" ht="13.5" customHeight="1">
      <c r="A125" s="385"/>
      <c r="B125" s="420" t="s">
        <v>1780</v>
      </c>
      <c r="E125" s="387" t="str">
        <f>IF(I125="","",E$3)</f>
        <v/>
      </c>
      <c r="F125" s="399"/>
      <c r="G125" s="396"/>
      <c r="H125" s="397"/>
      <c r="I125" s="400"/>
      <c r="J125" s="403"/>
      <c r="K125" s="401"/>
      <c r="L125" s="393"/>
      <c r="M125" s="402"/>
      <c r="O125" s="397"/>
      <c r="Q125" s="387" t="str">
        <f>IF(U125="","",Q$3)</f>
        <v/>
      </c>
      <c r="R125" s="399"/>
      <c r="S125" s="396"/>
      <c r="T125" s="397"/>
      <c r="U125" s="400"/>
      <c r="V125" s="403"/>
      <c r="W125" s="401"/>
      <c r="X125" s="393"/>
      <c r="Y125" s="402"/>
      <c r="AA125" s="397"/>
      <c r="AB125" s="415"/>
      <c r="AC125" s="387" t="str">
        <f>IF(AG125="","",AC$3)</f>
        <v/>
      </c>
      <c r="AD125" s="399"/>
      <c r="AE125" s="396"/>
      <c r="AF125" s="397"/>
      <c r="AG125" s="400"/>
      <c r="AH125" s="391"/>
      <c r="AI125" s="401"/>
      <c r="AJ125" s="393"/>
      <c r="AK125" s="402"/>
      <c r="AL125" s="386"/>
      <c r="AM125" s="397"/>
      <c r="AN125" s="386"/>
      <c r="AO125" s="387" t="str">
        <f>IF(AS125="","",AO$3)</f>
        <v/>
      </c>
      <c r="AP125" s="399"/>
      <c r="AQ125" s="396"/>
      <c r="AR125" s="397"/>
      <c r="AS125" s="400"/>
      <c r="AT125" s="391"/>
      <c r="AU125" s="401"/>
      <c r="AV125" s="393"/>
      <c r="AW125" s="402"/>
      <c r="AX125" s="386"/>
      <c r="AY125" s="397"/>
      <c r="AZ125" s="415"/>
      <c r="BA125" s="387" t="str">
        <f>IF(BE125="","",BA$3)</f>
        <v/>
      </c>
      <c r="BB125" s="399"/>
      <c r="BC125" s="396"/>
      <c r="BD125" s="397"/>
      <c r="BE125" s="400"/>
      <c r="BF125" s="403"/>
      <c r="BG125" s="401"/>
      <c r="BH125" s="393"/>
      <c r="BI125" s="402"/>
      <c r="BJ125" s="386"/>
      <c r="BK125" s="397"/>
      <c r="BL125" s="415"/>
      <c r="BM125" s="387" t="str">
        <f>IF(BQ125="","",BM$3)</f>
        <v/>
      </c>
      <c r="BN125" s="399"/>
      <c r="BO125" s="396"/>
      <c r="BP125" s="397"/>
      <c r="BQ125" s="400"/>
      <c r="BR125" s="403"/>
      <c r="BS125" s="401"/>
      <c r="BT125" s="393"/>
      <c r="BU125" s="402"/>
      <c r="BV125" s="386"/>
      <c r="BW125" s="397"/>
      <c r="BX125" s="386"/>
      <c r="BY125" s="387" t="str">
        <f>IF(CC125="","",BY$3)</f>
        <v/>
      </c>
      <c r="BZ125" s="399"/>
      <c r="CA125" s="396"/>
      <c r="CB125" s="397"/>
      <c r="CC125" s="400"/>
      <c r="CD125" s="391"/>
      <c r="CE125" s="401"/>
      <c r="CF125" s="393"/>
      <c r="CG125" s="402"/>
      <c r="CH125" s="386"/>
      <c r="CI125" s="397"/>
      <c r="CJ125" s="386"/>
      <c r="CK125" s="387" t="str">
        <f>IF(CO125="","",CK$3)</f>
        <v/>
      </c>
      <c r="CL125" s="399"/>
      <c r="CM125" s="396"/>
      <c r="CN125" s="397"/>
      <c r="CO125" s="400"/>
      <c r="CP125" s="391"/>
      <c r="CQ125" s="401"/>
      <c r="CR125" s="393"/>
      <c r="CS125" s="402"/>
      <c r="CT125" s="386"/>
      <c r="CU125" s="397"/>
      <c r="CV125" s="386"/>
      <c r="CW125" s="387" t="str">
        <f>IF(DA125="","",CW$3)</f>
        <v/>
      </c>
      <c r="CX125" s="388"/>
      <c r="CY125" s="396"/>
      <c r="CZ125" s="397"/>
      <c r="DA125" s="400"/>
      <c r="DB125" s="391"/>
      <c r="DC125" s="401"/>
      <c r="DD125" s="393"/>
      <c r="DE125" s="402"/>
      <c r="DF125" s="386"/>
      <c r="DG125" s="397"/>
      <c r="DH125" s="415"/>
      <c r="DI125" s="387" t="str">
        <f>IF(DM125="","",DI$3)</f>
        <v/>
      </c>
      <c r="DJ125" s="388"/>
      <c r="DK125" s="396"/>
      <c r="DL125" s="397"/>
      <c r="DM125" s="400"/>
      <c r="DN125" s="391"/>
      <c r="DO125" s="401"/>
      <c r="DP125" s="393"/>
      <c r="DQ125" s="402"/>
      <c r="DR125" s="386"/>
      <c r="DS125" s="397"/>
      <c r="DT125" s="415"/>
      <c r="DU125" s="387" t="str">
        <f>IF(DY125="","",DU$3)</f>
        <v/>
      </c>
      <c r="DV125" s="399"/>
      <c r="DW125" s="396"/>
      <c r="DX125" s="397"/>
      <c r="DY125" s="400"/>
      <c r="DZ125" s="391"/>
      <c r="EA125" s="401"/>
      <c r="EB125" s="393"/>
      <c r="EC125" s="402"/>
      <c r="ED125" s="386"/>
      <c r="EE125" s="397"/>
      <c r="EF125" s="415"/>
      <c r="EG125" s="387" t="str">
        <f>IF(EK125="","",EG$3)</f>
        <v/>
      </c>
      <c r="EH125" s="388"/>
      <c r="EI125" s="396"/>
      <c r="EJ125" s="397"/>
      <c r="EK125" s="400"/>
      <c r="EL125" s="391"/>
      <c r="EM125" s="401"/>
      <c r="EN125" s="393"/>
      <c r="EO125" s="402"/>
      <c r="EP125" s="386"/>
      <c r="EQ125" s="397"/>
      <c r="ER125" s="415"/>
      <c r="ES125" s="387" t="str">
        <f>IF(EW125="","",ES$3)</f>
        <v/>
      </c>
      <c r="ET125" s="388"/>
      <c r="EU125" s="396"/>
      <c r="EV125" s="397"/>
      <c r="EW125" s="400"/>
      <c r="EX125" s="391"/>
      <c r="EY125" s="401"/>
      <c r="EZ125" s="393"/>
      <c r="FA125" s="402"/>
      <c r="FB125" s="386"/>
      <c r="FC125" s="397"/>
      <c r="FD125" s="415"/>
      <c r="FE125" s="387" t="str">
        <f>IF(FI125="","",FE$3)</f>
        <v/>
      </c>
      <c r="FF125" s="388"/>
      <c r="FG125" s="396"/>
      <c r="FH125" s="397"/>
      <c r="FI125" s="390"/>
      <c r="FJ125" s="391"/>
      <c r="FK125" s="392"/>
      <c r="FL125" s="393"/>
      <c r="FM125" s="394"/>
      <c r="FN125" s="386"/>
      <c r="FO125" s="397"/>
      <c r="FP125" s="415"/>
      <c r="FQ125" s="387" t="str">
        <f>IF(FU125="","",FQ$3)</f>
        <v/>
      </c>
      <c r="FR125" s="388"/>
      <c r="FS125" s="396"/>
      <c r="FT125" s="397"/>
      <c r="FU125" s="390"/>
      <c r="FV125" s="391"/>
      <c r="FW125" s="392"/>
      <c r="FX125" s="393"/>
      <c r="FY125" s="394"/>
      <c r="FZ125" s="386"/>
      <c r="GA125" s="395"/>
      <c r="GB125" s="415"/>
      <c r="GC125" s="387" t="str">
        <f>IF(GG125="","",GC$3)</f>
        <v/>
      </c>
      <c r="GD125" s="388"/>
      <c r="GE125" s="396"/>
      <c r="GF125" s="397"/>
      <c r="GG125" s="400"/>
      <c r="GH125" s="391"/>
      <c r="GI125" s="401"/>
      <c r="GJ125" s="393"/>
      <c r="GK125" s="402"/>
      <c r="GL125" s="386"/>
      <c r="GM125" s="397"/>
      <c r="GN125" s="415"/>
      <c r="GO125" s="387" t="str">
        <f>IF(GS125="","",GO$3)</f>
        <v/>
      </c>
      <c r="GP125" s="388"/>
      <c r="GQ125" s="396"/>
      <c r="GR125" s="397"/>
      <c r="GS125" s="390"/>
      <c r="GT125" s="391"/>
      <c r="GU125" s="392"/>
      <c r="GV125" s="393"/>
      <c r="GW125" s="394"/>
      <c r="GX125" s="386"/>
      <c r="GY125" s="395"/>
      <c r="GZ125" s="415"/>
      <c r="HA125" s="387" t="str">
        <f>IF(HE125="","",HA$3)</f>
        <v/>
      </c>
      <c r="HB125" s="388"/>
      <c r="HC125" s="396"/>
      <c r="HD125" s="397"/>
      <c r="HE125" s="390"/>
      <c r="HF125" s="391"/>
      <c r="HG125" s="392"/>
      <c r="HH125" s="393"/>
      <c r="HI125" s="394"/>
      <c r="HJ125" s="386"/>
      <c r="HK125" s="397"/>
      <c r="HM125" s="387">
        <f>IF(HQ125="","",HM$3)</f>
        <v>40788</v>
      </c>
      <c r="HN125" s="388" t="s">
        <v>1471</v>
      </c>
      <c r="HO125" s="396">
        <v>40430</v>
      </c>
      <c r="HP125" s="389">
        <v>40557</v>
      </c>
      <c r="HQ125" s="390" t="s">
        <v>1591</v>
      </c>
      <c r="HR125" s="391" t="s">
        <v>664</v>
      </c>
      <c r="HS125" s="392" t="s">
        <v>615</v>
      </c>
      <c r="HT125" s="393" t="s">
        <v>1336</v>
      </c>
      <c r="HU125" s="394" t="s">
        <v>1592</v>
      </c>
      <c r="HV125" s="386"/>
      <c r="HW125" s="395"/>
      <c r="HY125" s="387" t="str">
        <f>IF(IC125="","",HY$3)</f>
        <v/>
      </c>
      <c r="HZ125" s="388"/>
      <c r="IA125" s="419"/>
      <c r="IB125" s="419"/>
      <c r="IC125" s="390"/>
      <c r="ID125" s="391" t="s">
        <v>292</v>
      </c>
      <c r="IE125" s="392"/>
      <c r="IF125" s="393"/>
      <c r="IG125" s="394"/>
      <c r="IH125" s="386"/>
      <c r="II125" s="395"/>
      <c r="IJ125" s="420"/>
      <c r="IK125" s="387">
        <f>IF(IO125="","",IK$3)</f>
        <v>41997</v>
      </c>
      <c r="IL125" s="388" t="s">
        <v>371</v>
      </c>
      <c r="IM125" s="419">
        <v>41269</v>
      </c>
      <c r="IN125" s="419">
        <v>41885</v>
      </c>
      <c r="IO125" s="390" t="s">
        <v>1593</v>
      </c>
      <c r="IP125" s="391" t="s">
        <v>1484</v>
      </c>
      <c r="IQ125" s="392" t="s">
        <v>615</v>
      </c>
      <c r="IR125" s="393" t="s">
        <v>1335</v>
      </c>
      <c r="IS125" s="394" t="s">
        <v>1594</v>
      </c>
      <c r="IT125" s="386" t="s">
        <v>292</v>
      </c>
      <c r="IU125" s="395"/>
      <c r="IV125" s="420" t="s">
        <v>292</v>
      </c>
      <c r="IW125" s="387">
        <v>42663</v>
      </c>
      <c r="IX125" s="388" t="s">
        <v>1823</v>
      </c>
      <c r="IY125" s="419">
        <v>41997</v>
      </c>
      <c r="IZ125" s="396">
        <v>42284</v>
      </c>
      <c r="JA125" s="390" t="s">
        <v>1876</v>
      </c>
      <c r="JB125" s="391" t="s">
        <v>669</v>
      </c>
      <c r="JC125" s="392" t="s">
        <v>615</v>
      </c>
      <c r="JD125" s="393" t="s">
        <v>1335</v>
      </c>
      <c r="JE125" s="394" t="str">
        <f t="shared" si="244"/>
        <v>Yamaguchi_Shunichi_1950</v>
      </c>
      <c r="JF125" s="386" t="s">
        <v>292</v>
      </c>
      <c r="JG125" s="395"/>
      <c r="JH125" s="42" t="s">
        <v>1842</v>
      </c>
      <c r="JI125" s="387">
        <f t="shared" si="229"/>
        <v>44090</v>
      </c>
      <c r="JJ125" s="388" t="str">
        <f t="shared" si="230"/>
        <v>Abe IV</v>
      </c>
      <c r="JK125" s="419">
        <f t="shared" si="231"/>
        <v>43040</v>
      </c>
      <c r="JL125" s="396">
        <v>43375</v>
      </c>
      <c r="JM125" s="390" t="str">
        <f t="shared" si="233"/>
        <v>Masaji Matsuyama</v>
      </c>
      <c r="JN125" s="391" t="str">
        <f t="shared" si="234"/>
        <v>1959</v>
      </c>
      <c r="JO125" s="392" t="str">
        <f t="shared" si="235"/>
        <v>male</v>
      </c>
      <c r="JP125" s="393" t="str">
        <f t="shared" si="236"/>
        <v>jp_ldp01</v>
      </c>
      <c r="JQ125" s="394" t="str">
        <f t="shared" si="237"/>
        <v>Matsuyama_Masaji_1959</v>
      </c>
      <c r="JR125" s="386" t="str">
        <f t="shared" si="238"/>
        <v/>
      </c>
      <c r="JS125" s="395"/>
      <c r="JT125" s="420" t="s">
        <v>2016</v>
      </c>
      <c r="JU125" s="387">
        <f t="shared" si="217"/>
        <v>44196</v>
      </c>
      <c r="JV125" s="388" t="str">
        <f t="shared" si="218"/>
        <v>Suga I</v>
      </c>
      <c r="JW125" s="419">
        <f t="shared" si="219"/>
        <v>44090</v>
      </c>
      <c r="JX125" s="396">
        <f t="shared" si="220"/>
        <v>44196</v>
      </c>
      <c r="JY125" s="390" t="str">
        <f t="shared" si="221"/>
        <v>Shinji Inoue</v>
      </c>
      <c r="JZ125" s="391" t="str">
        <f t="shared" si="222"/>
        <v>1969</v>
      </c>
      <c r="KA125" s="392" t="str">
        <f t="shared" si="223"/>
        <v>male</v>
      </c>
      <c r="KB125" s="393" t="str">
        <f t="shared" si="224"/>
        <v>jp_ldp01</v>
      </c>
      <c r="KC125" s="394" t="str">
        <f t="shared" si="225"/>
        <v>Inoue_Shinji_1969</v>
      </c>
      <c r="KD125" s="386" t="str">
        <f t="shared" si="226"/>
        <v/>
      </c>
      <c r="KE125" s="395"/>
      <c r="KF125" s="420" t="s">
        <v>2090</v>
      </c>
      <c r="KG125" s="387" t="str">
        <f t="shared" si="208"/>
        <v/>
      </c>
      <c r="KH125" s="388" t="str">
        <f t="shared" si="209"/>
        <v/>
      </c>
      <c r="KI125" s="419" t="str">
        <f t="shared" si="210"/>
        <v/>
      </c>
      <c r="KJ125" s="396" t="str">
        <f t="shared" si="211"/>
        <v/>
      </c>
      <c r="KK125" s="390" t="str">
        <f t="shared" si="212"/>
        <v/>
      </c>
      <c r="KL125" s="391" t="str">
        <f t="shared" si="227"/>
        <v/>
      </c>
      <c r="KM125" s="392" t="str">
        <f t="shared" si="213"/>
        <v/>
      </c>
      <c r="KN125" s="393" t="str">
        <f t="shared" si="214"/>
        <v/>
      </c>
      <c r="KO125" s="394" t="str">
        <f t="shared" si="215"/>
        <v/>
      </c>
      <c r="KP125" s="386" t="str">
        <f t="shared" si="216"/>
        <v/>
      </c>
      <c r="KQ125" s="395"/>
      <c r="KR125" s="420"/>
    </row>
    <row r="126" spans="1:304" ht="13.5" customHeight="1">
      <c r="A126" s="385"/>
      <c r="B126" s="420" t="s">
        <v>1780</v>
      </c>
      <c r="E126" s="387" t="str">
        <f>IF(I126="","",E$3)</f>
        <v/>
      </c>
      <c r="F126" s="399"/>
      <c r="G126" s="396"/>
      <c r="H126" s="397"/>
      <c r="I126" s="400"/>
      <c r="J126" s="403"/>
      <c r="K126" s="401"/>
      <c r="L126" s="393"/>
      <c r="M126" s="402"/>
      <c r="O126" s="397"/>
      <c r="Q126" s="387" t="str">
        <f>IF(U126="","",Q$3)</f>
        <v/>
      </c>
      <c r="R126" s="399"/>
      <c r="S126" s="396"/>
      <c r="T126" s="397"/>
      <c r="U126" s="400"/>
      <c r="V126" s="403"/>
      <c r="W126" s="401"/>
      <c r="X126" s="393"/>
      <c r="Y126" s="402"/>
      <c r="AA126" s="397"/>
      <c r="AB126" s="415"/>
      <c r="AC126" s="387" t="str">
        <f>IF(AG126="","",AC$3)</f>
        <v/>
      </c>
      <c r="AD126" s="399"/>
      <c r="AE126" s="396"/>
      <c r="AF126" s="397"/>
      <c r="AG126" s="400"/>
      <c r="AH126" s="391"/>
      <c r="AI126" s="401"/>
      <c r="AJ126" s="393"/>
      <c r="AK126" s="402"/>
      <c r="AL126" s="386"/>
      <c r="AM126" s="397"/>
      <c r="AN126" s="386"/>
      <c r="AO126" s="387" t="str">
        <f>IF(AS126="","",AO$3)</f>
        <v/>
      </c>
      <c r="AP126" s="399"/>
      <c r="AQ126" s="396"/>
      <c r="AR126" s="397"/>
      <c r="AS126" s="400"/>
      <c r="AT126" s="391"/>
      <c r="AU126" s="401"/>
      <c r="AV126" s="393"/>
      <c r="AW126" s="402"/>
      <c r="AX126" s="386"/>
      <c r="AY126" s="397"/>
      <c r="AZ126" s="415"/>
      <c r="BA126" s="387" t="str">
        <f>IF(BE126="","",BA$3)</f>
        <v/>
      </c>
      <c r="BB126" s="399"/>
      <c r="BC126" s="396"/>
      <c r="BD126" s="397"/>
      <c r="BE126" s="400"/>
      <c r="BF126" s="403"/>
      <c r="BG126" s="401"/>
      <c r="BH126" s="393"/>
      <c r="BI126" s="402"/>
      <c r="BJ126" s="386"/>
      <c r="BK126" s="397"/>
      <c r="BL126" s="415"/>
      <c r="BM126" s="387" t="str">
        <f>IF(BQ126="","",BM$3)</f>
        <v/>
      </c>
      <c r="BN126" s="399"/>
      <c r="BO126" s="396"/>
      <c r="BP126" s="397"/>
      <c r="BQ126" s="400"/>
      <c r="BR126" s="403"/>
      <c r="BS126" s="401"/>
      <c r="BT126" s="393"/>
      <c r="BU126" s="402"/>
      <c r="BV126" s="386"/>
      <c r="BW126" s="397"/>
      <c r="BX126" s="386"/>
      <c r="BY126" s="387" t="str">
        <f>IF(CC126="","",BY$3)</f>
        <v/>
      </c>
      <c r="BZ126" s="399"/>
      <c r="CA126" s="396"/>
      <c r="CB126" s="397"/>
      <c r="CC126" s="400"/>
      <c r="CD126" s="391"/>
      <c r="CE126" s="401"/>
      <c r="CF126" s="393"/>
      <c r="CG126" s="402"/>
      <c r="CH126" s="386"/>
      <c r="CI126" s="397"/>
      <c r="CJ126" s="386"/>
      <c r="CK126" s="387" t="str">
        <f>IF(CO126="","",CK$3)</f>
        <v/>
      </c>
      <c r="CL126" s="399"/>
      <c r="CM126" s="396"/>
      <c r="CN126" s="397"/>
      <c r="CO126" s="400"/>
      <c r="CP126" s="391"/>
      <c r="CQ126" s="401"/>
      <c r="CR126" s="393"/>
      <c r="CS126" s="402"/>
      <c r="CT126" s="386"/>
      <c r="CU126" s="397"/>
      <c r="CV126" s="386"/>
      <c r="CW126" s="387" t="str">
        <f>IF(DA126="","",CW$3)</f>
        <v/>
      </c>
      <c r="CX126" s="388"/>
      <c r="CY126" s="396"/>
      <c r="CZ126" s="397"/>
      <c r="DA126" s="400"/>
      <c r="DB126" s="391"/>
      <c r="DC126" s="401"/>
      <c r="DD126" s="393"/>
      <c r="DE126" s="402"/>
      <c r="DF126" s="386"/>
      <c r="DG126" s="397"/>
      <c r="DH126" s="415"/>
      <c r="DI126" s="387" t="str">
        <f>IF(DM126="","",DI$3)</f>
        <v/>
      </c>
      <c r="DJ126" s="388"/>
      <c r="DK126" s="396"/>
      <c r="DL126" s="397"/>
      <c r="DM126" s="400"/>
      <c r="DN126" s="391"/>
      <c r="DO126" s="401"/>
      <c r="DP126" s="393"/>
      <c r="DQ126" s="402"/>
      <c r="DR126" s="386"/>
      <c r="DS126" s="397"/>
      <c r="DT126" s="415"/>
      <c r="DU126" s="387" t="str">
        <f>IF(DY126="","",DU$3)</f>
        <v/>
      </c>
      <c r="DV126" s="399"/>
      <c r="DW126" s="396"/>
      <c r="DX126" s="397"/>
      <c r="DY126" s="400"/>
      <c r="DZ126" s="391"/>
      <c r="EA126" s="401"/>
      <c r="EB126" s="393"/>
      <c r="EC126" s="402"/>
      <c r="ED126" s="386"/>
      <c r="EE126" s="397"/>
      <c r="EF126" s="415"/>
      <c r="EG126" s="387" t="str">
        <f>IF(EK126="","",EG$3)</f>
        <v/>
      </c>
      <c r="EH126" s="388"/>
      <c r="EI126" s="396"/>
      <c r="EJ126" s="397"/>
      <c r="EK126" s="400"/>
      <c r="EL126" s="391"/>
      <c r="EM126" s="401"/>
      <c r="EN126" s="393"/>
      <c r="EO126" s="402"/>
      <c r="EP126" s="386"/>
      <c r="EQ126" s="397"/>
      <c r="ER126" s="415"/>
      <c r="ES126" s="387" t="str">
        <f>IF(EW126="","",ES$3)</f>
        <v/>
      </c>
      <c r="ET126" s="388"/>
      <c r="EU126" s="396"/>
      <c r="EV126" s="397"/>
      <c r="EW126" s="400"/>
      <c r="EX126" s="391"/>
      <c r="EY126" s="401"/>
      <c r="EZ126" s="393"/>
      <c r="FA126" s="402"/>
      <c r="FB126" s="386"/>
      <c r="FC126" s="397"/>
      <c r="FD126" s="415"/>
      <c r="FE126" s="387" t="str">
        <f>IF(FI126="","",FE$3)</f>
        <v/>
      </c>
      <c r="FF126" s="388"/>
      <c r="FG126" s="396"/>
      <c r="FH126" s="397"/>
      <c r="FI126" s="390"/>
      <c r="FJ126" s="391"/>
      <c r="FK126" s="392"/>
      <c r="FL126" s="393"/>
      <c r="FM126" s="394"/>
      <c r="FN126" s="386"/>
      <c r="FO126" s="397"/>
      <c r="FP126" s="415"/>
      <c r="FQ126" s="387" t="str">
        <f>IF(FU126="","",FQ$3)</f>
        <v/>
      </c>
      <c r="FR126" s="388"/>
      <c r="FS126" s="396"/>
      <c r="FT126" s="397"/>
      <c r="FU126" s="390"/>
      <c r="FV126" s="391"/>
      <c r="FW126" s="392"/>
      <c r="FX126" s="393"/>
      <c r="FY126" s="394"/>
      <c r="FZ126" s="386"/>
      <c r="GA126" s="395"/>
      <c r="GB126" s="415"/>
      <c r="GC126" s="387" t="str">
        <f>IF(GG126="","",GC$3)</f>
        <v/>
      </c>
      <c r="GD126" s="388"/>
      <c r="GE126" s="396"/>
      <c r="GF126" s="397"/>
      <c r="GG126" s="400"/>
      <c r="GH126" s="391"/>
      <c r="GI126" s="401"/>
      <c r="GJ126" s="393"/>
      <c r="GK126" s="402"/>
      <c r="GL126" s="386"/>
      <c r="GM126" s="397"/>
      <c r="GN126" s="415"/>
      <c r="GO126" s="387" t="str">
        <f>IF(GS126="","",GO$3)</f>
        <v/>
      </c>
      <c r="GP126" s="388"/>
      <c r="GQ126" s="396"/>
      <c r="GR126" s="397"/>
      <c r="GS126" s="390"/>
      <c r="GT126" s="391"/>
      <c r="GU126" s="392"/>
      <c r="GV126" s="393"/>
      <c r="GW126" s="394"/>
      <c r="GX126" s="386"/>
      <c r="GY126" s="395"/>
      <c r="GZ126" s="415"/>
      <c r="HA126" s="387" t="str">
        <f>IF(HE126="","",HA$3)</f>
        <v/>
      </c>
      <c r="HB126" s="388"/>
      <c r="HC126" s="396"/>
      <c r="HD126" s="397"/>
      <c r="HE126" s="390"/>
      <c r="HF126" s="391"/>
      <c r="HG126" s="392"/>
      <c r="HH126" s="393"/>
      <c r="HI126" s="394"/>
      <c r="HJ126" s="386"/>
      <c r="HK126" s="397"/>
      <c r="HM126" s="387">
        <f>IF(HQ126="","",HM$3)</f>
        <v>40788</v>
      </c>
      <c r="HN126" s="388" t="s">
        <v>1471</v>
      </c>
      <c r="HO126" s="396">
        <v>40557</v>
      </c>
      <c r="HP126" s="389">
        <v>40788</v>
      </c>
      <c r="HQ126" s="390" t="s">
        <v>1490</v>
      </c>
      <c r="HR126" s="391" t="s">
        <v>1491</v>
      </c>
      <c r="HS126" s="392" t="s">
        <v>615</v>
      </c>
      <c r="HT126" s="393" t="s">
        <v>1336</v>
      </c>
      <c r="HU126" s="394" t="s">
        <v>1492</v>
      </c>
      <c r="HV126" s="386"/>
      <c r="HW126" s="395"/>
      <c r="HY126" s="387" t="str">
        <f>IF(IC126="","",HY$3)</f>
        <v/>
      </c>
      <c r="HZ126" s="388"/>
      <c r="IA126" s="419"/>
      <c r="IB126" s="419"/>
      <c r="IC126" s="390"/>
      <c r="ID126" s="391" t="s">
        <v>292</v>
      </c>
      <c r="IE126" s="392"/>
      <c r="IF126" s="393"/>
      <c r="IG126" s="394"/>
      <c r="IH126" s="386"/>
      <c r="II126" s="395"/>
      <c r="IJ126" s="420"/>
      <c r="IK126" s="387">
        <f t="shared" ref="IK126" si="348">IF(IO126="","",IK$3)</f>
        <v>41997</v>
      </c>
      <c r="IL126" s="388" t="str">
        <f t="shared" ref="IL126" si="349">IF(IO126="","",IK$1)</f>
        <v>Abe II</v>
      </c>
      <c r="IM126" s="419">
        <v>41885</v>
      </c>
      <c r="IN126" s="396">
        <f t="shared" ref="IN126" si="350">IF(IO126="","",IK$3)</f>
        <v>41997</v>
      </c>
      <c r="IO126" s="390" t="str">
        <f t="shared" ref="IO126" si="351">IF(IV126="","",IF(ISNUMBER(SEARCH(":",IV126)),MID(IV126,FIND(":",IV126)+2,FIND("(",IV126)-FIND(":",IV126)-3),LEFT(IV126,FIND("(",IV126)-2)))</f>
        <v>Shunichi Yamaguchi</v>
      </c>
      <c r="IP126" s="391" t="str">
        <f t="shared" ref="IP126" si="352">IF(IV126="","",MID(IV126,FIND("(",IV126)+1,4))</f>
        <v>1950</v>
      </c>
      <c r="IQ126" s="392" t="str">
        <f t="shared" ref="IQ126" si="353">IF(ISNUMBER(SEARCH("*female*",IV126)),"female",IF(ISNUMBER(SEARCH("*male*",IV126)),"male",""))</f>
        <v>male</v>
      </c>
      <c r="IR126" s="393" t="s">
        <v>1335</v>
      </c>
      <c r="IS126" s="394" t="str">
        <f t="shared" ref="IS126" si="354">IF(IO126="","",(MID(IO126,(SEARCH("^^",SUBSTITUTE(IO126," ","^^",LEN(IO126)-LEN(SUBSTITUTE(IO126," ","")))))+1,99)&amp;"_"&amp;LEFT(IO126,FIND(" ",IO126)-1)&amp;"_"&amp;IP126))</f>
        <v>Yamaguchi_Shunichi_1950</v>
      </c>
      <c r="IT126" s="386"/>
      <c r="IU126" s="395"/>
      <c r="IV126" s="364" t="s">
        <v>1858</v>
      </c>
      <c r="IW126" s="387">
        <f t="shared" ref="IW126" si="355">IF(JA126="","",IW$3)</f>
        <v>43040</v>
      </c>
      <c r="IX126" s="388" t="str">
        <f t="shared" ref="IX126" si="356">IF(JA126="","",IW$1)</f>
        <v>Abe III</v>
      </c>
      <c r="IY126" s="396">
        <v>42284</v>
      </c>
      <c r="IZ126" s="396">
        <v>42585</v>
      </c>
      <c r="JA126" s="390" t="str">
        <f t="shared" ref="JA126" si="357">IF(JH126="","",IF(ISNUMBER(SEARCH(":",JH126)),MID(JH126,FIND(":",JH126)+2,FIND("(",JH126)-FIND(":",JH126)-3),LEFT(JH126,FIND("(",JH126)-2)))</f>
        <v>Aiko Shimajiri</v>
      </c>
      <c r="JB126" s="391" t="str">
        <f t="shared" ref="JB126" si="358">IF(JH126="","",MID(JH126,FIND("(",JH126)+1,4))</f>
        <v>1965</v>
      </c>
      <c r="JC126" s="392" t="str">
        <f t="shared" ref="JC126" si="359">IF(ISNUMBER(SEARCH("*female*",JH126)),"female",IF(ISNUMBER(SEARCH("*male*",JH126)),"male",""))</f>
        <v>female</v>
      </c>
      <c r="JD126" s="393" t="s">
        <v>1335</v>
      </c>
      <c r="JE126" s="394" t="str">
        <f t="shared" si="244"/>
        <v>Shimajiri_Aiko_1965</v>
      </c>
      <c r="JF126" s="386" t="s">
        <v>292</v>
      </c>
      <c r="JG126" s="395"/>
      <c r="JH126" s="420" t="s">
        <v>1875</v>
      </c>
      <c r="JI126" s="387">
        <f t="shared" si="229"/>
        <v>44090</v>
      </c>
      <c r="JJ126" s="388" t="str">
        <f t="shared" si="230"/>
        <v>Abe IV</v>
      </c>
      <c r="JK126" s="419">
        <v>43375</v>
      </c>
      <c r="JL126" s="396">
        <v>43719</v>
      </c>
      <c r="JM126" s="390" t="str">
        <f t="shared" si="233"/>
        <v>Takuya Hirai</v>
      </c>
      <c r="JN126" s="391" t="str">
        <f t="shared" si="234"/>
        <v>1958</v>
      </c>
      <c r="JO126" s="392" t="str">
        <f t="shared" si="235"/>
        <v>male</v>
      </c>
      <c r="JP126" s="393" t="str">
        <f t="shared" si="236"/>
        <v>jp_ldp01</v>
      </c>
      <c r="JQ126" s="394" t="str">
        <f t="shared" si="237"/>
        <v>Hirai_Takuya_1958</v>
      </c>
      <c r="JR126" s="386" t="str">
        <f t="shared" si="238"/>
        <v/>
      </c>
      <c r="JS126" s="395"/>
      <c r="JT126" s="420" t="s">
        <v>2041</v>
      </c>
      <c r="JU126" s="387" t="str">
        <f t="shared" si="217"/>
        <v/>
      </c>
      <c r="JV126" s="388" t="str">
        <f t="shared" si="218"/>
        <v/>
      </c>
      <c r="JW126" s="419" t="str">
        <f t="shared" si="219"/>
        <v/>
      </c>
      <c r="JX126" s="396" t="str">
        <f t="shared" si="220"/>
        <v/>
      </c>
      <c r="JY126" s="390" t="str">
        <f t="shared" si="221"/>
        <v/>
      </c>
      <c r="JZ126" s="391" t="str">
        <f t="shared" si="222"/>
        <v/>
      </c>
      <c r="KA126" s="392" t="str">
        <f t="shared" si="223"/>
        <v/>
      </c>
      <c r="KB126" s="393" t="str">
        <f t="shared" si="224"/>
        <v/>
      </c>
      <c r="KC126" s="394" t="str">
        <f t="shared" si="225"/>
        <v/>
      </c>
      <c r="KD126" s="386" t="str">
        <f t="shared" si="226"/>
        <v/>
      </c>
      <c r="KE126" s="395"/>
      <c r="KF126" s="420"/>
      <c r="KG126" s="387" t="str">
        <f t="shared" si="208"/>
        <v/>
      </c>
      <c r="KH126" s="388" t="str">
        <f t="shared" si="209"/>
        <v/>
      </c>
      <c r="KI126" s="419" t="str">
        <f t="shared" si="210"/>
        <v/>
      </c>
      <c r="KJ126" s="396" t="str">
        <f t="shared" si="211"/>
        <v/>
      </c>
      <c r="KK126" s="390" t="str">
        <f t="shared" si="212"/>
        <v/>
      </c>
      <c r="KL126" s="391" t="str">
        <f t="shared" si="227"/>
        <v/>
      </c>
      <c r="KM126" s="392" t="str">
        <f t="shared" si="213"/>
        <v/>
      </c>
      <c r="KN126" s="393" t="str">
        <f t="shared" si="214"/>
        <v/>
      </c>
      <c r="KO126" s="394" t="str">
        <f t="shared" si="215"/>
        <v/>
      </c>
      <c r="KP126" s="386" t="str">
        <f t="shared" si="216"/>
        <v/>
      </c>
      <c r="KQ126" s="395"/>
      <c r="KR126" s="420"/>
    </row>
    <row r="127" spans="1:304" ht="13.5" customHeight="1">
      <c r="A127" s="385"/>
      <c r="B127" s="420" t="s">
        <v>1780</v>
      </c>
      <c r="E127" s="387"/>
      <c r="F127" s="399"/>
      <c r="G127" s="396"/>
      <c r="H127" s="397"/>
      <c r="I127" s="400"/>
      <c r="J127" s="403"/>
      <c r="K127" s="401"/>
      <c r="L127" s="393"/>
      <c r="M127" s="402"/>
      <c r="O127" s="397"/>
      <c r="Q127" s="387"/>
      <c r="R127" s="399"/>
      <c r="S127" s="396"/>
      <c r="T127" s="397"/>
      <c r="U127" s="400"/>
      <c r="V127" s="403"/>
      <c r="W127" s="401"/>
      <c r="X127" s="393"/>
      <c r="Y127" s="402"/>
      <c r="AA127" s="397"/>
      <c r="AB127" s="415"/>
      <c r="AC127" s="387"/>
      <c r="AD127" s="399"/>
      <c r="AE127" s="396"/>
      <c r="AF127" s="397"/>
      <c r="AG127" s="400"/>
      <c r="AH127" s="391"/>
      <c r="AI127" s="401"/>
      <c r="AJ127" s="393"/>
      <c r="AK127" s="402"/>
      <c r="AL127" s="386"/>
      <c r="AM127" s="397"/>
      <c r="AN127" s="386"/>
      <c r="AO127" s="387"/>
      <c r="AP127" s="399"/>
      <c r="AQ127" s="396"/>
      <c r="AR127" s="397"/>
      <c r="AS127" s="400"/>
      <c r="AT127" s="391"/>
      <c r="AU127" s="401"/>
      <c r="AV127" s="393"/>
      <c r="AW127" s="402"/>
      <c r="AX127" s="386"/>
      <c r="AY127" s="397"/>
      <c r="AZ127" s="415"/>
      <c r="BA127" s="387"/>
      <c r="BB127" s="399"/>
      <c r="BC127" s="396"/>
      <c r="BD127" s="397"/>
      <c r="BE127" s="400"/>
      <c r="BF127" s="403"/>
      <c r="BG127" s="401"/>
      <c r="BH127" s="393"/>
      <c r="BI127" s="402"/>
      <c r="BJ127" s="386"/>
      <c r="BK127" s="397"/>
      <c r="BL127" s="415"/>
      <c r="BM127" s="387"/>
      <c r="BN127" s="399"/>
      <c r="BO127" s="396"/>
      <c r="BP127" s="397"/>
      <c r="BQ127" s="400"/>
      <c r="BR127" s="403"/>
      <c r="BS127" s="401"/>
      <c r="BT127" s="393"/>
      <c r="BU127" s="402"/>
      <c r="BV127" s="386"/>
      <c r="BW127" s="397"/>
      <c r="BX127" s="386"/>
      <c r="BY127" s="387"/>
      <c r="BZ127" s="399"/>
      <c r="CA127" s="396"/>
      <c r="CB127" s="397"/>
      <c r="CC127" s="400"/>
      <c r="CD127" s="391"/>
      <c r="CE127" s="401"/>
      <c r="CF127" s="393"/>
      <c r="CG127" s="402"/>
      <c r="CH127" s="386"/>
      <c r="CI127" s="397"/>
      <c r="CJ127" s="386"/>
      <c r="CK127" s="387"/>
      <c r="CL127" s="399"/>
      <c r="CM127" s="396"/>
      <c r="CN127" s="397"/>
      <c r="CO127" s="400"/>
      <c r="CP127" s="391"/>
      <c r="CQ127" s="401"/>
      <c r="CR127" s="393"/>
      <c r="CS127" s="402"/>
      <c r="CT127" s="386"/>
      <c r="CU127" s="397"/>
      <c r="CV127" s="386"/>
      <c r="CW127" s="387"/>
      <c r="CX127" s="388"/>
      <c r="CY127" s="396"/>
      <c r="CZ127" s="397"/>
      <c r="DA127" s="400"/>
      <c r="DB127" s="391"/>
      <c r="DC127" s="401"/>
      <c r="DD127" s="393"/>
      <c r="DE127" s="402"/>
      <c r="DF127" s="386"/>
      <c r="DG127" s="397"/>
      <c r="DH127" s="415"/>
      <c r="DI127" s="387"/>
      <c r="DJ127" s="388"/>
      <c r="DK127" s="396"/>
      <c r="DL127" s="397"/>
      <c r="DM127" s="400"/>
      <c r="DN127" s="391"/>
      <c r="DO127" s="401"/>
      <c r="DP127" s="393"/>
      <c r="DQ127" s="402"/>
      <c r="DR127" s="386"/>
      <c r="DS127" s="397"/>
      <c r="DT127" s="415"/>
      <c r="DU127" s="387"/>
      <c r="DV127" s="399"/>
      <c r="DW127" s="396"/>
      <c r="DX127" s="397"/>
      <c r="DY127" s="400"/>
      <c r="DZ127" s="391"/>
      <c r="EA127" s="401"/>
      <c r="EB127" s="393"/>
      <c r="EC127" s="402"/>
      <c r="ED127" s="386"/>
      <c r="EE127" s="397"/>
      <c r="EF127" s="415"/>
      <c r="EG127" s="387"/>
      <c r="EH127" s="388"/>
      <c r="EI127" s="396"/>
      <c r="EJ127" s="397"/>
      <c r="EK127" s="400"/>
      <c r="EL127" s="391"/>
      <c r="EM127" s="401"/>
      <c r="EN127" s="393"/>
      <c r="EO127" s="402"/>
      <c r="EP127" s="386"/>
      <c r="EQ127" s="397"/>
      <c r="ER127" s="415"/>
      <c r="ES127" s="387"/>
      <c r="ET127" s="388"/>
      <c r="EU127" s="396"/>
      <c r="EV127" s="397"/>
      <c r="EW127" s="400"/>
      <c r="EX127" s="391"/>
      <c r="EY127" s="401"/>
      <c r="EZ127" s="393"/>
      <c r="FA127" s="402"/>
      <c r="FB127" s="386"/>
      <c r="FC127" s="397"/>
      <c r="FD127" s="415"/>
      <c r="FE127" s="387"/>
      <c r="FF127" s="388"/>
      <c r="FG127" s="396"/>
      <c r="FH127" s="397"/>
      <c r="FI127" s="390"/>
      <c r="FJ127" s="391"/>
      <c r="FK127" s="392"/>
      <c r="FL127" s="393"/>
      <c r="FM127" s="394"/>
      <c r="FN127" s="386"/>
      <c r="FO127" s="397"/>
      <c r="FP127" s="415"/>
      <c r="FQ127" s="387"/>
      <c r="FR127" s="388"/>
      <c r="FS127" s="396"/>
      <c r="FT127" s="397"/>
      <c r="FU127" s="390"/>
      <c r="FV127" s="391"/>
      <c r="FW127" s="392"/>
      <c r="FX127" s="393"/>
      <c r="FY127" s="394"/>
      <c r="FZ127" s="386"/>
      <c r="GA127" s="395"/>
      <c r="GB127" s="415"/>
      <c r="GC127" s="387"/>
      <c r="GD127" s="388"/>
      <c r="GE127" s="396"/>
      <c r="GF127" s="397"/>
      <c r="GG127" s="400"/>
      <c r="GH127" s="391"/>
      <c r="GI127" s="401"/>
      <c r="GJ127" s="393"/>
      <c r="GK127" s="402"/>
      <c r="GL127" s="386"/>
      <c r="GM127" s="397"/>
      <c r="GN127" s="415"/>
      <c r="GO127" s="387"/>
      <c r="GP127" s="388"/>
      <c r="GQ127" s="396"/>
      <c r="GR127" s="397"/>
      <c r="GS127" s="390"/>
      <c r="GT127" s="391"/>
      <c r="GU127" s="392"/>
      <c r="GV127" s="393"/>
      <c r="GW127" s="394"/>
      <c r="GX127" s="386"/>
      <c r="GY127" s="395"/>
      <c r="GZ127" s="415"/>
      <c r="HA127" s="387"/>
      <c r="HB127" s="388"/>
      <c r="HC127" s="396"/>
      <c r="HD127" s="397"/>
      <c r="HE127" s="390"/>
      <c r="HF127" s="391"/>
      <c r="HG127" s="392"/>
      <c r="HH127" s="393"/>
      <c r="HI127" s="394"/>
      <c r="HJ127" s="386"/>
      <c r="HK127" s="397"/>
      <c r="HM127" s="387"/>
      <c r="HN127" s="388"/>
      <c r="HO127" s="396"/>
      <c r="HP127" s="389"/>
      <c r="HQ127" s="390"/>
      <c r="HR127" s="391"/>
      <c r="HS127" s="392"/>
      <c r="HT127" s="393"/>
      <c r="HU127" s="394"/>
      <c r="HV127" s="386"/>
      <c r="HW127" s="395"/>
      <c r="HY127" s="387"/>
      <c r="HZ127" s="388"/>
      <c r="IA127" s="419"/>
      <c r="IB127" s="419"/>
      <c r="IC127" s="390"/>
      <c r="ID127" s="391"/>
      <c r="IE127" s="392"/>
      <c r="IF127" s="393"/>
      <c r="IG127" s="394"/>
      <c r="IH127" s="386"/>
      <c r="II127" s="395"/>
      <c r="IJ127" s="420"/>
      <c r="IK127" s="387"/>
      <c r="IL127" s="388"/>
      <c r="IM127" s="419"/>
      <c r="IN127" s="396"/>
      <c r="IO127" s="390"/>
      <c r="IP127" s="391"/>
      <c r="IQ127" s="392"/>
      <c r="IR127" s="393"/>
      <c r="IS127" s="394"/>
      <c r="IT127" s="386"/>
      <c r="IU127" s="395"/>
      <c r="IW127" s="387">
        <f t="shared" ref="IW127:IW128" si="360">IF(JA127="","",IW$3)</f>
        <v>43040</v>
      </c>
      <c r="IX127" s="388" t="str">
        <f t="shared" ref="IX127:IX128" si="361">IF(JA127="","",IW$1)</f>
        <v>Abe III</v>
      </c>
      <c r="IY127" s="396">
        <v>42585</v>
      </c>
      <c r="IZ127" s="396">
        <v>42950</v>
      </c>
      <c r="JA127" s="390" t="str">
        <f t="shared" ref="JA127:JA128" si="362">IF(JH127="","",IF(ISNUMBER(SEARCH(":",JH127)),MID(JH127,FIND(":",JH127)+2,FIND("(",JH127)-FIND(":",JH127)-3),LEFT(JH127,FIND("(",JH127)-2)))</f>
        <v>Yōsuke Tsuruho</v>
      </c>
      <c r="JB127" s="391" t="str">
        <f t="shared" ref="JB127:JB128" si="363">IF(JH127="","",MID(JH127,FIND("(",JH127)+1,4))</f>
        <v>1967</v>
      </c>
      <c r="JC127" s="392" t="str">
        <f t="shared" ref="JC127:JC128" si="364">IF(ISNUMBER(SEARCH("*female*",JH127)),"female",IF(ISNUMBER(SEARCH("*male*",JH127)),"male",""))</f>
        <v>male</v>
      </c>
      <c r="JD127" s="393" t="s">
        <v>1335</v>
      </c>
      <c r="JE127" s="394" t="str">
        <f t="shared" ref="JE127:JE128" si="365">IF(JA127="","",(MID(JA127,(SEARCH("^^",SUBSTITUTE(JA127," ","^^",LEN(JA127)-LEN(SUBSTITUTE(JA127," ","")))))+1,99)&amp;"_"&amp;LEFT(JA127,FIND(" ",JA127)-1)&amp;"_"&amp;JB127))</f>
        <v>Tsuruho_Yōsuke_1967</v>
      </c>
      <c r="JF127" s="386" t="s">
        <v>292</v>
      </c>
      <c r="JG127" s="395"/>
      <c r="JH127" s="420" t="s">
        <v>1890</v>
      </c>
      <c r="JI127" s="387">
        <f t="shared" si="229"/>
        <v>44090</v>
      </c>
      <c r="JJ127" s="388" t="str">
        <f t="shared" si="230"/>
        <v>Abe IV</v>
      </c>
      <c r="JK127" s="396">
        <v>43719</v>
      </c>
      <c r="JL127" s="396">
        <f t="shared" si="232"/>
        <v>44090</v>
      </c>
      <c r="JM127" s="390" t="str">
        <f t="shared" si="233"/>
        <v>Naokazu Takemoto</v>
      </c>
      <c r="JN127" s="391" t="str">
        <f t="shared" si="234"/>
        <v>1940</v>
      </c>
      <c r="JO127" s="392" t="str">
        <f t="shared" si="235"/>
        <v>male</v>
      </c>
      <c r="JP127" s="393" t="str">
        <f t="shared" si="236"/>
        <v>jp_ldp01</v>
      </c>
      <c r="JQ127" s="394" t="str">
        <f t="shared" si="237"/>
        <v>Takemoto_Naokazu_1940</v>
      </c>
      <c r="JR127" s="386" t="str">
        <f t="shared" si="238"/>
        <v/>
      </c>
      <c r="JS127" s="395"/>
      <c r="JT127" s="420" t="s">
        <v>2075</v>
      </c>
      <c r="JU127" s="387" t="str">
        <f t="shared" si="217"/>
        <v/>
      </c>
      <c r="JV127" s="388" t="str">
        <f t="shared" si="218"/>
        <v/>
      </c>
      <c r="JW127" s="419" t="str">
        <f t="shared" si="219"/>
        <v/>
      </c>
      <c r="JX127" s="396" t="str">
        <f t="shared" si="220"/>
        <v/>
      </c>
      <c r="JY127" s="390" t="str">
        <f t="shared" si="221"/>
        <v/>
      </c>
      <c r="JZ127" s="391" t="str">
        <f t="shared" si="222"/>
        <v/>
      </c>
      <c r="KA127" s="392" t="str">
        <f t="shared" si="223"/>
        <v/>
      </c>
      <c r="KB127" s="393" t="str">
        <f t="shared" si="224"/>
        <v/>
      </c>
      <c r="KC127" s="394" t="str">
        <f t="shared" si="225"/>
        <v/>
      </c>
      <c r="KD127" s="386" t="str">
        <f t="shared" si="226"/>
        <v/>
      </c>
      <c r="KE127" s="395"/>
      <c r="KF127" s="420"/>
      <c r="KG127" s="387" t="str">
        <f t="shared" si="208"/>
        <v/>
      </c>
      <c r="KH127" s="388" t="str">
        <f t="shared" si="209"/>
        <v/>
      </c>
      <c r="KI127" s="419" t="str">
        <f t="shared" si="210"/>
        <v/>
      </c>
      <c r="KJ127" s="396" t="str">
        <f t="shared" si="211"/>
        <v/>
      </c>
      <c r="KK127" s="390" t="str">
        <f t="shared" si="212"/>
        <v/>
      </c>
      <c r="KL127" s="391" t="str">
        <f t="shared" si="227"/>
        <v/>
      </c>
      <c r="KM127" s="392" t="str">
        <f t="shared" si="213"/>
        <v/>
      </c>
      <c r="KN127" s="393" t="str">
        <f t="shared" si="214"/>
        <v/>
      </c>
      <c r="KO127" s="394" t="str">
        <f t="shared" si="215"/>
        <v/>
      </c>
      <c r="KP127" s="386" t="str">
        <f t="shared" si="216"/>
        <v/>
      </c>
      <c r="KQ127" s="395"/>
      <c r="KR127" s="420"/>
    </row>
    <row r="128" spans="1:304" ht="13.5" customHeight="1">
      <c r="A128" s="385"/>
      <c r="B128" s="420" t="s">
        <v>1780</v>
      </c>
      <c r="E128" s="387"/>
      <c r="F128" s="399"/>
      <c r="G128" s="396"/>
      <c r="H128" s="397"/>
      <c r="I128" s="400"/>
      <c r="J128" s="403"/>
      <c r="K128" s="401"/>
      <c r="L128" s="393"/>
      <c r="M128" s="402"/>
      <c r="O128" s="397"/>
      <c r="Q128" s="387"/>
      <c r="R128" s="399"/>
      <c r="S128" s="396"/>
      <c r="T128" s="397"/>
      <c r="U128" s="400"/>
      <c r="V128" s="403"/>
      <c r="W128" s="401"/>
      <c r="X128" s="393"/>
      <c r="Y128" s="402"/>
      <c r="AA128" s="397"/>
      <c r="AB128" s="415"/>
      <c r="AC128" s="387"/>
      <c r="AD128" s="399"/>
      <c r="AE128" s="396"/>
      <c r="AF128" s="397"/>
      <c r="AG128" s="400"/>
      <c r="AH128" s="391"/>
      <c r="AI128" s="401"/>
      <c r="AJ128" s="393"/>
      <c r="AK128" s="402"/>
      <c r="AL128" s="386"/>
      <c r="AM128" s="397"/>
      <c r="AN128" s="386"/>
      <c r="AO128" s="387"/>
      <c r="AP128" s="399"/>
      <c r="AQ128" s="396"/>
      <c r="AR128" s="397"/>
      <c r="AS128" s="400"/>
      <c r="AT128" s="391"/>
      <c r="AU128" s="401"/>
      <c r="AV128" s="393"/>
      <c r="AW128" s="402"/>
      <c r="AX128" s="386"/>
      <c r="AY128" s="397"/>
      <c r="AZ128" s="415"/>
      <c r="BA128" s="387"/>
      <c r="BB128" s="399"/>
      <c r="BC128" s="396"/>
      <c r="BD128" s="397"/>
      <c r="BE128" s="400"/>
      <c r="BF128" s="403"/>
      <c r="BG128" s="401"/>
      <c r="BH128" s="393"/>
      <c r="BI128" s="402"/>
      <c r="BJ128" s="386"/>
      <c r="BK128" s="397"/>
      <c r="BL128" s="415"/>
      <c r="BM128" s="387"/>
      <c r="BN128" s="399"/>
      <c r="BO128" s="396"/>
      <c r="BP128" s="397"/>
      <c r="BQ128" s="400"/>
      <c r="BR128" s="403"/>
      <c r="BS128" s="401"/>
      <c r="BT128" s="393"/>
      <c r="BU128" s="402"/>
      <c r="BV128" s="386"/>
      <c r="BW128" s="397"/>
      <c r="BX128" s="386"/>
      <c r="BY128" s="387"/>
      <c r="BZ128" s="399"/>
      <c r="CA128" s="396"/>
      <c r="CB128" s="397"/>
      <c r="CC128" s="400"/>
      <c r="CD128" s="391"/>
      <c r="CE128" s="401"/>
      <c r="CF128" s="393"/>
      <c r="CG128" s="402"/>
      <c r="CH128" s="386"/>
      <c r="CI128" s="397"/>
      <c r="CJ128" s="386"/>
      <c r="CK128" s="387"/>
      <c r="CL128" s="399"/>
      <c r="CM128" s="396"/>
      <c r="CN128" s="397"/>
      <c r="CO128" s="400"/>
      <c r="CP128" s="391"/>
      <c r="CQ128" s="401"/>
      <c r="CR128" s="393"/>
      <c r="CS128" s="402"/>
      <c r="CT128" s="386"/>
      <c r="CU128" s="397"/>
      <c r="CV128" s="386"/>
      <c r="CW128" s="387"/>
      <c r="CX128" s="388"/>
      <c r="CY128" s="396"/>
      <c r="CZ128" s="397"/>
      <c r="DA128" s="400"/>
      <c r="DB128" s="391"/>
      <c r="DC128" s="401"/>
      <c r="DD128" s="393"/>
      <c r="DE128" s="402"/>
      <c r="DF128" s="386"/>
      <c r="DG128" s="397"/>
      <c r="DH128" s="415"/>
      <c r="DI128" s="387"/>
      <c r="DJ128" s="388"/>
      <c r="DK128" s="396"/>
      <c r="DL128" s="397"/>
      <c r="DM128" s="400"/>
      <c r="DN128" s="391"/>
      <c r="DO128" s="401"/>
      <c r="DP128" s="393"/>
      <c r="DQ128" s="402"/>
      <c r="DR128" s="386"/>
      <c r="DS128" s="397"/>
      <c r="DT128" s="415"/>
      <c r="DU128" s="387"/>
      <c r="DV128" s="399"/>
      <c r="DW128" s="396"/>
      <c r="DX128" s="397"/>
      <c r="DY128" s="400"/>
      <c r="DZ128" s="391"/>
      <c r="EA128" s="401"/>
      <c r="EB128" s="393"/>
      <c r="EC128" s="402"/>
      <c r="ED128" s="386"/>
      <c r="EE128" s="397"/>
      <c r="EF128" s="415"/>
      <c r="EG128" s="387"/>
      <c r="EH128" s="388"/>
      <c r="EI128" s="396"/>
      <c r="EJ128" s="397"/>
      <c r="EK128" s="400"/>
      <c r="EL128" s="391"/>
      <c r="EM128" s="401"/>
      <c r="EN128" s="393"/>
      <c r="EO128" s="402"/>
      <c r="EP128" s="386"/>
      <c r="EQ128" s="397"/>
      <c r="ER128" s="415"/>
      <c r="ES128" s="387"/>
      <c r="ET128" s="388"/>
      <c r="EU128" s="396"/>
      <c r="EV128" s="397"/>
      <c r="EW128" s="400"/>
      <c r="EX128" s="391"/>
      <c r="EY128" s="401"/>
      <c r="EZ128" s="393"/>
      <c r="FA128" s="402"/>
      <c r="FB128" s="386"/>
      <c r="FC128" s="397"/>
      <c r="FD128" s="415"/>
      <c r="FE128" s="387"/>
      <c r="FF128" s="388"/>
      <c r="FG128" s="396"/>
      <c r="FH128" s="397"/>
      <c r="FI128" s="390"/>
      <c r="FJ128" s="391"/>
      <c r="FK128" s="392"/>
      <c r="FL128" s="393"/>
      <c r="FM128" s="394"/>
      <c r="FN128" s="386"/>
      <c r="FO128" s="397"/>
      <c r="FP128" s="415"/>
      <c r="FQ128" s="387"/>
      <c r="FR128" s="388"/>
      <c r="FS128" s="396"/>
      <c r="FT128" s="397"/>
      <c r="FU128" s="390"/>
      <c r="FV128" s="391"/>
      <c r="FW128" s="392"/>
      <c r="FX128" s="393"/>
      <c r="FY128" s="394"/>
      <c r="FZ128" s="386"/>
      <c r="GA128" s="395"/>
      <c r="GB128" s="415"/>
      <c r="GC128" s="387"/>
      <c r="GD128" s="388"/>
      <c r="GE128" s="396"/>
      <c r="GF128" s="397"/>
      <c r="GG128" s="400"/>
      <c r="GH128" s="391"/>
      <c r="GI128" s="401"/>
      <c r="GJ128" s="393"/>
      <c r="GK128" s="402"/>
      <c r="GL128" s="386"/>
      <c r="GM128" s="397"/>
      <c r="GN128" s="415"/>
      <c r="GO128" s="387"/>
      <c r="GP128" s="388"/>
      <c r="GQ128" s="396"/>
      <c r="GR128" s="397"/>
      <c r="GS128" s="390"/>
      <c r="GT128" s="391"/>
      <c r="GU128" s="392"/>
      <c r="GV128" s="393"/>
      <c r="GW128" s="394"/>
      <c r="GX128" s="386"/>
      <c r="GY128" s="395"/>
      <c r="GZ128" s="415"/>
      <c r="HA128" s="387"/>
      <c r="HB128" s="388"/>
      <c r="HC128" s="396"/>
      <c r="HD128" s="397"/>
      <c r="HE128" s="390"/>
      <c r="HF128" s="391"/>
      <c r="HG128" s="392"/>
      <c r="HH128" s="393"/>
      <c r="HI128" s="394"/>
      <c r="HJ128" s="386"/>
      <c r="HK128" s="397"/>
      <c r="HM128" s="387"/>
      <c r="HN128" s="388"/>
      <c r="HO128" s="396"/>
      <c r="HP128" s="389"/>
      <c r="HQ128" s="390"/>
      <c r="HR128" s="391"/>
      <c r="HS128" s="392"/>
      <c r="HT128" s="393"/>
      <c r="HU128" s="394"/>
      <c r="HV128" s="386"/>
      <c r="HW128" s="395"/>
      <c r="HY128" s="387"/>
      <c r="HZ128" s="388"/>
      <c r="IA128" s="419"/>
      <c r="IB128" s="419"/>
      <c r="IC128" s="390"/>
      <c r="ID128" s="391"/>
      <c r="IE128" s="392"/>
      <c r="IF128" s="393"/>
      <c r="IG128" s="394"/>
      <c r="IH128" s="386"/>
      <c r="II128" s="395"/>
      <c r="IJ128" s="420"/>
      <c r="IK128" s="387"/>
      <c r="IL128" s="388"/>
      <c r="IM128" s="419"/>
      <c r="IN128" s="396"/>
      <c r="IO128" s="390"/>
      <c r="IP128" s="391"/>
      <c r="IQ128" s="392"/>
      <c r="IR128" s="393"/>
      <c r="IS128" s="394"/>
      <c r="IT128" s="386"/>
      <c r="IU128" s="395"/>
      <c r="IW128" s="387">
        <f t="shared" si="360"/>
        <v>43040</v>
      </c>
      <c r="IX128" s="388" t="str">
        <f t="shared" si="361"/>
        <v>Abe III</v>
      </c>
      <c r="IY128" s="419">
        <v>42950</v>
      </c>
      <c r="IZ128" s="396">
        <f t="shared" ref="IZ128" si="366">IF(JA128="","",IW$3)</f>
        <v>43040</v>
      </c>
      <c r="JA128" s="390" t="str">
        <f t="shared" si="362"/>
        <v>Masaji Matsuyama</v>
      </c>
      <c r="JB128" s="391" t="str">
        <f t="shared" si="363"/>
        <v>1959</v>
      </c>
      <c r="JC128" s="392" t="str">
        <f t="shared" si="364"/>
        <v>male</v>
      </c>
      <c r="JD128" s="393" t="str">
        <f t="shared" ref="JD128" si="367">IF(JH128="","",IF(ISERROR(MID(JH128,FIND("male,",JH128)+6,(FIND(")",JH128)-(FIND("male,",JH128)+6))))=TRUE,"missing/error",MID(JH128,FIND("male,",JH128)+6,(FIND(")",JH128)-(FIND("male,",JH128)+6)))))</f>
        <v>jp_ldp01</v>
      </c>
      <c r="JE128" s="394" t="str">
        <f t="shared" si="365"/>
        <v>Matsuyama_Masaji_1959</v>
      </c>
      <c r="JF128" s="386" t="str">
        <f t="shared" ref="JF128" si="368">IF(JH128="","",IF((LEN(JH128)-LEN(SUBSTITUTE(JH128,"male","")))/LEN("male")&gt;1,"!",IF(RIGHT(JH128,1)=")","",IF(RIGHT(JH128,2)=") ","",IF(RIGHT(JH128,2)=").","","!!")))))</f>
        <v/>
      </c>
      <c r="JG128" s="395"/>
      <c r="JH128" s="420" t="s">
        <v>2016</v>
      </c>
      <c r="JI128" s="387" t="str">
        <f t="shared" si="229"/>
        <v/>
      </c>
      <c r="JJ128" s="388" t="str">
        <f t="shared" si="230"/>
        <v/>
      </c>
      <c r="JK128" s="419" t="str">
        <f t="shared" si="231"/>
        <v/>
      </c>
      <c r="JL128" s="396" t="str">
        <f t="shared" si="232"/>
        <v/>
      </c>
      <c r="JM128" s="390" t="str">
        <f t="shared" si="233"/>
        <v/>
      </c>
      <c r="JN128" s="391" t="str">
        <f t="shared" si="234"/>
        <v/>
      </c>
      <c r="JO128" s="392" t="str">
        <f t="shared" si="235"/>
        <v/>
      </c>
      <c r="JP128" s="393" t="str">
        <f t="shared" si="236"/>
        <v/>
      </c>
      <c r="JQ128" s="394" t="str">
        <f t="shared" si="237"/>
        <v/>
      </c>
      <c r="JR128" s="386" t="str">
        <f t="shared" si="238"/>
        <v/>
      </c>
      <c r="JS128" s="395"/>
      <c r="JT128" s="420" t="s">
        <v>292</v>
      </c>
      <c r="JU128" s="387" t="str">
        <f t="shared" si="217"/>
        <v/>
      </c>
      <c r="JV128" s="388" t="str">
        <f t="shared" si="218"/>
        <v/>
      </c>
      <c r="JW128" s="419" t="str">
        <f t="shared" si="219"/>
        <v/>
      </c>
      <c r="JX128" s="396" t="str">
        <f t="shared" si="220"/>
        <v/>
      </c>
      <c r="JY128" s="390" t="str">
        <f t="shared" si="221"/>
        <v/>
      </c>
      <c r="JZ128" s="391" t="str">
        <f t="shared" si="222"/>
        <v/>
      </c>
      <c r="KA128" s="392" t="str">
        <f t="shared" si="223"/>
        <v/>
      </c>
      <c r="KB128" s="393" t="str">
        <f t="shared" si="224"/>
        <v/>
      </c>
      <c r="KC128" s="394" t="str">
        <f t="shared" si="225"/>
        <v/>
      </c>
      <c r="KD128" s="386" t="str">
        <f t="shared" si="226"/>
        <v/>
      </c>
      <c r="KE128" s="395"/>
      <c r="KF128" s="420"/>
      <c r="KG128" s="387" t="str">
        <f t="shared" si="208"/>
        <v/>
      </c>
      <c r="KH128" s="388" t="str">
        <f t="shared" si="209"/>
        <v/>
      </c>
      <c r="KI128" s="419" t="str">
        <f t="shared" si="210"/>
        <v/>
      </c>
      <c r="KJ128" s="396" t="str">
        <f t="shared" si="211"/>
        <v/>
      </c>
      <c r="KK128" s="390" t="str">
        <f t="shared" si="212"/>
        <v/>
      </c>
      <c r="KL128" s="391" t="str">
        <f t="shared" si="227"/>
        <v/>
      </c>
      <c r="KM128" s="392" t="str">
        <f t="shared" si="213"/>
        <v/>
      </c>
      <c r="KN128" s="393" t="str">
        <f t="shared" si="214"/>
        <v/>
      </c>
      <c r="KO128" s="394" t="str">
        <f t="shared" si="215"/>
        <v/>
      </c>
      <c r="KP128" s="386" t="str">
        <f t="shared" si="216"/>
        <v/>
      </c>
      <c r="KQ128" s="395"/>
      <c r="KR128" s="420"/>
    </row>
    <row r="129" spans="1:304" ht="13.5" customHeight="1">
      <c r="A129" s="385"/>
      <c r="B129" s="420" t="s">
        <v>1477</v>
      </c>
      <c r="E129" s="387" t="str">
        <f>IF(I129="","",E$3)</f>
        <v/>
      </c>
      <c r="F129" s="399"/>
      <c r="G129" s="396"/>
      <c r="H129" s="397"/>
      <c r="I129" s="400"/>
      <c r="J129" s="403"/>
      <c r="K129" s="401"/>
      <c r="L129" s="393"/>
      <c r="M129" s="402"/>
      <c r="O129" s="397"/>
      <c r="Q129" s="387" t="str">
        <f>IF(U129="","",Q$3)</f>
        <v/>
      </c>
      <c r="R129" s="399"/>
      <c r="S129" s="396"/>
      <c r="T129" s="397"/>
      <c r="U129" s="400"/>
      <c r="V129" s="403"/>
      <c r="W129" s="401"/>
      <c r="X129" s="393"/>
      <c r="Y129" s="402"/>
      <c r="AA129" s="397"/>
      <c r="AB129" s="415"/>
      <c r="AC129" s="387" t="str">
        <f>IF(AG129="","",AC$3)</f>
        <v/>
      </c>
      <c r="AD129" s="399"/>
      <c r="AE129" s="396"/>
      <c r="AF129" s="397"/>
      <c r="AG129" s="400"/>
      <c r="AH129" s="391"/>
      <c r="AI129" s="401"/>
      <c r="AJ129" s="393"/>
      <c r="AK129" s="402"/>
      <c r="AL129" s="386"/>
      <c r="AM129" s="397"/>
      <c r="AN129" s="386"/>
      <c r="AO129" s="387" t="str">
        <f>IF(AS129="","",AO$3)</f>
        <v/>
      </c>
      <c r="AP129" s="399"/>
      <c r="AQ129" s="396"/>
      <c r="AR129" s="397"/>
      <c r="AS129" s="400"/>
      <c r="AT129" s="391"/>
      <c r="AU129" s="401"/>
      <c r="AV129" s="393"/>
      <c r="AW129" s="402"/>
      <c r="AX129" s="386"/>
      <c r="AY129" s="397"/>
      <c r="AZ129" s="415"/>
      <c r="BA129" s="387" t="str">
        <f>IF(BE129="","",BA$3)</f>
        <v/>
      </c>
      <c r="BB129" s="399"/>
      <c r="BC129" s="396"/>
      <c r="BD129" s="397"/>
      <c r="BE129" s="400"/>
      <c r="BF129" s="403"/>
      <c r="BG129" s="401"/>
      <c r="BH129" s="393"/>
      <c r="BI129" s="402"/>
      <c r="BJ129" s="386"/>
      <c r="BK129" s="397"/>
      <c r="BL129" s="415"/>
      <c r="BM129" s="387" t="str">
        <f>IF(BQ129="","",BM$3)</f>
        <v/>
      </c>
      <c r="BN129" s="399"/>
      <c r="BO129" s="396"/>
      <c r="BP129" s="397"/>
      <c r="BQ129" s="400"/>
      <c r="BR129" s="403"/>
      <c r="BS129" s="401"/>
      <c r="BT129" s="393"/>
      <c r="BU129" s="402"/>
      <c r="BV129" s="386"/>
      <c r="BW129" s="397"/>
      <c r="BX129" s="386"/>
      <c r="BY129" s="387" t="str">
        <f>IF(CC129="","",BY$3)</f>
        <v/>
      </c>
      <c r="BZ129" s="399"/>
      <c r="CA129" s="396"/>
      <c r="CB129" s="397"/>
      <c r="CC129" s="400"/>
      <c r="CD129" s="391"/>
      <c r="CE129" s="401"/>
      <c r="CF129" s="393"/>
      <c r="CG129" s="402"/>
      <c r="CH129" s="386"/>
      <c r="CI129" s="397"/>
      <c r="CJ129" s="386"/>
      <c r="CK129" s="387" t="str">
        <f>IF(CO129="","",CK$3)</f>
        <v/>
      </c>
      <c r="CL129" s="399"/>
      <c r="CM129" s="396"/>
      <c r="CN129" s="397"/>
      <c r="CO129" s="400"/>
      <c r="CP129" s="391"/>
      <c r="CQ129" s="401"/>
      <c r="CR129" s="393"/>
      <c r="CS129" s="402"/>
      <c r="CT129" s="386"/>
      <c r="CU129" s="397"/>
      <c r="CV129" s="386"/>
      <c r="CW129" s="387" t="str">
        <f>IF(DA129="","",CW$3)</f>
        <v/>
      </c>
      <c r="CX129" s="388"/>
      <c r="CY129" s="396"/>
      <c r="CZ129" s="397"/>
      <c r="DA129" s="400"/>
      <c r="DB129" s="391"/>
      <c r="DC129" s="401"/>
      <c r="DD129" s="393"/>
      <c r="DE129" s="402"/>
      <c r="DF129" s="386"/>
      <c r="DG129" s="397"/>
      <c r="DH129" s="415"/>
      <c r="DI129" s="387" t="str">
        <f>IF(DM129="","",DI$3)</f>
        <v/>
      </c>
      <c r="DJ129" s="388"/>
      <c r="DK129" s="396"/>
      <c r="DL129" s="397"/>
      <c r="DM129" s="400"/>
      <c r="DN129" s="391"/>
      <c r="DO129" s="401"/>
      <c r="DP129" s="393"/>
      <c r="DQ129" s="402"/>
      <c r="DR129" s="386"/>
      <c r="DS129" s="397"/>
      <c r="DT129" s="415"/>
      <c r="DU129" s="387" t="str">
        <f>IF(DY129="","",DU$3)</f>
        <v/>
      </c>
      <c r="DV129" s="399"/>
      <c r="DW129" s="396"/>
      <c r="DX129" s="397"/>
      <c r="DY129" s="400"/>
      <c r="DZ129" s="391"/>
      <c r="EA129" s="401"/>
      <c r="EB129" s="393"/>
      <c r="EC129" s="402"/>
      <c r="ED129" s="386"/>
      <c r="EE129" s="397"/>
      <c r="EF129" s="415"/>
      <c r="EG129" s="387" t="str">
        <f>IF(EK129="","",EG$3)</f>
        <v/>
      </c>
      <c r="EH129" s="388"/>
      <c r="EI129" s="396"/>
      <c r="EJ129" s="397"/>
      <c r="EK129" s="400"/>
      <c r="EL129" s="391"/>
      <c r="EM129" s="401"/>
      <c r="EN129" s="393"/>
      <c r="EO129" s="402"/>
      <c r="EP129" s="386"/>
      <c r="EQ129" s="397"/>
      <c r="ER129" s="415"/>
      <c r="ES129" s="387" t="str">
        <f>IF(EW129="","",ES$3)</f>
        <v/>
      </c>
      <c r="ET129" s="388"/>
      <c r="EU129" s="396"/>
      <c r="EV129" s="397"/>
      <c r="EW129" s="400"/>
      <c r="EX129" s="391"/>
      <c r="EY129" s="401"/>
      <c r="EZ129" s="393"/>
      <c r="FA129" s="402"/>
      <c r="FB129" s="386"/>
      <c r="FC129" s="397"/>
      <c r="FD129" s="415"/>
      <c r="FE129" s="387" t="str">
        <f>IF(FI129="","",FE$3)</f>
        <v/>
      </c>
      <c r="FF129" s="388"/>
      <c r="FG129" s="396"/>
      <c r="FH129" s="397"/>
      <c r="FI129" s="390"/>
      <c r="FJ129" s="391"/>
      <c r="FK129" s="392"/>
      <c r="FL129" s="393"/>
      <c r="FM129" s="394"/>
      <c r="FN129" s="386"/>
      <c r="FO129" s="397"/>
      <c r="FP129" s="415"/>
      <c r="FQ129" s="387" t="str">
        <f>IF(FU129="","",FQ$3)</f>
        <v/>
      </c>
      <c r="FR129" s="388"/>
      <c r="FS129" s="396"/>
      <c r="FT129" s="397"/>
      <c r="FU129" s="390"/>
      <c r="FV129" s="391"/>
      <c r="FW129" s="392"/>
      <c r="FX129" s="393"/>
      <c r="FY129" s="394"/>
      <c r="FZ129" s="386"/>
      <c r="GA129" s="395"/>
      <c r="GB129" s="415"/>
      <c r="GC129" s="387" t="str">
        <f>IF(GG129="","",GC$3)</f>
        <v/>
      </c>
      <c r="GD129" s="388"/>
      <c r="GE129" s="396"/>
      <c r="GF129" s="397"/>
      <c r="GG129" s="400"/>
      <c r="GH129" s="391"/>
      <c r="GI129" s="401"/>
      <c r="GJ129" s="393"/>
      <c r="GK129" s="402"/>
      <c r="GL129" s="386"/>
      <c r="GM129" s="397"/>
      <c r="GN129" s="415"/>
      <c r="GO129" s="387" t="str">
        <f>IF(GS129="","",GO$3)</f>
        <v/>
      </c>
      <c r="GP129" s="388"/>
      <c r="GQ129" s="396"/>
      <c r="GR129" s="397"/>
      <c r="GS129" s="390"/>
      <c r="GT129" s="391"/>
      <c r="GU129" s="392"/>
      <c r="GV129" s="393"/>
      <c r="GW129" s="394"/>
      <c r="GX129" s="386"/>
      <c r="GY129" s="395"/>
      <c r="GZ129" s="415"/>
      <c r="HA129" s="387" t="str">
        <f>IF(HE129="","",HA$3)</f>
        <v/>
      </c>
      <c r="HB129" s="388"/>
      <c r="HC129" s="396"/>
      <c r="HD129" s="397"/>
      <c r="HE129" s="390"/>
      <c r="HF129" s="391"/>
      <c r="HG129" s="392"/>
      <c r="HH129" s="393"/>
      <c r="HI129" s="394"/>
      <c r="HJ129" s="386"/>
      <c r="HK129" s="397"/>
      <c r="HM129" s="387" t="str">
        <f>IF(HQ129="","",HM$3)</f>
        <v/>
      </c>
      <c r="HN129" s="388"/>
      <c r="HO129" s="396"/>
      <c r="HP129" s="389"/>
      <c r="HQ129" s="390"/>
      <c r="HR129" s="391" t="s">
        <v>292</v>
      </c>
      <c r="HS129" s="392"/>
      <c r="HT129" s="393"/>
      <c r="HU129" s="394"/>
      <c r="HV129" s="386"/>
      <c r="HW129" s="395"/>
      <c r="HY129" s="387">
        <f>IF(IC129="","",HY$3)</f>
        <v>41269</v>
      </c>
      <c r="HZ129" s="388" t="s">
        <v>1472</v>
      </c>
      <c r="IA129" s="419">
        <v>41102</v>
      </c>
      <c r="IB129" s="419">
        <v>41183</v>
      </c>
      <c r="IC129" s="390" t="s">
        <v>1561</v>
      </c>
      <c r="ID129" s="391" t="s">
        <v>1562</v>
      </c>
      <c r="IE129" s="392" t="s">
        <v>615</v>
      </c>
      <c r="IF129" s="393" t="s">
        <v>1336</v>
      </c>
      <c r="IG129" s="394" t="s">
        <v>1563</v>
      </c>
      <c r="IH129" s="386" t="s">
        <v>292</v>
      </c>
      <c r="II129" s="395"/>
      <c r="IJ129" s="420"/>
      <c r="IK129" s="387" t="str">
        <f>IF(IO129="","",IK$3)</f>
        <v/>
      </c>
      <c r="IL129" s="388"/>
      <c r="IM129" s="419"/>
      <c r="IN129" s="419"/>
      <c r="IO129" s="390"/>
      <c r="IP129" s="391" t="s">
        <v>292</v>
      </c>
      <c r="IQ129" s="392"/>
      <c r="IR129" s="393"/>
      <c r="IS129" s="394"/>
      <c r="IT129" s="386"/>
      <c r="IU129" s="395"/>
      <c r="IV129" s="420" t="s">
        <v>292</v>
      </c>
      <c r="IW129" s="387" t="str">
        <f t="shared" si="239"/>
        <v/>
      </c>
      <c r="IX129" s="388" t="str">
        <f t="shared" si="240"/>
        <v/>
      </c>
      <c r="IY129" s="419" t="str">
        <f t="shared" si="246"/>
        <v/>
      </c>
      <c r="IZ129" s="396" t="str">
        <f t="shared" si="247"/>
        <v/>
      </c>
      <c r="JA129" s="390" t="str">
        <f t="shared" si="241"/>
        <v/>
      </c>
      <c r="JB129" s="391" t="str">
        <f t="shared" si="248"/>
        <v/>
      </c>
      <c r="JC129" s="392" t="str">
        <f t="shared" si="242"/>
        <v/>
      </c>
      <c r="JD129" s="393" t="str">
        <f t="shared" si="243"/>
        <v/>
      </c>
      <c r="JE129" s="394" t="str">
        <f t="shared" si="244"/>
        <v/>
      </c>
      <c r="JF129" s="386" t="str">
        <f t="shared" si="245"/>
        <v/>
      </c>
      <c r="JG129" s="395"/>
      <c r="JH129" s="420" t="s">
        <v>292</v>
      </c>
      <c r="JI129" s="387" t="str">
        <f t="shared" si="229"/>
        <v/>
      </c>
      <c r="JJ129" s="388" t="str">
        <f t="shared" si="230"/>
        <v/>
      </c>
      <c r="JK129" s="419" t="str">
        <f t="shared" si="231"/>
        <v/>
      </c>
      <c r="JL129" s="396" t="str">
        <f t="shared" si="232"/>
        <v/>
      </c>
      <c r="JM129" s="390" t="str">
        <f t="shared" si="233"/>
        <v/>
      </c>
      <c r="JN129" s="391" t="str">
        <f t="shared" si="234"/>
        <v/>
      </c>
      <c r="JO129" s="392" t="str">
        <f t="shared" si="235"/>
        <v/>
      </c>
      <c r="JP129" s="393" t="str">
        <f t="shared" si="236"/>
        <v/>
      </c>
      <c r="JQ129" s="394" t="str">
        <f t="shared" si="237"/>
        <v/>
      </c>
      <c r="JR129" s="386" t="str">
        <f t="shared" si="238"/>
        <v/>
      </c>
      <c r="JS129" s="395"/>
      <c r="JT129" s="420" t="s">
        <v>292</v>
      </c>
      <c r="JU129" s="387" t="str">
        <f t="shared" si="217"/>
        <v/>
      </c>
      <c r="JV129" s="388" t="str">
        <f t="shared" si="218"/>
        <v/>
      </c>
      <c r="JW129" s="419" t="str">
        <f t="shared" si="219"/>
        <v/>
      </c>
      <c r="JX129" s="396" t="str">
        <f t="shared" si="220"/>
        <v/>
      </c>
      <c r="JY129" s="390" t="str">
        <f t="shared" si="221"/>
        <v/>
      </c>
      <c r="JZ129" s="391" t="str">
        <f t="shared" si="222"/>
        <v/>
      </c>
      <c r="KA129" s="392" t="str">
        <f t="shared" si="223"/>
        <v/>
      </c>
      <c r="KB129" s="393" t="str">
        <f t="shared" si="224"/>
        <v/>
      </c>
      <c r="KC129" s="394" t="str">
        <f t="shared" si="225"/>
        <v/>
      </c>
      <c r="KD129" s="386" t="str">
        <f t="shared" si="226"/>
        <v/>
      </c>
      <c r="KE129" s="395"/>
      <c r="KF129" s="420"/>
      <c r="KG129" s="387" t="str">
        <f t="shared" si="208"/>
        <v/>
      </c>
      <c r="KH129" s="388" t="str">
        <f t="shared" si="209"/>
        <v/>
      </c>
      <c r="KI129" s="419" t="str">
        <f t="shared" si="210"/>
        <v/>
      </c>
      <c r="KJ129" s="396" t="str">
        <f t="shared" si="211"/>
        <v/>
      </c>
      <c r="KK129" s="390" t="str">
        <f t="shared" si="212"/>
        <v/>
      </c>
      <c r="KL129" s="391" t="str">
        <f t="shared" si="227"/>
        <v/>
      </c>
      <c r="KM129" s="392" t="str">
        <f t="shared" si="213"/>
        <v/>
      </c>
      <c r="KN129" s="393" t="str">
        <f t="shared" si="214"/>
        <v/>
      </c>
      <c r="KO129" s="394" t="str">
        <f t="shared" si="215"/>
        <v/>
      </c>
      <c r="KP129" s="386" t="str">
        <f t="shared" si="216"/>
        <v/>
      </c>
      <c r="KQ129" s="395"/>
      <c r="KR129" s="420"/>
    </row>
    <row r="130" spans="1:304" ht="13.5" customHeight="1">
      <c r="A130" s="385"/>
      <c r="B130" s="420" t="s">
        <v>1477</v>
      </c>
      <c r="E130" s="387" t="str">
        <f>IF(I130="","",E$3)</f>
        <v/>
      </c>
      <c r="F130" s="399"/>
      <c r="G130" s="396"/>
      <c r="H130" s="397"/>
      <c r="I130" s="400"/>
      <c r="J130" s="403"/>
      <c r="K130" s="401"/>
      <c r="L130" s="393"/>
      <c r="M130" s="402"/>
      <c r="O130" s="397"/>
      <c r="Q130" s="387" t="str">
        <f>IF(U130="","",Q$3)</f>
        <v/>
      </c>
      <c r="R130" s="399"/>
      <c r="S130" s="396"/>
      <c r="T130" s="397"/>
      <c r="U130" s="400"/>
      <c r="V130" s="403"/>
      <c r="W130" s="401"/>
      <c r="X130" s="393"/>
      <c r="Y130" s="402"/>
      <c r="AA130" s="397"/>
      <c r="AB130" s="415"/>
      <c r="AC130" s="387" t="str">
        <f>IF(AG130="","",AC$3)</f>
        <v/>
      </c>
      <c r="AD130" s="399"/>
      <c r="AE130" s="396"/>
      <c r="AF130" s="397"/>
      <c r="AG130" s="400"/>
      <c r="AH130" s="391" t="s">
        <v>292</v>
      </c>
      <c r="AI130" s="401"/>
      <c r="AJ130" s="393"/>
      <c r="AK130" s="402"/>
      <c r="AL130" s="386"/>
      <c r="AM130" s="397"/>
      <c r="AN130" s="386"/>
      <c r="AO130" s="387" t="str">
        <f>IF(AS130="","",AO$3)</f>
        <v/>
      </c>
      <c r="AP130" s="399"/>
      <c r="AQ130" s="396"/>
      <c r="AR130" s="397"/>
      <c r="AS130" s="400"/>
      <c r="AT130" s="391" t="s">
        <v>292</v>
      </c>
      <c r="AU130" s="401"/>
      <c r="AV130" s="393"/>
      <c r="AW130" s="402"/>
      <c r="AX130" s="386"/>
      <c r="AY130" s="397"/>
      <c r="AZ130" s="415"/>
      <c r="BA130" s="387" t="str">
        <f>IF(BE130="","",BA$3)</f>
        <v/>
      </c>
      <c r="BB130" s="399"/>
      <c r="BC130" s="396"/>
      <c r="BD130" s="397"/>
      <c r="BE130" s="400"/>
      <c r="BF130" s="403"/>
      <c r="BG130" s="401"/>
      <c r="BH130" s="393"/>
      <c r="BI130" s="402"/>
      <c r="BJ130" s="386"/>
      <c r="BK130" s="397"/>
      <c r="BL130" s="415"/>
      <c r="BM130" s="387" t="str">
        <f>IF(BQ130="","",BM$3)</f>
        <v/>
      </c>
      <c r="BN130" s="399"/>
      <c r="BO130" s="396"/>
      <c r="BP130" s="397"/>
      <c r="BQ130" s="400"/>
      <c r="BR130" s="403"/>
      <c r="BS130" s="401"/>
      <c r="BT130" s="393"/>
      <c r="BU130" s="402"/>
      <c r="BV130" s="386"/>
      <c r="BW130" s="397"/>
      <c r="BX130" s="386"/>
      <c r="BY130" s="387" t="str">
        <f>IF(CC130="","",BY$3)</f>
        <v/>
      </c>
      <c r="BZ130" s="399"/>
      <c r="CA130" s="396"/>
      <c r="CB130" s="397"/>
      <c r="CC130" s="400"/>
      <c r="CD130" s="391" t="s">
        <v>292</v>
      </c>
      <c r="CE130" s="401"/>
      <c r="CF130" s="393"/>
      <c r="CG130" s="402"/>
      <c r="CH130" s="386"/>
      <c r="CI130" s="397"/>
      <c r="CJ130" s="386"/>
      <c r="CK130" s="387" t="str">
        <f>IF(CO130="","",CK$3)</f>
        <v/>
      </c>
      <c r="CL130" s="399"/>
      <c r="CM130" s="396"/>
      <c r="CN130" s="397"/>
      <c r="CO130" s="400"/>
      <c r="CP130" s="391" t="s">
        <v>292</v>
      </c>
      <c r="CQ130" s="401"/>
      <c r="CR130" s="393"/>
      <c r="CS130" s="402"/>
      <c r="CT130" s="386"/>
      <c r="CU130" s="397"/>
      <c r="CV130" s="386"/>
      <c r="CW130" s="387" t="str">
        <f>IF(DA130="","",CW$3)</f>
        <v/>
      </c>
      <c r="CX130" s="388" t="s">
        <v>292</v>
      </c>
      <c r="CY130" s="396"/>
      <c r="CZ130" s="397"/>
      <c r="DA130" s="400"/>
      <c r="DB130" s="391" t="s">
        <v>292</v>
      </c>
      <c r="DC130" s="401"/>
      <c r="DD130" s="393"/>
      <c r="DE130" s="402"/>
      <c r="DF130" s="386"/>
      <c r="DG130" s="397"/>
      <c r="DH130" s="415"/>
      <c r="DI130" s="387" t="str">
        <f>IF(DM130="","",DI$3)</f>
        <v/>
      </c>
      <c r="DJ130" s="388" t="s">
        <v>292</v>
      </c>
      <c r="DK130" s="396"/>
      <c r="DL130" s="397"/>
      <c r="DM130" s="400"/>
      <c r="DN130" s="391" t="s">
        <v>292</v>
      </c>
      <c r="DO130" s="401"/>
      <c r="DP130" s="393"/>
      <c r="DQ130" s="402"/>
      <c r="DR130" s="386"/>
      <c r="DS130" s="397"/>
      <c r="DT130" s="415"/>
      <c r="DU130" s="387" t="str">
        <f>IF(DY130="","",DU$3)</f>
        <v/>
      </c>
      <c r="DV130" s="399"/>
      <c r="DW130" s="396"/>
      <c r="DX130" s="397"/>
      <c r="DY130" s="400"/>
      <c r="DZ130" s="391" t="s">
        <v>292</v>
      </c>
      <c r="EA130" s="401"/>
      <c r="EB130" s="393"/>
      <c r="EC130" s="402"/>
      <c r="ED130" s="386"/>
      <c r="EE130" s="397"/>
      <c r="EF130" s="415"/>
      <c r="EG130" s="387" t="str">
        <f>IF(EK130="","",EG$3)</f>
        <v/>
      </c>
      <c r="EH130" s="388" t="s">
        <v>292</v>
      </c>
      <c r="EI130" s="396"/>
      <c r="EJ130" s="397"/>
      <c r="EK130" s="400"/>
      <c r="EL130" s="391" t="s">
        <v>292</v>
      </c>
      <c r="EM130" s="401"/>
      <c r="EN130" s="393"/>
      <c r="EO130" s="402"/>
      <c r="EP130" s="386" t="s">
        <v>292</v>
      </c>
      <c r="EQ130" s="397"/>
      <c r="ER130" s="415"/>
      <c r="ES130" s="387" t="str">
        <f>IF(EW130="","",ES$3)</f>
        <v/>
      </c>
      <c r="ET130" s="388" t="s">
        <v>292</v>
      </c>
      <c r="EU130" s="396"/>
      <c r="EV130" s="397"/>
      <c r="EW130" s="400"/>
      <c r="EX130" s="391" t="s">
        <v>292</v>
      </c>
      <c r="EY130" s="401"/>
      <c r="EZ130" s="393"/>
      <c r="FA130" s="402"/>
      <c r="FB130" s="386"/>
      <c r="FC130" s="397"/>
      <c r="FD130" s="415"/>
      <c r="FE130" s="387" t="str">
        <f>IF(FI130="","",FE$3)</f>
        <v/>
      </c>
      <c r="FF130" s="388" t="s">
        <v>292</v>
      </c>
      <c r="FG130" s="396"/>
      <c r="FH130" s="397"/>
      <c r="FI130" s="390" t="s">
        <v>292</v>
      </c>
      <c r="FJ130" s="391" t="s">
        <v>292</v>
      </c>
      <c r="FK130" s="392" t="s">
        <v>292</v>
      </c>
      <c r="FL130" s="393" t="s">
        <v>292</v>
      </c>
      <c r="FM130" s="394" t="s">
        <v>292</v>
      </c>
      <c r="FN130" s="386" t="s">
        <v>292</v>
      </c>
      <c r="FO130" s="397"/>
      <c r="FP130" s="415"/>
      <c r="FQ130" s="387" t="str">
        <f>IF(FU130="","",FQ$3)</f>
        <v/>
      </c>
      <c r="FR130" s="388" t="s">
        <v>292</v>
      </c>
      <c r="FS130" s="396"/>
      <c r="FT130" s="397"/>
      <c r="FU130" s="390" t="s">
        <v>292</v>
      </c>
      <c r="FV130" s="391" t="s">
        <v>292</v>
      </c>
      <c r="FW130" s="392" t="s">
        <v>292</v>
      </c>
      <c r="FX130" s="393" t="s">
        <v>292</v>
      </c>
      <c r="FY130" s="394" t="s">
        <v>292</v>
      </c>
      <c r="FZ130" s="386" t="s">
        <v>292</v>
      </c>
      <c r="GA130" s="395"/>
      <c r="GB130" s="415"/>
      <c r="GC130" s="387" t="str">
        <f>IF(GG130="","",GC$3)</f>
        <v/>
      </c>
      <c r="GD130" s="388" t="s">
        <v>292</v>
      </c>
      <c r="GE130" s="396"/>
      <c r="GF130" s="397"/>
      <c r="GG130" s="400"/>
      <c r="GH130" s="391" t="s">
        <v>292</v>
      </c>
      <c r="GI130" s="401"/>
      <c r="GJ130" s="393"/>
      <c r="GK130" s="402"/>
      <c r="GL130" s="386"/>
      <c r="GM130" s="397"/>
      <c r="GN130" s="415"/>
      <c r="GO130" s="387" t="str">
        <f>IF(GS130="","",GO$3)</f>
        <v/>
      </c>
      <c r="GP130" s="388" t="s">
        <v>292</v>
      </c>
      <c r="GQ130" s="396"/>
      <c r="GR130" s="397"/>
      <c r="GS130" s="390" t="s">
        <v>292</v>
      </c>
      <c r="GT130" s="391" t="s">
        <v>292</v>
      </c>
      <c r="GU130" s="392" t="s">
        <v>292</v>
      </c>
      <c r="GV130" s="393" t="s">
        <v>292</v>
      </c>
      <c r="GW130" s="394" t="s">
        <v>292</v>
      </c>
      <c r="GX130" s="386" t="s">
        <v>292</v>
      </c>
      <c r="GY130" s="395"/>
      <c r="GZ130" s="415"/>
      <c r="HA130" s="387" t="str">
        <f>IF(HE130="","",HA$3)</f>
        <v/>
      </c>
      <c r="HB130" s="388" t="s">
        <v>292</v>
      </c>
      <c r="HC130" s="396"/>
      <c r="HD130" s="397"/>
      <c r="HE130" s="390" t="s">
        <v>292</v>
      </c>
      <c r="HF130" s="391" t="s">
        <v>292</v>
      </c>
      <c r="HG130" s="392" t="s">
        <v>292</v>
      </c>
      <c r="HH130" s="393" t="s">
        <v>292</v>
      </c>
      <c r="HI130" s="394" t="s">
        <v>292</v>
      </c>
      <c r="HJ130" s="386" t="s">
        <v>292</v>
      </c>
      <c r="HK130" s="397"/>
      <c r="HM130" s="387" t="str">
        <f>IF(HQ130="","",HM$3)</f>
        <v/>
      </c>
      <c r="HN130" s="388" t="s">
        <v>292</v>
      </c>
      <c r="HO130" s="396"/>
      <c r="HP130" s="389"/>
      <c r="HQ130" s="390" t="s">
        <v>292</v>
      </c>
      <c r="HR130" s="391" t="s">
        <v>292</v>
      </c>
      <c r="HS130" s="392" t="s">
        <v>292</v>
      </c>
      <c r="HT130" s="393" t="s">
        <v>292</v>
      </c>
      <c r="HU130" s="394" t="s">
        <v>292</v>
      </c>
      <c r="HV130" s="386" t="s">
        <v>292</v>
      </c>
      <c r="HW130" s="395"/>
      <c r="HY130" s="387">
        <f>IF(IC130="","",HY$3)</f>
        <v>41269</v>
      </c>
      <c r="HZ130" s="388" t="s">
        <v>1472</v>
      </c>
      <c r="IA130" s="419">
        <v>41183</v>
      </c>
      <c r="IB130" s="419">
        <v>41269</v>
      </c>
      <c r="IC130" s="390" t="s">
        <v>982</v>
      </c>
      <c r="ID130" s="391" t="s">
        <v>983</v>
      </c>
      <c r="IE130" s="392" t="s">
        <v>615</v>
      </c>
      <c r="IF130" s="393" t="s">
        <v>1336</v>
      </c>
      <c r="IG130" s="394" t="s">
        <v>984</v>
      </c>
      <c r="IH130" s="386" t="s">
        <v>292</v>
      </c>
      <c r="II130" s="395"/>
      <c r="IJ130" s="420"/>
      <c r="IK130" s="387">
        <f>IF(IO130="","",IK$3)</f>
        <v>41997</v>
      </c>
      <c r="IL130" s="388" t="s">
        <v>371</v>
      </c>
      <c r="IM130" s="419">
        <v>41269</v>
      </c>
      <c r="IN130" s="419">
        <f>IK$3</f>
        <v>41997</v>
      </c>
      <c r="IO130" s="390" t="s">
        <v>1593</v>
      </c>
      <c r="IP130" s="391" t="s">
        <v>1484</v>
      </c>
      <c r="IQ130" s="392" t="s">
        <v>615</v>
      </c>
      <c r="IR130" s="393" t="s">
        <v>1335</v>
      </c>
      <c r="IS130" s="394" t="s">
        <v>1594</v>
      </c>
      <c r="IT130" s="386" t="s">
        <v>292</v>
      </c>
      <c r="IU130" s="395"/>
      <c r="IV130" s="420" t="s">
        <v>292</v>
      </c>
      <c r="IW130" s="387" t="str">
        <f t="shared" si="239"/>
        <v/>
      </c>
      <c r="IX130" s="388" t="str">
        <f t="shared" si="240"/>
        <v/>
      </c>
      <c r="IY130" s="419" t="str">
        <f t="shared" si="246"/>
        <v/>
      </c>
      <c r="IZ130" s="396" t="str">
        <f t="shared" si="247"/>
        <v/>
      </c>
      <c r="JA130" s="390" t="str">
        <f t="shared" si="241"/>
        <v/>
      </c>
      <c r="JB130" s="391" t="str">
        <f t="shared" si="248"/>
        <v/>
      </c>
      <c r="JC130" s="392" t="str">
        <f t="shared" si="242"/>
        <v/>
      </c>
      <c r="JD130" s="393" t="str">
        <f t="shared" si="243"/>
        <v/>
      </c>
      <c r="JE130" s="394" t="str">
        <f t="shared" si="244"/>
        <v/>
      </c>
      <c r="JF130" s="386" t="str">
        <f t="shared" si="245"/>
        <v/>
      </c>
      <c r="JG130" s="395"/>
      <c r="JH130" s="420" t="s">
        <v>292</v>
      </c>
      <c r="JI130" s="387" t="str">
        <f t="shared" si="229"/>
        <v/>
      </c>
      <c r="JJ130" s="388" t="str">
        <f t="shared" si="230"/>
        <v/>
      </c>
      <c r="JK130" s="419" t="str">
        <f t="shared" si="231"/>
        <v/>
      </c>
      <c r="JL130" s="396" t="str">
        <f t="shared" si="232"/>
        <v/>
      </c>
      <c r="JM130" s="390" t="str">
        <f t="shared" si="233"/>
        <v/>
      </c>
      <c r="JN130" s="391" t="str">
        <f t="shared" si="234"/>
        <v/>
      </c>
      <c r="JO130" s="392" t="str">
        <f t="shared" si="235"/>
        <v/>
      </c>
      <c r="JP130" s="393" t="str">
        <f t="shared" si="236"/>
        <v/>
      </c>
      <c r="JQ130" s="394" t="str">
        <f t="shared" si="237"/>
        <v/>
      </c>
      <c r="JR130" s="386" t="str">
        <f t="shared" si="238"/>
        <v/>
      </c>
      <c r="JS130" s="395"/>
      <c r="JT130" s="420" t="s">
        <v>292</v>
      </c>
      <c r="JU130" s="387" t="str">
        <f t="shared" si="217"/>
        <v/>
      </c>
      <c r="JV130" s="388" t="str">
        <f t="shared" si="218"/>
        <v/>
      </c>
      <c r="JW130" s="419" t="str">
        <f t="shared" si="219"/>
        <v/>
      </c>
      <c r="JX130" s="396" t="str">
        <f t="shared" si="220"/>
        <v/>
      </c>
      <c r="JY130" s="390" t="str">
        <f t="shared" si="221"/>
        <v/>
      </c>
      <c r="JZ130" s="391" t="str">
        <f t="shared" si="222"/>
        <v/>
      </c>
      <c r="KA130" s="392" t="str">
        <f t="shared" si="223"/>
        <v/>
      </c>
      <c r="KB130" s="393" t="str">
        <f t="shared" si="224"/>
        <v/>
      </c>
      <c r="KC130" s="394" t="str">
        <f t="shared" si="225"/>
        <v/>
      </c>
      <c r="KD130" s="386" t="str">
        <f t="shared" si="226"/>
        <v/>
      </c>
      <c r="KE130" s="395"/>
      <c r="KF130" s="420"/>
      <c r="KG130" s="387" t="str">
        <f t="shared" si="208"/>
        <v/>
      </c>
      <c r="KH130" s="388" t="str">
        <f t="shared" si="209"/>
        <v/>
      </c>
      <c r="KI130" s="419" t="str">
        <f t="shared" si="210"/>
        <v/>
      </c>
      <c r="KJ130" s="396" t="str">
        <f t="shared" si="211"/>
        <v/>
      </c>
      <c r="KK130" s="390" t="str">
        <f t="shared" si="212"/>
        <v/>
      </c>
      <c r="KL130" s="391" t="str">
        <f t="shared" si="227"/>
        <v/>
      </c>
      <c r="KM130" s="392" t="str">
        <f t="shared" si="213"/>
        <v/>
      </c>
      <c r="KN130" s="393" t="str">
        <f t="shared" si="214"/>
        <v/>
      </c>
      <c r="KO130" s="394" t="str">
        <f t="shared" si="215"/>
        <v/>
      </c>
      <c r="KP130" s="386" t="str">
        <f t="shared" si="216"/>
        <v/>
      </c>
      <c r="KQ130" s="395"/>
      <c r="KR130" s="420"/>
    </row>
    <row r="131" spans="1:304" ht="13.5" customHeight="1">
      <c r="A131" s="385"/>
      <c r="B131" s="421" t="s">
        <v>317</v>
      </c>
      <c r="E131" s="387" t="str">
        <f t="shared" si="311"/>
        <v/>
      </c>
      <c r="F131" s="388" t="s">
        <v>292</v>
      </c>
      <c r="G131" s="389" t="s">
        <v>292</v>
      </c>
      <c r="H131" s="389" t="s">
        <v>292</v>
      </c>
      <c r="I131" s="390" t="s">
        <v>292</v>
      </c>
      <c r="J131" s="391" t="s">
        <v>292</v>
      </c>
      <c r="K131" s="392" t="s">
        <v>292</v>
      </c>
      <c r="L131" s="393" t="s">
        <v>292</v>
      </c>
      <c r="M131" s="394" t="s">
        <v>292</v>
      </c>
      <c r="N131" s="386" t="s">
        <v>292</v>
      </c>
      <c r="O131" s="395"/>
      <c r="P131" s="415"/>
      <c r="Q131" s="387" t="str">
        <f t="shared" si="312"/>
        <v/>
      </c>
      <c r="R131" s="388" t="s">
        <v>292</v>
      </c>
      <c r="S131" s="389" t="s">
        <v>292</v>
      </c>
      <c r="T131" s="389" t="s">
        <v>292</v>
      </c>
      <c r="U131" s="390" t="s">
        <v>292</v>
      </c>
      <c r="V131" s="391" t="s">
        <v>292</v>
      </c>
      <c r="W131" s="392" t="s">
        <v>292</v>
      </c>
      <c r="X131" s="393" t="s">
        <v>292</v>
      </c>
      <c r="Y131" s="394" t="s">
        <v>292</v>
      </c>
      <c r="Z131" s="386" t="s">
        <v>292</v>
      </c>
      <c r="AA131" s="395"/>
      <c r="AB131" s="415"/>
      <c r="AC131" s="387" t="str">
        <f t="shared" si="313"/>
        <v/>
      </c>
      <c r="AD131" s="388" t="s">
        <v>292</v>
      </c>
      <c r="AE131" s="389" t="s">
        <v>292</v>
      </c>
      <c r="AF131" s="389" t="s">
        <v>292</v>
      </c>
      <c r="AG131" s="390" t="s">
        <v>292</v>
      </c>
      <c r="AH131" s="391" t="s">
        <v>292</v>
      </c>
      <c r="AI131" s="392" t="s">
        <v>292</v>
      </c>
      <c r="AJ131" s="393" t="s">
        <v>292</v>
      </c>
      <c r="AK131" s="394" t="s">
        <v>292</v>
      </c>
      <c r="AL131" s="386" t="s">
        <v>292</v>
      </c>
      <c r="AM131" s="395"/>
      <c r="AN131" s="415"/>
      <c r="AO131" s="387" t="str">
        <f t="shared" si="314"/>
        <v/>
      </c>
      <c r="AP131" s="388" t="s">
        <v>292</v>
      </c>
      <c r="AQ131" s="389" t="s">
        <v>292</v>
      </c>
      <c r="AR131" s="389" t="s">
        <v>292</v>
      </c>
      <c r="AS131" s="390" t="s">
        <v>292</v>
      </c>
      <c r="AT131" s="391" t="s">
        <v>292</v>
      </c>
      <c r="AU131" s="392" t="s">
        <v>292</v>
      </c>
      <c r="AV131" s="393" t="s">
        <v>292</v>
      </c>
      <c r="AW131" s="394" t="s">
        <v>292</v>
      </c>
      <c r="AX131" s="386" t="s">
        <v>292</v>
      </c>
      <c r="AY131" s="395"/>
      <c r="AZ131" s="415"/>
      <c r="BA131" s="387" t="str">
        <f t="shared" si="315"/>
        <v/>
      </c>
      <c r="BB131" s="388" t="s">
        <v>292</v>
      </c>
      <c r="BC131" s="389" t="s">
        <v>292</v>
      </c>
      <c r="BD131" s="389" t="s">
        <v>292</v>
      </c>
      <c r="BE131" s="390" t="s">
        <v>292</v>
      </c>
      <c r="BF131" s="391" t="s">
        <v>292</v>
      </c>
      <c r="BG131" s="392" t="s">
        <v>292</v>
      </c>
      <c r="BH131" s="393" t="s">
        <v>292</v>
      </c>
      <c r="BI131" s="394" t="s">
        <v>292</v>
      </c>
      <c r="BJ131" s="386" t="s">
        <v>292</v>
      </c>
      <c r="BK131" s="395"/>
      <c r="BL131" s="415"/>
      <c r="BM131" s="387" t="str">
        <f t="shared" si="316"/>
        <v/>
      </c>
      <c r="BN131" s="388" t="s">
        <v>292</v>
      </c>
      <c r="BO131" s="389" t="s">
        <v>292</v>
      </c>
      <c r="BP131" s="389" t="s">
        <v>292</v>
      </c>
      <c r="BQ131" s="390" t="s">
        <v>292</v>
      </c>
      <c r="BR131" s="391" t="s">
        <v>292</v>
      </c>
      <c r="BS131" s="392" t="s">
        <v>292</v>
      </c>
      <c r="BT131" s="393" t="s">
        <v>292</v>
      </c>
      <c r="BU131" s="394" t="s">
        <v>292</v>
      </c>
      <c r="BV131" s="386" t="s">
        <v>292</v>
      </c>
      <c r="BW131" s="395"/>
      <c r="BX131" s="421"/>
      <c r="BY131" s="387" t="str">
        <f t="shared" si="317"/>
        <v/>
      </c>
      <c r="BZ131" s="388" t="s">
        <v>292</v>
      </c>
      <c r="CA131" s="389" t="s">
        <v>292</v>
      </c>
      <c r="CB131" s="389" t="s">
        <v>292</v>
      </c>
      <c r="CC131" s="390" t="s">
        <v>292</v>
      </c>
      <c r="CD131" s="391" t="s">
        <v>292</v>
      </c>
      <c r="CE131" s="392" t="s">
        <v>292</v>
      </c>
      <c r="CF131" s="393" t="s">
        <v>292</v>
      </c>
      <c r="CG131" s="394" t="s">
        <v>292</v>
      </c>
      <c r="CH131" s="386" t="s">
        <v>292</v>
      </c>
      <c r="CI131" s="395"/>
      <c r="CJ131" s="421"/>
      <c r="CK131" s="387" t="str">
        <f t="shared" si="318"/>
        <v/>
      </c>
      <c r="CL131" s="388" t="s">
        <v>292</v>
      </c>
      <c r="CM131" s="389" t="s">
        <v>292</v>
      </c>
      <c r="CN131" s="389" t="s">
        <v>292</v>
      </c>
      <c r="CO131" s="390" t="s">
        <v>292</v>
      </c>
      <c r="CP131" s="391" t="s">
        <v>292</v>
      </c>
      <c r="CQ131" s="392" t="s">
        <v>292</v>
      </c>
      <c r="CR131" s="393" t="s">
        <v>292</v>
      </c>
      <c r="CS131" s="394" t="s">
        <v>292</v>
      </c>
      <c r="CT131" s="386" t="s">
        <v>292</v>
      </c>
      <c r="CU131" s="395"/>
      <c r="CV131" s="415"/>
      <c r="CW131" s="387" t="str">
        <f t="shared" si="319"/>
        <v/>
      </c>
      <c r="CX131" s="388" t="s">
        <v>292</v>
      </c>
      <c r="CY131" s="389" t="s">
        <v>292</v>
      </c>
      <c r="CZ131" s="389" t="s">
        <v>292</v>
      </c>
      <c r="DA131" s="390" t="s">
        <v>292</v>
      </c>
      <c r="DB131" s="391" t="s">
        <v>292</v>
      </c>
      <c r="DC131" s="392" t="s">
        <v>292</v>
      </c>
      <c r="DD131" s="393" t="s">
        <v>292</v>
      </c>
      <c r="DE131" s="394" t="s">
        <v>292</v>
      </c>
      <c r="DF131" s="386" t="s">
        <v>292</v>
      </c>
      <c r="DG131" s="395"/>
      <c r="DH131" s="415"/>
      <c r="DI131" s="387" t="str">
        <f t="shared" si="320"/>
        <v/>
      </c>
      <c r="DJ131" s="388" t="s">
        <v>292</v>
      </c>
      <c r="DK131" s="389" t="s">
        <v>292</v>
      </c>
      <c r="DL131" s="389" t="s">
        <v>292</v>
      </c>
      <c r="DM131" s="390" t="s">
        <v>292</v>
      </c>
      <c r="DN131" s="391" t="s">
        <v>292</v>
      </c>
      <c r="DO131" s="392" t="s">
        <v>292</v>
      </c>
      <c r="DP131" s="393" t="s">
        <v>292</v>
      </c>
      <c r="DQ131" s="394" t="s">
        <v>292</v>
      </c>
      <c r="DR131" s="386" t="s">
        <v>292</v>
      </c>
      <c r="DS131" s="395"/>
      <c r="DT131" s="421"/>
      <c r="DU131" s="387" t="str">
        <f t="shared" si="321"/>
        <v/>
      </c>
      <c r="DV131" s="388" t="s">
        <v>292</v>
      </c>
      <c r="DW131" s="389" t="s">
        <v>292</v>
      </c>
      <c r="DX131" s="389" t="s">
        <v>292</v>
      </c>
      <c r="DY131" s="390" t="s">
        <v>292</v>
      </c>
      <c r="DZ131" s="391" t="s">
        <v>292</v>
      </c>
      <c r="EA131" s="392" t="s">
        <v>292</v>
      </c>
      <c r="EB131" s="393" t="s">
        <v>292</v>
      </c>
      <c r="EC131" s="394" t="s">
        <v>292</v>
      </c>
      <c r="ED131" s="386" t="s">
        <v>292</v>
      </c>
      <c r="EE131" s="395"/>
      <c r="EF131" s="415"/>
      <c r="EG131" s="387" t="str">
        <f t="shared" si="322"/>
        <v/>
      </c>
      <c r="EH131" s="388" t="s">
        <v>292</v>
      </c>
      <c r="EI131" s="389" t="s">
        <v>292</v>
      </c>
      <c r="EJ131" s="389" t="s">
        <v>292</v>
      </c>
      <c r="EK131" s="390" t="s">
        <v>292</v>
      </c>
      <c r="EL131" s="391" t="s">
        <v>292</v>
      </c>
      <c r="EM131" s="392" t="s">
        <v>292</v>
      </c>
      <c r="EN131" s="393" t="s">
        <v>292</v>
      </c>
      <c r="EO131" s="394" t="s">
        <v>292</v>
      </c>
      <c r="EP131" s="386" t="s">
        <v>292</v>
      </c>
      <c r="EQ131" s="395"/>
      <c r="ER131" s="415"/>
      <c r="ES131" s="387" t="str">
        <f t="shared" si="323"/>
        <v/>
      </c>
      <c r="ET131" s="388" t="s">
        <v>292</v>
      </c>
      <c r="EU131" s="389" t="s">
        <v>292</v>
      </c>
      <c r="EV131" s="389" t="s">
        <v>292</v>
      </c>
      <c r="EW131" s="390" t="s">
        <v>292</v>
      </c>
      <c r="EX131" s="391" t="s">
        <v>292</v>
      </c>
      <c r="EY131" s="392" t="s">
        <v>292</v>
      </c>
      <c r="EZ131" s="393" t="s">
        <v>292</v>
      </c>
      <c r="FA131" s="394" t="s">
        <v>292</v>
      </c>
      <c r="FB131" s="386" t="s">
        <v>292</v>
      </c>
      <c r="FC131" s="395"/>
      <c r="FD131" s="418"/>
      <c r="FE131" s="387" t="str">
        <f t="shared" si="324"/>
        <v/>
      </c>
      <c r="FF131" s="388" t="s">
        <v>292</v>
      </c>
      <c r="FG131" s="389" t="s">
        <v>292</v>
      </c>
      <c r="FH131" s="389" t="s">
        <v>292</v>
      </c>
      <c r="FI131" s="390" t="s">
        <v>292</v>
      </c>
      <c r="FJ131" s="391" t="s">
        <v>292</v>
      </c>
      <c r="FK131" s="392" t="s">
        <v>292</v>
      </c>
      <c r="FL131" s="393" t="s">
        <v>292</v>
      </c>
      <c r="FM131" s="394" t="s">
        <v>292</v>
      </c>
      <c r="FN131" s="386" t="s">
        <v>292</v>
      </c>
      <c r="FO131" s="395"/>
      <c r="FP131" s="418"/>
      <c r="FQ131" s="387" t="str">
        <f t="shared" si="325"/>
        <v/>
      </c>
      <c r="FR131" s="388" t="s">
        <v>292</v>
      </c>
      <c r="FS131" s="389" t="s">
        <v>292</v>
      </c>
      <c r="FT131" s="389" t="s">
        <v>292</v>
      </c>
      <c r="FU131" s="390" t="s">
        <v>292</v>
      </c>
      <c r="FV131" s="391" t="s">
        <v>292</v>
      </c>
      <c r="FW131" s="392" t="s">
        <v>292</v>
      </c>
      <c r="FX131" s="393" t="s">
        <v>292</v>
      </c>
      <c r="FY131" s="394" t="s">
        <v>292</v>
      </c>
      <c r="FZ131" s="386" t="s">
        <v>292</v>
      </c>
      <c r="GA131" s="395"/>
      <c r="GB131" s="415"/>
      <c r="GC131" s="387" t="str">
        <f t="shared" si="326"/>
        <v/>
      </c>
      <c r="GD131" s="388" t="s">
        <v>292</v>
      </c>
      <c r="GE131" s="389" t="s">
        <v>292</v>
      </c>
      <c r="GF131" s="389" t="s">
        <v>292</v>
      </c>
      <c r="GG131" s="390" t="s">
        <v>292</v>
      </c>
      <c r="GH131" s="391" t="s">
        <v>292</v>
      </c>
      <c r="GI131" s="392" t="s">
        <v>292</v>
      </c>
      <c r="GJ131" s="393" t="s">
        <v>292</v>
      </c>
      <c r="GK131" s="394" t="s">
        <v>292</v>
      </c>
      <c r="GL131" s="386" t="s">
        <v>292</v>
      </c>
      <c r="GM131" s="395"/>
      <c r="GN131" s="415"/>
      <c r="GO131" s="387" t="str">
        <f t="shared" si="327"/>
        <v/>
      </c>
      <c r="GP131" s="388" t="s">
        <v>292</v>
      </c>
      <c r="GQ131" s="389" t="s">
        <v>292</v>
      </c>
      <c r="GR131" s="389" t="s">
        <v>292</v>
      </c>
      <c r="GS131" s="390" t="s">
        <v>292</v>
      </c>
      <c r="GT131" s="391" t="s">
        <v>292</v>
      </c>
      <c r="GU131" s="392" t="s">
        <v>292</v>
      </c>
      <c r="GV131" s="393" t="s">
        <v>292</v>
      </c>
      <c r="GW131" s="394" t="s">
        <v>292</v>
      </c>
      <c r="GX131" s="386"/>
      <c r="GY131" s="395"/>
      <c r="GZ131" s="415"/>
      <c r="HA131" s="387">
        <f t="shared" si="328"/>
        <v>40337</v>
      </c>
      <c r="HB131" s="388" t="s">
        <v>375</v>
      </c>
      <c r="HC131" s="389">
        <v>40072</v>
      </c>
      <c r="HD131" s="389">
        <v>40185</v>
      </c>
      <c r="HE131" s="390" t="s">
        <v>768</v>
      </c>
      <c r="HF131" s="391" t="s">
        <v>769</v>
      </c>
      <c r="HG131" s="392" t="s">
        <v>615</v>
      </c>
      <c r="HH131" s="393" t="s">
        <v>1336</v>
      </c>
      <c r="HI131" s="394" t="s">
        <v>770</v>
      </c>
      <c r="HJ131" s="386" t="s">
        <v>292</v>
      </c>
      <c r="HK131" s="395"/>
      <c r="HM131" s="387">
        <f t="shared" si="329"/>
        <v>40788</v>
      </c>
      <c r="HN131" s="388" t="s">
        <v>1471</v>
      </c>
      <c r="HO131" s="396">
        <v>40337</v>
      </c>
      <c r="HP131" s="389">
        <v>40430</v>
      </c>
      <c r="HQ131" s="390" t="s">
        <v>1559</v>
      </c>
      <c r="HR131" s="391" t="s">
        <v>769</v>
      </c>
      <c r="HS131" s="392" t="s">
        <v>615</v>
      </c>
      <c r="HT131" s="393" t="s">
        <v>1336</v>
      </c>
      <c r="HU131" s="394" t="s">
        <v>1560</v>
      </c>
      <c r="HV131" s="386" t="s">
        <v>292</v>
      </c>
      <c r="HW131" s="395"/>
      <c r="HY131" s="387">
        <f t="shared" si="330"/>
        <v>41269</v>
      </c>
      <c r="HZ131" s="388" t="s">
        <v>1472</v>
      </c>
      <c r="IA131" s="419">
        <v>40788</v>
      </c>
      <c r="IB131" s="419">
        <v>41183</v>
      </c>
      <c r="IC131" s="390" t="s">
        <v>1561</v>
      </c>
      <c r="ID131" s="391" t="s">
        <v>1562</v>
      </c>
      <c r="IE131" s="392" t="s">
        <v>615</v>
      </c>
      <c r="IF131" s="393" t="s">
        <v>1336</v>
      </c>
      <c r="IG131" s="394" t="s">
        <v>1563</v>
      </c>
      <c r="IH131" s="386" t="s">
        <v>292</v>
      </c>
      <c r="II131" s="395"/>
      <c r="IJ131" s="420"/>
      <c r="IK131" s="387" t="str">
        <f t="shared" si="331"/>
        <v/>
      </c>
      <c r="IL131" s="388" t="s">
        <v>292</v>
      </c>
      <c r="IM131" s="419"/>
      <c r="IN131" s="419"/>
      <c r="IO131" s="390" t="s">
        <v>292</v>
      </c>
      <c r="IP131" s="391" t="s">
        <v>292</v>
      </c>
      <c r="IQ131" s="392" t="s">
        <v>292</v>
      </c>
      <c r="IR131" s="393" t="s">
        <v>292</v>
      </c>
      <c r="IS131" s="394" t="s">
        <v>292</v>
      </c>
      <c r="IT131" s="386" t="s">
        <v>292</v>
      </c>
      <c r="IU131" s="395"/>
      <c r="IV131" s="420" t="s">
        <v>292</v>
      </c>
      <c r="IW131" s="387" t="str">
        <f t="shared" si="239"/>
        <v/>
      </c>
      <c r="IX131" s="388" t="str">
        <f t="shared" si="240"/>
        <v/>
      </c>
      <c r="IY131" s="419" t="str">
        <f t="shared" si="246"/>
        <v/>
      </c>
      <c r="IZ131" s="396" t="str">
        <f t="shared" si="247"/>
        <v/>
      </c>
      <c r="JA131" s="390" t="str">
        <f t="shared" si="241"/>
        <v/>
      </c>
      <c r="JB131" s="391" t="str">
        <f t="shared" si="248"/>
        <v/>
      </c>
      <c r="JC131" s="392" t="str">
        <f t="shared" si="242"/>
        <v/>
      </c>
      <c r="JD131" s="393" t="str">
        <f t="shared" si="243"/>
        <v/>
      </c>
      <c r="JE131" s="394" t="str">
        <f t="shared" si="244"/>
        <v/>
      </c>
      <c r="JF131" s="386" t="str">
        <f t="shared" si="245"/>
        <v/>
      </c>
      <c r="JG131" s="395"/>
      <c r="JH131" s="420" t="s">
        <v>292</v>
      </c>
      <c r="JI131" s="387" t="str">
        <f t="shared" si="229"/>
        <v/>
      </c>
      <c r="JJ131" s="388" t="str">
        <f t="shared" si="230"/>
        <v/>
      </c>
      <c r="JK131" s="419" t="str">
        <f t="shared" si="231"/>
        <v/>
      </c>
      <c r="JL131" s="396" t="str">
        <f t="shared" si="232"/>
        <v/>
      </c>
      <c r="JM131" s="390" t="str">
        <f t="shared" si="233"/>
        <v/>
      </c>
      <c r="JN131" s="391" t="str">
        <f t="shared" si="234"/>
        <v/>
      </c>
      <c r="JO131" s="392" t="str">
        <f t="shared" si="235"/>
        <v/>
      </c>
      <c r="JP131" s="393" t="str">
        <f t="shared" si="236"/>
        <v/>
      </c>
      <c r="JQ131" s="394" t="str">
        <f t="shared" si="237"/>
        <v/>
      </c>
      <c r="JR131" s="386" t="str">
        <f t="shared" si="238"/>
        <v/>
      </c>
      <c r="JS131" s="395"/>
      <c r="JT131" s="420" t="s">
        <v>292</v>
      </c>
      <c r="JU131" s="387" t="str">
        <f t="shared" si="217"/>
        <v/>
      </c>
      <c r="JV131" s="388" t="str">
        <f t="shared" si="218"/>
        <v/>
      </c>
      <c r="JW131" s="419" t="str">
        <f t="shared" si="219"/>
        <v/>
      </c>
      <c r="JX131" s="396" t="str">
        <f t="shared" si="220"/>
        <v/>
      </c>
      <c r="JY131" s="390" t="str">
        <f t="shared" si="221"/>
        <v/>
      </c>
      <c r="JZ131" s="391" t="str">
        <f t="shared" si="222"/>
        <v/>
      </c>
      <c r="KA131" s="392" t="str">
        <f t="shared" si="223"/>
        <v/>
      </c>
      <c r="KB131" s="393" t="str">
        <f t="shared" si="224"/>
        <v/>
      </c>
      <c r="KC131" s="394" t="str">
        <f t="shared" si="225"/>
        <v/>
      </c>
      <c r="KD131" s="386" t="str">
        <f t="shared" si="226"/>
        <v/>
      </c>
      <c r="KE131" s="395"/>
      <c r="KF131" s="420"/>
      <c r="KG131" s="387" t="str">
        <f t="shared" si="208"/>
        <v/>
      </c>
      <c r="KH131" s="388" t="str">
        <f t="shared" si="209"/>
        <v/>
      </c>
      <c r="KI131" s="419" t="str">
        <f t="shared" si="210"/>
        <v/>
      </c>
      <c r="KJ131" s="396" t="str">
        <f t="shared" si="211"/>
        <v/>
      </c>
      <c r="KK131" s="390" t="str">
        <f t="shared" si="212"/>
        <v/>
      </c>
      <c r="KL131" s="391" t="str">
        <f t="shared" si="227"/>
        <v/>
      </c>
      <c r="KM131" s="392" t="str">
        <f t="shared" si="213"/>
        <v/>
      </c>
      <c r="KN131" s="393" t="str">
        <f t="shared" si="214"/>
        <v/>
      </c>
      <c r="KO131" s="394" t="str">
        <f t="shared" si="215"/>
        <v/>
      </c>
      <c r="KP131" s="386" t="str">
        <f t="shared" si="216"/>
        <v/>
      </c>
      <c r="KQ131" s="395"/>
      <c r="KR131" s="420"/>
    </row>
    <row r="132" spans="1:304" ht="13.5" customHeight="1">
      <c r="A132" s="385"/>
      <c r="B132" s="421" t="s">
        <v>317</v>
      </c>
      <c r="E132" s="387" t="str">
        <f t="shared" si="311"/>
        <v/>
      </c>
      <c r="F132" s="388"/>
      <c r="G132" s="389"/>
      <c r="H132" s="389"/>
      <c r="I132" s="390"/>
      <c r="J132" s="391"/>
      <c r="K132" s="392"/>
      <c r="L132" s="393"/>
      <c r="M132" s="394"/>
      <c r="O132" s="395"/>
      <c r="P132" s="415"/>
      <c r="Q132" s="387" t="str">
        <f t="shared" si="312"/>
        <v/>
      </c>
      <c r="R132" s="388"/>
      <c r="S132" s="389"/>
      <c r="T132" s="389"/>
      <c r="U132" s="390"/>
      <c r="V132" s="391"/>
      <c r="W132" s="392"/>
      <c r="X132" s="393"/>
      <c r="Y132" s="394"/>
      <c r="AA132" s="395"/>
      <c r="AB132" s="415"/>
      <c r="AC132" s="387" t="str">
        <f t="shared" si="313"/>
        <v/>
      </c>
      <c r="AD132" s="388"/>
      <c r="AE132" s="389"/>
      <c r="AF132" s="389"/>
      <c r="AG132" s="390"/>
      <c r="AH132" s="391"/>
      <c r="AI132" s="392"/>
      <c r="AJ132" s="393"/>
      <c r="AK132" s="394"/>
      <c r="AL132" s="386"/>
      <c r="AM132" s="395"/>
      <c r="AN132" s="415"/>
      <c r="AO132" s="387" t="str">
        <f t="shared" si="314"/>
        <v/>
      </c>
      <c r="AP132" s="388"/>
      <c r="AQ132" s="389"/>
      <c r="AR132" s="389"/>
      <c r="AS132" s="390"/>
      <c r="AT132" s="391"/>
      <c r="AU132" s="392"/>
      <c r="AV132" s="393"/>
      <c r="AW132" s="394"/>
      <c r="AX132" s="386"/>
      <c r="AY132" s="395"/>
      <c r="AZ132" s="415"/>
      <c r="BA132" s="387" t="str">
        <f t="shared" si="315"/>
        <v/>
      </c>
      <c r="BB132" s="388"/>
      <c r="BC132" s="389"/>
      <c r="BD132" s="389"/>
      <c r="BE132" s="390"/>
      <c r="BF132" s="391"/>
      <c r="BG132" s="392"/>
      <c r="BH132" s="393"/>
      <c r="BI132" s="394"/>
      <c r="BJ132" s="386"/>
      <c r="BK132" s="395"/>
      <c r="BL132" s="415"/>
      <c r="BM132" s="387" t="str">
        <f t="shared" si="316"/>
        <v/>
      </c>
      <c r="BN132" s="388"/>
      <c r="BO132" s="389"/>
      <c r="BP132" s="389"/>
      <c r="BQ132" s="390"/>
      <c r="BR132" s="391"/>
      <c r="BS132" s="392"/>
      <c r="BT132" s="393"/>
      <c r="BU132" s="394"/>
      <c r="BV132" s="386"/>
      <c r="BW132" s="395"/>
      <c r="BX132" s="421"/>
      <c r="BY132" s="387" t="str">
        <f t="shared" si="317"/>
        <v/>
      </c>
      <c r="BZ132" s="388"/>
      <c r="CA132" s="389"/>
      <c r="CB132" s="389"/>
      <c r="CC132" s="390"/>
      <c r="CD132" s="391"/>
      <c r="CE132" s="392"/>
      <c r="CF132" s="393"/>
      <c r="CG132" s="394"/>
      <c r="CH132" s="386"/>
      <c r="CI132" s="395"/>
      <c r="CJ132" s="421"/>
      <c r="CK132" s="387" t="str">
        <f t="shared" si="318"/>
        <v/>
      </c>
      <c r="CL132" s="388"/>
      <c r="CM132" s="389"/>
      <c r="CN132" s="389"/>
      <c r="CO132" s="390"/>
      <c r="CP132" s="391"/>
      <c r="CQ132" s="392"/>
      <c r="CR132" s="393"/>
      <c r="CS132" s="394"/>
      <c r="CT132" s="386"/>
      <c r="CU132" s="395"/>
      <c r="CV132" s="415"/>
      <c r="CW132" s="387" t="str">
        <f t="shared" si="319"/>
        <v/>
      </c>
      <c r="CX132" s="388"/>
      <c r="CY132" s="389"/>
      <c r="CZ132" s="389"/>
      <c r="DA132" s="390"/>
      <c r="DB132" s="391"/>
      <c r="DC132" s="392"/>
      <c r="DD132" s="393"/>
      <c r="DE132" s="394"/>
      <c r="DF132" s="386"/>
      <c r="DG132" s="395"/>
      <c r="DH132" s="415"/>
      <c r="DI132" s="387" t="str">
        <f t="shared" si="320"/>
        <v/>
      </c>
      <c r="DJ132" s="388"/>
      <c r="DK132" s="389"/>
      <c r="DL132" s="389"/>
      <c r="DM132" s="390"/>
      <c r="DN132" s="391"/>
      <c r="DO132" s="392"/>
      <c r="DP132" s="393"/>
      <c r="DQ132" s="394"/>
      <c r="DR132" s="386"/>
      <c r="DS132" s="395"/>
      <c r="DT132" s="421"/>
      <c r="DU132" s="387" t="str">
        <f t="shared" si="321"/>
        <v/>
      </c>
      <c r="DV132" s="388"/>
      <c r="DW132" s="389"/>
      <c r="DX132" s="389"/>
      <c r="DY132" s="390"/>
      <c r="DZ132" s="391"/>
      <c r="EA132" s="392"/>
      <c r="EB132" s="393"/>
      <c r="EC132" s="394"/>
      <c r="ED132" s="386"/>
      <c r="EE132" s="395"/>
      <c r="EF132" s="415"/>
      <c r="EG132" s="387" t="str">
        <f t="shared" si="322"/>
        <v/>
      </c>
      <c r="EH132" s="388"/>
      <c r="EI132" s="389"/>
      <c r="EJ132" s="389"/>
      <c r="EK132" s="390"/>
      <c r="EL132" s="391"/>
      <c r="EM132" s="392"/>
      <c r="EN132" s="393"/>
      <c r="EO132" s="394"/>
      <c r="EP132" s="386"/>
      <c r="EQ132" s="395"/>
      <c r="ER132" s="415"/>
      <c r="ES132" s="387" t="str">
        <f t="shared" si="323"/>
        <v/>
      </c>
      <c r="ET132" s="388"/>
      <c r="EU132" s="389"/>
      <c r="EV132" s="389"/>
      <c r="EW132" s="390"/>
      <c r="EX132" s="391"/>
      <c r="EY132" s="392"/>
      <c r="EZ132" s="393"/>
      <c r="FA132" s="394"/>
      <c r="FB132" s="386"/>
      <c r="FC132" s="395"/>
      <c r="FD132" s="418"/>
      <c r="FE132" s="387" t="str">
        <f t="shared" si="324"/>
        <v/>
      </c>
      <c r="FF132" s="388"/>
      <c r="FG132" s="389"/>
      <c r="FH132" s="389"/>
      <c r="FI132" s="390"/>
      <c r="FJ132" s="391"/>
      <c r="FK132" s="392"/>
      <c r="FL132" s="393"/>
      <c r="FM132" s="394"/>
      <c r="FN132" s="386"/>
      <c r="FO132" s="395"/>
      <c r="FP132" s="418"/>
      <c r="FQ132" s="387" t="str">
        <f t="shared" si="325"/>
        <v/>
      </c>
      <c r="FR132" s="388"/>
      <c r="FS132" s="389"/>
      <c r="FT132" s="389"/>
      <c r="FU132" s="390"/>
      <c r="FV132" s="391"/>
      <c r="FW132" s="392"/>
      <c r="FX132" s="393"/>
      <c r="FY132" s="394"/>
      <c r="FZ132" s="386"/>
      <c r="GA132" s="395"/>
      <c r="GB132" s="415"/>
      <c r="GC132" s="387" t="str">
        <f t="shared" si="326"/>
        <v/>
      </c>
      <c r="GD132" s="388"/>
      <c r="GE132" s="389"/>
      <c r="GF132" s="389"/>
      <c r="GG132" s="390"/>
      <c r="GH132" s="391"/>
      <c r="GI132" s="392"/>
      <c r="GJ132" s="393"/>
      <c r="GK132" s="394"/>
      <c r="GL132" s="386"/>
      <c r="GM132" s="395"/>
      <c r="GN132" s="415"/>
      <c r="GO132" s="387" t="str">
        <f t="shared" si="327"/>
        <v/>
      </c>
      <c r="GP132" s="388"/>
      <c r="GQ132" s="389"/>
      <c r="GR132" s="389"/>
      <c r="GS132" s="390"/>
      <c r="GT132" s="391"/>
      <c r="GU132" s="392"/>
      <c r="GV132" s="393"/>
      <c r="GW132" s="394"/>
      <c r="GX132" s="386"/>
      <c r="GY132" s="395"/>
      <c r="GZ132" s="415"/>
      <c r="HA132" s="387">
        <f t="shared" si="328"/>
        <v>40337</v>
      </c>
      <c r="HB132" s="388" t="s">
        <v>375</v>
      </c>
      <c r="HC132" s="389">
        <v>40185</v>
      </c>
      <c r="HD132" s="389">
        <v>40337</v>
      </c>
      <c r="HE132" s="390" t="s">
        <v>1248</v>
      </c>
      <c r="HF132" s="391" t="s">
        <v>769</v>
      </c>
      <c r="HG132" s="392" t="s">
        <v>615</v>
      </c>
      <c r="HH132" s="393" t="s">
        <v>1336</v>
      </c>
      <c r="HI132" s="394" t="s">
        <v>1249</v>
      </c>
      <c r="HJ132" s="386"/>
      <c r="HK132" s="395"/>
      <c r="HM132" s="387">
        <f t="shared" si="329"/>
        <v>40788</v>
      </c>
      <c r="HN132" s="388" t="s">
        <v>1471</v>
      </c>
      <c r="HO132" s="396">
        <v>40430</v>
      </c>
      <c r="HP132" s="389">
        <v>40788</v>
      </c>
      <c r="HQ132" s="390" t="s">
        <v>1490</v>
      </c>
      <c r="HR132" s="391" t="s">
        <v>1491</v>
      </c>
      <c r="HS132" s="392" t="s">
        <v>615</v>
      </c>
      <c r="HT132" s="393" t="s">
        <v>1336</v>
      </c>
      <c r="HU132" s="394" t="s">
        <v>1492</v>
      </c>
      <c r="HV132" s="386" t="s">
        <v>292</v>
      </c>
      <c r="HW132" s="395"/>
      <c r="HY132" s="387">
        <f t="shared" si="330"/>
        <v>41269</v>
      </c>
      <c r="HZ132" s="388" t="s">
        <v>1472</v>
      </c>
      <c r="IA132" s="419">
        <v>41183</v>
      </c>
      <c r="IB132" s="419">
        <v>41269</v>
      </c>
      <c r="IC132" s="390" t="s">
        <v>982</v>
      </c>
      <c r="ID132" s="391" t="s">
        <v>983</v>
      </c>
      <c r="IE132" s="392" t="s">
        <v>615</v>
      </c>
      <c r="IF132" s="393" t="s">
        <v>1336</v>
      </c>
      <c r="IG132" s="394" t="s">
        <v>984</v>
      </c>
      <c r="IH132" s="386" t="s">
        <v>292</v>
      </c>
      <c r="II132" s="395"/>
      <c r="IJ132" s="420"/>
      <c r="IK132" s="387" t="str">
        <f t="shared" si="331"/>
        <v/>
      </c>
      <c r="IL132" s="388" t="s">
        <v>292</v>
      </c>
      <c r="IM132" s="419"/>
      <c r="IN132" s="419"/>
      <c r="IO132" s="390" t="s">
        <v>292</v>
      </c>
      <c r="IP132" s="391" t="s">
        <v>292</v>
      </c>
      <c r="IQ132" s="392" t="s">
        <v>292</v>
      </c>
      <c r="IR132" s="393" t="s">
        <v>292</v>
      </c>
      <c r="IS132" s="394" t="s">
        <v>292</v>
      </c>
      <c r="IT132" s="386" t="s">
        <v>292</v>
      </c>
      <c r="IU132" s="395"/>
      <c r="IV132" s="420" t="s">
        <v>292</v>
      </c>
      <c r="IW132" s="387" t="str">
        <f t="shared" si="239"/>
        <v/>
      </c>
      <c r="IX132" s="388" t="str">
        <f t="shared" si="240"/>
        <v/>
      </c>
      <c r="IY132" s="419" t="str">
        <f t="shared" si="246"/>
        <v/>
      </c>
      <c r="IZ132" s="396" t="str">
        <f t="shared" si="247"/>
        <v/>
      </c>
      <c r="JA132" s="390" t="str">
        <f t="shared" si="241"/>
        <v/>
      </c>
      <c r="JB132" s="391" t="str">
        <f t="shared" si="248"/>
        <v/>
      </c>
      <c r="JC132" s="392" t="str">
        <f t="shared" si="242"/>
        <v/>
      </c>
      <c r="JD132" s="393" t="str">
        <f t="shared" si="243"/>
        <v/>
      </c>
      <c r="JE132" s="394" t="str">
        <f t="shared" si="244"/>
        <v/>
      </c>
      <c r="JF132" s="386" t="str">
        <f t="shared" si="245"/>
        <v/>
      </c>
      <c r="JG132" s="395"/>
      <c r="JH132" s="420" t="s">
        <v>292</v>
      </c>
      <c r="JI132" s="387" t="str">
        <f t="shared" si="229"/>
        <v/>
      </c>
      <c r="JJ132" s="388" t="str">
        <f t="shared" si="230"/>
        <v/>
      </c>
      <c r="JK132" s="419" t="str">
        <f t="shared" si="231"/>
        <v/>
      </c>
      <c r="JL132" s="396" t="str">
        <f t="shared" si="232"/>
        <v/>
      </c>
      <c r="JM132" s="390" t="str">
        <f t="shared" si="233"/>
        <v/>
      </c>
      <c r="JN132" s="391" t="str">
        <f t="shared" si="234"/>
        <v/>
      </c>
      <c r="JO132" s="392" t="str">
        <f t="shared" si="235"/>
        <v/>
      </c>
      <c r="JP132" s="393" t="str">
        <f t="shared" si="236"/>
        <v/>
      </c>
      <c r="JQ132" s="394" t="str">
        <f t="shared" si="237"/>
        <v/>
      </c>
      <c r="JR132" s="386" t="str">
        <f t="shared" si="238"/>
        <v/>
      </c>
      <c r="JS132" s="395"/>
      <c r="JT132" s="420" t="s">
        <v>292</v>
      </c>
      <c r="JU132" s="387" t="str">
        <f t="shared" si="217"/>
        <v/>
      </c>
      <c r="JV132" s="388" t="str">
        <f t="shared" si="218"/>
        <v/>
      </c>
      <c r="JW132" s="419" t="str">
        <f t="shared" si="219"/>
        <v/>
      </c>
      <c r="JX132" s="396" t="str">
        <f t="shared" si="220"/>
        <v/>
      </c>
      <c r="JY132" s="390" t="str">
        <f t="shared" si="221"/>
        <v/>
      </c>
      <c r="JZ132" s="391" t="str">
        <f t="shared" si="222"/>
        <v/>
      </c>
      <c r="KA132" s="392" t="str">
        <f t="shared" si="223"/>
        <v/>
      </c>
      <c r="KB132" s="393" t="str">
        <f t="shared" si="224"/>
        <v/>
      </c>
      <c r="KC132" s="394" t="str">
        <f t="shared" si="225"/>
        <v/>
      </c>
      <c r="KD132" s="386" t="str">
        <f t="shared" si="226"/>
        <v/>
      </c>
      <c r="KE132" s="395"/>
      <c r="KF132" s="420"/>
      <c r="KG132" s="387" t="str">
        <f t="shared" si="208"/>
        <v/>
      </c>
      <c r="KH132" s="388" t="str">
        <f t="shared" si="209"/>
        <v/>
      </c>
      <c r="KI132" s="419" t="str">
        <f t="shared" si="210"/>
        <v/>
      </c>
      <c r="KJ132" s="396" t="str">
        <f t="shared" si="211"/>
        <v/>
      </c>
      <c r="KK132" s="390" t="str">
        <f t="shared" si="212"/>
        <v/>
      </c>
      <c r="KL132" s="391" t="str">
        <f t="shared" si="227"/>
        <v/>
      </c>
      <c r="KM132" s="392" t="str">
        <f t="shared" si="213"/>
        <v/>
      </c>
      <c r="KN132" s="393" t="str">
        <f t="shared" si="214"/>
        <v/>
      </c>
      <c r="KO132" s="394" t="str">
        <f t="shared" si="215"/>
        <v/>
      </c>
      <c r="KP132" s="386" t="str">
        <f t="shared" si="216"/>
        <v/>
      </c>
      <c r="KQ132" s="395"/>
      <c r="KR132" s="420"/>
    </row>
    <row r="133" spans="1:304" ht="13.5" customHeight="1">
      <c r="A133" s="385"/>
      <c r="B133" s="415" t="s">
        <v>600</v>
      </c>
      <c r="E133" s="387" t="str">
        <f t="shared" si="311"/>
        <v/>
      </c>
      <c r="F133" s="388" t="s">
        <v>292</v>
      </c>
      <c r="G133" s="389" t="s">
        <v>292</v>
      </c>
      <c r="H133" s="389" t="s">
        <v>292</v>
      </c>
      <c r="I133" s="390" t="s">
        <v>292</v>
      </c>
      <c r="J133" s="391" t="s">
        <v>292</v>
      </c>
      <c r="K133" s="392" t="s">
        <v>292</v>
      </c>
      <c r="L133" s="393" t="s">
        <v>292</v>
      </c>
      <c r="M133" s="394" t="s">
        <v>292</v>
      </c>
      <c r="N133" s="386" t="s">
        <v>292</v>
      </c>
      <c r="O133" s="395"/>
      <c r="P133" s="415"/>
      <c r="Q133" s="387" t="str">
        <f t="shared" si="312"/>
        <v/>
      </c>
      <c r="R133" s="388" t="s">
        <v>292</v>
      </c>
      <c r="S133" s="389" t="s">
        <v>292</v>
      </c>
      <c r="T133" s="389" t="s">
        <v>292</v>
      </c>
      <c r="U133" s="390" t="s">
        <v>292</v>
      </c>
      <c r="V133" s="391" t="s">
        <v>292</v>
      </c>
      <c r="W133" s="392" t="s">
        <v>292</v>
      </c>
      <c r="X133" s="393" t="s">
        <v>292</v>
      </c>
      <c r="Y133" s="394" t="s">
        <v>292</v>
      </c>
      <c r="Z133" s="386" t="s">
        <v>292</v>
      </c>
      <c r="AA133" s="395"/>
      <c r="AB133" s="415"/>
      <c r="AC133" s="387" t="str">
        <f t="shared" si="313"/>
        <v/>
      </c>
      <c r="AD133" s="388" t="s">
        <v>292</v>
      </c>
      <c r="AE133" s="389" t="s">
        <v>292</v>
      </c>
      <c r="AF133" s="389" t="s">
        <v>292</v>
      </c>
      <c r="AG133" s="390" t="s">
        <v>292</v>
      </c>
      <c r="AH133" s="391" t="s">
        <v>292</v>
      </c>
      <c r="AI133" s="392" t="s">
        <v>292</v>
      </c>
      <c r="AJ133" s="393" t="s">
        <v>292</v>
      </c>
      <c r="AK133" s="394" t="s">
        <v>292</v>
      </c>
      <c r="AL133" s="386" t="s">
        <v>292</v>
      </c>
      <c r="AM133" s="395"/>
      <c r="AN133" s="415"/>
      <c r="AO133" s="387" t="str">
        <f t="shared" si="314"/>
        <v/>
      </c>
      <c r="AP133" s="388" t="s">
        <v>292</v>
      </c>
      <c r="AQ133" s="389" t="s">
        <v>292</v>
      </c>
      <c r="AR133" s="389" t="s">
        <v>292</v>
      </c>
      <c r="AS133" s="390" t="s">
        <v>292</v>
      </c>
      <c r="AT133" s="391" t="s">
        <v>292</v>
      </c>
      <c r="AU133" s="392" t="s">
        <v>292</v>
      </c>
      <c r="AV133" s="393" t="s">
        <v>292</v>
      </c>
      <c r="AW133" s="394" t="s">
        <v>292</v>
      </c>
      <c r="AX133" s="386" t="s">
        <v>292</v>
      </c>
      <c r="AY133" s="395"/>
      <c r="AZ133" s="415"/>
      <c r="BA133" s="387" t="str">
        <f t="shared" si="315"/>
        <v/>
      </c>
      <c r="BB133" s="388" t="s">
        <v>292</v>
      </c>
      <c r="BC133" s="389" t="s">
        <v>292</v>
      </c>
      <c r="BD133" s="389" t="s">
        <v>292</v>
      </c>
      <c r="BE133" s="390" t="s">
        <v>292</v>
      </c>
      <c r="BF133" s="391" t="s">
        <v>292</v>
      </c>
      <c r="BG133" s="392" t="s">
        <v>292</v>
      </c>
      <c r="BH133" s="393" t="s">
        <v>292</v>
      </c>
      <c r="BI133" s="394" t="s">
        <v>292</v>
      </c>
      <c r="BJ133" s="386" t="s">
        <v>292</v>
      </c>
      <c r="BK133" s="395"/>
      <c r="BL133" s="415"/>
      <c r="BM133" s="387" t="str">
        <f t="shared" si="316"/>
        <v/>
      </c>
      <c r="BN133" s="388" t="s">
        <v>292</v>
      </c>
      <c r="BO133" s="389" t="s">
        <v>292</v>
      </c>
      <c r="BP133" s="389" t="s">
        <v>292</v>
      </c>
      <c r="BQ133" s="390" t="s">
        <v>292</v>
      </c>
      <c r="BR133" s="391" t="s">
        <v>292</v>
      </c>
      <c r="BS133" s="392" t="s">
        <v>292</v>
      </c>
      <c r="BT133" s="393" t="s">
        <v>292</v>
      </c>
      <c r="BU133" s="394" t="s">
        <v>292</v>
      </c>
      <c r="BV133" s="386" t="s">
        <v>292</v>
      </c>
      <c r="BW133" s="395"/>
      <c r="BX133" s="421"/>
      <c r="BY133" s="387" t="str">
        <f t="shared" si="317"/>
        <v/>
      </c>
      <c r="BZ133" s="388" t="s">
        <v>292</v>
      </c>
      <c r="CA133" s="389" t="s">
        <v>292</v>
      </c>
      <c r="CB133" s="389" t="s">
        <v>292</v>
      </c>
      <c r="CC133" s="390" t="s">
        <v>292</v>
      </c>
      <c r="CD133" s="391" t="s">
        <v>292</v>
      </c>
      <c r="CE133" s="392" t="s">
        <v>292</v>
      </c>
      <c r="CF133" s="393" t="s">
        <v>292</v>
      </c>
      <c r="CG133" s="394" t="s">
        <v>292</v>
      </c>
      <c r="CH133" s="386" t="s">
        <v>292</v>
      </c>
      <c r="CI133" s="395"/>
      <c r="CJ133" s="421"/>
      <c r="CK133" s="387" t="str">
        <f t="shared" si="318"/>
        <v/>
      </c>
      <c r="CL133" s="388" t="s">
        <v>292</v>
      </c>
      <c r="CM133" s="389" t="s">
        <v>292</v>
      </c>
      <c r="CN133" s="389" t="s">
        <v>292</v>
      </c>
      <c r="CO133" s="390" t="s">
        <v>292</v>
      </c>
      <c r="CP133" s="391" t="s">
        <v>292</v>
      </c>
      <c r="CQ133" s="392" t="s">
        <v>292</v>
      </c>
      <c r="CR133" s="393" t="s">
        <v>292</v>
      </c>
      <c r="CS133" s="394" t="s">
        <v>292</v>
      </c>
      <c r="CT133" s="386" t="s">
        <v>292</v>
      </c>
      <c r="CU133" s="395"/>
      <c r="CV133" s="415"/>
      <c r="CW133" s="387" t="str">
        <f t="shared" si="319"/>
        <v/>
      </c>
      <c r="CX133" s="388" t="s">
        <v>292</v>
      </c>
      <c r="CY133" s="389" t="s">
        <v>292</v>
      </c>
      <c r="CZ133" s="389" t="s">
        <v>292</v>
      </c>
      <c r="DA133" s="390" t="s">
        <v>292</v>
      </c>
      <c r="DB133" s="391" t="s">
        <v>292</v>
      </c>
      <c r="DC133" s="392" t="s">
        <v>292</v>
      </c>
      <c r="DD133" s="393" t="s">
        <v>292</v>
      </c>
      <c r="DE133" s="394" t="s">
        <v>292</v>
      </c>
      <c r="DF133" s="386" t="s">
        <v>292</v>
      </c>
      <c r="DG133" s="395"/>
      <c r="DH133" s="415"/>
      <c r="DI133" s="387" t="str">
        <f t="shared" si="320"/>
        <v/>
      </c>
      <c r="DJ133" s="388" t="s">
        <v>292</v>
      </c>
      <c r="DK133" s="389" t="s">
        <v>292</v>
      </c>
      <c r="DL133" s="389" t="s">
        <v>292</v>
      </c>
      <c r="DM133" s="390" t="s">
        <v>292</v>
      </c>
      <c r="DN133" s="391" t="s">
        <v>292</v>
      </c>
      <c r="DO133" s="392" t="s">
        <v>292</v>
      </c>
      <c r="DP133" s="393" t="s">
        <v>292</v>
      </c>
      <c r="DQ133" s="394" t="s">
        <v>292</v>
      </c>
      <c r="DR133" s="386" t="s">
        <v>292</v>
      </c>
      <c r="DS133" s="395"/>
      <c r="DT133" s="421"/>
      <c r="DU133" s="387" t="str">
        <f t="shared" si="321"/>
        <v/>
      </c>
      <c r="DV133" s="388" t="s">
        <v>292</v>
      </c>
      <c r="DW133" s="389" t="s">
        <v>292</v>
      </c>
      <c r="DX133" s="389" t="s">
        <v>292</v>
      </c>
      <c r="DY133" s="390" t="s">
        <v>292</v>
      </c>
      <c r="DZ133" s="391" t="s">
        <v>292</v>
      </c>
      <c r="EA133" s="392" t="s">
        <v>292</v>
      </c>
      <c r="EB133" s="393" t="s">
        <v>292</v>
      </c>
      <c r="EC133" s="394" t="s">
        <v>292</v>
      </c>
      <c r="ED133" s="386" t="s">
        <v>292</v>
      </c>
      <c r="EE133" s="395"/>
      <c r="EF133" s="415"/>
      <c r="EG133" s="387" t="str">
        <f t="shared" si="322"/>
        <v/>
      </c>
      <c r="EH133" s="388" t="s">
        <v>292</v>
      </c>
      <c r="EI133" s="389" t="s">
        <v>292</v>
      </c>
      <c r="EJ133" s="389" t="s">
        <v>292</v>
      </c>
      <c r="EK133" s="390" t="s">
        <v>292</v>
      </c>
      <c r="EL133" s="391" t="s">
        <v>292</v>
      </c>
      <c r="EM133" s="392" t="s">
        <v>292</v>
      </c>
      <c r="EN133" s="393" t="s">
        <v>292</v>
      </c>
      <c r="EO133" s="394" t="s">
        <v>292</v>
      </c>
      <c r="EP133" s="386" t="s">
        <v>292</v>
      </c>
      <c r="EQ133" s="395"/>
      <c r="ER133" s="415"/>
      <c r="ES133" s="387" t="str">
        <f t="shared" si="323"/>
        <v/>
      </c>
      <c r="ET133" s="388" t="s">
        <v>292</v>
      </c>
      <c r="EU133" s="389" t="s">
        <v>292</v>
      </c>
      <c r="EV133" s="389" t="s">
        <v>292</v>
      </c>
      <c r="EW133" s="390" t="s">
        <v>292</v>
      </c>
      <c r="EX133" s="391" t="s">
        <v>292</v>
      </c>
      <c r="EY133" s="392" t="s">
        <v>292</v>
      </c>
      <c r="EZ133" s="393" t="s">
        <v>292</v>
      </c>
      <c r="FA133" s="394" t="s">
        <v>292</v>
      </c>
      <c r="FB133" s="386" t="s">
        <v>292</v>
      </c>
      <c r="FC133" s="395"/>
      <c r="FD133" s="418"/>
      <c r="FE133" s="387">
        <f t="shared" si="324"/>
        <v>39351</v>
      </c>
      <c r="FF133" s="388" t="s">
        <v>370</v>
      </c>
      <c r="FG133" s="389">
        <v>38986</v>
      </c>
      <c r="FH133" s="389">
        <v>39321</v>
      </c>
      <c r="FI133" s="390" t="s">
        <v>668</v>
      </c>
      <c r="FJ133" s="391" t="s">
        <v>669</v>
      </c>
      <c r="FK133" s="392" t="s">
        <v>615</v>
      </c>
      <c r="FL133" s="393" t="s">
        <v>1335</v>
      </c>
      <c r="FM133" s="394" t="s">
        <v>670</v>
      </c>
      <c r="FN133" s="386" t="s">
        <v>292</v>
      </c>
      <c r="FO133" s="395"/>
      <c r="FP133" s="418"/>
      <c r="FQ133" s="387">
        <f t="shared" si="325"/>
        <v>39662</v>
      </c>
      <c r="FR133" s="388" t="s">
        <v>372</v>
      </c>
      <c r="FS133" s="389">
        <v>39351</v>
      </c>
      <c r="FT133" s="389">
        <v>39662</v>
      </c>
      <c r="FU133" s="390" t="s">
        <v>631</v>
      </c>
      <c r="FV133" s="391" t="s">
        <v>632</v>
      </c>
      <c r="FW133" s="392" t="s">
        <v>615</v>
      </c>
      <c r="FX133" s="393" t="s">
        <v>1335</v>
      </c>
      <c r="FY133" s="394" t="s">
        <v>633</v>
      </c>
      <c r="FZ133" s="386" t="s">
        <v>292</v>
      </c>
      <c r="GA133" s="395"/>
      <c r="GB133" s="418"/>
      <c r="GC133" s="387">
        <f t="shared" si="326"/>
        <v>39715</v>
      </c>
      <c r="GD133" s="388" t="s">
        <v>373</v>
      </c>
      <c r="GE133" s="389">
        <v>39662</v>
      </c>
      <c r="GF133" s="389">
        <v>39715</v>
      </c>
      <c r="GG133" s="390" t="s">
        <v>1241</v>
      </c>
      <c r="GH133" s="391" t="s">
        <v>629</v>
      </c>
      <c r="GI133" s="392" t="s">
        <v>677</v>
      </c>
      <c r="GJ133" s="393" t="s">
        <v>1335</v>
      </c>
      <c r="GK133" s="394" t="s">
        <v>1242</v>
      </c>
      <c r="GL133" s="386" t="s">
        <v>292</v>
      </c>
      <c r="GM133" s="395"/>
      <c r="GN133" s="418"/>
      <c r="GO133" s="387" t="str">
        <f t="shared" si="327"/>
        <v/>
      </c>
      <c r="GP133" s="388" t="s">
        <v>292</v>
      </c>
      <c r="GQ133" s="389" t="s">
        <v>292</v>
      </c>
      <c r="GR133" s="389" t="s">
        <v>292</v>
      </c>
      <c r="GS133" s="390" t="s">
        <v>292</v>
      </c>
      <c r="GT133" s="391" t="s">
        <v>292</v>
      </c>
      <c r="GU133" s="392" t="s">
        <v>292</v>
      </c>
      <c r="GV133" s="393" t="s">
        <v>292</v>
      </c>
      <c r="GW133" s="394" t="s">
        <v>292</v>
      </c>
      <c r="GX133" s="386"/>
      <c r="GY133" s="395"/>
      <c r="GZ133" s="415"/>
      <c r="HA133" s="387">
        <f t="shared" si="328"/>
        <v>40337</v>
      </c>
      <c r="HB133" s="388" t="s">
        <v>375</v>
      </c>
      <c r="HC133" s="389">
        <v>40072</v>
      </c>
      <c r="HD133" s="389">
        <v>40337</v>
      </c>
      <c r="HE133" s="390" t="s">
        <v>831</v>
      </c>
      <c r="HF133" s="391" t="s">
        <v>680</v>
      </c>
      <c r="HG133" s="392" t="s">
        <v>615</v>
      </c>
      <c r="HH133" s="393" t="s">
        <v>1336</v>
      </c>
      <c r="HI133" s="394" t="s">
        <v>832</v>
      </c>
      <c r="HJ133" s="386" t="s">
        <v>292</v>
      </c>
      <c r="HK133" s="395"/>
      <c r="HM133" s="387">
        <f t="shared" si="329"/>
        <v>40788</v>
      </c>
      <c r="HN133" s="388" t="s">
        <v>1471</v>
      </c>
      <c r="HO133" s="396">
        <v>40337</v>
      </c>
      <c r="HP133" s="389">
        <v>40430</v>
      </c>
      <c r="HQ133" s="390" t="s">
        <v>831</v>
      </c>
      <c r="HR133" s="391" t="s">
        <v>680</v>
      </c>
      <c r="HS133" s="392" t="s">
        <v>615</v>
      </c>
      <c r="HT133" s="393" t="s">
        <v>1336</v>
      </c>
      <c r="HU133" s="394" t="s">
        <v>832</v>
      </c>
      <c r="HV133" s="386" t="s">
        <v>292</v>
      </c>
      <c r="HW133" s="395"/>
      <c r="HY133" s="387">
        <f t="shared" si="330"/>
        <v>41269</v>
      </c>
      <c r="HZ133" s="388" t="s">
        <v>1472</v>
      </c>
      <c r="IA133" s="419">
        <v>40788</v>
      </c>
      <c r="IB133" s="419">
        <v>40921</v>
      </c>
      <c r="IC133" s="390" t="s">
        <v>1564</v>
      </c>
      <c r="ID133" s="391" t="s">
        <v>635</v>
      </c>
      <c r="IE133" s="392" t="s">
        <v>615</v>
      </c>
      <c r="IF133" s="393" t="s">
        <v>1336</v>
      </c>
      <c r="IG133" s="394" t="s">
        <v>1565</v>
      </c>
      <c r="IH133" s="386" t="s">
        <v>292</v>
      </c>
      <c r="II133" s="395"/>
      <c r="IJ133" s="420"/>
      <c r="IK133" s="387">
        <f t="shared" si="331"/>
        <v>41997</v>
      </c>
      <c r="IL133" s="388" t="s">
        <v>371</v>
      </c>
      <c r="IM133" s="419">
        <v>41269</v>
      </c>
      <c r="IN133" s="419">
        <v>41885</v>
      </c>
      <c r="IO133" s="390" t="s">
        <v>1566</v>
      </c>
      <c r="IP133" s="391" t="s">
        <v>676</v>
      </c>
      <c r="IQ133" s="392" t="s">
        <v>615</v>
      </c>
      <c r="IR133" s="393" t="s">
        <v>1335</v>
      </c>
      <c r="IS133" s="394" t="s">
        <v>1567</v>
      </c>
      <c r="IT133" s="386" t="s">
        <v>292</v>
      </c>
      <c r="IU133" s="395"/>
      <c r="IV133" s="420" t="s">
        <v>292</v>
      </c>
      <c r="IW133" s="387">
        <f t="shared" ref="IW133:IW136" si="369">IF(JA133="","",IW$3)</f>
        <v>43040</v>
      </c>
      <c r="IX133" s="388" t="str">
        <f t="shared" ref="IX133:IX136" si="370">IF(JA133="","",IW$1)</f>
        <v>Abe III</v>
      </c>
      <c r="IY133" s="419">
        <f t="shared" ref="IY133" si="371">IF(JA133="","",IW$2)</f>
        <v>41997</v>
      </c>
      <c r="IZ133" s="396">
        <v>42284</v>
      </c>
      <c r="JA133" s="390" t="str">
        <f t="shared" ref="JA133:JA136" si="372">IF(JH133="","",IF(ISNUMBER(SEARCH(":",JH133)),MID(JH133,FIND(":",JH133)+2,FIND("(",JH133)-FIND(":",JH133)-3),LEFT(JH133,FIND("(",JH133)-2)))</f>
        <v>Eriko Yamatani</v>
      </c>
      <c r="JB133" s="391" t="str">
        <f t="shared" ref="JB133:JB136" si="373">IF(JH133="","",MID(JH133,FIND("(",JH133)+1,4))</f>
        <v>1950</v>
      </c>
      <c r="JC133" s="392" t="str">
        <f t="shared" ref="JC133:JC136" si="374">IF(ISNUMBER(SEARCH("*female*",JH133)),"female",IF(ISNUMBER(SEARCH("*male*",JH133)),"male",""))</f>
        <v>female</v>
      </c>
      <c r="JD133" s="393" t="s">
        <v>1335</v>
      </c>
      <c r="JE133" s="394" t="str">
        <f t="shared" si="244"/>
        <v>Yamatani_Eriko_1950</v>
      </c>
      <c r="JF133" s="386" t="str">
        <f t="shared" ref="JF133:JF136" si="375">IF(JH133="","",IF((LEN(JH133)-LEN(SUBSTITUTE(JH133,"male","")))/LEN("male")&gt;1,"!",IF(RIGHT(JH133,1)=")","",IF(RIGHT(JH133,2)=") ","",IF(RIGHT(JH133,2)=").","","!!")))))</f>
        <v/>
      </c>
      <c r="JG133" s="395"/>
      <c r="JH133" s="42" t="s">
        <v>1843</v>
      </c>
      <c r="JI133" s="387" t="str">
        <f t="shared" si="229"/>
        <v/>
      </c>
      <c r="JJ133" s="388" t="str">
        <f t="shared" si="230"/>
        <v/>
      </c>
      <c r="JK133" s="419" t="str">
        <f t="shared" si="231"/>
        <v/>
      </c>
      <c r="JL133" s="396" t="str">
        <f t="shared" si="232"/>
        <v/>
      </c>
      <c r="JM133" s="390" t="str">
        <f t="shared" si="233"/>
        <v/>
      </c>
      <c r="JN133" s="391" t="str">
        <f t="shared" si="234"/>
        <v/>
      </c>
      <c r="JO133" s="392" t="str">
        <f t="shared" si="235"/>
        <v/>
      </c>
      <c r="JP133" s="393" t="str">
        <f t="shared" si="236"/>
        <v/>
      </c>
      <c r="JQ133" s="394" t="str">
        <f t="shared" si="237"/>
        <v/>
      </c>
      <c r="JR133" s="386" t="str">
        <f t="shared" si="238"/>
        <v/>
      </c>
      <c r="JS133" s="395"/>
      <c r="JT133" s="420" t="s">
        <v>292</v>
      </c>
      <c r="JU133" s="387" t="str">
        <f t="shared" si="217"/>
        <v/>
      </c>
      <c r="JV133" s="388" t="str">
        <f t="shared" si="218"/>
        <v/>
      </c>
      <c r="JW133" s="419" t="str">
        <f t="shared" si="219"/>
        <v/>
      </c>
      <c r="JX133" s="396" t="str">
        <f t="shared" si="220"/>
        <v/>
      </c>
      <c r="JY133" s="390" t="str">
        <f t="shared" si="221"/>
        <v/>
      </c>
      <c r="JZ133" s="391" t="str">
        <f t="shared" si="222"/>
        <v/>
      </c>
      <c r="KA133" s="392" t="str">
        <f t="shared" si="223"/>
        <v/>
      </c>
      <c r="KB133" s="393" t="str">
        <f t="shared" si="224"/>
        <v/>
      </c>
      <c r="KC133" s="394" t="str">
        <f t="shared" si="225"/>
        <v/>
      </c>
      <c r="KD133" s="386" t="str">
        <f t="shared" si="226"/>
        <v/>
      </c>
      <c r="KE133" s="395"/>
      <c r="KF133" s="420"/>
      <c r="KG133" s="387" t="str">
        <f t="shared" si="208"/>
        <v/>
      </c>
      <c r="KH133" s="388" t="str">
        <f t="shared" si="209"/>
        <v/>
      </c>
      <c r="KI133" s="419" t="str">
        <f t="shared" si="210"/>
        <v/>
      </c>
      <c r="KJ133" s="396" t="str">
        <f t="shared" si="211"/>
        <v/>
      </c>
      <c r="KK133" s="390" t="str">
        <f t="shared" si="212"/>
        <v/>
      </c>
      <c r="KL133" s="391" t="str">
        <f t="shared" si="227"/>
        <v/>
      </c>
      <c r="KM133" s="392" t="str">
        <f t="shared" si="213"/>
        <v/>
      </c>
      <c r="KN133" s="393" t="str">
        <f t="shared" si="214"/>
        <v/>
      </c>
      <c r="KO133" s="394" t="str">
        <f t="shared" si="215"/>
        <v/>
      </c>
      <c r="KP133" s="386" t="str">
        <f t="shared" si="216"/>
        <v/>
      </c>
      <c r="KQ133" s="395"/>
      <c r="KR133" s="420"/>
    </row>
    <row r="134" spans="1:304" ht="13.5" customHeight="1">
      <c r="A134" s="385"/>
      <c r="B134" s="415" t="s">
        <v>600</v>
      </c>
      <c r="E134" s="387" t="str">
        <f t="shared" si="311"/>
        <v/>
      </c>
      <c r="F134" s="388"/>
      <c r="G134" s="389"/>
      <c r="H134" s="389"/>
      <c r="I134" s="390"/>
      <c r="J134" s="391"/>
      <c r="K134" s="392"/>
      <c r="L134" s="393"/>
      <c r="M134" s="394"/>
      <c r="O134" s="395"/>
      <c r="P134" s="415"/>
      <c r="Q134" s="387" t="str">
        <f t="shared" si="312"/>
        <v/>
      </c>
      <c r="R134" s="388"/>
      <c r="S134" s="389"/>
      <c r="T134" s="389"/>
      <c r="U134" s="390"/>
      <c r="V134" s="391"/>
      <c r="W134" s="392"/>
      <c r="X134" s="393"/>
      <c r="Y134" s="394"/>
      <c r="AA134" s="395"/>
      <c r="AB134" s="415"/>
      <c r="AC134" s="387" t="str">
        <f t="shared" si="313"/>
        <v/>
      </c>
      <c r="AD134" s="388"/>
      <c r="AE134" s="389"/>
      <c r="AF134" s="389"/>
      <c r="AG134" s="390"/>
      <c r="AH134" s="391"/>
      <c r="AI134" s="392"/>
      <c r="AJ134" s="393"/>
      <c r="AK134" s="394"/>
      <c r="AL134" s="386"/>
      <c r="AM134" s="395"/>
      <c r="AN134" s="415"/>
      <c r="AO134" s="387" t="str">
        <f t="shared" si="314"/>
        <v/>
      </c>
      <c r="AP134" s="388"/>
      <c r="AQ134" s="389"/>
      <c r="AR134" s="389"/>
      <c r="AS134" s="390"/>
      <c r="AT134" s="391"/>
      <c r="AU134" s="392"/>
      <c r="AV134" s="393"/>
      <c r="AW134" s="394"/>
      <c r="AX134" s="386"/>
      <c r="AY134" s="395"/>
      <c r="AZ134" s="415"/>
      <c r="BA134" s="387" t="str">
        <f t="shared" si="315"/>
        <v/>
      </c>
      <c r="BB134" s="388"/>
      <c r="BC134" s="389"/>
      <c r="BD134" s="389"/>
      <c r="BE134" s="390"/>
      <c r="BF134" s="391"/>
      <c r="BG134" s="392"/>
      <c r="BH134" s="393"/>
      <c r="BI134" s="394"/>
      <c r="BJ134" s="386"/>
      <c r="BK134" s="395"/>
      <c r="BL134" s="415"/>
      <c r="BM134" s="387" t="str">
        <f t="shared" si="316"/>
        <v/>
      </c>
      <c r="BN134" s="388"/>
      <c r="BO134" s="389"/>
      <c r="BP134" s="389"/>
      <c r="BQ134" s="390"/>
      <c r="BR134" s="391"/>
      <c r="BS134" s="392"/>
      <c r="BT134" s="393"/>
      <c r="BU134" s="394"/>
      <c r="BV134" s="386"/>
      <c r="BW134" s="395"/>
      <c r="BX134" s="421"/>
      <c r="BY134" s="387" t="str">
        <f t="shared" si="317"/>
        <v/>
      </c>
      <c r="BZ134" s="388"/>
      <c r="CA134" s="389"/>
      <c r="CB134" s="389"/>
      <c r="CC134" s="390"/>
      <c r="CD134" s="391"/>
      <c r="CE134" s="392"/>
      <c r="CF134" s="393"/>
      <c r="CG134" s="394"/>
      <c r="CH134" s="386"/>
      <c r="CI134" s="395"/>
      <c r="CJ134" s="421"/>
      <c r="CK134" s="387" t="str">
        <f t="shared" si="318"/>
        <v/>
      </c>
      <c r="CL134" s="388"/>
      <c r="CM134" s="389"/>
      <c r="CN134" s="389"/>
      <c r="CO134" s="390"/>
      <c r="CP134" s="391"/>
      <c r="CQ134" s="392"/>
      <c r="CR134" s="393"/>
      <c r="CS134" s="394"/>
      <c r="CT134" s="386"/>
      <c r="CU134" s="395"/>
      <c r="CV134" s="415"/>
      <c r="CW134" s="387" t="str">
        <f t="shared" si="319"/>
        <v/>
      </c>
      <c r="CX134" s="388"/>
      <c r="CY134" s="389"/>
      <c r="CZ134" s="389"/>
      <c r="DA134" s="390"/>
      <c r="DB134" s="391"/>
      <c r="DC134" s="392"/>
      <c r="DD134" s="393"/>
      <c r="DE134" s="394"/>
      <c r="DF134" s="386"/>
      <c r="DG134" s="395"/>
      <c r="DH134" s="415"/>
      <c r="DI134" s="387" t="str">
        <f t="shared" si="320"/>
        <v/>
      </c>
      <c r="DJ134" s="388"/>
      <c r="DK134" s="389"/>
      <c r="DL134" s="389"/>
      <c r="DM134" s="390"/>
      <c r="DN134" s="391"/>
      <c r="DO134" s="392"/>
      <c r="DP134" s="393"/>
      <c r="DQ134" s="394"/>
      <c r="DR134" s="386"/>
      <c r="DS134" s="395"/>
      <c r="DT134" s="421"/>
      <c r="DU134" s="387" t="str">
        <f t="shared" si="321"/>
        <v/>
      </c>
      <c r="DV134" s="388"/>
      <c r="DW134" s="389"/>
      <c r="DX134" s="389"/>
      <c r="DY134" s="390"/>
      <c r="DZ134" s="391"/>
      <c r="EA134" s="392"/>
      <c r="EB134" s="393"/>
      <c r="EC134" s="394"/>
      <c r="ED134" s="386"/>
      <c r="EE134" s="395"/>
      <c r="EF134" s="415"/>
      <c r="EG134" s="387" t="str">
        <f t="shared" si="322"/>
        <v/>
      </c>
      <c r="EH134" s="388"/>
      <c r="EI134" s="389"/>
      <c r="EJ134" s="389"/>
      <c r="EK134" s="390"/>
      <c r="EL134" s="391"/>
      <c r="EM134" s="392"/>
      <c r="EN134" s="393"/>
      <c r="EO134" s="394"/>
      <c r="EP134" s="386"/>
      <c r="EQ134" s="395"/>
      <c r="ER134" s="415"/>
      <c r="ES134" s="387" t="str">
        <f t="shared" si="323"/>
        <v/>
      </c>
      <c r="ET134" s="388"/>
      <c r="EU134" s="389"/>
      <c r="EV134" s="389"/>
      <c r="EW134" s="390"/>
      <c r="EX134" s="391"/>
      <c r="EY134" s="392"/>
      <c r="EZ134" s="393"/>
      <c r="FA134" s="394"/>
      <c r="FB134" s="386"/>
      <c r="FC134" s="395"/>
      <c r="FD134" s="418"/>
      <c r="FE134" s="387">
        <f t="shared" si="324"/>
        <v>39351</v>
      </c>
      <c r="FF134" s="388" t="s">
        <v>370</v>
      </c>
      <c r="FG134" s="389">
        <v>39321</v>
      </c>
      <c r="FH134" s="389">
        <v>39351</v>
      </c>
      <c r="FI134" s="390" t="s">
        <v>671</v>
      </c>
      <c r="FJ134" s="391" t="s">
        <v>645</v>
      </c>
      <c r="FK134" s="392" t="s">
        <v>615</v>
      </c>
      <c r="FL134" s="393" t="s">
        <v>1335</v>
      </c>
      <c r="FM134" s="394" t="s">
        <v>672</v>
      </c>
      <c r="FN134" s="386"/>
      <c r="FO134" s="395"/>
      <c r="FP134" s="418"/>
      <c r="FQ134" s="387" t="str">
        <f t="shared" si="325"/>
        <v/>
      </c>
      <c r="FR134" s="388"/>
      <c r="FS134" s="389"/>
      <c r="FT134" s="389"/>
      <c r="FU134" s="390"/>
      <c r="FV134" s="391"/>
      <c r="FW134" s="392"/>
      <c r="FX134" s="393"/>
      <c r="FY134" s="394"/>
      <c r="FZ134" s="386"/>
      <c r="GA134" s="395"/>
      <c r="GB134" s="418"/>
      <c r="GC134" s="387" t="str">
        <f t="shared" si="326"/>
        <v/>
      </c>
      <c r="GD134" s="388"/>
      <c r="GE134" s="389"/>
      <c r="GF134" s="389"/>
      <c r="GG134" s="390"/>
      <c r="GH134" s="391"/>
      <c r="GI134" s="392"/>
      <c r="GJ134" s="393"/>
      <c r="GK134" s="394"/>
      <c r="GL134" s="386"/>
      <c r="GM134" s="395"/>
      <c r="GN134" s="418"/>
      <c r="GO134" s="387" t="str">
        <f t="shared" si="327"/>
        <v/>
      </c>
      <c r="GP134" s="388"/>
      <c r="GQ134" s="389"/>
      <c r="GR134" s="389"/>
      <c r="GS134" s="390"/>
      <c r="GT134" s="391"/>
      <c r="GU134" s="392"/>
      <c r="GV134" s="393"/>
      <c r="GW134" s="394"/>
      <c r="GX134" s="386"/>
      <c r="GY134" s="395"/>
      <c r="GZ134" s="415"/>
      <c r="HA134" s="387" t="str">
        <f t="shared" si="328"/>
        <v/>
      </c>
      <c r="HB134" s="388"/>
      <c r="HC134" s="389"/>
      <c r="HD134" s="389"/>
      <c r="HE134" s="390"/>
      <c r="HF134" s="391"/>
      <c r="HG134" s="392"/>
      <c r="HH134" s="393"/>
      <c r="HI134" s="394"/>
      <c r="HJ134" s="386"/>
      <c r="HK134" s="395"/>
      <c r="HM134" s="387">
        <f t="shared" si="329"/>
        <v>40788</v>
      </c>
      <c r="HN134" s="388" t="s">
        <v>1471</v>
      </c>
      <c r="HO134" s="396">
        <v>40430</v>
      </c>
      <c r="HP134" s="389">
        <v>40557</v>
      </c>
      <c r="HQ134" s="390" t="s">
        <v>1497</v>
      </c>
      <c r="HR134" s="391" t="s">
        <v>619</v>
      </c>
      <c r="HS134" s="392" t="s">
        <v>615</v>
      </c>
      <c r="HT134" s="393" t="s">
        <v>1336</v>
      </c>
      <c r="HU134" s="394" t="s">
        <v>1498</v>
      </c>
      <c r="HV134" s="386" t="s">
        <v>292</v>
      </c>
      <c r="HW134" s="395"/>
      <c r="HY134" s="387">
        <f t="shared" si="330"/>
        <v>41269</v>
      </c>
      <c r="HZ134" s="388" t="s">
        <v>1472</v>
      </c>
      <c r="IA134" s="419">
        <v>40921</v>
      </c>
      <c r="IB134" s="419">
        <v>41183</v>
      </c>
      <c r="IC134" s="390" t="s">
        <v>1568</v>
      </c>
      <c r="ID134" s="391" t="s">
        <v>1569</v>
      </c>
      <c r="IE134" s="392" t="s">
        <v>615</v>
      </c>
      <c r="IF134" s="393" t="s">
        <v>1336</v>
      </c>
      <c r="IG134" s="394" t="s">
        <v>1570</v>
      </c>
      <c r="IH134" s="386" t="s">
        <v>292</v>
      </c>
      <c r="II134" s="395"/>
      <c r="IJ134" s="420"/>
      <c r="IK134" s="387">
        <f t="shared" si="331"/>
        <v>41997</v>
      </c>
      <c r="IL134" s="388" t="str">
        <f t="shared" ref="IL134" si="376">IF(IO134="","",IK$1)</f>
        <v>Abe II</v>
      </c>
      <c r="IM134" s="419">
        <v>41885</v>
      </c>
      <c r="IN134" s="396">
        <f t="shared" ref="IN134" si="377">IF(IO134="","",IK$3)</f>
        <v>41997</v>
      </c>
      <c r="IO134" s="390" t="str">
        <f t="shared" ref="IO134" si="378">IF(IV134="","",IF(ISNUMBER(SEARCH(":",IV134)),MID(IV134,FIND(":",IV134)+2,FIND("(",IV134)-FIND(":",IV134)-3),LEFT(IV134,FIND("(",IV134)-2)))</f>
        <v>Eriko Yamatani</v>
      </c>
      <c r="IP134" s="391" t="str">
        <f t="shared" ref="IP134" si="379">IF(IV134="","",MID(IV134,FIND("(",IV134)+1,4))</f>
        <v>1950</v>
      </c>
      <c r="IQ134" s="392" t="str">
        <f t="shared" ref="IQ134" si="380">IF(ISNUMBER(SEARCH("*female*",IV134)),"female",IF(ISNUMBER(SEARCH("*male*",IV134)),"male",""))</f>
        <v>female</v>
      </c>
      <c r="IR134" s="393" t="s">
        <v>1335</v>
      </c>
      <c r="IS134" s="394" t="str">
        <f t="shared" ref="IS134" si="381">IF(IO134="","",(MID(IO134,(SEARCH("^^",SUBSTITUTE(IO134," ","^^",LEN(IO134)-LEN(SUBSTITUTE(IO134," ","")))))+1,99)&amp;"_"&amp;LEFT(IO134,FIND(" ",IO134)-1)&amp;"_"&amp;IP134))</f>
        <v>Yamatani_Eriko_1950</v>
      </c>
      <c r="IT134" s="386"/>
      <c r="IU134" s="395"/>
      <c r="IV134" s="364" t="s">
        <v>1859</v>
      </c>
      <c r="IW134" s="387">
        <f t="shared" si="369"/>
        <v>43040</v>
      </c>
      <c r="IX134" s="388" t="str">
        <f t="shared" si="370"/>
        <v>Abe III</v>
      </c>
      <c r="IY134" s="396">
        <v>42284</v>
      </c>
      <c r="IZ134" s="396">
        <f t="shared" ref="IZ134:IZ136" si="382">IF(JA134="","",IW$3)</f>
        <v>43040</v>
      </c>
      <c r="JA134" s="390" t="str">
        <f t="shared" si="372"/>
        <v>Katsunobu Kato</v>
      </c>
      <c r="JB134" s="391" t="str">
        <f t="shared" si="373"/>
        <v>1955</v>
      </c>
      <c r="JC134" s="392" t="str">
        <f t="shared" si="374"/>
        <v>male</v>
      </c>
      <c r="JD134" s="393" t="s">
        <v>1335</v>
      </c>
      <c r="JE134" s="394" t="str">
        <f t="shared" si="244"/>
        <v>Kato_Katsunobu_1955</v>
      </c>
      <c r="JF134" s="386" t="str">
        <f t="shared" si="375"/>
        <v/>
      </c>
      <c r="JG134" s="395"/>
      <c r="JH134" s="430" t="s">
        <v>1873</v>
      </c>
      <c r="JI134" s="387" t="str">
        <f t="shared" si="229"/>
        <v/>
      </c>
      <c r="JJ134" s="388" t="str">
        <f t="shared" si="230"/>
        <v/>
      </c>
      <c r="JK134" s="419" t="str">
        <f t="shared" si="231"/>
        <v/>
      </c>
      <c r="JL134" s="396" t="str">
        <f t="shared" si="232"/>
        <v/>
      </c>
      <c r="JM134" s="390" t="str">
        <f t="shared" si="233"/>
        <v/>
      </c>
      <c r="JN134" s="391" t="str">
        <f t="shared" si="234"/>
        <v/>
      </c>
      <c r="JO134" s="392" t="str">
        <f t="shared" si="235"/>
        <v/>
      </c>
      <c r="JP134" s="393" t="str">
        <f t="shared" si="236"/>
        <v/>
      </c>
      <c r="JQ134" s="394" t="str">
        <f t="shared" si="237"/>
        <v/>
      </c>
      <c r="JR134" s="386" t="str">
        <f t="shared" si="238"/>
        <v/>
      </c>
      <c r="JS134" s="395"/>
      <c r="JT134" s="420" t="s">
        <v>292</v>
      </c>
      <c r="JU134" s="387" t="str">
        <f t="shared" si="217"/>
        <v/>
      </c>
      <c r="JV134" s="388" t="str">
        <f t="shared" si="218"/>
        <v/>
      </c>
      <c r="JW134" s="419" t="str">
        <f t="shared" si="219"/>
        <v/>
      </c>
      <c r="JX134" s="396" t="str">
        <f t="shared" si="220"/>
        <v/>
      </c>
      <c r="JY134" s="390" t="str">
        <f t="shared" si="221"/>
        <v/>
      </c>
      <c r="JZ134" s="391" t="str">
        <f t="shared" si="222"/>
        <v/>
      </c>
      <c r="KA134" s="392" t="str">
        <f t="shared" si="223"/>
        <v/>
      </c>
      <c r="KB134" s="393" t="str">
        <f t="shared" si="224"/>
        <v/>
      </c>
      <c r="KC134" s="394" t="str">
        <f t="shared" si="225"/>
        <v/>
      </c>
      <c r="KD134" s="386" t="str">
        <f t="shared" si="226"/>
        <v/>
      </c>
      <c r="KE134" s="395"/>
      <c r="KG134" s="387" t="str">
        <f t="shared" si="208"/>
        <v/>
      </c>
      <c r="KH134" s="388" t="str">
        <f t="shared" si="209"/>
        <v/>
      </c>
      <c r="KI134" s="419" t="str">
        <f t="shared" si="210"/>
        <v/>
      </c>
      <c r="KJ134" s="396" t="str">
        <f t="shared" si="211"/>
        <v/>
      </c>
      <c r="KK134" s="390" t="str">
        <f t="shared" si="212"/>
        <v/>
      </c>
      <c r="KL134" s="391" t="str">
        <f t="shared" si="227"/>
        <v/>
      </c>
      <c r="KM134" s="392" t="str">
        <f t="shared" si="213"/>
        <v/>
      </c>
      <c r="KN134" s="393" t="str">
        <f t="shared" si="214"/>
        <v/>
      </c>
      <c r="KO134" s="394" t="str">
        <f t="shared" si="215"/>
        <v/>
      </c>
      <c r="KP134" s="386" t="str">
        <f t="shared" si="216"/>
        <v/>
      </c>
      <c r="KQ134" s="395"/>
    </row>
    <row r="135" spans="1:304" ht="13.5" customHeight="1">
      <c r="A135" s="385"/>
      <c r="B135" s="415" t="s">
        <v>600</v>
      </c>
      <c r="E135" s="387" t="str">
        <f t="shared" si="311"/>
        <v/>
      </c>
      <c r="F135" s="388"/>
      <c r="G135" s="389"/>
      <c r="H135" s="389"/>
      <c r="I135" s="390"/>
      <c r="J135" s="391"/>
      <c r="K135" s="392"/>
      <c r="L135" s="393"/>
      <c r="M135" s="394"/>
      <c r="O135" s="395"/>
      <c r="P135" s="415"/>
      <c r="Q135" s="387" t="str">
        <f t="shared" si="312"/>
        <v/>
      </c>
      <c r="R135" s="388"/>
      <c r="S135" s="389"/>
      <c r="T135" s="389"/>
      <c r="U135" s="390"/>
      <c r="V135" s="391"/>
      <c r="W135" s="392"/>
      <c r="X135" s="393"/>
      <c r="Y135" s="394"/>
      <c r="AA135" s="395"/>
      <c r="AB135" s="415"/>
      <c r="AC135" s="387" t="str">
        <f t="shared" si="313"/>
        <v/>
      </c>
      <c r="AD135" s="388"/>
      <c r="AE135" s="389"/>
      <c r="AF135" s="389"/>
      <c r="AG135" s="390"/>
      <c r="AH135" s="391"/>
      <c r="AI135" s="392"/>
      <c r="AJ135" s="393"/>
      <c r="AK135" s="394"/>
      <c r="AL135" s="386"/>
      <c r="AM135" s="395"/>
      <c r="AN135" s="415"/>
      <c r="AO135" s="387" t="str">
        <f t="shared" si="314"/>
        <v/>
      </c>
      <c r="AP135" s="388"/>
      <c r="AQ135" s="389"/>
      <c r="AR135" s="389"/>
      <c r="AS135" s="390"/>
      <c r="AT135" s="391"/>
      <c r="AU135" s="392"/>
      <c r="AV135" s="393"/>
      <c r="AW135" s="394"/>
      <c r="AX135" s="386"/>
      <c r="AY135" s="395"/>
      <c r="AZ135" s="415"/>
      <c r="BA135" s="387" t="str">
        <f t="shared" si="315"/>
        <v/>
      </c>
      <c r="BB135" s="388"/>
      <c r="BC135" s="389"/>
      <c r="BD135" s="389"/>
      <c r="BE135" s="390"/>
      <c r="BF135" s="391"/>
      <c r="BG135" s="392"/>
      <c r="BH135" s="393"/>
      <c r="BI135" s="394"/>
      <c r="BJ135" s="386"/>
      <c r="BK135" s="395"/>
      <c r="BL135" s="415"/>
      <c r="BM135" s="387" t="str">
        <f t="shared" si="316"/>
        <v/>
      </c>
      <c r="BN135" s="388"/>
      <c r="BO135" s="389"/>
      <c r="BP135" s="389"/>
      <c r="BQ135" s="390"/>
      <c r="BR135" s="391"/>
      <c r="BS135" s="392"/>
      <c r="BT135" s="393"/>
      <c r="BU135" s="394"/>
      <c r="BV135" s="386"/>
      <c r="BW135" s="395"/>
      <c r="BX135" s="421"/>
      <c r="BY135" s="387" t="str">
        <f t="shared" si="317"/>
        <v/>
      </c>
      <c r="BZ135" s="388"/>
      <c r="CA135" s="389"/>
      <c r="CB135" s="389"/>
      <c r="CC135" s="390"/>
      <c r="CD135" s="391"/>
      <c r="CE135" s="392"/>
      <c r="CF135" s="393"/>
      <c r="CG135" s="394"/>
      <c r="CH135" s="386"/>
      <c r="CI135" s="395"/>
      <c r="CJ135" s="421"/>
      <c r="CK135" s="387" t="str">
        <f t="shared" si="318"/>
        <v/>
      </c>
      <c r="CL135" s="388"/>
      <c r="CM135" s="389"/>
      <c r="CN135" s="389"/>
      <c r="CO135" s="390"/>
      <c r="CP135" s="391"/>
      <c r="CQ135" s="392"/>
      <c r="CR135" s="393"/>
      <c r="CS135" s="394"/>
      <c r="CT135" s="386"/>
      <c r="CU135" s="395"/>
      <c r="CV135" s="415"/>
      <c r="CW135" s="387" t="str">
        <f t="shared" si="319"/>
        <v/>
      </c>
      <c r="CX135" s="388"/>
      <c r="CY135" s="389"/>
      <c r="CZ135" s="389"/>
      <c r="DA135" s="390"/>
      <c r="DB135" s="391"/>
      <c r="DC135" s="392"/>
      <c r="DD135" s="393"/>
      <c r="DE135" s="394"/>
      <c r="DF135" s="386"/>
      <c r="DG135" s="395"/>
      <c r="DH135" s="415"/>
      <c r="DI135" s="387" t="str">
        <f t="shared" si="320"/>
        <v/>
      </c>
      <c r="DJ135" s="388"/>
      <c r="DK135" s="389"/>
      <c r="DL135" s="389"/>
      <c r="DM135" s="390"/>
      <c r="DN135" s="391"/>
      <c r="DO135" s="392"/>
      <c r="DP135" s="393"/>
      <c r="DQ135" s="394"/>
      <c r="DR135" s="386"/>
      <c r="DS135" s="395"/>
      <c r="DT135" s="421"/>
      <c r="DU135" s="387" t="str">
        <f t="shared" si="321"/>
        <v/>
      </c>
      <c r="DV135" s="388"/>
      <c r="DW135" s="389"/>
      <c r="DX135" s="389"/>
      <c r="DY135" s="390"/>
      <c r="DZ135" s="391"/>
      <c r="EA135" s="392"/>
      <c r="EB135" s="393"/>
      <c r="EC135" s="394"/>
      <c r="ED135" s="386"/>
      <c r="EE135" s="395"/>
      <c r="EF135" s="415"/>
      <c r="EG135" s="387" t="str">
        <f t="shared" si="322"/>
        <v/>
      </c>
      <c r="EH135" s="388"/>
      <c r="EI135" s="389"/>
      <c r="EJ135" s="389"/>
      <c r="EK135" s="390"/>
      <c r="EL135" s="391"/>
      <c r="EM135" s="392"/>
      <c r="EN135" s="393"/>
      <c r="EO135" s="394"/>
      <c r="EP135" s="386"/>
      <c r="EQ135" s="395"/>
      <c r="ER135" s="415"/>
      <c r="ES135" s="387" t="str">
        <f t="shared" si="323"/>
        <v/>
      </c>
      <c r="ET135" s="388"/>
      <c r="EU135" s="389"/>
      <c r="EV135" s="389"/>
      <c r="EW135" s="390"/>
      <c r="EX135" s="391"/>
      <c r="EY135" s="392"/>
      <c r="EZ135" s="393"/>
      <c r="FA135" s="394"/>
      <c r="FB135" s="386"/>
      <c r="FC135" s="395"/>
      <c r="FD135" s="418"/>
      <c r="FE135" s="387" t="str">
        <f t="shared" si="324"/>
        <v/>
      </c>
      <c r="FF135" s="388"/>
      <c r="FG135" s="389"/>
      <c r="FH135" s="389"/>
      <c r="FI135" s="390"/>
      <c r="FJ135" s="391"/>
      <c r="FK135" s="392"/>
      <c r="FL135" s="393"/>
      <c r="FM135" s="394"/>
      <c r="FN135" s="386"/>
      <c r="FO135" s="395"/>
      <c r="FP135" s="418"/>
      <c r="FQ135" s="387" t="str">
        <f t="shared" si="325"/>
        <v/>
      </c>
      <c r="FR135" s="388"/>
      <c r="FS135" s="389"/>
      <c r="FT135" s="389"/>
      <c r="FU135" s="390"/>
      <c r="FV135" s="391"/>
      <c r="FW135" s="392"/>
      <c r="FX135" s="393"/>
      <c r="FY135" s="394"/>
      <c r="FZ135" s="386"/>
      <c r="GA135" s="395"/>
      <c r="GB135" s="418"/>
      <c r="GC135" s="387" t="str">
        <f t="shared" si="326"/>
        <v/>
      </c>
      <c r="GD135" s="388"/>
      <c r="GE135" s="389"/>
      <c r="GF135" s="389"/>
      <c r="GG135" s="390"/>
      <c r="GH135" s="391"/>
      <c r="GI135" s="392"/>
      <c r="GJ135" s="393"/>
      <c r="GK135" s="394"/>
      <c r="GL135" s="386"/>
      <c r="GM135" s="395"/>
      <c r="GN135" s="418"/>
      <c r="GO135" s="387" t="str">
        <f t="shared" si="327"/>
        <v/>
      </c>
      <c r="GP135" s="388"/>
      <c r="GQ135" s="389"/>
      <c r="GR135" s="389"/>
      <c r="GS135" s="390"/>
      <c r="GT135" s="391"/>
      <c r="GU135" s="392"/>
      <c r="GV135" s="393"/>
      <c r="GW135" s="394"/>
      <c r="GX135" s="386"/>
      <c r="GY135" s="395"/>
      <c r="GZ135" s="415"/>
      <c r="HA135" s="387" t="str">
        <f t="shared" si="328"/>
        <v/>
      </c>
      <c r="HB135" s="388"/>
      <c r="HC135" s="389"/>
      <c r="HD135" s="389"/>
      <c r="HE135" s="390"/>
      <c r="HF135" s="391"/>
      <c r="HG135" s="392"/>
      <c r="HH135" s="393"/>
      <c r="HI135" s="394"/>
      <c r="HJ135" s="386"/>
      <c r="HK135" s="395"/>
      <c r="HM135" s="387">
        <f t="shared" si="329"/>
        <v>40788</v>
      </c>
      <c r="HN135" s="388" t="s">
        <v>1471</v>
      </c>
      <c r="HO135" s="396">
        <v>40557</v>
      </c>
      <c r="HP135" s="389">
        <v>40788</v>
      </c>
      <c r="HQ135" s="390" t="s">
        <v>1571</v>
      </c>
      <c r="HR135" s="391" t="s">
        <v>629</v>
      </c>
      <c r="HS135" s="392" t="s">
        <v>615</v>
      </c>
      <c r="HT135" s="393" t="s">
        <v>1336</v>
      </c>
      <c r="HU135" s="394" t="s">
        <v>1572</v>
      </c>
      <c r="HV135" s="386" t="s">
        <v>292</v>
      </c>
      <c r="HW135" s="395"/>
      <c r="HY135" s="387">
        <f t="shared" si="330"/>
        <v>41269</v>
      </c>
      <c r="HZ135" s="388" t="s">
        <v>1472</v>
      </c>
      <c r="IA135" s="419">
        <v>41183</v>
      </c>
      <c r="IB135" s="419">
        <v>41206</v>
      </c>
      <c r="IC135" s="390" t="s">
        <v>1503</v>
      </c>
      <c r="ID135" s="391" t="s">
        <v>645</v>
      </c>
      <c r="IE135" s="392" t="s">
        <v>615</v>
      </c>
      <c r="IF135" s="393" t="s">
        <v>1336</v>
      </c>
      <c r="IG135" s="394" t="s">
        <v>1504</v>
      </c>
      <c r="IH135" s="386" t="s">
        <v>292</v>
      </c>
      <c r="II135" s="395"/>
      <c r="IJ135" s="420"/>
      <c r="IK135" s="387" t="str">
        <f t="shared" si="331"/>
        <v/>
      </c>
      <c r="IL135" s="388" t="s">
        <v>292</v>
      </c>
      <c r="IM135" s="419"/>
      <c r="IN135" s="419"/>
      <c r="IO135" s="390" t="s">
        <v>292</v>
      </c>
      <c r="IP135" s="391" t="s">
        <v>292</v>
      </c>
      <c r="IQ135" s="392" t="s">
        <v>292</v>
      </c>
      <c r="IR135" s="393" t="s">
        <v>292</v>
      </c>
      <c r="IS135" s="394" t="s">
        <v>292</v>
      </c>
      <c r="IT135" s="386" t="s">
        <v>292</v>
      </c>
      <c r="IU135" s="395"/>
      <c r="IV135" s="364" t="s">
        <v>292</v>
      </c>
      <c r="IW135" s="387" t="str">
        <f t="shared" si="369"/>
        <v/>
      </c>
      <c r="IX135" s="388" t="str">
        <f t="shared" si="370"/>
        <v/>
      </c>
      <c r="IY135" s="419" t="str">
        <f t="shared" ref="IY135:IY136" si="383">IF(JA135="","",IW$2)</f>
        <v/>
      </c>
      <c r="IZ135" s="396" t="str">
        <f t="shared" si="382"/>
        <v/>
      </c>
      <c r="JA135" s="390" t="str">
        <f t="shared" si="372"/>
        <v/>
      </c>
      <c r="JB135" s="391" t="str">
        <f t="shared" si="373"/>
        <v/>
      </c>
      <c r="JC135" s="392" t="str">
        <f t="shared" si="374"/>
        <v/>
      </c>
      <c r="JD135" s="393" t="str">
        <f t="shared" ref="JD135:JD136" si="384">IF(JH135="","",IF(ISERROR(MID(JH135,FIND("male,",JH135)+6,(FIND(")",JH135)-(FIND("male,",JH135)+6))))=TRUE,"missing/error",MID(JH135,FIND("male,",JH135)+6,(FIND(")",JH135)-(FIND("male,",JH135)+6)))))</f>
        <v/>
      </c>
      <c r="JE135" s="394" t="str">
        <f t="shared" si="244"/>
        <v/>
      </c>
      <c r="JF135" s="386" t="str">
        <f t="shared" si="375"/>
        <v/>
      </c>
      <c r="JG135" s="395"/>
      <c r="JH135" s="420" t="s">
        <v>292</v>
      </c>
      <c r="JI135" s="387" t="str">
        <f t="shared" si="229"/>
        <v/>
      </c>
      <c r="JJ135" s="388" t="str">
        <f t="shared" si="230"/>
        <v/>
      </c>
      <c r="JK135" s="419" t="str">
        <f t="shared" si="231"/>
        <v/>
      </c>
      <c r="JL135" s="396" t="str">
        <f t="shared" si="232"/>
        <v/>
      </c>
      <c r="JM135" s="390" t="str">
        <f t="shared" si="233"/>
        <v/>
      </c>
      <c r="JN135" s="391" t="str">
        <f t="shared" si="234"/>
        <v/>
      </c>
      <c r="JO135" s="392" t="str">
        <f t="shared" si="235"/>
        <v/>
      </c>
      <c r="JP135" s="393" t="str">
        <f t="shared" si="236"/>
        <v/>
      </c>
      <c r="JQ135" s="394" t="str">
        <f t="shared" si="237"/>
        <v/>
      </c>
      <c r="JR135" s="386" t="str">
        <f t="shared" si="238"/>
        <v/>
      </c>
      <c r="JS135" s="395"/>
      <c r="JT135" s="420" t="s">
        <v>292</v>
      </c>
      <c r="JU135" s="387" t="str">
        <f t="shared" si="217"/>
        <v/>
      </c>
      <c r="JV135" s="388" t="str">
        <f t="shared" si="218"/>
        <v/>
      </c>
      <c r="JW135" s="419" t="str">
        <f t="shared" si="219"/>
        <v/>
      </c>
      <c r="JX135" s="396" t="str">
        <f t="shared" si="220"/>
        <v/>
      </c>
      <c r="JY135" s="390" t="str">
        <f t="shared" si="221"/>
        <v/>
      </c>
      <c r="JZ135" s="391" t="str">
        <f t="shared" si="222"/>
        <v/>
      </c>
      <c r="KA135" s="392" t="str">
        <f t="shared" si="223"/>
        <v/>
      </c>
      <c r="KB135" s="393" t="str">
        <f t="shared" si="224"/>
        <v/>
      </c>
      <c r="KC135" s="394" t="str">
        <f t="shared" si="225"/>
        <v/>
      </c>
      <c r="KD135" s="386" t="str">
        <f t="shared" si="226"/>
        <v/>
      </c>
      <c r="KE135" s="395"/>
      <c r="KG135" s="387" t="str">
        <f t="shared" si="208"/>
        <v/>
      </c>
      <c r="KH135" s="388" t="str">
        <f t="shared" si="209"/>
        <v/>
      </c>
      <c r="KI135" s="419" t="str">
        <f t="shared" si="210"/>
        <v/>
      </c>
      <c r="KJ135" s="396" t="str">
        <f t="shared" si="211"/>
        <v/>
      </c>
      <c r="KK135" s="390" t="str">
        <f t="shared" si="212"/>
        <v/>
      </c>
      <c r="KL135" s="391" t="str">
        <f t="shared" si="227"/>
        <v/>
      </c>
      <c r="KM135" s="392" t="str">
        <f t="shared" si="213"/>
        <v/>
      </c>
      <c r="KN135" s="393" t="str">
        <f t="shared" si="214"/>
        <v/>
      </c>
      <c r="KO135" s="394" t="str">
        <f t="shared" si="215"/>
        <v/>
      </c>
      <c r="KP135" s="386" t="str">
        <f t="shared" si="216"/>
        <v/>
      </c>
      <c r="KQ135" s="395"/>
    </row>
    <row r="136" spans="1:304" ht="13.5" customHeight="1">
      <c r="A136" s="385"/>
      <c r="B136" s="415" t="s">
        <v>600</v>
      </c>
      <c r="E136" s="387" t="str">
        <f t="shared" si="311"/>
        <v/>
      </c>
      <c r="F136" s="388"/>
      <c r="G136" s="389"/>
      <c r="H136" s="389"/>
      <c r="I136" s="390"/>
      <c r="J136" s="391"/>
      <c r="K136" s="392"/>
      <c r="L136" s="393"/>
      <c r="M136" s="394"/>
      <c r="O136" s="395"/>
      <c r="P136" s="415"/>
      <c r="Q136" s="387" t="str">
        <f t="shared" si="312"/>
        <v/>
      </c>
      <c r="R136" s="388"/>
      <c r="S136" s="389"/>
      <c r="T136" s="389"/>
      <c r="U136" s="390"/>
      <c r="V136" s="391"/>
      <c r="W136" s="392"/>
      <c r="X136" s="393"/>
      <c r="Y136" s="394"/>
      <c r="AA136" s="395"/>
      <c r="AB136" s="415"/>
      <c r="AC136" s="387" t="str">
        <f t="shared" si="313"/>
        <v/>
      </c>
      <c r="AD136" s="388"/>
      <c r="AE136" s="389"/>
      <c r="AF136" s="389"/>
      <c r="AG136" s="390"/>
      <c r="AH136" s="391"/>
      <c r="AI136" s="392"/>
      <c r="AJ136" s="393"/>
      <c r="AK136" s="394"/>
      <c r="AL136" s="386"/>
      <c r="AM136" s="395"/>
      <c r="AN136" s="415"/>
      <c r="AO136" s="387" t="str">
        <f t="shared" si="314"/>
        <v/>
      </c>
      <c r="AP136" s="388"/>
      <c r="AQ136" s="389"/>
      <c r="AR136" s="389"/>
      <c r="AS136" s="390"/>
      <c r="AT136" s="391"/>
      <c r="AU136" s="392"/>
      <c r="AV136" s="393"/>
      <c r="AW136" s="394"/>
      <c r="AX136" s="386"/>
      <c r="AY136" s="395"/>
      <c r="AZ136" s="415"/>
      <c r="BA136" s="387" t="str">
        <f t="shared" si="315"/>
        <v/>
      </c>
      <c r="BB136" s="388"/>
      <c r="BC136" s="389"/>
      <c r="BD136" s="389"/>
      <c r="BE136" s="390"/>
      <c r="BF136" s="391"/>
      <c r="BG136" s="392"/>
      <c r="BH136" s="393"/>
      <c r="BI136" s="394"/>
      <c r="BJ136" s="386"/>
      <c r="BK136" s="395"/>
      <c r="BL136" s="415"/>
      <c r="BM136" s="387" t="str">
        <f t="shared" si="316"/>
        <v/>
      </c>
      <c r="BN136" s="388"/>
      <c r="BO136" s="389"/>
      <c r="BP136" s="389"/>
      <c r="BQ136" s="390"/>
      <c r="BR136" s="391"/>
      <c r="BS136" s="392"/>
      <c r="BT136" s="393"/>
      <c r="BU136" s="394"/>
      <c r="BV136" s="386"/>
      <c r="BW136" s="395"/>
      <c r="BX136" s="421"/>
      <c r="BY136" s="387" t="str">
        <f t="shared" si="317"/>
        <v/>
      </c>
      <c r="BZ136" s="388"/>
      <c r="CA136" s="389"/>
      <c r="CB136" s="389"/>
      <c r="CC136" s="390"/>
      <c r="CD136" s="391"/>
      <c r="CE136" s="392"/>
      <c r="CF136" s="393"/>
      <c r="CG136" s="394"/>
      <c r="CH136" s="386"/>
      <c r="CI136" s="395"/>
      <c r="CJ136" s="421"/>
      <c r="CK136" s="387" t="str">
        <f t="shared" si="318"/>
        <v/>
      </c>
      <c r="CL136" s="388"/>
      <c r="CM136" s="389"/>
      <c r="CN136" s="389"/>
      <c r="CO136" s="390"/>
      <c r="CP136" s="391"/>
      <c r="CQ136" s="392"/>
      <c r="CR136" s="393"/>
      <c r="CS136" s="394"/>
      <c r="CT136" s="386"/>
      <c r="CU136" s="395"/>
      <c r="CV136" s="415"/>
      <c r="CW136" s="387" t="str">
        <f t="shared" si="319"/>
        <v/>
      </c>
      <c r="CX136" s="388"/>
      <c r="CY136" s="389"/>
      <c r="CZ136" s="389"/>
      <c r="DA136" s="390"/>
      <c r="DB136" s="391"/>
      <c r="DC136" s="392"/>
      <c r="DD136" s="393"/>
      <c r="DE136" s="394"/>
      <c r="DF136" s="386"/>
      <c r="DG136" s="395"/>
      <c r="DH136" s="415"/>
      <c r="DI136" s="387" t="str">
        <f t="shared" si="320"/>
        <v/>
      </c>
      <c r="DJ136" s="388"/>
      <c r="DK136" s="389"/>
      <c r="DL136" s="389"/>
      <c r="DM136" s="390"/>
      <c r="DN136" s="391"/>
      <c r="DO136" s="392"/>
      <c r="DP136" s="393"/>
      <c r="DQ136" s="394"/>
      <c r="DR136" s="386"/>
      <c r="DS136" s="395"/>
      <c r="DT136" s="421"/>
      <c r="DU136" s="387" t="str">
        <f t="shared" si="321"/>
        <v/>
      </c>
      <c r="DV136" s="388"/>
      <c r="DW136" s="389"/>
      <c r="DX136" s="389"/>
      <c r="DY136" s="390"/>
      <c r="DZ136" s="391"/>
      <c r="EA136" s="392"/>
      <c r="EB136" s="393"/>
      <c r="EC136" s="394"/>
      <c r="ED136" s="386"/>
      <c r="EE136" s="395"/>
      <c r="EF136" s="415"/>
      <c r="EG136" s="387" t="str">
        <f t="shared" si="322"/>
        <v/>
      </c>
      <c r="EH136" s="388"/>
      <c r="EI136" s="389"/>
      <c r="EJ136" s="389"/>
      <c r="EK136" s="390"/>
      <c r="EL136" s="391"/>
      <c r="EM136" s="392"/>
      <c r="EN136" s="393"/>
      <c r="EO136" s="394"/>
      <c r="EP136" s="386"/>
      <c r="EQ136" s="395"/>
      <c r="ER136" s="415"/>
      <c r="ES136" s="387" t="str">
        <f t="shared" si="323"/>
        <v/>
      </c>
      <c r="ET136" s="388"/>
      <c r="EU136" s="389"/>
      <c r="EV136" s="389"/>
      <c r="EW136" s="390"/>
      <c r="EX136" s="391"/>
      <c r="EY136" s="392"/>
      <c r="EZ136" s="393"/>
      <c r="FA136" s="394"/>
      <c r="FB136" s="386"/>
      <c r="FC136" s="395"/>
      <c r="FD136" s="418"/>
      <c r="FE136" s="387" t="str">
        <f t="shared" si="324"/>
        <v/>
      </c>
      <c r="FF136" s="388"/>
      <c r="FG136" s="389"/>
      <c r="FH136" s="389"/>
      <c r="FI136" s="390"/>
      <c r="FJ136" s="391"/>
      <c r="FK136" s="392"/>
      <c r="FL136" s="393"/>
      <c r="FM136" s="394"/>
      <c r="FN136" s="386"/>
      <c r="FO136" s="395"/>
      <c r="FP136" s="418"/>
      <c r="FQ136" s="387" t="str">
        <f t="shared" si="325"/>
        <v/>
      </c>
      <c r="FR136" s="388"/>
      <c r="FS136" s="389"/>
      <c r="FT136" s="389"/>
      <c r="FU136" s="390"/>
      <c r="FV136" s="391"/>
      <c r="FW136" s="392"/>
      <c r="FX136" s="393"/>
      <c r="FY136" s="394"/>
      <c r="FZ136" s="386"/>
      <c r="GA136" s="395"/>
      <c r="GB136" s="418"/>
      <c r="GC136" s="387" t="str">
        <f t="shared" si="326"/>
        <v/>
      </c>
      <c r="GD136" s="388"/>
      <c r="GE136" s="389"/>
      <c r="GF136" s="389"/>
      <c r="GG136" s="390"/>
      <c r="GH136" s="391"/>
      <c r="GI136" s="392"/>
      <c r="GJ136" s="393"/>
      <c r="GK136" s="394"/>
      <c r="GL136" s="386"/>
      <c r="GM136" s="395"/>
      <c r="GN136" s="418"/>
      <c r="GO136" s="387" t="str">
        <f t="shared" si="327"/>
        <v/>
      </c>
      <c r="GP136" s="388"/>
      <c r="GQ136" s="389"/>
      <c r="GR136" s="389"/>
      <c r="GS136" s="390"/>
      <c r="GT136" s="391"/>
      <c r="GU136" s="392"/>
      <c r="GV136" s="393"/>
      <c r="GW136" s="394"/>
      <c r="GX136" s="386"/>
      <c r="GY136" s="395"/>
      <c r="GZ136" s="415"/>
      <c r="HA136" s="387" t="str">
        <f t="shared" si="328"/>
        <v/>
      </c>
      <c r="HB136" s="388"/>
      <c r="HC136" s="389"/>
      <c r="HD136" s="389"/>
      <c r="HE136" s="390"/>
      <c r="HF136" s="391"/>
      <c r="HG136" s="392"/>
      <c r="HH136" s="393"/>
      <c r="HI136" s="394"/>
      <c r="HJ136" s="386"/>
      <c r="HK136" s="395"/>
      <c r="HM136" s="387" t="str">
        <f t="shared" si="329"/>
        <v/>
      </c>
      <c r="HN136" s="388"/>
      <c r="HO136" s="396"/>
      <c r="HP136" s="389"/>
      <c r="HQ136" s="390"/>
      <c r="HR136" s="391"/>
      <c r="HS136" s="392"/>
      <c r="HT136" s="393"/>
      <c r="HU136" s="394"/>
      <c r="HV136" s="386"/>
      <c r="HW136" s="395"/>
      <c r="HY136" s="387">
        <f t="shared" si="330"/>
        <v>41269</v>
      </c>
      <c r="HZ136" s="388" t="s">
        <v>1472</v>
      </c>
      <c r="IA136" s="419">
        <v>41206</v>
      </c>
      <c r="IB136" s="419">
        <v>41269</v>
      </c>
      <c r="IC136" s="390" t="s">
        <v>1549</v>
      </c>
      <c r="ID136" s="391" t="s">
        <v>664</v>
      </c>
      <c r="IE136" s="392" t="s">
        <v>615</v>
      </c>
      <c r="IF136" s="393" t="s">
        <v>1336</v>
      </c>
      <c r="IG136" s="394" t="s">
        <v>1550</v>
      </c>
      <c r="IH136" s="386" t="s">
        <v>292</v>
      </c>
      <c r="II136" s="395"/>
      <c r="IJ136" s="420"/>
      <c r="IK136" s="387" t="str">
        <f t="shared" si="331"/>
        <v/>
      </c>
      <c r="IL136" s="388"/>
      <c r="IM136" s="419"/>
      <c r="IN136" s="419"/>
      <c r="IO136" s="390"/>
      <c r="IP136" s="391"/>
      <c r="IQ136" s="392"/>
      <c r="IR136" s="393"/>
      <c r="IS136" s="394"/>
      <c r="IT136" s="386"/>
      <c r="IU136" s="395"/>
      <c r="IV136" s="364" t="s">
        <v>292</v>
      </c>
      <c r="IW136" s="387" t="str">
        <f t="shared" si="369"/>
        <v/>
      </c>
      <c r="IX136" s="388" t="str">
        <f t="shared" si="370"/>
        <v/>
      </c>
      <c r="IY136" s="419" t="str">
        <f t="shared" si="383"/>
        <v/>
      </c>
      <c r="IZ136" s="396" t="str">
        <f t="shared" si="382"/>
        <v/>
      </c>
      <c r="JA136" s="390" t="str">
        <f t="shared" si="372"/>
        <v/>
      </c>
      <c r="JB136" s="391" t="str">
        <f t="shared" si="373"/>
        <v/>
      </c>
      <c r="JC136" s="392" t="str">
        <f t="shared" si="374"/>
        <v/>
      </c>
      <c r="JD136" s="393" t="str">
        <f t="shared" si="384"/>
        <v/>
      </c>
      <c r="JE136" s="394" t="str">
        <f t="shared" si="244"/>
        <v/>
      </c>
      <c r="JF136" s="386" t="str">
        <f t="shared" si="375"/>
        <v/>
      </c>
      <c r="JG136" s="395"/>
      <c r="JH136" s="420" t="s">
        <v>292</v>
      </c>
      <c r="JI136" s="387" t="str">
        <f t="shared" si="229"/>
        <v/>
      </c>
      <c r="JJ136" s="388" t="str">
        <f t="shared" si="230"/>
        <v/>
      </c>
      <c r="JK136" s="419" t="str">
        <f t="shared" si="231"/>
        <v/>
      </c>
      <c r="JL136" s="396" t="str">
        <f t="shared" si="232"/>
        <v/>
      </c>
      <c r="JM136" s="390" t="str">
        <f t="shared" si="233"/>
        <v/>
      </c>
      <c r="JN136" s="391" t="str">
        <f t="shared" si="234"/>
        <v/>
      </c>
      <c r="JO136" s="392" t="str">
        <f t="shared" si="235"/>
        <v/>
      </c>
      <c r="JP136" s="393" t="str">
        <f t="shared" si="236"/>
        <v/>
      </c>
      <c r="JQ136" s="394" t="str">
        <f t="shared" si="237"/>
        <v/>
      </c>
      <c r="JR136" s="386" t="str">
        <f t="shared" si="238"/>
        <v/>
      </c>
      <c r="JS136" s="395"/>
      <c r="JT136" s="420" t="s">
        <v>292</v>
      </c>
      <c r="JU136" s="387" t="str">
        <f t="shared" si="217"/>
        <v/>
      </c>
      <c r="JV136" s="388" t="str">
        <f t="shared" si="218"/>
        <v/>
      </c>
      <c r="JW136" s="419" t="str">
        <f t="shared" si="219"/>
        <v/>
      </c>
      <c r="JX136" s="396" t="str">
        <f t="shared" si="220"/>
        <v/>
      </c>
      <c r="JY136" s="390" t="str">
        <f t="shared" si="221"/>
        <v/>
      </c>
      <c r="JZ136" s="391" t="str">
        <f t="shared" si="222"/>
        <v/>
      </c>
      <c r="KA136" s="392" t="str">
        <f t="shared" si="223"/>
        <v/>
      </c>
      <c r="KB136" s="393" t="str">
        <f t="shared" si="224"/>
        <v/>
      </c>
      <c r="KC136" s="394" t="str">
        <f t="shared" si="225"/>
        <v/>
      </c>
      <c r="KD136" s="386" t="str">
        <f t="shared" si="226"/>
        <v/>
      </c>
      <c r="KE136" s="395"/>
      <c r="KG136" s="387" t="str">
        <f t="shared" si="208"/>
        <v/>
      </c>
      <c r="KH136" s="388" t="str">
        <f t="shared" si="209"/>
        <v/>
      </c>
      <c r="KI136" s="419" t="str">
        <f t="shared" si="210"/>
        <v/>
      </c>
      <c r="KJ136" s="396" t="str">
        <f t="shared" si="211"/>
        <v/>
      </c>
      <c r="KK136" s="390" t="str">
        <f t="shared" si="212"/>
        <v/>
      </c>
      <c r="KL136" s="391" t="str">
        <f t="shared" si="227"/>
        <v/>
      </c>
      <c r="KM136" s="392" t="str">
        <f t="shared" si="213"/>
        <v/>
      </c>
      <c r="KN136" s="393" t="str">
        <f t="shared" si="214"/>
        <v/>
      </c>
      <c r="KO136" s="394" t="str">
        <f t="shared" si="215"/>
        <v/>
      </c>
      <c r="KP136" s="386" t="str">
        <f t="shared" si="216"/>
        <v/>
      </c>
      <c r="KQ136" s="395"/>
    </row>
    <row r="137" spans="1:304" ht="13.5" customHeight="1">
      <c r="A137" s="385"/>
      <c r="B137" s="421" t="s">
        <v>318</v>
      </c>
      <c r="E137" s="387" t="str">
        <f t="shared" si="311"/>
        <v/>
      </c>
      <c r="F137" s="388" t="s">
        <v>292</v>
      </c>
      <c r="G137" s="389" t="s">
        <v>292</v>
      </c>
      <c r="H137" s="389" t="s">
        <v>292</v>
      </c>
      <c r="I137" s="390" t="s">
        <v>292</v>
      </c>
      <c r="J137" s="391" t="s">
        <v>292</v>
      </c>
      <c r="K137" s="392" t="s">
        <v>292</v>
      </c>
      <c r="L137" s="393" t="s">
        <v>292</v>
      </c>
      <c r="M137" s="394" t="s">
        <v>292</v>
      </c>
      <c r="N137" s="386" t="s">
        <v>292</v>
      </c>
      <c r="O137" s="395"/>
      <c r="P137" s="415"/>
      <c r="Q137" s="387" t="str">
        <f t="shared" si="312"/>
        <v/>
      </c>
      <c r="R137" s="388" t="s">
        <v>292</v>
      </c>
      <c r="S137" s="389" t="s">
        <v>292</v>
      </c>
      <c r="T137" s="389" t="s">
        <v>292</v>
      </c>
      <c r="U137" s="390" t="s">
        <v>292</v>
      </c>
      <c r="V137" s="391" t="s">
        <v>292</v>
      </c>
      <c r="W137" s="392" t="s">
        <v>292</v>
      </c>
      <c r="X137" s="393" t="s">
        <v>292</v>
      </c>
      <c r="Y137" s="394" t="s">
        <v>292</v>
      </c>
      <c r="Z137" s="386" t="s">
        <v>292</v>
      </c>
      <c r="AA137" s="395"/>
      <c r="AB137" s="415"/>
      <c r="AC137" s="387" t="str">
        <f t="shared" si="313"/>
        <v/>
      </c>
      <c r="AD137" s="388" t="s">
        <v>292</v>
      </c>
      <c r="AE137" s="389" t="s">
        <v>292</v>
      </c>
      <c r="AF137" s="389" t="s">
        <v>292</v>
      </c>
      <c r="AG137" s="390" t="s">
        <v>292</v>
      </c>
      <c r="AH137" s="391" t="s">
        <v>292</v>
      </c>
      <c r="AI137" s="392" t="s">
        <v>292</v>
      </c>
      <c r="AJ137" s="393" t="s">
        <v>292</v>
      </c>
      <c r="AK137" s="394" t="s">
        <v>292</v>
      </c>
      <c r="AL137" s="386" t="s">
        <v>292</v>
      </c>
      <c r="AM137" s="395"/>
      <c r="AN137" s="415"/>
      <c r="AO137" s="387" t="str">
        <f t="shared" si="314"/>
        <v/>
      </c>
      <c r="AP137" s="388" t="s">
        <v>292</v>
      </c>
      <c r="AQ137" s="389" t="s">
        <v>292</v>
      </c>
      <c r="AR137" s="389" t="s">
        <v>292</v>
      </c>
      <c r="AS137" s="390" t="s">
        <v>292</v>
      </c>
      <c r="AT137" s="391" t="s">
        <v>292</v>
      </c>
      <c r="AU137" s="392" t="s">
        <v>292</v>
      </c>
      <c r="AV137" s="393" t="s">
        <v>292</v>
      </c>
      <c r="AW137" s="394" t="s">
        <v>292</v>
      </c>
      <c r="AX137" s="386" t="s">
        <v>292</v>
      </c>
      <c r="AY137" s="395"/>
      <c r="AZ137" s="415"/>
      <c r="BA137" s="387" t="str">
        <f t="shared" si="315"/>
        <v/>
      </c>
      <c r="BB137" s="388" t="s">
        <v>292</v>
      </c>
      <c r="BC137" s="389" t="s">
        <v>292</v>
      </c>
      <c r="BD137" s="389" t="s">
        <v>292</v>
      </c>
      <c r="BE137" s="390" t="s">
        <v>292</v>
      </c>
      <c r="BF137" s="391" t="s">
        <v>292</v>
      </c>
      <c r="BG137" s="392" t="s">
        <v>292</v>
      </c>
      <c r="BH137" s="393" t="s">
        <v>292</v>
      </c>
      <c r="BI137" s="394" t="s">
        <v>292</v>
      </c>
      <c r="BJ137" s="386" t="s">
        <v>292</v>
      </c>
      <c r="BK137" s="395"/>
      <c r="BL137" s="415"/>
      <c r="BM137" s="387" t="str">
        <f t="shared" si="316"/>
        <v/>
      </c>
      <c r="BN137" s="388" t="s">
        <v>292</v>
      </c>
      <c r="BO137" s="389" t="s">
        <v>292</v>
      </c>
      <c r="BP137" s="389" t="s">
        <v>292</v>
      </c>
      <c r="BQ137" s="390" t="s">
        <v>292</v>
      </c>
      <c r="BR137" s="391" t="s">
        <v>292</v>
      </c>
      <c r="BS137" s="392" t="s">
        <v>292</v>
      </c>
      <c r="BT137" s="393" t="s">
        <v>292</v>
      </c>
      <c r="BU137" s="394" t="s">
        <v>292</v>
      </c>
      <c r="BV137" s="386" t="s">
        <v>292</v>
      </c>
      <c r="BW137" s="395"/>
      <c r="BX137" s="421"/>
      <c r="BY137" s="387" t="str">
        <f t="shared" si="317"/>
        <v/>
      </c>
      <c r="BZ137" s="388" t="s">
        <v>292</v>
      </c>
      <c r="CA137" s="389" t="s">
        <v>292</v>
      </c>
      <c r="CB137" s="389" t="s">
        <v>292</v>
      </c>
      <c r="CC137" s="390" t="s">
        <v>292</v>
      </c>
      <c r="CD137" s="391" t="s">
        <v>292</v>
      </c>
      <c r="CE137" s="392" t="s">
        <v>292</v>
      </c>
      <c r="CF137" s="393" t="s">
        <v>292</v>
      </c>
      <c r="CG137" s="394" t="s">
        <v>292</v>
      </c>
      <c r="CH137" s="386" t="s">
        <v>292</v>
      </c>
      <c r="CI137" s="395"/>
      <c r="CJ137" s="421"/>
      <c r="CK137" s="387" t="str">
        <f t="shared" si="318"/>
        <v/>
      </c>
      <c r="CL137" s="388" t="s">
        <v>292</v>
      </c>
      <c r="CM137" s="389" t="s">
        <v>292</v>
      </c>
      <c r="CN137" s="389" t="s">
        <v>292</v>
      </c>
      <c r="CO137" s="390" t="s">
        <v>292</v>
      </c>
      <c r="CP137" s="391" t="s">
        <v>292</v>
      </c>
      <c r="CQ137" s="392" t="s">
        <v>292</v>
      </c>
      <c r="CR137" s="393" t="s">
        <v>292</v>
      </c>
      <c r="CS137" s="394" t="s">
        <v>292</v>
      </c>
      <c r="CT137" s="386" t="s">
        <v>292</v>
      </c>
      <c r="CU137" s="395"/>
      <c r="CV137" s="415"/>
      <c r="CW137" s="387" t="str">
        <f t="shared" si="319"/>
        <v/>
      </c>
      <c r="CX137" s="388" t="s">
        <v>292</v>
      </c>
      <c r="CY137" s="389" t="s">
        <v>292</v>
      </c>
      <c r="CZ137" s="389" t="s">
        <v>292</v>
      </c>
      <c r="DA137" s="390" t="s">
        <v>292</v>
      </c>
      <c r="DB137" s="391" t="s">
        <v>292</v>
      </c>
      <c r="DC137" s="392" t="s">
        <v>292</v>
      </c>
      <c r="DD137" s="393" t="s">
        <v>292</v>
      </c>
      <c r="DE137" s="394" t="s">
        <v>292</v>
      </c>
      <c r="DF137" s="386" t="s">
        <v>292</v>
      </c>
      <c r="DG137" s="395"/>
      <c r="DH137" s="415"/>
      <c r="DI137" s="387" t="str">
        <f t="shared" si="320"/>
        <v/>
      </c>
      <c r="DJ137" s="388" t="s">
        <v>292</v>
      </c>
      <c r="DK137" s="389" t="s">
        <v>292</v>
      </c>
      <c r="DL137" s="389" t="s">
        <v>292</v>
      </c>
      <c r="DM137" s="390" t="s">
        <v>292</v>
      </c>
      <c r="DN137" s="391" t="s">
        <v>292</v>
      </c>
      <c r="DO137" s="392" t="s">
        <v>292</v>
      </c>
      <c r="DP137" s="393" t="s">
        <v>292</v>
      </c>
      <c r="DQ137" s="394" t="s">
        <v>292</v>
      </c>
      <c r="DR137" s="386" t="s">
        <v>292</v>
      </c>
      <c r="DS137" s="395"/>
      <c r="DT137" s="421"/>
      <c r="DU137" s="387" t="str">
        <f t="shared" si="321"/>
        <v/>
      </c>
      <c r="DV137" s="388" t="s">
        <v>292</v>
      </c>
      <c r="DW137" s="389" t="s">
        <v>292</v>
      </c>
      <c r="DX137" s="389" t="s">
        <v>292</v>
      </c>
      <c r="DY137" s="390" t="s">
        <v>292</v>
      </c>
      <c r="DZ137" s="391" t="s">
        <v>292</v>
      </c>
      <c r="EA137" s="392" t="s">
        <v>292</v>
      </c>
      <c r="EB137" s="393" t="s">
        <v>292</v>
      </c>
      <c r="EC137" s="394" t="s">
        <v>292</v>
      </c>
      <c r="ED137" s="386" t="s">
        <v>292</v>
      </c>
      <c r="EE137" s="395"/>
      <c r="EF137" s="415"/>
      <c r="EG137" s="387" t="str">
        <f t="shared" si="322"/>
        <v/>
      </c>
      <c r="EH137" s="388" t="s">
        <v>292</v>
      </c>
      <c r="EI137" s="389" t="s">
        <v>292</v>
      </c>
      <c r="EJ137" s="389" t="s">
        <v>292</v>
      </c>
      <c r="EK137" s="390" t="s">
        <v>292</v>
      </c>
      <c r="EL137" s="391" t="s">
        <v>292</v>
      </c>
      <c r="EM137" s="392" t="s">
        <v>292</v>
      </c>
      <c r="EN137" s="393" t="s">
        <v>292</v>
      </c>
      <c r="EO137" s="394" t="s">
        <v>292</v>
      </c>
      <c r="EP137" s="386" t="s">
        <v>292</v>
      </c>
      <c r="EQ137" s="395"/>
      <c r="ER137" s="415"/>
      <c r="ES137" s="387" t="str">
        <f t="shared" si="323"/>
        <v/>
      </c>
      <c r="ET137" s="388" t="s">
        <v>292</v>
      </c>
      <c r="EU137" s="389" t="s">
        <v>292</v>
      </c>
      <c r="EV137" s="389" t="s">
        <v>292</v>
      </c>
      <c r="EW137" s="390" t="s">
        <v>292</v>
      </c>
      <c r="EX137" s="391" t="s">
        <v>292</v>
      </c>
      <c r="EY137" s="392" t="s">
        <v>292</v>
      </c>
      <c r="EZ137" s="393" t="s">
        <v>292</v>
      </c>
      <c r="FA137" s="394" t="s">
        <v>292</v>
      </c>
      <c r="FB137" s="386" t="s">
        <v>292</v>
      </c>
      <c r="FC137" s="395"/>
      <c r="FD137" s="415"/>
      <c r="FE137" s="387" t="str">
        <f t="shared" si="324"/>
        <v/>
      </c>
      <c r="FF137" s="388" t="s">
        <v>292</v>
      </c>
      <c r="FG137" s="389" t="s">
        <v>292</v>
      </c>
      <c r="FH137" s="389" t="s">
        <v>292</v>
      </c>
      <c r="FI137" s="390" t="s">
        <v>292</v>
      </c>
      <c r="FJ137" s="391" t="s">
        <v>292</v>
      </c>
      <c r="FK137" s="392" t="s">
        <v>292</v>
      </c>
      <c r="FL137" s="393" t="s">
        <v>292</v>
      </c>
      <c r="FM137" s="394" t="s">
        <v>292</v>
      </c>
      <c r="FN137" s="386" t="s">
        <v>292</v>
      </c>
      <c r="FO137" s="395"/>
      <c r="FP137" s="415"/>
      <c r="FQ137" s="387" t="str">
        <f t="shared" si="325"/>
        <v/>
      </c>
      <c r="FR137" s="388" t="s">
        <v>292</v>
      </c>
      <c r="FS137" s="389" t="s">
        <v>292</v>
      </c>
      <c r="FT137" s="389" t="s">
        <v>292</v>
      </c>
      <c r="FU137" s="390" t="s">
        <v>292</v>
      </c>
      <c r="FV137" s="391" t="s">
        <v>292</v>
      </c>
      <c r="FW137" s="392" t="s">
        <v>292</v>
      </c>
      <c r="FX137" s="393" t="s">
        <v>292</v>
      </c>
      <c r="FY137" s="394" t="s">
        <v>292</v>
      </c>
      <c r="FZ137" s="386" t="s">
        <v>292</v>
      </c>
      <c r="GA137" s="395"/>
      <c r="GB137" s="415"/>
      <c r="GC137" s="387" t="str">
        <f t="shared" si="326"/>
        <v/>
      </c>
      <c r="GD137" s="388" t="s">
        <v>292</v>
      </c>
      <c r="GE137" s="389" t="s">
        <v>292</v>
      </c>
      <c r="GF137" s="389" t="s">
        <v>292</v>
      </c>
      <c r="GG137" s="390" t="s">
        <v>292</v>
      </c>
      <c r="GH137" s="391" t="s">
        <v>292</v>
      </c>
      <c r="GI137" s="392" t="s">
        <v>292</v>
      </c>
      <c r="GJ137" s="393" t="s">
        <v>292</v>
      </c>
      <c r="GK137" s="394" t="s">
        <v>292</v>
      </c>
      <c r="GL137" s="386" t="s">
        <v>292</v>
      </c>
      <c r="GM137" s="395"/>
      <c r="GN137" s="415"/>
      <c r="GO137" s="387" t="str">
        <f t="shared" si="327"/>
        <v/>
      </c>
      <c r="GP137" s="388" t="s">
        <v>292</v>
      </c>
      <c r="GQ137" s="389" t="s">
        <v>292</v>
      </c>
      <c r="GR137" s="389" t="s">
        <v>292</v>
      </c>
      <c r="GS137" s="390" t="s">
        <v>292</v>
      </c>
      <c r="GT137" s="391" t="s">
        <v>292</v>
      </c>
      <c r="GU137" s="392" t="s">
        <v>292</v>
      </c>
      <c r="GV137" s="393" t="s">
        <v>292</v>
      </c>
      <c r="GW137" s="394" t="s">
        <v>292</v>
      </c>
      <c r="GX137" s="386"/>
      <c r="GY137" s="395"/>
      <c r="GZ137" s="415"/>
      <c r="HA137" s="387">
        <f t="shared" si="328"/>
        <v>40337</v>
      </c>
      <c r="HB137" s="388" t="s">
        <v>375</v>
      </c>
      <c r="HC137" s="389">
        <v>40072</v>
      </c>
      <c r="HD137" s="389">
        <v>40337</v>
      </c>
      <c r="HE137" s="390" t="s">
        <v>771</v>
      </c>
      <c r="HF137" s="391" t="s">
        <v>656</v>
      </c>
      <c r="HG137" s="392" t="s">
        <v>615</v>
      </c>
      <c r="HH137" s="393" t="s">
        <v>1336</v>
      </c>
      <c r="HI137" s="394" t="s">
        <v>772</v>
      </c>
      <c r="HJ137" s="386" t="s">
        <v>292</v>
      </c>
      <c r="HK137" s="395"/>
      <c r="HM137" s="387">
        <f t="shared" si="329"/>
        <v>40788</v>
      </c>
      <c r="HN137" s="388" t="s">
        <v>1471</v>
      </c>
      <c r="HO137" s="396">
        <v>40337</v>
      </c>
      <c r="HP137" s="389">
        <v>40430</v>
      </c>
      <c r="HQ137" s="390" t="s">
        <v>771</v>
      </c>
      <c r="HR137" s="391" t="s">
        <v>656</v>
      </c>
      <c r="HS137" s="392" t="s">
        <v>615</v>
      </c>
      <c r="HT137" s="393" t="s">
        <v>1336</v>
      </c>
      <c r="HU137" s="394" t="s">
        <v>772</v>
      </c>
      <c r="HV137" s="386" t="s">
        <v>292</v>
      </c>
      <c r="HW137" s="395"/>
      <c r="HY137" s="387">
        <f t="shared" si="330"/>
        <v>41269</v>
      </c>
      <c r="HZ137" s="388" t="s">
        <v>1472</v>
      </c>
      <c r="IA137" s="419">
        <v>40788</v>
      </c>
      <c r="IB137" s="419">
        <v>41183</v>
      </c>
      <c r="IC137" s="390" t="s">
        <v>886</v>
      </c>
      <c r="ID137" s="391" t="s">
        <v>653</v>
      </c>
      <c r="IE137" s="392" t="s">
        <v>615</v>
      </c>
      <c r="IF137" s="393" t="s">
        <v>1336</v>
      </c>
      <c r="IG137" s="394" t="s">
        <v>887</v>
      </c>
      <c r="IH137" s="386" t="s">
        <v>292</v>
      </c>
      <c r="II137" s="395"/>
      <c r="IJ137" s="420"/>
      <c r="IK137" s="387" t="str">
        <f t="shared" si="331"/>
        <v/>
      </c>
      <c r="IL137" s="388" t="s">
        <v>292</v>
      </c>
      <c r="IM137" s="419"/>
      <c r="IN137" s="419"/>
      <c r="IO137" s="390" t="s">
        <v>292</v>
      </c>
      <c r="IP137" s="391" t="s">
        <v>292</v>
      </c>
      <c r="IQ137" s="392" t="s">
        <v>292</v>
      </c>
      <c r="IR137" s="393" t="s">
        <v>292</v>
      </c>
      <c r="IS137" s="394" t="s">
        <v>292</v>
      </c>
      <c r="IT137" s="386" t="s">
        <v>292</v>
      </c>
      <c r="IU137" s="395"/>
      <c r="IV137" s="420" t="s">
        <v>292</v>
      </c>
      <c r="IW137" s="387" t="str">
        <f t="shared" si="239"/>
        <v/>
      </c>
      <c r="IX137" s="388" t="str">
        <f t="shared" si="240"/>
        <v/>
      </c>
      <c r="IY137" s="419" t="str">
        <f t="shared" si="246"/>
        <v/>
      </c>
      <c r="IZ137" s="396" t="str">
        <f t="shared" si="247"/>
        <v/>
      </c>
      <c r="JA137" s="390" t="str">
        <f t="shared" si="241"/>
        <v/>
      </c>
      <c r="JB137" s="391" t="str">
        <f t="shared" si="248"/>
        <v/>
      </c>
      <c r="JC137" s="392" t="str">
        <f t="shared" si="242"/>
        <v/>
      </c>
      <c r="JD137" s="393" t="str">
        <f t="shared" si="243"/>
        <v/>
      </c>
      <c r="JE137" s="394" t="str">
        <f t="shared" si="244"/>
        <v/>
      </c>
      <c r="JF137" s="386" t="str">
        <f t="shared" si="245"/>
        <v/>
      </c>
      <c r="JG137" s="395"/>
      <c r="JH137" s="420" t="s">
        <v>292</v>
      </c>
      <c r="JI137" s="387" t="str">
        <f t="shared" si="229"/>
        <v/>
      </c>
      <c r="JJ137" s="388" t="str">
        <f t="shared" si="230"/>
        <v/>
      </c>
      <c r="JK137" s="419" t="str">
        <f t="shared" si="231"/>
        <v/>
      </c>
      <c r="JL137" s="396" t="str">
        <f t="shared" si="232"/>
        <v/>
      </c>
      <c r="JM137" s="390" t="str">
        <f t="shared" si="233"/>
        <v/>
      </c>
      <c r="JN137" s="391" t="str">
        <f t="shared" si="234"/>
        <v/>
      </c>
      <c r="JO137" s="392" t="str">
        <f t="shared" si="235"/>
        <v/>
      </c>
      <c r="JP137" s="393" t="str">
        <f t="shared" si="236"/>
        <v/>
      </c>
      <c r="JQ137" s="394" t="str">
        <f t="shared" si="237"/>
        <v/>
      </c>
      <c r="JR137" s="386" t="str">
        <f t="shared" si="238"/>
        <v/>
      </c>
      <c r="JS137" s="395"/>
      <c r="JT137" s="420" t="s">
        <v>292</v>
      </c>
      <c r="JU137" s="387" t="str">
        <f t="shared" si="217"/>
        <v/>
      </c>
      <c r="JV137" s="388" t="str">
        <f t="shared" si="218"/>
        <v/>
      </c>
      <c r="JW137" s="419" t="str">
        <f t="shared" si="219"/>
        <v/>
      </c>
      <c r="JX137" s="396" t="str">
        <f t="shared" si="220"/>
        <v/>
      </c>
      <c r="JY137" s="390" t="str">
        <f t="shared" si="221"/>
        <v/>
      </c>
      <c r="JZ137" s="391" t="str">
        <f t="shared" si="222"/>
        <v/>
      </c>
      <c r="KA137" s="392" t="str">
        <f t="shared" si="223"/>
        <v/>
      </c>
      <c r="KB137" s="393" t="str">
        <f t="shared" si="224"/>
        <v/>
      </c>
      <c r="KC137" s="394" t="str">
        <f t="shared" si="225"/>
        <v/>
      </c>
      <c r="KD137" s="386" t="str">
        <f t="shared" si="226"/>
        <v/>
      </c>
      <c r="KE137" s="395"/>
      <c r="KF137" s="420"/>
      <c r="KG137" s="387" t="str">
        <f t="shared" si="208"/>
        <v/>
      </c>
      <c r="KH137" s="388" t="str">
        <f t="shared" si="209"/>
        <v/>
      </c>
      <c r="KI137" s="419" t="str">
        <f t="shared" si="210"/>
        <v/>
      </c>
      <c r="KJ137" s="396" t="str">
        <f t="shared" si="211"/>
        <v/>
      </c>
      <c r="KK137" s="390" t="str">
        <f t="shared" si="212"/>
        <v/>
      </c>
      <c r="KL137" s="391" t="str">
        <f t="shared" si="227"/>
        <v/>
      </c>
      <c r="KM137" s="392" t="str">
        <f t="shared" si="213"/>
        <v/>
      </c>
      <c r="KN137" s="393" t="str">
        <f t="shared" si="214"/>
        <v/>
      </c>
      <c r="KO137" s="394" t="str">
        <f t="shared" si="215"/>
        <v/>
      </c>
      <c r="KP137" s="386" t="str">
        <f t="shared" si="216"/>
        <v/>
      </c>
      <c r="KQ137" s="395"/>
      <c r="KR137" s="420"/>
    </row>
    <row r="138" spans="1:304" ht="13.5" customHeight="1">
      <c r="A138" s="385"/>
      <c r="B138" s="421" t="s">
        <v>318</v>
      </c>
      <c r="E138" s="387" t="str">
        <f t="shared" si="311"/>
        <v/>
      </c>
      <c r="F138" s="388"/>
      <c r="G138" s="389"/>
      <c r="H138" s="389"/>
      <c r="I138" s="390"/>
      <c r="J138" s="391"/>
      <c r="K138" s="392"/>
      <c r="L138" s="393"/>
      <c r="M138" s="394"/>
      <c r="O138" s="395"/>
      <c r="P138" s="415"/>
      <c r="Q138" s="387" t="str">
        <f t="shared" si="312"/>
        <v/>
      </c>
      <c r="R138" s="388"/>
      <c r="S138" s="389"/>
      <c r="T138" s="389"/>
      <c r="U138" s="390"/>
      <c r="V138" s="391"/>
      <c r="W138" s="392"/>
      <c r="X138" s="393"/>
      <c r="Y138" s="394"/>
      <c r="AA138" s="395"/>
      <c r="AB138" s="415"/>
      <c r="AC138" s="387" t="str">
        <f t="shared" si="313"/>
        <v/>
      </c>
      <c r="AD138" s="388"/>
      <c r="AE138" s="389"/>
      <c r="AF138" s="389"/>
      <c r="AG138" s="390"/>
      <c r="AH138" s="391"/>
      <c r="AI138" s="392"/>
      <c r="AJ138" s="393"/>
      <c r="AK138" s="394"/>
      <c r="AL138" s="386"/>
      <c r="AM138" s="395"/>
      <c r="AN138" s="415"/>
      <c r="AO138" s="387" t="str">
        <f t="shared" si="314"/>
        <v/>
      </c>
      <c r="AP138" s="388"/>
      <c r="AQ138" s="389"/>
      <c r="AR138" s="389"/>
      <c r="AS138" s="390"/>
      <c r="AT138" s="391"/>
      <c r="AU138" s="392"/>
      <c r="AV138" s="393"/>
      <c r="AW138" s="394"/>
      <c r="AX138" s="386"/>
      <c r="AY138" s="395"/>
      <c r="AZ138" s="415"/>
      <c r="BA138" s="387" t="str">
        <f t="shared" si="315"/>
        <v/>
      </c>
      <c r="BB138" s="388"/>
      <c r="BC138" s="389"/>
      <c r="BD138" s="389"/>
      <c r="BE138" s="390"/>
      <c r="BF138" s="391"/>
      <c r="BG138" s="392"/>
      <c r="BH138" s="393"/>
      <c r="BI138" s="394"/>
      <c r="BJ138" s="386"/>
      <c r="BK138" s="395"/>
      <c r="BL138" s="415"/>
      <c r="BM138" s="387" t="str">
        <f t="shared" si="316"/>
        <v/>
      </c>
      <c r="BN138" s="388"/>
      <c r="BO138" s="389"/>
      <c r="BP138" s="389"/>
      <c r="BQ138" s="390"/>
      <c r="BR138" s="391"/>
      <c r="BS138" s="392"/>
      <c r="BT138" s="393"/>
      <c r="BU138" s="394"/>
      <c r="BV138" s="386"/>
      <c r="BW138" s="395"/>
      <c r="BX138" s="421"/>
      <c r="BY138" s="387" t="str">
        <f t="shared" si="317"/>
        <v/>
      </c>
      <c r="BZ138" s="388"/>
      <c r="CA138" s="389"/>
      <c r="CB138" s="389"/>
      <c r="CC138" s="390"/>
      <c r="CD138" s="391"/>
      <c r="CE138" s="392"/>
      <c r="CF138" s="393"/>
      <c r="CG138" s="394"/>
      <c r="CH138" s="386"/>
      <c r="CI138" s="395"/>
      <c r="CJ138" s="421"/>
      <c r="CK138" s="387" t="str">
        <f t="shared" si="318"/>
        <v/>
      </c>
      <c r="CL138" s="388"/>
      <c r="CM138" s="389"/>
      <c r="CN138" s="389"/>
      <c r="CO138" s="390"/>
      <c r="CP138" s="391"/>
      <c r="CQ138" s="392"/>
      <c r="CR138" s="393"/>
      <c r="CS138" s="394"/>
      <c r="CT138" s="386"/>
      <c r="CU138" s="395"/>
      <c r="CV138" s="415"/>
      <c r="CW138" s="387" t="str">
        <f t="shared" si="319"/>
        <v/>
      </c>
      <c r="CX138" s="388"/>
      <c r="CY138" s="389"/>
      <c r="CZ138" s="389"/>
      <c r="DA138" s="390"/>
      <c r="DB138" s="391"/>
      <c r="DC138" s="392"/>
      <c r="DD138" s="393"/>
      <c r="DE138" s="394"/>
      <c r="DF138" s="386"/>
      <c r="DG138" s="395"/>
      <c r="DH138" s="415"/>
      <c r="DI138" s="387" t="str">
        <f t="shared" si="320"/>
        <v/>
      </c>
      <c r="DJ138" s="388"/>
      <c r="DK138" s="389"/>
      <c r="DL138" s="389"/>
      <c r="DM138" s="390"/>
      <c r="DN138" s="391"/>
      <c r="DO138" s="392"/>
      <c r="DP138" s="393"/>
      <c r="DQ138" s="394"/>
      <c r="DR138" s="386"/>
      <c r="DS138" s="395"/>
      <c r="DT138" s="421"/>
      <c r="DU138" s="387" t="str">
        <f t="shared" si="321"/>
        <v/>
      </c>
      <c r="DV138" s="388"/>
      <c r="DW138" s="389"/>
      <c r="DX138" s="389"/>
      <c r="DY138" s="390"/>
      <c r="DZ138" s="391"/>
      <c r="EA138" s="392"/>
      <c r="EB138" s="393"/>
      <c r="EC138" s="394"/>
      <c r="ED138" s="386"/>
      <c r="EE138" s="395"/>
      <c r="EF138" s="415"/>
      <c r="EG138" s="387" t="str">
        <f t="shared" si="322"/>
        <v/>
      </c>
      <c r="EH138" s="388"/>
      <c r="EI138" s="389"/>
      <c r="EJ138" s="389"/>
      <c r="EK138" s="390"/>
      <c r="EL138" s="391"/>
      <c r="EM138" s="392"/>
      <c r="EN138" s="393"/>
      <c r="EO138" s="394"/>
      <c r="EP138" s="386"/>
      <c r="EQ138" s="395"/>
      <c r="ER138" s="415"/>
      <c r="ES138" s="387" t="str">
        <f t="shared" si="323"/>
        <v/>
      </c>
      <c r="ET138" s="388"/>
      <c r="EU138" s="389"/>
      <c r="EV138" s="389"/>
      <c r="EW138" s="390"/>
      <c r="EX138" s="391"/>
      <c r="EY138" s="392"/>
      <c r="EZ138" s="393"/>
      <c r="FA138" s="394"/>
      <c r="FB138" s="386"/>
      <c r="FC138" s="395"/>
      <c r="FD138" s="415"/>
      <c r="FE138" s="387" t="str">
        <f t="shared" si="324"/>
        <v/>
      </c>
      <c r="FF138" s="388"/>
      <c r="FG138" s="389"/>
      <c r="FH138" s="389"/>
      <c r="FI138" s="390"/>
      <c r="FJ138" s="391"/>
      <c r="FK138" s="392"/>
      <c r="FL138" s="393"/>
      <c r="FM138" s="394"/>
      <c r="FN138" s="386"/>
      <c r="FO138" s="395"/>
      <c r="FP138" s="415"/>
      <c r="FQ138" s="387" t="str">
        <f t="shared" si="325"/>
        <v/>
      </c>
      <c r="FR138" s="388"/>
      <c r="FS138" s="389"/>
      <c r="FT138" s="389"/>
      <c r="FU138" s="390"/>
      <c r="FV138" s="391"/>
      <c r="FW138" s="392"/>
      <c r="FX138" s="393"/>
      <c r="FY138" s="394"/>
      <c r="FZ138" s="386"/>
      <c r="GA138" s="395"/>
      <c r="GB138" s="415"/>
      <c r="GC138" s="387" t="str">
        <f t="shared" si="326"/>
        <v/>
      </c>
      <c r="GD138" s="388"/>
      <c r="GE138" s="389"/>
      <c r="GF138" s="389"/>
      <c r="GG138" s="390"/>
      <c r="GH138" s="391"/>
      <c r="GI138" s="392"/>
      <c r="GJ138" s="393"/>
      <c r="GK138" s="394"/>
      <c r="GL138" s="386"/>
      <c r="GM138" s="395"/>
      <c r="GN138" s="415"/>
      <c r="GO138" s="387" t="str">
        <f t="shared" si="327"/>
        <v/>
      </c>
      <c r="GP138" s="388"/>
      <c r="GQ138" s="389"/>
      <c r="GR138" s="389"/>
      <c r="GS138" s="390"/>
      <c r="GT138" s="391"/>
      <c r="GU138" s="392"/>
      <c r="GV138" s="393"/>
      <c r="GW138" s="394"/>
      <c r="GX138" s="386"/>
      <c r="GY138" s="395"/>
      <c r="GZ138" s="415"/>
      <c r="HA138" s="387" t="str">
        <f t="shared" si="328"/>
        <v/>
      </c>
      <c r="HB138" s="388"/>
      <c r="HC138" s="389"/>
      <c r="HD138" s="389"/>
      <c r="HE138" s="390"/>
      <c r="HF138" s="391"/>
      <c r="HG138" s="392"/>
      <c r="HH138" s="393"/>
      <c r="HI138" s="394"/>
      <c r="HJ138" s="386"/>
      <c r="HK138" s="395"/>
      <c r="HM138" s="387">
        <f t="shared" si="329"/>
        <v>40788</v>
      </c>
      <c r="HN138" s="388" t="s">
        <v>1471</v>
      </c>
      <c r="HO138" s="396">
        <v>40430</v>
      </c>
      <c r="HP138" s="389">
        <v>40788</v>
      </c>
      <c r="HQ138" s="390" t="s">
        <v>1486</v>
      </c>
      <c r="HR138" s="391" t="s">
        <v>625</v>
      </c>
      <c r="HS138" s="392" t="s">
        <v>615</v>
      </c>
      <c r="HT138" s="393" t="s">
        <v>1347</v>
      </c>
      <c r="HU138" s="394" t="s">
        <v>1487</v>
      </c>
      <c r="HV138" s="386" t="s">
        <v>292</v>
      </c>
      <c r="HW138" s="395"/>
      <c r="HX138" s="364" t="s">
        <v>626</v>
      </c>
      <c r="HY138" s="387">
        <f t="shared" si="330"/>
        <v>41269</v>
      </c>
      <c r="HZ138" s="388" t="s">
        <v>1472</v>
      </c>
      <c r="IA138" s="419">
        <v>41183</v>
      </c>
      <c r="IB138" s="419">
        <v>41269</v>
      </c>
      <c r="IC138" s="390" t="s">
        <v>1488</v>
      </c>
      <c r="ID138" s="391" t="s">
        <v>656</v>
      </c>
      <c r="IE138" s="392" t="s">
        <v>615</v>
      </c>
      <c r="IF138" s="393" t="s">
        <v>1336</v>
      </c>
      <c r="IG138" s="394" t="s">
        <v>1489</v>
      </c>
      <c r="IH138" s="386" t="s">
        <v>292</v>
      </c>
      <c r="II138" s="395"/>
      <c r="IJ138" s="420"/>
      <c r="IK138" s="387" t="str">
        <f t="shared" si="331"/>
        <v/>
      </c>
      <c r="IL138" s="388" t="s">
        <v>292</v>
      </c>
      <c r="IM138" s="419"/>
      <c r="IN138" s="419"/>
      <c r="IO138" s="390" t="s">
        <v>292</v>
      </c>
      <c r="IP138" s="391" t="s">
        <v>292</v>
      </c>
      <c r="IQ138" s="392" t="s">
        <v>292</v>
      </c>
      <c r="IR138" s="393" t="s">
        <v>292</v>
      </c>
      <c r="IS138" s="394" t="s">
        <v>292</v>
      </c>
      <c r="IT138" s="386" t="s">
        <v>292</v>
      </c>
      <c r="IU138" s="395"/>
      <c r="IV138" s="420" t="s">
        <v>292</v>
      </c>
      <c r="IW138" s="387" t="str">
        <f t="shared" si="239"/>
        <v/>
      </c>
      <c r="IX138" s="388" t="str">
        <f t="shared" si="240"/>
        <v/>
      </c>
      <c r="IY138" s="419" t="str">
        <f t="shared" si="246"/>
        <v/>
      </c>
      <c r="IZ138" s="396" t="str">
        <f t="shared" si="247"/>
        <v/>
      </c>
      <c r="JA138" s="390" t="str">
        <f t="shared" si="241"/>
        <v/>
      </c>
      <c r="JB138" s="391" t="str">
        <f t="shared" si="248"/>
        <v/>
      </c>
      <c r="JC138" s="392" t="str">
        <f t="shared" si="242"/>
        <v/>
      </c>
      <c r="JD138" s="393" t="str">
        <f t="shared" si="243"/>
        <v/>
      </c>
      <c r="JE138" s="394" t="str">
        <f t="shared" si="244"/>
        <v/>
      </c>
      <c r="JF138" s="386" t="str">
        <f t="shared" si="245"/>
        <v/>
      </c>
      <c r="JG138" s="395"/>
      <c r="JH138" s="420" t="s">
        <v>292</v>
      </c>
      <c r="JI138" s="387" t="str">
        <f t="shared" si="229"/>
        <v/>
      </c>
      <c r="JJ138" s="388" t="str">
        <f t="shared" si="230"/>
        <v/>
      </c>
      <c r="JK138" s="419" t="str">
        <f t="shared" si="231"/>
        <v/>
      </c>
      <c r="JL138" s="396" t="str">
        <f t="shared" si="232"/>
        <v/>
      </c>
      <c r="JM138" s="390" t="str">
        <f t="shared" si="233"/>
        <v/>
      </c>
      <c r="JN138" s="391" t="str">
        <f t="shared" si="234"/>
        <v/>
      </c>
      <c r="JO138" s="392" t="str">
        <f t="shared" si="235"/>
        <v/>
      </c>
      <c r="JP138" s="393" t="str">
        <f t="shared" si="236"/>
        <v/>
      </c>
      <c r="JQ138" s="394" t="str">
        <f t="shared" si="237"/>
        <v/>
      </c>
      <c r="JR138" s="386" t="str">
        <f t="shared" si="238"/>
        <v/>
      </c>
      <c r="JS138" s="395"/>
      <c r="JT138" s="420" t="s">
        <v>292</v>
      </c>
      <c r="JU138" s="387" t="str">
        <f t="shared" si="217"/>
        <v/>
      </c>
      <c r="JV138" s="388" t="str">
        <f t="shared" si="218"/>
        <v/>
      </c>
      <c r="JW138" s="419" t="str">
        <f t="shared" si="219"/>
        <v/>
      </c>
      <c r="JX138" s="396" t="str">
        <f t="shared" si="220"/>
        <v/>
      </c>
      <c r="JY138" s="390" t="str">
        <f t="shared" si="221"/>
        <v/>
      </c>
      <c r="JZ138" s="391" t="str">
        <f t="shared" si="222"/>
        <v/>
      </c>
      <c r="KA138" s="392" t="str">
        <f t="shared" si="223"/>
        <v/>
      </c>
      <c r="KB138" s="393" t="str">
        <f t="shared" si="224"/>
        <v/>
      </c>
      <c r="KC138" s="394" t="str">
        <f t="shared" si="225"/>
        <v/>
      </c>
      <c r="KD138" s="386" t="str">
        <f t="shared" si="226"/>
        <v/>
      </c>
      <c r="KE138" s="395"/>
      <c r="KF138" s="420"/>
      <c r="KG138" s="387" t="str">
        <f t="shared" si="208"/>
        <v/>
      </c>
      <c r="KH138" s="388" t="str">
        <f t="shared" si="209"/>
        <v/>
      </c>
      <c r="KI138" s="419" t="str">
        <f t="shared" si="210"/>
        <v/>
      </c>
      <c r="KJ138" s="396" t="str">
        <f t="shared" si="211"/>
        <v/>
      </c>
      <c r="KK138" s="390" t="str">
        <f t="shared" si="212"/>
        <v/>
      </c>
      <c r="KL138" s="391" t="str">
        <f t="shared" si="227"/>
        <v/>
      </c>
      <c r="KM138" s="392" t="str">
        <f t="shared" si="213"/>
        <v/>
      </c>
      <c r="KN138" s="393" t="str">
        <f t="shared" si="214"/>
        <v/>
      </c>
      <c r="KO138" s="394" t="str">
        <f t="shared" si="215"/>
        <v/>
      </c>
      <c r="KP138" s="386" t="str">
        <f t="shared" si="216"/>
        <v/>
      </c>
      <c r="KQ138" s="395"/>
      <c r="KR138" s="420"/>
    </row>
    <row r="139" spans="1:304" ht="13.5" customHeight="1">
      <c r="A139" s="385"/>
      <c r="B139" s="421" t="s">
        <v>319</v>
      </c>
      <c r="E139" s="387" t="str">
        <f t="shared" si="311"/>
        <v/>
      </c>
      <c r="F139" s="388" t="s">
        <v>292</v>
      </c>
      <c r="G139" s="389" t="s">
        <v>292</v>
      </c>
      <c r="H139" s="389" t="s">
        <v>292</v>
      </c>
      <c r="I139" s="390" t="s">
        <v>292</v>
      </c>
      <c r="J139" s="391" t="s">
        <v>292</v>
      </c>
      <c r="K139" s="392" t="s">
        <v>292</v>
      </c>
      <c r="L139" s="393" t="s">
        <v>292</v>
      </c>
      <c r="M139" s="394" t="s">
        <v>292</v>
      </c>
      <c r="N139" s="386" t="s">
        <v>292</v>
      </c>
      <c r="O139" s="395"/>
      <c r="P139" s="415"/>
      <c r="Q139" s="387" t="str">
        <f t="shared" si="312"/>
        <v/>
      </c>
      <c r="R139" s="388" t="s">
        <v>292</v>
      </c>
      <c r="S139" s="389" t="s">
        <v>292</v>
      </c>
      <c r="T139" s="389" t="s">
        <v>292</v>
      </c>
      <c r="U139" s="390" t="s">
        <v>292</v>
      </c>
      <c r="V139" s="391" t="s">
        <v>292</v>
      </c>
      <c r="W139" s="392" t="s">
        <v>292</v>
      </c>
      <c r="X139" s="393" t="s">
        <v>292</v>
      </c>
      <c r="Y139" s="394" t="s">
        <v>292</v>
      </c>
      <c r="Z139" s="386" t="s">
        <v>292</v>
      </c>
      <c r="AA139" s="395"/>
      <c r="AB139" s="415"/>
      <c r="AC139" s="387" t="str">
        <f t="shared" si="313"/>
        <v/>
      </c>
      <c r="AD139" s="388" t="s">
        <v>292</v>
      </c>
      <c r="AE139" s="389" t="s">
        <v>292</v>
      </c>
      <c r="AF139" s="389" t="s">
        <v>292</v>
      </c>
      <c r="AG139" s="390" t="s">
        <v>292</v>
      </c>
      <c r="AH139" s="391" t="s">
        <v>292</v>
      </c>
      <c r="AI139" s="392" t="s">
        <v>292</v>
      </c>
      <c r="AJ139" s="393" t="s">
        <v>292</v>
      </c>
      <c r="AK139" s="394" t="s">
        <v>292</v>
      </c>
      <c r="AL139" s="386" t="s">
        <v>292</v>
      </c>
      <c r="AM139" s="395"/>
      <c r="AN139" s="415"/>
      <c r="AO139" s="387" t="str">
        <f t="shared" si="314"/>
        <v/>
      </c>
      <c r="AP139" s="388" t="s">
        <v>292</v>
      </c>
      <c r="AQ139" s="389" t="s">
        <v>292</v>
      </c>
      <c r="AR139" s="389" t="s">
        <v>292</v>
      </c>
      <c r="AS139" s="390" t="s">
        <v>292</v>
      </c>
      <c r="AT139" s="391" t="s">
        <v>292</v>
      </c>
      <c r="AU139" s="392" t="s">
        <v>292</v>
      </c>
      <c r="AV139" s="393" t="s">
        <v>292</v>
      </c>
      <c r="AW139" s="394" t="s">
        <v>292</v>
      </c>
      <c r="AX139" s="386" t="s">
        <v>292</v>
      </c>
      <c r="AY139" s="395"/>
      <c r="AZ139" s="415"/>
      <c r="BA139" s="387" t="str">
        <f t="shared" si="315"/>
        <v/>
      </c>
      <c r="BB139" s="388" t="s">
        <v>292</v>
      </c>
      <c r="BC139" s="389" t="s">
        <v>292</v>
      </c>
      <c r="BD139" s="389" t="s">
        <v>292</v>
      </c>
      <c r="BE139" s="390" t="s">
        <v>292</v>
      </c>
      <c r="BF139" s="391" t="s">
        <v>292</v>
      </c>
      <c r="BG139" s="392" t="s">
        <v>292</v>
      </c>
      <c r="BH139" s="393" t="s">
        <v>292</v>
      </c>
      <c r="BI139" s="394" t="s">
        <v>292</v>
      </c>
      <c r="BJ139" s="386" t="s">
        <v>292</v>
      </c>
      <c r="BK139" s="395"/>
      <c r="BL139" s="415"/>
      <c r="BM139" s="387" t="str">
        <f t="shared" si="316"/>
        <v/>
      </c>
      <c r="BN139" s="388" t="s">
        <v>292</v>
      </c>
      <c r="BO139" s="389" t="s">
        <v>292</v>
      </c>
      <c r="BP139" s="389" t="s">
        <v>292</v>
      </c>
      <c r="BQ139" s="390" t="s">
        <v>292</v>
      </c>
      <c r="BR139" s="391" t="s">
        <v>292</v>
      </c>
      <c r="BS139" s="392" t="s">
        <v>292</v>
      </c>
      <c r="BT139" s="393" t="s">
        <v>292</v>
      </c>
      <c r="BU139" s="394" t="s">
        <v>292</v>
      </c>
      <c r="BV139" s="386" t="s">
        <v>292</v>
      </c>
      <c r="BW139" s="395"/>
      <c r="BX139" s="421"/>
      <c r="BY139" s="387" t="str">
        <f t="shared" si="317"/>
        <v/>
      </c>
      <c r="BZ139" s="388" t="s">
        <v>292</v>
      </c>
      <c r="CA139" s="389" t="s">
        <v>292</v>
      </c>
      <c r="CB139" s="389" t="s">
        <v>292</v>
      </c>
      <c r="CC139" s="390" t="s">
        <v>292</v>
      </c>
      <c r="CD139" s="391" t="s">
        <v>292</v>
      </c>
      <c r="CE139" s="392" t="s">
        <v>292</v>
      </c>
      <c r="CF139" s="393" t="s">
        <v>292</v>
      </c>
      <c r="CG139" s="394" t="s">
        <v>292</v>
      </c>
      <c r="CH139" s="386" t="s">
        <v>292</v>
      </c>
      <c r="CI139" s="395"/>
      <c r="CJ139" s="421"/>
      <c r="CK139" s="387" t="str">
        <f t="shared" si="318"/>
        <v/>
      </c>
      <c r="CL139" s="388" t="s">
        <v>292</v>
      </c>
      <c r="CM139" s="389" t="s">
        <v>292</v>
      </c>
      <c r="CN139" s="389" t="s">
        <v>292</v>
      </c>
      <c r="CO139" s="390" t="s">
        <v>292</v>
      </c>
      <c r="CP139" s="391" t="s">
        <v>292</v>
      </c>
      <c r="CQ139" s="392" t="s">
        <v>292</v>
      </c>
      <c r="CR139" s="393" t="s">
        <v>292</v>
      </c>
      <c r="CS139" s="394" t="s">
        <v>292</v>
      </c>
      <c r="CT139" s="386" t="s">
        <v>292</v>
      </c>
      <c r="CU139" s="395"/>
      <c r="CV139" s="415"/>
      <c r="CW139" s="387" t="str">
        <f t="shared" si="319"/>
        <v/>
      </c>
      <c r="CX139" s="388" t="s">
        <v>292</v>
      </c>
      <c r="CY139" s="389" t="s">
        <v>292</v>
      </c>
      <c r="CZ139" s="389" t="s">
        <v>292</v>
      </c>
      <c r="DA139" s="390" t="s">
        <v>292</v>
      </c>
      <c r="DB139" s="391" t="s">
        <v>292</v>
      </c>
      <c r="DC139" s="392" t="s">
        <v>292</v>
      </c>
      <c r="DD139" s="393" t="s">
        <v>292</v>
      </c>
      <c r="DE139" s="394" t="s">
        <v>292</v>
      </c>
      <c r="DF139" s="386" t="s">
        <v>292</v>
      </c>
      <c r="DG139" s="395"/>
      <c r="DH139" s="415"/>
      <c r="DI139" s="387" t="str">
        <f t="shared" si="320"/>
        <v/>
      </c>
      <c r="DJ139" s="388" t="s">
        <v>292</v>
      </c>
      <c r="DK139" s="389" t="s">
        <v>292</v>
      </c>
      <c r="DL139" s="389" t="s">
        <v>292</v>
      </c>
      <c r="DM139" s="390" t="s">
        <v>292</v>
      </c>
      <c r="DN139" s="391" t="s">
        <v>292</v>
      </c>
      <c r="DO139" s="392" t="s">
        <v>292</v>
      </c>
      <c r="DP139" s="393" t="s">
        <v>292</v>
      </c>
      <c r="DQ139" s="394" t="s">
        <v>292</v>
      </c>
      <c r="DR139" s="386" t="s">
        <v>292</v>
      </c>
      <c r="DS139" s="395"/>
      <c r="DT139" s="421"/>
      <c r="DU139" s="387" t="str">
        <f t="shared" si="321"/>
        <v/>
      </c>
      <c r="DV139" s="388" t="s">
        <v>292</v>
      </c>
      <c r="DW139" s="389" t="s">
        <v>292</v>
      </c>
      <c r="DX139" s="389" t="s">
        <v>292</v>
      </c>
      <c r="DY139" s="390" t="s">
        <v>292</v>
      </c>
      <c r="DZ139" s="391" t="s">
        <v>292</v>
      </c>
      <c r="EA139" s="392" t="s">
        <v>292</v>
      </c>
      <c r="EB139" s="393" t="s">
        <v>292</v>
      </c>
      <c r="EC139" s="394" t="s">
        <v>292</v>
      </c>
      <c r="ED139" s="386" t="s">
        <v>292</v>
      </c>
      <c r="EE139" s="395"/>
      <c r="EF139" s="415"/>
      <c r="EG139" s="387" t="str">
        <f t="shared" si="322"/>
        <v/>
      </c>
      <c r="EH139" s="388" t="s">
        <v>292</v>
      </c>
      <c r="EI139" s="389" t="s">
        <v>292</v>
      </c>
      <c r="EJ139" s="389" t="s">
        <v>292</v>
      </c>
      <c r="EK139" s="390" t="s">
        <v>292</v>
      </c>
      <c r="EL139" s="391" t="s">
        <v>292</v>
      </c>
      <c r="EM139" s="392" t="s">
        <v>292</v>
      </c>
      <c r="EN139" s="393" t="s">
        <v>292</v>
      </c>
      <c r="EO139" s="394" t="s">
        <v>292</v>
      </c>
      <c r="EP139" s="386" t="s">
        <v>292</v>
      </c>
      <c r="EQ139" s="395"/>
      <c r="ER139" s="418"/>
      <c r="ES139" s="387" t="str">
        <f t="shared" si="323"/>
        <v/>
      </c>
      <c r="ET139" s="388" t="s">
        <v>292</v>
      </c>
      <c r="EU139" s="389" t="s">
        <v>292</v>
      </c>
      <c r="EV139" s="389" t="s">
        <v>292</v>
      </c>
      <c r="EW139" s="390" t="s">
        <v>292</v>
      </c>
      <c r="EX139" s="391" t="s">
        <v>292</v>
      </c>
      <c r="EY139" s="392" t="s">
        <v>292</v>
      </c>
      <c r="EZ139" s="393" t="s">
        <v>292</v>
      </c>
      <c r="FA139" s="394" t="s">
        <v>292</v>
      </c>
      <c r="FB139" s="386" t="s">
        <v>292</v>
      </c>
      <c r="FC139" s="395"/>
      <c r="FD139" s="415"/>
      <c r="FE139" s="387" t="str">
        <f t="shared" si="324"/>
        <v/>
      </c>
      <c r="FF139" s="388" t="s">
        <v>292</v>
      </c>
      <c r="FG139" s="389" t="s">
        <v>292</v>
      </c>
      <c r="FH139" s="389" t="s">
        <v>292</v>
      </c>
      <c r="FI139" s="390" t="s">
        <v>292</v>
      </c>
      <c r="FJ139" s="391" t="s">
        <v>292</v>
      </c>
      <c r="FK139" s="392" t="s">
        <v>292</v>
      </c>
      <c r="FL139" s="393" t="s">
        <v>292</v>
      </c>
      <c r="FM139" s="394" t="s">
        <v>292</v>
      </c>
      <c r="FN139" s="386" t="s">
        <v>292</v>
      </c>
      <c r="FO139" s="395"/>
      <c r="FP139" s="415"/>
      <c r="FQ139" s="387" t="str">
        <f t="shared" si="325"/>
        <v/>
      </c>
      <c r="FR139" s="388" t="s">
        <v>292</v>
      </c>
      <c r="FS139" s="389" t="s">
        <v>292</v>
      </c>
      <c r="FT139" s="389" t="s">
        <v>292</v>
      </c>
      <c r="FU139" s="390" t="s">
        <v>292</v>
      </c>
      <c r="FV139" s="391" t="s">
        <v>292</v>
      </c>
      <c r="FW139" s="392" t="s">
        <v>292</v>
      </c>
      <c r="FX139" s="393" t="s">
        <v>292</v>
      </c>
      <c r="FY139" s="394" t="s">
        <v>292</v>
      </c>
      <c r="FZ139" s="386" t="s">
        <v>292</v>
      </c>
      <c r="GA139" s="395"/>
      <c r="GB139" s="415"/>
      <c r="GC139" s="387" t="str">
        <f t="shared" si="326"/>
        <v/>
      </c>
      <c r="GD139" s="388" t="s">
        <v>292</v>
      </c>
      <c r="GE139" s="389" t="s">
        <v>292</v>
      </c>
      <c r="GF139" s="389" t="s">
        <v>292</v>
      </c>
      <c r="GG139" s="390" t="s">
        <v>292</v>
      </c>
      <c r="GH139" s="391" t="s">
        <v>292</v>
      </c>
      <c r="GI139" s="392" t="s">
        <v>292</v>
      </c>
      <c r="GJ139" s="393" t="s">
        <v>292</v>
      </c>
      <c r="GK139" s="394" t="s">
        <v>292</v>
      </c>
      <c r="GL139" s="386" t="s">
        <v>292</v>
      </c>
      <c r="GM139" s="395"/>
      <c r="GN139" s="415"/>
      <c r="GO139" s="387" t="str">
        <f t="shared" si="327"/>
        <v/>
      </c>
      <c r="GP139" s="388" t="s">
        <v>292</v>
      </c>
      <c r="GQ139" s="389" t="s">
        <v>292</v>
      </c>
      <c r="GR139" s="389" t="s">
        <v>292</v>
      </c>
      <c r="GS139" s="390" t="s">
        <v>292</v>
      </c>
      <c r="GT139" s="391" t="s">
        <v>292</v>
      </c>
      <c r="GU139" s="392" t="s">
        <v>292</v>
      </c>
      <c r="GV139" s="393" t="s">
        <v>292</v>
      </c>
      <c r="GW139" s="394" t="s">
        <v>292</v>
      </c>
      <c r="GX139" s="386"/>
      <c r="GY139" s="395"/>
      <c r="GZ139" s="415"/>
      <c r="HA139" s="387">
        <f t="shared" si="328"/>
        <v>40337</v>
      </c>
      <c r="HB139" s="388" t="s">
        <v>375</v>
      </c>
      <c r="HC139" s="389">
        <v>40072</v>
      </c>
      <c r="HD139" s="389">
        <v>40337</v>
      </c>
      <c r="HE139" s="390" t="s">
        <v>913</v>
      </c>
      <c r="HF139" s="391" t="s">
        <v>914</v>
      </c>
      <c r="HG139" s="392" t="s">
        <v>615</v>
      </c>
      <c r="HH139" s="393" t="s">
        <v>1336</v>
      </c>
      <c r="HI139" s="394" t="s">
        <v>915</v>
      </c>
      <c r="HJ139" s="386" t="s">
        <v>292</v>
      </c>
      <c r="HK139" s="395"/>
      <c r="HM139" s="387">
        <f t="shared" si="329"/>
        <v>40788</v>
      </c>
      <c r="HN139" s="388" t="s">
        <v>1471</v>
      </c>
      <c r="HO139" s="396">
        <v>40337</v>
      </c>
      <c r="HP139" s="389">
        <v>40430</v>
      </c>
      <c r="HQ139" s="390" t="s">
        <v>913</v>
      </c>
      <c r="HR139" s="391" t="s">
        <v>914</v>
      </c>
      <c r="HS139" s="392" t="s">
        <v>615</v>
      </c>
      <c r="HT139" s="393" t="s">
        <v>1336</v>
      </c>
      <c r="HU139" s="394" t="s">
        <v>915</v>
      </c>
      <c r="HV139" s="386" t="s">
        <v>292</v>
      </c>
      <c r="HW139" s="395"/>
      <c r="HY139" s="387" t="str">
        <f t="shared" si="330"/>
        <v/>
      </c>
      <c r="HZ139" s="388" t="s">
        <v>292</v>
      </c>
      <c r="IA139" s="419" t="s">
        <v>292</v>
      </c>
      <c r="IB139" s="419" t="s">
        <v>292</v>
      </c>
      <c r="IC139" s="390" t="s">
        <v>292</v>
      </c>
      <c r="ID139" s="391" t="s">
        <v>292</v>
      </c>
      <c r="IE139" s="392" t="s">
        <v>292</v>
      </c>
      <c r="IF139" s="393" t="s">
        <v>292</v>
      </c>
      <c r="IG139" s="394" t="s">
        <v>292</v>
      </c>
      <c r="IH139" s="386" t="s">
        <v>292</v>
      </c>
      <c r="II139" s="395"/>
      <c r="IK139" s="387" t="str">
        <f t="shared" si="331"/>
        <v/>
      </c>
      <c r="IL139" s="388" t="s">
        <v>292</v>
      </c>
      <c r="IM139" s="419" t="s">
        <v>292</v>
      </c>
      <c r="IN139" s="419" t="s">
        <v>292</v>
      </c>
      <c r="IO139" s="390" t="s">
        <v>292</v>
      </c>
      <c r="IP139" s="391" t="s">
        <v>292</v>
      </c>
      <c r="IQ139" s="392" t="s">
        <v>292</v>
      </c>
      <c r="IR139" s="393" t="s">
        <v>292</v>
      </c>
      <c r="IS139" s="394" t="s">
        <v>292</v>
      </c>
      <c r="IT139" s="386" t="s">
        <v>292</v>
      </c>
      <c r="IU139" s="395"/>
      <c r="IV139" s="364" t="s">
        <v>292</v>
      </c>
      <c r="IW139" s="387" t="str">
        <f t="shared" si="239"/>
        <v/>
      </c>
      <c r="IX139" s="388" t="str">
        <f t="shared" si="240"/>
        <v/>
      </c>
      <c r="IY139" s="419" t="str">
        <f t="shared" si="246"/>
        <v/>
      </c>
      <c r="IZ139" s="396" t="str">
        <f t="shared" si="247"/>
        <v/>
      </c>
      <c r="JA139" s="390" t="str">
        <f t="shared" si="241"/>
        <v/>
      </c>
      <c r="JB139" s="391" t="str">
        <f t="shared" si="248"/>
        <v/>
      </c>
      <c r="JC139" s="392" t="str">
        <f t="shared" si="242"/>
        <v/>
      </c>
      <c r="JD139" s="393" t="str">
        <f t="shared" si="243"/>
        <v/>
      </c>
      <c r="JE139" s="394" t="str">
        <f t="shared" si="244"/>
        <v/>
      </c>
      <c r="JF139" s="386" t="str">
        <f t="shared" si="245"/>
        <v/>
      </c>
      <c r="JG139" s="395"/>
      <c r="JH139" s="420" t="s">
        <v>292</v>
      </c>
      <c r="JI139" s="387" t="str">
        <f t="shared" si="229"/>
        <v/>
      </c>
      <c r="JJ139" s="388" t="str">
        <f t="shared" si="230"/>
        <v/>
      </c>
      <c r="JK139" s="419" t="str">
        <f t="shared" si="231"/>
        <v/>
      </c>
      <c r="JL139" s="396" t="str">
        <f t="shared" si="232"/>
        <v/>
      </c>
      <c r="JM139" s="390" t="str">
        <f t="shared" si="233"/>
        <v/>
      </c>
      <c r="JN139" s="391" t="str">
        <f t="shared" si="234"/>
        <v/>
      </c>
      <c r="JO139" s="392" t="str">
        <f t="shared" si="235"/>
        <v/>
      </c>
      <c r="JP139" s="393" t="str">
        <f t="shared" si="236"/>
        <v/>
      </c>
      <c r="JQ139" s="394" t="str">
        <f t="shared" si="237"/>
        <v/>
      </c>
      <c r="JR139" s="386" t="str">
        <f t="shared" si="238"/>
        <v/>
      </c>
      <c r="JS139" s="395"/>
      <c r="JT139" s="420" t="s">
        <v>292</v>
      </c>
      <c r="JU139" s="387" t="str">
        <f t="shared" si="217"/>
        <v/>
      </c>
      <c r="JV139" s="388" t="str">
        <f t="shared" si="218"/>
        <v/>
      </c>
      <c r="JW139" s="419" t="str">
        <f t="shared" si="219"/>
        <v/>
      </c>
      <c r="JX139" s="396" t="str">
        <f t="shared" si="220"/>
        <v/>
      </c>
      <c r="JY139" s="390" t="str">
        <f t="shared" si="221"/>
        <v/>
      </c>
      <c r="JZ139" s="391" t="str">
        <f t="shared" si="222"/>
        <v/>
      </c>
      <c r="KA139" s="392" t="str">
        <f t="shared" si="223"/>
        <v/>
      </c>
      <c r="KB139" s="393" t="str">
        <f t="shared" si="224"/>
        <v/>
      </c>
      <c r="KC139" s="394" t="str">
        <f t="shared" si="225"/>
        <v/>
      </c>
      <c r="KD139" s="386" t="str">
        <f t="shared" si="226"/>
        <v/>
      </c>
      <c r="KE139" s="395"/>
      <c r="KG139" s="387" t="str">
        <f t="shared" ref="KG139:KG202" si="385">IF(KK139="","",KG$3)</f>
        <v/>
      </c>
      <c r="KH139" s="388" t="str">
        <f t="shared" ref="KH139:KH202" si="386">IF(KK139="","",KG$1)</f>
        <v/>
      </c>
      <c r="KI139" s="419" t="str">
        <f t="shared" ref="KI139:KI202" si="387">IF(KK139="","",KG$2)</f>
        <v/>
      </c>
      <c r="KJ139" s="396" t="str">
        <f t="shared" ref="KJ139:KJ202" si="388">IF(KK139="","",KG$3)</f>
        <v/>
      </c>
      <c r="KK139" s="390" t="str">
        <f t="shared" ref="KK139:KK202" si="389">IF(KR139="","",IF(ISNUMBER(SEARCH(":",KR139)),MID(KR139,FIND(":",KR139)+2,FIND("(",KR139)-FIND(":",KR139)-3),LEFT(KR139,FIND("(",KR139)-2)))</f>
        <v/>
      </c>
      <c r="KL139" s="391" t="str">
        <f t="shared" si="227"/>
        <v/>
      </c>
      <c r="KM139" s="392" t="str">
        <f t="shared" ref="KM139:KM202" si="390">IF(ISNUMBER(SEARCH("*female*",KR139)),"female",IF(ISNUMBER(SEARCH("*male*",KR139)),"male",""))</f>
        <v/>
      </c>
      <c r="KN139" s="393" t="str">
        <f t="shared" ref="KN139:KN202" si="391">IF(KR139="","",IF(ISERROR(MID(KR139,FIND("male,",KR139)+6,(FIND(")",KR139)-(FIND("male,",KR139)+6))))=TRUE,"missing/error",MID(KR139,FIND("male,",KR139)+6,(FIND(")",KR139)-(FIND("male,",KR139)+6)))))</f>
        <v/>
      </c>
      <c r="KO139" s="394" t="str">
        <f t="shared" ref="KO139:KO202" si="392">IF(KK139="","",(MID(KK139,(SEARCH("^^",SUBSTITUTE(KK139," ","^^",LEN(KK139)-LEN(SUBSTITUTE(KK139," ","")))))+1,99)&amp;"_"&amp;LEFT(KK139,FIND(" ",KK139)-1)&amp;"_"&amp;KL139))</f>
        <v/>
      </c>
      <c r="KP139" s="386" t="str">
        <f t="shared" ref="KP139:KP202" si="393">IF(KR139="","",IF((LEN(KR139)-LEN(SUBSTITUTE(KR139,"male","")))/LEN("male")&gt;1,"!",IF(RIGHT(KR139,1)=")","",IF(RIGHT(KR139,2)=") ","",IF(RIGHT(KR139,2)=").","","!!")))))</f>
        <v/>
      </c>
      <c r="KQ139" s="395"/>
    </row>
    <row r="140" spans="1:304" ht="13.5" customHeight="1">
      <c r="A140" s="385"/>
      <c r="B140" s="415" t="s">
        <v>320</v>
      </c>
      <c r="E140" s="387" t="str">
        <f t="shared" si="311"/>
        <v/>
      </c>
      <c r="F140" s="388" t="s">
        <v>292</v>
      </c>
      <c r="G140" s="389" t="s">
        <v>292</v>
      </c>
      <c r="H140" s="389" t="s">
        <v>292</v>
      </c>
      <c r="I140" s="390" t="s">
        <v>292</v>
      </c>
      <c r="J140" s="391" t="s">
        <v>292</v>
      </c>
      <c r="K140" s="392" t="s">
        <v>292</v>
      </c>
      <c r="L140" s="393" t="s">
        <v>292</v>
      </c>
      <c r="M140" s="394" t="s">
        <v>292</v>
      </c>
      <c r="N140" s="386" t="s">
        <v>292</v>
      </c>
      <c r="O140" s="395"/>
      <c r="P140" s="415"/>
      <c r="Q140" s="387" t="str">
        <f t="shared" si="312"/>
        <v/>
      </c>
      <c r="R140" s="388" t="s">
        <v>292</v>
      </c>
      <c r="S140" s="389" t="s">
        <v>292</v>
      </c>
      <c r="T140" s="389" t="s">
        <v>292</v>
      </c>
      <c r="U140" s="390" t="s">
        <v>292</v>
      </c>
      <c r="V140" s="391" t="s">
        <v>292</v>
      </c>
      <c r="W140" s="392" t="s">
        <v>292</v>
      </c>
      <c r="X140" s="393" t="s">
        <v>292</v>
      </c>
      <c r="Y140" s="394" t="s">
        <v>292</v>
      </c>
      <c r="Z140" s="386" t="s">
        <v>292</v>
      </c>
      <c r="AA140" s="395"/>
      <c r="AB140" s="415"/>
      <c r="AC140" s="387" t="str">
        <f t="shared" si="313"/>
        <v/>
      </c>
      <c r="AD140" s="388" t="s">
        <v>292</v>
      </c>
      <c r="AE140" s="389" t="s">
        <v>292</v>
      </c>
      <c r="AF140" s="389" t="s">
        <v>292</v>
      </c>
      <c r="AG140" s="390" t="s">
        <v>292</v>
      </c>
      <c r="AH140" s="391" t="s">
        <v>292</v>
      </c>
      <c r="AI140" s="392" t="s">
        <v>292</v>
      </c>
      <c r="AJ140" s="393" t="s">
        <v>292</v>
      </c>
      <c r="AK140" s="394" t="s">
        <v>292</v>
      </c>
      <c r="AL140" s="386" t="s">
        <v>292</v>
      </c>
      <c r="AM140" s="395"/>
      <c r="AN140" s="415"/>
      <c r="AO140" s="387" t="str">
        <f t="shared" si="314"/>
        <v/>
      </c>
      <c r="AP140" s="388" t="s">
        <v>292</v>
      </c>
      <c r="AQ140" s="389" t="s">
        <v>292</v>
      </c>
      <c r="AR140" s="389" t="s">
        <v>292</v>
      </c>
      <c r="AS140" s="390" t="s">
        <v>292</v>
      </c>
      <c r="AT140" s="391" t="s">
        <v>292</v>
      </c>
      <c r="AU140" s="392" t="s">
        <v>292</v>
      </c>
      <c r="AV140" s="393" t="s">
        <v>292</v>
      </c>
      <c r="AW140" s="394" t="s">
        <v>292</v>
      </c>
      <c r="AX140" s="386" t="s">
        <v>292</v>
      </c>
      <c r="AY140" s="395"/>
      <c r="AZ140" s="415"/>
      <c r="BA140" s="387" t="str">
        <f t="shared" si="315"/>
        <v/>
      </c>
      <c r="BB140" s="388" t="s">
        <v>292</v>
      </c>
      <c r="BC140" s="389" t="s">
        <v>292</v>
      </c>
      <c r="BD140" s="389" t="s">
        <v>292</v>
      </c>
      <c r="BE140" s="390" t="s">
        <v>292</v>
      </c>
      <c r="BF140" s="391" t="s">
        <v>292</v>
      </c>
      <c r="BG140" s="392" t="s">
        <v>292</v>
      </c>
      <c r="BH140" s="393" t="s">
        <v>292</v>
      </c>
      <c r="BI140" s="394" t="s">
        <v>292</v>
      </c>
      <c r="BJ140" s="386" t="s">
        <v>292</v>
      </c>
      <c r="BK140" s="395"/>
      <c r="BL140" s="415"/>
      <c r="BM140" s="387" t="str">
        <f t="shared" si="316"/>
        <v/>
      </c>
      <c r="BN140" s="388" t="s">
        <v>292</v>
      </c>
      <c r="BO140" s="389" t="s">
        <v>292</v>
      </c>
      <c r="BP140" s="389" t="s">
        <v>292</v>
      </c>
      <c r="BQ140" s="390" t="s">
        <v>292</v>
      </c>
      <c r="BR140" s="391" t="s">
        <v>292</v>
      </c>
      <c r="BS140" s="392" t="s">
        <v>292</v>
      </c>
      <c r="BT140" s="393" t="s">
        <v>292</v>
      </c>
      <c r="BU140" s="394" t="s">
        <v>292</v>
      </c>
      <c r="BV140" s="386" t="s">
        <v>292</v>
      </c>
      <c r="BW140" s="395"/>
      <c r="BX140" s="421"/>
      <c r="BY140" s="387" t="str">
        <f t="shared" si="317"/>
        <v/>
      </c>
      <c r="BZ140" s="388" t="s">
        <v>292</v>
      </c>
      <c r="CA140" s="389" t="s">
        <v>292</v>
      </c>
      <c r="CB140" s="389" t="s">
        <v>292</v>
      </c>
      <c r="CC140" s="390" t="s">
        <v>292</v>
      </c>
      <c r="CD140" s="391" t="s">
        <v>292</v>
      </c>
      <c r="CE140" s="392" t="s">
        <v>292</v>
      </c>
      <c r="CF140" s="393" t="s">
        <v>292</v>
      </c>
      <c r="CG140" s="394" t="s">
        <v>292</v>
      </c>
      <c r="CH140" s="386" t="s">
        <v>292</v>
      </c>
      <c r="CI140" s="395"/>
      <c r="CJ140" s="421"/>
      <c r="CK140" s="387" t="str">
        <f t="shared" si="318"/>
        <v/>
      </c>
      <c r="CL140" s="388" t="s">
        <v>292</v>
      </c>
      <c r="CM140" s="389" t="s">
        <v>292</v>
      </c>
      <c r="CN140" s="389" t="s">
        <v>292</v>
      </c>
      <c r="CO140" s="390" t="s">
        <v>292</v>
      </c>
      <c r="CP140" s="391" t="s">
        <v>292</v>
      </c>
      <c r="CQ140" s="392" t="s">
        <v>292</v>
      </c>
      <c r="CR140" s="393" t="s">
        <v>292</v>
      </c>
      <c r="CS140" s="394" t="s">
        <v>292</v>
      </c>
      <c r="CT140" s="386" t="s">
        <v>292</v>
      </c>
      <c r="CU140" s="395"/>
      <c r="CV140" s="415"/>
      <c r="CW140" s="387" t="str">
        <f t="shared" si="319"/>
        <v/>
      </c>
      <c r="CX140" s="388" t="s">
        <v>292</v>
      </c>
      <c r="CY140" s="389" t="s">
        <v>292</v>
      </c>
      <c r="CZ140" s="389" t="s">
        <v>292</v>
      </c>
      <c r="DA140" s="390" t="s">
        <v>292</v>
      </c>
      <c r="DB140" s="391" t="s">
        <v>292</v>
      </c>
      <c r="DC140" s="392" t="s">
        <v>292</v>
      </c>
      <c r="DD140" s="393" t="s">
        <v>292</v>
      </c>
      <c r="DE140" s="394" t="s">
        <v>292</v>
      </c>
      <c r="DF140" s="386" t="s">
        <v>292</v>
      </c>
      <c r="DG140" s="395"/>
      <c r="DH140" s="415"/>
      <c r="DI140" s="387">
        <f t="shared" si="320"/>
        <v>37007</v>
      </c>
      <c r="DJ140" s="388" t="s">
        <v>366</v>
      </c>
      <c r="DK140" s="389">
        <v>36711</v>
      </c>
      <c r="DL140" s="389">
        <v>37007</v>
      </c>
      <c r="DM140" s="390" t="s">
        <v>724</v>
      </c>
      <c r="DN140" s="391" t="s">
        <v>755</v>
      </c>
      <c r="DO140" s="392" t="s">
        <v>615</v>
      </c>
      <c r="DP140" s="393" t="s">
        <v>1335</v>
      </c>
      <c r="DQ140" s="394" t="s">
        <v>756</v>
      </c>
      <c r="DR140" s="386" t="s">
        <v>292</v>
      </c>
      <c r="DS140" s="395"/>
      <c r="DT140" s="415"/>
      <c r="DU140" s="387">
        <f t="shared" si="321"/>
        <v>37944</v>
      </c>
      <c r="DV140" s="388" t="s">
        <v>367</v>
      </c>
      <c r="DW140" s="389">
        <v>37007</v>
      </c>
      <c r="DX140" s="389">
        <v>37944</v>
      </c>
      <c r="DY140" s="390" t="s">
        <v>724</v>
      </c>
      <c r="DZ140" s="391" t="s">
        <v>664</v>
      </c>
      <c r="EA140" s="392" t="s">
        <v>615</v>
      </c>
      <c r="EB140" s="393" t="s">
        <v>1335</v>
      </c>
      <c r="EC140" s="394" t="s">
        <v>725</v>
      </c>
      <c r="ED140" s="386" t="s">
        <v>292</v>
      </c>
      <c r="EE140" s="395"/>
      <c r="EF140" s="415"/>
      <c r="EG140" s="387">
        <f t="shared" si="322"/>
        <v>38616</v>
      </c>
      <c r="EH140" s="388" t="s">
        <v>368</v>
      </c>
      <c r="EI140" s="389">
        <v>37944</v>
      </c>
      <c r="EJ140" s="389">
        <v>38114</v>
      </c>
      <c r="EK140" s="390" t="s">
        <v>724</v>
      </c>
      <c r="EL140" s="391" t="s">
        <v>664</v>
      </c>
      <c r="EM140" s="392" t="s">
        <v>615</v>
      </c>
      <c r="EN140" s="393" t="s">
        <v>1335</v>
      </c>
      <c r="EO140" s="394" t="s">
        <v>725</v>
      </c>
      <c r="EP140" s="386" t="s">
        <v>292</v>
      </c>
      <c r="EQ140" s="395"/>
      <c r="ER140" s="418"/>
      <c r="ES140" s="387">
        <f t="shared" si="323"/>
        <v>38986</v>
      </c>
      <c r="ET140" s="388" t="s">
        <v>369</v>
      </c>
      <c r="EU140" s="389">
        <v>38616</v>
      </c>
      <c r="EV140" s="389">
        <v>38656</v>
      </c>
      <c r="EW140" s="390" t="s">
        <v>726</v>
      </c>
      <c r="EX140" s="391" t="s">
        <v>632</v>
      </c>
      <c r="EY140" s="392" t="s">
        <v>615</v>
      </c>
      <c r="EZ140" s="393" t="s">
        <v>1335</v>
      </c>
      <c r="FA140" s="394" t="s">
        <v>727</v>
      </c>
      <c r="FB140" s="386" t="s">
        <v>292</v>
      </c>
      <c r="FC140" s="395"/>
      <c r="FD140" s="418"/>
      <c r="FE140" s="387">
        <f t="shared" si="324"/>
        <v>39351</v>
      </c>
      <c r="FF140" s="388" t="s">
        <v>370</v>
      </c>
      <c r="FG140" s="389">
        <v>38986</v>
      </c>
      <c r="FH140" s="389">
        <v>39321</v>
      </c>
      <c r="FI140" s="390" t="s">
        <v>684</v>
      </c>
      <c r="FJ140" s="391" t="s">
        <v>685</v>
      </c>
      <c r="FK140" s="392" t="s">
        <v>677</v>
      </c>
      <c r="FL140" s="393" t="s">
        <v>1335</v>
      </c>
      <c r="FM140" s="394" t="s">
        <v>686</v>
      </c>
      <c r="FN140" s="386" t="s">
        <v>292</v>
      </c>
      <c r="FO140" s="395"/>
      <c r="FP140" s="418"/>
      <c r="FQ140" s="387">
        <f t="shared" si="325"/>
        <v>39662</v>
      </c>
      <c r="FR140" s="388" t="s">
        <v>372</v>
      </c>
      <c r="FS140" s="389">
        <v>39351</v>
      </c>
      <c r="FT140" s="389">
        <v>39662</v>
      </c>
      <c r="FU140" s="390" t="s">
        <v>687</v>
      </c>
      <c r="FV140" s="391" t="s">
        <v>688</v>
      </c>
      <c r="FW140" s="392" t="s">
        <v>677</v>
      </c>
      <c r="FX140" s="393" t="s">
        <v>1335</v>
      </c>
      <c r="FY140" s="394" t="s">
        <v>689</v>
      </c>
      <c r="FZ140" s="386" t="s">
        <v>292</v>
      </c>
      <c r="GA140" s="395"/>
      <c r="GB140" s="418"/>
      <c r="GC140" s="387">
        <f t="shared" si="326"/>
        <v>39715</v>
      </c>
      <c r="GD140" s="388" t="s">
        <v>373</v>
      </c>
      <c r="GE140" s="389">
        <v>39662</v>
      </c>
      <c r="GF140" s="389">
        <v>39715</v>
      </c>
      <c r="GG140" s="390" t="s">
        <v>1241</v>
      </c>
      <c r="GH140" s="391" t="s">
        <v>629</v>
      </c>
      <c r="GI140" s="392" t="s">
        <v>677</v>
      </c>
      <c r="GJ140" s="393" t="s">
        <v>1335</v>
      </c>
      <c r="GK140" s="394" t="s">
        <v>1242</v>
      </c>
      <c r="GL140" s="386" t="s">
        <v>292</v>
      </c>
      <c r="GM140" s="395"/>
      <c r="GN140" s="418"/>
      <c r="GO140" s="387">
        <f t="shared" si="327"/>
        <v>40072</v>
      </c>
      <c r="GP140" s="388" t="s">
        <v>374</v>
      </c>
      <c r="GQ140" s="389">
        <v>39715</v>
      </c>
      <c r="GR140" s="389">
        <v>40072</v>
      </c>
      <c r="GS140" s="390" t="s">
        <v>1243</v>
      </c>
      <c r="GT140" s="391" t="s">
        <v>1244</v>
      </c>
      <c r="GU140" s="392" t="s">
        <v>677</v>
      </c>
      <c r="GV140" s="393" t="s">
        <v>1335</v>
      </c>
      <c r="GW140" s="394" t="s">
        <v>1245</v>
      </c>
      <c r="GX140" s="386"/>
      <c r="GY140" s="395"/>
      <c r="GZ140" s="418"/>
      <c r="HA140" s="387">
        <f t="shared" si="328"/>
        <v>40337</v>
      </c>
      <c r="HB140" s="388" t="s">
        <v>375</v>
      </c>
      <c r="HC140" s="389">
        <v>40072</v>
      </c>
      <c r="HD140" s="389">
        <v>40326</v>
      </c>
      <c r="HE140" s="390" t="s">
        <v>1246</v>
      </c>
      <c r="HF140" s="391" t="s">
        <v>1179</v>
      </c>
      <c r="HG140" s="392" t="s">
        <v>677</v>
      </c>
      <c r="HH140" s="393" t="s">
        <v>1364</v>
      </c>
      <c r="HI140" s="394" t="s">
        <v>1247</v>
      </c>
      <c r="HJ140" s="386" t="s">
        <v>292</v>
      </c>
      <c r="HK140" s="395"/>
      <c r="HM140" s="387">
        <f t="shared" si="329"/>
        <v>40788</v>
      </c>
      <c r="HN140" s="388" t="s">
        <v>1471</v>
      </c>
      <c r="HO140" s="396">
        <v>40557</v>
      </c>
      <c r="HP140" s="389">
        <v>40788</v>
      </c>
      <c r="HQ140" s="390" t="s">
        <v>671</v>
      </c>
      <c r="HR140" s="391" t="s">
        <v>645</v>
      </c>
      <c r="HS140" s="392" t="s">
        <v>615</v>
      </c>
      <c r="HT140" s="393" t="s">
        <v>1348</v>
      </c>
      <c r="HU140" s="394" t="s">
        <v>672</v>
      </c>
      <c r="HV140" s="386" t="s">
        <v>292</v>
      </c>
      <c r="HW140" s="395"/>
      <c r="HX140" s="364" t="s">
        <v>386</v>
      </c>
      <c r="HY140" s="387">
        <f t="shared" si="330"/>
        <v>41269</v>
      </c>
      <c r="HZ140" s="388" t="s">
        <v>1472</v>
      </c>
      <c r="IA140" s="419">
        <v>40788</v>
      </c>
      <c r="IB140" s="419">
        <v>40921</v>
      </c>
      <c r="IC140" s="390" t="s">
        <v>1573</v>
      </c>
      <c r="ID140" s="391" t="s">
        <v>1540</v>
      </c>
      <c r="IE140" s="392" t="s">
        <v>677</v>
      </c>
      <c r="IF140" s="393" t="s">
        <v>1336</v>
      </c>
      <c r="IG140" s="394" t="s">
        <v>1574</v>
      </c>
      <c r="IH140" s="386" t="s">
        <v>292</v>
      </c>
      <c r="II140" s="395"/>
      <c r="IJ140" s="420"/>
      <c r="IK140" s="387">
        <f t="shared" si="331"/>
        <v>41997</v>
      </c>
      <c r="IL140" s="388" t="s">
        <v>371</v>
      </c>
      <c r="IM140" s="419">
        <v>41269</v>
      </c>
      <c r="IN140" s="419">
        <v>41885</v>
      </c>
      <c r="IO140" s="390" t="s">
        <v>1575</v>
      </c>
      <c r="IP140" s="391" t="s">
        <v>1491</v>
      </c>
      <c r="IQ140" s="392" t="s">
        <v>677</v>
      </c>
      <c r="IR140" s="393" t="s">
        <v>1335</v>
      </c>
      <c r="IS140" s="394" t="s">
        <v>1576</v>
      </c>
      <c r="IT140" s="386" t="s">
        <v>292</v>
      </c>
      <c r="IU140" s="395"/>
      <c r="IV140" s="420" t="s">
        <v>292</v>
      </c>
      <c r="IW140" s="387">
        <f t="shared" si="239"/>
        <v>43040</v>
      </c>
      <c r="IX140" s="388" t="str">
        <f t="shared" si="240"/>
        <v>Abe III</v>
      </c>
      <c r="IY140" s="419">
        <f t="shared" si="246"/>
        <v>41997</v>
      </c>
      <c r="IZ140" s="396">
        <v>42284</v>
      </c>
      <c r="JA140" s="390" t="str">
        <f t="shared" si="241"/>
        <v>Haruko Arimura</v>
      </c>
      <c r="JB140" s="391" t="str">
        <f t="shared" si="248"/>
        <v>1970</v>
      </c>
      <c r="JC140" s="392" t="str">
        <f t="shared" si="242"/>
        <v>female</v>
      </c>
      <c r="JD140" s="393" t="s">
        <v>1335</v>
      </c>
      <c r="JE140" s="394" t="str">
        <f t="shared" si="244"/>
        <v>Arimura_Haruko_1970</v>
      </c>
      <c r="JF140" s="386" t="str">
        <f t="shared" si="245"/>
        <v/>
      </c>
      <c r="JG140" s="395"/>
      <c r="JH140" s="42" t="s">
        <v>1844</v>
      </c>
      <c r="JI140" s="387">
        <f t="shared" si="229"/>
        <v>44090</v>
      </c>
      <c r="JJ140" s="388" t="str">
        <f t="shared" si="230"/>
        <v>Abe IV</v>
      </c>
      <c r="JK140" s="419">
        <f t="shared" si="231"/>
        <v>43040</v>
      </c>
      <c r="JL140" s="396">
        <v>43375</v>
      </c>
      <c r="JM140" s="390" t="str">
        <f t="shared" si="233"/>
        <v>Seiko Noda</v>
      </c>
      <c r="JN140" s="391" t="str">
        <f t="shared" si="234"/>
        <v>1960</v>
      </c>
      <c r="JO140" s="392" t="str">
        <f t="shared" si="235"/>
        <v>female</v>
      </c>
      <c r="JP140" s="393" t="str">
        <f t="shared" si="236"/>
        <v>jp_ldp01</v>
      </c>
      <c r="JQ140" s="394" t="str">
        <f t="shared" si="237"/>
        <v>Noda_Seiko_1960</v>
      </c>
      <c r="JR140" s="386" t="str">
        <f t="shared" si="238"/>
        <v/>
      </c>
      <c r="JS140" s="395"/>
      <c r="JT140" s="420" t="s">
        <v>2007</v>
      </c>
      <c r="JU140" s="387">
        <f t="shared" ref="JU140:JU203" si="394">IF(JY140="","",JU$3)</f>
        <v>44196</v>
      </c>
      <c r="JV140" s="388" t="str">
        <f t="shared" ref="JV140:JV203" si="395">IF(JY140="","",JU$1)</f>
        <v>Suga I</v>
      </c>
      <c r="JW140" s="419">
        <f t="shared" ref="JW140:JW203" si="396">IF(JY140="","",JU$2)</f>
        <v>44090</v>
      </c>
      <c r="JX140" s="396">
        <f t="shared" ref="JX140:JX203" si="397">IF(JY140="","",JU$3)</f>
        <v>44196</v>
      </c>
      <c r="JY140" s="390" t="str">
        <f t="shared" ref="JY140:JY203" si="398">IF(KF140="","",IF(ISNUMBER(SEARCH(":",KF140)),MID(KF140,FIND(":",KF140)+2,FIND("(",KF140)-FIND(":",KF140)-3),LEFT(KF140,FIND("(",KF140)-2)))</f>
        <v>Seiko Hashimoto</v>
      </c>
      <c r="JZ140" s="391" t="str">
        <f t="shared" ref="JZ140:JZ203" si="399">IF(KF140="","",MID(KF140,FIND("(",KF140)+1,4))</f>
        <v>1964</v>
      </c>
      <c r="KA140" s="392" t="str">
        <f t="shared" ref="KA140:KA203" si="400">IF(ISNUMBER(SEARCH("*female*",KF140)),"female",IF(ISNUMBER(SEARCH("*male*",KF140)),"male",""))</f>
        <v>female</v>
      </c>
      <c r="KB140" s="393" t="str">
        <f t="shared" ref="KB140:KB203" si="401">IF(KF140="","",IF(ISERROR(MID(KF140,FIND("male,",KF140)+6,(FIND(")",KF140)-(FIND("male,",KF140)+6))))=TRUE,"missing/error",MID(KF140,FIND("male,",KF140)+6,(FIND(")",KF140)-(FIND("male,",KF140)+6)))))</f>
        <v>jp_ldp01</v>
      </c>
      <c r="KC140" s="394" t="str">
        <f t="shared" ref="KC140:KC203" si="402">IF(JY140="","",(MID(JY140,(SEARCH("^^",SUBSTITUTE(JY140," ","^^",LEN(JY140)-LEN(SUBSTITUTE(JY140," ","")))))+1,99)&amp;"_"&amp;LEFT(JY140,FIND(" ",JY140)-1)&amp;"_"&amp;JZ140))</f>
        <v>Hashimoto_Seiko_1964</v>
      </c>
      <c r="KD140" s="386" t="str">
        <f t="shared" ref="KD140:KD203" si="403">IF(KF140="","",IF((LEN(KF140)-LEN(SUBSTITUTE(KF140,"male","")))/LEN("male")&gt;1,"!",IF(RIGHT(KF140,1)=")","",IF(RIGHT(KF140,2)=") ","",IF(RIGHT(KF140,2)=").","","!!")))))</f>
        <v/>
      </c>
      <c r="KE140" s="395"/>
      <c r="KF140" s="420" t="s">
        <v>2078</v>
      </c>
      <c r="KG140" s="387" t="str">
        <f t="shared" si="385"/>
        <v/>
      </c>
      <c r="KH140" s="388" t="str">
        <f t="shared" si="386"/>
        <v/>
      </c>
      <c r="KI140" s="419" t="str">
        <f t="shared" si="387"/>
        <v/>
      </c>
      <c r="KJ140" s="396" t="str">
        <f t="shared" si="388"/>
        <v/>
      </c>
      <c r="KK140" s="390" t="str">
        <f t="shared" si="389"/>
        <v/>
      </c>
      <c r="KL140" s="391" t="str">
        <f t="shared" ref="KL140:KL203" si="404">IF(KR140="","",MID(KR140,FIND("(",KR140)+1,4))</f>
        <v/>
      </c>
      <c r="KM140" s="392" t="str">
        <f t="shared" si="390"/>
        <v/>
      </c>
      <c r="KN140" s="393" t="str">
        <f t="shared" si="391"/>
        <v/>
      </c>
      <c r="KO140" s="394" t="str">
        <f t="shared" si="392"/>
        <v/>
      </c>
      <c r="KP140" s="386" t="str">
        <f t="shared" si="393"/>
        <v/>
      </c>
      <c r="KQ140" s="395"/>
      <c r="KR140" s="420"/>
    </row>
    <row r="141" spans="1:304" ht="13.5" customHeight="1">
      <c r="A141" s="385"/>
      <c r="B141" s="415" t="s">
        <v>320</v>
      </c>
      <c r="E141" s="387" t="str">
        <f t="shared" si="311"/>
        <v/>
      </c>
      <c r="F141" s="388"/>
      <c r="G141" s="389"/>
      <c r="H141" s="389"/>
      <c r="I141" s="390"/>
      <c r="J141" s="391"/>
      <c r="K141" s="392"/>
      <c r="L141" s="393"/>
      <c r="M141" s="394"/>
      <c r="O141" s="395"/>
      <c r="P141" s="415"/>
      <c r="Q141" s="387" t="str">
        <f t="shared" si="312"/>
        <v/>
      </c>
      <c r="R141" s="388"/>
      <c r="S141" s="389"/>
      <c r="T141" s="389"/>
      <c r="U141" s="390"/>
      <c r="V141" s="391"/>
      <c r="W141" s="392"/>
      <c r="X141" s="393"/>
      <c r="Y141" s="394"/>
      <c r="AA141" s="395"/>
      <c r="AB141" s="415"/>
      <c r="AC141" s="387" t="str">
        <f t="shared" si="313"/>
        <v/>
      </c>
      <c r="AD141" s="388"/>
      <c r="AE141" s="389"/>
      <c r="AF141" s="389"/>
      <c r="AG141" s="390"/>
      <c r="AH141" s="391"/>
      <c r="AI141" s="392"/>
      <c r="AJ141" s="393"/>
      <c r="AK141" s="394"/>
      <c r="AL141" s="386"/>
      <c r="AM141" s="395"/>
      <c r="AN141" s="415"/>
      <c r="AO141" s="387" t="str">
        <f t="shared" si="314"/>
        <v/>
      </c>
      <c r="AP141" s="388"/>
      <c r="AQ141" s="389"/>
      <c r="AR141" s="389"/>
      <c r="AS141" s="390"/>
      <c r="AT141" s="391"/>
      <c r="AU141" s="392"/>
      <c r="AV141" s="393"/>
      <c r="AW141" s="394"/>
      <c r="AX141" s="386"/>
      <c r="AY141" s="395"/>
      <c r="AZ141" s="415"/>
      <c r="BA141" s="387" t="str">
        <f t="shared" si="315"/>
        <v/>
      </c>
      <c r="BB141" s="388"/>
      <c r="BC141" s="389"/>
      <c r="BD141" s="389"/>
      <c r="BE141" s="390"/>
      <c r="BF141" s="391"/>
      <c r="BG141" s="392"/>
      <c r="BH141" s="393"/>
      <c r="BI141" s="394"/>
      <c r="BJ141" s="386"/>
      <c r="BK141" s="395"/>
      <c r="BL141" s="415"/>
      <c r="BM141" s="387" t="str">
        <f t="shared" si="316"/>
        <v/>
      </c>
      <c r="BN141" s="388"/>
      <c r="BO141" s="389"/>
      <c r="BP141" s="389"/>
      <c r="BQ141" s="390"/>
      <c r="BR141" s="391"/>
      <c r="BS141" s="392"/>
      <c r="BT141" s="393"/>
      <c r="BU141" s="394"/>
      <c r="BV141" s="386"/>
      <c r="BW141" s="395"/>
      <c r="BX141" s="421"/>
      <c r="BY141" s="387" t="str">
        <f t="shared" si="317"/>
        <v/>
      </c>
      <c r="BZ141" s="388"/>
      <c r="CA141" s="389"/>
      <c r="CB141" s="389"/>
      <c r="CC141" s="390"/>
      <c r="CD141" s="391"/>
      <c r="CE141" s="392"/>
      <c r="CF141" s="393"/>
      <c r="CG141" s="394"/>
      <c r="CH141" s="386"/>
      <c r="CI141" s="395"/>
      <c r="CJ141" s="421"/>
      <c r="CK141" s="387" t="str">
        <f t="shared" si="318"/>
        <v/>
      </c>
      <c r="CL141" s="388"/>
      <c r="CM141" s="389"/>
      <c r="CN141" s="389"/>
      <c r="CO141" s="390"/>
      <c r="CP141" s="391"/>
      <c r="CQ141" s="392"/>
      <c r="CR141" s="393"/>
      <c r="CS141" s="394"/>
      <c r="CT141" s="386"/>
      <c r="CU141" s="395"/>
      <c r="CV141" s="415"/>
      <c r="CW141" s="387" t="str">
        <f t="shared" si="319"/>
        <v/>
      </c>
      <c r="CX141" s="388"/>
      <c r="CY141" s="389"/>
      <c r="CZ141" s="389"/>
      <c r="DA141" s="390"/>
      <c r="DB141" s="391"/>
      <c r="DC141" s="392"/>
      <c r="DD141" s="393"/>
      <c r="DE141" s="394"/>
      <c r="DF141" s="386"/>
      <c r="DG141" s="395"/>
      <c r="DH141" s="415"/>
      <c r="DI141" s="387" t="str">
        <f t="shared" si="320"/>
        <v/>
      </c>
      <c r="DJ141" s="388"/>
      <c r="DK141" s="389"/>
      <c r="DL141" s="389"/>
      <c r="DM141" s="390"/>
      <c r="DN141" s="391"/>
      <c r="DO141" s="392"/>
      <c r="DP141" s="393"/>
      <c r="DQ141" s="394"/>
      <c r="DR141" s="386"/>
      <c r="DS141" s="395"/>
      <c r="DT141" s="415"/>
      <c r="DU141" s="387" t="str">
        <f t="shared" si="321"/>
        <v/>
      </c>
      <c r="DV141" s="388"/>
      <c r="DW141" s="389"/>
      <c r="DX141" s="389"/>
      <c r="DY141" s="390"/>
      <c r="DZ141" s="391"/>
      <c r="EA141" s="392"/>
      <c r="EB141" s="393"/>
      <c r="EC141" s="394"/>
      <c r="ED141" s="386"/>
      <c r="EE141" s="395"/>
      <c r="EF141" s="415"/>
      <c r="EG141" s="387">
        <f t="shared" si="322"/>
        <v>38616</v>
      </c>
      <c r="EH141" s="388" t="s">
        <v>368</v>
      </c>
      <c r="EI141" s="389">
        <v>38114</v>
      </c>
      <c r="EJ141" s="389">
        <v>38616</v>
      </c>
      <c r="EK141" s="390" t="s">
        <v>726</v>
      </c>
      <c r="EL141" s="391" t="s">
        <v>632</v>
      </c>
      <c r="EM141" s="392" t="s">
        <v>615</v>
      </c>
      <c r="EN141" s="393" t="s">
        <v>1335</v>
      </c>
      <c r="EO141" s="394" t="s">
        <v>727</v>
      </c>
      <c r="EP141" s="386" t="s">
        <v>292</v>
      </c>
      <c r="EQ141" s="395"/>
      <c r="ER141" s="418"/>
      <c r="ES141" s="387">
        <f t="shared" si="323"/>
        <v>38986</v>
      </c>
      <c r="ET141" s="388" t="s">
        <v>369</v>
      </c>
      <c r="EU141" s="389">
        <v>38656</v>
      </c>
      <c r="EV141" s="389">
        <v>38986</v>
      </c>
      <c r="EW141" s="390" t="s">
        <v>1239</v>
      </c>
      <c r="EX141" s="391" t="s">
        <v>676</v>
      </c>
      <c r="EY141" s="392" t="s">
        <v>677</v>
      </c>
      <c r="EZ141" s="393" t="s">
        <v>1335</v>
      </c>
      <c r="FA141" s="394" t="s">
        <v>1240</v>
      </c>
      <c r="FB141" s="386"/>
      <c r="FC141" s="395"/>
      <c r="FD141" s="418"/>
      <c r="FE141" s="387">
        <f t="shared" si="324"/>
        <v>39351</v>
      </c>
      <c r="FF141" s="388" t="s">
        <v>370</v>
      </c>
      <c r="FG141" s="389">
        <v>39321</v>
      </c>
      <c r="FH141" s="389">
        <v>39351</v>
      </c>
      <c r="FI141" s="390" t="s">
        <v>687</v>
      </c>
      <c r="FJ141" s="391" t="s">
        <v>688</v>
      </c>
      <c r="FK141" s="392" t="s">
        <v>677</v>
      </c>
      <c r="FL141" s="393" t="s">
        <v>1335</v>
      </c>
      <c r="FM141" s="394" t="s">
        <v>689</v>
      </c>
      <c r="FN141" s="386"/>
      <c r="FO141" s="395"/>
      <c r="FP141" s="418"/>
      <c r="FQ141" s="387" t="str">
        <f t="shared" si="325"/>
        <v/>
      </c>
      <c r="FR141" s="388"/>
      <c r="FS141" s="389"/>
      <c r="FT141" s="389"/>
      <c r="FU141" s="390"/>
      <c r="FV141" s="391"/>
      <c r="FW141" s="392"/>
      <c r="FX141" s="393"/>
      <c r="FY141" s="394"/>
      <c r="FZ141" s="386"/>
      <c r="GA141" s="395"/>
      <c r="GB141" s="418"/>
      <c r="GC141" s="387" t="str">
        <f t="shared" si="326"/>
        <v/>
      </c>
      <c r="GD141" s="388"/>
      <c r="GE141" s="389"/>
      <c r="GF141" s="389"/>
      <c r="GG141" s="390"/>
      <c r="GH141" s="391"/>
      <c r="GI141" s="392"/>
      <c r="GJ141" s="393"/>
      <c r="GK141" s="394"/>
      <c r="GL141" s="386"/>
      <c r="GM141" s="395"/>
      <c r="GN141" s="418"/>
      <c r="GO141" s="387" t="str">
        <f t="shared" si="327"/>
        <v/>
      </c>
      <c r="GP141" s="388"/>
      <c r="GQ141" s="389"/>
      <c r="GR141" s="389"/>
      <c r="GS141" s="390"/>
      <c r="GT141" s="391"/>
      <c r="GU141" s="392"/>
      <c r="GV141" s="393"/>
      <c r="GW141" s="394"/>
      <c r="GX141" s="386"/>
      <c r="GY141" s="395"/>
      <c r="GZ141" s="418"/>
      <c r="HA141" s="387" t="str">
        <f t="shared" si="328"/>
        <v/>
      </c>
      <c r="HB141" s="388"/>
      <c r="HC141" s="389"/>
      <c r="HD141" s="389"/>
      <c r="HE141" s="390"/>
      <c r="HF141" s="391"/>
      <c r="HG141" s="392"/>
      <c r="HH141" s="393"/>
      <c r="HI141" s="394"/>
      <c r="HJ141" s="386"/>
      <c r="HK141" s="395"/>
      <c r="HM141" s="387" t="str">
        <f t="shared" si="329"/>
        <v/>
      </c>
      <c r="HN141" s="388" t="s">
        <v>292</v>
      </c>
      <c r="HO141" s="396"/>
      <c r="HP141" s="389"/>
      <c r="HQ141" s="390" t="s">
        <v>292</v>
      </c>
      <c r="HR141" s="391" t="s">
        <v>292</v>
      </c>
      <c r="HS141" s="392" t="s">
        <v>292</v>
      </c>
      <c r="HT141" s="393" t="s">
        <v>292</v>
      </c>
      <c r="HU141" s="394" t="s">
        <v>292</v>
      </c>
      <c r="HV141" s="386" t="s">
        <v>292</v>
      </c>
      <c r="HW141" s="395"/>
      <c r="HY141" s="387">
        <f t="shared" si="330"/>
        <v>41269</v>
      </c>
      <c r="HZ141" s="388" t="s">
        <v>1472</v>
      </c>
      <c r="IA141" s="419">
        <v>40921</v>
      </c>
      <c r="IB141" s="426">
        <v>40949</v>
      </c>
      <c r="IC141" s="390" t="s">
        <v>789</v>
      </c>
      <c r="ID141" s="391" t="s">
        <v>688</v>
      </c>
      <c r="IE141" s="392" t="s">
        <v>615</v>
      </c>
      <c r="IF141" s="393" t="s">
        <v>1336</v>
      </c>
      <c r="IG141" s="394" t="s">
        <v>790</v>
      </c>
      <c r="IH141" s="386" t="s">
        <v>292</v>
      </c>
      <c r="II141" s="395"/>
      <c r="IJ141" s="420"/>
      <c r="IK141" s="387">
        <f t="shared" si="331"/>
        <v>41997</v>
      </c>
      <c r="IL141" s="388" t="str">
        <f t="shared" ref="IL141" si="405">IF(IO141="","",IK$1)</f>
        <v>Abe II</v>
      </c>
      <c r="IM141" s="419">
        <v>41885</v>
      </c>
      <c r="IN141" s="396">
        <f t="shared" ref="IN141" si="406">IF(IO141="","",IK$3)</f>
        <v>41997</v>
      </c>
      <c r="IO141" s="390" t="str">
        <f t="shared" ref="IO141" si="407">IF(IV141="","",IF(ISNUMBER(SEARCH(":",IV141)),MID(IV141,FIND(":",IV141)+2,FIND("(",IV141)-FIND(":",IV141)-3),LEFT(IV141,FIND("(",IV141)-2)))</f>
        <v>Haruko Arimura</v>
      </c>
      <c r="IP141" s="391" t="str">
        <f t="shared" ref="IP141" si="408">IF(IV141="","",MID(IV141,FIND("(",IV141)+1,4))</f>
        <v>1970</v>
      </c>
      <c r="IQ141" s="392" t="str">
        <f t="shared" ref="IQ141" si="409">IF(ISNUMBER(SEARCH("*female*",IV141)),"female",IF(ISNUMBER(SEARCH("*male*",IV141)),"male",""))</f>
        <v>female</v>
      </c>
      <c r="IR141" s="393" t="s">
        <v>1335</v>
      </c>
      <c r="IS141" s="394" t="str">
        <f t="shared" ref="IS141" si="410">IF(IO141="","",(MID(IO141,(SEARCH("^^",SUBSTITUTE(IO141," ","^^",LEN(IO141)-LEN(SUBSTITUTE(IO141," ","")))))+1,99)&amp;"_"&amp;LEFT(IO141,FIND(" ",IO141)-1)&amp;"_"&amp;IP141))</f>
        <v>Arimura_Haruko_1970</v>
      </c>
      <c r="IT141" s="386"/>
      <c r="IU141" s="395"/>
      <c r="IV141" s="364" t="s">
        <v>1860</v>
      </c>
      <c r="IW141" s="387">
        <f t="shared" si="239"/>
        <v>43040</v>
      </c>
      <c r="IX141" s="388" t="str">
        <f t="shared" si="240"/>
        <v>Abe III</v>
      </c>
      <c r="IY141" s="396">
        <v>42284</v>
      </c>
      <c r="IZ141" s="396">
        <v>42950</v>
      </c>
      <c r="JA141" s="390" t="str">
        <f t="shared" si="241"/>
        <v>Katsunobu Kato</v>
      </c>
      <c r="JB141" s="391" t="str">
        <f t="shared" si="248"/>
        <v>1955</v>
      </c>
      <c r="JC141" s="392" t="str">
        <f t="shared" si="242"/>
        <v>male</v>
      </c>
      <c r="JD141" s="393" t="s">
        <v>1335</v>
      </c>
      <c r="JE141" s="394" t="str">
        <f t="shared" si="244"/>
        <v>Kato_Katsunobu_1955</v>
      </c>
      <c r="JF141" s="386" t="str">
        <f t="shared" si="245"/>
        <v/>
      </c>
      <c r="JG141" s="395"/>
      <c r="JH141" s="420" t="s">
        <v>1873</v>
      </c>
      <c r="JI141" s="387">
        <f t="shared" si="229"/>
        <v>44090</v>
      </c>
      <c r="JJ141" s="388" t="str">
        <f t="shared" si="230"/>
        <v>Abe IV</v>
      </c>
      <c r="JK141" s="419">
        <v>43375</v>
      </c>
      <c r="JL141" s="396">
        <v>43719</v>
      </c>
      <c r="JM141" s="390" t="str">
        <f t="shared" si="233"/>
        <v>Satsuki Katayama</v>
      </c>
      <c r="JN141" s="391" t="str">
        <f t="shared" si="234"/>
        <v>1959</v>
      </c>
      <c r="JO141" s="392" t="str">
        <f t="shared" si="235"/>
        <v>female</v>
      </c>
      <c r="JP141" s="393" t="str">
        <f t="shared" si="236"/>
        <v>jp_ldp01</v>
      </c>
      <c r="JQ141" s="394" t="str">
        <f t="shared" si="237"/>
        <v>Katayama_Satsuki_1959</v>
      </c>
      <c r="JR141" s="386" t="str">
        <f t="shared" si="238"/>
        <v/>
      </c>
      <c r="JS141" s="395"/>
      <c r="JT141" s="420" t="s">
        <v>2028</v>
      </c>
      <c r="JU141" s="387" t="str">
        <f t="shared" si="394"/>
        <v/>
      </c>
      <c r="JV141" s="388" t="str">
        <f t="shared" si="395"/>
        <v/>
      </c>
      <c r="JW141" s="419" t="str">
        <f t="shared" si="396"/>
        <v/>
      </c>
      <c r="JX141" s="396" t="str">
        <f t="shared" si="397"/>
        <v/>
      </c>
      <c r="JY141" s="390" t="str">
        <f t="shared" si="398"/>
        <v/>
      </c>
      <c r="JZ141" s="391" t="str">
        <f t="shared" si="399"/>
        <v/>
      </c>
      <c r="KA141" s="392" t="str">
        <f t="shared" si="400"/>
        <v/>
      </c>
      <c r="KB141" s="393" t="str">
        <f t="shared" si="401"/>
        <v/>
      </c>
      <c r="KC141" s="394" t="str">
        <f t="shared" si="402"/>
        <v/>
      </c>
      <c r="KD141" s="386" t="str">
        <f t="shared" si="403"/>
        <v/>
      </c>
      <c r="KE141" s="395"/>
      <c r="KG141" s="387" t="str">
        <f t="shared" si="385"/>
        <v/>
      </c>
      <c r="KH141" s="388" t="str">
        <f t="shared" si="386"/>
        <v/>
      </c>
      <c r="KI141" s="419" t="str">
        <f t="shared" si="387"/>
        <v/>
      </c>
      <c r="KJ141" s="396" t="str">
        <f t="shared" si="388"/>
        <v/>
      </c>
      <c r="KK141" s="390" t="str">
        <f t="shared" si="389"/>
        <v/>
      </c>
      <c r="KL141" s="391" t="str">
        <f t="shared" si="404"/>
        <v/>
      </c>
      <c r="KM141" s="392" t="str">
        <f t="shared" si="390"/>
        <v/>
      </c>
      <c r="KN141" s="393" t="str">
        <f t="shared" si="391"/>
        <v/>
      </c>
      <c r="KO141" s="394" t="str">
        <f t="shared" si="392"/>
        <v/>
      </c>
      <c r="KP141" s="386" t="str">
        <f t="shared" si="393"/>
        <v/>
      </c>
      <c r="KQ141" s="395"/>
    </row>
    <row r="142" spans="1:304" ht="13.5" customHeight="1">
      <c r="A142" s="385"/>
      <c r="B142" s="415" t="s">
        <v>320</v>
      </c>
      <c r="E142" s="387" t="str">
        <f t="shared" si="311"/>
        <v/>
      </c>
      <c r="F142" s="388"/>
      <c r="G142" s="389"/>
      <c r="H142" s="389"/>
      <c r="I142" s="390"/>
      <c r="J142" s="391"/>
      <c r="K142" s="392"/>
      <c r="L142" s="393"/>
      <c r="M142" s="394"/>
      <c r="O142" s="395"/>
      <c r="P142" s="415"/>
      <c r="Q142" s="387" t="str">
        <f t="shared" si="312"/>
        <v/>
      </c>
      <c r="R142" s="388"/>
      <c r="S142" s="389"/>
      <c r="T142" s="389"/>
      <c r="U142" s="390"/>
      <c r="V142" s="391"/>
      <c r="W142" s="392"/>
      <c r="X142" s="393"/>
      <c r="Y142" s="394"/>
      <c r="AA142" s="395"/>
      <c r="AB142" s="415"/>
      <c r="AC142" s="387" t="str">
        <f t="shared" si="313"/>
        <v/>
      </c>
      <c r="AD142" s="388"/>
      <c r="AE142" s="389"/>
      <c r="AF142" s="389"/>
      <c r="AG142" s="390"/>
      <c r="AH142" s="391"/>
      <c r="AI142" s="392"/>
      <c r="AJ142" s="393"/>
      <c r="AK142" s="394"/>
      <c r="AL142" s="386"/>
      <c r="AM142" s="395"/>
      <c r="AN142" s="415"/>
      <c r="AO142" s="387" t="str">
        <f t="shared" si="314"/>
        <v/>
      </c>
      <c r="AP142" s="388"/>
      <c r="AQ142" s="389"/>
      <c r="AR142" s="389"/>
      <c r="AS142" s="390"/>
      <c r="AT142" s="391"/>
      <c r="AU142" s="392"/>
      <c r="AV142" s="393"/>
      <c r="AW142" s="394"/>
      <c r="AX142" s="386"/>
      <c r="AY142" s="395"/>
      <c r="AZ142" s="415"/>
      <c r="BA142" s="387" t="str">
        <f t="shared" si="315"/>
        <v/>
      </c>
      <c r="BB142" s="388"/>
      <c r="BC142" s="389"/>
      <c r="BD142" s="389"/>
      <c r="BE142" s="390"/>
      <c r="BF142" s="391"/>
      <c r="BG142" s="392"/>
      <c r="BH142" s="393"/>
      <c r="BI142" s="394"/>
      <c r="BJ142" s="386"/>
      <c r="BK142" s="395"/>
      <c r="BL142" s="415"/>
      <c r="BM142" s="387" t="str">
        <f t="shared" si="316"/>
        <v/>
      </c>
      <c r="BN142" s="388"/>
      <c r="BO142" s="389"/>
      <c r="BP142" s="389"/>
      <c r="BQ142" s="390"/>
      <c r="BR142" s="391"/>
      <c r="BS142" s="392"/>
      <c r="BT142" s="393"/>
      <c r="BU142" s="394"/>
      <c r="BV142" s="386"/>
      <c r="BW142" s="395"/>
      <c r="BX142" s="421"/>
      <c r="BY142" s="387" t="str">
        <f t="shared" si="317"/>
        <v/>
      </c>
      <c r="BZ142" s="388"/>
      <c r="CA142" s="389"/>
      <c r="CB142" s="389"/>
      <c r="CC142" s="390"/>
      <c r="CD142" s="391"/>
      <c r="CE142" s="392"/>
      <c r="CF142" s="393"/>
      <c r="CG142" s="394"/>
      <c r="CH142" s="386"/>
      <c r="CI142" s="395"/>
      <c r="CJ142" s="421"/>
      <c r="CK142" s="387" t="str">
        <f t="shared" si="318"/>
        <v/>
      </c>
      <c r="CL142" s="388"/>
      <c r="CM142" s="389"/>
      <c r="CN142" s="389"/>
      <c r="CO142" s="390"/>
      <c r="CP142" s="391"/>
      <c r="CQ142" s="392"/>
      <c r="CR142" s="393"/>
      <c r="CS142" s="394"/>
      <c r="CT142" s="386"/>
      <c r="CU142" s="395"/>
      <c r="CV142" s="415"/>
      <c r="CW142" s="387" t="str">
        <f t="shared" si="319"/>
        <v/>
      </c>
      <c r="CX142" s="388"/>
      <c r="CY142" s="389"/>
      <c r="CZ142" s="389"/>
      <c r="DA142" s="390"/>
      <c r="DB142" s="391"/>
      <c r="DC142" s="392"/>
      <c r="DD142" s="393"/>
      <c r="DE142" s="394"/>
      <c r="DF142" s="386"/>
      <c r="DG142" s="395"/>
      <c r="DH142" s="415"/>
      <c r="DI142" s="387" t="str">
        <f t="shared" si="320"/>
        <v/>
      </c>
      <c r="DJ142" s="388"/>
      <c r="DK142" s="389"/>
      <c r="DL142" s="389"/>
      <c r="DM142" s="390"/>
      <c r="DN142" s="391"/>
      <c r="DO142" s="392"/>
      <c r="DP142" s="393"/>
      <c r="DQ142" s="394"/>
      <c r="DR142" s="386"/>
      <c r="DS142" s="395"/>
      <c r="DT142" s="415"/>
      <c r="DU142" s="387" t="str">
        <f t="shared" si="321"/>
        <v/>
      </c>
      <c r="DV142" s="388"/>
      <c r="DW142" s="389"/>
      <c r="DX142" s="389"/>
      <c r="DY142" s="390"/>
      <c r="DZ142" s="391"/>
      <c r="EA142" s="392"/>
      <c r="EB142" s="393"/>
      <c r="EC142" s="394"/>
      <c r="ED142" s="386"/>
      <c r="EE142" s="395"/>
      <c r="EF142" s="415"/>
      <c r="EG142" s="387" t="str">
        <f t="shared" si="322"/>
        <v/>
      </c>
      <c r="EH142" s="388"/>
      <c r="EI142" s="389"/>
      <c r="EJ142" s="389"/>
      <c r="EK142" s="390"/>
      <c r="EL142" s="391"/>
      <c r="EM142" s="392"/>
      <c r="EN142" s="393"/>
      <c r="EO142" s="394"/>
      <c r="EP142" s="386"/>
      <c r="EQ142" s="395"/>
      <c r="ER142" s="418"/>
      <c r="ES142" s="387" t="str">
        <f t="shared" si="323"/>
        <v/>
      </c>
      <c r="ET142" s="388"/>
      <c r="EU142" s="389"/>
      <c r="EV142" s="389"/>
      <c r="EW142" s="390"/>
      <c r="EX142" s="391"/>
      <c r="EY142" s="392"/>
      <c r="EZ142" s="393"/>
      <c r="FA142" s="394"/>
      <c r="FB142" s="386"/>
      <c r="FC142" s="395"/>
      <c r="FD142" s="418"/>
      <c r="FE142" s="387" t="str">
        <f t="shared" si="324"/>
        <v/>
      </c>
      <c r="FF142" s="388"/>
      <c r="FG142" s="389"/>
      <c r="FH142" s="389"/>
      <c r="FI142" s="390"/>
      <c r="FJ142" s="391"/>
      <c r="FK142" s="392"/>
      <c r="FL142" s="393"/>
      <c r="FM142" s="394"/>
      <c r="FN142" s="386"/>
      <c r="FO142" s="395"/>
      <c r="FP142" s="418"/>
      <c r="FQ142" s="387" t="str">
        <f t="shared" si="325"/>
        <v/>
      </c>
      <c r="FR142" s="388"/>
      <c r="FS142" s="389"/>
      <c r="FT142" s="389"/>
      <c r="FU142" s="390"/>
      <c r="FV142" s="391"/>
      <c r="FW142" s="392"/>
      <c r="FX142" s="393"/>
      <c r="FY142" s="394"/>
      <c r="FZ142" s="386"/>
      <c r="GA142" s="395"/>
      <c r="GB142" s="418"/>
      <c r="GC142" s="387" t="str">
        <f t="shared" si="326"/>
        <v/>
      </c>
      <c r="GD142" s="388"/>
      <c r="GE142" s="389"/>
      <c r="GF142" s="389"/>
      <c r="GG142" s="390"/>
      <c r="GH142" s="391"/>
      <c r="GI142" s="392"/>
      <c r="GJ142" s="393"/>
      <c r="GK142" s="394"/>
      <c r="GL142" s="386"/>
      <c r="GM142" s="395"/>
      <c r="GN142" s="418"/>
      <c r="GO142" s="387" t="str">
        <f t="shared" si="327"/>
        <v/>
      </c>
      <c r="GP142" s="388"/>
      <c r="GQ142" s="389"/>
      <c r="GR142" s="389"/>
      <c r="GS142" s="390"/>
      <c r="GT142" s="391"/>
      <c r="GU142" s="392"/>
      <c r="GV142" s="393"/>
      <c r="GW142" s="394"/>
      <c r="GX142" s="386"/>
      <c r="GY142" s="395"/>
      <c r="GZ142" s="418"/>
      <c r="HA142" s="387" t="str">
        <f t="shared" si="328"/>
        <v/>
      </c>
      <c r="HB142" s="388"/>
      <c r="HC142" s="389"/>
      <c r="HD142" s="389"/>
      <c r="HE142" s="390"/>
      <c r="HF142" s="391"/>
      <c r="HG142" s="392"/>
      <c r="HH142" s="393"/>
      <c r="HI142" s="394"/>
      <c r="HJ142" s="386"/>
      <c r="HK142" s="395"/>
      <c r="HM142" s="387" t="str">
        <f t="shared" si="329"/>
        <v/>
      </c>
      <c r="HN142" s="388" t="s">
        <v>292</v>
      </c>
      <c r="HO142" s="396"/>
      <c r="HP142" s="389"/>
      <c r="HQ142" s="390" t="s">
        <v>292</v>
      </c>
      <c r="HR142" s="391" t="s">
        <v>292</v>
      </c>
      <c r="HS142" s="392" t="s">
        <v>292</v>
      </c>
      <c r="HT142" s="393" t="s">
        <v>292</v>
      </c>
      <c r="HU142" s="394" t="s">
        <v>292</v>
      </c>
      <c r="HV142" s="386" t="s">
        <v>292</v>
      </c>
      <c r="HW142" s="395"/>
      <c r="HY142" s="387">
        <f t="shared" si="330"/>
        <v>41269</v>
      </c>
      <c r="HZ142" s="388" t="s">
        <v>1472</v>
      </c>
      <c r="IA142" s="426">
        <v>40949</v>
      </c>
      <c r="IB142" s="419">
        <v>41183</v>
      </c>
      <c r="IC142" s="390" t="s">
        <v>1509</v>
      </c>
      <c r="ID142" s="391" t="s">
        <v>669</v>
      </c>
      <c r="IE142" s="392" t="s">
        <v>615</v>
      </c>
      <c r="IF142" s="393" t="s">
        <v>1336</v>
      </c>
      <c r="IG142" s="394" t="s">
        <v>1510</v>
      </c>
      <c r="IH142" s="386" t="s">
        <v>292</v>
      </c>
      <c r="II142" s="395"/>
      <c r="IJ142" s="420"/>
      <c r="IK142" s="387" t="str">
        <f t="shared" si="331"/>
        <v/>
      </c>
      <c r="IL142" s="388" t="s">
        <v>292</v>
      </c>
      <c r="IM142" s="426"/>
      <c r="IN142" s="419"/>
      <c r="IO142" s="390" t="s">
        <v>292</v>
      </c>
      <c r="IP142" s="391" t="s">
        <v>292</v>
      </c>
      <c r="IQ142" s="392" t="s">
        <v>292</v>
      </c>
      <c r="IR142" s="393" t="s">
        <v>292</v>
      </c>
      <c r="IS142" s="394" t="s">
        <v>292</v>
      </c>
      <c r="IT142" s="386" t="s">
        <v>292</v>
      </c>
      <c r="IU142" s="395"/>
      <c r="IV142" s="420" t="s">
        <v>292</v>
      </c>
      <c r="IW142" s="387">
        <f t="shared" si="239"/>
        <v>43040</v>
      </c>
      <c r="IX142" s="388" t="str">
        <f t="shared" si="240"/>
        <v>Abe III</v>
      </c>
      <c r="IY142" s="419">
        <v>42950</v>
      </c>
      <c r="IZ142" s="396">
        <f t="shared" si="247"/>
        <v>43040</v>
      </c>
      <c r="JA142" s="390" t="str">
        <f t="shared" si="241"/>
        <v>Masaji Matsuyama</v>
      </c>
      <c r="JB142" s="391" t="str">
        <f t="shared" si="248"/>
        <v>1959</v>
      </c>
      <c r="JC142" s="392" t="str">
        <f t="shared" si="242"/>
        <v>male</v>
      </c>
      <c r="JD142" s="393" t="str">
        <f t="shared" si="243"/>
        <v>jp_ldp01</v>
      </c>
      <c r="JE142" s="394" t="str">
        <f t="shared" si="244"/>
        <v>Matsuyama_Masaji_1959</v>
      </c>
      <c r="JF142" s="386" t="str">
        <f t="shared" si="245"/>
        <v/>
      </c>
      <c r="JG142" s="395"/>
      <c r="JH142" s="420" t="s">
        <v>2016</v>
      </c>
      <c r="JI142" s="387">
        <f t="shared" ref="JI142:JI205" si="411">IF(JM142="","",JI$3)</f>
        <v>44090</v>
      </c>
      <c r="JJ142" s="388" t="str">
        <f t="shared" ref="JJ142:JJ205" si="412">IF(JM142="","",JI$1)</f>
        <v>Abe IV</v>
      </c>
      <c r="JK142" s="396">
        <v>43719</v>
      </c>
      <c r="JL142" s="396">
        <f t="shared" ref="JL142:JL205" si="413">IF(JM142="","",JI$3)</f>
        <v>44090</v>
      </c>
      <c r="JM142" s="390" t="str">
        <f t="shared" ref="JM142:JM205" si="414">IF(JT142="","",IF(ISNUMBER(SEARCH(":",JT142)),MID(JT142,FIND(":",JT142)+2,FIND("(",JT142)-FIND(":",JT142)-3),LEFT(JT142,FIND("(",JT142)-2)))</f>
        <v>Seiko Hashimoto</v>
      </c>
      <c r="JN142" s="391" t="str">
        <f t="shared" ref="JN142:JN205" si="415">IF(JT142="","",MID(JT142,FIND("(",JT142)+1,4))</f>
        <v>1964</v>
      </c>
      <c r="JO142" s="392" t="str">
        <f t="shared" ref="JO142:JO205" si="416">IF(ISNUMBER(SEARCH("*female*",JT142)),"female",IF(ISNUMBER(SEARCH("*male*",JT142)),"male",""))</f>
        <v>female</v>
      </c>
      <c r="JP142" s="393" t="str">
        <f t="shared" ref="JP142:JP205" si="417">IF(JT142="","",IF(ISERROR(MID(JT142,FIND("male,",JT142)+6,(FIND(")",JT142)-(FIND("male,",JT142)+6))))=TRUE,"missing/error",MID(JT142,FIND("male,",JT142)+6,(FIND(")",JT142)-(FIND("male,",JT142)+6)))))</f>
        <v>jp_ldp01</v>
      </c>
      <c r="JQ142" s="394" t="str">
        <f t="shared" ref="JQ142:JQ205" si="418">IF(JM142="","",(MID(JM142,(SEARCH("^^",SUBSTITUTE(JM142," ","^^",LEN(JM142)-LEN(SUBSTITUTE(JM142," ","")))))+1,99)&amp;"_"&amp;LEFT(JM142,FIND(" ",JM142)-1)&amp;"_"&amp;JN142))</f>
        <v>Hashimoto_Seiko_1964</v>
      </c>
      <c r="JR142" s="386" t="str">
        <f t="shared" ref="JR142:JR205" si="419">IF(JT142="","",IF((LEN(JT142)-LEN(SUBSTITUTE(JT142,"male","")))/LEN("male")&gt;1,"!",IF(RIGHT(JT142,1)=")","",IF(RIGHT(JT142,2)=") ","",IF(RIGHT(JT142,2)=").","","!!")))))</f>
        <v/>
      </c>
      <c r="JS142" s="395"/>
      <c r="JT142" s="420" t="s">
        <v>2078</v>
      </c>
      <c r="JU142" s="387" t="str">
        <f t="shared" si="394"/>
        <v/>
      </c>
      <c r="JV142" s="388" t="str">
        <f t="shared" si="395"/>
        <v/>
      </c>
      <c r="JW142" s="419" t="str">
        <f t="shared" si="396"/>
        <v/>
      </c>
      <c r="JX142" s="396" t="str">
        <f t="shared" si="397"/>
        <v/>
      </c>
      <c r="JY142" s="390" t="str">
        <f t="shared" si="398"/>
        <v/>
      </c>
      <c r="JZ142" s="391" t="str">
        <f t="shared" si="399"/>
        <v/>
      </c>
      <c r="KA142" s="392" t="str">
        <f t="shared" si="400"/>
        <v/>
      </c>
      <c r="KB142" s="393" t="str">
        <f t="shared" si="401"/>
        <v/>
      </c>
      <c r="KC142" s="394" t="str">
        <f t="shared" si="402"/>
        <v/>
      </c>
      <c r="KD142" s="386" t="str">
        <f t="shared" si="403"/>
        <v/>
      </c>
      <c r="KE142" s="395"/>
      <c r="KF142" s="420"/>
      <c r="KG142" s="387" t="str">
        <f t="shared" si="385"/>
        <v/>
      </c>
      <c r="KH142" s="388" t="str">
        <f t="shared" si="386"/>
        <v/>
      </c>
      <c r="KI142" s="419" t="str">
        <f t="shared" si="387"/>
        <v/>
      </c>
      <c r="KJ142" s="396" t="str">
        <f t="shared" si="388"/>
        <v/>
      </c>
      <c r="KK142" s="390" t="str">
        <f t="shared" si="389"/>
        <v/>
      </c>
      <c r="KL142" s="391" t="str">
        <f t="shared" si="404"/>
        <v/>
      </c>
      <c r="KM142" s="392" t="str">
        <f t="shared" si="390"/>
        <v/>
      </c>
      <c r="KN142" s="393" t="str">
        <f t="shared" si="391"/>
        <v/>
      </c>
      <c r="KO142" s="394" t="str">
        <f t="shared" si="392"/>
        <v/>
      </c>
      <c r="KP142" s="386" t="str">
        <f t="shared" si="393"/>
        <v/>
      </c>
      <c r="KQ142" s="395"/>
      <c r="KR142" s="420"/>
    </row>
    <row r="143" spans="1:304" ht="13.5" customHeight="1">
      <c r="A143" s="385"/>
      <c r="B143" s="415" t="s">
        <v>320</v>
      </c>
      <c r="E143" s="387" t="str">
        <f t="shared" si="311"/>
        <v/>
      </c>
      <c r="F143" s="388"/>
      <c r="G143" s="389"/>
      <c r="H143" s="389"/>
      <c r="I143" s="390"/>
      <c r="J143" s="391"/>
      <c r="K143" s="392"/>
      <c r="L143" s="393"/>
      <c r="M143" s="394"/>
      <c r="O143" s="395"/>
      <c r="P143" s="415"/>
      <c r="Q143" s="387" t="str">
        <f t="shared" si="312"/>
        <v/>
      </c>
      <c r="R143" s="388"/>
      <c r="S143" s="389"/>
      <c r="T143" s="389"/>
      <c r="U143" s="390"/>
      <c r="V143" s="391"/>
      <c r="W143" s="392"/>
      <c r="X143" s="393"/>
      <c r="Y143" s="394"/>
      <c r="AA143" s="395"/>
      <c r="AB143" s="415"/>
      <c r="AC143" s="387" t="str">
        <f t="shared" si="313"/>
        <v/>
      </c>
      <c r="AD143" s="388"/>
      <c r="AE143" s="389"/>
      <c r="AF143" s="389"/>
      <c r="AG143" s="390"/>
      <c r="AH143" s="391"/>
      <c r="AI143" s="392"/>
      <c r="AJ143" s="393"/>
      <c r="AK143" s="394"/>
      <c r="AL143" s="386"/>
      <c r="AM143" s="395"/>
      <c r="AN143" s="415"/>
      <c r="AO143" s="387" t="str">
        <f t="shared" si="314"/>
        <v/>
      </c>
      <c r="AP143" s="388"/>
      <c r="AQ143" s="389"/>
      <c r="AR143" s="389"/>
      <c r="AS143" s="390"/>
      <c r="AT143" s="391"/>
      <c r="AU143" s="392"/>
      <c r="AV143" s="393"/>
      <c r="AW143" s="394"/>
      <c r="AX143" s="386"/>
      <c r="AY143" s="395"/>
      <c r="AZ143" s="415"/>
      <c r="BA143" s="387" t="str">
        <f t="shared" si="315"/>
        <v/>
      </c>
      <c r="BB143" s="388"/>
      <c r="BC143" s="389"/>
      <c r="BD143" s="389"/>
      <c r="BE143" s="390"/>
      <c r="BF143" s="391"/>
      <c r="BG143" s="392"/>
      <c r="BH143" s="393"/>
      <c r="BI143" s="394"/>
      <c r="BJ143" s="386"/>
      <c r="BK143" s="395"/>
      <c r="BL143" s="415"/>
      <c r="BM143" s="387" t="str">
        <f t="shared" si="316"/>
        <v/>
      </c>
      <c r="BN143" s="388"/>
      <c r="BO143" s="389"/>
      <c r="BP143" s="389"/>
      <c r="BQ143" s="390"/>
      <c r="BR143" s="391"/>
      <c r="BS143" s="392"/>
      <c r="BT143" s="393"/>
      <c r="BU143" s="394"/>
      <c r="BV143" s="386"/>
      <c r="BW143" s="395"/>
      <c r="BX143" s="421"/>
      <c r="BY143" s="387" t="str">
        <f t="shared" si="317"/>
        <v/>
      </c>
      <c r="BZ143" s="388"/>
      <c r="CA143" s="389"/>
      <c r="CB143" s="389"/>
      <c r="CC143" s="390"/>
      <c r="CD143" s="391"/>
      <c r="CE143" s="392"/>
      <c r="CF143" s="393"/>
      <c r="CG143" s="394"/>
      <c r="CH143" s="386"/>
      <c r="CI143" s="395"/>
      <c r="CJ143" s="421"/>
      <c r="CK143" s="387" t="str">
        <f t="shared" si="318"/>
        <v/>
      </c>
      <c r="CL143" s="388"/>
      <c r="CM143" s="389"/>
      <c r="CN143" s="389"/>
      <c r="CO143" s="390"/>
      <c r="CP143" s="391"/>
      <c r="CQ143" s="392"/>
      <c r="CR143" s="393"/>
      <c r="CS143" s="394"/>
      <c r="CT143" s="386"/>
      <c r="CU143" s="395"/>
      <c r="CV143" s="415"/>
      <c r="CW143" s="387" t="str">
        <f t="shared" si="319"/>
        <v/>
      </c>
      <c r="CX143" s="388"/>
      <c r="CY143" s="389"/>
      <c r="CZ143" s="389"/>
      <c r="DA143" s="390"/>
      <c r="DB143" s="391"/>
      <c r="DC143" s="392"/>
      <c r="DD143" s="393"/>
      <c r="DE143" s="394"/>
      <c r="DF143" s="386"/>
      <c r="DG143" s="395"/>
      <c r="DH143" s="415"/>
      <c r="DI143" s="387" t="str">
        <f t="shared" si="320"/>
        <v/>
      </c>
      <c r="DJ143" s="388"/>
      <c r="DK143" s="389"/>
      <c r="DL143" s="389"/>
      <c r="DM143" s="390"/>
      <c r="DN143" s="391"/>
      <c r="DO143" s="392"/>
      <c r="DP143" s="393"/>
      <c r="DQ143" s="394"/>
      <c r="DR143" s="386"/>
      <c r="DS143" s="395"/>
      <c r="DT143" s="415"/>
      <c r="DU143" s="387" t="str">
        <f t="shared" si="321"/>
        <v/>
      </c>
      <c r="DV143" s="388"/>
      <c r="DW143" s="389"/>
      <c r="DX143" s="389"/>
      <c r="DY143" s="390"/>
      <c r="DZ143" s="391"/>
      <c r="EA143" s="392"/>
      <c r="EB143" s="393"/>
      <c r="EC143" s="394"/>
      <c r="ED143" s="386"/>
      <c r="EE143" s="395"/>
      <c r="EF143" s="415"/>
      <c r="EG143" s="387" t="str">
        <f t="shared" si="322"/>
        <v/>
      </c>
      <c r="EH143" s="388"/>
      <c r="EI143" s="389"/>
      <c r="EJ143" s="389"/>
      <c r="EK143" s="390"/>
      <c r="EL143" s="391"/>
      <c r="EM143" s="392"/>
      <c r="EN143" s="393"/>
      <c r="EO143" s="394"/>
      <c r="EP143" s="386"/>
      <c r="EQ143" s="395"/>
      <c r="ER143" s="418"/>
      <c r="ES143" s="387" t="str">
        <f t="shared" si="323"/>
        <v/>
      </c>
      <c r="ET143" s="388"/>
      <c r="EU143" s="389"/>
      <c r="EV143" s="389"/>
      <c r="EW143" s="390"/>
      <c r="EX143" s="391"/>
      <c r="EY143" s="392"/>
      <c r="EZ143" s="393"/>
      <c r="FA143" s="394"/>
      <c r="FB143" s="386"/>
      <c r="FC143" s="395"/>
      <c r="FD143" s="418"/>
      <c r="FE143" s="387" t="str">
        <f t="shared" si="324"/>
        <v/>
      </c>
      <c r="FF143" s="388"/>
      <c r="FG143" s="389"/>
      <c r="FH143" s="389"/>
      <c r="FI143" s="390"/>
      <c r="FJ143" s="391"/>
      <c r="FK143" s="392"/>
      <c r="FL143" s="393"/>
      <c r="FM143" s="394"/>
      <c r="FN143" s="386"/>
      <c r="FO143" s="395"/>
      <c r="FP143" s="418"/>
      <c r="FQ143" s="387" t="str">
        <f t="shared" si="325"/>
        <v/>
      </c>
      <c r="FR143" s="388"/>
      <c r="FS143" s="389"/>
      <c r="FT143" s="389"/>
      <c r="FU143" s="390"/>
      <c r="FV143" s="391"/>
      <c r="FW143" s="392"/>
      <c r="FX143" s="393"/>
      <c r="FY143" s="394"/>
      <c r="FZ143" s="386"/>
      <c r="GA143" s="395"/>
      <c r="GB143" s="418"/>
      <c r="GC143" s="387" t="str">
        <f t="shared" si="326"/>
        <v/>
      </c>
      <c r="GD143" s="388"/>
      <c r="GE143" s="389"/>
      <c r="GF143" s="389"/>
      <c r="GG143" s="390"/>
      <c r="GH143" s="391"/>
      <c r="GI143" s="392"/>
      <c r="GJ143" s="393"/>
      <c r="GK143" s="394"/>
      <c r="GL143" s="386"/>
      <c r="GM143" s="395"/>
      <c r="GN143" s="418"/>
      <c r="GO143" s="387" t="str">
        <f t="shared" si="327"/>
        <v/>
      </c>
      <c r="GP143" s="388"/>
      <c r="GQ143" s="389"/>
      <c r="GR143" s="389"/>
      <c r="GS143" s="390"/>
      <c r="GT143" s="391"/>
      <c r="GU143" s="392"/>
      <c r="GV143" s="393"/>
      <c r="GW143" s="394"/>
      <c r="GX143" s="386"/>
      <c r="GY143" s="395"/>
      <c r="GZ143" s="418"/>
      <c r="HA143" s="387" t="str">
        <f t="shared" si="328"/>
        <v/>
      </c>
      <c r="HB143" s="388"/>
      <c r="HC143" s="389"/>
      <c r="HD143" s="389"/>
      <c r="HE143" s="390"/>
      <c r="HF143" s="391"/>
      <c r="HG143" s="392"/>
      <c r="HH143" s="393"/>
      <c r="HI143" s="394"/>
      <c r="HJ143" s="386"/>
      <c r="HK143" s="395"/>
      <c r="HM143" s="387" t="str">
        <f t="shared" si="329"/>
        <v/>
      </c>
      <c r="HN143" s="388" t="s">
        <v>292</v>
      </c>
      <c r="HO143" s="396"/>
      <c r="HP143" s="389"/>
      <c r="HQ143" s="390" t="s">
        <v>292</v>
      </c>
      <c r="HR143" s="391" t="s">
        <v>292</v>
      </c>
      <c r="HS143" s="392" t="s">
        <v>292</v>
      </c>
      <c r="HT143" s="393" t="s">
        <v>292</v>
      </c>
      <c r="HU143" s="394" t="s">
        <v>292</v>
      </c>
      <c r="HV143" s="386" t="s">
        <v>292</v>
      </c>
      <c r="HW143" s="395"/>
      <c r="HY143" s="387">
        <f t="shared" si="330"/>
        <v>41269</v>
      </c>
      <c r="HZ143" s="388" t="s">
        <v>1472</v>
      </c>
      <c r="IA143" s="419">
        <v>41183</v>
      </c>
      <c r="IB143" s="419">
        <v>41269</v>
      </c>
      <c r="IC143" s="390" t="s">
        <v>1577</v>
      </c>
      <c r="ID143" s="391" t="s">
        <v>1562</v>
      </c>
      <c r="IE143" s="392" t="s">
        <v>615</v>
      </c>
      <c r="IF143" s="393" t="s">
        <v>1336</v>
      </c>
      <c r="IG143" s="394" t="s">
        <v>1578</v>
      </c>
      <c r="IH143" s="386" t="s">
        <v>292</v>
      </c>
      <c r="II143" s="395"/>
      <c r="IJ143" s="420"/>
      <c r="IK143" s="387" t="str">
        <f t="shared" si="331"/>
        <v/>
      </c>
      <c r="IL143" s="388" t="s">
        <v>292</v>
      </c>
      <c r="IM143" s="426"/>
      <c r="IN143" s="419"/>
      <c r="IO143" s="390" t="s">
        <v>292</v>
      </c>
      <c r="IP143" s="391" t="s">
        <v>292</v>
      </c>
      <c r="IQ143" s="392" t="s">
        <v>292</v>
      </c>
      <c r="IR143" s="393" t="s">
        <v>292</v>
      </c>
      <c r="IS143" s="394" t="s">
        <v>292</v>
      </c>
      <c r="IT143" s="386" t="s">
        <v>292</v>
      </c>
      <c r="IU143" s="395"/>
      <c r="IV143" s="420" t="s">
        <v>292</v>
      </c>
      <c r="IW143" s="387" t="str">
        <f t="shared" si="239"/>
        <v/>
      </c>
      <c r="IX143" s="388" t="str">
        <f t="shared" si="240"/>
        <v/>
      </c>
      <c r="IY143" s="419" t="str">
        <f t="shared" si="246"/>
        <v/>
      </c>
      <c r="IZ143" s="396" t="str">
        <f t="shared" si="247"/>
        <v/>
      </c>
      <c r="JA143" s="390" t="str">
        <f t="shared" si="241"/>
        <v/>
      </c>
      <c r="JB143" s="391" t="str">
        <f t="shared" si="248"/>
        <v/>
      </c>
      <c r="JC143" s="392" t="str">
        <f t="shared" si="242"/>
        <v/>
      </c>
      <c r="JD143" s="393" t="str">
        <f t="shared" si="243"/>
        <v/>
      </c>
      <c r="JE143" s="394" t="str">
        <f t="shared" si="244"/>
        <v/>
      </c>
      <c r="JF143" s="386" t="str">
        <f t="shared" si="245"/>
        <v/>
      </c>
      <c r="JG143" s="395"/>
      <c r="JH143" s="420" t="s">
        <v>292</v>
      </c>
      <c r="JI143" s="387" t="str">
        <f t="shared" si="411"/>
        <v/>
      </c>
      <c r="JJ143" s="388" t="str">
        <f t="shared" si="412"/>
        <v/>
      </c>
      <c r="JK143" s="419" t="str">
        <f t="shared" ref="JK143:JK205" si="420">IF(JM143="","",JI$2)</f>
        <v/>
      </c>
      <c r="JL143" s="396" t="str">
        <f t="shared" si="413"/>
        <v/>
      </c>
      <c r="JM143" s="390" t="str">
        <f t="shared" si="414"/>
        <v/>
      </c>
      <c r="JN143" s="391" t="str">
        <f t="shared" si="415"/>
        <v/>
      </c>
      <c r="JO143" s="392" t="str">
        <f t="shared" si="416"/>
        <v/>
      </c>
      <c r="JP143" s="393" t="str">
        <f t="shared" si="417"/>
        <v/>
      </c>
      <c r="JQ143" s="394" t="str">
        <f t="shared" si="418"/>
        <v/>
      </c>
      <c r="JR143" s="386" t="str">
        <f t="shared" si="419"/>
        <v/>
      </c>
      <c r="JS143" s="395"/>
      <c r="JT143" s="420" t="s">
        <v>292</v>
      </c>
      <c r="JU143" s="387" t="str">
        <f t="shared" si="394"/>
        <v/>
      </c>
      <c r="JV143" s="388" t="str">
        <f t="shared" si="395"/>
        <v/>
      </c>
      <c r="JW143" s="419" t="str">
        <f t="shared" si="396"/>
        <v/>
      </c>
      <c r="JX143" s="396" t="str">
        <f t="shared" si="397"/>
        <v/>
      </c>
      <c r="JY143" s="390" t="str">
        <f t="shared" si="398"/>
        <v/>
      </c>
      <c r="JZ143" s="391" t="str">
        <f t="shared" si="399"/>
        <v/>
      </c>
      <c r="KA143" s="392" t="str">
        <f t="shared" si="400"/>
        <v/>
      </c>
      <c r="KB143" s="393" t="str">
        <f t="shared" si="401"/>
        <v/>
      </c>
      <c r="KC143" s="394" t="str">
        <f t="shared" si="402"/>
        <v/>
      </c>
      <c r="KD143" s="386" t="str">
        <f t="shared" si="403"/>
        <v/>
      </c>
      <c r="KE143" s="395"/>
      <c r="KF143" s="420"/>
      <c r="KG143" s="387" t="str">
        <f t="shared" si="385"/>
        <v/>
      </c>
      <c r="KH143" s="388" t="str">
        <f t="shared" si="386"/>
        <v/>
      </c>
      <c r="KI143" s="419" t="str">
        <f t="shared" si="387"/>
        <v/>
      </c>
      <c r="KJ143" s="396" t="str">
        <f t="shared" si="388"/>
        <v/>
      </c>
      <c r="KK143" s="390" t="str">
        <f t="shared" si="389"/>
        <v/>
      </c>
      <c r="KL143" s="391" t="str">
        <f t="shared" si="404"/>
        <v/>
      </c>
      <c r="KM143" s="392" t="str">
        <f t="shared" si="390"/>
        <v/>
      </c>
      <c r="KN143" s="393" t="str">
        <f t="shared" si="391"/>
        <v/>
      </c>
      <c r="KO143" s="394" t="str">
        <f t="shared" si="392"/>
        <v/>
      </c>
      <c r="KP143" s="386" t="str">
        <f t="shared" si="393"/>
        <v/>
      </c>
      <c r="KQ143" s="395"/>
      <c r="KR143" s="420"/>
    </row>
    <row r="144" spans="1:304" ht="13.5" customHeight="1">
      <c r="A144" s="385"/>
      <c r="B144" s="418" t="s">
        <v>347</v>
      </c>
      <c r="E144" s="387" t="str">
        <f t="shared" ref="E144:E157" si="421">IF(I144="","",E$3)</f>
        <v/>
      </c>
      <c r="F144" s="399"/>
      <c r="G144" s="389" t="s">
        <v>292</v>
      </c>
      <c r="H144" s="389" t="s">
        <v>292</v>
      </c>
      <c r="I144" s="400"/>
      <c r="J144" s="391" t="s">
        <v>292</v>
      </c>
      <c r="K144" s="401"/>
      <c r="L144" s="393"/>
      <c r="M144" s="402"/>
      <c r="O144" s="397"/>
      <c r="P144" s="415"/>
      <c r="Q144" s="387" t="str">
        <f t="shared" ref="Q144:Q157" si="422">IF(U144="","",Q$3)</f>
        <v/>
      </c>
      <c r="R144" s="399"/>
      <c r="S144" s="389" t="s">
        <v>292</v>
      </c>
      <c r="T144" s="389" t="s">
        <v>292</v>
      </c>
      <c r="U144" s="400"/>
      <c r="V144" s="391" t="s">
        <v>292</v>
      </c>
      <c r="W144" s="401"/>
      <c r="X144" s="393"/>
      <c r="Y144" s="402"/>
      <c r="AA144" s="397"/>
      <c r="AB144" s="415"/>
      <c r="AC144" s="387" t="str">
        <f t="shared" ref="AC144:AC157" si="423">IF(AG144="","",AC$3)</f>
        <v/>
      </c>
      <c r="AD144" s="399"/>
      <c r="AE144" s="389" t="s">
        <v>292</v>
      </c>
      <c r="AF144" s="389" t="s">
        <v>292</v>
      </c>
      <c r="AG144" s="400"/>
      <c r="AH144" s="391" t="s">
        <v>292</v>
      </c>
      <c r="AI144" s="401"/>
      <c r="AJ144" s="393"/>
      <c r="AK144" s="402"/>
      <c r="AL144" s="386"/>
      <c r="AM144" s="397"/>
      <c r="AN144" s="386"/>
      <c r="AO144" s="387" t="str">
        <f t="shared" ref="AO144:AO157" si="424">IF(AS144="","",AO$3)</f>
        <v/>
      </c>
      <c r="AP144" s="399"/>
      <c r="AQ144" s="389" t="s">
        <v>292</v>
      </c>
      <c r="AR144" s="389" t="s">
        <v>292</v>
      </c>
      <c r="AS144" s="400"/>
      <c r="AT144" s="391" t="s">
        <v>292</v>
      </c>
      <c r="AU144" s="401"/>
      <c r="AV144" s="393"/>
      <c r="AW144" s="402"/>
      <c r="AX144" s="386"/>
      <c r="AY144" s="397"/>
      <c r="AZ144" s="415"/>
      <c r="BA144" s="387" t="str">
        <f t="shared" ref="BA144:BA157" si="425">IF(BE144="","",BA$3)</f>
        <v/>
      </c>
      <c r="BB144" s="399"/>
      <c r="BC144" s="389" t="s">
        <v>292</v>
      </c>
      <c r="BD144" s="389" t="s">
        <v>292</v>
      </c>
      <c r="BE144" s="400"/>
      <c r="BF144" s="391" t="s">
        <v>292</v>
      </c>
      <c r="BG144" s="401"/>
      <c r="BH144" s="393"/>
      <c r="BI144" s="402"/>
      <c r="BJ144" s="386"/>
      <c r="BK144" s="397"/>
      <c r="BL144" s="415"/>
      <c r="BM144" s="387" t="str">
        <f t="shared" ref="BM144:BM157" si="426">IF(BQ144="","",BM$3)</f>
        <v/>
      </c>
      <c r="BN144" s="399"/>
      <c r="BO144" s="389" t="s">
        <v>292</v>
      </c>
      <c r="BP144" s="389" t="s">
        <v>292</v>
      </c>
      <c r="BQ144" s="400"/>
      <c r="BR144" s="391" t="s">
        <v>292</v>
      </c>
      <c r="BS144" s="401"/>
      <c r="BT144" s="393"/>
      <c r="BU144" s="402"/>
      <c r="BV144" s="386"/>
      <c r="BW144" s="397"/>
      <c r="BX144" s="386"/>
      <c r="BY144" s="387" t="str">
        <f t="shared" ref="BY144:BY157" si="427">IF(CC144="","",BY$3)</f>
        <v/>
      </c>
      <c r="BZ144" s="399"/>
      <c r="CA144" s="389" t="s">
        <v>292</v>
      </c>
      <c r="CB144" s="389" t="s">
        <v>292</v>
      </c>
      <c r="CC144" s="400"/>
      <c r="CD144" s="391" t="s">
        <v>292</v>
      </c>
      <c r="CE144" s="401"/>
      <c r="CF144" s="393"/>
      <c r="CG144" s="402"/>
      <c r="CH144" s="386"/>
      <c r="CI144" s="397"/>
      <c r="CJ144" s="386"/>
      <c r="CK144" s="387" t="str">
        <f t="shared" ref="CK144:CK157" si="428">IF(CO144="","",CK$3)</f>
        <v/>
      </c>
      <c r="CL144" s="399"/>
      <c r="CM144" s="389" t="s">
        <v>292</v>
      </c>
      <c r="CN144" s="389" t="s">
        <v>292</v>
      </c>
      <c r="CO144" s="400"/>
      <c r="CP144" s="391" t="s">
        <v>292</v>
      </c>
      <c r="CQ144" s="401"/>
      <c r="CR144" s="393"/>
      <c r="CS144" s="402"/>
      <c r="CT144" s="386"/>
      <c r="CU144" s="397"/>
      <c r="CV144" s="386"/>
      <c r="CW144" s="387" t="str">
        <f t="shared" ref="CW144:CW157" si="429">IF(DA144="","",CW$3)</f>
        <v/>
      </c>
      <c r="CX144" s="388" t="s">
        <v>292</v>
      </c>
      <c r="CY144" s="389" t="s">
        <v>292</v>
      </c>
      <c r="CZ144" s="389" t="s">
        <v>292</v>
      </c>
      <c r="DA144" s="390" t="s">
        <v>292</v>
      </c>
      <c r="DB144" s="391" t="s">
        <v>292</v>
      </c>
      <c r="DC144" s="392" t="s">
        <v>292</v>
      </c>
      <c r="DD144" s="393" t="s">
        <v>292</v>
      </c>
      <c r="DE144" s="394" t="s">
        <v>292</v>
      </c>
      <c r="DF144" s="386"/>
      <c r="DG144" s="397"/>
      <c r="DH144" s="415"/>
      <c r="DI144" s="387" t="str">
        <f t="shared" ref="DI144:DI157" si="430">IF(DM144="","",DI$3)</f>
        <v/>
      </c>
      <c r="DJ144" s="388" t="s">
        <v>292</v>
      </c>
      <c r="DK144" s="389" t="s">
        <v>292</v>
      </c>
      <c r="DL144" s="389" t="s">
        <v>292</v>
      </c>
      <c r="DM144" s="390" t="s">
        <v>292</v>
      </c>
      <c r="DN144" s="391" t="s">
        <v>292</v>
      </c>
      <c r="DO144" s="392" t="s">
        <v>292</v>
      </c>
      <c r="DP144" s="393" t="s">
        <v>292</v>
      </c>
      <c r="DQ144" s="394" t="s">
        <v>292</v>
      </c>
      <c r="DR144" s="386" t="s">
        <v>292</v>
      </c>
      <c r="DS144" s="397"/>
      <c r="DT144" s="415"/>
      <c r="DU144" s="387" t="str">
        <f t="shared" ref="DU144:DU157" si="431">IF(DY144="","",DU$3)</f>
        <v/>
      </c>
      <c r="DV144" s="388" t="s">
        <v>292</v>
      </c>
      <c r="DW144" s="389" t="s">
        <v>292</v>
      </c>
      <c r="DX144" s="389" t="s">
        <v>292</v>
      </c>
      <c r="DY144" s="390" t="s">
        <v>292</v>
      </c>
      <c r="DZ144" s="391" t="s">
        <v>292</v>
      </c>
      <c r="EA144" s="392" t="s">
        <v>292</v>
      </c>
      <c r="EB144" s="393" t="s">
        <v>292</v>
      </c>
      <c r="EC144" s="394" t="s">
        <v>292</v>
      </c>
      <c r="ED144" s="386" t="s">
        <v>292</v>
      </c>
      <c r="EE144" s="397"/>
      <c r="EF144" s="415"/>
      <c r="EG144" s="387">
        <f t="shared" ref="EG144:EG157" si="432">IF(EK144="","",EG$3)</f>
        <v>38616</v>
      </c>
      <c r="EH144" s="388" t="s">
        <v>368</v>
      </c>
      <c r="EI144" s="389">
        <v>37944</v>
      </c>
      <c r="EJ144" s="389">
        <v>38257</v>
      </c>
      <c r="EK144" s="390" t="s">
        <v>1253</v>
      </c>
      <c r="EL144" s="391" t="s">
        <v>755</v>
      </c>
      <c r="EM144" s="392" t="s">
        <v>615</v>
      </c>
      <c r="EN144" s="393" t="s">
        <v>1335</v>
      </c>
      <c r="EO144" s="394" t="s">
        <v>1254</v>
      </c>
      <c r="EP144" s="386" t="s">
        <v>292</v>
      </c>
      <c r="EQ144" s="397"/>
      <c r="ER144" s="417"/>
      <c r="ES144" s="387">
        <f t="shared" ref="ES144:ES157" si="433">IF(EW144="","",ES$3)</f>
        <v>38986</v>
      </c>
      <c r="ET144" s="388" t="s">
        <v>369</v>
      </c>
      <c r="EU144" s="389">
        <v>38616</v>
      </c>
      <c r="EV144" s="389">
        <v>38986</v>
      </c>
      <c r="EW144" s="390" t="s">
        <v>1239</v>
      </c>
      <c r="EX144" s="391" t="s">
        <v>676</v>
      </c>
      <c r="EY144" s="392" t="s">
        <v>677</v>
      </c>
      <c r="EZ144" s="393" t="s">
        <v>1335</v>
      </c>
      <c r="FA144" s="394" t="s">
        <v>1240</v>
      </c>
      <c r="FB144" s="386"/>
      <c r="FC144" s="397"/>
      <c r="FD144" s="418"/>
      <c r="FE144" s="387" t="str">
        <f t="shared" ref="FE144:FE157" si="434">IF(FI144="","",FE$3)</f>
        <v/>
      </c>
      <c r="FF144" s="388" t="s">
        <v>292</v>
      </c>
      <c r="FG144" s="389" t="s">
        <v>292</v>
      </c>
      <c r="FH144" s="389" t="s">
        <v>292</v>
      </c>
      <c r="FI144" s="390" t="s">
        <v>292</v>
      </c>
      <c r="FJ144" s="391" t="s">
        <v>292</v>
      </c>
      <c r="FK144" s="392" t="s">
        <v>292</v>
      </c>
      <c r="FL144" s="393" t="s">
        <v>292</v>
      </c>
      <c r="FM144" s="394" t="s">
        <v>292</v>
      </c>
      <c r="FN144" s="386" t="s">
        <v>292</v>
      </c>
      <c r="FO144" s="397"/>
      <c r="FP144" s="415"/>
      <c r="FQ144" s="387" t="str">
        <f t="shared" ref="FQ144:FQ157" si="435">IF(FU144="","",FQ$3)</f>
        <v/>
      </c>
      <c r="FR144" s="388" t="s">
        <v>292</v>
      </c>
      <c r="FS144" s="389" t="s">
        <v>292</v>
      </c>
      <c r="FT144" s="389" t="s">
        <v>292</v>
      </c>
      <c r="FU144" s="390" t="s">
        <v>292</v>
      </c>
      <c r="FV144" s="391" t="s">
        <v>292</v>
      </c>
      <c r="FW144" s="392" t="s">
        <v>292</v>
      </c>
      <c r="FX144" s="393" t="s">
        <v>292</v>
      </c>
      <c r="FY144" s="394" t="s">
        <v>292</v>
      </c>
      <c r="FZ144" s="386" t="s">
        <v>292</v>
      </c>
      <c r="GA144" s="395"/>
      <c r="GB144" s="415"/>
      <c r="GC144" s="387" t="str">
        <f t="shared" ref="GC144:GC157" si="436">IF(GG144="","",GC$3)</f>
        <v/>
      </c>
      <c r="GD144" s="388" t="s">
        <v>292</v>
      </c>
      <c r="GE144" s="389" t="s">
        <v>292</v>
      </c>
      <c r="GF144" s="389" t="s">
        <v>292</v>
      </c>
      <c r="GG144" s="390" t="s">
        <v>292</v>
      </c>
      <c r="GH144" s="391" t="s">
        <v>292</v>
      </c>
      <c r="GI144" s="392" t="s">
        <v>292</v>
      </c>
      <c r="GJ144" s="393" t="s">
        <v>292</v>
      </c>
      <c r="GK144" s="394" t="s">
        <v>292</v>
      </c>
      <c r="GL144" s="386" t="s">
        <v>292</v>
      </c>
      <c r="GM144" s="397"/>
      <c r="GN144" s="415"/>
      <c r="GO144" s="387" t="str">
        <f t="shared" ref="GO144:GO157" si="437">IF(GS144="","",GO$3)</f>
        <v/>
      </c>
      <c r="GP144" s="388" t="s">
        <v>292</v>
      </c>
      <c r="GQ144" s="389" t="s">
        <v>292</v>
      </c>
      <c r="GR144" s="389" t="s">
        <v>292</v>
      </c>
      <c r="GS144" s="390" t="s">
        <v>292</v>
      </c>
      <c r="GT144" s="391" t="s">
        <v>292</v>
      </c>
      <c r="GU144" s="392" t="s">
        <v>292</v>
      </c>
      <c r="GV144" s="393" t="s">
        <v>292</v>
      </c>
      <c r="GW144" s="394" t="s">
        <v>292</v>
      </c>
      <c r="GX144" s="386" t="s">
        <v>292</v>
      </c>
      <c r="GY144" s="395"/>
      <c r="GZ144" s="415"/>
      <c r="HA144" s="387" t="str">
        <f t="shared" ref="HA144:HA157" si="438">IF(HE144="","",HA$3)</f>
        <v/>
      </c>
      <c r="HB144" s="388" t="s">
        <v>292</v>
      </c>
      <c r="HC144" s="389" t="s">
        <v>292</v>
      </c>
      <c r="HD144" s="389" t="s">
        <v>292</v>
      </c>
      <c r="HE144" s="390" t="s">
        <v>292</v>
      </c>
      <c r="HF144" s="391" t="s">
        <v>292</v>
      </c>
      <c r="HG144" s="392" t="s">
        <v>292</v>
      </c>
      <c r="HH144" s="393" t="s">
        <v>292</v>
      </c>
      <c r="HI144" s="394" t="s">
        <v>292</v>
      </c>
      <c r="HJ144" s="386" t="s">
        <v>292</v>
      </c>
      <c r="HK144" s="397"/>
      <c r="HM144" s="387" t="str">
        <f t="shared" ref="HM144:HM157" si="439">IF(HQ144="","",HM$3)</f>
        <v/>
      </c>
      <c r="HN144" s="388" t="s">
        <v>292</v>
      </c>
      <c r="HO144" s="396"/>
      <c r="HP144" s="389"/>
      <c r="HQ144" s="390" t="s">
        <v>292</v>
      </c>
      <c r="HR144" s="391" t="s">
        <v>292</v>
      </c>
      <c r="HS144" s="392" t="s">
        <v>292</v>
      </c>
      <c r="HT144" s="393" t="s">
        <v>292</v>
      </c>
      <c r="HU144" s="394" t="s">
        <v>292</v>
      </c>
      <c r="HV144" s="386" t="s">
        <v>292</v>
      </c>
      <c r="HW144" s="395"/>
      <c r="HY144" s="387" t="str">
        <f t="shared" ref="HY144:HY157" si="440">IF(IC144="","",HY$3)</f>
        <v/>
      </c>
      <c r="HZ144" s="388" t="s">
        <v>292</v>
      </c>
      <c r="IA144" s="419" t="s">
        <v>292</v>
      </c>
      <c r="IB144" s="419" t="s">
        <v>292</v>
      </c>
      <c r="IC144" s="390" t="s">
        <v>292</v>
      </c>
      <c r="ID144" s="391" t="s">
        <v>292</v>
      </c>
      <c r="IE144" s="392" t="s">
        <v>292</v>
      </c>
      <c r="IF144" s="393" t="s">
        <v>292</v>
      </c>
      <c r="IG144" s="394" t="s">
        <v>292</v>
      </c>
      <c r="IH144" s="386" t="s">
        <v>292</v>
      </c>
      <c r="II144" s="395"/>
      <c r="IK144" s="387" t="str">
        <f t="shared" ref="IK144:IK157" si="441">IF(IO144="","",IK$3)</f>
        <v/>
      </c>
      <c r="IL144" s="388" t="s">
        <v>292</v>
      </c>
      <c r="IM144" s="419" t="s">
        <v>292</v>
      </c>
      <c r="IN144" s="419" t="s">
        <v>292</v>
      </c>
      <c r="IO144" s="390" t="s">
        <v>292</v>
      </c>
      <c r="IP144" s="391" t="s">
        <v>292</v>
      </c>
      <c r="IQ144" s="392" t="s">
        <v>292</v>
      </c>
      <c r="IR144" s="393" t="s">
        <v>292</v>
      </c>
      <c r="IS144" s="394" t="s">
        <v>292</v>
      </c>
      <c r="IT144" s="386" t="s">
        <v>292</v>
      </c>
      <c r="IU144" s="395"/>
      <c r="IV144" s="364" t="s">
        <v>292</v>
      </c>
      <c r="IW144" s="387" t="str">
        <f t="shared" si="239"/>
        <v/>
      </c>
      <c r="IX144" s="388" t="str">
        <f t="shared" si="240"/>
        <v/>
      </c>
      <c r="IY144" s="419" t="str">
        <f t="shared" si="246"/>
        <v/>
      </c>
      <c r="IZ144" s="396" t="str">
        <f t="shared" si="247"/>
        <v/>
      </c>
      <c r="JA144" s="390" t="str">
        <f t="shared" si="241"/>
        <v/>
      </c>
      <c r="JB144" s="391" t="str">
        <f t="shared" si="248"/>
        <v/>
      </c>
      <c r="JC144" s="392" t="str">
        <f t="shared" si="242"/>
        <v/>
      </c>
      <c r="JD144" s="393" t="str">
        <f t="shared" si="243"/>
        <v/>
      </c>
      <c r="JE144" s="394" t="str">
        <f t="shared" si="244"/>
        <v/>
      </c>
      <c r="JF144" s="386" t="str">
        <f t="shared" si="245"/>
        <v/>
      </c>
      <c r="JG144" s="395"/>
      <c r="JH144" s="420" t="s">
        <v>292</v>
      </c>
      <c r="JI144" s="387" t="str">
        <f t="shared" si="411"/>
        <v/>
      </c>
      <c r="JJ144" s="388" t="str">
        <f t="shared" si="412"/>
        <v/>
      </c>
      <c r="JK144" s="419" t="str">
        <f t="shared" si="420"/>
        <v/>
      </c>
      <c r="JL144" s="396" t="str">
        <f t="shared" si="413"/>
        <v/>
      </c>
      <c r="JM144" s="390" t="str">
        <f t="shared" si="414"/>
        <v/>
      </c>
      <c r="JN144" s="391" t="str">
        <f t="shared" si="415"/>
        <v/>
      </c>
      <c r="JO144" s="392" t="str">
        <f t="shared" si="416"/>
        <v/>
      </c>
      <c r="JP144" s="393" t="str">
        <f t="shared" si="417"/>
        <v/>
      </c>
      <c r="JQ144" s="394" t="str">
        <f t="shared" si="418"/>
        <v/>
      </c>
      <c r="JR144" s="386" t="str">
        <f t="shared" si="419"/>
        <v/>
      </c>
      <c r="JS144" s="395"/>
      <c r="JT144" s="420" t="s">
        <v>292</v>
      </c>
      <c r="JU144" s="387" t="str">
        <f t="shared" si="394"/>
        <v/>
      </c>
      <c r="JV144" s="388" t="str">
        <f t="shared" si="395"/>
        <v/>
      </c>
      <c r="JW144" s="419" t="str">
        <f t="shared" si="396"/>
        <v/>
      </c>
      <c r="JX144" s="396" t="str">
        <f t="shared" si="397"/>
        <v/>
      </c>
      <c r="JY144" s="390" t="str">
        <f t="shared" si="398"/>
        <v/>
      </c>
      <c r="JZ144" s="391" t="str">
        <f t="shared" si="399"/>
        <v/>
      </c>
      <c r="KA144" s="392" t="str">
        <f t="shared" si="400"/>
        <v/>
      </c>
      <c r="KB144" s="393" t="str">
        <f t="shared" si="401"/>
        <v/>
      </c>
      <c r="KC144" s="394" t="str">
        <f t="shared" si="402"/>
        <v/>
      </c>
      <c r="KD144" s="386" t="str">
        <f t="shared" si="403"/>
        <v/>
      </c>
      <c r="KE144" s="395"/>
      <c r="KG144" s="387" t="str">
        <f t="shared" si="385"/>
        <v/>
      </c>
      <c r="KH144" s="388" t="str">
        <f t="shared" si="386"/>
        <v/>
      </c>
      <c r="KI144" s="419" t="str">
        <f t="shared" si="387"/>
        <v/>
      </c>
      <c r="KJ144" s="396" t="str">
        <f t="shared" si="388"/>
        <v/>
      </c>
      <c r="KK144" s="390" t="str">
        <f t="shared" si="389"/>
        <v/>
      </c>
      <c r="KL144" s="391" t="str">
        <f t="shared" si="404"/>
        <v/>
      </c>
      <c r="KM144" s="392" t="str">
        <f t="shared" si="390"/>
        <v/>
      </c>
      <c r="KN144" s="393" t="str">
        <f t="shared" si="391"/>
        <v/>
      </c>
      <c r="KO144" s="394" t="str">
        <f t="shared" si="392"/>
        <v/>
      </c>
      <c r="KP144" s="386" t="str">
        <f t="shared" si="393"/>
        <v/>
      </c>
      <c r="KQ144" s="395"/>
    </row>
    <row r="145" spans="1:304" ht="13.5" customHeight="1">
      <c r="A145" s="385"/>
      <c r="B145" s="418" t="s">
        <v>347</v>
      </c>
      <c r="E145" s="387" t="str">
        <f t="shared" si="421"/>
        <v/>
      </c>
      <c r="F145" s="399"/>
      <c r="G145" s="389"/>
      <c r="H145" s="389"/>
      <c r="I145" s="400"/>
      <c r="J145" s="391"/>
      <c r="K145" s="401"/>
      <c r="L145" s="393"/>
      <c r="M145" s="402"/>
      <c r="O145" s="397"/>
      <c r="P145" s="415"/>
      <c r="Q145" s="387" t="str">
        <f t="shared" si="422"/>
        <v/>
      </c>
      <c r="R145" s="399"/>
      <c r="S145" s="389"/>
      <c r="T145" s="389"/>
      <c r="U145" s="400"/>
      <c r="V145" s="391"/>
      <c r="W145" s="401"/>
      <c r="X145" s="393"/>
      <c r="Y145" s="402"/>
      <c r="AA145" s="397"/>
      <c r="AB145" s="415"/>
      <c r="AC145" s="387" t="str">
        <f t="shared" si="423"/>
        <v/>
      </c>
      <c r="AD145" s="399"/>
      <c r="AE145" s="389"/>
      <c r="AF145" s="389"/>
      <c r="AG145" s="400"/>
      <c r="AH145" s="391"/>
      <c r="AI145" s="401"/>
      <c r="AJ145" s="393"/>
      <c r="AK145" s="402"/>
      <c r="AL145" s="386"/>
      <c r="AM145" s="397"/>
      <c r="AN145" s="386"/>
      <c r="AO145" s="387" t="str">
        <f t="shared" si="424"/>
        <v/>
      </c>
      <c r="AP145" s="399"/>
      <c r="AQ145" s="389"/>
      <c r="AR145" s="389"/>
      <c r="AS145" s="400"/>
      <c r="AT145" s="391"/>
      <c r="AU145" s="401"/>
      <c r="AV145" s="393"/>
      <c r="AW145" s="402"/>
      <c r="AX145" s="386"/>
      <c r="AY145" s="397"/>
      <c r="AZ145" s="415"/>
      <c r="BA145" s="387" t="str">
        <f t="shared" si="425"/>
        <v/>
      </c>
      <c r="BB145" s="399"/>
      <c r="BC145" s="389"/>
      <c r="BD145" s="389"/>
      <c r="BE145" s="400"/>
      <c r="BF145" s="391"/>
      <c r="BG145" s="401"/>
      <c r="BH145" s="393"/>
      <c r="BI145" s="402"/>
      <c r="BJ145" s="386"/>
      <c r="BK145" s="397"/>
      <c r="BL145" s="415"/>
      <c r="BM145" s="387" t="str">
        <f t="shared" si="426"/>
        <v/>
      </c>
      <c r="BN145" s="399"/>
      <c r="BO145" s="389"/>
      <c r="BP145" s="389"/>
      <c r="BQ145" s="400"/>
      <c r="BR145" s="391"/>
      <c r="BS145" s="401"/>
      <c r="BT145" s="393"/>
      <c r="BU145" s="402"/>
      <c r="BV145" s="386"/>
      <c r="BW145" s="397"/>
      <c r="BX145" s="386"/>
      <c r="BY145" s="387" t="str">
        <f t="shared" si="427"/>
        <v/>
      </c>
      <c r="BZ145" s="399"/>
      <c r="CA145" s="389"/>
      <c r="CB145" s="389"/>
      <c r="CC145" s="400"/>
      <c r="CD145" s="391"/>
      <c r="CE145" s="401"/>
      <c r="CF145" s="393"/>
      <c r="CG145" s="402"/>
      <c r="CH145" s="386"/>
      <c r="CI145" s="397"/>
      <c r="CJ145" s="386"/>
      <c r="CK145" s="387" t="str">
        <f t="shared" si="428"/>
        <v/>
      </c>
      <c r="CL145" s="399"/>
      <c r="CM145" s="389"/>
      <c r="CN145" s="389"/>
      <c r="CO145" s="400"/>
      <c r="CP145" s="391"/>
      <c r="CQ145" s="401"/>
      <c r="CR145" s="393"/>
      <c r="CS145" s="402"/>
      <c r="CT145" s="386"/>
      <c r="CU145" s="397"/>
      <c r="CV145" s="386"/>
      <c r="CW145" s="387" t="str">
        <f t="shared" si="429"/>
        <v/>
      </c>
      <c r="CX145" s="388"/>
      <c r="CY145" s="389"/>
      <c r="CZ145" s="389"/>
      <c r="DA145" s="390"/>
      <c r="DB145" s="391"/>
      <c r="DC145" s="392"/>
      <c r="DD145" s="393"/>
      <c r="DE145" s="394"/>
      <c r="DF145" s="386"/>
      <c r="DG145" s="397"/>
      <c r="DH145" s="415"/>
      <c r="DI145" s="387" t="str">
        <f t="shared" si="430"/>
        <v/>
      </c>
      <c r="DJ145" s="388"/>
      <c r="DK145" s="389"/>
      <c r="DL145" s="389"/>
      <c r="DM145" s="390"/>
      <c r="DN145" s="391"/>
      <c r="DO145" s="392"/>
      <c r="DP145" s="393"/>
      <c r="DQ145" s="394"/>
      <c r="DR145" s="386"/>
      <c r="DS145" s="397"/>
      <c r="DT145" s="415"/>
      <c r="DU145" s="387" t="str">
        <f t="shared" si="431"/>
        <v/>
      </c>
      <c r="DV145" s="388"/>
      <c r="DW145" s="389"/>
      <c r="DX145" s="389"/>
      <c r="DY145" s="390"/>
      <c r="DZ145" s="391"/>
      <c r="EA145" s="392"/>
      <c r="EB145" s="393"/>
      <c r="EC145" s="394"/>
      <c r="ED145" s="386"/>
      <c r="EE145" s="397"/>
      <c r="EF145" s="415"/>
      <c r="EG145" s="387">
        <f t="shared" si="432"/>
        <v>38616</v>
      </c>
      <c r="EH145" s="388" t="s">
        <v>368</v>
      </c>
      <c r="EI145" s="389">
        <v>38257</v>
      </c>
      <c r="EJ145" s="389">
        <v>38616</v>
      </c>
      <c r="EK145" s="390" t="s">
        <v>819</v>
      </c>
      <c r="EL145" s="391" t="s">
        <v>648</v>
      </c>
      <c r="EM145" s="392" t="s">
        <v>677</v>
      </c>
      <c r="EN145" s="393" t="s">
        <v>1335</v>
      </c>
      <c r="EO145" s="394" t="s">
        <v>820</v>
      </c>
      <c r="EP145" s="386"/>
      <c r="EQ145" s="397"/>
      <c r="ER145" s="418"/>
      <c r="ES145" s="387" t="str">
        <f t="shared" si="433"/>
        <v/>
      </c>
      <c r="ET145" s="388"/>
      <c r="EU145" s="389"/>
      <c r="EV145" s="389"/>
      <c r="EW145" s="390"/>
      <c r="EX145" s="391"/>
      <c r="EY145" s="392"/>
      <c r="EZ145" s="393"/>
      <c r="FA145" s="394"/>
      <c r="FB145" s="386"/>
      <c r="FC145" s="397"/>
      <c r="FD145" s="418"/>
      <c r="FE145" s="387" t="str">
        <f t="shared" si="434"/>
        <v/>
      </c>
      <c r="FF145" s="388"/>
      <c r="FG145" s="389"/>
      <c r="FH145" s="389"/>
      <c r="FI145" s="390"/>
      <c r="FJ145" s="391"/>
      <c r="FK145" s="392"/>
      <c r="FL145" s="393"/>
      <c r="FM145" s="394"/>
      <c r="FN145" s="386"/>
      <c r="FO145" s="397"/>
      <c r="FP145" s="415"/>
      <c r="FQ145" s="387" t="str">
        <f t="shared" si="435"/>
        <v/>
      </c>
      <c r="FR145" s="388"/>
      <c r="FS145" s="389"/>
      <c r="FT145" s="389"/>
      <c r="FU145" s="390"/>
      <c r="FV145" s="391"/>
      <c r="FW145" s="392"/>
      <c r="FX145" s="393"/>
      <c r="FY145" s="394"/>
      <c r="FZ145" s="386"/>
      <c r="GA145" s="395"/>
      <c r="GB145" s="415"/>
      <c r="GC145" s="387" t="str">
        <f t="shared" si="436"/>
        <v/>
      </c>
      <c r="GD145" s="388"/>
      <c r="GE145" s="389"/>
      <c r="GF145" s="389"/>
      <c r="GG145" s="390"/>
      <c r="GH145" s="391"/>
      <c r="GI145" s="392"/>
      <c r="GJ145" s="393"/>
      <c r="GK145" s="394"/>
      <c r="GL145" s="386"/>
      <c r="GM145" s="397"/>
      <c r="GN145" s="415"/>
      <c r="GO145" s="387" t="str">
        <f t="shared" si="437"/>
        <v/>
      </c>
      <c r="GP145" s="388"/>
      <c r="GQ145" s="389"/>
      <c r="GR145" s="389"/>
      <c r="GS145" s="390"/>
      <c r="GT145" s="391"/>
      <c r="GU145" s="392"/>
      <c r="GV145" s="393"/>
      <c r="GW145" s="394"/>
      <c r="GX145" s="386"/>
      <c r="GY145" s="395"/>
      <c r="GZ145" s="415"/>
      <c r="HA145" s="387" t="str">
        <f t="shared" si="438"/>
        <v/>
      </c>
      <c r="HB145" s="388"/>
      <c r="HC145" s="389"/>
      <c r="HD145" s="389"/>
      <c r="HE145" s="390"/>
      <c r="HF145" s="391"/>
      <c r="HG145" s="392"/>
      <c r="HH145" s="393"/>
      <c r="HI145" s="394"/>
      <c r="HJ145" s="386"/>
      <c r="HK145" s="397"/>
      <c r="HM145" s="387" t="str">
        <f t="shared" si="439"/>
        <v/>
      </c>
      <c r="HN145" s="388" t="s">
        <v>292</v>
      </c>
      <c r="HO145" s="396"/>
      <c r="HP145" s="389"/>
      <c r="HQ145" s="390" t="s">
        <v>292</v>
      </c>
      <c r="HR145" s="391" t="s">
        <v>292</v>
      </c>
      <c r="HS145" s="392" t="s">
        <v>292</v>
      </c>
      <c r="HT145" s="393" t="s">
        <v>292</v>
      </c>
      <c r="HU145" s="394" t="s">
        <v>292</v>
      </c>
      <c r="HV145" s="386" t="s">
        <v>292</v>
      </c>
      <c r="HW145" s="395"/>
      <c r="HY145" s="387" t="str">
        <f t="shared" si="440"/>
        <v/>
      </c>
      <c r="HZ145" s="388" t="s">
        <v>292</v>
      </c>
      <c r="IA145" s="419" t="s">
        <v>292</v>
      </c>
      <c r="IB145" s="419" t="s">
        <v>292</v>
      </c>
      <c r="IC145" s="390" t="s">
        <v>292</v>
      </c>
      <c r="ID145" s="391" t="s">
        <v>292</v>
      </c>
      <c r="IE145" s="392" t="s">
        <v>292</v>
      </c>
      <c r="IF145" s="393" t="s">
        <v>292</v>
      </c>
      <c r="IG145" s="394" t="s">
        <v>292</v>
      </c>
      <c r="IH145" s="386" t="s">
        <v>292</v>
      </c>
      <c r="II145" s="395"/>
      <c r="IK145" s="387" t="str">
        <f t="shared" si="441"/>
        <v/>
      </c>
      <c r="IL145" s="388" t="s">
        <v>292</v>
      </c>
      <c r="IM145" s="419" t="s">
        <v>292</v>
      </c>
      <c r="IN145" s="419" t="s">
        <v>292</v>
      </c>
      <c r="IO145" s="390" t="s">
        <v>292</v>
      </c>
      <c r="IP145" s="391" t="s">
        <v>292</v>
      </c>
      <c r="IQ145" s="392" t="s">
        <v>292</v>
      </c>
      <c r="IR145" s="393" t="s">
        <v>292</v>
      </c>
      <c r="IS145" s="394" t="s">
        <v>292</v>
      </c>
      <c r="IT145" s="386" t="s">
        <v>292</v>
      </c>
      <c r="IU145" s="395"/>
      <c r="IV145" s="364" t="s">
        <v>292</v>
      </c>
      <c r="IW145" s="387" t="str">
        <f t="shared" si="239"/>
        <v/>
      </c>
      <c r="IX145" s="388" t="str">
        <f t="shared" si="240"/>
        <v/>
      </c>
      <c r="IY145" s="419" t="str">
        <f t="shared" si="246"/>
        <v/>
      </c>
      <c r="IZ145" s="396" t="str">
        <f t="shared" si="247"/>
        <v/>
      </c>
      <c r="JA145" s="390" t="str">
        <f t="shared" si="241"/>
        <v/>
      </c>
      <c r="JB145" s="391" t="str">
        <f t="shared" si="248"/>
        <v/>
      </c>
      <c r="JC145" s="392" t="str">
        <f t="shared" si="242"/>
        <v/>
      </c>
      <c r="JD145" s="393" t="str">
        <f t="shared" si="243"/>
        <v/>
      </c>
      <c r="JE145" s="394" t="str">
        <f t="shared" si="244"/>
        <v/>
      </c>
      <c r="JF145" s="386" t="str">
        <f t="shared" si="245"/>
        <v/>
      </c>
      <c r="JG145" s="395"/>
      <c r="JH145" s="420" t="s">
        <v>292</v>
      </c>
      <c r="JI145" s="387" t="str">
        <f t="shared" si="411"/>
        <v/>
      </c>
      <c r="JJ145" s="388" t="str">
        <f t="shared" si="412"/>
        <v/>
      </c>
      <c r="JK145" s="419" t="str">
        <f t="shared" si="420"/>
        <v/>
      </c>
      <c r="JL145" s="396" t="str">
        <f t="shared" si="413"/>
        <v/>
      </c>
      <c r="JM145" s="390" t="str">
        <f t="shared" si="414"/>
        <v/>
      </c>
      <c r="JN145" s="391" t="str">
        <f t="shared" si="415"/>
        <v/>
      </c>
      <c r="JO145" s="392" t="str">
        <f t="shared" si="416"/>
        <v/>
      </c>
      <c r="JP145" s="393" t="str">
        <f t="shared" si="417"/>
        <v/>
      </c>
      <c r="JQ145" s="394" t="str">
        <f t="shared" si="418"/>
        <v/>
      </c>
      <c r="JR145" s="386" t="str">
        <f t="shared" si="419"/>
        <v/>
      </c>
      <c r="JS145" s="395"/>
      <c r="JT145" s="420" t="s">
        <v>292</v>
      </c>
      <c r="JU145" s="387" t="str">
        <f t="shared" si="394"/>
        <v/>
      </c>
      <c r="JV145" s="388" t="str">
        <f t="shared" si="395"/>
        <v/>
      </c>
      <c r="JW145" s="419" t="str">
        <f t="shared" si="396"/>
        <v/>
      </c>
      <c r="JX145" s="396" t="str">
        <f t="shared" si="397"/>
        <v/>
      </c>
      <c r="JY145" s="390" t="str">
        <f t="shared" si="398"/>
        <v/>
      </c>
      <c r="JZ145" s="391" t="str">
        <f t="shared" si="399"/>
        <v/>
      </c>
      <c r="KA145" s="392" t="str">
        <f t="shared" si="400"/>
        <v/>
      </c>
      <c r="KB145" s="393" t="str">
        <f t="shared" si="401"/>
        <v/>
      </c>
      <c r="KC145" s="394" t="str">
        <f t="shared" si="402"/>
        <v/>
      </c>
      <c r="KD145" s="386" t="str">
        <f t="shared" si="403"/>
        <v/>
      </c>
      <c r="KE145" s="395"/>
      <c r="KG145" s="387" t="str">
        <f t="shared" si="385"/>
        <v/>
      </c>
      <c r="KH145" s="388" t="str">
        <f t="shared" si="386"/>
        <v/>
      </c>
      <c r="KI145" s="419" t="str">
        <f t="shared" si="387"/>
        <v/>
      </c>
      <c r="KJ145" s="396" t="str">
        <f t="shared" si="388"/>
        <v/>
      </c>
      <c r="KK145" s="390" t="str">
        <f t="shared" si="389"/>
        <v/>
      </c>
      <c r="KL145" s="391" t="str">
        <f t="shared" si="404"/>
        <v/>
      </c>
      <c r="KM145" s="392" t="str">
        <f t="shared" si="390"/>
        <v/>
      </c>
      <c r="KN145" s="393" t="str">
        <f t="shared" si="391"/>
        <v/>
      </c>
      <c r="KO145" s="394" t="str">
        <f t="shared" si="392"/>
        <v/>
      </c>
      <c r="KP145" s="386" t="str">
        <f t="shared" si="393"/>
        <v/>
      </c>
      <c r="KQ145" s="395"/>
    </row>
    <row r="146" spans="1:304" ht="13.5" customHeight="1">
      <c r="A146" s="385"/>
      <c r="B146" s="420" t="s">
        <v>1778</v>
      </c>
      <c r="E146" s="387" t="str">
        <f t="shared" si="421"/>
        <v/>
      </c>
      <c r="F146" s="399"/>
      <c r="G146" s="396"/>
      <c r="H146" s="397"/>
      <c r="I146" s="400"/>
      <c r="J146" s="403"/>
      <c r="K146" s="401"/>
      <c r="L146" s="393"/>
      <c r="M146" s="402"/>
      <c r="O146" s="397"/>
      <c r="Q146" s="387" t="str">
        <f t="shared" si="422"/>
        <v/>
      </c>
      <c r="R146" s="399"/>
      <c r="S146" s="396"/>
      <c r="T146" s="397"/>
      <c r="U146" s="400"/>
      <c r="V146" s="403"/>
      <c r="W146" s="401"/>
      <c r="X146" s="393"/>
      <c r="Y146" s="402"/>
      <c r="AA146" s="397"/>
      <c r="AB146" s="415"/>
      <c r="AC146" s="387" t="str">
        <f t="shared" si="423"/>
        <v/>
      </c>
      <c r="AD146" s="399"/>
      <c r="AE146" s="396"/>
      <c r="AF146" s="397"/>
      <c r="AG146" s="400"/>
      <c r="AH146" s="391" t="str">
        <f>IF(AN146="","",MID(AN146,FIND("(",AN146)+1,4))</f>
        <v/>
      </c>
      <c r="AI146" s="401"/>
      <c r="AJ146" s="393"/>
      <c r="AK146" s="402"/>
      <c r="AL146" s="386"/>
      <c r="AM146" s="397"/>
      <c r="AN146" s="386"/>
      <c r="AO146" s="387" t="str">
        <f t="shared" si="424"/>
        <v/>
      </c>
      <c r="AP146" s="399"/>
      <c r="AQ146" s="396"/>
      <c r="AR146" s="397"/>
      <c r="AS146" s="400"/>
      <c r="AT146" s="391" t="str">
        <f>IF(AZ146="","",MID(AZ146,FIND("(",AZ146)+1,4))</f>
        <v/>
      </c>
      <c r="AU146" s="401"/>
      <c r="AV146" s="393"/>
      <c r="AW146" s="402"/>
      <c r="AX146" s="386"/>
      <c r="AY146" s="397"/>
      <c r="AZ146" s="415"/>
      <c r="BA146" s="387" t="str">
        <f t="shared" si="425"/>
        <v/>
      </c>
      <c r="BB146" s="399"/>
      <c r="BC146" s="396"/>
      <c r="BD146" s="397"/>
      <c r="BE146" s="400"/>
      <c r="BF146" s="403"/>
      <c r="BG146" s="401"/>
      <c r="BH146" s="393"/>
      <c r="BI146" s="402"/>
      <c r="BJ146" s="386"/>
      <c r="BK146" s="397"/>
      <c r="BL146" s="415"/>
      <c r="BM146" s="387" t="str">
        <f t="shared" si="426"/>
        <v/>
      </c>
      <c r="BN146" s="399"/>
      <c r="BO146" s="396"/>
      <c r="BP146" s="397"/>
      <c r="BQ146" s="400"/>
      <c r="BR146" s="403"/>
      <c r="BS146" s="401"/>
      <c r="BT146" s="393"/>
      <c r="BU146" s="402"/>
      <c r="BV146" s="386"/>
      <c r="BW146" s="397"/>
      <c r="BX146" s="386"/>
      <c r="BY146" s="387" t="str">
        <f t="shared" si="427"/>
        <v/>
      </c>
      <c r="BZ146" s="399"/>
      <c r="CA146" s="396"/>
      <c r="CB146" s="397"/>
      <c r="CC146" s="400"/>
      <c r="CD146" s="391" t="str">
        <f>IF(CJ146="","",MID(CJ146,FIND("(",CJ146)+1,4))</f>
        <v/>
      </c>
      <c r="CE146" s="401"/>
      <c r="CF146" s="393"/>
      <c r="CG146" s="402"/>
      <c r="CH146" s="386"/>
      <c r="CI146" s="397"/>
      <c r="CJ146" s="386"/>
      <c r="CK146" s="387" t="str">
        <f t="shared" si="428"/>
        <v/>
      </c>
      <c r="CL146" s="399"/>
      <c r="CM146" s="396"/>
      <c r="CN146" s="397"/>
      <c r="CO146" s="400"/>
      <c r="CP146" s="391" t="str">
        <f>IF(CV146="","",MID(CV146,FIND("(",CV146)+1,4))</f>
        <v/>
      </c>
      <c r="CQ146" s="401"/>
      <c r="CR146" s="393"/>
      <c r="CS146" s="402"/>
      <c r="CT146" s="386"/>
      <c r="CU146" s="397"/>
      <c r="CV146" s="386"/>
      <c r="CW146" s="387" t="str">
        <f t="shared" si="429"/>
        <v/>
      </c>
      <c r="CX146" s="399"/>
      <c r="CY146" s="396"/>
      <c r="CZ146" s="397"/>
      <c r="DA146" s="400"/>
      <c r="DB146" s="391" t="str">
        <f>IF(DH146="","",MID(DH146,FIND("(",DH146)+1,4))</f>
        <v/>
      </c>
      <c r="DC146" s="401"/>
      <c r="DD146" s="393"/>
      <c r="DE146" s="402"/>
      <c r="DF146" s="386"/>
      <c r="DG146" s="397"/>
      <c r="DH146" s="415"/>
      <c r="DI146" s="387" t="str">
        <f t="shared" si="430"/>
        <v/>
      </c>
      <c r="DJ146" s="399"/>
      <c r="DK146" s="396"/>
      <c r="DL146" s="397"/>
      <c r="DM146" s="400"/>
      <c r="DN146" s="391" t="str">
        <f>IF(DT146="","",MID(DT146,FIND("(",DT146)+1,4))</f>
        <v/>
      </c>
      <c r="DO146" s="401"/>
      <c r="DP146" s="393"/>
      <c r="DQ146" s="402"/>
      <c r="DR146" s="386"/>
      <c r="DS146" s="397"/>
      <c r="DT146" s="415"/>
      <c r="DU146" s="387" t="str">
        <f t="shared" si="431"/>
        <v/>
      </c>
      <c r="DV146" s="399"/>
      <c r="DW146" s="396"/>
      <c r="DX146" s="397"/>
      <c r="DY146" s="400"/>
      <c r="DZ146" s="391" t="str">
        <f>IF(EF146="","",MID(EF146,FIND("(",EF146)+1,4))</f>
        <v/>
      </c>
      <c r="EA146" s="401"/>
      <c r="EB146" s="393"/>
      <c r="EC146" s="402"/>
      <c r="ED146" s="386"/>
      <c r="EE146" s="397"/>
      <c r="EF146" s="415"/>
      <c r="EG146" s="387" t="str">
        <f t="shared" si="432"/>
        <v/>
      </c>
      <c r="EH146" s="399"/>
      <c r="EI146" s="396"/>
      <c r="EJ146" s="397"/>
      <c r="EK146" s="400"/>
      <c r="EL146" s="391" t="str">
        <f>IF(ER146="","",MID(ER146,FIND("(",ER146)+1,4))</f>
        <v/>
      </c>
      <c r="EM146" s="401"/>
      <c r="EN146" s="393"/>
      <c r="EO146" s="402"/>
      <c r="EP146" s="386" t="str">
        <f>IF(ER146="","",IF((LEN(ER146)-LEN(SUBSTITUTE(ER146,"male","")))/LEN("male")&gt;1,"!",IF(RIGHT(ER146,1)=")","",IF(RIGHT(ER146,2)=") ","",IF(RIGHT(ER146,2)=").","","!!")))))</f>
        <v/>
      </c>
      <c r="EQ146" s="397"/>
      <c r="ER146" s="415"/>
      <c r="ES146" s="387" t="str">
        <f t="shared" si="433"/>
        <v/>
      </c>
      <c r="ET146" s="388" t="str">
        <f>IF(EW146="","",ES$1)</f>
        <v/>
      </c>
      <c r="EU146" s="396"/>
      <c r="EV146" s="397"/>
      <c r="EW146" s="400"/>
      <c r="EX146" s="391" t="str">
        <f>IF(FD146="","",MID(FD146,FIND("(",FD146)+1,4))</f>
        <v/>
      </c>
      <c r="EY146" s="401"/>
      <c r="EZ146" s="393"/>
      <c r="FA146" s="402"/>
      <c r="FB146" s="386"/>
      <c r="FC146" s="397"/>
      <c r="FD146" s="415"/>
      <c r="FE146" s="387" t="str">
        <f t="shared" si="434"/>
        <v/>
      </c>
      <c r="FF146" s="388" t="str">
        <f>IF(FI146="","",FE$1)</f>
        <v/>
      </c>
      <c r="FG146" s="396"/>
      <c r="FH146" s="397"/>
      <c r="FI146" s="390" t="str">
        <f>IF(FP146="","",IF(ISNUMBER(SEARCH(":",FP146)),MID(FP146,FIND(":",FP146)+2,FIND("(",FP146)-FIND(":",FP146)-3),LEFT(FP146,FIND("(",FP146)-2)))</f>
        <v/>
      </c>
      <c r="FJ146" s="391" t="str">
        <f>IF(FP146="","",MID(FP146,FIND("(",FP146)+1,4))</f>
        <v/>
      </c>
      <c r="FK146" s="392" t="str">
        <f>IF(ISNUMBER(SEARCH("*female*",FP146)),"female",IF(ISNUMBER(SEARCH("*male*",FP146)),"male",""))</f>
        <v/>
      </c>
      <c r="FL146" s="393" t="str">
        <f>IF(FP146="","",IF(ISERROR(MID(FP146,FIND("male,",FP146)+6,(FIND(")",FP146)-(FIND("male,",FP146)+6))))=TRUE,"missing/error",MID(FP146,FIND("male,",FP146)+6,(FIND(")",FP146)-(FIND("male,",FP146)+6)))))</f>
        <v/>
      </c>
      <c r="FM146" s="394" t="str">
        <f>IF(FI146="","",(MID(FI146,(SEARCH("^^",SUBSTITUTE(FI146," ","^^",LEN(FI146)-LEN(SUBSTITUTE(FI146," ","")))))+1,99)&amp;"_"&amp;LEFT(FI146,FIND(" ",FI146)-1)&amp;"_"&amp;FJ146))</f>
        <v/>
      </c>
      <c r="FN146" s="386" t="str">
        <f>IF(FP146="","",IF((LEN(FP146)-LEN(SUBSTITUTE(FP146,"male","")))/LEN("male")&gt;1,"!",IF(RIGHT(FP146,1)=")","",IF(RIGHT(FP146,2)=") ","",IF(RIGHT(FP146,2)=").","","!!")))))</f>
        <v/>
      </c>
      <c r="FO146" s="397"/>
      <c r="FP146" s="415"/>
      <c r="FQ146" s="387" t="str">
        <f t="shared" si="435"/>
        <v/>
      </c>
      <c r="FR146" s="388" t="str">
        <f>IF(FU146="","",FQ$1)</f>
        <v/>
      </c>
      <c r="FS146" s="396"/>
      <c r="FT146" s="397"/>
      <c r="FU146" s="390" t="str">
        <f>IF(GB146="","",IF(ISNUMBER(SEARCH(":",GB146)),MID(GB146,FIND(":",GB146)+2,FIND("(",GB146)-FIND(":",GB146)-3),LEFT(GB146,FIND("(",GB146)-2)))</f>
        <v/>
      </c>
      <c r="FV146" s="391" t="str">
        <f>IF(GB146="","",MID(GB146,FIND("(",GB146)+1,4))</f>
        <v/>
      </c>
      <c r="FW146" s="392" t="str">
        <f>IF(ISNUMBER(SEARCH("*female*",GB146)),"female",IF(ISNUMBER(SEARCH("*male*",GB146)),"male",""))</f>
        <v/>
      </c>
      <c r="FX146" s="393" t="str">
        <f>IF(GB146="","",IF(ISERROR(MID(GB146,FIND("male,",GB146)+6,(FIND(")",GB146)-(FIND("male,",GB146)+6))))=TRUE,"missing/error",MID(GB146,FIND("male,",GB146)+6,(FIND(")",GB146)-(FIND("male,",GB146)+6)))))</f>
        <v/>
      </c>
      <c r="FY146" s="394" t="str">
        <f>IF(FU146="","",(MID(FU146,(SEARCH("^^",SUBSTITUTE(FU146," ","^^",LEN(FU146)-LEN(SUBSTITUTE(FU146," ","")))))+1,99)&amp;"_"&amp;LEFT(FU146,FIND(" ",FU146)-1)&amp;"_"&amp;FV146))</f>
        <v/>
      </c>
      <c r="FZ146" s="386" t="str">
        <f>IF(GB146="","",IF((LEN(GB146)-LEN(SUBSTITUTE(GB146,"male","")))/LEN("male")&gt;1,"!",IF(RIGHT(GB146,1)=")","",IF(RIGHT(GB146,2)=") ","",IF(RIGHT(GB146,2)=").","","!!")))))</f>
        <v/>
      </c>
      <c r="GA146" s="395"/>
      <c r="GB146" s="415"/>
      <c r="GC146" s="387" t="str">
        <f t="shared" si="436"/>
        <v/>
      </c>
      <c r="GD146" s="388" t="str">
        <f>IF(GG146="","",GC$1)</f>
        <v/>
      </c>
      <c r="GE146" s="396"/>
      <c r="GF146" s="397"/>
      <c r="GG146" s="400"/>
      <c r="GH146" s="391" t="str">
        <f>IF(GN146="","",MID(GN146,FIND("(",GN146)+1,4))</f>
        <v/>
      </c>
      <c r="GI146" s="401"/>
      <c r="GJ146" s="393"/>
      <c r="GK146" s="402"/>
      <c r="GL146" s="386"/>
      <c r="GM146" s="397"/>
      <c r="GN146" s="415"/>
      <c r="GO146" s="387" t="str">
        <f t="shared" si="437"/>
        <v/>
      </c>
      <c r="GP146" s="388" t="str">
        <f>IF(GS146="","",GO$1)</f>
        <v/>
      </c>
      <c r="GQ146" s="396"/>
      <c r="GR146" s="397"/>
      <c r="GS146" s="390" t="str">
        <f>IF(GZ146="","",IF(ISNUMBER(SEARCH(":",GZ146)),MID(GZ146,FIND(":",GZ146)+2,FIND("(",GZ146)-FIND(":",GZ146)-3),LEFT(GZ146,FIND("(",GZ146)-2)))</f>
        <v/>
      </c>
      <c r="GT146" s="391" t="str">
        <f>IF(GZ146="","",MID(GZ146,FIND("(",GZ146)+1,4))</f>
        <v/>
      </c>
      <c r="GU146" s="392" t="str">
        <f>IF(ISNUMBER(SEARCH("*female*",GZ146)),"female",IF(ISNUMBER(SEARCH("*male*",GZ146)),"male",""))</f>
        <v/>
      </c>
      <c r="GV146" s="393" t="str">
        <f>IF(GZ146="","",IF(ISERROR(MID(GZ146,FIND("male,",GZ146)+6,(FIND(")",GZ146)-(FIND("male,",GZ146)+6))))=TRUE,"missing/error",MID(GZ146,FIND("male,",GZ146)+6,(FIND(")",GZ146)-(FIND("male,",GZ146)+6)))))</f>
        <v/>
      </c>
      <c r="GW146" s="394" t="str">
        <f>IF(GS146="","",(MID(GS146,(SEARCH("^^",SUBSTITUTE(GS146," ","^^",LEN(GS146)-LEN(SUBSTITUTE(GS146," ","")))))+1,99)&amp;"_"&amp;LEFT(GS146,FIND(" ",GS146)-1)&amp;"_"&amp;GT146))</f>
        <v/>
      </c>
      <c r="GX146" s="386" t="str">
        <f>IF(GZ146="","",IF((LEN(GZ146)-LEN(SUBSTITUTE(GZ146,"male","")))/LEN("male")&gt;1,"!",IF(RIGHT(GZ146,1)=")","",IF(RIGHT(GZ146,2)=") ","",IF(RIGHT(GZ146,2)=").","","!!")))))</f>
        <v/>
      </c>
      <c r="GY146" s="395"/>
      <c r="GZ146" s="415"/>
      <c r="HA146" s="387" t="str">
        <f t="shared" si="438"/>
        <v/>
      </c>
      <c r="HB146" s="388" t="str">
        <f>IF(HE146="","",HA$1)</f>
        <v/>
      </c>
      <c r="HC146" s="396"/>
      <c r="HD146" s="397"/>
      <c r="HE146" s="390" t="str">
        <f>IF(HL146="","",IF(ISNUMBER(SEARCH(":",HL146)),MID(HL146,FIND(":",HL146)+2,FIND("(",HL146)-FIND(":",HL146)-3),LEFT(HL146,FIND("(",HL146)-2)))</f>
        <v/>
      </c>
      <c r="HF146" s="391" t="str">
        <f>IF(HL146="","",MID(HL146,FIND("(",HL146)+1,4))</f>
        <v/>
      </c>
      <c r="HG146" s="392" t="str">
        <f>IF(ISNUMBER(SEARCH("*female*",HL146)),"female",IF(ISNUMBER(SEARCH("*male*",HL146)),"male",""))</f>
        <v/>
      </c>
      <c r="HH146" s="393" t="str">
        <f>IF(HL146="","",IF(ISERROR(MID(HL146,FIND("male,",HL146)+6,(FIND(")",HL146)-(FIND("male,",HL146)+6))))=TRUE,"missing/error",MID(HL146,FIND("male,",HL146)+6,(FIND(")",HL146)-(FIND("male,",HL146)+6)))))</f>
        <v/>
      </c>
      <c r="HI146" s="394" t="str">
        <f>IF(HE146="","",(MID(HE146,(SEARCH("^^",SUBSTITUTE(HE146," ","^^",LEN(HE146)-LEN(SUBSTITUTE(HE146," ","")))))+1,99)&amp;"_"&amp;LEFT(HE146,FIND(" ",HE146)-1)&amp;"_"&amp;HF146))</f>
        <v/>
      </c>
      <c r="HJ146" s="386" t="str">
        <f>IF(HL146="","",IF((LEN(HL146)-LEN(SUBSTITUTE(HL146,"male","")))/LEN("male")&gt;1,"!",IF(RIGHT(HL146,1)=")","",IF(RIGHT(HL146,2)=") ","",IF(RIGHT(HL146,2)=").","","!!")))))</f>
        <v/>
      </c>
      <c r="HK146" s="397"/>
      <c r="HM146" s="387">
        <f t="shared" si="439"/>
        <v>40788</v>
      </c>
      <c r="HN146" s="388" t="s">
        <v>1471</v>
      </c>
      <c r="HO146" s="396">
        <v>40557</v>
      </c>
      <c r="HP146" s="389">
        <v>40788</v>
      </c>
      <c r="HQ146" s="390" t="s">
        <v>671</v>
      </c>
      <c r="HR146" s="391" t="s">
        <v>645</v>
      </c>
      <c r="HS146" s="392" t="s">
        <v>615</v>
      </c>
      <c r="HT146" s="393" t="s">
        <v>1348</v>
      </c>
      <c r="HU146" s="394" t="s">
        <v>672</v>
      </c>
      <c r="HV146" s="386" t="s">
        <v>292</v>
      </c>
      <c r="HW146" s="395"/>
      <c r="HX146" s="364" t="s">
        <v>386</v>
      </c>
      <c r="HY146" s="387">
        <f t="shared" si="440"/>
        <v>41269</v>
      </c>
      <c r="HZ146" s="388" t="s">
        <v>1472</v>
      </c>
      <c r="IA146" s="419">
        <v>40788</v>
      </c>
      <c r="IB146" s="419">
        <v>40921</v>
      </c>
      <c r="IC146" s="390" t="s">
        <v>1573</v>
      </c>
      <c r="ID146" s="391" t="s">
        <v>1540</v>
      </c>
      <c r="IE146" s="392" t="s">
        <v>677</v>
      </c>
      <c r="IF146" s="393" t="s">
        <v>1336</v>
      </c>
      <c r="IG146" s="394" t="s">
        <v>1574</v>
      </c>
      <c r="IH146" s="386" t="s">
        <v>292</v>
      </c>
      <c r="II146" s="395"/>
      <c r="IJ146" s="420"/>
      <c r="IK146" s="387">
        <f t="shared" si="441"/>
        <v>41997</v>
      </c>
      <c r="IL146" s="388" t="s">
        <v>371</v>
      </c>
      <c r="IM146" s="419">
        <v>41269</v>
      </c>
      <c r="IN146" s="419">
        <v>41885</v>
      </c>
      <c r="IO146" s="390" t="s">
        <v>1575</v>
      </c>
      <c r="IP146" s="391" t="s">
        <v>1491</v>
      </c>
      <c r="IQ146" s="392" t="s">
        <v>677</v>
      </c>
      <c r="IR146" s="393" t="s">
        <v>1335</v>
      </c>
      <c r="IS146" s="394" t="s">
        <v>1576</v>
      </c>
      <c r="IT146" s="386" t="s">
        <v>292</v>
      </c>
      <c r="IU146" s="395"/>
      <c r="IV146" s="420" t="s">
        <v>292</v>
      </c>
      <c r="IW146" s="387">
        <f t="shared" ref="IW146:IW147" si="442">IF(JA146="","",IW$3)</f>
        <v>43040</v>
      </c>
      <c r="IX146" s="388" t="str">
        <f t="shared" ref="IX146:IX147" si="443">IF(JA146="","",IW$1)</f>
        <v>Abe III</v>
      </c>
      <c r="IY146" s="419">
        <f t="shared" ref="IY146" si="444">IF(JA146="","",IW$2)</f>
        <v>41997</v>
      </c>
      <c r="IZ146" s="396">
        <v>42284</v>
      </c>
      <c r="JA146" s="390" t="str">
        <f t="shared" ref="JA146:JA147" si="445">IF(JH146="","",IF(ISNUMBER(SEARCH(":",JH146)),MID(JH146,FIND(":",JH146)+2,FIND("(",JH146)-FIND(":",JH146)-3),LEFT(JH146,FIND("(",JH146)-2)))</f>
        <v>Haruko Arimura</v>
      </c>
      <c r="JB146" s="391" t="str">
        <f t="shared" ref="JB146:JB147" si="446">IF(JH146="","",MID(JH146,FIND("(",JH146)+1,4))</f>
        <v>1970</v>
      </c>
      <c r="JC146" s="392" t="str">
        <f t="shared" ref="JC146:JC147" si="447">IF(ISNUMBER(SEARCH("*female*",JH146)),"female",IF(ISNUMBER(SEARCH("*male*",JH146)),"male",""))</f>
        <v>female</v>
      </c>
      <c r="JD146" s="393" t="s">
        <v>1335</v>
      </c>
      <c r="JE146" s="394" t="str">
        <f t="shared" si="244"/>
        <v>Arimura_Haruko_1970</v>
      </c>
      <c r="JF146" s="386" t="str">
        <f t="shared" ref="JF146:JF147" si="448">IF(JH146="","",IF((LEN(JH146)-LEN(SUBSTITUTE(JH146,"male","")))/LEN("male")&gt;1,"!",IF(RIGHT(JH146,1)=")","",IF(RIGHT(JH146,2)=") ","",IF(RIGHT(JH146,2)=").","","!!")))))</f>
        <v/>
      </c>
      <c r="JG146" s="395"/>
      <c r="JH146" s="42" t="s">
        <v>1844</v>
      </c>
      <c r="JI146" s="387">
        <f t="shared" si="411"/>
        <v>44090</v>
      </c>
      <c r="JJ146" s="388" t="str">
        <f t="shared" si="412"/>
        <v>Abe IV</v>
      </c>
      <c r="JK146" s="419">
        <f t="shared" si="420"/>
        <v>43040</v>
      </c>
      <c r="JL146" s="396">
        <v>43375</v>
      </c>
      <c r="JM146" s="390" t="str">
        <f t="shared" si="414"/>
        <v>Masaji Matsuyama</v>
      </c>
      <c r="JN146" s="391" t="str">
        <f t="shared" si="415"/>
        <v>1959</v>
      </c>
      <c r="JO146" s="392" t="str">
        <f t="shared" si="416"/>
        <v>male</v>
      </c>
      <c r="JP146" s="393" t="str">
        <f t="shared" si="417"/>
        <v>jp_ldp01</v>
      </c>
      <c r="JQ146" s="394" t="str">
        <f t="shared" si="418"/>
        <v>Matsuyama_Masaji_1959</v>
      </c>
      <c r="JR146" s="386" t="str">
        <f t="shared" si="419"/>
        <v/>
      </c>
      <c r="JS146" s="395"/>
      <c r="JT146" s="420" t="s">
        <v>2016</v>
      </c>
      <c r="JU146" s="387">
        <f t="shared" si="394"/>
        <v>44196</v>
      </c>
      <c r="JV146" s="388" t="str">
        <f t="shared" si="395"/>
        <v>Suga I</v>
      </c>
      <c r="JW146" s="419">
        <f t="shared" si="396"/>
        <v>44090</v>
      </c>
      <c r="JX146" s="396">
        <f t="shared" si="397"/>
        <v>44196</v>
      </c>
      <c r="JY146" s="390" t="str">
        <f t="shared" si="398"/>
        <v>Tetsushi Sakamoto</v>
      </c>
      <c r="JZ146" s="391" t="str">
        <f t="shared" si="399"/>
        <v>1950</v>
      </c>
      <c r="KA146" s="392" t="str">
        <f t="shared" si="400"/>
        <v>male</v>
      </c>
      <c r="KB146" s="393" t="str">
        <f t="shared" si="401"/>
        <v>jp_ldp01</v>
      </c>
      <c r="KC146" s="394" t="str">
        <f t="shared" si="402"/>
        <v>Sakamoto_Tetsushi_1950</v>
      </c>
      <c r="KD146" s="386" t="str">
        <f t="shared" si="403"/>
        <v/>
      </c>
      <c r="KE146" s="395"/>
      <c r="KF146" s="364" t="s">
        <v>2088</v>
      </c>
      <c r="KG146" s="387" t="str">
        <f t="shared" si="385"/>
        <v/>
      </c>
      <c r="KH146" s="388" t="str">
        <f t="shared" si="386"/>
        <v/>
      </c>
      <c r="KI146" s="419" t="str">
        <f t="shared" si="387"/>
        <v/>
      </c>
      <c r="KJ146" s="396" t="str">
        <f t="shared" si="388"/>
        <v/>
      </c>
      <c r="KK146" s="390" t="str">
        <f t="shared" si="389"/>
        <v/>
      </c>
      <c r="KL146" s="391" t="str">
        <f t="shared" si="404"/>
        <v/>
      </c>
      <c r="KM146" s="392" t="str">
        <f t="shared" si="390"/>
        <v/>
      </c>
      <c r="KN146" s="393" t="str">
        <f t="shared" si="391"/>
        <v/>
      </c>
      <c r="KO146" s="394" t="str">
        <f t="shared" si="392"/>
        <v/>
      </c>
      <c r="KP146" s="386" t="str">
        <f t="shared" si="393"/>
        <v/>
      </c>
      <c r="KQ146" s="395"/>
      <c r="KR146" s="420"/>
    </row>
    <row r="147" spans="1:304" ht="13.5" customHeight="1">
      <c r="A147" s="385"/>
      <c r="B147" s="420" t="s">
        <v>1778</v>
      </c>
      <c r="E147" s="387" t="str">
        <f t="shared" si="421"/>
        <v/>
      </c>
      <c r="F147" s="399"/>
      <c r="G147" s="396"/>
      <c r="H147" s="397"/>
      <c r="I147" s="400"/>
      <c r="J147" s="403"/>
      <c r="K147" s="401"/>
      <c r="L147" s="393"/>
      <c r="M147" s="402"/>
      <c r="O147" s="397"/>
      <c r="Q147" s="387" t="str">
        <f t="shared" si="422"/>
        <v/>
      </c>
      <c r="R147" s="399"/>
      <c r="S147" s="396"/>
      <c r="T147" s="397"/>
      <c r="U147" s="400"/>
      <c r="V147" s="403"/>
      <c r="W147" s="401"/>
      <c r="X147" s="393"/>
      <c r="Y147" s="402"/>
      <c r="AA147" s="397"/>
      <c r="AB147" s="415"/>
      <c r="AC147" s="387" t="str">
        <f t="shared" si="423"/>
        <v/>
      </c>
      <c r="AD147" s="399"/>
      <c r="AE147" s="396"/>
      <c r="AF147" s="397"/>
      <c r="AG147" s="400"/>
      <c r="AH147" s="403"/>
      <c r="AI147" s="401"/>
      <c r="AJ147" s="393"/>
      <c r="AK147" s="402"/>
      <c r="AL147" s="386"/>
      <c r="AM147" s="397"/>
      <c r="AN147" s="386"/>
      <c r="AO147" s="387" t="str">
        <f t="shared" si="424"/>
        <v/>
      </c>
      <c r="AP147" s="399"/>
      <c r="AQ147" s="396"/>
      <c r="AR147" s="397"/>
      <c r="AS147" s="400"/>
      <c r="AT147" s="391" t="str">
        <f>IF(AZ147="","",MID(AZ147,FIND("(",AZ147)+1,4))</f>
        <v/>
      </c>
      <c r="AU147" s="401"/>
      <c r="AV147" s="393"/>
      <c r="AW147" s="402"/>
      <c r="AX147" s="386"/>
      <c r="AY147" s="397"/>
      <c r="AZ147" s="415"/>
      <c r="BA147" s="387" t="str">
        <f t="shared" si="425"/>
        <v/>
      </c>
      <c r="BB147" s="399"/>
      <c r="BC147" s="396"/>
      <c r="BD147" s="397"/>
      <c r="BE147" s="400"/>
      <c r="BF147" s="403"/>
      <c r="BG147" s="401"/>
      <c r="BH147" s="393"/>
      <c r="BI147" s="402"/>
      <c r="BJ147" s="386"/>
      <c r="BK147" s="397"/>
      <c r="BL147" s="415"/>
      <c r="BM147" s="387" t="str">
        <f t="shared" si="426"/>
        <v/>
      </c>
      <c r="BN147" s="399"/>
      <c r="BO147" s="396"/>
      <c r="BP147" s="397"/>
      <c r="BQ147" s="400"/>
      <c r="BR147" s="403"/>
      <c r="BS147" s="401"/>
      <c r="BT147" s="393"/>
      <c r="BU147" s="402"/>
      <c r="BV147" s="386"/>
      <c r="BW147" s="397"/>
      <c r="BX147" s="386"/>
      <c r="BY147" s="387" t="str">
        <f t="shared" si="427"/>
        <v/>
      </c>
      <c r="BZ147" s="399"/>
      <c r="CA147" s="396"/>
      <c r="CB147" s="397"/>
      <c r="CC147" s="400"/>
      <c r="CD147" s="403"/>
      <c r="CE147" s="401"/>
      <c r="CF147" s="393"/>
      <c r="CG147" s="402"/>
      <c r="CH147" s="386"/>
      <c r="CI147" s="397"/>
      <c r="CJ147" s="386"/>
      <c r="CK147" s="387" t="str">
        <f t="shared" si="428"/>
        <v/>
      </c>
      <c r="CL147" s="399"/>
      <c r="CM147" s="396"/>
      <c r="CN147" s="397"/>
      <c r="CO147" s="400"/>
      <c r="CP147" s="391" t="str">
        <f>IF(CV147="","",MID(CV147,FIND("(",CV147)+1,4))</f>
        <v/>
      </c>
      <c r="CQ147" s="401"/>
      <c r="CR147" s="393"/>
      <c r="CS147" s="402"/>
      <c r="CT147" s="386"/>
      <c r="CU147" s="397"/>
      <c r="CV147" s="386"/>
      <c r="CW147" s="387" t="str">
        <f t="shared" si="429"/>
        <v/>
      </c>
      <c r="CX147" s="399"/>
      <c r="CY147" s="396"/>
      <c r="CZ147" s="397"/>
      <c r="DA147" s="400"/>
      <c r="DB147" s="391" t="str">
        <f>IF(DH147="","",MID(DH147,FIND("(",DH147)+1,4))</f>
        <v/>
      </c>
      <c r="DC147" s="401"/>
      <c r="DD147" s="393"/>
      <c r="DE147" s="402"/>
      <c r="DF147" s="386"/>
      <c r="DG147" s="397"/>
      <c r="DH147" s="415"/>
      <c r="DI147" s="387" t="str">
        <f t="shared" si="430"/>
        <v/>
      </c>
      <c r="DJ147" s="399"/>
      <c r="DK147" s="396"/>
      <c r="DL147" s="397"/>
      <c r="DM147" s="400"/>
      <c r="DN147" s="391" t="str">
        <f>IF(DT147="","",MID(DT147,FIND("(",DT147)+1,4))</f>
        <v/>
      </c>
      <c r="DO147" s="401"/>
      <c r="DP147" s="393"/>
      <c r="DQ147" s="402"/>
      <c r="DR147" s="386"/>
      <c r="DS147" s="397"/>
      <c r="DT147" s="415"/>
      <c r="DU147" s="387" t="str">
        <f t="shared" si="431"/>
        <v/>
      </c>
      <c r="DV147" s="399"/>
      <c r="DW147" s="396"/>
      <c r="DX147" s="397"/>
      <c r="DY147" s="400"/>
      <c r="DZ147" s="391" t="str">
        <f>IF(EF147="","",MID(EF147,FIND("(",EF147)+1,4))</f>
        <v/>
      </c>
      <c r="EA147" s="401"/>
      <c r="EB147" s="393"/>
      <c r="EC147" s="402"/>
      <c r="ED147" s="386"/>
      <c r="EE147" s="397"/>
      <c r="EF147" s="415"/>
      <c r="EG147" s="387" t="str">
        <f t="shared" si="432"/>
        <v/>
      </c>
      <c r="EH147" s="399"/>
      <c r="EI147" s="396"/>
      <c r="EJ147" s="397"/>
      <c r="EK147" s="400"/>
      <c r="EL147" s="391" t="str">
        <f>IF(ER147="","",MID(ER147,FIND("(",ER147)+1,4))</f>
        <v/>
      </c>
      <c r="EM147" s="401"/>
      <c r="EN147" s="393"/>
      <c r="EO147" s="402"/>
      <c r="EP147" s="386" t="str">
        <f>IF(ER147="","",IF((LEN(ER147)-LEN(SUBSTITUTE(ER147,"male","")))/LEN("male")&gt;1,"!",IF(RIGHT(ER147,1)=")","",IF(RIGHT(ER147,2)=") ","",IF(RIGHT(ER147,2)=").","","!!")))))</f>
        <v/>
      </c>
      <c r="EQ147" s="397"/>
      <c r="ER147" s="415"/>
      <c r="ES147" s="387" t="str">
        <f t="shared" si="433"/>
        <v/>
      </c>
      <c r="ET147" s="388" t="str">
        <f>IF(EW147="","",ES$1)</f>
        <v/>
      </c>
      <c r="EU147" s="396"/>
      <c r="EV147" s="397"/>
      <c r="EW147" s="400"/>
      <c r="EX147" s="391" t="str">
        <f>IF(FD147="","",MID(FD147,FIND("(",FD147)+1,4))</f>
        <v/>
      </c>
      <c r="EY147" s="401"/>
      <c r="EZ147" s="393"/>
      <c r="FA147" s="402"/>
      <c r="FB147" s="386"/>
      <c r="FC147" s="397"/>
      <c r="FD147" s="415"/>
      <c r="FE147" s="387" t="str">
        <f t="shared" si="434"/>
        <v/>
      </c>
      <c r="FF147" s="388" t="str">
        <f>IF(FI147="","",FE$1)</f>
        <v/>
      </c>
      <c r="FG147" s="396"/>
      <c r="FH147" s="397"/>
      <c r="FI147" s="390" t="str">
        <f>IF(FP147="","",IF(ISNUMBER(SEARCH(":",FP147)),MID(FP147,FIND(":",FP147)+2,FIND("(",FP147)-FIND(":",FP147)-3),LEFT(FP147,FIND("(",FP147)-2)))</f>
        <v/>
      </c>
      <c r="FJ147" s="391" t="str">
        <f>IF(FP147="","",MID(FP147,FIND("(",FP147)+1,4))</f>
        <v/>
      </c>
      <c r="FK147" s="392" t="str">
        <f>IF(ISNUMBER(SEARCH("*female*",FP147)),"female",IF(ISNUMBER(SEARCH("*male*",FP147)),"male",""))</f>
        <v/>
      </c>
      <c r="FL147" s="393" t="str">
        <f>IF(FP147="","",IF(ISERROR(MID(FP147,FIND("male,",FP147)+6,(FIND(")",FP147)-(FIND("male,",FP147)+6))))=TRUE,"missing/error",MID(FP147,FIND("male,",FP147)+6,(FIND(")",FP147)-(FIND("male,",FP147)+6)))))</f>
        <v/>
      </c>
      <c r="FM147" s="394" t="str">
        <f>IF(FI147="","",(MID(FI147,(SEARCH("^^",SUBSTITUTE(FI147," ","^^",LEN(FI147)-LEN(SUBSTITUTE(FI147," ","")))))+1,99)&amp;"_"&amp;LEFT(FI147,FIND(" ",FI147)-1)&amp;"_"&amp;FJ147))</f>
        <v/>
      </c>
      <c r="FN147" s="386" t="str">
        <f>IF(FP147="","",IF((LEN(FP147)-LEN(SUBSTITUTE(FP147,"male","")))/LEN("male")&gt;1,"!",IF(RIGHT(FP147,1)=")","",IF(RIGHT(FP147,2)=") ","",IF(RIGHT(FP147,2)=").","","!!")))))</f>
        <v/>
      </c>
      <c r="FO147" s="397"/>
      <c r="FP147" s="415"/>
      <c r="FQ147" s="387" t="str">
        <f t="shared" si="435"/>
        <v/>
      </c>
      <c r="FR147" s="388" t="str">
        <f>IF(FU147="","",FQ$1)</f>
        <v/>
      </c>
      <c r="FS147" s="396"/>
      <c r="FT147" s="397"/>
      <c r="FU147" s="390" t="str">
        <f>IF(GB147="","",IF(ISNUMBER(SEARCH(":",GB147)),MID(GB147,FIND(":",GB147)+2,FIND("(",GB147)-FIND(":",GB147)-3),LEFT(GB147,FIND("(",GB147)-2)))</f>
        <v/>
      </c>
      <c r="FV147" s="391" t="str">
        <f>IF(GB147="","",MID(GB147,FIND("(",GB147)+1,4))</f>
        <v/>
      </c>
      <c r="FW147" s="392" t="str">
        <f>IF(ISNUMBER(SEARCH("*female*",GB147)),"female",IF(ISNUMBER(SEARCH("*male*",GB147)),"male",""))</f>
        <v/>
      </c>
      <c r="FX147" s="393" t="str">
        <f>IF(GB147="","",IF(ISERROR(MID(GB147,FIND("male,",GB147)+6,(FIND(")",GB147)-(FIND("male,",GB147)+6))))=TRUE,"missing/error",MID(GB147,FIND("male,",GB147)+6,(FIND(")",GB147)-(FIND("male,",GB147)+6)))))</f>
        <v/>
      </c>
      <c r="FY147" s="394" t="str">
        <f>IF(FU147="","",(MID(FU147,(SEARCH("^^",SUBSTITUTE(FU147," ","^^",LEN(FU147)-LEN(SUBSTITUTE(FU147," ","")))))+1,99)&amp;"_"&amp;LEFT(FU147,FIND(" ",FU147)-1)&amp;"_"&amp;FV147))</f>
        <v/>
      </c>
      <c r="FZ147" s="386" t="str">
        <f>IF(GB147="","",IF((LEN(GB147)-LEN(SUBSTITUTE(GB147,"male","")))/LEN("male")&gt;1,"!",IF(RIGHT(GB147,1)=")","",IF(RIGHT(GB147,2)=") ","",IF(RIGHT(GB147,2)=").","","!!")))))</f>
        <v/>
      </c>
      <c r="GA147" s="395"/>
      <c r="GB147" s="415"/>
      <c r="GC147" s="387" t="str">
        <f t="shared" si="436"/>
        <v/>
      </c>
      <c r="GD147" s="388" t="str">
        <f>IF(GG147="","",GC$1)</f>
        <v/>
      </c>
      <c r="GE147" s="396"/>
      <c r="GF147" s="397"/>
      <c r="GG147" s="400"/>
      <c r="GH147" s="391" t="str">
        <f>IF(GN147="","",MID(GN147,FIND("(",GN147)+1,4))</f>
        <v/>
      </c>
      <c r="GI147" s="401"/>
      <c r="GJ147" s="393"/>
      <c r="GK147" s="402"/>
      <c r="GL147" s="386"/>
      <c r="GM147" s="397"/>
      <c r="GN147" s="415"/>
      <c r="GO147" s="387" t="str">
        <f t="shared" si="437"/>
        <v/>
      </c>
      <c r="GP147" s="388" t="str">
        <f>IF(GS147="","",GO$1)</f>
        <v/>
      </c>
      <c r="GQ147" s="396"/>
      <c r="GR147" s="397"/>
      <c r="GS147" s="390" t="str">
        <f>IF(GZ147="","",IF(ISNUMBER(SEARCH(":",GZ147)),MID(GZ147,FIND(":",GZ147)+2,FIND("(",GZ147)-FIND(":",GZ147)-3),LEFT(GZ147,FIND("(",GZ147)-2)))</f>
        <v/>
      </c>
      <c r="GT147" s="391" t="str">
        <f>IF(GZ147="","",MID(GZ147,FIND("(",GZ147)+1,4))</f>
        <v/>
      </c>
      <c r="GU147" s="392" t="str">
        <f>IF(ISNUMBER(SEARCH("*female*",GZ147)),"female",IF(ISNUMBER(SEARCH("*male*",GZ147)),"male",""))</f>
        <v/>
      </c>
      <c r="GV147" s="393" t="str">
        <f>IF(GZ147="","",IF(ISERROR(MID(GZ147,FIND("male,",GZ147)+6,(FIND(")",GZ147)-(FIND("male,",GZ147)+6))))=TRUE,"missing/error",MID(GZ147,FIND("male,",GZ147)+6,(FIND(")",GZ147)-(FIND("male,",GZ147)+6)))))</f>
        <v/>
      </c>
      <c r="GW147" s="394" t="str">
        <f>IF(GS147="","",(MID(GS147,(SEARCH("^^",SUBSTITUTE(GS147," ","^^",LEN(GS147)-LEN(SUBSTITUTE(GS147," ","")))))+1,99)&amp;"_"&amp;LEFT(GS147,FIND(" ",GS147)-1)&amp;"_"&amp;GT147))</f>
        <v/>
      </c>
      <c r="GX147" s="386" t="str">
        <f>IF(GZ147="","",IF((LEN(GZ147)-LEN(SUBSTITUTE(GZ147,"male","")))/LEN("male")&gt;1,"!",IF(RIGHT(GZ147,1)=")","",IF(RIGHT(GZ147,2)=") ","",IF(RIGHT(GZ147,2)=").","","!!")))))</f>
        <v/>
      </c>
      <c r="GY147" s="395"/>
      <c r="GZ147" s="415"/>
      <c r="HA147" s="387" t="str">
        <f t="shared" si="438"/>
        <v/>
      </c>
      <c r="HB147" s="388" t="str">
        <f>IF(HE147="","",HA$1)</f>
        <v/>
      </c>
      <c r="HC147" s="396"/>
      <c r="HD147" s="397"/>
      <c r="HE147" s="390" t="str">
        <f>IF(HL147="","",IF(ISNUMBER(SEARCH(":",HL147)),MID(HL147,FIND(":",HL147)+2,FIND("(",HL147)-FIND(":",HL147)-3),LEFT(HL147,FIND("(",HL147)-2)))</f>
        <v/>
      </c>
      <c r="HF147" s="391" t="str">
        <f>IF(HL147="","",MID(HL147,FIND("(",HL147)+1,4))</f>
        <v/>
      </c>
      <c r="HG147" s="392" t="str">
        <f>IF(ISNUMBER(SEARCH("*female*",HL147)),"female",IF(ISNUMBER(SEARCH("*male*",HL147)),"male",""))</f>
        <v/>
      </c>
      <c r="HH147" s="393" t="str">
        <f>IF(HL147="","",IF(ISERROR(MID(HL147,FIND("male,",HL147)+6,(FIND(")",HL147)-(FIND("male,",HL147)+6))))=TRUE,"missing/error",MID(HL147,FIND("male,",HL147)+6,(FIND(")",HL147)-(FIND("male,",HL147)+6)))))</f>
        <v/>
      </c>
      <c r="HI147" s="394" t="str">
        <f>IF(HE147="","",(MID(HE147,(SEARCH("^^",SUBSTITUTE(HE147," ","^^",LEN(HE147)-LEN(SUBSTITUTE(HE147," ","")))))+1,99)&amp;"_"&amp;LEFT(HE147,FIND(" ",HE147)-1)&amp;"_"&amp;HF147))</f>
        <v/>
      </c>
      <c r="HJ147" s="386" t="str">
        <f>IF(HL147="","",IF((LEN(HL147)-LEN(SUBSTITUTE(HL147,"male","")))/LEN("male")&gt;1,"!",IF(RIGHT(HL147,1)=")","",IF(RIGHT(HL147,2)=") ","",IF(RIGHT(HL147,2)=").","","!!")))))</f>
        <v/>
      </c>
      <c r="HK147" s="397"/>
      <c r="HM147" s="387" t="str">
        <f t="shared" si="439"/>
        <v/>
      </c>
      <c r="HN147" s="388" t="s">
        <v>292</v>
      </c>
      <c r="HO147" s="396"/>
      <c r="HP147" s="389"/>
      <c r="HQ147" s="390" t="s">
        <v>292</v>
      </c>
      <c r="HR147" s="391" t="s">
        <v>292</v>
      </c>
      <c r="HS147" s="392" t="s">
        <v>292</v>
      </c>
      <c r="HT147" s="393" t="s">
        <v>292</v>
      </c>
      <c r="HU147" s="394" t="s">
        <v>292</v>
      </c>
      <c r="HV147" s="386" t="s">
        <v>292</v>
      </c>
      <c r="HW147" s="395"/>
      <c r="HY147" s="387">
        <f t="shared" si="440"/>
        <v>41269</v>
      </c>
      <c r="HZ147" s="388" t="s">
        <v>1472</v>
      </c>
      <c r="IA147" s="419">
        <v>40921</v>
      </c>
      <c r="IB147" s="426">
        <v>40949</v>
      </c>
      <c r="IC147" s="390" t="s">
        <v>789</v>
      </c>
      <c r="ID147" s="391" t="s">
        <v>688</v>
      </c>
      <c r="IE147" s="392" t="s">
        <v>615</v>
      </c>
      <c r="IF147" s="393" t="s">
        <v>1336</v>
      </c>
      <c r="IG147" s="394" t="s">
        <v>790</v>
      </c>
      <c r="IH147" s="386" t="s">
        <v>292</v>
      </c>
      <c r="II147" s="395"/>
      <c r="IJ147" s="420"/>
      <c r="IK147" s="387">
        <f t="shared" si="441"/>
        <v>41997</v>
      </c>
      <c r="IL147" s="388" t="str">
        <f t="shared" ref="IL147" si="449">IF(IO147="","",IK$1)</f>
        <v>Abe II</v>
      </c>
      <c r="IM147" s="419">
        <v>41885</v>
      </c>
      <c r="IN147" s="396">
        <f t="shared" ref="IN147" si="450">IF(IO147="","",IK$3)</f>
        <v>41997</v>
      </c>
      <c r="IO147" s="390" t="str">
        <f t="shared" ref="IO147" si="451">IF(IV147="","",IF(ISNUMBER(SEARCH(":",IV147)),MID(IV147,FIND(":",IV147)+2,FIND("(",IV147)-FIND(":",IV147)-3),LEFT(IV147,FIND("(",IV147)-2)))</f>
        <v>Haruko Arimura</v>
      </c>
      <c r="IP147" s="391" t="str">
        <f t="shared" ref="IP147" si="452">IF(IV147="","",MID(IV147,FIND("(",IV147)+1,4))</f>
        <v>1970</v>
      </c>
      <c r="IQ147" s="392" t="str">
        <f t="shared" ref="IQ147" si="453">IF(ISNUMBER(SEARCH("*female*",IV147)),"female",IF(ISNUMBER(SEARCH("*male*",IV147)),"male",""))</f>
        <v>female</v>
      </c>
      <c r="IR147" s="393" t="s">
        <v>1335</v>
      </c>
      <c r="IS147" s="394" t="str">
        <f t="shared" ref="IS147" si="454">IF(IO147="","",(MID(IO147,(SEARCH("^^",SUBSTITUTE(IO147," ","^^",LEN(IO147)-LEN(SUBSTITUTE(IO147," ","")))))+1,99)&amp;"_"&amp;LEFT(IO147,FIND(" ",IO147)-1)&amp;"_"&amp;IP147))</f>
        <v>Arimura_Haruko_1970</v>
      </c>
      <c r="IT147" s="386"/>
      <c r="IU147" s="395"/>
      <c r="IV147" s="364" t="s">
        <v>1860</v>
      </c>
      <c r="IW147" s="387">
        <f t="shared" si="442"/>
        <v>43040</v>
      </c>
      <c r="IX147" s="388" t="str">
        <f t="shared" si="443"/>
        <v>Abe III</v>
      </c>
      <c r="IY147" s="396">
        <v>42284</v>
      </c>
      <c r="IZ147" s="396">
        <v>42950</v>
      </c>
      <c r="JA147" s="390" t="str">
        <f t="shared" si="445"/>
        <v>Katsunobu Kato</v>
      </c>
      <c r="JB147" s="391" t="str">
        <f t="shared" si="446"/>
        <v>1955</v>
      </c>
      <c r="JC147" s="392" t="str">
        <f t="shared" si="447"/>
        <v>male</v>
      </c>
      <c r="JD147" s="393" t="s">
        <v>1335</v>
      </c>
      <c r="JE147" s="394" t="str">
        <f t="shared" si="244"/>
        <v>Kato_Katsunobu_1955</v>
      </c>
      <c r="JF147" s="386" t="str">
        <f t="shared" si="448"/>
        <v/>
      </c>
      <c r="JG147" s="395"/>
      <c r="JH147" s="420" t="s">
        <v>1873</v>
      </c>
      <c r="JI147" s="387">
        <f t="shared" si="411"/>
        <v>44090</v>
      </c>
      <c r="JJ147" s="388" t="str">
        <f t="shared" si="412"/>
        <v>Abe IV</v>
      </c>
      <c r="JK147" s="419">
        <v>43375</v>
      </c>
      <c r="JL147" s="396">
        <v>43719</v>
      </c>
      <c r="JM147" s="390" t="str">
        <f t="shared" si="414"/>
        <v>Mitsuhiro Miyakoshi</v>
      </c>
      <c r="JN147" s="391" t="str">
        <f t="shared" si="415"/>
        <v>1950</v>
      </c>
      <c r="JO147" s="392" t="str">
        <f t="shared" si="416"/>
        <v>male</v>
      </c>
      <c r="JP147" s="393" t="str">
        <f t="shared" si="417"/>
        <v>jp_ldp01</v>
      </c>
      <c r="JQ147" s="394" t="str">
        <f t="shared" si="418"/>
        <v>Miyakoshi_Mitsuhiro_1950</v>
      </c>
      <c r="JR147" s="386" t="str">
        <f t="shared" si="419"/>
        <v/>
      </c>
      <c r="JS147" s="395"/>
      <c r="JT147" s="420" t="s">
        <v>2040</v>
      </c>
      <c r="JU147" s="387" t="str">
        <f t="shared" si="394"/>
        <v/>
      </c>
      <c r="JV147" s="388" t="str">
        <f t="shared" si="395"/>
        <v/>
      </c>
      <c r="JW147" s="419" t="str">
        <f t="shared" si="396"/>
        <v/>
      </c>
      <c r="JX147" s="396" t="str">
        <f t="shared" si="397"/>
        <v/>
      </c>
      <c r="JY147" s="390" t="str">
        <f t="shared" si="398"/>
        <v/>
      </c>
      <c r="JZ147" s="391" t="str">
        <f t="shared" si="399"/>
        <v/>
      </c>
      <c r="KA147" s="392" t="str">
        <f t="shared" si="400"/>
        <v/>
      </c>
      <c r="KB147" s="393" t="str">
        <f t="shared" si="401"/>
        <v/>
      </c>
      <c r="KC147" s="394" t="str">
        <f t="shared" si="402"/>
        <v/>
      </c>
      <c r="KD147" s="386" t="str">
        <f t="shared" si="403"/>
        <v/>
      </c>
      <c r="KE147" s="395"/>
      <c r="KG147" s="387" t="str">
        <f t="shared" si="385"/>
        <v/>
      </c>
      <c r="KH147" s="388" t="str">
        <f t="shared" si="386"/>
        <v/>
      </c>
      <c r="KI147" s="419" t="str">
        <f t="shared" si="387"/>
        <v/>
      </c>
      <c r="KJ147" s="396" t="str">
        <f t="shared" si="388"/>
        <v/>
      </c>
      <c r="KK147" s="390" t="str">
        <f t="shared" si="389"/>
        <v/>
      </c>
      <c r="KL147" s="391" t="str">
        <f t="shared" si="404"/>
        <v/>
      </c>
      <c r="KM147" s="392" t="str">
        <f t="shared" si="390"/>
        <v/>
      </c>
      <c r="KN147" s="393" t="str">
        <f t="shared" si="391"/>
        <v/>
      </c>
      <c r="KO147" s="394" t="str">
        <f t="shared" si="392"/>
        <v/>
      </c>
      <c r="KP147" s="386" t="str">
        <f t="shared" si="393"/>
        <v/>
      </c>
      <c r="KQ147" s="395"/>
    </row>
    <row r="148" spans="1:304" ht="13.5" customHeight="1">
      <c r="A148" s="385"/>
      <c r="B148" s="420" t="s">
        <v>1778</v>
      </c>
      <c r="E148" s="387" t="str">
        <f t="shared" si="421"/>
        <v/>
      </c>
      <c r="F148" s="399"/>
      <c r="G148" s="396"/>
      <c r="H148" s="397"/>
      <c r="I148" s="400"/>
      <c r="J148" s="403"/>
      <c r="K148" s="401"/>
      <c r="L148" s="393"/>
      <c r="M148" s="402"/>
      <c r="O148" s="397"/>
      <c r="Q148" s="387" t="str">
        <f t="shared" si="422"/>
        <v/>
      </c>
      <c r="R148" s="399"/>
      <c r="S148" s="396"/>
      <c r="T148" s="397"/>
      <c r="U148" s="400"/>
      <c r="V148" s="403"/>
      <c r="W148" s="401"/>
      <c r="X148" s="393"/>
      <c r="Y148" s="402"/>
      <c r="AA148" s="397"/>
      <c r="AB148" s="415"/>
      <c r="AC148" s="387" t="str">
        <f t="shared" si="423"/>
        <v/>
      </c>
      <c r="AD148" s="399"/>
      <c r="AE148" s="396"/>
      <c r="AF148" s="397"/>
      <c r="AG148" s="400"/>
      <c r="AH148" s="403"/>
      <c r="AI148" s="401"/>
      <c r="AJ148" s="393"/>
      <c r="AK148" s="402"/>
      <c r="AL148" s="386"/>
      <c r="AM148" s="397"/>
      <c r="AN148" s="386"/>
      <c r="AO148" s="387" t="str">
        <f t="shared" si="424"/>
        <v/>
      </c>
      <c r="AP148" s="399"/>
      <c r="AQ148" s="396"/>
      <c r="AR148" s="397"/>
      <c r="AS148" s="400"/>
      <c r="AT148" s="391" t="str">
        <f>IF(AZ148="","",MID(AZ148,FIND("(",AZ148)+1,4))</f>
        <v/>
      </c>
      <c r="AU148" s="401"/>
      <c r="AV148" s="393"/>
      <c r="AW148" s="402"/>
      <c r="AX148" s="386"/>
      <c r="AY148" s="397"/>
      <c r="AZ148" s="415"/>
      <c r="BA148" s="387" t="str">
        <f t="shared" si="425"/>
        <v/>
      </c>
      <c r="BB148" s="399"/>
      <c r="BC148" s="396"/>
      <c r="BD148" s="397"/>
      <c r="BE148" s="400"/>
      <c r="BF148" s="403"/>
      <c r="BG148" s="401"/>
      <c r="BH148" s="393"/>
      <c r="BI148" s="402"/>
      <c r="BJ148" s="386"/>
      <c r="BK148" s="397"/>
      <c r="BL148" s="415"/>
      <c r="BM148" s="387" t="str">
        <f t="shared" si="426"/>
        <v/>
      </c>
      <c r="BN148" s="399"/>
      <c r="BO148" s="396"/>
      <c r="BP148" s="397"/>
      <c r="BQ148" s="400"/>
      <c r="BR148" s="403"/>
      <c r="BS148" s="401"/>
      <c r="BT148" s="393"/>
      <c r="BU148" s="402"/>
      <c r="BV148" s="386"/>
      <c r="BW148" s="397"/>
      <c r="BX148" s="386"/>
      <c r="BY148" s="387" t="str">
        <f t="shared" si="427"/>
        <v/>
      </c>
      <c r="BZ148" s="399"/>
      <c r="CA148" s="396"/>
      <c r="CB148" s="397"/>
      <c r="CC148" s="400"/>
      <c r="CD148" s="403"/>
      <c r="CE148" s="401"/>
      <c r="CF148" s="393"/>
      <c r="CG148" s="402"/>
      <c r="CH148" s="386"/>
      <c r="CI148" s="397"/>
      <c r="CJ148" s="386"/>
      <c r="CK148" s="387" t="str">
        <f t="shared" si="428"/>
        <v/>
      </c>
      <c r="CL148" s="399"/>
      <c r="CM148" s="396"/>
      <c r="CN148" s="397"/>
      <c r="CO148" s="400"/>
      <c r="CP148" s="391" t="str">
        <f>IF(CV148="","",MID(CV148,FIND("(",CV148)+1,4))</f>
        <v/>
      </c>
      <c r="CQ148" s="401"/>
      <c r="CR148" s="393"/>
      <c r="CS148" s="402"/>
      <c r="CT148" s="386"/>
      <c r="CU148" s="397"/>
      <c r="CV148" s="386"/>
      <c r="CW148" s="387" t="str">
        <f t="shared" si="429"/>
        <v/>
      </c>
      <c r="CX148" s="399"/>
      <c r="CY148" s="396"/>
      <c r="CZ148" s="397"/>
      <c r="DA148" s="400"/>
      <c r="DB148" s="391" t="str">
        <f>IF(DH148="","",MID(DH148,FIND("(",DH148)+1,4))</f>
        <v/>
      </c>
      <c r="DC148" s="401"/>
      <c r="DD148" s="393"/>
      <c r="DE148" s="402"/>
      <c r="DF148" s="386"/>
      <c r="DG148" s="397"/>
      <c r="DH148" s="415"/>
      <c r="DI148" s="387" t="str">
        <f t="shared" si="430"/>
        <v/>
      </c>
      <c r="DJ148" s="399"/>
      <c r="DK148" s="396"/>
      <c r="DL148" s="397"/>
      <c r="DM148" s="400"/>
      <c r="DN148" s="391" t="str">
        <f>IF(DT148="","",MID(DT148,FIND("(",DT148)+1,4))</f>
        <v/>
      </c>
      <c r="DO148" s="401"/>
      <c r="DP148" s="393"/>
      <c r="DQ148" s="402"/>
      <c r="DR148" s="386"/>
      <c r="DS148" s="397"/>
      <c r="DT148" s="415"/>
      <c r="DU148" s="387" t="str">
        <f t="shared" si="431"/>
        <v/>
      </c>
      <c r="DV148" s="399"/>
      <c r="DW148" s="396"/>
      <c r="DX148" s="397"/>
      <c r="DY148" s="400"/>
      <c r="DZ148" s="391" t="str">
        <f>IF(EF148="","",MID(EF148,FIND("(",EF148)+1,4))</f>
        <v/>
      </c>
      <c r="EA148" s="401"/>
      <c r="EB148" s="393"/>
      <c r="EC148" s="402"/>
      <c r="ED148" s="386"/>
      <c r="EE148" s="397"/>
      <c r="EF148" s="415"/>
      <c r="EG148" s="387" t="str">
        <f t="shared" si="432"/>
        <v/>
      </c>
      <c r="EH148" s="399"/>
      <c r="EI148" s="396"/>
      <c r="EJ148" s="397"/>
      <c r="EK148" s="400"/>
      <c r="EL148" s="391" t="str">
        <f>IF(ER148="","",MID(ER148,FIND("(",ER148)+1,4))</f>
        <v/>
      </c>
      <c r="EM148" s="401"/>
      <c r="EN148" s="393"/>
      <c r="EO148" s="402"/>
      <c r="EP148" s="386" t="str">
        <f>IF(ER148="","",IF((LEN(ER148)-LEN(SUBSTITUTE(ER148,"male","")))/LEN("male")&gt;1,"!",IF(RIGHT(ER148,1)=")","",IF(RIGHT(ER148,2)=") ","",IF(RIGHT(ER148,2)=").","","!!")))))</f>
        <v/>
      </c>
      <c r="EQ148" s="397"/>
      <c r="ER148" s="415"/>
      <c r="ES148" s="387" t="str">
        <f t="shared" si="433"/>
        <v/>
      </c>
      <c r="ET148" s="388" t="str">
        <f>IF(EW148="","",ES$1)</f>
        <v/>
      </c>
      <c r="EU148" s="396"/>
      <c r="EV148" s="397"/>
      <c r="EW148" s="400"/>
      <c r="EX148" s="391" t="str">
        <f>IF(FD148="","",MID(FD148,FIND("(",FD148)+1,4))</f>
        <v/>
      </c>
      <c r="EY148" s="401"/>
      <c r="EZ148" s="393"/>
      <c r="FA148" s="402"/>
      <c r="FB148" s="386"/>
      <c r="FC148" s="397"/>
      <c r="FD148" s="415"/>
      <c r="FE148" s="387" t="str">
        <f t="shared" si="434"/>
        <v/>
      </c>
      <c r="FF148" s="388" t="str">
        <f>IF(FI148="","",FE$1)</f>
        <v/>
      </c>
      <c r="FG148" s="396"/>
      <c r="FH148" s="397"/>
      <c r="FI148" s="390" t="str">
        <f>IF(FP148="","",IF(ISNUMBER(SEARCH(":",FP148)),MID(FP148,FIND(":",FP148)+2,FIND("(",FP148)-FIND(":",FP148)-3),LEFT(FP148,FIND("(",FP148)-2)))</f>
        <v/>
      </c>
      <c r="FJ148" s="391" t="str">
        <f>IF(FP148="","",MID(FP148,FIND("(",FP148)+1,4))</f>
        <v/>
      </c>
      <c r="FK148" s="392" t="str">
        <f>IF(ISNUMBER(SEARCH("*female*",FP148)),"female",IF(ISNUMBER(SEARCH("*male*",FP148)),"male",""))</f>
        <v/>
      </c>
      <c r="FL148" s="393" t="str">
        <f>IF(FP148="","",IF(ISERROR(MID(FP148,FIND("male,",FP148)+6,(FIND(")",FP148)-(FIND("male,",FP148)+6))))=TRUE,"missing/error",MID(FP148,FIND("male,",FP148)+6,(FIND(")",FP148)-(FIND("male,",FP148)+6)))))</f>
        <v/>
      </c>
      <c r="FM148" s="394" t="str">
        <f>IF(FI148="","",(MID(FI148,(SEARCH("^^",SUBSTITUTE(FI148," ","^^",LEN(FI148)-LEN(SUBSTITUTE(FI148," ","")))))+1,99)&amp;"_"&amp;LEFT(FI148,FIND(" ",FI148)-1)&amp;"_"&amp;FJ148))</f>
        <v/>
      </c>
      <c r="FN148" s="386" t="str">
        <f>IF(FP148="","",IF((LEN(FP148)-LEN(SUBSTITUTE(FP148,"male","")))/LEN("male")&gt;1,"!",IF(RIGHT(FP148,1)=")","",IF(RIGHT(FP148,2)=") ","",IF(RIGHT(FP148,2)=").","","!!")))))</f>
        <v/>
      </c>
      <c r="FO148" s="397"/>
      <c r="FP148" s="415"/>
      <c r="FQ148" s="387" t="str">
        <f t="shared" si="435"/>
        <v/>
      </c>
      <c r="FR148" s="388" t="str">
        <f>IF(FU148="","",FQ$1)</f>
        <v/>
      </c>
      <c r="FS148" s="396"/>
      <c r="FT148" s="397"/>
      <c r="FU148" s="390" t="str">
        <f>IF(GB148="","",IF(ISNUMBER(SEARCH(":",GB148)),MID(GB148,FIND(":",GB148)+2,FIND("(",GB148)-FIND(":",GB148)-3),LEFT(GB148,FIND("(",GB148)-2)))</f>
        <v/>
      </c>
      <c r="FV148" s="391" t="str">
        <f>IF(GB148="","",MID(GB148,FIND("(",GB148)+1,4))</f>
        <v/>
      </c>
      <c r="FW148" s="392" t="str">
        <f>IF(ISNUMBER(SEARCH("*female*",GB148)),"female",IF(ISNUMBER(SEARCH("*male*",GB148)),"male",""))</f>
        <v/>
      </c>
      <c r="FX148" s="393" t="str">
        <f>IF(GB148="","",IF(ISERROR(MID(GB148,FIND("male,",GB148)+6,(FIND(")",GB148)-(FIND("male,",GB148)+6))))=TRUE,"missing/error",MID(GB148,FIND("male,",GB148)+6,(FIND(")",GB148)-(FIND("male,",GB148)+6)))))</f>
        <v/>
      </c>
      <c r="FY148" s="394" t="str">
        <f>IF(FU148="","",(MID(FU148,(SEARCH("^^",SUBSTITUTE(FU148," ","^^",LEN(FU148)-LEN(SUBSTITUTE(FU148," ","")))))+1,99)&amp;"_"&amp;LEFT(FU148,FIND(" ",FU148)-1)&amp;"_"&amp;FV148))</f>
        <v/>
      </c>
      <c r="FZ148" s="386" t="str">
        <f>IF(GB148="","",IF((LEN(GB148)-LEN(SUBSTITUTE(GB148,"male","")))/LEN("male")&gt;1,"!",IF(RIGHT(GB148,1)=")","",IF(RIGHT(GB148,2)=") ","",IF(RIGHT(GB148,2)=").","","!!")))))</f>
        <v/>
      </c>
      <c r="GA148" s="395"/>
      <c r="GB148" s="415"/>
      <c r="GC148" s="387" t="str">
        <f t="shared" si="436"/>
        <v/>
      </c>
      <c r="GD148" s="388" t="str">
        <f>IF(GG148="","",GC$1)</f>
        <v/>
      </c>
      <c r="GE148" s="396"/>
      <c r="GF148" s="397"/>
      <c r="GG148" s="400"/>
      <c r="GH148" s="391" t="str">
        <f>IF(GN148="","",MID(GN148,FIND("(",GN148)+1,4))</f>
        <v/>
      </c>
      <c r="GI148" s="401"/>
      <c r="GJ148" s="393"/>
      <c r="GK148" s="402"/>
      <c r="GL148" s="386"/>
      <c r="GM148" s="397"/>
      <c r="GN148" s="415"/>
      <c r="GO148" s="387" t="str">
        <f t="shared" si="437"/>
        <v/>
      </c>
      <c r="GP148" s="388" t="str">
        <f>IF(GS148="","",GO$1)</f>
        <v/>
      </c>
      <c r="GQ148" s="396"/>
      <c r="GR148" s="397"/>
      <c r="GS148" s="390" t="str">
        <f>IF(GZ148="","",IF(ISNUMBER(SEARCH(":",GZ148)),MID(GZ148,FIND(":",GZ148)+2,FIND("(",GZ148)-FIND(":",GZ148)-3),LEFT(GZ148,FIND("(",GZ148)-2)))</f>
        <v/>
      </c>
      <c r="GT148" s="391" t="str">
        <f>IF(GZ148="","",MID(GZ148,FIND("(",GZ148)+1,4))</f>
        <v/>
      </c>
      <c r="GU148" s="392" t="str">
        <f>IF(ISNUMBER(SEARCH("*female*",GZ148)),"female",IF(ISNUMBER(SEARCH("*male*",GZ148)),"male",""))</f>
        <v/>
      </c>
      <c r="GV148" s="393" t="str">
        <f>IF(GZ148="","",IF(ISERROR(MID(GZ148,FIND("male,",GZ148)+6,(FIND(")",GZ148)-(FIND("male,",GZ148)+6))))=TRUE,"missing/error",MID(GZ148,FIND("male,",GZ148)+6,(FIND(")",GZ148)-(FIND("male,",GZ148)+6)))))</f>
        <v/>
      </c>
      <c r="GW148" s="394" t="str">
        <f>IF(GS148="","",(MID(GS148,(SEARCH("^^",SUBSTITUTE(GS148," ","^^",LEN(GS148)-LEN(SUBSTITUTE(GS148," ","")))))+1,99)&amp;"_"&amp;LEFT(GS148,FIND(" ",GS148)-1)&amp;"_"&amp;GT148))</f>
        <v/>
      </c>
      <c r="GX148" s="386" t="str">
        <f>IF(GZ148="","",IF((LEN(GZ148)-LEN(SUBSTITUTE(GZ148,"male","")))/LEN("male")&gt;1,"!",IF(RIGHT(GZ148,1)=")","",IF(RIGHT(GZ148,2)=") ","",IF(RIGHT(GZ148,2)=").","","!!")))))</f>
        <v/>
      </c>
      <c r="GY148" s="395"/>
      <c r="GZ148" s="415"/>
      <c r="HA148" s="387" t="str">
        <f t="shared" si="438"/>
        <v/>
      </c>
      <c r="HB148" s="388" t="str">
        <f>IF(HE148="","",HA$1)</f>
        <v/>
      </c>
      <c r="HC148" s="396"/>
      <c r="HD148" s="397"/>
      <c r="HE148" s="390" t="str">
        <f>IF(HL148="","",IF(ISNUMBER(SEARCH(":",HL148)),MID(HL148,FIND(":",HL148)+2,FIND("(",HL148)-FIND(":",HL148)-3),LEFT(HL148,FIND("(",HL148)-2)))</f>
        <v/>
      </c>
      <c r="HF148" s="391" t="str">
        <f>IF(HL148="","",MID(HL148,FIND("(",HL148)+1,4))</f>
        <v/>
      </c>
      <c r="HG148" s="392" t="str">
        <f>IF(ISNUMBER(SEARCH("*female*",HL148)),"female",IF(ISNUMBER(SEARCH("*male*",HL148)),"male",""))</f>
        <v/>
      </c>
      <c r="HH148" s="393" t="str">
        <f>IF(HL148="","",IF(ISERROR(MID(HL148,FIND("male,",HL148)+6,(FIND(")",HL148)-(FIND("male,",HL148)+6))))=TRUE,"missing/error",MID(HL148,FIND("male,",HL148)+6,(FIND(")",HL148)-(FIND("male,",HL148)+6)))))</f>
        <v/>
      </c>
      <c r="HI148" s="394" t="str">
        <f>IF(HE148="","",(MID(HE148,(SEARCH("^^",SUBSTITUTE(HE148," ","^^",LEN(HE148)-LEN(SUBSTITUTE(HE148," ","")))))+1,99)&amp;"_"&amp;LEFT(HE148,FIND(" ",HE148)-1)&amp;"_"&amp;HF148))</f>
        <v/>
      </c>
      <c r="HJ148" s="386" t="str">
        <f>IF(HL148="","",IF((LEN(HL148)-LEN(SUBSTITUTE(HL148,"male","")))/LEN("male")&gt;1,"!",IF(RIGHT(HL148,1)=")","",IF(RIGHT(HL148,2)=") ","",IF(RIGHT(HL148,2)=").","","!!")))))</f>
        <v/>
      </c>
      <c r="HK148" s="397"/>
      <c r="HM148" s="387" t="str">
        <f t="shared" si="439"/>
        <v/>
      </c>
      <c r="HN148" s="388" t="s">
        <v>292</v>
      </c>
      <c r="HO148" s="396"/>
      <c r="HP148" s="389"/>
      <c r="HQ148" s="390" t="s">
        <v>292</v>
      </c>
      <c r="HR148" s="391" t="s">
        <v>292</v>
      </c>
      <c r="HS148" s="392" t="s">
        <v>292</v>
      </c>
      <c r="HT148" s="393" t="s">
        <v>292</v>
      </c>
      <c r="HU148" s="394" t="s">
        <v>292</v>
      </c>
      <c r="HV148" s="386" t="s">
        <v>292</v>
      </c>
      <c r="HW148" s="395"/>
      <c r="HY148" s="387">
        <f t="shared" si="440"/>
        <v>41269</v>
      </c>
      <c r="HZ148" s="388" t="s">
        <v>1472</v>
      </c>
      <c r="IA148" s="426">
        <v>40949</v>
      </c>
      <c r="IB148" s="419">
        <v>41022</v>
      </c>
      <c r="IC148" s="390" t="s">
        <v>1509</v>
      </c>
      <c r="ID148" s="391" t="s">
        <v>669</v>
      </c>
      <c r="IE148" s="392" t="s">
        <v>615</v>
      </c>
      <c r="IF148" s="393" t="s">
        <v>1336</v>
      </c>
      <c r="IG148" s="394" t="s">
        <v>1510</v>
      </c>
      <c r="IH148" s="386" t="s">
        <v>292</v>
      </c>
      <c r="II148" s="420"/>
      <c r="IJ148" s="420"/>
      <c r="IK148" s="387" t="str">
        <f t="shared" si="441"/>
        <v/>
      </c>
      <c r="IL148" s="388" t="s">
        <v>292</v>
      </c>
      <c r="IO148" s="390" t="s">
        <v>292</v>
      </c>
      <c r="IP148" s="391" t="s">
        <v>292</v>
      </c>
      <c r="IQ148" s="392" t="s">
        <v>292</v>
      </c>
      <c r="IR148" s="393" t="s">
        <v>292</v>
      </c>
      <c r="IS148" s="394" t="s">
        <v>292</v>
      </c>
      <c r="IT148" s="386" t="s">
        <v>292</v>
      </c>
      <c r="IU148" s="395"/>
      <c r="IV148" s="364" t="s">
        <v>292</v>
      </c>
      <c r="IW148" s="387">
        <f t="shared" si="239"/>
        <v>43040</v>
      </c>
      <c r="IX148" s="388" t="str">
        <f t="shared" si="240"/>
        <v>Abe III</v>
      </c>
      <c r="IY148" s="419">
        <v>42950</v>
      </c>
      <c r="IZ148" s="396">
        <f t="shared" si="247"/>
        <v>43040</v>
      </c>
      <c r="JA148" s="390" t="str">
        <f t="shared" si="241"/>
        <v>Masaji Matsuyama</v>
      </c>
      <c r="JB148" s="391" t="str">
        <f t="shared" si="248"/>
        <v>1959</v>
      </c>
      <c r="JC148" s="392" t="str">
        <f t="shared" si="242"/>
        <v>male</v>
      </c>
      <c r="JD148" s="393" t="str">
        <f t="shared" si="243"/>
        <v>jp_ldp01</v>
      </c>
      <c r="JE148" s="394" t="str">
        <f t="shared" ref="JE148:JE224" si="455">IF(JA148="","",(MID(JA148,(SEARCH("^^",SUBSTITUTE(JA148," ","^^",LEN(JA148)-LEN(SUBSTITUTE(JA148," ","")))))+1,99)&amp;"_"&amp;LEFT(JA148,FIND(" ",JA148)-1)&amp;"_"&amp;JB148))</f>
        <v>Matsuyama_Masaji_1959</v>
      </c>
      <c r="JF148" s="386" t="str">
        <f t="shared" si="245"/>
        <v/>
      </c>
      <c r="JG148" s="395"/>
      <c r="JH148" s="420" t="s">
        <v>2016</v>
      </c>
      <c r="JI148" s="387">
        <f t="shared" si="411"/>
        <v>44090</v>
      </c>
      <c r="JJ148" s="388" t="str">
        <f t="shared" si="412"/>
        <v>Abe IV</v>
      </c>
      <c r="JK148" s="396">
        <v>43719</v>
      </c>
      <c r="JL148" s="396">
        <f t="shared" si="413"/>
        <v>44090</v>
      </c>
      <c r="JM148" s="390" t="str">
        <f t="shared" si="414"/>
        <v>Seiichi Eto</v>
      </c>
      <c r="JN148" s="391" t="str">
        <f t="shared" si="415"/>
        <v>1947</v>
      </c>
      <c r="JO148" s="392" t="str">
        <f t="shared" si="416"/>
        <v>male</v>
      </c>
      <c r="JP148" s="393" t="str">
        <f t="shared" si="417"/>
        <v>jp_ldp01</v>
      </c>
      <c r="JQ148" s="394" t="str">
        <f t="shared" si="418"/>
        <v>Eto_Seiichi_1947</v>
      </c>
      <c r="JR148" s="386" t="str">
        <f t="shared" si="419"/>
        <v/>
      </c>
      <c r="JS148" s="395"/>
      <c r="JT148" s="420" t="s">
        <v>2074</v>
      </c>
      <c r="JU148" s="387" t="str">
        <f t="shared" si="394"/>
        <v/>
      </c>
      <c r="JV148" s="388" t="str">
        <f t="shared" si="395"/>
        <v/>
      </c>
      <c r="JW148" s="419" t="str">
        <f t="shared" si="396"/>
        <v/>
      </c>
      <c r="JX148" s="396" t="str">
        <f t="shared" si="397"/>
        <v/>
      </c>
      <c r="JY148" s="390" t="str">
        <f t="shared" si="398"/>
        <v/>
      </c>
      <c r="JZ148" s="391" t="str">
        <f t="shared" si="399"/>
        <v/>
      </c>
      <c r="KA148" s="392" t="str">
        <f t="shared" si="400"/>
        <v/>
      </c>
      <c r="KB148" s="393" t="str">
        <f t="shared" si="401"/>
        <v/>
      </c>
      <c r="KC148" s="394" t="str">
        <f t="shared" si="402"/>
        <v/>
      </c>
      <c r="KD148" s="386" t="str">
        <f t="shared" si="403"/>
        <v/>
      </c>
      <c r="KE148" s="395"/>
      <c r="KG148" s="387" t="str">
        <f t="shared" si="385"/>
        <v/>
      </c>
      <c r="KH148" s="388" t="str">
        <f t="shared" si="386"/>
        <v/>
      </c>
      <c r="KI148" s="419" t="str">
        <f t="shared" si="387"/>
        <v/>
      </c>
      <c r="KJ148" s="396" t="str">
        <f t="shared" si="388"/>
        <v/>
      </c>
      <c r="KK148" s="390" t="str">
        <f t="shared" si="389"/>
        <v/>
      </c>
      <c r="KL148" s="391" t="str">
        <f t="shared" si="404"/>
        <v/>
      </c>
      <c r="KM148" s="392" t="str">
        <f t="shared" si="390"/>
        <v/>
      </c>
      <c r="KN148" s="393" t="str">
        <f t="shared" si="391"/>
        <v/>
      </c>
      <c r="KO148" s="394" t="str">
        <f t="shared" si="392"/>
        <v/>
      </c>
      <c r="KP148" s="386" t="str">
        <f t="shared" si="393"/>
        <v/>
      </c>
      <c r="KQ148" s="395"/>
    </row>
    <row r="149" spans="1:304" ht="13.5" customHeight="1">
      <c r="A149" s="385"/>
      <c r="B149" s="420" t="s">
        <v>1778</v>
      </c>
      <c r="E149" s="387" t="str">
        <f t="shared" si="421"/>
        <v/>
      </c>
      <c r="F149" s="399"/>
      <c r="G149" s="396"/>
      <c r="H149" s="397"/>
      <c r="I149" s="400"/>
      <c r="J149" s="403"/>
      <c r="K149" s="401"/>
      <c r="L149" s="393"/>
      <c r="M149" s="402"/>
      <c r="O149" s="397"/>
      <c r="Q149" s="387" t="str">
        <f t="shared" si="422"/>
        <v/>
      </c>
      <c r="R149" s="399"/>
      <c r="S149" s="396"/>
      <c r="T149" s="397"/>
      <c r="U149" s="400"/>
      <c r="V149" s="403"/>
      <c r="W149" s="401"/>
      <c r="X149" s="393"/>
      <c r="Y149" s="402"/>
      <c r="AA149" s="397"/>
      <c r="AB149" s="415"/>
      <c r="AC149" s="387" t="str">
        <f t="shared" si="423"/>
        <v/>
      </c>
      <c r="AD149" s="399"/>
      <c r="AE149" s="396"/>
      <c r="AF149" s="397"/>
      <c r="AG149" s="400"/>
      <c r="AH149" s="403"/>
      <c r="AI149" s="401"/>
      <c r="AJ149" s="393"/>
      <c r="AK149" s="402"/>
      <c r="AL149" s="386"/>
      <c r="AM149" s="397"/>
      <c r="AN149" s="386"/>
      <c r="AO149" s="387" t="str">
        <f t="shared" si="424"/>
        <v/>
      </c>
      <c r="AP149" s="399"/>
      <c r="AQ149" s="396"/>
      <c r="AR149" s="397"/>
      <c r="AS149" s="400"/>
      <c r="AT149" s="391" t="str">
        <f>IF(AZ149="","",MID(AZ149,FIND("(",AZ149)+1,4))</f>
        <v/>
      </c>
      <c r="AU149" s="401"/>
      <c r="AV149" s="393"/>
      <c r="AW149" s="402"/>
      <c r="AX149" s="386"/>
      <c r="AY149" s="397"/>
      <c r="AZ149" s="415"/>
      <c r="BA149" s="387" t="str">
        <f t="shared" si="425"/>
        <v/>
      </c>
      <c r="BB149" s="399"/>
      <c r="BC149" s="396"/>
      <c r="BD149" s="397"/>
      <c r="BE149" s="400"/>
      <c r="BF149" s="403"/>
      <c r="BG149" s="401"/>
      <c r="BH149" s="393"/>
      <c r="BI149" s="402"/>
      <c r="BJ149" s="386"/>
      <c r="BK149" s="397"/>
      <c r="BL149" s="415"/>
      <c r="BM149" s="387" t="str">
        <f t="shared" si="426"/>
        <v/>
      </c>
      <c r="BN149" s="399"/>
      <c r="BO149" s="396"/>
      <c r="BP149" s="397"/>
      <c r="BQ149" s="400"/>
      <c r="BR149" s="403"/>
      <c r="BS149" s="401"/>
      <c r="BT149" s="393"/>
      <c r="BU149" s="402"/>
      <c r="BV149" s="386"/>
      <c r="BW149" s="397"/>
      <c r="BX149" s="386"/>
      <c r="BY149" s="387" t="str">
        <f t="shared" si="427"/>
        <v/>
      </c>
      <c r="BZ149" s="399"/>
      <c r="CA149" s="396"/>
      <c r="CB149" s="397"/>
      <c r="CC149" s="400"/>
      <c r="CD149" s="403"/>
      <c r="CE149" s="401"/>
      <c r="CF149" s="393"/>
      <c r="CG149" s="402"/>
      <c r="CH149" s="386"/>
      <c r="CI149" s="397"/>
      <c r="CJ149" s="386"/>
      <c r="CK149" s="387" t="str">
        <f t="shared" si="428"/>
        <v/>
      </c>
      <c r="CL149" s="399"/>
      <c r="CM149" s="396"/>
      <c r="CN149" s="397"/>
      <c r="CO149" s="400"/>
      <c r="CP149" s="391" t="str">
        <f>IF(CV149="","",MID(CV149,FIND("(",CV149)+1,4))</f>
        <v/>
      </c>
      <c r="CQ149" s="401"/>
      <c r="CR149" s="393"/>
      <c r="CS149" s="402"/>
      <c r="CT149" s="386"/>
      <c r="CU149" s="397"/>
      <c r="CV149" s="386"/>
      <c r="CW149" s="387" t="str">
        <f t="shared" si="429"/>
        <v/>
      </c>
      <c r="CX149" s="399"/>
      <c r="CY149" s="396"/>
      <c r="CZ149" s="397"/>
      <c r="DA149" s="400"/>
      <c r="DB149" s="391" t="str">
        <f>IF(DH149="","",MID(DH149,FIND("(",DH149)+1,4))</f>
        <v/>
      </c>
      <c r="DC149" s="401"/>
      <c r="DD149" s="393"/>
      <c r="DE149" s="402"/>
      <c r="DF149" s="386"/>
      <c r="DG149" s="397"/>
      <c r="DH149" s="415"/>
      <c r="DI149" s="387" t="str">
        <f t="shared" si="430"/>
        <v/>
      </c>
      <c r="DJ149" s="399"/>
      <c r="DK149" s="396"/>
      <c r="DL149" s="397"/>
      <c r="DM149" s="400"/>
      <c r="DN149" s="391" t="str">
        <f>IF(DT149="","",MID(DT149,FIND("(",DT149)+1,4))</f>
        <v/>
      </c>
      <c r="DO149" s="401"/>
      <c r="DP149" s="393"/>
      <c r="DQ149" s="402"/>
      <c r="DR149" s="386"/>
      <c r="DS149" s="397"/>
      <c r="DT149" s="415"/>
      <c r="DU149" s="387" t="str">
        <f t="shared" si="431"/>
        <v/>
      </c>
      <c r="DV149" s="399"/>
      <c r="DW149" s="396"/>
      <c r="DX149" s="397"/>
      <c r="DY149" s="400"/>
      <c r="DZ149" s="391" t="str">
        <f>IF(EF149="","",MID(EF149,FIND("(",EF149)+1,4))</f>
        <v/>
      </c>
      <c r="EA149" s="401"/>
      <c r="EB149" s="393"/>
      <c r="EC149" s="402"/>
      <c r="ED149" s="386"/>
      <c r="EE149" s="397"/>
      <c r="EF149" s="415"/>
      <c r="EG149" s="387" t="str">
        <f t="shared" si="432"/>
        <v/>
      </c>
      <c r="EH149" s="399"/>
      <c r="EI149" s="396"/>
      <c r="EJ149" s="397"/>
      <c r="EK149" s="400"/>
      <c r="EL149" s="391" t="str">
        <f>IF(ER149="","",MID(ER149,FIND("(",ER149)+1,4))</f>
        <v/>
      </c>
      <c r="EM149" s="401"/>
      <c r="EN149" s="393"/>
      <c r="EO149" s="402"/>
      <c r="EP149" s="386" t="str">
        <f>IF(ER149="","",IF((LEN(ER149)-LEN(SUBSTITUTE(ER149,"male","")))/LEN("male")&gt;1,"!",IF(RIGHT(ER149,1)=")","",IF(RIGHT(ER149,2)=") ","",IF(RIGHT(ER149,2)=").","","!!")))))</f>
        <v/>
      </c>
      <c r="EQ149" s="397"/>
      <c r="ER149" s="415"/>
      <c r="ES149" s="387" t="str">
        <f t="shared" si="433"/>
        <v/>
      </c>
      <c r="ET149" s="388" t="str">
        <f>IF(EW149="","",ES$1)</f>
        <v/>
      </c>
      <c r="EU149" s="396"/>
      <c r="EV149" s="397"/>
      <c r="EW149" s="400"/>
      <c r="EX149" s="391" t="str">
        <f>IF(FD149="","",MID(FD149,FIND("(",FD149)+1,4))</f>
        <v/>
      </c>
      <c r="EY149" s="401"/>
      <c r="EZ149" s="393"/>
      <c r="FA149" s="402"/>
      <c r="FB149" s="386"/>
      <c r="FC149" s="397"/>
      <c r="FD149" s="415"/>
      <c r="FE149" s="387" t="str">
        <f t="shared" si="434"/>
        <v/>
      </c>
      <c r="FF149" s="388" t="str">
        <f>IF(FI149="","",FE$1)</f>
        <v/>
      </c>
      <c r="FG149" s="396"/>
      <c r="FH149" s="397"/>
      <c r="FI149" s="390" t="str">
        <f>IF(FP149="","",IF(ISNUMBER(SEARCH(":",FP149)),MID(FP149,FIND(":",FP149)+2,FIND("(",FP149)-FIND(":",FP149)-3),LEFT(FP149,FIND("(",FP149)-2)))</f>
        <v/>
      </c>
      <c r="FJ149" s="391" t="str">
        <f>IF(FP149="","",MID(FP149,FIND("(",FP149)+1,4))</f>
        <v/>
      </c>
      <c r="FK149" s="392" t="str">
        <f>IF(ISNUMBER(SEARCH("*female*",FP149)),"female",IF(ISNUMBER(SEARCH("*male*",FP149)),"male",""))</f>
        <v/>
      </c>
      <c r="FL149" s="393" t="str">
        <f>IF(FP149="","",IF(ISERROR(MID(FP149,FIND("male,",FP149)+6,(FIND(")",FP149)-(FIND("male,",FP149)+6))))=TRUE,"missing/error",MID(FP149,FIND("male,",FP149)+6,(FIND(")",FP149)-(FIND("male,",FP149)+6)))))</f>
        <v/>
      </c>
      <c r="FM149" s="394" t="str">
        <f>IF(FI149="","",(MID(FI149,(SEARCH("^^",SUBSTITUTE(FI149," ","^^",LEN(FI149)-LEN(SUBSTITUTE(FI149," ","")))))+1,99)&amp;"_"&amp;LEFT(FI149,FIND(" ",FI149)-1)&amp;"_"&amp;FJ149))</f>
        <v/>
      </c>
      <c r="FN149" s="386" t="str">
        <f>IF(FP149="","",IF((LEN(FP149)-LEN(SUBSTITUTE(FP149,"male","")))/LEN("male")&gt;1,"!",IF(RIGHT(FP149,1)=")","",IF(RIGHT(FP149,2)=") ","",IF(RIGHT(FP149,2)=").","","!!")))))</f>
        <v/>
      </c>
      <c r="FO149" s="397"/>
      <c r="FP149" s="415"/>
      <c r="FQ149" s="387" t="str">
        <f t="shared" si="435"/>
        <v/>
      </c>
      <c r="FR149" s="388" t="str">
        <f>IF(FU149="","",FQ$1)</f>
        <v/>
      </c>
      <c r="FS149" s="396"/>
      <c r="FT149" s="397"/>
      <c r="FU149" s="390" t="str">
        <f>IF(GB149="","",IF(ISNUMBER(SEARCH(":",GB149)),MID(GB149,FIND(":",GB149)+2,FIND("(",GB149)-FIND(":",GB149)-3),LEFT(GB149,FIND("(",GB149)-2)))</f>
        <v/>
      </c>
      <c r="FV149" s="391" t="str">
        <f>IF(GB149="","",MID(GB149,FIND("(",GB149)+1,4))</f>
        <v/>
      </c>
      <c r="FW149" s="392" t="str">
        <f>IF(ISNUMBER(SEARCH("*female*",GB149)),"female",IF(ISNUMBER(SEARCH("*male*",GB149)),"male",""))</f>
        <v/>
      </c>
      <c r="FX149" s="393" t="str">
        <f>IF(GB149="","",IF(ISERROR(MID(GB149,FIND("male,",GB149)+6,(FIND(")",GB149)-(FIND("male,",GB149)+6))))=TRUE,"missing/error",MID(GB149,FIND("male,",GB149)+6,(FIND(")",GB149)-(FIND("male,",GB149)+6)))))</f>
        <v/>
      </c>
      <c r="FY149" s="394" t="str">
        <f>IF(FU149="","",(MID(FU149,(SEARCH("^^",SUBSTITUTE(FU149," ","^^",LEN(FU149)-LEN(SUBSTITUTE(FU149," ","")))))+1,99)&amp;"_"&amp;LEFT(FU149,FIND(" ",FU149)-1)&amp;"_"&amp;FV149))</f>
        <v/>
      </c>
      <c r="FZ149" s="386" t="str">
        <f>IF(GB149="","",IF((LEN(GB149)-LEN(SUBSTITUTE(GB149,"male","")))/LEN("male")&gt;1,"!",IF(RIGHT(GB149,1)=")","",IF(RIGHT(GB149,2)=") ","",IF(RIGHT(GB149,2)=").","","!!")))))</f>
        <v/>
      </c>
      <c r="GA149" s="395"/>
      <c r="GB149" s="415"/>
      <c r="GC149" s="387" t="str">
        <f t="shared" si="436"/>
        <v/>
      </c>
      <c r="GD149" s="388" t="str">
        <f>IF(GG149="","",GC$1)</f>
        <v/>
      </c>
      <c r="GE149" s="396"/>
      <c r="GF149" s="397"/>
      <c r="GG149" s="400"/>
      <c r="GH149" s="391" t="str">
        <f>IF(GN149="","",MID(GN149,FIND("(",GN149)+1,4))</f>
        <v/>
      </c>
      <c r="GI149" s="401"/>
      <c r="GJ149" s="393"/>
      <c r="GK149" s="402"/>
      <c r="GL149" s="386"/>
      <c r="GM149" s="397"/>
      <c r="GN149" s="415"/>
      <c r="GO149" s="387" t="str">
        <f t="shared" si="437"/>
        <v/>
      </c>
      <c r="GP149" s="388" t="str">
        <f>IF(GS149="","",GO$1)</f>
        <v/>
      </c>
      <c r="GQ149" s="396"/>
      <c r="GR149" s="397"/>
      <c r="GS149" s="390" t="str">
        <f>IF(GZ149="","",IF(ISNUMBER(SEARCH(":",GZ149)),MID(GZ149,FIND(":",GZ149)+2,FIND("(",GZ149)-FIND(":",GZ149)-3),LEFT(GZ149,FIND("(",GZ149)-2)))</f>
        <v/>
      </c>
      <c r="GT149" s="391" t="str">
        <f>IF(GZ149="","",MID(GZ149,FIND("(",GZ149)+1,4))</f>
        <v/>
      </c>
      <c r="GU149" s="392" t="str">
        <f>IF(ISNUMBER(SEARCH("*female*",GZ149)),"female",IF(ISNUMBER(SEARCH("*male*",GZ149)),"male",""))</f>
        <v/>
      </c>
      <c r="GV149" s="393" t="str">
        <f>IF(GZ149="","",IF(ISERROR(MID(GZ149,FIND("male,",GZ149)+6,(FIND(")",GZ149)-(FIND("male,",GZ149)+6))))=TRUE,"missing/error",MID(GZ149,FIND("male,",GZ149)+6,(FIND(")",GZ149)-(FIND("male,",GZ149)+6)))))</f>
        <v/>
      </c>
      <c r="GW149" s="394" t="str">
        <f>IF(GS149="","",(MID(GS149,(SEARCH("^^",SUBSTITUTE(GS149," ","^^",LEN(GS149)-LEN(SUBSTITUTE(GS149," ","")))))+1,99)&amp;"_"&amp;LEFT(GS149,FIND(" ",GS149)-1)&amp;"_"&amp;GT149))</f>
        <v/>
      </c>
      <c r="GX149" s="386" t="str">
        <f>IF(GZ149="","",IF((LEN(GZ149)-LEN(SUBSTITUTE(GZ149,"male","")))/LEN("male")&gt;1,"!",IF(RIGHT(GZ149,1)=")","",IF(RIGHT(GZ149,2)=") ","",IF(RIGHT(GZ149,2)=").","","!!")))))</f>
        <v/>
      </c>
      <c r="GY149" s="395"/>
      <c r="GZ149" s="415"/>
      <c r="HA149" s="387" t="str">
        <f t="shared" si="438"/>
        <v/>
      </c>
      <c r="HB149" s="388" t="str">
        <f>IF(HE149="","",HA$1)</f>
        <v/>
      </c>
      <c r="HC149" s="396"/>
      <c r="HD149" s="397"/>
      <c r="HE149" s="390" t="str">
        <f>IF(HL149="","",IF(ISNUMBER(SEARCH(":",HL149)),MID(HL149,FIND(":",HL149)+2,FIND("(",HL149)-FIND(":",HL149)-3),LEFT(HL149,FIND("(",HL149)-2)))</f>
        <v/>
      </c>
      <c r="HF149" s="391" t="str">
        <f>IF(HL149="","",MID(HL149,FIND("(",HL149)+1,4))</f>
        <v/>
      </c>
      <c r="HG149" s="392" t="str">
        <f>IF(ISNUMBER(SEARCH("*female*",HL149)),"female",IF(ISNUMBER(SEARCH("*male*",HL149)),"male",""))</f>
        <v/>
      </c>
      <c r="HH149" s="393" t="str">
        <f>IF(HL149="","",IF(ISERROR(MID(HL149,FIND("male,",HL149)+6,(FIND(")",HL149)-(FIND("male,",HL149)+6))))=TRUE,"missing/error",MID(HL149,FIND("male,",HL149)+6,(FIND(")",HL149)-(FIND("male,",HL149)+6)))))</f>
        <v/>
      </c>
      <c r="HI149" s="394" t="str">
        <f>IF(HE149="","",(MID(HE149,(SEARCH("^^",SUBSTITUTE(HE149," ","^^",LEN(HE149)-LEN(SUBSTITUTE(HE149," ","")))))+1,99)&amp;"_"&amp;LEFT(HE149,FIND(" ",HE149)-1)&amp;"_"&amp;HF149))</f>
        <v/>
      </c>
      <c r="HJ149" s="386" t="str">
        <f>IF(HL149="","",IF((LEN(HL149)-LEN(SUBSTITUTE(HL149,"male","")))/LEN("male")&gt;1,"!",IF(RIGHT(HL149,1)=")","",IF(RIGHT(HL149,2)=") ","",IF(RIGHT(HL149,2)=").","","!!")))))</f>
        <v/>
      </c>
      <c r="HK149" s="397"/>
      <c r="HM149" s="387" t="str">
        <f t="shared" si="439"/>
        <v/>
      </c>
      <c r="HN149" s="388" t="s">
        <v>292</v>
      </c>
      <c r="HO149" s="396"/>
      <c r="HP149" s="389"/>
      <c r="HQ149" s="390" t="s">
        <v>292</v>
      </c>
      <c r="HR149" s="391" t="s">
        <v>292</v>
      </c>
      <c r="HS149" s="392" t="s">
        <v>292</v>
      </c>
      <c r="HT149" s="393" t="s">
        <v>292</v>
      </c>
      <c r="HU149" s="394" t="s">
        <v>292</v>
      </c>
      <c r="HV149" s="386" t="s">
        <v>292</v>
      </c>
      <c r="HW149" s="395"/>
      <c r="HY149" s="387">
        <f t="shared" si="440"/>
        <v>41269</v>
      </c>
      <c r="HZ149" s="388" t="s">
        <v>1472</v>
      </c>
      <c r="IA149" s="419">
        <v>41022</v>
      </c>
      <c r="IB149" s="419">
        <v>41183</v>
      </c>
      <c r="IC149" s="390" t="s">
        <v>1515</v>
      </c>
      <c r="ID149" s="391" t="s">
        <v>622</v>
      </c>
      <c r="IE149" s="392" t="s">
        <v>677</v>
      </c>
      <c r="IF149" s="393" t="s">
        <v>1336</v>
      </c>
      <c r="IG149" s="394" t="s">
        <v>1516</v>
      </c>
      <c r="IH149" s="386" t="s">
        <v>292</v>
      </c>
      <c r="II149" s="395"/>
      <c r="IJ149" s="420"/>
      <c r="IK149" s="387" t="str">
        <f t="shared" si="441"/>
        <v/>
      </c>
      <c r="IL149" s="388" t="s">
        <v>292</v>
      </c>
      <c r="IM149" s="419"/>
      <c r="IN149" s="419"/>
      <c r="IO149" s="390" t="s">
        <v>292</v>
      </c>
      <c r="IP149" s="391" t="s">
        <v>292</v>
      </c>
      <c r="IQ149" s="392" t="s">
        <v>292</v>
      </c>
      <c r="IR149" s="393" t="s">
        <v>292</v>
      </c>
      <c r="IS149" s="394" t="s">
        <v>292</v>
      </c>
      <c r="IT149" s="386" t="s">
        <v>292</v>
      </c>
      <c r="IU149" s="395"/>
      <c r="IV149" s="420" t="s">
        <v>292</v>
      </c>
      <c r="IW149" s="387" t="str">
        <f t="shared" ref="IW149:IW227" si="456">IF(JA149="","",IW$3)</f>
        <v/>
      </c>
      <c r="IX149" s="388" t="str">
        <f t="shared" ref="IX149:IX227" si="457">IF(JA149="","",IW$1)</f>
        <v/>
      </c>
      <c r="IY149" s="419" t="str">
        <f t="shared" si="246"/>
        <v/>
      </c>
      <c r="IZ149" s="396" t="str">
        <f t="shared" si="247"/>
        <v/>
      </c>
      <c r="JA149" s="390" t="str">
        <f t="shared" ref="JA149:JA227" si="458">IF(JH149="","",IF(ISNUMBER(SEARCH(":",JH149)),MID(JH149,FIND(":",JH149)+2,FIND("(",JH149)-FIND(":",JH149)-3),LEFT(JH149,FIND("(",JH149)-2)))</f>
        <v/>
      </c>
      <c r="JB149" s="391" t="str">
        <f t="shared" si="248"/>
        <v/>
      </c>
      <c r="JC149" s="392" t="str">
        <f t="shared" ref="JC149:JC227" si="459">IF(ISNUMBER(SEARCH("*female*",JH149)),"female",IF(ISNUMBER(SEARCH("*male*",JH149)),"male",""))</f>
        <v/>
      </c>
      <c r="JD149" s="393" t="str">
        <f t="shared" ref="JD149:JD227" si="460">IF(JH149="","",IF(ISERROR(MID(JH149,FIND("male,",JH149)+6,(FIND(")",JH149)-(FIND("male,",JH149)+6))))=TRUE,"missing/error",MID(JH149,FIND("male,",JH149)+6,(FIND(")",JH149)-(FIND("male,",JH149)+6)))))</f>
        <v/>
      </c>
      <c r="JE149" s="394" t="str">
        <f t="shared" si="455"/>
        <v/>
      </c>
      <c r="JF149" s="386" t="str">
        <f t="shared" ref="JF149:JF227" si="461">IF(JH149="","",IF((LEN(JH149)-LEN(SUBSTITUTE(JH149,"male","")))/LEN("male")&gt;1,"!",IF(RIGHT(JH149,1)=")","",IF(RIGHT(JH149,2)=") ","",IF(RIGHT(JH149,2)=").","","!!")))))</f>
        <v/>
      </c>
      <c r="JG149" s="395"/>
      <c r="JH149" s="420" t="s">
        <v>292</v>
      </c>
      <c r="JI149" s="387" t="str">
        <f t="shared" si="411"/>
        <v/>
      </c>
      <c r="JJ149" s="388" t="str">
        <f t="shared" si="412"/>
        <v/>
      </c>
      <c r="JK149" s="419" t="str">
        <f t="shared" si="420"/>
        <v/>
      </c>
      <c r="JL149" s="396" t="str">
        <f t="shared" si="413"/>
        <v/>
      </c>
      <c r="JM149" s="390" t="str">
        <f t="shared" si="414"/>
        <v/>
      </c>
      <c r="JN149" s="391" t="str">
        <f t="shared" si="415"/>
        <v/>
      </c>
      <c r="JO149" s="392" t="str">
        <f t="shared" si="416"/>
        <v/>
      </c>
      <c r="JP149" s="393" t="str">
        <f t="shared" si="417"/>
        <v/>
      </c>
      <c r="JQ149" s="394" t="str">
        <f t="shared" si="418"/>
        <v/>
      </c>
      <c r="JR149" s="386" t="str">
        <f t="shared" si="419"/>
        <v/>
      </c>
      <c r="JS149" s="395"/>
      <c r="JT149" s="420" t="s">
        <v>292</v>
      </c>
      <c r="JU149" s="387" t="str">
        <f t="shared" si="394"/>
        <v/>
      </c>
      <c r="JV149" s="388" t="str">
        <f t="shared" si="395"/>
        <v/>
      </c>
      <c r="JW149" s="419" t="str">
        <f t="shared" si="396"/>
        <v/>
      </c>
      <c r="JX149" s="396" t="str">
        <f t="shared" si="397"/>
        <v/>
      </c>
      <c r="JY149" s="390" t="str">
        <f t="shared" si="398"/>
        <v/>
      </c>
      <c r="JZ149" s="391" t="str">
        <f t="shared" si="399"/>
        <v/>
      </c>
      <c r="KA149" s="392" t="str">
        <f t="shared" si="400"/>
        <v/>
      </c>
      <c r="KB149" s="393" t="str">
        <f t="shared" si="401"/>
        <v/>
      </c>
      <c r="KC149" s="394" t="str">
        <f t="shared" si="402"/>
        <v/>
      </c>
      <c r="KD149" s="386" t="str">
        <f t="shared" si="403"/>
        <v/>
      </c>
      <c r="KE149" s="395"/>
      <c r="KF149" s="420"/>
      <c r="KG149" s="387" t="str">
        <f t="shared" si="385"/>
        <v/>
      </c>
      <c r="KH149" s="388" t="str">
        <f t="shared" si="386"/>
        <v/>
      </c>
      <c r="KI149" s="419" t="str">
        <f t="shared" si="387"/>
        <v/>
      </c>
      <c r="KJ149" s="396" t="str">
        <f t="shared" si="388"/>
        <v/>
      </c>
      <c r="KK149" s="390" t="str">
        <f t="shared" si="389"/>
        <v/>
      </c>
      <c r="KL149" s="391" t="str">
        <f t="shared" si="404"/>
        <v/>
      </c>
      <c r="KM149" s="392" t="str">
        <f t="shared" si="390"/>
        <v/>
      </c>
      <c r="KN149" s="393" t="str">
        <f t="shared" si="391"/>
        <v/>
      </c>
      <c r="KO149" s="394" t="str">
        <f t="shared" si="392"/>
        <v/>
      </c>
      <c r="KP149" s="386" t="str">
        <f t="shared" si="393"/>
        <v/>
      </c>
      <c r="KQ149" s="395"/>
      <c r="KR149" s="420"/>
    </row>
    <row r="150" spans="1:304" ht="13.5" customHeight="1">
      <c r="A150" s="385"/>
      <c r="B150" s="420" t="s">
        <v>1778</v>
      </c>
      <c r="E150" s="387" t="str">
        <f t="shared" si="421"/>
        <v/>
      </c>
      <c r="F150" s="399"/>
      <c r="G150" s="396"/>
      <c r="H150" s="397"/>
      <c r="I150" s="400"/>
      <c r="J150" s="403"/>
      <c r="K150" s="401"/>
      <c r="L150" s="393"/>
      <c r="M150" s="402"/>
      <c r="O150" s="397"/>
      <c r="Q150" s="387" t="str">
        <f t="shared" si="422"/>
        <v/>
      </c>
      <c r="R150" s="399"/>
      <c r="S150" s="396"/>
      <c r="T150" s="397"/>
      <c r="U150" s="400"/>
      <c r="V150" s="403"/>
      <c r="W150" s="401"/>
      <c r="X150" s="393"/>
      <c r="Y150" s="402"/>
      <c r="AA150" s="397"/>
      <c r="AB150" s="415"/>
      <c r="AC150" s="387" t="str">
        <f t="shared" si="423"/>
        <v/>
      </c>
      <c r="AD150" s="399"/>
      <c r="AE150" s="396"/>
      <c r="AF150" s="397"/>
      <c r="AG150" s="400"/>
      <c r="AH150" s="403"/>
      <c r="AI150" s="401"/>
      <c r="AJ150" s="393"/>
      <c r="AK150" s="402"/>
      <c r="AL150" s="386"/>
      <c r="AM150" s="397"/>
      <c r="AN150" s="386"/>
      <c r="AO150" s="387" t="str">
        <f t="shared" si="424"/>
        <v/>
      </c>
      <c r="AP150" s="399"/>
      <c r="AQ150" s="396"/>
      <c r="AR150" s="397"/>
      <c r="AS150" s="400"/>
      <c r="AT150" s="391" t="str">
        <f>IF(AZ150="","",MID(AZ150,FIND("(",AZ150)+1,4))</f>
        <v/>
      </c>
      <c r="AU150" s="401"/>
      <c r="AV150" s="393"/>
      <c r="AW150" s="402"/>
      <c r="AX150" s="386"/>
      <c r="AY150" s="397"/>
      <c r="AZ150" s="415"/>
      <c r="BA150" s="387" t="str">
        <f t="shared" si="425"/>
        <v/>
      </c>
      <c r="BB150" s="399"/>
      <c r="BC150" s="396"/>
      <c r="BD150" s="397"/>
      <c r="BE150" s="400"/>
      <c r="BF150" s="403"/>
      <c r="BG150" s="401"/>
      <c r="BH150" s="393"/>
      <c r="BI150" s="402"/>
      <c r="BJ150" s="386"/>
      <c r="BK150" s="397"/>
      <c r="BL150" s="415"/>
      <c r="BM150" s="387" t="str">
        <f t="shared" si="426"/>
        <v/>
      </c>
      <c r="BN150" s="399"/>
      <c r="BO150" s="396"/>
      <c r="BP150" s="397"/>
      <c r="BQ150" s="400"/>
      <c r="BR150" s="403"/>
      <c r="BS150" s="401"/>
      <c r="BT150" s="393"/>
      <c r="BU150" s="402"/>
      <c r="BV150" s="386"/>
      <c r="BW150" s="397"/>
      <c r="BX150" s="386"/>
      <c r="BY150" s="387" t="str">
        <f t="shared" si="427"/>
        <v/>
      </c>
      <c r="BZ150" s="399"/>
      <c r="CA150" s="396"/>
      <c r="CB150" s="397"/>
      <c r="CC150" s="400"/>
      <c r="CD150" s="403"/>
      <c r="CE150" s="401"/>
      <c r="CF150" s="393"/>
      <c r="CG150" s="402"/>
      <c r="CH150" s="386"/>
      <c r="CI150" s="397"/>
      <c r="CJ150" s="386"/>
      <c r="CK150" s="387" t="str">
        <f t="shared" si="428"/>
        <v/>
      </c>
      <c r="CL150" s="399"/>
      <c r="CM150" s="396"/>
      <c r="CN150" s="397"/>
      <c r="CO150" s="400"/>
      <c r="CP150" s="391" t="str">
        <f>IF(CV150="","",MID(CV150,FIND("(",CV150)+1,4))</f>
        <v/>
      </c>
      <c r="CQ150" s="401"/>
      <c r="CR150" s="393"/>
      <c r="CS150" s="402"/>
      <c r="CT150" s="386"/>
      <c r="CU150" s="397"/>
      <c r="CV150" s="386"/>
      <c r="CW150" s="387" t="str">
        <f t="shared" si="429"/>
        <v/>
      </c>
      <c r="CX150" s="399"/>
      <c r="CY150" s="396"/>
      <c r="CZ150" s="397"/>
      <c r="DA150" s="400"/>
      <c r="DB150" s="391" t="str">
        <f>IF(DH150="","",MID(DH150,FIND("(",DH150)+1,4))</f>
        <v/>
      </c>
      <c r="DC150" s="401"/>
      <c r="DD150" s="393"/>
      <c r="DE150" s="402"/>
      <c r="DF150" s="386"/>
      <c r="DG150" s="397"/>
      <c r="DH150" s="415"/>
      <c r="DI150" s="387" t="str">
        <f t="shared" si="430"/>
        <v/>
      </c>
      <c r="DJ150" s="399"/>
      <c r="DK150" s="396"/>
      <c r="DL150" s="397"/>
      <c r="DM150" s="400"/>
      <c r="DN150" s="391" t="str">
        <f>IF(DT150="","",MID(DT150,FIND("(",DT150)+1,4))</f>
        <v/>
      </c>
      <c r="DO150" s="401"/>
      <c r="DP150" s="393"/>
      <c r="DQ150" s="402"/>
      <c r="DR150" s="386"/>
      <c r="DS150" s="397"/>
      <c r="DT150" s="415"/>
      <c r="DU150" s="387" t="str">
        <f t="shared" si="431"/>
        <v/>
      </c>
      <c r="DV150" s="399"/>
      <c r="DW150" s="396"/>
      <c r="DX150" s="397"/>
      <c r="DY150" s="400"/>
      <c r="DZ150" s="391" t="str">
        <f>IF(EF150="","",MID(EF150,FIND("(",EF150)+1,4))</f>
        <v/>
      </c>
      <c r="EA150" s="401"/>
      <c r="EB150" s="393"/>
      <c r="EC150" s="402"/>
      <c r="ED150" s="386"/>
      <c r="EE150" s="397"/>
      <c r="EF150" s="415"/>
      <c r="EG150" s="387" t="str">
        <f t="shared" si="432"/>
        <v/>
      </c>
      <c r="EH150" s="399"/>
      <c r="EI150" s="396"/>
      <c r="EJ150" s="397"/>
      <c r="EK150" s="400"/>
      <c r="EL150" s="391" t="str">
        <f>IF(ER150="","",MID(ER150,FIND("(",ER150)+1,4))</f>
        <v/>
      </c>
      <c r="EM150" s="401"/>
      <c r="EN150" s="393"/>
      <c r="EO150" s="402"/>
      <c r="EP150" s="386" t="str">
        <f>IF(ER150="","",IF((LEN(ER150)-LEN(SUBSTITUTE(ER150,"male","")))/LEN("male")&gt;1,"!",IF(RIGHT(ER150,1)=")","",IF(RIGHT(ER150,2)=") ","",IF(RIGHT(ER150,2)=").","","!!")))))</f>
        <v/>
      </c>
      <c r="EQ150" s="397"/>
      <c r="ER150" s="415"/>
      <c r="ES150" s="387" t="str">
        <f t="shared" si="433"/>
        <v/>
      </c>
      <c r="ET150" s="388" t="str">
        <f>IF(EW150="","",ES$1)</f>
        <v/>
      </c>
      <c r="EU150" s="396"/>
      <c r="EV150" s="397"/>
      <c r="EW150" s="400"/>
      <c r="EX150" s="391" t="str">
        <f>IF(FD150="","",MID(FD150,FIND("(",FD150)+1,4))</f>
        <v/>
      </c>
      <c r="EY150" s="401"/>
      <c r="EZ150" s="393"/>
      <c r="FA150" s="402"/>
      <c r="FB150" s="386"/>
      <c r="FC150" s="397"/>
      <c r="FD150" s="415"/>
      <c r="FE150" s="387" t="str">
        <f t="shared" si="434"/>
        <v/>
      </c>
      <c r="FF150" s="388" t="str">
        <f>IF(FI150="","",FE$1)</f>
        <v/>
      </c>
      <c r="FG150" s="396"/>
      <c r="FH150" s="397"/>
      <c r="FI150" s="400"/>
      <c r="FJ150" s="391" t="str">
        <f>IF(FP150="","",MID(FP150,FIND("(",FP150)+1,4))</f>
        <v/>
      </c>
      <c r="FK150" s="401"/>
      <c r="FL150" s="393"/>
      <c r="FM150" s="402"/>
      <c r="FN150" s="386"/>
      <c r="FO150" s="397"/>
      <c r="FP150" s="415"/>
      <c r="FQ150" s="387" t="str">
        <f t="shared" si="435"/>
        <v/>
      </c>
      <c r="FR150" s="388" t="str">
        <f>IF(FU150="","",FQ$1)</f>
        <v/>
      </c>
      <c r="FS150" s="396"/>
      <c r="FT150" s="397"/>
      <c r="FU150" s="400"/>
      <c r="FV150" s="391" t="str">
        <f>IF(GB150="","",MID(GB150,FIND("(",GB150)+1,4))</f>
        <v/>
      </c>
      <c r="FW150" s="401"/>
      <c r="FX150" s="393"/>
      <c r="FY150" s="402"/>
      <c r="FZ150" s="386"/>
      <c r="GA150" s="397"/>
      <c r="GB150" s="415"/>
      <c r="GC150" s="387" t="str">
        <f t="shared" si="436"/>
        <v/>
      </c>
      <c r="GD150" s="388" t="str">
        <f>IF(GG150="","",GC$1)</f>
        <v/>
      </c>
      <c r="GE150" s="396"/>
      <c r="GF150" s="397"/>
      <c r="GG150" s="400"/>
      <c r="GH150" s="391" t="str">
        <f>IF(GN150="","",MID(GN150,FIND("(",GN150)+1,4))</f>
        <v/>
      </c>
      <c r="GI150" s="401"/>
      <c r="GJ150" s="393"/>
      <c r="GK150" s="402"/>
      <c r="GL150" s="386"/>
      <c r="GM150" s="397"/>
      <c r="GN150" s="415"/>
      <c r="GO150" s="387" t="str">
        <f t="shared" si="437"/>
        <v/>
      </c>
      <c r="GP150" s="388" t="str">
        <f>IF(GS150="","",GO$1)</f>
        <v/>
      </c>
      <c r="GQ150" s="396"/>
      <c r="GR150" s="397"/>
      <c r="GS150" s="390" t="str">
        <f>IF(GZ150="","",IF(ISNUMBER(SEARCH(":",GZ150)),MID(GZ150,FIND(":",GZ150)+2,FIND("(",GZ150)-FIND(":",GZ150)-3),LEFT(GZ150,FIND("(",GZ150)-2)))</f>
        <v/>
      </c>
      <c r="GT150" s="391" t="str">
        <f>IF(GZ150="","",MID(GZ150,FIND("(",GZ150)+1,4))</f>
        <v/>
      </c>
      <c r="GU150" s="392" t="str">
        <f>IF(ISNUMBER(SEARCH("*female*",GZ150)),"female",IF(ISNUMBER(SEARCH("*male*",GZ150)),"male",""))</f>
        <v/>
      </c>
      <c r="GV150" s="393" t="str">
        <f>IF(GZ150="","",IF(ISERROR(MID(GZ150,FIND("male,",GZ150)+6,(FIND(")",GZ150)-(FIND("male,",GZ150)+6))))=TRUE,"missing/error",MID(GZ150,FIND("male,",GZ150)+6,(FIND(")",GZ150)-(FIND("male,",GZ150)+6)))))</f>
        <v/>
      </c>
      <c r="GW150" s="394" t="str">
        <f>IF(GS150="","",(MID(GS150,(SEARCH("^^",SUBSTITUTE(GS150," ","^^",LEN(GS150)-LEN(SUBSTITUTE(GS150," ","")))))+1,99)&amp;"_"&amp;LEFT(GS150,FIND(" ",GS150)-1)&amp;"_"&amp;GT150))</f>
        <v/>
      </c>
      <c r="GX150" s="386" t="str">
        <f>IF(GZ150="","",IF((LEN(GZ150)-LEN(SUBSTITUTE(GZ150,"male","")))/LEN("male")&gt;1,"!",IF(RIGHT(GZ150,1)=")","",IF(RIGHT(GZ150,2)=") ","",IF(RIGHT(GZ150,2)=").","","!!")))))</f>
        <v/>
      </c>
      <c r="GY150" s="395"/>
      <c r="GZ150" s="415"/>
      <c r="HA150" s="387" t="str">
        <f t="shared" si="438"/>
        <v/>
      </c>
      <c r="HB150" s="388" t="str">
        <f>IF(HE150="","",HA$1)</f>
        <v/>
      </c>
      <c r="HC150" s="396"/>
      <c r="HD150" s="397"/>
      <c r="HE150" s="390" t="str">
        <f>IF(HL150="","",IF(ISNUMBER(SEARCH(":",HL150)),MID(HL150,FIND(":",HL150)+2,FIND("(",HL150)-FIND(":",HL150)-3),LEFT(HL150,FIND("(",HL150)-2)))</f>
        <v/>
      </c>
      <c r="HF150" s="391" t="str">
        <f>IF(HL150="","",MID(HL150,FIND("(",HL150)+1,4))</f>
        <v/>
      </c>
      <c r="HG150" s="392" t="str">
        <f>IF(ISNUMBER(SEARCH("*female*",HL150)),"female",IF(ISNUMBER(SEARCH("*male*",HL150)),"male",""))</f>
        <v/>
      </c>
      <c r="HH150" s="393" t="str">
        <f>IF(HL150="","",IF(ISERROR(MID(HL150,FIND("male,",HL150)+6,(FIND(")",HL150)-(FIND("male,",HL150)+6))))=TRUE,"missing/error",MID(HL150,FIND("male,",HL150)+6,(FIND(")",HL150)-(FIND("male,",HL150)+6)))))</f>
        <v/>
      </c>
      <c r="HI150" s="394" t="str">
        <f>IF(HE150="","",(MID(HE150,(SEARCH("^^",SUBSTITUTE(HE150," ","^^",LEN(HE150)-LEN(SUBSTITUTE(HE150," ","")))))+1,99)&amp;"_"&amp;LEFT(HE150,FIND(" ",HE150)-1)&amp;"_"&amp;HF150))</f>
        <v/>
      </c>
      <c r="HJ150" s="386" t="str">
        <f>IF(HL150="","",IF((LEN(HL150)-LEN(SUBSTITUTE(HL150,"male","")))/LEN("male")&gt;1,"!",IF(RIGHT(HL150,1)=")","",IF(RIGHT(HL150,2)=") ","",IF(RIGHT(HL150,2)=").","","!!")))))</f>
        <v/>
      </c>
      <c r="HK150" s="397"/>
      <c r="HM150" s="387" t="str">
        <f t="shared" si="439"/>
        <v/>
      </c>
      <c r="HN150" s="388" t="s">
        <v>292</v>
      </c>
      <c r="HO150" s="396"/>
      <c r="HP150" s="389"/>
      <c r="HQ150" s="390" t="s">
        <v>292</v>
      </c>
      <c r="HR150" s="391" t="s">
        <v>292</v>
      </c>
      <c r="HS150" s="392" t="s">
        <v>292</v>
      </c>
      <c r="HT150" s="393" t="s">
        <v>292</v>
      </c>
      <c r="HU150" s="394" t="s">
        <v>292</v>
      </c>
      <c r="HV150" s="386" t="s">
        <v>292</v>
      </c>
      <c r="HW150" s="395"/>
      <c r="HY150" s="387">
        <f t="shared" si="440"/>
        <v>41269</v>
      </c>
      <c r="HZ150" s="388" t="s">
        <v>1472</v>
      </c>
      <c r="IA150" s="419">
        <v>41183</v>
      </c>
      <c r="IB150" s="419">
        <v>41269</v>
      </c>
      <c r="IC150" s="390" t="s">
        <v>1577</v>
      </c>
      <c r="ID150" s="391" t="s">
        <v>1562</v>
      </c>
      <c r="IE150" s="392" t="s">
        <v>615</v>
      </c>
      <c r="IF150" s="393" t="s">
        <v>1336</v>
      </c>
      <c r="IG150" s="394" t="s">
        <v>1578</v>
      </c>
      <c r="IH150" s="386" t="s">
        <v>292</v>
      </c>
      <c r="II150" s="395"/>
      <c r="IJ150" s="420"/>
      <c r="IK150" s="387" t="str">
        <f t="shared" si="441"/>
        <v/>
      </c>
      <c r="IL150" s="388" t="s">
        <v>292</v>
      </c>
      <c r="IO150" s="390" t="s">
        <v>292</v>
      </c>
      <c r="IP150" s="391" t="s">
        <v>292</v>
      </c>
      <c r="IQ150" s="392" t="s">
        <v>292</v>
      </c>
      <c r="IR150" s="393" t="s">
        <v>292</v>
      </c>
      <c r="IS150" s="394" t="s">
        <v>292</v>
      </c>
      <c r="IT150" s="386" t="s">
        <v>292</v>
      </c>
      <c r="IU150" s="395"/>
      <c r="IV150" s="364" t="s">
        <v>292</v>
      </c>
      <c r="IW150" s="387" t="str">
        <f t="shared" si="456"/>
        <v/>
      </c>
      <c r="IX150" s="388" t="str">
        <f t="shared" si="457"/>
        <v/>
      </c>
      <c r="IY150" s="419" t="str">
        <f t="shared" ref="IY150:IY227" si="462">IF(JA150="","",IW$2)</f>
        <v/>
      </c>
      <c r="IZ150" s="396" t="str">
        <f t="shared" ref="IZ150:IZ227" si="463">IF(JA150="","",IW$3)</f>
        <v/>
      </c>
      <c r="JA150" s="390" t="str">
        <f t="shared" si="458"/>
        <v/>
      </c>
      <c r="JB150" s="391" t="str">
        <f t="shared" ref="JB150:JB227" si="464">IF(JH150="","",MID(JH150,FIND("(",JH150)+1,4))</f>
        <v/>
      </c>
      <c r="JC150" s="392" t="str">
        <f t="shared" si="459"/>
        <v/>
      </c>
      <c r="JD150" s="393" t="str">
        <f t="shared" si="460"/>
        <v/>
      </c>
      <c r="JE150" s="394" t="str">
        <f t="shared" si="455"/>
        <v/>
      </c>
      <c r="JF150" s="386" t="str">
        <f t="shared" si="461"/>
        <v/>
      </c>
      <c r="JG150" s="395"/>
      <c r="JH150" s="420" t="s">
        <v>292</v>
      </c>
      <c r="JI150" s="387" t="str">
        <f t="shared" si="411"/>
        <v/>
      </c>
      <c r="JJ150" s="388" t="str">
        <f t="shared" si="412"/>
        <v/>
      </c>
      <c r="JK150" s="419" t="str">
        <f t="shared" si="420"/>
        <v/>
      </c>
      <c r="JL150" s="396" t="str">
        <f t="shared" si="413"/>
        <v/>
      </c>
      <c r="JM150" s="390" t="str">
        <f t="shared" si="414"/>
        <v/>
      </c>
      <c r="JN150" s="391" t="str">
        <f t="shared" si="415"/>
        <v/>
      </c>
      <c r="JO150" s="392" t="str">
        <f t="shared" si="416"/>
        <v/>
      </c>
      <c r="JP150" s="393" t="str">
        <f t="shared" si="417"/>
        <v/>
      </c>
      <c r="JQ150" s="394" t="str">
        <f t="shared" si="418"/>
        <v/>
      </c>
      <c r="JR150" s="386" t="str">
        <f t="shared" si="419"/>
        <v/>
      </c>
      <c r="JS150" s="395"/>
      <c r="JT150" s="420" t="s">
        <v>292</v>
      </c>
      <c r="JU150" s="387" t="str">
        <f t="shared" si="394"/>
        <v/>
      </c>
      <c r="JV150" s="388" t="str">
        <f t="shared" si="395"/>
        <v/>
      </c>
      <c r="JW150" s="419" t="str">
        <f t="shared" si="396"/>
        <v/>
      </c>
      <c r="JX150" s="396" t="str">
        <f t="shared" si="397"/>
        <v/>
      </c>
      <c r="JY150" s="390" t="str">
        <f t="shared" si="398"/>
        <v/>
      </c>
      <c r="JZ150" s="391" t="str">
        <f t="shared" si="399"/>
        <v/>
      </c>
      <c r="KA150" s="392" t="str">
        <f t="shared" si="400"/>
        <v/>
      </c>
      <c r="KB150" s="393" t="str">
        <f t="shared" si="401"/>
        <v/>
      </c>
      <c r="KC150" s="394" t="str">
        <f t="shared" si="402"/>
        <v/>
      </c>
      <c r="KD150" s="386" t="str">
        <f t="shared" si="403"/>
        <v/>
      </c>
      <c r="KE150" s="395"/>
      <c r="KG150" s="387" t="str">
        <f t="shared" si="385"/>
        <v/>
      </c>
      <c r="KH150" s="388" t="str">
        <f t="shared" si="386"/>
        <v/>
      </c>
      <c r="KI150" s="419" t="str">
        <f t="shared" si="387"/>
        <v/>
      </c>
      <c r="KJ150" s="396" t="str">
        <f t="shared" si="388"/>
        <v/>
      </c>
      <c r="KK150" s="390" t="str">
        <f t="shared" si="389"/>
        <v/>
      </c>
      <c r="KL150" s="391" t="str">
        <f t="shared" si="404"/>
        <v/>
      </c>
      <c r="KM150" s="392" t="str">
        <f t="shared" si="390"/>
        <v/>
      </c>
      <c r="KN150" s="393" t="str">
        <f t="shared" si="391"/>
        <v/>
      </c>
      <c r="KO150" s="394" t="str">
        <f t="shared" si="392"/>
        <v/>
      </c>
      <c r="KP150" s="386" t="str">
        <f t="shared" si="393"/>
        <v/>
      </c>
      <c r="KQ150" s="395"/>
    </row>
    <row r="151" spans="1:304" ht="13.5" customHeight="1">
      <c r="A151" s="385"/>
      <c r="B151" s="415" t="s">
        <v>339</v>
      </c>
      <c r="E151" s="387" t="str">
        <f t="shared" si="421"/>
        <v/>
      </c>
      <c r="F151" s="399"/>
      <c r="G151" s="389" t="s">
        <v>292</v>
      </c>
      <c r="H151" s="389" t="s">
        <v>292</v>
      </c>
      <c r="I151" s="400"/>
      <c r="J151" s="391" t="s">
        <v>292</v>
      </c>
      <c r="K151" s="401"/>
      <c r="L151" s="393"/>
      <c r="M151" s="402"/>
      <c r="O151" s="397"/>
      <c r="P151" s="415"/>
      <c r="Q151" s="387" t="str">
        <f t="shared" si="422"/>
        <v/>
      </c>
      <c r="R151" s="399"/>
      <c r="S151" s="389" t="s">
        <v>292</v>
      </c>
      <c r="T151" s="389" t="s">
        <v>292</v>
      </c>
      <c r="U151" s="400"/>
      <c r="V151" s="391" t="s">
        <v>292</v>
      </c>
      <c r="W151" s="401"/>
      <c r="X151" s="393"/>
      <c r="Y151" s="402"/>
      <c r="AA151" s="397"/>
      <c r="AB151" s="415"/>
      <c r="AC151" s="387" t="str">
        <f t="shared" si="423"/>
        <v/>
      </c>
      <c r="AD151" s="399"/>
      <c r="AE151" s="389" t="s">
        <v>292</v>
      </c>
      <c r="AF151" s="389" t="s">
        <v>292</v>
      </c>
      <c r="AG151" s="400"/>
      <c r="AH151" s="391" t="s">
        <v>292</v>
      </c>
      <c r="AI151" s="401"/>
      <c r="AJ151" s="393"/>
      <c r="AK151" s="402"/>
      <c r="AL151" s="386"/>
      <c r="AM151" s="397"/>
      <c r="AN151" s="415"/>
      <c r="AO151" s="387" t="str">
        <f t="shared" si="424"/>
        <v/>
      </c>
      <c r="AP151" s="399"/>
      <c r="AQ151" s="389" t="s">
        <v>292</v>
      </c>
      <c r="AR151" s="389" t="s">
        <v>292</v>
      </c>
      <c r="AS151" s="400"/>
      <c r="AT151" s="391" t="s">
        <v>292</v>
      </c>
      <c r="AU151" s="401"/>
      <c r="AV151" s="393"/>
      <c r="AW151" s="402"/>
      <c r="AX151" s="386"/>
      <c r="AY151" s="397"/>
      <c r="AZ151" s="415"/>
      <c r="BA151" s="387" t="str">
        <f t="shared" si="425"/>
        <v/>
      </c>
      <c r="BB151" s="399"/>
      <c r="BC151" s="389" t="s">
        <v>292</v>
      </c>
      <c r="BD151" s="389" t="s">
        <v>292</v>
      </c>
      <c r="BE151" s="400"/>
      <c r="BF151" s="391" t="s">
        <v>292</v>
      </c>
      <c r="BG151" s="401"/>
      <c r="BH151" s="393"/>
      <c r="BI151" s="402"/>
      <c r="BJ151" s="386"/>
      <c r="BK151" s="397"/>
      <c r="BL151" s="415"/>
      <c r="BM151" s="387" t="str">
        <f t="shared" si="426"/>
        <v/>
      </c>
      <c r="BN151" s="399"/>
      <c r="BO151" s="389" t="s">
        <v>292</v>
      </c>
      <c r="BP151" s="389" t="s">
        <v>292</v>
      </c>
      <c r="BQ151" s="400"/>
      <c r="BR151" s="391" t="s">
        <v>292</v>
      </c>
      <c r="BS151" s="401"/>
      <c r="BT151" s="393"/>
      <c r="BU151" s="402"/>
      <c r="BV151" s="386"/>
      <c r="BW151" s="397"/>
      <c r="BX151" s="421"/>
      <c r="BY151" s="387" t="str">
        <f t="shared" si="427"/>
        <v/>
      </c>
      <c r="BZ151" s="399"/>
      <c r="CA151" s="389" t="s">
        <v>292</v>
      </c>
      <c r="CB151" s="389" t="s">
        <v>292</v>
      </c>
      <c r="CC151" s="400"/>
      <c r="CD151" s="391" t="s">
        <v>292</v>
      </c>
      <c r="CE151" s="401"/>
      <c r="CF151" s="393"/>
      <c r="CG151" s="402"/>
      <c r="CH151" s="386"/>
      <c r="CI151" s="397"/>
      <c r="CJ151" s="421"/>
      <c r="CK151" s="387" t="str">
        <f t="shared" si="428"/>
        <v/>
      </c>
      <c r="CL151" s="399"/>
      <c r="CM151" s="389" t="s">
        <v>292</v>
      </c>
      <c r="CN151" s="389" t="s">
        <v>292</v>
      </c>
      <c r="CO151" s="400"/>
      <c r="CP151" s="391" t="s">
        <v>292</v>
      </c>
      <c r="CQ151" s="401"/>
      <c r="CR151" s="393"/>
      <c r="CS151" s="402"/>
      <c r="CT151" s="386"/>
      <c r="CU151" s="397"/>
      <c r="CV151" s="415"/>
      <c r="CW151" s="387" t="str">
        <f t="shared" si="429"/>
        <v/>
      </c>
      <c r="CX151" s="388" t="s">
        <v>292</v>
      </c>
      <c r="CY151" s="389" t="s">
        <v>292</v>
      </c>
      <c r="CZ151" s="389" t="s">
        <v>292</v>
      </c>
      <c r="DA151" s="390" t="s">
        <v>292</v>
      </c>
      <c r="DB151" s="391" t="s">
        <v>292</v>
      </c>
      <c r="DC151" s="392" t="s">
        <v>292</v>
      </c>
      <c r="DD151" s="393" t="s">
        <v>292</v>
      </c>
      <c r="DE151" s="394" t="s">
        <v>292</v>
      </c>
      <c r="DF151" s="386"/>
      <c r="DG151" s="397"/>
      <c r="DH151" s="415"/>
      <c r="DI151" s="387" t="str">
        <f t="shared" si="430"/>
        <v/>
      </c>
      <c r="DJ151" s="388" t="s">
        <v>292</v>
      </c>
      <c r="DK151" s="389" t="s">
        <v>292</v>
      </c>
      <c r="DL151" s="389" t="s">
        <v>292</v>
      </c>
      <c r="DM151" s="390" t="s">
        <v>292</v>
      </c>
      <c r="DN151" s="391" t="s">
        <v>292</v>
      </c>
      <c r="DO151" s="392" t="s">
        <v>292</v>
      </c>
      <c r="DP151" s="393" t="s">
        <v>292</v>
      </c>
      <c r="DQ151" s="394" t="s">
        <v>292</v>
      </c>
      <c r="DR151" s="386" t="s">
        <v>292</v>
      </c>
      <c r="DS151" s="397"/>
      <c r="DT151" s="415"/>
      <c r="DU151" s="387">
        <f t="shared" si="431"/>
        <v>37944</v>
      </c>
      <c r="DV151" s="388" t="s">
        <v>367</v>
      </c>
      <c r="DW151" s="389">
        <v>37529</v>
      </c>
      <c r="DX151" s="389">
        <v>37944</v>
      </c>
      <c r="DY151" s="390" t="s">
        <v>856</v>
      </c>
      <c r="DZ151" s="391" t="s">
        <v>653</v>
      </c>
      <c r="EA151" s="392" t="s">
        <v>615</v>
      </c>
      <c r="EB151" s="393" t="s">
        <v>1335</v>
      </c>
      <c r="EC151" s="394" t="s">
        <v>857</v>
      </c>
      <c r="ED151" s="386" t="s">
        <v>292</v>
      </c>
      <c r="EE151" s="397"/>
      <c r="EF151" s="415"/>
      <c r="EG151" s="387">
        <f t="shared" si="432"/>
        <v>38616</v>
      </c>
      <c r="EH151" s="388" t="s">
        <v>368</v>
      </c>
      <c r="EI151" s="389">
        <v>37944</v>
      </c>
      <c r="EJ151" s="389">
        <v>38114</v>
      </c>
      <c r="EK151" s="390" t="s">
        <v>1253</v>
      </c>
      <c r="EL151" s="391" t="s">
        <v>755</v>
      </c>
      <c r="EM151" s="392" t="s">
        <v>615</v>
      </c>
      <c r="EN151" s="393" t="s">
        <v>1335</v>
      </c>
      <c r="EO151" s="394" t="s">
        <v>1254</v>
      </c>
      <c r="EP151" s="386" t="s">
        <v>292</v>
      </c>
      <c r="EQ151" s="395"/>
      <c r="ER151" s="417"/>
      <c r="ES151" s="387">
        <f t="shared" si="433"/>
        <v>38986</v>
      </c>
      <c r="ET151" s="388" t="s">
        <v>369</v>
      </c>
      <c r="EU151" s="389">
        <v>38616</v>
      </c>
      <c r="EV151" s="389">
        <v>38656</v>
      </c>
      <c r="EW151" s="390" t="s">
        <v>728</v>
      </c>
      <c r="EX151" s="391" t="s">
        <v>729</v>
      </c>
      <c r="EY151" s="392" t="s">
        <v>615</v>
      </c>
      <c r="EZ151" s="393" t="s">
        <v>1335</v>
      </c>
      <c r="FA151" s="394" t="s">
        <v>730</v>
      </c>
      <c r="FB151" s="386"/>
      <c r="FC151" s="397"/>
      <c r="FD151" s="418"/>
      <c r="FE151" s="387">
        <f t="shared" si="434"/>
        <v>39351</v>
      </c>
      <c r="FF151" s="388" t="s">
        <v>370</v>
      </c>
      <c r="FG151" s="389">
        <v>38986</v>
      </c>
      <c r="FH151" s="389">
        <v>39321</v>
      </c>
      <c r="FI151" s="390" t="s">
        <v>684</v>
      </c>
      <c r="FJ151" s="391" t="s">
        <v>685</v>
      </c>
      <c r="FK151" s="392" t="s">
        <v>677</v>
      </c>
      <c r="FL151" s="393" t="s">
        <v>1335</v>
      </c>
      <c r="FM151" s="394" t="s">
        <v>686</v>
      </c>
      <c r="FN151" s="386" t="s">
        <v>292</v>
      </c>
      <c r="FO151" s="397"/>
      <c r="FP151" s="418"/>
      <c r="FQ151" s="387">
        <f t="shared" si="435"/>
        <v>39662</v>
      </c>
      <c r="FR151" s="388" t="s">
        <v>372</v>
      </c>
      <c r="FS151" s="389">
        <v>39351</v>
      </c>
      <c r="FT151" s="389">
        <v>39662</v>
      </c>
      <c r="FU151" s="390" t="s">
        <v>692</v>
      </c>
      <c r="FV151" s="391" t="s">
        <v>693</v>
      </c>
      <c r="FW151" s="392" t="s">
        <v>615</v>
      </c>
      <c r="FX151" s="393" t="s">
        <v>1335</v>
      </c>
      <c r="FY151" s="394" t="s">
        <v>694</v>
      </c>
      <c r="FZ151" s="386" t="s">
        <v>292</v>
      </c>
      <c r="GA151" s="395"/>
      <c r="GB151" s="418"/>
      <c r="GC151" s="387">
        <f t="shared" si="436"/>
        <v>39715</v>
      </c>
      <c r="GD151" s="388" t="s">
        <v>373</v>
      </c>
      <c r="GE151" s="389">
        <v>39662</v>
      </c>
      <c r="GF151" s="389">
        <v>39715</v>
      </c>
      <c r="GG151" s="390" t="s">
        <v>999</v>
      </c>
      <c r="GH151" s="391" t="s">
        <v>914</v>
      </c>
      <c r="GI151" s="392" t="s">
        <v>677</v>
      </c>
      <c r="GJ151" s="393" t="s">
        <v>1335</v>
      </c>
      <c r="GK151" s="394" t="s">
        <v>1000</v>
      </c>
      <c r="GL151" s="386" t="s">
        <v>292</v>
      </c>
      <c r="GM151" s="397"/>
      <c r="GN151" s="418"/>
      <c r="GO151" s="387">
        <f t="shared" si="437"/>
        <v>40072</v>
      </c>
      <c r="GP151" s="388" t="s">
        <v>374</v>
      </c>
      <c r="GQ151" s="389">
        <v>39715</v>
      </c>
      <c r="GR151" s="389">
        <v>40072</v>
      </c>
      <c r="GS151" s="390" t="s">
        <v>999</v>
      </c>
      <c r="GT151" s="391" t="s">
        <v>914</v>
      </c>
      <c r="GU151" s="392" t="s">
        <v>677</v>
      </c>
      <c r="GV151" s="393" t="s">
        <v>1335</v>
      </c>
      <c r="GW151" s="394" t="s">
        <v>1000</v>
      </c>
      <c r="GX151" s="386" t="s">
        <v>292</v>
      </c>
      <c r="GY151" s="395"/>
      <c r="GZ151" s="418"/>
      <c r="HA151" s="387">
        <f t="shared" si="438"/>
        <v>40337</v>
      </c>
      <c r="HB151" s="388" t="s">
        <v>375</v>
      </c>
      <c r="HC151" s="389">
        <v>40072</v>
      </c>
      <c r="HD151" s="389">
        <v>40326</v>
      </c>
      <c r="HE151" s="390" t="s">
        <v>1246</v>
      </c>
      <c r="HF151" s="391" t="s">
        <v>1179</v>
      </c>
      <c r="HG151" s="392" t="s">
        <v>677</v>
      </c>
      <c r="HH151" s="393" t="s">
        <v>1364</v>
      </c>
      <c r="HI151" s="394" t="s">
        <v>1247</v>
      </c>
      <c r="HJ151" s="386" t="s">
        <v>292</v>
      </c>
      <c r="HK151" s="397"/>
      <c r="HM151" s="387" t="str">
        <f t="shared" si="439"/>
        <v/>
      </c>
      <c r="HN151" s="388" t="s">
        <v>292</v>
      </c>
      <c r="HO151" s="396"/>
      <c r="HP151" s="389"/>
      <c r="HQ151" s="390" t="s">
        <v>292</v>
      </c>
      <c r="HR151" s="391" t="s">
        <v>292</v>
      </c>
      <c r="HS151" s="392" t="s">
        <v>292</v>
      </c>
      <c r="HT151" s="393" t="s">
        <v>292</v>
      </c>
      <c r="HU151" s="394" t="s">
        <v>292</v>
      </c>
      <c r="HV151" s="386" t="s">
        <v>292</v>
      </c>
      <c r="HW151" s="395"/>
      <c r="HY151" s="387" t="str">
        <f t="shared" si="440"/>
        <v/>
      </c>
      <c r="HZ151" s="388" t="s">
        <v>292</v>
      </c>
      <c r="IA151" s="419" t="s">
        <v>292</v>
      </c>
      <c r="IB151" s="419" t="s">
        <v>292</v>
      </c>
      <c r="IC151" s="390" t="s">
        <v>292</v>
      </c>
      <c r="ID151" s="391" t="s">
        <v>292</v>
      </c>
      <c r="IE151" s="392" t="s">
        <v>292</v>
      </c>
      <c r="IF151" s="393" t="s">
        <v>292</v>
      </c>
      <c r="IG151" s="394" t="s">
        <v>292</v>
      </c>
      <c r="IH151" s="386" t="s">
        <v>292</v>
      </c>
      <c r="II151" s="395"/>
      <c r="IK151" s="387" t="str">
        <f t="shared" si="441"/>
        <v/>
      </c>
      <c r="IL151" s="388" t="s">
        <v>292</v>
      </c>
      <c r="IM151" s="419" t="s">
        <v>292</v>
      </c>
      <c r="IN151" s="419" t="s">
        <v>292</v>
      </c>
      <c r="IO151" s="390" t="s">
        <v>292</v>
      </c>
      <c r="IP151" s="391" t="s">
        <v>292</v>
      </c>
      <c r="IQ151" s="392" t="s">
        <v>292</v>
      </c>
      <c r="IR151" s="393" t="s">
        <v>292</v>
      </c>
      <c r="IS151" s="394" t="s">
        <v>292</v>
      </c>
      <c r="IT151" s="386" t="s">
        <v>292</v>
      </c>
      <c r="IU151" s="395"/>
      <c r="IV151" s="364" t="s">
        <v>292</v>
      </c>
      <c r="IW151" s="387" t="str">
        <f t="shared" si="456"/>
        <v/>
      </c>
      <c r="IX151" s="388" t="str">
        <f t="shared" si="457"/>
        <v/>
      </c>
      <c r="IY151" s="419" t="str">
        <f t="shared" si="462"/>
        <v/>
      </c>
      <c r="IZ151" s="396" t="str">
        <f t="shared" si="463"/>
        <v/>
      </c>
      <c r="JA151" s="390" t="str">
        <f t="shared" si="458"/>
        <v/>
      </c>
      <c r="JB151" s="391" t="str">
        <f t="shared" si="464"/>
        <v/>
      </c>
      <c r="JC151" s="392" t="str">
        <f t="shared" si="459"/>
        <v/>
      </c>
      <c r="JD151" s="393" t="str">
        <f t="shared" si="460"/>
        <v/>
      </c>
      <c r="JE151" s="394" t="str">
        <f t="shared" si="455"/>
        <v/>
      </c>
      <c r="JF151" s="386" t="str">
        <f t="shared" si="461"/>
        <v/>
      </c>
      <c r="JG151" s="395"/>
      <c r="JH151" s="420" t="s">
        <v>292</v>
      </c>
      <c r="JI151" s="387" t="str">
        <f t="shared" si="411"/>
        <v/>
      </c>
      <c r="JJ151" s="388" t="str">
        <f t="shared" si="412"/>
        <v/>
      </c>
      <c r="JK151" s="419" t="str">
        <f t="shared" si="420"/>
        <v/>
      </c>
      <c r="JL151" s="396" t="str">
        <f t="shared" si="413"/>
        <v/>
      </c>
      <c r="JM151" s="390" t="str">
        <f t="shared" si="414"/>
        <v/>
      </c>
      <c r="JN151" s="391" t="str">
        <f t="shared" si="415"/>
        <v/>
      </c>
      <c r="JO151" s="392" t="str">
        <f t="shared" si="416"/>
        <v/>
      </c>
      <c r="JP151" s="393" t="str">
        <f t="shared" si="417"/>
        <v/>
      </c>
      <c r="JQ151" s="394" t="str">
        <f t="shared" si="418"/>
        <v/>
      </c>
      <c r="JR151" s="386" t="str">
        <f t="shared" si="419"/>
        <v/>
      </c>
      <c r="JS151" s="395"/>
      <c r="JT151" s="420" t="s">
        <v>292</v>
      </c>
      <c r="JU151" s="387" t="str">
        <f t="shared" si="394"/>
        <v/>
      </c>
      <c r="JV151" s="388" t="str">
        <f t="shared" si="395"/>
        <v/>
      </c>
      <c r="JW151" s="419" t="str">
        <f t="shared" si="396"/>
        <v/>
      </c>
      <c r="JX151" s="396" t="str">
        <f t="shared" si="397"/>
        <v/>
      </c>
      <c r="JY151" s="390" t="str">
        <f t="shared" si="398"/>
        <v/>
      </c>
      <c r="JZ151" s="391" t="str">
        <f t="shared" si="399"/>
        <v/>
      </c>
      <c r="KA151" s="392" t="str">
        <f t="shared" si="400"/>
        <v/>
      </c>
      <c r="KB151" s="393" t="str">
        <f t="shared" si="401"/>
        <v/>
      </c>
      <c r="KC151" s="394" t="str">
        <f t="shared" si="402"/>
        <v/>
      </c>
      <c r="KD151" s="386" t="str">
        <f t="shared" si="403"/>
        <v/>
      </c>
      <c r="KE151" s="395"/>
      <c r="KG151" s="387" t="str">
        <f t="shared" si="385"/>
        <v/>
      </c>
      <c r="KH151" s="388" t="str">
        <f t="shared" si="386"/>
        <v/>
      </c>
      <c r="KI151" s="419" t="str">
        <f t="shared" si="387"/>
        <v/>
      </c>
      <c r="KJ151" s="396" t="str">
        <f t="shared" si="388"/>
        <v/>
      </c>
      <c r="KK151" s="390" t="str">
        <f t="shared" si="389"/>
        <v/>
      </c>
      <c r="KL151" s="391" t="str">
        <f t="shared" si="404"/>
        <v/>
      </c>
      <c r="KM151" s="392" t="str">
        <f t="shared" si="390"/>
        <v/>
      </c>
      <c r="KN151" s="393" t="str">
        <f t="shared" si="391"/>
        <v/>
      </c>
      <c r="KO151" s="394" t="str">
        <f t="shared" si="392"/>
        <v/>
      </c>
      <c r="KP151" s="386" t="str">
        <f t="shared" si="393"/>
        <v/>
      </c>
      <c r="KQ151" s="395"/>
    </row>
    <row r="152" spans="1:304" ht="13.5" customHeight="1">
      <c r="A152" s="385"/>
      <c r="B152" s="415" t="s">
        <v>339</v>
      </c>
      <c r="E152" s="387" t="str">
        <f t="shared" si="421"/>
        <v/>
      </c>
      <c r="F152" s="399"/>
      <c r="G152" s="389"/>
      <c r="H152" s="389"/>
      <c r="I152" s="400"/>
      <c r="J152" s="391"/>
      <c r="K152" s="401"/>
      <c r="L152" s="393"/>
      <c r="M152" s="402"/>
      <c r="O152" s="397"/>
      <c r="P152" s="415"/>
      <c r="Q152" s="387" t="str">
        <f t="shared" si="422"/>
        <v/>
      </c>
      <c r="R152" s="399"/>
      <c r="S152" s="389"/>
      <c r="T152" s="389"/>
      <c r="U152" s="400"/>
      <c r="V152" s="391"/>
      <c r="W152" s="401"/>
      <c r="X152" s="393"/>
      <c r="Y152" s="402"/>
      <c r="AA152" s="397"/>
      <c r="AB152" s="415"/>
      <c r="AC152" s="387" t="str">
        <f t="shared" si="423"/>
        <v/>
      </c>
      <c r="AD152" s="399"/>
      <c r="AE152" s="389"/>
      <c r="AF152" s="389"/>
      <c r="AG152" s="400"/>
      <c r="AH152" s="391"/>
      <c r="AI152" s="401"/>
      <c r="AJ152" s="393"/>
      <c r="AK152" s="402"/>
      <c r="AL152" s="386"/>
      <c r="AM152" s="397"/>
      <c r="AN152" s="415"/>
      <c r="AO152" s="387" t="str">
        <f t="shared" si="424"/>
        <v/>
      </c>
      <c r="AP152" s="399"/>
      <c r="AQ152" s="389"/>
      <c r="AR152" s="389"/>
      <c r="AS152" s="400"/>
      <c r="AT152" s="391"/>
      <c r="AU152" s="401"/>
      <c r="AV152" s="393"/>
      <c r="AW152" s="402"/>
      <c r="AX152" s="386"/>
      <c r="AY152" s="397"/>
      <c r="AZ152" s="415"/>
      <c r="BA152" s="387" t="str">
        <f t="shared" si="425"/>
        <v/>
      </c>
      <c r="BB152" s="399"/>
      <c r="BC152" s="389"/>
      <c r="BD152" s="389"/>
      <c r="BE152" s="400"/>
      <c r="BF152" s="391"/>
      <c r="BG152" s="401"/>
      <c r="BH152" s="393"/>
      <c r="BI152" s="402"/>
      <c r="BJ152" s="386"/>
      <c r="BK152" s="397"/>
      <c r="BL152" s="415"/>
      <c r="BM152" s="387" t="str">
        <f t="shared" si="426"/>
        <v/>
      </c>
      <c r="BN152" s="399"/>
      <c r="BO152" s="389"/>
      <c r="BP152" s="389"/>
      <c r="BQ152" s="400"/>
      <c r="BR152" s="391"/>
      <c r="BS152" s="401"/>
      <c r="BT152" s="393"/>
      <c r="BU152" s="402"/>
      <c r="BV152" s="386"/>
      <c r="BW152" s="397"/>
      <c r="BX152" s="421"/>
      <c r="BY152" s="387" t="str">
        <f t="shared" si="427"/>
        <v/>
      </c>
      <c r="BZ152" s="399"/>
      <c r="CA152" s="389"/>
      <c r="CB152" s="389"/>
      <c r="CC152" s="400"/>
      <c r="CD152" s="391"/>
      <c r="CE152" s="401"/>
      <c r="CF152" s="393"/>
      <c r="CG152" s="402"/>
      <c r="CH152" s="386"/>
      <c r="CI152" s="397"/>
      <c r="CJ152" s="421"/>
      <c r="CK152" s="387" t="str">
        <f t="shared" si="428"/>
        <v/>
      </c>
      <c r="CL152" s="399"/>
      <c r="CM152" s="389"/>
      <c r="CN152" s="389"/>
      <c r="CO152" s="400"/>
      <c r="CP152" s="391"/>
      <c r="CQ152" s="401"/>
      <c r="CR152" s="393"/>
      <c r="CS152" s="402"/>
      <c r="CT152" s="386"/>
      <c r="CU152" s="397"/>
      <c r="CV152" s="415"/>
      <c r="CW152" s="387" t="str">
        <f t="shared" si="429"/>
        <v/>
      </c>
      <c r="CX152" s="388"/>
      <c r="CY152" s="389"/>
      <c r="CZ152" s="389"/>
      <c r="DA152" s="390"/>
      <c r="DB152" s="391"/>
      <c r="DC152" s="392"/>
      <c r="DD152" s="393"/>
      <c r="DE152" s="394"/>
      <c r="DF152" s="386"/>
      <c r="DG152" s="397"/>
      <c r="DH152" s="415"/>
      <c r="DI152" s="387" t="str">
        <f t="shared" si="430"/>
        <v/>
      </c>
      <c r="DJ152" s="388"/>
      <c r="DK152" s="389"/>
      <c r="DL152" s="389"/>
      <c r="DM152" s="390"/>
      <c r="DN152" s="391"/>
      <c r="DO152" s="392"/>
      <c r="DP152" s="393"/>
      <c r="DQ152" s="394"/>
      <c r="DR152" s="386"/>
      <c r="DS152" s="397"/>
      <c r="DT152" s="415"/>
      <c r="DU152" s="387" t="str">
        <f t="shared" si="431"/>
        <v/>
      </c>
      <c r="DV152" s="388"/>
      <c r="DW152" s="389"/>
      <c r="DX152" s="389"/>
      <c r="DY152" s="390"/>
      <c r="DZ152" s="391"/>
      <c r="EA152" s="392"/>
      <c r="EB152" s="393"/>
      <c r="EC152" s="394"/>
      <c r="ED152" s="386"/>
      <c r="EE152" s="397"/>
      <c r="EF152" s="415"/>
      <c r="EG152" s="387">
        <f t="shared" si="432"/>
        <v>38616</v>
      </c>
      <c r="EH152" s="388" t="s">
        <v>368</v>
      </c>
      <c r="EI152" s="389">
        <v>38257</v>
      </c>
      <c r="EJ152" s="389">
        <v>38616</v>
      </c>
      <c r="EK152" s="390" t="s">
        <v>728</v>
      </c>
      <c r="EL152" s="391" t="s">
        <v>729</v>
      </c>
      <c r="EM152" s="392" t="s">
        <v>615</v>
      </c>
      <c r="EN152" s="393" t="s">
        <v>1335</v>
      </c>
      <c r="EO152" s="394" t="s">
        <v>730</v>
      </c>
      <c r="EP152" s="386" t="s">
        <v>292</v>
      </c>
      <c r="EQ152" s="397"/>
      <c r="ER152" s="415"/>
      <c r="ES152" s="387">
        <f t="shared" si="433"/>
        <v>38986</v>
      </c>
      <c r="ET152" s="388" t="s">
        <v>369</v>
      </c>
      <c r="EU152" s="389">
        <v>38656</v>
      </c>
      <c r="EV152" s="389">
        <v>38986</v>
      </c>
      <c r="EW152" s="390" t="s">
        <v>1267</v>
      </c>
      <c r="EX152" s="391" t="s">
        <v>693</v>
      </c>
      <c r="EY152" s="392" t="s">
        <v>615</v>
      </c>
      <c r="EZ152" s="393" t="s">
        <v>1335</v>
      </c>
      <c r="FA152" s="394" t="s">
        <v>1268</v>
      </c>
      <c r="FB152" s="386"/>
      <c r="FC152" s="397"/>
      <c r="FD152" s="418"/>
      <c r="FE152" s="387">
        <f t="shared" si="434"/>
        <v>39351</v>
      </c>
      <c r="FF152" s="388" t="s">
        <v>370</v>
      </c>
      <c r="FG152" s="389">
        <v>39321</v>
      </c>
      <c r="FH152" s="389">
        <v>39351</v>
      </c>
      <c r="FI152" s="390" t="s">
        <v>692</v>
      </c>
      <c r="FJ152" s="391" t="s">
        <v>693</v>
      </c>
      <c r="FK152" s="392" t="s">
        <v>615</v>
      </c>
      <c r="FL152" s="393" t="s">
        <v>1335</v>
      </c>
      <c r="FM152" s="394" t="s">
        <v>694</v>
      </c>
      <c r="FN152" s="386" t="s">
        <v>292</v>
      </c>
      <c r="FO152" s="397"/>
      <c r="FP152" s="418"/>
      <c r="FQ152" s="387" t="str">
        <f t="shared" si="435"/>
        <v/>
      </c>
      <c r="FR152" s="388"/>
      <c r="FS152" s="389"/>
      <c r="FT152" s="389"/>
      <c r="FU152" s="390"/>
      <c r="FV152" s="391"/>
      <c r="FW152" s="392"/>
      <c r="FX152" s="393"/>
      <c r="FY152" s="394"/>
      <c r="FZ152" s="386"/>
      <c r="GA152" s="395"/>
      <c r="GB152" s="418"/>
      <c r="GC152" s="387" t="str">
        <f t="shared" si="436"/>
        <v/>
      </c>
      <c r="GD152" s="388"/>
      <c r="GE152" s="389"/>
      <c r="GF152" s="389"/>
      <c r="GG152" s="390"/>
      <c r="GH152" s="391"/>
      <c r="GI152" s="392"/>
      <c r="GJ152" s="393"/>
      <c r="GK152" s="394"/>
      <c r="GL152" s="386"/>
      <c r="GM152" s="397"/>
      <c r="GN152" s="418"/>
      <c r="GO152" s="387" t="str">
        <f t="shared" si="437"/>
        <v/>
      </c>
      <c r="GP152" s="388"/>
      <c r="GQ152" s="389"/>
      <c r="GR152" s="389"/>
      <c r="GS152" s="390"/>
      <c r="GT152" s="391"/>
      <c r="GU152" s="392"/>
      <c r="GV152" s="393"/>
      <c r="GW152" s="394"/>
      <c r="GX152" s="386"/>
      <c r="GY152" s="395"/>
      <c r="GZ152" s="418"/>
      <c r="HA152" s="387" t="str">
        <f t="shared" si="438"/>
        <v/>
      </c>
      <c r="HB152" s="388"/>
      <c r="HC152" s="389"/>
      <c r="HD152" s="389"/>
      <c r="HE152" s="390"/>
      <c r="HF152" s="391"/>
      <c r="HG152" s="392"/>
      <c r="HH152" s="393"/>
      <c r="HI152" s="394"/>
      <c r="HJ152" s="386"/>
      <c r="HK152" s="397"/>
      <c r="HM152" s="387" t="str">
        <f t="shared" si="439"/>
        <v/>
      </c>
      <c r="HN152" s="388" t="s">
        <v>292</v>
      </c>
      <c r="HO152" s="396"/>
      <c r="HP152" s="389"/>
      <c r="HQ152" s="390" t="s">
        <v>292</v>
      </c>
      <c r="HR152" s="391" t="s">
        <v>292</v>
      </c>
      <c r="HS152" s="392" t="s">
        <v>292</v>
      </c>
      <c r="HT152" s="393" t="s">
        <v>292</v>
      </c>
      <c r="HU152" s="394" t="s">
        <v>292</v>
      </c>
      <c r="HV152" s="386" t="s">
        <v>292</v>
      </c>
      <c r="HW152" s="395"/>
      <c r="HY152" s="387" t="str">
        <f t="shared" si="440"/>
        <v/>
      </c>
      <c r="HZ152" s="388" t="s">
        <v>292</v>
      </c>
      <c r="IA152" s="419" t="s">
        <v>292</v>
      </c>
      <c r="IB152" s="419" t="s">
        <v>292</v>
      </c>
      <c r="IC152" s="390" t="s">
        <v>292</v>
      </c>
      <c r="ID152" s="391" t="s">
        <v>292</v>
      </c>
      <c r="IE152" s="392" t="s">
        <v>292</v>
      </c>
      <c r="IF152" s="393" t="s">
        <v>292</v>
      </c>
      <c r="IG152" s="394" t="s">
        <v>292</v>
      </c>
      <c r="IH152" s="386" t="s">
        <v>292</v>
      </c>
      <c r="II152" s="395"/>
      <c r="IK152" s="387" t="str">
        <f t="shared" si="441"/>
        <v/>
      </c>
      <c r="IL152" s="388" t="s">
        <v>292</v>
      </c>
      <c r="IM152" s="419" t="s">
        <v>292</v>
      </c>
      <c r="IN152" s="419" t="s">
        <v>292</v>
      </c>
      <c r="IO152" s="390" t="s">
        <v>292</v>
      </c>
      <c r="IP152" s="391" t="s">
        <v>292</v>
      </c>
      <c r="IQ152" s="392" t="s">
        <v>292</v>
      </c>
      <c r="IR152" s="393" t="s">
        <v>292</v>
      </c>
      <c r="IS152" s="394" t="s">
        <v>292</v>
      </c>
      <c r="IT152" s="386" t="s">
        <v>292</v>
      </c>
      <c r="IU152" s="395"/>
      <c r="IV152" s="364" t="s">
        <v>292</v>
      </c>
      <c r="IW152" s="387" t="str">
        <f t="shared" si="456"/>
        <v/>
      </c>
      <c r="IX152" s="388" t="str">
        <f t="shared" si="457"/>
        <v/>
      </c>
      <c r="IY152" s="419" t="str">
        <f t="shared" si="462"/>
        <v/>
      </c>
      <c r="IZ152" s="396" t="str">
        <f t="shared" si="463"/>
        <v/>
      </c>
      <c r="JA152" s="390" t="str">
        <f t="shared" si="458"/>
        <v/>
      </c>
      <c r="JB152" s="391" t="str">
        <f t="shared" si="464"/>
        <v/>
      </c>
      <c r="JC152" s="392" t="str">
        <f t="shared" si="459"/>
        <v/>
      </c>
      <c r="JD152" s="393" t="str">
        <f t="shared" si="460"/>
        <v/>
      </c>
      <c r="JE152" s="394" t="str">
        <f t="shared" si="455"/>
        <v/>
      </c>
      <c r="JF152" s="386" t="str">
        <f t="shared" si="461"/>
        <v/>
      </c>
      <c r="JG152" s="395"/>
      <c r="JH152" s="420" t="s">
        <v>292</v>
      </c>
      <c r="JI152" s="387" t="str">
        <f t="shared" si="411"/>
        <v/>
      </c>
      <c r="JJ152" s="388" t="str">
        <f t="shared" si="412"/>
        <v/>
      </c>
      <c r="JK152" s="419" t="str">
        <f t="shared" si="420"/>
        <v/>
      </c>
      <c r="JL152" s="396" t="str">
        <f t="shared" si="413"/>
        <v/>
      </c>
      <c r="JM152" s="390" t="str">
        <f t="shared" si="414"/>
        <v/>
      </c>
      <c r="JN152" s="391" t="str">
        <f t="shared" si="415"/>
        <v/>
      </c>
      <c r="JO152" s="392" t="str">
        <f t="shared" si="416"/>
        <v/>
      </c>
      <c r="JP152" s="393" t="str">
        <f t="shared" si="417"/>
        <v/>
      </c>
      <c r="JQ152" s="394" t="str">
        <f t="shared" si="418"/>
        <v/>
      </c>
      <c r="JR152" s="386" t="str">
        <f t="shared" si="419"/>
        <v/>
      </c>
      <c r="JS152" s="395"/>
      <c r="JT152" s="420" t="s">
        <v>292</v>
      </c>
      <c r="JU152" s="387" t="str">
        <f t="shared" si="394"/>
        <v/>
      </c>
      <c r="JV152" s="388" t="str">
        <f t="shared" si="395"/>
        <v/>
      </c>
      <c r="JW152" s="419" t="str">
        <f t="shared" si="396"/>
        <v/>
      </c>
      <c r="JX152" s="396" t="str">
        <f t="shared" si="397"/>
        <v/>
      </c>
      <c r="JY152" s="390" t="str">
        <f t="shared" si="398"/>
        <v/>
      </c>
      <c r="JZ152" s="391" t="str">
        <f t="shared" si="399"/>
        <v/>
      </c>
      <c r="KA152" s="392" t="str">
        <f t="shared" si="400"/>
        <v/>
      </c>
      <c r="KB152" s="393" t="str">
        <f t="shared" si="401"/>
        <v/>
      </c>
      <c r="KC152" s="394" t="str">
        <f t="shared" si="402"/>
        <v/>
      </c>
      <c r="KD152" s="386" t="str">
        <f t="shared" si="403"/>
        <v/>
      </c>
      <c r="KE152" s="395"/>
      <c r="KG152" s="387" t="str">
        <f t="shared" si="385"/>
        <v/>
      </c>
      <c r="KH152" s="388" t="str">
        <f t="shared" si="386"/>
        <v/>
      </c>
      <c r="KI152" s="419" t="str">
        <f t="shared" si="387"/>
        <v/>
      </c>
      <c r="KJ152" s="396" t="str">
        <f t="shared" si="388"/>
        <v/>
      </c>
      <c r="KK152" s="390" t="str">
        <f t="shared" si="389"/>
        <v/>
      </c>
      <c r="KL152" s="391" t="str">
        <f t="shared" si="404"/>
        <v/>
      </c>
      <c r="KM152" s="392" t="str">
        <f t="shared" si="390"/>
        <v/>
      </c>
      <c r="KN152" s="393" t="str">
        <f t="shared" si="391"/>
        <v/>
      </c>
      <c r="KO152" s="394" t="str">
        <f t="shared" si="392"/>
        <v/>
      </c>
      <c r="KP152" s="386" t="str">
        <f t="shared" si="393"/>
        <v/>
      </c>
      <c r="KQ152" s="395"/>
    </row>
    <row r="153" spans="1:304" ht="13.5" customHeight="1">
      <c r="A153" s="385"/>
      <c r="B153" s="415" t="s">
        <v>340</v>
      </c>
      <c r="E153" s="387" t="str">
        <f t="shared" si="421"/>
        <v/>
      </c>
      <c r="F153" s="399"/>
      <c r="G153" s="389" t="s">
        <v>292</v>
      </c>
      <c r="H153" s="389" t="s">
        <v>292</v>
      </c>
      <c r="I153" s="400"/>
      <c r="J153" s="391" t="s">
        <v>292</v>
      </c>
      <c r="K153" s="401"/>
      <c r="L153" s="393"/>
      <c r="M153" s="402"/>
      <c r="O153" s="397"/>
      <c r="P153" s="415"/>
      <c r="Q153" s="387" t="str">
        <f t="shared" si="422"/>
        <v/>
      </c>
      <c r="R153" s="399"/>
      <c r="S153" s="389" t="s">
        <v>292</v>
      </c>
      <c r="T153" s="389" t="s">
        <v>292</v>
      </c>
      <c r="U153" s="400"/>
      <c r="V153" s="391" t="s">
        <v>292</v>
      </c>
      <c r="W153" s="401"/>
      <c r="X153" s="393"/>
      <c r="Y153" s="402"/>
      <c r="AA153" s="397"/>
      <c r="AB153" s="415"/>
      <c r="AC153" s="387" t="str">
        <f t="shared" si="423"/>
        <v/>
      </c>
      <c r="AD153" s="399"/>
      <c r="AE153" s="389" t="s">
        <v>292</v>
      </c>
      <c r="AF153" s="389" t="s">
        <v>292</v>
      </c>
      <c r="AG153" s="400"/>
      <c r="AH153" s="391" t="s">
        <v>292</v>
      </c>
      <c r="AI153" s="401"/>
      <c r="AJ153" s="393"/>
      <c r="AK153" s="402"/>
      <c r="AL153" s="386"/>
      <c r="AM153" s="397"/>
      <c r="AN153" s="415"/>
      <c r="AO153" s="387" t="str">
        <f t="shared" si="424"/>
        <v/>
      </c>
      <c r="AP153" s="399"/>
      <c r="AQ153" s="389" t="s">
        <v>292</v>
      </c>
      <c r="AR153" s="389" t="s">
        <v>292</v>
      </c>
      <c r="AS153" s="400"/>
      <c r="AT153" s="391" t="s">
        <v>292</v>
      </c>
      <c r="AU153" s="401"/>
      <c r="AV153" s="393"/>
      <c r="AW153" s="402"/>
      <c r="AX153" s="386"/>
      <c r="AY153" s="397"/>
      <c r="AZ153" s="415"/>
      <c r="BA153" s="387" t="str">
        <f t="shared" si="425"/>
        <v/>
      </c>
      <c r="BB153" s="399"/>
      <c r="BC153" s="389" t="s">
        <v>292</v>
      </c>
      <c r="BD153" s="389" t="s">
        <v>292</v>
      </c>
      <c r="BE153" s="400"/>
      <c r="BF153" s="391" t="s">
        <v>292</v>
      </c>
      <c r="BG153" s="401"/>
      <c r="BH153" s="393"/>
      <c r="BI153" s="402"/>
      <c r="BJ153" s="386"/>
      <c r="BK153" s="397"/>
      <c r="BL153" s="415"/>
      <c r="BM153" s="387" t="str">
        <f t="shared" si="426"/>
        <v/>
      </c>
      <c r="BN153" s="399"/>
      <c r="BO153" s="389" t="s">
        <v>292</v>
      </c>
      <c r="BP153" s="389" t="s">
        <v>292</v>
      </c>
      <c r="BQ153" s="400"/>
      <c r="BR153" s="391" t="s">
        <v>292</v>
      </c>
      <c r="BS153" s="401"/>
      <c r="BT153" s="393"/>
      <c r="BU153" s="402"/>
      <c r="BV153" s="386"/>
      <c r="BW153" s="397"/>
      <c r="BX153" s="421"/>
      <c r="BY153" s="387" t="str">
        <f t="shared" si="427"/>
        <v/>
      </c>
      <c r="BZ153" s="399"/>
      <c r="CA153" s="389" t="s">
        <v>292</v>
      </c>
      <c r="CB153" s="389" t="s">
        <v>292</v>
      </c>
      <c r="CC153" s="400"/>
      <c r="CD153" s="391" t="s">
        <v>292</v>
      </c>
      <c r="CE153" s="401"/>
      <c r="CF153" s="393"/>
      <c r="CG153" s="402"/>
      <c r="CH153" s="386"/>
      <c r="CI153" s="397"/>
      <c r="CJ153" s="421"/>
      <c r="CK153" s="387" t="str">
        <f t="shared" si="428"/>
        <v/>
      </c>
      <c r="CL153" s="399"/>
      <c r="CM153" s="389" t="s">
        <v>292</v>
      </c>
      <c r="CN153" s="389" t="s">
        <v>292</v>
      </c>
      <c r="CO153" s="400"/>
      <c r="CP153" s="391" t="s">
        <v>292</v>
      </c>
      <c r="CQ153" s="401"/>
      <c r="CR153" s="393"/>
      <c r="CS153" s="402"/>
      <c r="CT153" s="386"/>
      <c r="CU153" s="397"/>
      <c r="CV153" s="415"/>
      <c r="CW153" s="387" t="str">
        <f t="shared" si="429"/>
        <v/>
      </c>
      <c r="CX153" s="388" t="s">
        <v>292</v>
      </c>
      <c r="CY153" s="389" t="s">
        <v>292</v>
      </c>
      <c r="CZ153" s="389" t="s">
        <v>292</v>
      </c>
      <c r="DA153" s="390" t="s">
        <v>292</v>
      </c>
      <c r="DB153" s="391" t="s">
        <v>292</v>
      </c>
      <c r="DC153" s="392" t="s">
        <v>292</v>
      </c>
      <c r="DD153" s="393" t="s">
        <v>292</v>
      </c>
      <c r="DE153" s="394" t="s">
        <v>292</v>
      </c>
      <c r="DF153" s="386"/>
      <c r="DG153" s="397"/>
      <c r="DH153" s="415"/>
      <c r="DI153" s="387" t="str">
        <f t="shared" si="430"/>
        <v/>
      </c>
      <c r="DJ153" s="388" t="s">
        <v>292</v>
      </c>
      <c r="DK153" s="389" t="s">
        <v>292</v>
      </c>
      <c r="DL153" s="389" t="s">
        <v>292</v>
      </c>
      <c r="DM153" s="390" t="s">
        <v>292</v>
      </c>
      <c r="DN153" s="391" t="s">
        <v>292</v>
      </c>
      <c r="DO153" s="392" t="s">
        <v>292</v>
      </c>
      <c r="DP153" s="393" t="s">
        <v>292</v>
      </c>
      <c r="DQ153" s="394" t="s">
        <v>292</v>
      </c>
      <c r="DR153" s="386" t="s">
        <v>292</v>
      </c>
      <c r="DS153" s="397"/>
      <c r="DT153" s="415"/>
      <c r="DU153" s="387" t="str">
        <f t="shared" si="431"/>
        <v/>
      </c>
      <c r="DV153" s="388" t="s">
        <v>292</v>
      </c>
      <c r="DW153" s="389" t="s">
        <v>292</v>
      </c>
      <c r="DX153" s="389" t="s">
        <v>292</v>
      </c>
      <c r="DY153" s="390" t="s">
        <v>292</v>
      </c>
      <c r="DZ153" s="391" t="s">
        <v>292</v>
      </c>
      <c r="EA153" s="392" t="s">
        <v>292</v>
      </c>
      <c r="EB153" s="393" t="s">
        <v>292</v>
      </c>
      <c r="EC153" s="394" t="s">
        <v>292</v>
      </c>
      <c r="ED153" s="386" t="s">
        <v>292</v>
      </c>
      <c r="EE153" s="397"/>
      <c r="EF153" s="415"/>
      <c r="EG153" s="387" t="str">
        <f t="shared" si="432"/>
        <v/>
      </c>
      <c r="EH153" s="388" t="s">
        <v>292</v>
      </c>
      <c r="EI153" s="389" t="s">
        <v>292</v>
      </c>
      <c r="EJ153" s="389" t="s">
        <v>292</v>
      </c>
      <c r="EK153" s="390" t="s">
        <v>292</v>
      </c>
      <c r="EL153" s="391" t="s">
        <v>292</v>
      </c>
      <c r="EM153" s="392" t="s">
        <v>292</v>
      </c>
      <c r="EN153" s="393" t="s">
        <v>292</v>
      </c>
      <c r="EO153" s="394" t="s">
        <v>292</v>
      </c>
      <c r="EP153" s="386" t="s">
        <v>292</v>
      </c>
      <c r="EQ153" s="397"/>
      <c r="ER153" s="415"/>
      <c r="ES153" s="387" t="str">
        <f t="shared" si="433"/>
        <v/>
      </c>
      <c r="ET153" s="388" t="s">
        <v>292</v>
      </c>
      <c r="EU153" s="389" t="s">
        <v>292</v>
      </c>
      <c r="EV153" s="389" t="s">
        <v>292</v>
      </c>
      <c r="EW153" s="390" t="s">
        <v>292</v>
      </c>
      <c r="EX153" s="391" t="s">
        <v>292</v>
      </c>
      <c r="EY153" s="392" t="s">
        <v>292</v>
      </c>
      <c r="EZ153" s="393" t="s">
        <v>292</v>
      </c>
      <c r="FA153" s="394" t="s">
        <v>292</v>
      </c>
      <c r="FB153" s="386"/>
      <c r="FC153" s="397"/>
      <c r="FD153" s="418"/>
      <c r="FE153" s="387" t="str">
        <f t="shared" si="434"/>
        <v/>
      </c>
      <c r="FF153" s="388" t="s">
        <v>292</v>
      </c>
      <c r="FG153" s="389" t="s">
        <v>292</v>
      </c>
      <c r="FH153" s="389" t="s">
        <v>292</v>
      </c>
      <c r="FI153" s="390" t="s">
        <v>292</v>
      </c>
      <c r="FJ153" s="391" t="s">
        <v>292</v>
      </c>
      <c r="FK153" s="392" t="s">
        <v>292</v>
      </c>
      <c r="FL153" s="393" t="s">
        <v>292</v>
      </c>
      <c r="FM153" s="394" t="s">
        <v>292</v>
      </c>
      <c r="FN153" s="386" t="s">
        <v>292</v>
      </c>
      <c r="FO153" s="397"/>
      <c r="FP153" s="418"/>
      <c r="FQ153" s="387" t="str">
        <f t="shared" si="435"/>
        <v/>
      </c>
      <c r="FR153" s="388" t="s">
        <v>292</v>
      </c>
      <c r="FS153" s="389" t="s">
        <v>292</v>
      </c>
      <c r="FT153" s="389" t="s">
        <v>292</v>
      </c>
      <c r="FU153" s="390" t="s">
        <v>292</v>
      </c>
      <c r="FV153" s="391" t="s">
        <v>292</v>
      </c>
      <c r="FW153" s="392" t="s">
        <v>292</v>
      </c>
      <c r="FX153" s="393" t="s">
        <v>292</v>
      </c>
      <c r="FY153" s="394" t="s">
        <v>292</v>
      </c>
      <c r="FZ153" s="386" t="s">
        <v>292</v>
      </c>
      <c r="GA153" s="395"/>
      <c r="GB153" s="418"/>
      <c r="GC153" s="387" t="str">
        <f t="shared" si="436"/>
        <v/>
      </c>
      <c r="GD153" s="388" t="s">
        <v>292</v>
      </c>
      <c r="GE153" s="389" t="s">
        <v>292</v>
      </c>
      <c r="GF153" s="389" t="s">
        <v>292</v>
      </c>
      <c r="GG153" s="390" t="s">
        <v>292</v>
      </c>
      <c r="GH153" s="391" t="s">
        <v>292</v>
      </c>
      <c r="GI153" s="392" t="s">
        <v>292</v>
      </c>
      <c r="GJ153" s="393" t="s">
        <v>292</v>
      </c>
      <c r="GK153" s="394" t="s">
        <v>292</v>
      </c>
      <c r="GL153" s="386" t="s">
        <v>292</v>
      </c>
      <c r="GM153" s="397"/>
      <c r="GN153" s="418"/>
      <c r="GO153" s="387">
        <f t="shared" si="437"/>
        <v>40072</v>
      </c>
      <c r="GP153" s="388" t="s">
        <v>374</v>
      </c>
      <c r="GQ153" s="389">
        <v>39715</v>
      </c>
      <c r="GR153" s="389">
        <v>40072</v>
      </c>
      <c r="GS153" s="390" t="s">
        <v>999</v>
      </c>
      <c r="GT153" s="391" t="s">
        <v>914</v>
      </c>
      <c r="GU153" s="392" t="s">
        <v>677</v>
      </c>
      <c r="GV153" s="393" t="s">
        <v>1335</v>
      </c>
      <c r="GW153" s="394" t="s">
        <v>1000</v>
      </c>
      <c r="GX153" s="386" t="s">
        <v>292</v>
      </c>
      <c r="GY153" s="395"/>
      <c r="GZ153" s="418"/>
      <c r="HA153" s="387">
        <f t="shared" si="438"/>
        <v>40337</v>
      </c>
      <c r="HB153" s="388" t="s">
        <v>375</v>
      </c>
      <c r="HC153" s="389">
        <v>40072</v>
      </c>
      <c r="HD153" s="389">
        <v>40326</v>
      </c>
      <c r="HE153" s="390" t="s">
        <v>1246</v>
      </c>
      <c r="HF153" s="391" t="s">
        <v>1179</v>
      </c>
      <c r="HG153" s="392" t="s">
        <v>677</v>
      </c>
      <c r="HH153" s="393" t="s">
        <v>1364</v>
      </c>
      <c r="HI153" s="394" t="s">
        <v>1247</v>
      </c>
      <c r="HJ153" s="386" t="s">
        <v>292</v>
      </c>
      <c r="HK153" s="397"/>
      <c r="HM153" s="387" t="str">
        <f t="shared" si="439"/>
        <v/>
      </c>
      <c r="HN153" s="388" t="s">
        <v>292</v>
      </c>
      <c r="HO153" s="396"/>
      <c r="HP153" s="389"/>
      <c r="HQ153" s="390" t="s">
        <v>292</v>
      </c>
      <c r="HR153" s="391" t="s">
        <v>292</v>
      </c>
      <c r="HS153" s="392" t="s">
        <v>292</v>
      </c>
      <c r="HT153" s="393" t="s">
        <v>292</v>
      </c>
      <c r="HU153" s="394" t="s">
        <v>292</v>
      </c>
      <c r="HV153" s="386" t="s">
        <v>292</v>
      </c>
      <c r="HW153" s="395"/>
      <c r="HY153" s="387" t="str">
        <f t="shared" si="440"/>
        <v/>
      </c>
      <c r="HZ153" s="388" t="s">
        <v>292</v>
      </c>
      <c r="IA153" s="419" t="s">
        <v>292</v>
      </c>
      <c r="IB153" s="419" t="s">
        <v>292</v>
      </c>
      <c r="IC153" s="390" t="s">
        <v>292</v>
      </c>
      <c r="ID153" s="391" t="s">
        <v>292</v>
      </c>
      <c r="IE153" s="392" t="s">
        <v>292</v>
      </c>
      <c r="IF153" s="393" t="s">
        <v>292</v>
      </c>
      <c r="IG153" s="394" t="s">
        <v>292</v>
      </c>
      <c r="IH153" s="386" t="s">
        <v>292</v>
      </c>
      <c r="II153" s="395"/>
      <c r="IK153" s="387" t="str">
        <f t="shared" si="441"/>
        <v/>
      </c>
      <c r="IL153" s="388" t="s">
        <v>292</v>
      </c>
      <c r="IM153" s="419" t="s">
        <v>292</v>
      </c>
      <c r="IN153" s="419" t="s">
        <v>292</v>
      </c>
      <c r="IO153" s="390" t="s">
        <v>292</v>
      </c>
      <c r="IP153" s="391" t="s">
        <v>292</v>
      </c>
      <c r="IQ153" s="392" t="s">
        <v>292</v>
      </c>
      <c r="IR153" s="393" t="s">
        <v>292</v>
      </c>
      <c r="IS153" s="394" t="s">
        <v>292</v>
      </c>
      <c r="IT153" s="386" t="s">
        <v>292</v>
      </c>
      <c r="IU153" s="395"/>
      <c r="IV153" s="364" t="s">
        <v>292</v>
      </c>
      <c r="IW153" s="387" t="str">
        <f t="shared" si="456"/>
        <v/>
      </c>
      <c r="IX153" s="388" t="str">
        <f t="shared" si="457"/>
        <v/>
      </c>
      <c r="IY153" s="419" t="str">
        <f t="shared" si="462"/>
        <v/>
      </c>
      <c r="IZ153" s="396" t="str">
        <f t="shared" si="463"/>
        <v/>
      </c>
      <c r="JA153" s="390" t="str">
        <f t="shared" si="458"/>
        <v/>
      </c>
      <c r="JB153" s="391" t="str">
        <f t="shared" si="464"/>
        <v/>
      </c>
      <c r="JC153" s="392" t="str">
        <f t="shared" si="459"/>
        <v/>
      </c>
      <c r="JD153" s="393" t="str">
        <f t="shared" si="460"/>
        <v/>
      </c>
      <c r="JE153" s="394" t="str">
        <f t="shared" si="455"/>
        <v/>
      </c>
      <c r="JF153" s="386" t="str">
        <f t="shared" si="461"/>
        <v/>
      </c>
      <c r="JG153" s="395"/>
      <c r="JH153" s="420" t="s">
        <v>292</v>
      </c>
      <c r="JI153" s="387" t="str">
        <f t="shared" si="411"/>
        <v/>
      </c>
      <c r="JJ153" s="388" t="str">
        <f t="shared" si="412"/>
        <v/>
      </c>
      <c r="JK153" s="419" t="str">
        <f t="shared" si="420"/>
        <v/>
      </c>
      <c r="JL153" s="396" t="str">
        <f t="shared" si="413"/>
        <v/>
      </c>
      <c r="JM153" s="390" t="str">
        <f t="shared" si="414"/>
        <v/>
      </c>
      <c r="JN153" s="391" t="str">
        <f t="shared" si="415"/>
        <v/>
      </c>
      <c r="JO153" s="392" t="str">
        <f t="shared" si="416"/>
        <v/>
      </c>
      <c r="JP153" s="393" t="str">
        <f t="shared" si="417"/>
        <v/>
      </c>
      <c r="JQ153" s="394" t="str">
        <f t="shared" si="418"/>
        <v/>
      </c>
      <c r="JR153" s="386" t="str">
        <f t="shared" si="419"/>
        <v/>
      </c>
      <c r="JS153" s="395"/>
      <c r="JT153" s="420" t="s">
        <v>292</v>
      </c>
      <c r="JU153" s="387" t="str">
        <f t="shared" si="394"/>
        <v/>
      </c>
      <c r="JV153" s="388" t="str">
        <f t="shared" si="395"/>
        <v/>
      </c>
      <c r="JW153" s="419" t="str">
        <f t="shared" si="396"/>
        <v/>
      </c>
      <c r="JX153" s="396" t="str">
        <f t="shared" si="397"/>
        <v/>
      </c>
      <c r="JY153" s="390" t="str">
        <f t="shared" si="398"/>
        <v/>
      </c>
      <c r="JZ153" s="391" t="str">
        <f t="shared" si="399"/>
        <v/>
      </c>
      <c r="KA153" s="392" t="str">
        <f t="shared" si="400"/>
        <v/>
      </c>
      <c r="KB153" s="393" t="str">
        <f t="shared" si="401"/>
        <v/>
      </c>
      <c r="KC153" s="394" t="str">
        <f t="shared" si="402"/>
        <v/>
      </c>
      <c r="KD153" s="386" t="str">
        <f t="shared" si="403"/>
        <v/>
      </c>
      <c r="KE153" s="395"/>
      <c r="KG153" s="387" t="str">
        <f t="shared" si="385"/>
        <v/>
      </c>
      <c r="KH153" s="388" t="str">
        <f t="shared" si="386"/>
        <v/>
      </c>
      <c r="KI153" s="419" t="str">
        <f t="shared" si="387"/>
        <v/>
      </c>
      <c r="KJ153" s="396" t="str">
        <f t="shared" si="388"/>
        <v/>
      </c>
      <c r="KK153" s="390" t="str">
        <f t="shared" si="389"/>
        <v/>
      </c>
      <c r="KL153" s="391" t="str">
        <f t="shared" si="404"/>
        <v/>
      </c>
      <c r="KM153" s="392" t="str">
        <f t="shared" si="390"/>
        <v/>
      </c>
      <c r="KN153" s="393" t="str">
        <f t="shared" si="391"/>
        <v/>
      </c>
      <c r="KO153" s="394" t="str">
        <f t="shared" si="392"/>
        <v/>
      </c>
      <c r="KP153" s="386" t="str">
        <f t="shared" si="393"/>
        <v/>
      </c>
      <c r="KQ153" s="395"/>
    </row>
    <row r="154" spans="1:304" ht="13.5" customHeight="1">
      <c r="A154" s="385"/>
      <c r="B154" s="420" t="s">
        <v>1779</v>
      </c>
      <c r="E154" s="387" t="str">
        <f t="shared" si="421"/>
        <v/>
      </c>
      <c r="F154" s="399"/>
      <c r="G154" s="396"/>
      <c r="H154" s="397"/>
      <c r="I154" s="400"/>
      <c r="J154" s="403"/>
      <c r="K154" s="401"/>
      <c r="L154" s="393"/>
      <c r="M154" s="402"/>
      <c r="O154" s="397"/>
      <c r="Q154" s="387" t="str">
        <f t="shared" si="422"/>
        <v/>
      </c>
      <c r="R154" s="399"/>
      <c r="S154" s="396"/>
      <c r="T154" s="397"/>
      <c r="U154" s="400"/>
      <c r="V154" s="403"/>
      <c r="W154" s="401"/>
      <c r="X154" s="393"/>
      <c r="Y154" s="402"/>
      <c r="AA154" s="397"/>
      <c r="AB154" s="415"/>
      <c r="AC154" s="387" t="str">
        <f t="shared" si="423"/>
        <v/>
      </c>
      <c r="AD154" s="399"/>
      <c r="AE154" s="396"/>
      <c r="AF154" s="397"/>
      <c r="AG154" s="400"/>
      <c r="AH154" s="391" t="s">
        <v>292</v>
      </c>
      <c r="AI154" s="401"/>
      <c r="AJ154" s="393"/>
      <c r="AK154" s="402"/>
      <c r="AL154" s="386"/>
      <c r="AM154" s="397"/>
      <c r="AN154" s="386"/>
      <c r="AO154" s="387" t="str">
        <f t="shared" si="424"/>
        <v/>
      </c>
      <c r="AP154" s="399"/>
      <c r="AQ154" s="396"/>
      <c r="AR154" s="397"/>
      <c r="AS154" s="400"/>
      <c r="AT154" s="391" t="s">
        <v>292</v>
      </c>
      <c r="AU154" s="401"/>
      <c r="AV154" s="393"/>
      <c r="AW154" s="402"/>
      <c r="AX154" s="386"/>
      <c r="AY154" s="397"/>
      <c r="AZ154" s="415"/>
      <c r="BA154" s="387" t="str">
        <f t="shared" si="425"/>
        <v/>
      </c>
      <c r="BB154" s="399"/>
      <c r="BC154" s="396"/>
      <c r="BD154" s="397"/>
      <c r="BE154" s="400"/>
      <c r="BF154" s="391" t="s">
        <v>292</v>
      </c>
      <c r="BG154" s="401"/>
      <c r="BH154" s="393"/>
      <c r="BI154" s="402"/>
      <c r="BJ154" s="386"/>
      <c r="BK154" s="397"/>
      <c r="BL154" s="415"/>
      <c r="BM154" s="387" t="str">
        <f t="shared" si="426"/>
        <v/>
      </c>
      <c r="BN154" s="399"/>
      <c r="BO154" s="396"/>
      <c r="BP154" s="397"/>
      <c r="BQ154" s="400"/>
      <c r="BR154" s="391" t="s">
        <v>292</v>
      </c>
      <c r="BS154" s="401"/>
      <c r="BT154" s="393"/>
      <c r="BU154" s="402"/>
      <c r="BV154" s="386"/>
      <c r="BW154" s="397"/>
      <c r="BX154" s="386"/>
      <c r="BY154" s="387" t="str">
        <f t="shared" si="427"/>
        <v/>
      </c>
      <c r="BZ154" s="399"/>
      <c r="CA154" s="396"/>
      <c r="CB154" s="397"/>
      <c r="CC154" s="400"/>
      <c r="CD154" s="391" t="s">
        <v>292</v>
      </c>
      <c r="CE154" s="401"/>
      <c r="CF154" s="393"/>
      <c r="CG154" s="402"/>
      <c r="CH154" s="386"/>
      <c r="CI154" s="397"/>
      <c r="CJ154" s="386"/>
      <c r="CK154" s="387" t="str">
        <f t="shared" si="428"/>
        <v/>
      </c>
      <c r="CL154" s="399"/>
      <c r="CM154" s="396"/>
      <c r="CN154" s="397"/>
      <c r="CO154" s="400"/>
      <c r="CP154" s="391" t="s">
        <v>292</v>
      </c>
      <c r="CQ154" s="401"/>
      <c r="CR154" s="393"/>
      <c r="CS154" s="402"/>
      <c r="CT154" s="386"/>
      <c r="CU154" s="397"/>
      <c r="CV154" s="386"/>
      <c r="CW154" s="387" t="str">
        <f t="shared" si="429"/>
        <v/>
      </c>
      <c r="CX154" s="388" t="s">
        <v>292</v>
      </c>
      <c r="CY154" s="389" t="s">
        <v>292</v>
      </c>
      <c r="CZ154" s="389" t="s">
        <v>292</v>
      </c>
      <c r="DA154" s="390" t="s">
        <v>292</v>
      </c>
      <c r="DB154" s="391" t="s">
        <v>292</v>
      </c>
      <c r="DC154" s="392" t="s">
        <v>292</v>
      </c>
      <c r="DD154" s="393" t="s">
        <v>292</v>
      </c>
      <c r="DE154" s="394" t="s">
        <v>292</v>
      </c>
      <c r="DF154" s="386"/>
      <c r="DG154" s="397"/>
      <c r="DH154" s="415"/>
      <c r="DI154" s="387" t="str">
        <f t="shared" si="430"/>
        <v/>
      </c>
      <c r="DJ154" s="388" t="s">
        <v>292</v>
      </c>
      <c r="DK154" s="396"/>
      <c r="DL154" s="397"/>
      <c r="DM154" s="390" t="s">
        <v>292</v>
      </c>
      <c r="DN154" s="391" t="s">
        <v>292</v>
      </c>
      <c r="DO154" s="392" t="s">
        <v>292</v>
      </c>
      <c r="DP154" s="393" t="s">
        <v>292</v>
      </c>
      <c r="DQ154" s="394" t="s">
        <v>292</v>
      </c>
      <c r="DR154" s="386" t="s">
        <v>292</v>
      </c>
      <c r="DS154" s="397"/>
      <c r="DT154" s="415"/>
      <c r="DU154" s="387" t="str">
        <f t="shared" si="431"/>
        <v/>
      </c>
      <c r="DV154" s="399"/>
      <c r="DW154" s="396"/>
      <c r="DX154" s="397"/>
      <c r="DY154" s="390" t="s">
        <v>292</v>
      </c>
      <c r="DZ154" s="391" t="s">
        <v>292</v>
      </c>
      <c r="EA154" s="392" t="s">
        <v>292</v>
      </c>
      <c r="EB154" s="393" t="s">
        <v>292</v>
      </c>
      <c r="EC154" s="394" t="s">
        <v>292</v>
      </c>
      <c r="ED154" s="386" t="s">
        <v>292</v>
      </c>
      <c r="EE154" s="397"/>
      <c r="EF154" s="415"/>
      <c r="EG154" s="387" t="str">
        <f t="shared" si="432"/>
        <v/>
      </c>
      <c r="EH154" s="388" t="s">
        <v>292</v>
      </c>
      <c r="EI154" s="396"/>
      <c r="EJ154" s="397"/>
      <c r="EK154" s="390" t="s">
        <v>292</v>
      </c>
      <c r="EL154" s="391" t="s">
        <v>292</v>
      </c>
      <c r="EM154" s="392" t="s">
        <v>292</v>
      </c>
      <c r="EN154" s="393" t="s">
        <v>292</v>
      </c>
      <c r="EO154" s="394" t="s">
        <v>292</v>
      </c>
      <c r="EP154" s="386" t="s">
        <v>292</v>
      </c>
      <c r="EQ154" s="397"/>
      <c r="ER154" s="415"/>
      <c r="ES154" s="387" t="str">
        <f t="shared" si="433"/>
        <v/>
      </c>
      <c r="ET154" s="388" t="s">
        <v>292</v>
      </c>
      <c r="EU154" s="396"/>
      <c r="EV154" s="397"/>
      <c r="EW154" s="390" t="s">
        <v>292</v>
      </c>
      <c r="EX154" s="391" t="s">
        <v>292</v>
      </c>
      <c r="EY154" s="392" t="s">
        <v>292</v>
      </c>
      <c r="EZ154" s="393" t="s">
        <v>292</v>
      </c>
      <c r="FA154" s="394" t="s">
        <v>292</v>
      </c>
      <c r="FB154" s="386"/>
      <c r="FC154" s="397"/>
      <c r="FD154" s="415"/>
      <c r="FE154" s="387" t="str">
        <f t="shared" si="434"/>
        <v/>
      </c>
      <c r="FF154" s="388" t="s">
        <v>292</v>
      </c>
      <c r="FG154" s="396"/>
      <c r="FH154" s="397"/>
      <c r="FI154" s="390" t="s">
        <v>292</v>
      </c>
      <c r="FJ154" s="391" t="s">
        <v>292</v>
      </c>
      <c r="FK154" s="392" t="s">
        <v>292</v>
      </c>
      <c r="FL154" s="393" t="s">
        <v>292</v>
      </c>
      <c r="FM154" s="394" t="s">
        <v>292</v>
      </c>
      <c r="FN154" s="386" t="s">
        <v>292</v>
      </c>
      <c r="FO154" s="397"/>
      <c r="FP154" s="415"/>
      <c r="FQ154" s="387" t="str">
        <f t="shared" si="435"/>
        <v/>
      </c>
      <c r="FR154" s="388" t="s">
        <v>292</v>
      </c>
      <c r="FS154" s="396"/>
      <c r="FT154" s="397"/>
      <c r="FU154" s="390" t="s">
        <v>292</v>
      </c>
      <c r="FV154" s="391" t="s">
        <v>292</v>
      </c>
      <c r="FW154" s="392" t="s">
        <v>292</v>
      </c>
      <c r="FX154" s="393" t="s">
        <v>292</v>
      </c>
      <c r="FY154" s="394" t="s">
        <v>292</v>
      </c>
      <c r="FZ154" s="386" t="s">
        <v>292</v>
      </c>
      <c r="GA154" s="395"/>
      <c r="GB154" s="415"/>
      <c r="GC154" s="387" t="str">
        <f t="shared" si="436"/>
        <v/>
      </c>
      <c r="GD154" s="388" t="s">
        <v>292</v>
      </c>
      <c r="GE154" s="396"/>
      <c r="GF154" s="397"/>
      <c r="GG154" s="390" t="s">
        <v>292</v>
      </c>
      <c r="GH154" s="391" t="s">
        <v>292</v>
      </c>
      <c r="GI154" s="392" t="s">
        <v>292</v>
      </c>
      <c r="GJ154" s="393" t="s">
        <v>292</v>
      </c>
      <c r="GK154" s="394" t="s">
        <v>292</v>
      </c>
      <c r="GL154" s="386" t="s">
        <v>292</v>
      </c>
      <c r="GM154" s="397"/>
      <c r="GN154" s="415"/>
      <c r="GO154" s="387" t="str">
        <f t="shared" si="437"/>
        <v/>
      </c>
      <c r="GP154" s="388" t="s">
        <v>292</v>
      </c>
      <c r="GQ154" s="396"/>
      <c r="GR154" s="397"/>
      <c r="GS154" s="390" t="s">
        <v>292</v>
      </c>
      <c r="GT154" s="391" t="s">
        <v>292</v>
      </c>
      <c r="GU154" s="392" t="s">
        <v>292</v>
      </c>
      <c r="GV154" s="393" t="s">
        <v>292</v>
      </c>
      <c r="GW154" s="394" t="s">
        <v>292</v>
      </c>
      <c r="GX154" s="386" t="s">
        <v>292</v>
      </c>
      <c r="GY154" s="395"/>
      <c r="GZ154" s="415"/>
      <c r="HA154" s="387" t="str">
        <f t="shared" si="438"/>
        <v/>
      </c>
      <c r="HB154" s="388" t="s">
        <v>292</v>
      </c>
      <c r="HC154" s="396"/>
      <c r="HD154" s="397"/>
      <c r="HE154" s="390" t="s">
        <v>292</v>
      </c>
      <c r="HF154" s="391" t="s">
        <v>292</v>
      </c>
      <c r="HG154" s="392" t="s">
        <v>292</v>
      </c>
      <c r="HH154" s="393" t="s">
        <v>292</v>
      </c>
      <c r="HI154" s="394" t="s">
        <v>292</v>
      </c>
      <c r="HJ154" s="386" t="s">
        <v>292</v>
      </c>
      <c r="HK154" s="397"/>
      <c r="HM154" s="387">
        <f t="shared" si="439"/>
        <v>40788</v>
      </c>
      <c r="HN154" s="388" t="s">
        <v>1471</v>
      </c>
      <c r="HO154" s="396">
        <v>40337</v>
      </c>
      <c r="HP154" s="389">
        <v>40430</v>
      </c>
      <c r="HQ154" s="390" t="s">
        <v>1559</v>
      </c>
      <c r="HR154" s="391" t="s">
        <v>769</v>
      </c>
      <c r="HS154" s="392" t="s">
        <v>615</v>
      </c>
      <c r="HT154" s="393" t="s">
        <v>1336</v>
      </c>
      <c r="HU154" s="394" t="s">
        <v>1560</v>
      </c>
      <c r="HV154" s="386" t="s">
        <v>292</v>
      </c>
      <c r="HW154" s="395"/>
      <c r="HY154" s="387">
        <f t="shared" si="440"/>
        <v>41269</v>
      </c>
      <c r="HZ154" s="388" t="s">
        <v>1472</v>
      </c>
      <c r="IA154" s="419">
        <v>40788</v>
      </c>
      <c r="IB154" s="419">
        <v>40921</v>
      </c>
      <c r="IC154" s="390" t="s">
        <v>1564</v>
      </c>
      <c r="ID154" s="391" t="s">
        <v>635</v>
      </c>
      <c r="IE154" s="392" t="s">
        <v>615</v>
      </c>
      <c r="IF154" s="393" t="s">
        <v>1336</v>
      </c>
      <c r="IG154" s="394" t="s">
        <v>1565</v>
      </c>
      <c r="IH154" s="386" t="s">
        <v>292</v>
      </c>
      <c r="II154" s="395"/>
      <c r="IJ154" s="420"/>
      <c r="IK154" s="387">
        <f t="shared" si="441"/>
        <v>41997</v>
      </c>
      <c r="IL154" s="388" t="s">
        <v>371</v>
      </c>
      <c r="IM154" s="419">
        <v>41269</v>
      </c>
      <c r="IN154" s="419">
        <v>41885</v>
      </c>
      <c r="IO154" s="390" t="s">
        <v>1575</v>
      </c>
      <c r="IP154" s="391" t="s">
        <v>1491</v>
      </c>
      <c r="IQ154" s="392" t="s">
        <v>677</v>
      </c>
      <c r="IR154" s="393" t="s">
        <v>1335</v>
      </c>
      <c r="IS154" s="394" t="s">
        <v>1576</v>
      </c>
      <c r="IT154" s="386" t="s">
        <v>292</v>
      </c>
      <c r="IU154" s="395"/>
      <c r="IV154" s="420" t="s">
        <v>292</v>
      </c>
      <c r="IW154" s="387">
        <f t="shared" si="456"/>
        <v>43040</v>
      </c>
      <c r="IX154" s="388" t="str">
        <f t="shared" si="457"/>
        <v>Abe III</v>
      </c>
      <c r="IY154" s="419">
        <f t="shared" si="462"/>
        <v>41997</v>
      </c>
      <c r="IZ154" s="396">
        <v>42284</v>
      </c>
      <c r="JA154" s="390" t="str">
        <f t="shared" si="458"/>
        <v>Shunichi Yamaguchi</v>
      </c>
      <c r="JB154" s="391" t="str">
        <f t="shared" si="464"/>
        <v>1950</v>
      </c>
      <c r="JC154" s="392" t="str">
        <f t="shared" si="459"/>
        <v>male</v>
      </c>
      <c r="JD154" s="393" t="s">
        <v>1335</v>
      </c>
      <c r="JE154" s="394" t="str">
        <f t="shared" si="455"/>
        <v>Yamaguchi_Shunichi_1950</v>
      </c>
      <c r="JF154" s="386" t="s">
        <v>292</v>
      </c>
      <c r="JG154" s="395"/>
      <c r="JH154" s="42" t="s">
        <v>1842</v>
      </c>
      <c r="JI154" s="387">
        <f t="shared" si="411"/>
        <v>44090</v>
      </c>
      <c r="JJ154" s="388" t="str">
        <f t="shared" si="412"/>
        <v>Abe IV</v>
      </c>
      <c r="JK154" s="419">
        <f t="shared" si="420"/>
        <v>43040</v>
      </c>
      <c r="JL154" s="396">
        <v>43158</v>
      </c>
      <c r="JM154" s="390" t="str">
        <f t="shared" si="414"/>
        <v>Tetsuma Esaki</v>
      </c>
      <c r="JN154" s="391" t="str">
        <f t="shared" si="415"/>
        <v>1943</v>
      </c>
      <c r="JO154" s="392" t="str">
        <f t="shared" si="416"/>
        <v>male</v>
      </c>
      <c r="JP154" s="393" t="str">
        <f t="shared" si="417"/>
        <v>jp_ldp01</v>
      </c>
      <c r="JQ154" s="394" t="str">
        <f t="shared" si="418"/>
        <v>Esaki_Tetsuma_1943</v>
      </c>
      <c r="JR154" s="386" t="str">
        <f t="shared" si="419"/>
        <v/>
      </c>
      <c r="JS154" s="395"/>
      <c r="JT154" s="420" t="s">
        <v>2015</v>
      </c>
      <c r="JU154" s="387">
        <f t="shared" si="394"/>
        <v>44196</v>
      </c>
      <c r="JV154" s="388" t="str">
        <f t="shared" si="395"/>
        <v>Suga I</v>
      </c>
      <c r="JW154" s="419">
        <f t="shared" si="396"/>
        <v>44090</v>
      </c>
      <c r="JX154" s="396">
        <f t="shared" si="397"/>
        <v>44196</v>
      </c>
      <c r="JY154" s="390" t="str">
        <f t="shared" si="398"/>
        <v>Shinji Inoue</v>
      </c>
      <c r="JZ154" s="391" t="str">
        <f t="shared" si="399"/>
        <v>1969</v>
      </c>
      <c r="KA154" s="392" t="str">
        <f t="shared" si="400"/>
        <v>male</v>
      </c>
      <c r="KB154" s="393" t="str">
        <f t="shared" si="401"/>
        <v>jp_ldp01</v>
      </c>
      <c r="KC154" s="394" t="str">
        <f t="shared" si="402"/>
        <v>Inoue_Shinji_1969</v>
      </c>
      <c r="KD154" s="386" t="str">
        <f t="shared" si="403"/>
        <v/>
      </c>
      <c r="KE154" s="395"/>
      <c r="KF154" s="420" t="s">
        <v>2090</v>
      </c>
      <c r="KG154" s="387" t="str">
        <f t="shared" si="385"/>
        <v/>
      </c>
      <c r="KH154" s="388" t="str">
        <f t="shared" si="386"/>
        <v/>
      </c>
      <c r="KI154" s="419" t="str">
        <f t="shared" si="387"/>
        <v/>
      </c>
      <c r="KJ154" s="396" t="str">
        <f t="shared" si="388"/>
        <v/>
      </c>
      <c r="KK154" s="390" t="str">
        <f t="shared" si="389"/>
        <v/>
      </c>
      <c r="KL154" s="391" t="str">
        <f t="shared" si="404"/>
        <v/>
      </c>
      <c r="KM154" s="392" t="str">
        <f t="shared" si="390"/>
        <v/>
      </c>
      <c r="KN154" s="393" t="str">
        <f t="shared" si="391"/>
        <v/>
      </c>
      <c r="KO154" s="394" t="str">
        <f t="shared" si="392"/>
        <v/>
      </c>
      <c r="KP154" s="386" t="str">
        <f t="shared" si="393"/>
        <v/>
      </c>
      <c r="KQ154" s="395"/>
      <c r="KR154" s="420"/>
    </row>
    <row r="155" spans="1:304" ht="13.5" customHeight="1">
      <c r="A155" s="385"/>
      <c r="B155" s="420" t="s">
        <v>1779</v>
      </c>
      <c r="E155" s="387" t="str">
        <f t="shared" si="421"/>
        <v/>
      </c>
      <c r="F155" s="399"/>
      <c r="G155" s="396"/>
      <c r="H155" s="397"/>
      <c r="I155" s="400"/>
      <c r="J155" s="403"/>
      <c r="K155" s="401"/>
      <c r="L155" s="393"/>
      <c r="M155" s="402"/>
      <c r="O155" s="397"/>
      <c r="Q155" s="387" t="str">
        <f t="shared" si="422"/>
        <v/>
      </c>
      <c r="R155" s="399"/>
      <c r="S155" s="396"/>
      <c r="T155" s="397"/>
      <c r="U155" s="400"/>
      <c r="V155" s="403"/>
      <c r="W155" s="401"/>
      <c r="X155" s="393"/>
      <c r="Y155" s="402"/>
      <c r="AA155" s="397"/>
      <c r="AB155" s="415"/>
      <c r="AC155" s="387" t="str">
        <f t="shared" si="423"/>
        <v/>
      </c>
      <c r="AD155" s="399"/>
      <c r="AE155" s="396"/>
      <c r="AF155" s="397"/>
      <c r="AG155" s="400"/>
      <c r="AH155" s="391" t="s">
        <v>292</v>
      </c>
      <c r="AI155" s="401"/>
      <c r="AJ155" s="393"/>
      <c r="AK155" s="402"/>
      <c r="AL155" s="386"/>
      <c r="AM155" s="397"/>
      <c r="AN155" s="386"/>
      <c r="AO155" s="387" t="str">
        <f t="shared" si="424"/>
        <v/>
      </c>
      <c r="AP155" s="399"/>
      <c r="AQ155" s="396"/>
      <c r="AR155" s="397"/>
      <c r="AS155" s="400"/>
      <c r="AT155" s="391" t="s">
        <v>292</v>
      </c>
      <c r="AU155" s="401"/>
      <c r="AV155" s="393"/>
      <c r="AW155" s="402"/>
      <c r="AX155" s="386"/>
      <c r="AY155" s="397"/>
      <c r="AZ155" s="415"/>
      <c r="BA155" s="387" t="str">
        <f t="shared" si="425"/>
        <v/>
      </c>
      <c r="BB155" s="399"/>
      <c r="BC155" s="396"/>
      <c r="BD155" s="397"/>
      <c r="BE155" s="400"/>
      <c r="BF155" s="403"/>
      <c r="BG155" s="401"/>
      <c r="BH155" s="393"/>
      <c r="BI155" s="402"/>
      <c r="BJ155" s="386"/>
      <c r="BK155" s="397"/>
      <c r="BL155" s="415"/>
      <c r="BM155" s="387" t="str">
        <f t="shared" si="426"/>
        <v/>
      </c>
      <c r="BN155" s="399"/>
      <c r="BO155" s="396"/>
      <c r="BP155" s="397"/>
      <c r="BQ155" s="400"/>
      <c r="BR155" s="403"/>
      <c r="BS155" s="401"/>
      <c r="BT155" s="393"/>
      <c r="BU155" s="402"/>
      <c r="BV155" s="386"/>
      <c r="BW155" s="397"/>
      <c r="BX155" s="386"/>
      <c r="BY155" s="387" t="str">
        <f t="shared" si="427"/>
        <v/>
      </c>
      <c r="BZ155" s="399"/>
      <c r="CA155" s="396"/>
      <c r="CB155" s="397"/>
      <c r="CC155" s="400"/>
      <c r="CD155" s="391" t="s">
        <v>292</v>
      </c>
      <c r="CE155" s="401"/>
      <c r="CF155" s="393"/>
      <c r="CG155" s="402"/>
      <c r="CH155" s="386"/>
      <c r="CI155" s="397"/>
      <c r="CJ155" s="386"/>
      <c r="CK155" s="387" t="str">
        <f t="shared" si="428"/>
        <v/>
      </c>
      <c r="CL155" s="399"/>
      <c r="CM155" s="396"/>
      <c r="CN155" s="397"/>
      <c r="CO155" s="400"/>
      <c r="CP155" s="391" t="s">
        <v>292</v>
      </c>
      <c r="CQ155" s="401"/>
      <c r="CR155" s="393"/>
      <c r="CS155" s="402"/>
      <c r="CT155" s="386"/>
      <c r="CU155" s="397"/>
      <c r="CV155" s="386"/>
      <c r="CW155" s="387" t="str">
        <f t="shared" si="429"/>
        <v/>
      </c>
      <c r="CX155" s="388" t="s">
        <v>292</v>
      </c>
      <c r="CY155" s="389" t="s">
        <v>292</v>
      </c>
      <c r="CZ155" s="389" t="s">
        <v>292</v>
      </c>
      <c r="DA155" s="390" t="s">
        <v>292</v>
      </c>
      <c r="DB155" s="391" t="s">
        <v>292</v>
      </c>
      <c r="DC155" s="392" t="s">
        <v>292</v>
      </c>
      <c r="DD155" s="393" t="s">
        <v>292</v>
      </c>
      <c r="DE155" s="394" t="s">
        <v>292</v>
      </c>
      <c r="DF155" s="386"/>
      <c r="DG155" s="397"/>
      <c r="DH155" s="415"/>
      <c r="DI155" s="387" t="str">
        <f t="shared" si="430"/>
        <v/>
      </c>
      <c r="DJ155" s="388" t="s">
        <v>292</v>
      </c>
      <c r="DK155" s="396"/>
      <c r="DL155" s="397"/>
      <c r="DM155" s="390" t="s">
        <v>292</v>
      </c>
      <c r="DN155" s="391" t="s">
        <v>292</v>
      </c>
      <c r="DO155" s="392" t="s">
        <v>292</v>
      </c>
      <c r="DP155" s="393" t="s">
        <v>292</v>
      </c>
      <c r="DQ155" s="394" t="s">
        <v>292</v>
      </c>
      <c r="DR155" s="386" t="s">
        <v>292</v>
      </c>
      <c r="DS155" s="397"/>
      <c r="DT155" s="415"/>
      <c r="DU155" s="387" t="str">
        <f t="shared" si="431"/>
        <v/>
      </c>
      <c r="DV155" s="399"/>
      <c r="DW155" s="396"/>
      <c r="DX155" s="397"/>
      <c r="DY155" s="390" t="s">
        <v>292</v>
      </c>
      <c r="DZ155" s="391" t="s">
        <v>292</v>
      </c>
      <c r="EA155" s="392" t="s">
        <v>292</v>
      </c>
      <c r="EB155" s="393" t="s">
        <v>292</v>
      </c>
      <c r="EC155" s="394" t="s">
        <v>292</v>
      </c>
      <c r="ED155" s="386" t="s">
        <v>292</v>
      </c>
      <c r="EE155" s="397"/>
      <c r="EF155" s="415"/>
      <c r="EG155" s="387" t="str">
        <f t="shared" si="432"/>
        <v/>
      </c>
      <c r="EH155" s="388" t="s">
        <v>292</v>
      </c>
      <c r="EI155" s="396"/>
      <c r="EJ155" s="397"/>
      <c r="EK155" s="390" t="s">
        <v>292</v>
      </c>
      <c r="EL155" s="391" t="s">
        <v>292</v>
      </c>
      <c r="EM155" s="392" t="s">
        <v>292</v>
      </c>
      <c r="EN155" s="393" t="s">
        <v>292</v>
      </c>
      <c r="EO155" s="394" t="s">
        <v>292</v>
      </c>
      <c r="EP155" s="386" t="s">
        <v>292</v>
      </c>
      <c r="EQ155" s="397"/>
      <c r="ER155" s="415"/>
      <c r="ES155" s="387" t="str">
        <f t="shared" si="433"/>
        <v/>
      </c>
      <c r="ET155" s="388" t="s">
        <v>292</v>
      </c>
      <c r="EU155" s="396"/>
      <c r="EV155" s="397"/>
      <c r="EW155" s="390" t="s">
        <v>292</v>
      </c>
      <c r="EX155" s="391" t="s">
        <v>292</v>
      </c>
      <c r="EY155" s="392" t="s">
        <v>292</v>
      </c>
      <c r="EZ155" s="393" t="s">
        <v>292</v>
      </c>
      <c r="FA155" s="394" t="s">
        <v>292</v>
      </c>
      <c r="FB155" s="386"/>
      <c r="FC155" s="397"/>
      <c r="FD155" s="415"/>
      <c r="FE155" s="387" t="str">
        <f t="shared" si="434"/>
        <v/>
      </c>
      <c r="FF155" s="388" t="s">
        <v>292</v>
      </c>
      <c r="FG155" s="396"/>
      <c r="FH155" s="397"/>
      <c r="FI155" s="390" t="s">
        <v>292</v>
      </c>
      <c r="FJ155" s="391" t="s">
        <v>292</v>
      </c>
      <c r="FK155" s="392" t="s">
        <v>292</v>
      </c>
      <c r="FL155" s="393" t="s">
        <v>292</v>
      </c>
      <c r="FM155" s="394" t="s">
        <v>292</v>
      </c>
      <c r="FN155" s="386" t="s">
        <v>292</v>
      </c>
      <c r="FO155" s="397"/>
      <c r="FP155" s="415"/>
      <c r="FQ155" s="387" t="str">
        <f t="shared" si="435"/>
        <v/>
      </c>
      <c r="FR155" s="388" t="s">
        <v>292</v>
      </c>
      <c r="FS155" s="396"/>
      <c r="FT155" s="397"/>
      <c r="FU155" s="390" t="s">
        <v>292</v>
      </c>
      <c r="FV155" s="391" t="s">
        <v>292</v>
      </c>
      <c r="FW155" s="392" t="s">
        <v>292</v>
      </c>
      <c r="FX155" s="393" t="s">
        <v>292</v>
      </c>
      <c r="FY155" s="394" t="s">
        <v>292</v>
      </c>
      <c r="FZ155" s="386" t="s">
        <v>292</v>
      </c>
      <c r="GA155" s="395"/>
      <c r="GB155" s="415"/>
      <c r="GC155" s="387" t="str">
        <f t="shared" si="436"/>
        <v/>
      </c>
      <c r="GD155" s="388" t="s">
        <v>292</v>
      </c>
      <c r="GE155" s="396"/>
      <c r="GF155" s="397"/>
      <c r="GG155" s="390" t="s">
        <v>292</v>
      </c>
      <c r="GH155" s="391" t="s">
        <v>292</v>
      </c>
      <c r="GI155" s="392" t="s">
        <v>292</v>
      </c>
      <c r="GJ155" s="393" t="s">
        <v>292</v>
      </c>
      <c r="GK155" s="394" t="s">
        <v>292</v>
      </c>
      <c r="GL155" s="386" t="s">
        <v>292</v>
      </c>
      <c r="GM155" s="397"/>
      <c r="GN155" s="415"/>
      <c r="GO155" s="387" t="str">
        <f t="shared" si="437"/>
        <v/>
      </c>
      <c r="GP155" s="388" t="s">
        <v>292</v>
      </c>
      <c r="GQ155" s="396"/>
      <c r="GR155" s="397"/>
      <c r="GS155" s="390" t="s">
        <v>292</v>
      </c>
      <c r="GT155" s="391" t="s">
        <v>292</v>
      </c>
      <c r="GU155" s="392" t="s">
        <v>292</v>
      </c>
      <c r="GV155" s="393" t="s">
        <v>292</v>
      </c>
      <c r="GW155" s="394" t="s">
        <v>292</v>
      </c>
      <c r="GX155" s="386" t="s">
        <v>292</v>
      </c>
      <c r="GY155" s="395"/>
      <c r="GZ155" s="415"/>
      <c r="HA155" s="387" t="str">
        <f t="shared" si="438"/>
        <v/>
      </c>
      <c r="HB155" s="388" t="s">
        <v>292</v>
      </c>
      <c r="HC155" s="396"/>
      <c r="HD155" s="397"/>
      <c r="HE155" s="390" t="s">
        <v>292</v>
      </c>
      <c r="HF155" s="391" t="s">
        <v>292</v>
      </c>
      <c r="HG155" s="392" t="s">
        <v>292</v>
      </c>
      <c r="HH155" s="393" t="s">
        <v>292</v>
      </c>
      <c r="HI155" s="394" t="s">
        <v>292</v>
      </c>
      <c r="HJ155" s="386" t="s">
        <v>292</v>
      </c>
      <c r="HK155" s="397"/>
      <c r="HM155" s="387">
        <f t="shared" si="439"/>
        <v>40788</v>
      </c>
      <c r="HN155" s="388" t="s">
        <v>1471</v>
      </c>
      <c r="HO155" s="396">
        <v>40430</v>
      </c>
      <c r="HP155" s="389">
        <v>40557</v>
      </c>
      <c r="HQ155" s="390" t="s">
        <v>1579</v>
      </c>
      <c r="HR155" s="391" t="s">
        <v>632</v>
      </c>
      <c r="HS155" s="392" t="s">
        <v>677</v>
      </c>
      <c r="HT155" s="393" t="s">
        <v>1336</v>
      </c>
      <c r="HU155" s="394" t="s">
        <v>1580</v>
      </c>
      <c r="HV155" s="386" t="s">
        <v>292</v>
      </c>
      <c r="HW155" s="395"/>
      <c r="HY155" s="387">
        <f t="shared" si="440"/>
        <v>41269</v>
      </c>
      <c r="HZ155" s="388" t="s">
        <v>1472</v>
      </c>
      <c r="IA155" s="419">
        <v>40921</v>
      </c>
      <c r="IB155" s="419">
        <v>41183</v>
      </c>
      <c r="IC155" s="390" t="s">
        <v>1568</v>
      </c>
      <c r="ID155" s="391" t="s">
        <v>1569</v>
      </c>
      <c r="IE155" s="392" t="s">
        <v>615</v>
      </c>
      <c r="IF155" s="393" t="s">
        <v>1336</v>
      </c>
      <c r="IG155" s="394" t="s">
        <v>1570</v>
      </c>
      <c r="IH155" s="386" t="s">
        <v>292</v>
      </c>
      <c r="II155" s="395"/>
      <c r="IJ155" s="420"/>
      <c r="IK155" s="387">
        <f t="shared" si="441"/>
        <v>41997</v>
      </c>
      <c r="IL155" s="388" t="str">
        <f t="shared" ref="IL155" si="465">IF(IO155="","",IK$1)</f>
        <v>Abe II</v>
      </c>
      <c r="IM155" s="419">
        <v>41885</v>
      </c>
      <c r="IN155" s="419">
        <f t="shared" ref="IN155" si="466">IF(IO155="","",IK$3)</f>
        <v>41997</v>
      </c>
      <c r="IO155" s="390" t="str">
        <f t="shared" ref="IO155" si="467">IF(IV155="","",IF(ISNUMBER(SEARCH(":",IV155)),MID(IV155,FIND(":",IV155)+2,FIND("(",IV155)-FIND(":",IV155)-3),LEFT(IV155,FIND("(",IV155)-2)))</f>
        <v>Haruko Arimura</v>
      </c>
      <c r="IP155" s="391" t="str">
        <f t="shared" ref="IP155" si="468">IF(IV155="","",MID(IV155,FIND("(",IV155)+1,4))</f>
        <v>1970</v>
      </c>
      <c r="IQ155" s="392" t="str">
        <f t="shared" ref="IQ155" si="469">IF(ISNUMBER(SEARCH("*female*",IV155)),"female",IF(ISNUMBER(SEARCH("*male*",IV155)),"male",""))</f>
        <v>female</v>
      </c>
      <c r="IR155" s="393" t="s">
        <v>1335</v>
      </c>
      <c r="IS155" s="394" t="str">
        <f t="shared" ref="IS155" si="470">IF(IO155="","",(MID(IO155,(SEARCH("^^",SUBSTITUTE(IO155," ","^^",LEN(IO155)-LEN(SUBSTITUTE(IO155," ","")))))+1,99)&amp;"_"&amp;LEFT(IO155,FIND(" ",IO155)-1)&amp;"_"&amp;IP155))</f>
        <v>Arimura_Haruko_1970</v>
      </c>
      <c r="IT155" s="386"/>
      <c r="IU155" s="395"/>
      <c r="IV155" s="420" t="s">
        <v>1860</v>
      </c>
      <c r="IW155" s="387">
        <f t="shared" si="456"/>
        <v>43040</v>
      </c>
      <c r="IX155" s="388" t="str">
        <f t="shared" si="457"/>
        <v>Abe III</v>
      </c>
      <c r="IY155" s="396">
        <v>42284</v>
      </c>
      <c r="IZ155" s="419">
        <v>42585</v>
      </c>
      <c r="JA155" s="390" t="str">
        <f t="shared" si="458"/>
        <v>Taro Kono</v>
      </c>
      <c r="JB155" s="391" t="str">
        <f t="shared" si="464"/>
        <v>1963</v>
      </c>
      <c r="JC155" s="392" t="str">
        <f t="shared" si="459"/>
        <v>male</v>
      </c>
      <c r="JD155" s="393" t="s">
        <v>1335</v>
      </c>
      <c r="JE155" s="394" t="str">
        <f t="shared" si="455"/>
        <v>Kono_Taro_1963</v>
      </c>
      <c r="JF155" s="386" t="s">
        <v>292</v>
      </c>
      <c r="JG155" s="395"/>
      <c r="JH155" s="420" t="s">
        <v>1874</v>
      </c>
      <c r="JI155" s="387">
        <f t="shared" si="411"/>
        <v>44090</v>
      </c>
      <c r="JJ155" s="388" t="str">
        <f t="shared" si="412"/>
        <v>Abe IV</v>
      </c>
      <c r="JK155" s="419">
        <v>43158</v>
      </c>
      <c r="JL155" s="396">
        <v>43375</v>
      </c>
      <c r="JM155" s="390" t="str">
        <f t="shared" si="414"/>
        <v>Teru Fukui</v>
      </c>
      <c r="JN155" s="391" t="str">
        <f t="shared" si="415"/>
        <v>1953</v>
      </c>
      <c r="JO155" s="392" t="str">
        <f t="shared" si="416"/>
        <v>male</v>
      </c>
      <c r="JP155" s="393" t="str">
        <f t="shared" si="417"/>
        <v>jp_ldp01</v>
      </c>
      <c r="JQ155" s="394" t="str">
        <f t="shared" si="418"/>
        <v>Fukui_Teru_1953</v>
      </c>
      <c r="JR155" s="386" t="str">
        <f t="shared" si="419"/>
        <v/>
      </c>
      <c r="JS155" s="395"/>
      <c r="JT155" s="420" t="s">
        <v>2030</v>
      </c>
      <c r="JU155" s="387" t="str">
        <f t="shared" si="394"/>
        <v/>
      </c>
      <c r="JV155" s="388" t="str">
        <f t="shared" si="395"/>
        <v/>
      </c>
      <c r="JW155" s="419" t="str">
        <f t="shared" si="396"/>
        <v/>
      </c>
      <c r="JX155" s="396" t="str">
        <f t="shared" si="397"/>
        <v/>
      </c>
      <c r="JY155" s="390" t="str">
        <f t="shared" si="398"/>
        <v/>
      </c>
      <c r="JZ155" s="391" t="str">
        <f t="shared" si="399"/>
        <v/>
      </c>
      <c r="KA155" s="392" t="str">
        <f t="shared" si="400"/>
        <v/>
      </c>
      <c r="KB155" s="393" t="str">
        <f t="shared" si="401"/>
        <v/>
      </c>
      <c r="KC155" s="394" t="str">
        <f t="shared" si="402"/>
        <v/>
      </c>
      <c r="KD155" s="386" t="str">
        <f t="shared" si="403"/>
        <v/>
      </c>
      <c r="KE155" s="395"/>
      <c r="KF155" s="420"/>
      <c r="KG155" s="387" t="str">
        <f t="shared" si="385"/>
        <v/>
      </c>
      <c r="KH155" s="388" t="str">
        <f t="shared" si="386"/>
        <v/>
      </c>
      <c r="KI155" s="419" t="str">
        <f t="shared" si="387"/>
        <v/>
      </c>
      <c r="KJ155" s="396" t="str">
        <f t="shared" si="388"/>
        <v/>
      </c>
      <c r="KK155" s="390" t="str">
        <f t="shared" si="389"/>
        <v/>
      </c>
      <c r="KL155" s="391" t="str">
        <f t="shared" si="404"/>
        <v/>
      </c>
      <c r="KM155" s="392" t="str">
        <f t="shared" si="390"/>
        <v/>
      </c>
      <c r="KN155" s="393" t="str">
        <f t="shared" si="391"/>
        <v/>
      </c>
      <c r="KO155" s="394" t="str">
        <f t="shared" si="392"/>
        <v/>
      </c>
      <c r="KP155" s="386" t="str">
        <f t="shared" si="393"/>
        <v/>
      </c>
      <c r="KQ155" s="395"/>
      <c r="KR155" s="420"/>
    </row>
    <row r="156" spans="1:304" ht="13.5" customHeight="1">
      <c r="A156" s="385"/>
      <c r="B156" s="420" t="s">
        <v>1779</v>
      </c>
      <c r="E156" s="387" t="str">
        <f t="shared" si="421"/>
        <v/>
      </c>
      <c r="F156" s="399"/>
      <c r="G156" s="396"/>
      <c r="H156" s="397"/>
      <c r="I156" s="400"/>
      <c r="J156" s="403"/>
      <c r="K156" s="401"/>
      <c r="L156" s="393"/>
      <c r="M156" s="402"/>
      <c r="O156" s="397"/>
      <c r="Q156" s="387" t="str">
        <f t="shared" si="422"/>
        <v/>
      </c>
      <c r="R156" s="399"/>
      <c r="S156" s="396"/>
      <c r="T156" s="397"/>
      <c r="U156" s="400"/>
      <c r="V156" s="403"/>
      <c r="W156" s="401"/>
      <c r="X156" s="393"/>
      <c r="Y156" s="402"/>
      <c r="AA156" s="397"/>
      <c r="AB156" s="415"/>
      <c r="AC156" s="387" t="str">
        <f t="shared" si="423"/>
        <v/>
      </c>
      <c r="AD156" s="399"/>
      <c r="AE156" s="396"/>
      <c r="AF156" s="397"/>
      <c r="AG156" s="400"/>
      <c r="AH156" s="391" t="s">
        <v>292</v>
      </c>
      <c r="AI156" s="401"/>
      <c r="AJ156" s="393"/>
      <c r="AK156" s="402"/>
      <c r="AL156" s="386"/>
      <c r="AM156" s="397"/>
      <c r="AN156" s="386"/>
      <c r="AO156" s="387" t="str">
        <f t="shared" si="424"/>
        <v/>
      </c>
      <c r="AP156" s="399"/>
      <c r="AQ156" s="396"/>
      <c r="AR156" s="397"/>
      <c r="AS156" s="400"/>
      <c r="AT156" s="391" t="s">
        <v>292</v>
      </c>
      <c r="AU156" s="401"/>
      <c r="AV156" s="393"/>
      <c r="AW156" s="402"/>
      <c r="AX156" s="386"/>
      <c r="AY156" s="397"/>
      <c r="AZ156" s="415"/>
      <c r="BA156" s="387" t="str">
        <f t="shared" si="425"/>
        <v/>
      </c>
      <c r="BB156" s="399"/>
      <c r="BC156" s="396"/>
      <c r="BD156" s="397"/>
      <c r="BE156" s="400"/>
      <c r="BF156" s="403"/>
      <c r="BG156" s="401"/>
      <c r="BH156" s="393"/>
      <c r="BI156" s="402"/>
      <c r="BJ156" s="386"/>
      <c r="BK156" s="397"/>
      <c r="BL156" s="415"/>
      <c r="BM156" s="387" t="str">
        <f t="shared" si="426"/>
        <v/>
      </c>
      <c r="BN156" s="399"/>
      <c r="BO156" s="396"/>
      <c r="BP156" s="397"/>
      <c r="BQ156" s="400"/>
      <c r="BR156" s="403"/>
      <c r="BS156" s="401"/>
      <c r="BT156" s="393"/>
      <c r="BU156" s="402"/>
      <c r="BV156" s="386"/>
      <c r="BW156" s="397"/>
      <c r="BX156" s="386"/>
      <c r="BY156" s="387" t="str">
        <f t="shared" si="427"/>
        <v/>
      </c>
      <c r="BZ156" s="399"/>
      <c r="CA156" s="396"/>
      <c r="CB156" s="397"/>
      <c r="CC156" s="400"/>
      <c r="CD156" s="391" t="s">
        <v>292</v>
      </c>
      <c r="CE156" s="401"/>
      <c r="CF156" s="393"/>
      <c r="CG156" s="402"/>
      <c r="CH156" s="386"/>
      <c r="CI156" s="397"/>
      <c r="CJ156" s="386"/>
      <c r="CK156" s="387" t="str">
        <f t="shared" si="428"/>
        <v/>
      </c>
      <c r="CL156" s="399"/>
      <c r="CM156" s="396"/>
      <c r="CN156" s="397"/>
      <c r="CO156" s="400"/>
      <c r="CP156" s="391" t="s">
        <v>292</v>
      </c>
      <c r="CQ156" s="401"/>
      <c r="CR156" s="393"/>
      <c r="CS156" s="402"/>
      <c r="CT156" s="386"/>
      <c r="CU156" s="397"/>
      <c r="CV156" s="386"/>
      <c r="CW156" s="387" t="str">
        <f t="shared" si="429"/>
        <v/>
      </c>
      <c r="CX156" s="388" t="s">
        <v>292</v>
      </c>
      <c r="CY156" s="389" t="s">
        <v>292</v>
      </c>
      <c r="CZ156" s="389" t="s">
        <v>292</v>
      </c>
      <c r="DA156" s="390" t="s">
        <v>292</v>
      </c>
      <c r="DB156" s="391" t="s">
        <v>292</v>
      </c>
      <c r="DC156" s="392" t="s">
        <v>292</v>
      </c>
      <c r="DD156" s="393" t="s">
        <v>292</v>
      </c>
      <c r="DE156" s="394" t="s">
        <v>292</v>
      </c>
      <c r="DF156" s="386"/>
      <c r="DG156" s="397"/>
      <c r="DH156" s="415"/>
      <c r="DI156" s="387" t="str">
        <f t="shared" si="430"/>
        <v/>
      </c>
      <c r="DJ156" s="388" t="s">
        <v>292</v>
      </c>
      <c r="DK156" s="396"/>
      <c r="DL156" s="397"/>
      <c r="DM156" s="390" t="s">
        <v>292</v>
      </c>
      <c r="DN156" s="391" t="s">
        <v>292</v>
      </c>
      <c r="DO156" s="392" t="s">
        <v>292</v>
      </c>
      <c r="DP156" s="393" t="s">
        <v>292</v>
      </c>
      <c r="DQ156" s="394" t="s">
        <v>292</v>
      </c>
      <c r="DR156" s="386" t="s">
        <v>292</v>
      </c>
      <c r="DS156" s="397"/>
      <c r="DT156" s="415"/>
      <c r="DU156" s="387" t="str">
        <f t="shared" si="431"/>
        <v/>
      </c>
      <c r="DV156" s="399"/>
      <c r="DW156" s="396"/>
      <c r="DX156" s="397"/>
      <c r="DY156" s="390" t="s">
        <v>292</v>
      </c>
      <c r="DZ156" s="391" t="s">
        <v>292</v>
      </c>
      <c r="EA156" s="392" t="s">
        <v>292</v>
      </c>
      <c r="EB156" s="393" t="s">
        <v>292</v>
      </c>
      <c r="EC156" s="394" t="s">
        <v>292</v>
      </c>
      <c r="ED156" s="386" t="s">
        <v>292</v>
      </c>
      <c r="EE156" s="397"/>
      <c r="EF156" s="415"/>
      <c r="EG156" s="387" t="str">
        <f t="shared" si="432"/>
        <v/>
      </c>
      <c r="EH156" s="388" t="s">
        <v>292</v>
      </c>
      <c r="EI156" s="396"/>
      <c r="EJ156" s="397"/>
      <c r="EK156" s="390" t="s">
        <v>292</v>
      </c>
      <c r="EL156" s="391" t="s">
        <v>292</v>
      </c>
      <c r="EM156" s="392" t="s">
        <v>292</v>
      </c>
      <c r="EN156" s="393" t="s">
        <v>292</v>
      </c>
      <c r="EO156" s="394" t="s">
        <v>292</v>
      </c>
      <c r="EP156" s="386" t="s">
        <v>292</v>
      </c>
      <c r="EQ156" s="397"/>
      <c r="ER156" s="415"/>
      <c r="ES156" s="387" t="str">
        <f t="shared" si="433"/>
        <v/>
      </c>
      <c r="ET156" s="388" t="s">
        <v>292</v>
      </c>
      <c r="EU156" s="396"/>
      <c r="EV156" s="397"/>
      <c r="EW156" s="390" t="s">
        <v>292</v>
      </c>
      <c r="EX156" s="391" t="s">
        <v>292</v>
      </c>
      <c r="EY156" s="392" t="s">
        <v>292</v>
      </c>
      <c r="EZ156" s="393" t="s">
        <v>292</v>
      </c>
      <c r="FA156" s="394" t="s">
        <v>292</v>
      </c>
      <c r="FB156" s="386"/>
      <c r="FC156" s="397"/>
      <c r="FD156" s="415"/>
      <c r="FE156" s="387" t="str">
        <f t="shared" si="434"/>
        <v/>
      </c>
      <c r="FF156" s="388" t="s">
        <v>292</v>
      </c>
      <c r="FG156" s="396"/>
      <c r="FH156" s="397"/>
      <c r="FI156" s="390" t="s">
        <v>292</v>
      </c>
      <c r="FJ156" s="391" t="s">
        <v>292</v>
      </c>
      <c r="FK156" s="392" t="s">
        <v>292</v>
      </c>
      <c r="FL156" s="393" t="s">
        <v>292</v>
      </c>
      <c r="FM156" s="394" t="s">
        <v>292</v>
      </c>
      <c r="FN156" s="386" t="s">
        <v>292</v>
      </c>
      <c r="FO156" s="397"/>
      <c r="FP156" s="415"/>
      <c r="FQ156" s="387" t="str">
        <f t="shared" si="435"/>
        <v/>
      </c>
      <c r="FR156" s="388" t="s">
        <v>292</v>
      </c>
      <c r="FS156" s="396"/>
      <c r="FT156" s="397"/>
      <c r="FU156" s="390" t="s">
        <v>292</v>
      </c>
      <c r="FV156" s="391" t="s">
        <v>292</v>
      </c>
      <c r="FW156" s="392" t="s">
        <v>292</v>
      </c>
      <c r="FX156" s="393" t="s">
        <v>292</v>
      </c>
      <c r="FY156" s="394" t="s">
        <v>292</v>
      </c>
      <c r="FZ156" s="386" t="s">
        <v>292</v>
      </c>
      <c r="GA156" s="395"/>
      <c r="GB156" s="415"/>
      <c r="GC156" s="387" t="str">
        <f t="shared" si="436"/>
        <v/>
      </c>
      <c r="GD156" s="388" t="s">
        <v>292</v>
      </c>
      <c r="GE156" s="396"/>
      <c r="GF156" s="397"/>
      <c r="GG156" s="390" t="s">
        <v>292</v>
      </c>
      <c r="GH156" s="391" t="s">
        <v>292</v>
      </c>
      <c r="GI156" s="392" t="s">
        <v>292</v>
      </c>
      <c r="GJ156" s="393" t="s">
        <v>292</v>
      </c>
      <c r="GK156" s="394" t="s">
        <v>292</v>
      </c>
      <c r="GL156" s="386" t="s">
        <v>292</v>
      </c>
      <c r="GM156" s="397"/>
      <c r="GN156" s="415"/>
      <c r="GO156" s="387" t="str">
        <f t="shared" si="437"/>
        <v/>
      </c>
      <c r="GP156" s="388" t="s">
        <v>292</v>
      </c>
      <c r="GQ156" s="396"/>
      <c r="GR156" s="397"/>
      <c r="GS156" s="390" t="s">
        <v>292</v>
      </c>
      <c r="GT156" s="391" t="s">
        <v>292</v>
      </c>
      <c r="GU156" s="392" t="s">
        <v>292</v>
      </c>
      <c r="GV156" s="393" t="s">
        <v>292</v>
      </c>
      <c r="GW156" s="394" t="s">
        <v>292</v>
      </c>
      <c r="GX156" s="386" t="s">
        <v>292</v>
      </c>
      <c r="GY156" s="395"/>
      <c r="GZ156" s="415"/>
      <c r="HA156" s="387" t="str">
        <f t="shared" si="438"/>
        <v/>
      </c>
      <c r="HB156" s="388" t="s">
        <v>292</v>
      </c>
      <c r="HC156" s="396"/>
      <c r="HD156" s="397"/>
      <c r="HE156" s="390" t="s">
        <v>292</v>
      </c>
      <c r="HF156" s="391" t="s">
        <v>292</v>
      </c>
      <c r="HG156" s="392" t="s">
        <v>292</v>
      </c>
      <c r="HH156" s="393" t="s">
        <v>292</v>
      </c>
      <c r="HI156" s="394" t="s">
        <v>292</v>
      </c>
      <c r="HJ156" s="386" t="s">
        <v>292</v>
      </c>
      <c r="HK156" s="397"/>
      <c r="HM156" s="387">
        <f t="shared" si="439"/>
        <v>40788</v>
      </c>
      <c r="HN156" s="388" t="s">
        <v>1471</v>
      </c>
      <c r="HO156" s="396">
        <v>40557</v>
      </c>
      <c r="HP156" s="389">
        <v>40721</v>
      </c>
      <c r="HQ156" s="390" t="s">
        <v>1573</v>
      </c>
      <c r="HR156" s="391" t="s">
        <v>1540</v>
      </c>
      <c r="HS156" s="392" t="s">
        <v>677</v>
      </c>
      <c r="HT156" s="393" t="s">
        <v>1336</v>
      </c>
      <c r="HU156" s="394" t="s">
        <v>1574</v>
      </c>
      <c r="HV156" s="386" t="s">
        <v>292</v>
      </c>
      <c r="HW156" s="395"/>
      <c r="HY156" s="387">
        <f t="shared" si="440"/>
        <v>41269</v>
      </c>
      <c r="HZ156" s="388" t="s">
        <v>1472</v>
      </c>
      <c r="IA156" s="419">
        <v>41183</v>
      </c>
      <c r="IB156" s="419">
        <v>41269</v>
      </c>
      <c r="IC156" s="390" t="s">
        <v>1581</v>
      </c>
      <c r="ID156" s="391" t="s">
        <v>680</v>
      </c>
      <c r="IE156" s="392" t="s">
        <v>615</v>
      </c>
      <c r="IF156" s="393" t="s">
        <v>1336</v>
      </c>
      <c r="IG156" s="394" t="s">
        <v>1582</v>
      </c>
      <c r="IH156" s="386" t="s">
        <v>292</v>
      </c>
      <c r="II156" s="395"/>
      <c r="IJ156" s="420"/>
      <c r="IK156" s="387" t="str">
        <f t="shared" si="441"/>
        <v/>
      </c>
      <c r="IL156" s="388" t="s">
        <v>292</v>
      </c>
      <c r="IM156" s="419"/>
      <c r="IN156" s="419"/>
      <c r="IO156" s="390" t="s">
        <v>292</v>
      </c>
      <c r="IP156" s="391" t="s">
        <v>292</v>
      </c>
      <c r="IQ156" s="392" t="s">
        <v>292</v>
      </c>
      <c r="IR156" s="393" t="s">
        <v>292</v>
      </c>
      <c r="IS156" s="394" t="s">
        <v>292</v>
      </c>
      <c r="IT156" s="386" t="s">
        <v>292</v>
      </c>
      <c r="IU156" s="395"/>
      <c r="IV156" s="420" t="s">
        <v>292</v>
      </c>
      <c r="IW156" s="387">
        <f t="shared" si="456"/>
        <v>43040</v>
      </c>
      <c r="IX156" s="388" t="str">
        <f t="shared" si="457"/>
        <v>Abe III</v>
      </c>
      <c r="IY156" s="419">
        <v>42585</v>
      </c>
      <c r="IZ156" s="396">
        <v>42950</v>
      </c>
      <c r="JA156" s="390" t="str">
        <f t="shared" si="458"/>
        <v>Jun Matsumoto</v>
      </c>
      <c r="JB156" s="391" t="str">
        <f t="shared" si="464"/>
        <v>1950</v>
      </c>
      <c r="JC156" s="392" t="str">
        <f t="shared" si="459"/>
        <v>male</v>
      </c>
      <c r="JD156" s="393" t="str">
        <f t="shared" si="460"/>
        <v>jp_ldp01</v>
      </c>
      <c r="JE156" s="394" t="str">
        <f t="shared" si="455"/>
        <v>Matsumoto_Jun_1950</v>
      </c>
      <c r="JF156" s="386" t="str">
        <f t="shared" si="461"/>
        <v/>
      </c>
      <c r="JG156" s="395"/>
      <c r="JH156" s="420" t="s">
        <v>1886</v>
      </c>
      <c r="JI156" s="387">
        <f t="shared" si="411"/>
        <v>44090</v>
      </c>
      <c r="JJ156" s="388" t="str">
        <f t="shared" si="412"/>
        <v>Abe IV</v>
      </c>
      <c r="JK156" s="419">
        <v>43375</v>
      </c>
      <c r="JL156" s="396">
        <v>43719</v>
      </c>
      <c r="JM156" s="390" t="str">
        <f t="shared" si="414"/>
        <v>Mitsuhiro Miyakoshi</v>
      </c>
      <c r="JN156" s="391" t="str">
        <f t="shared" si="415"/>
        <v>1950</v>
      </c>
      <c r="JO156" s="392" t="str">
        <f t="shared" si="416"/>
        <v>male</v>
      </c>
      <c r="JP156" s="393" t="str">
        <f t="shared" si="417"/>
        <v>jp_ldp01</v>
      </c>
      <c r="JQ156" s="394" t="str">
        <f t="shared" si="418"/>
        <v>Miyakoshi_Mitsuhiro_1950</v>
      </c>
      <c r="JR156" s="386" t="str">
        <f t="shared" si="419"/>
        <v/>
      </c>
      <c r="JS156" s="395"/>
      <c r="JT156" s="420" t="s">
        <v>2040</v>
      </c>
      <c r="JU156" s="387" t="str">
        <f t="shared" si="394"/>
        <v/>
      </c>
      <c r="JV156" s="388" t="str">
        <f t="shared" si="395"/>
        <v/>
      </c>
      <c r="JW156" s="419" t="str">
        <f t="shared" si="396"/>
        <v/>
      </c>
      <c r="JX156" s="396" t="str">
        <f t="shared" si="397"/>
        <v/>
      </c>
      <c r="JY156" s="390" t="str">
        <f t="shared" si="398"/>
        <v/>
      </c>
      <c r="JZ156" s="391" t="str">
        <f t="shared" si="399"/>
        <v/>
      </c>
      <c r="KA156" s="392" t="str">
        <f t="shared" si="400"/>
        <v/>
      </c>
      <c r="KB156" s="393" t="str">
        <f t="shared" si="401"/>
        <v/>
      </c>
      <c r="KC156" s="394" t="str">
        <f t="shared" si="402"/>
        <v/>
      </c>
      <c r="KD156" s="386" t="str">
        <f t="shared" si="403"/>
        <v/>
      </c>
      <c r="KE156" s="395"/>
      <c r="KF156" s="420"/>
      <c r="KG156" s="387" t="str">
        <f t="shared" si="385"/>
        <v/>
      </c>
      <c r="KH156" s="388" t="str">
        <f t="shared" si="386"/>
        <v/>
      </c>
      <c r="KI156" s="419" t="str">
        <f t="shared" si="387"/>
        <v/>
      </c>
      <c r="KJ156" s="396" t="str">
        <f t="shared" si="388"/>
        <v/>
      </c>
      <c r="KK156" s="390" t="str">
        <f t="shared" si="389"/>
        <v/>
      </c>
      <c r="KL156" s="391" t="str">
        <f t="shared" si="404"/>
        <v/>
      </c>
      <c r="KM156" s="392" t="str">
        <f t="shared" si="390"/>
        <v/>
      </c>
      <c r="KN156" s="393" t="str">
        <f t="shared" si="391"/>
        <v/>
      </c>
      <c r="KO156" s="394" t="str">
        <f t="shared" si="392"/>
        <v/>
      </c>
      <c r="KP156" s="386" t="str">
        <f t="shared" si="393"/>
        <v/>
      </c>
      <c r="KQ156" s="395"/>
      <c r="KR156" s="420"/>
    </row>
    <row r="157" spans="1:304" ht="13.5" customHeight="1">
      <c r="A157" s="385"/>
      <c r="B157" s="420" t="s">
        <v>1779</v>
      </c>
      <c r="E157" s="387" t="str">
        <f t="shared" si="421"/>
        <v/>
      </c>
      <c r="F157" s="399"/>
      <c r="G157" s="396"/>
      <c r="H157" s="397"/>
      <c r="I157" s="400"/>
      <c r="J157" s="403"/>
      <c r="K157" s="401"/>
      <c r="L157" s="393"/>
      <c r="M157" s="402"/>
      <c r="O157" s="397"/>
      <c r="Q157" s="387" t="str">
        <f t="shared" si="422"/>
        <v/>
      </c>
      <c r="R157" s="399"/>
      <c r="S157" s="396"/>
      <c r="T157" s="397"/>
      <c r="U157" s="400"/>
      <c r="V157" s="403"/>
      <c r="W157" s="401"/>
      <c r="X157" s="393"/>
      <c r="Y157" s="402"/>
      <c r="AA157" s="397"/>
      <c r="AB157" s="415"/>
      <c r="AC157" s="387" t="str">
        <f t="shared" si="423"/>
        <v/>
      </c>
      <c r="AD157" s="399"/>
      <c r="AE157" s="396"/>
      <c r="AF157" s="397"/>
      <c r="AG157" s="400"/>
      <c r="AH157" s="391"/>
      <c r="AI157" s="401"/>
      <c r="AJ157" s="393"/>
      <c r="AK157" s="402"/>
      <c r="AL157" s="386"/>
      <c r="AM157" s="397"/>
      <c r="AN157" s="386"/>
      <c r="AO157" s="387" t="str">
        <f t="shared" si="424"/>
        <v/>
      </c>
      <c r="AP157" s="399"/>
      <c r="AQ157" s="396"/>
      <c r="AR157" s="397"/>
      <c r="AS157" s="400"/>
      <c r="AT157" s="391"/>
      <c r="AU157" s="401"/>
      <c r="AV157" s="393"/>
      <c r="AW157" s="402"/>
      <c r="AX157" s="386"/>
      <c r="AY157" s="397"/>
      <c r="AZ157" s="415"/>
      <c r="BA157" s="387" t="str">
        <f t="shared" si="425"/>
        <v/>
      </c>
      <c r="BB157" s="399"/>
      <c r="BC157" s="396"/>
      <c r="BD157" s="397"/>
      <c r="BE157" s="400"/>
      <c r="BF157" s="403"/>
      <c r="BG157" s="401"/>
      <c r="BH157" s="393"/>
      <c r="BI157" s="402"/>
      <c r="BJ157" s="386"/>
      <c r="BK157" s="397"/>
      <c r="BL157" s="415"/>
      <c r="BM157" s="387" t="str">
        <f t="shared" si="426"/>
        <v/>
      </c>
      <c r="BN157" s="399"/>
      <c r="BO157" s="396"/>
      <c r="BP157" s="397"/>
      <c r="BQ157" s="400"/>
      <c r="BR157" s="403"/>
      <c r="BS157" s="401"/>
      <c r="BT157" s="393"/>
      <c r="BU157" s="402"/>
      <c r="BV157" s="386"/>
      <c r="BW157" s="397"/>
      <c r="BX157" s="386"/>
      <c r="BY157" s="387" t="str">
        <f t="shared" si="427"/>
        <v/>
      </c>
      <c r="BZ157" s="399"/>
      <c r="CA157" s="396"/>
      <c r="CB157" s="397"/>
      <c r="CC157" s="400"/>
      <c r="CD157" s="391"/>
      <c r="CE157" s="401"/>
      <c r="CF157" s="393"/>
      <c r="CG157" s="402"/>
      <c r="CH157" s="386"/>
      <c r="CI157" s="397"/>
      <c r="CJ157" s="386"/>
      <c r="CK157" s="387" t="str">
        <f t="shared" si="428"/>
        <v/>
      </c>
      <c r="CL157" s="399"/>
      <c r="CM157" s="396"/>
      <c r="CN157" s="397"/>
      <c r="CO157" s="400"/>
      <c r="CP157" s="391"/>
      <c r="CQ157" s="401"/>
      <c r="CR157" s="393"/>
      <c r="CS157" s="402"/>
      <c r="CT157" s="386"/>
      <c r="CU157" s="397"/>
      <c r="CV157" s="386"/>
      <c r="CW157" s="387" t="str">
        <f t="shared" si="429"/>
        <v/>
      </c>
      <c r="CX157" s="388"/>
      <c r="CY157" s="389"/>
      <c r="CZ157" s="389"/>
      <c r="DA157" s="390"/>
      <c r="DB157" s="391"/>
      <c r="DC157" s="392"/>
      <c r="DD157" s="393"/>
      <c r="DE157" s="394"/>
      <c r="DF157" s="386"/>
      <c r="DG157" s="397"/>
      <c r="DH157" s="415"/>
      <c r="DI157" s="387" t="str">
        <f t="shared" si="430"/>
        <v/>
      </c>
      <c r="DJ157" s="388"/>
      <c r="DK157" s="396"/>
      <c r="DL157" s="397"/>
      <c r="DM157" s="390"/>
      <c r="DN157" s="391"/>
      <c r="DO157" s="392"/>
      <c r="DP157" s="393"/>
      <c r="DQ157" s="394"/>
      <c r="DR157" s="386"/>
      <c r="DS157" s="397"/>
      <c r="DT157" s="415"/>
      <c r="DU157" s="387" t="str">
        <f t="shared" si="431"/>
        <v/>
      </c>
      <c r="DV157" s="399"/>
      <c r="DW157" s="396"/>
      <c r="DX157" s="397"/>
      <c r="DY157" s="390"/>
      <c r="DZ157" s="391"/>
      <c r="EA157" s="392"/>
      <c r="EB157" s="393"/>
      <c r="EC157" s="394"/>
      <c r="ED157" s="386"/>
      <c r="EE157" s="397"/>
      <c r="EF157" s="415"/>
      <c r="EG157" s="387" t="str">
        <f t="shared" si="432"/>
        <v/>
      </c>
      <c r="EH157" s="388"/>
      <c r="EI157" s="396"/>
      <c r="EJ157" s="397"/>
      <c r="EK157" s="390"/>
      <c r="EL157" s="391"/>
      <c r="EM157" s="392"/>
      <c r="EN157" s="393"/>
      <c r="EO157" s="394"/>
      <c r="EP157" s="386"/>
      <c r="EQ157" s="397"/>
      <c r="ER157" s="415"/>
      <c r="ES157" s="387" t="str">
        <f t="shared" si="433"/>
        <v/>
      </c>
      <c r="ET157" s="388"/>
      <c r="EU157" s="396"/>
      <c r="EV157" s="397"/>
      <c r="EW157" s="390"/>
      <c r="EX157" s="391"/>
      <c r="EY157" s="392"/>
      <c r="EZ157" s="393"/>
      <c r="FA157" s="394"/>
      <c r="FB157" s="386"/>
      <c r="FC157" s="397"/>
      <c r="FD157" s="415"/>
      <c r="FE157" s="387" t="str">
        <f t="shared" si="434"/>
        <v/>
      </c>
      <c r="FF157" s="388"/>
      <c r="FG157" s="396"/>
      <c r="FH157" s="397"/>
      <c r="FI157" s="390"/>
      <c r="FJ157" s="391"/>
      <c r="FK157" s="392"/>
      <c r="FL157" s="393"/>
      <c r="FM157" s="394"/>
      <c r="FN157" s="386"/>
      <c r="FO157" s="397"/>
      <c r="FP157" s="415"/>
      <c r="FQ157" s="387" t="str">
        <f t="shared" si="435"/>
        <v/>
      </c>
      <c r="FR157" s="388"/>
      <c r="FS157" s="396"/>
      <c r="FT157" s="397"/>
      <c r="FU157" s="390"/>
      <c r="FV157" s="391"/>
      <c r="FW157" s="392"/>
      <c r="FX157" s="393"/>
      <c r="FY157" s="394"/>
      <c r="FZ157" s="386"/>
      <c r="GA157" s="395"/>
      <c r="GB157" s="415"/>
      <c r="GC157" s="387" t="str">
        <f t="shared" si="436"/>
        <v/>
      </c>
      <c r="GD157" s="388"/>
      <c r="GE157" s="396"/>
      <c r="GF157" s="397"/>
      <c r="GG157" s="390"/>
      <c r="GH157" s="391"/>
      <c r="GI157" s="392"/>
      <c r="GJ157" s="393"/>
      <c r="GK157" s="394"/>
      <c r="GL157" s="386"/>
      <c r="GM157" s="397"/>
      <c r="GN157" s="415"/>
      <c r="GO157" s="387" t="str">
        <f t="shared" si="437"/>
        <v/>
      </c>
      <c r="GP157" s="388"/>
      <c r="GQ157" s="396"/>
      <c r="GR157" s="397"/>
      <c r="GS157" s="390"/>
      <c r="GT157" s="391"/>
      <c r="GU157" s="392"/>
      <c r="GV157" s="393"/>
      <c r="GW157" s="394"/>
      <c r="GX157" s="386"/>
      <c r="GY157" s="395"/>
      <c r="GZ157" s="415"/>
      <c r="HA157" s="387" t="str">
        <f t="shared" si="438"/>
        <v/>
      </c>
      <c r="HB157" s="388"/>
      <c r="HC157" s="396"/>
      <c r="HD157" s="397"/>
      <c r="HE157" s="390"/>
      <c r="HF157" s="391"/>
      <c r="HG157" s="392"/>
      <c r="HH157" s="393"/>
      <c r="HI157" s="394"/>
      <c r="HJ157" s="386"/>
      <c r="HK157" s="397"/>
      <c r="HM157" s="387">
        <f t="shared" si="439"/>
        <v>40788</v>
      </c>
      <c r="HN157" s="388" t="s">
        <v>1471</v>
      </c>
      <c r="HO157" s="389">
        <v>40721</v>
      </c>
      <c r="HP157" s="389">
        <v>40788</v>
      </c>
      <c r="HQ157" s="390" t="s">
        <v>1542</v>
      </c>
      <c r="HR157" s="391" t="s">
        <v>1543</v>
      </c>
      <c r="HS157" s="392" t="s">
        <v>615</v>
      </c>
      <c r="HT157" s="393" t="s">
        <v>1336</v>
      </c>
      <c r="HU157" s="394" t="s">
        <v>1544</v>
      </c>
      <c r="HV157" s="386" t="s">
        <v>292</v>
      </c>
      <c r="HW157" s="395"/>
      <c r="HX157" s="420"/>
      <c r="HY157" s="387" t="str">
        <f t="shared" si="440"/>
        <v/>
      </c>
      <c r="HZ157" s="388"/>
      <c r="IA157" s="419"/>
      <c r="IB157" s="419"/>
      <c r="IC157" s="390"/>
      <c r="ID157" s="391"/>
      <c r="IE157" s="392"/>
      <c r="IF157" s="393"/>
      <c r="IG157" s="394"/>
      <c r="IH157" s="386"/>
      <c r="II157" s="395"/>
      <c r="IJ157" s="420"/>
      <c r="IK157" s="387" t="str">
        <f t="shared" si="441"/>
        <v/>
      </c>
      <c r="IL157" s="388"/>
      <c r="IM157" s="419"/>
      <c r="IN157" s="419"/>
      <c r="IO157" s="390"/>
      <c r="IP157" s="391"/>
      <c r="IQ157" s="392"/>
      <c r="IR157" s="393"/>
      <c r="IS157" s="394"/>
      <c r="IT157" s="386"/>
      <c r="IU157" s="395"/>
      <c r="IV157" s="420" t="s">
        <v>292</v>
      </c>
      <c r="IW157" s="387">
        <f t="shared" si="456"/>
        <v>43040</v>
      </c>
      <c r="IX157" s="388" t="str">
        <f t="shared" si="457"/>
        <v>Abe III</v>
      </c>
      <c r="IY157" s="419">
        <v>42950</v>
      </c>
      <c r="IZ157" s="396">
        <f t="shared" si="463"/>
        <v>43040</v>
      </c>
      <c r="JA157" s="390" t="str">
        <f t="shared" si="458"/>
        <v>Tetsuma Esaki</v>
      </c>
      <c r="JB157" s="391" t="str">
        <f t="shared" si="464"/>
        <v>1943</v>
      </c>
      <c r="JC157" s="392" t="str">
        <f t="shared" si="459"/>
        <v>male</v>
      </c>
      <c r="JD157" s="393" t="str">
        <f t="shared" si="460"/>
        <v>jp_ldp01</v>
      </c>
      <c r="JE157" s="394" t="str">
        <f t="shared" si="455"/>
        <v>Esaki_Tetsuma_1943</v>
      </c>
      <c r="JF157" s="386" t="str">
        <f t="shared" si="461"/>
        <v/>
      </c>
      <c r="JG157" s="395"/>
      <c r="JH157" s="420" t="s">
        <v>2015</v>
      </c>
      <c r="JI157" s="387">
        <f t="shared" si="411"/>
        <v>44090</v>
      </c>
      <c r="JJ157" s="388" t="str">
        <f t="shared" si="412"/>
        <v>Abe IV</v>
      </c>
      <c r="JK157" s="396">
        <v>43719</v>
      </c>
      <c r="JL157" s="396">
        <f t="shared" si="413"/>
        <v>44090</v>
      </c>
      <c r="JM157" s="390" t="str">
        <f t="shared" si="414"/>
        <v>Seiichi Eto</v>
      </c>
      <c r="JN157" s="391" t="str">
        <f t="shared" si="415"/>
        <v>1947</v>
      </c>
      <c r="JO157" s="392" t="str">
        <f t="shared" si="416"/>
        <v>male</v>
      </c>
      <c r="JP157" s="393" t="str">
        <f t="shared" si="417"/>
        <v>jp_ldp01</v>
      </c>
      <c r="JQ157" s="394" t="str">
        <f t="shared" si="418"/>
        <v>Eto_Seiichi_1947</v>
      </c>
      <c r="JR157" s="386" t="str">
        <f t="shared" si="419"/>
        <v/>
      </c>
      <c r="JS157" s="395"/>
      <c r="JT157" s="420" t="s">
        <v>2074</v>
      </c>
      <c r="JU157" s="387" t="str">
        <f t="shared" si="394"/>
        <v/>
      </c>
      <c r="JV157" s="388" t="str">
        <f t="shared" si="395"/>
        <v/>
      </c>
      <c r="JW157" s="419" t="str">
        <f t="shared" si="396"/>
        <v/>
      </c>
      <c r="JX157" s="396" t="str">
        <f t="shared" si="397"/>
        <v/>
      </c>
      <c r="JY157" s="390" t="str">
        <f t="shared" si="398"/>
        <v/>
      </c>
      <c r="JZ157" s="391" t="str">
        <f t="shared" si="399"/>
        <v/>
      </c>
      <c r="KA157" s="392" t="str">
        <f t="shared" si="400"/>
        <v/>
      </c>
      <c r="KB157" s="393" t="str">
        <f t="shared" si="401"/>
        <v/>
      </c>
      <c r="KC157" s="394" t="str">
        <f t="shared" si="402"/>
        <v/>
      </c>
      <c r="KD157" s="386" t="str">
        <f t="shared" si="403"/>
        <v/>
      </c>
      <c r="KE157" s="395"/>
      <c r="KF157" s="420"/>
      <c r="KG157" s="387" t="str">
        <f t="shared" si="385"/>
        <v/>
      </c>
      <c r="KH157" s="388" t="str">
        <f t="shared" si="386"/>
        <v/>
      </c>
      <c r="KI157" s="419" t="str">
        <f t="shared" si="387"/>
        <v/>
      </c>
      <c r="KJ157" s="396" t="str">
        <f t="shared" si="388"/>
        <v/>
      </c>
      <c r="KK157" s="390" t="str">
        <f t="shared" si="389"/>
        <v/>
      </c>
      <c r="KL157" s="391" t="str">
        <f t="shared" si="404"/>
        <v/>
      </c>
      <c r="KM157" s="392" t="str">
        <f t="shared" si="390"/>
        <v/>
      </c>
      <c r="KN157" s="393" t="str">
        <f t="shared" si="391"/>
        <v/>
      </c>
      <c r="KO157" s="394" t="str">
        <f t="shared" si="392"/>
        <v/>
      </c>
      <c r="KP157" s="386" t="str">
        <f t="shared" si="393"/>
        <v/>
      </c>
      <c r="KQ157" s="395"/>
      <c r="KR157" s="420"/>
    </row>
    <row r="158" spans="1:304" ht="13.5" customHeight="1">
      <c r="A158" s="385"/>
      <c r="B158" s="421" t="s">
        <v>321</v>
      </c>
      <c r="E158" s="387" t="str">
        <f t="shared" si="311"/>
        <v/>
      </c>
      <c r="F158" s="388" t="s">
        <v>292</v>
      </c>
      <c r="G158" s="389" t="s">
        <v>292</v>
      </c>
      <c r="H158" s="389" t="s">
        <v>292</v>
      </c>
      <c r="I158" s="390" t="s">
        <v>292</v>
      </c>
      <c r="J158" s="391" t="s">
        <v>292</v>
      </c>
      <c r="K158" s="392" t="s">
        <v>292</v>
      </c>
      <c r="L158" s="393" t="s">
        <v>292</v>
      </c>
      <c r="M158" s="394" t="s">
        <v>292</v>
      </c>
      <c r="N158" s="386" t="s">
        <v>292</v>
      </c>
      <c r="O158" s="395"/>
      <c r="P158" s="415"/>
      <c r="Q158" s="387" t="str">
        <f t="shared" si="312"/>
        <v/>
      </c>
      <c r="R158" s="388" t="s">
        <v>292</v>
      </c>
      <c r="S158" s="389" t="s">
        <v>292</v>
      </c>
      <c r="T158" s="389" t="s">
        <v>292</v>
      </c>
      <c r="U158" s="390" t="s">
        <v>292</v>
      </c>
      <c r="V158" s="391" t="s">
        <v>292</v>
      </c>
      <c r="W158" s="392" t="s">
        <v>292</v>
      </c>
      <c r="X158" s="393" t="s">
        <v>292</v>
      </c>
      <c r="Y158" s="394" t="s">
        <v>292</v>
      </c>
      <c r="Z158" s="386" t="s">
        <v>292</v>
      </c>
      <c r="AA158" s="395"/>
      <c r="AB158" s="415"/>
      <c r="AC158" s="387" t="str">
        <f t="shared" si="313"/>
        <v/>
      </c>
      <c r="AD158" s="388" t="s">
        <v>292</v>
      </c>
      <c r="AE158" s="389" t="s">
        <v>292</v>
      </c>
      <c r="AF158" s="389" t="s">
        <v>292</v>
      </c>
      <c r="AG158" s="390" t="s">
        <v>292</v>
      </c>
      <c r="AH158" s="391" t="s">
        <v>292</v>
      </c>
      <c r="AI158" s="392" t="s">
        <v>292</v>
      </c>
      <c r="AJ158" s="393" t="s">
        <v>292</v>
      </c>
      <c r="AK158" s="394" t="s">
        <v>292</v>
      </c>
      <c r="AL158" s="386" t="s">
        <v>292</v>
      </c>
      <c r="AM158" s="395"/>
      <c r="AN158" s="415"/>
      <c r="AO158" s="387" t="str">
        <f t="shared" si="314"/>
        <v/>
      </c>
      <c r="AP158" s="388" t="s">
        <v>292</v>
      </c>
      <c r="AQ158" s="389" t="s">
        <v>292</v>
      </c>
      <c r="AR158" s="389" t="s">
        <v>292</v>
      </c>
      <c r="AS158" s="390" t="s">
        <v>292</v>
      </c>
      <c r="AT158" s="391" t="s">
        <v>292</v>
      </c>
      <c r="AU158" s="392" t="s">
        <v>292</v>
      </c>
      <c r="AV158" s="393" t="s">
        <v>292</v>
      </c>
      <c r="AW158" s="394" t="s">
        <v>292</v>
      </c>
      <c r="AX158" s="386" t="s">
        <v>292</v>
      </c>
      <c r="AY158" s="395"/>
      <c r="AZ158" s="415"/>
      <c r="BA158" s="387" t="str">
        <f t="shared" si="315"/>
        <v/>
      </c>
      <c r="BB158" s="388" t="s">
        <v>292</v>
      </c>
      <c r="BC158" s="389" t="s">
        <v>292</v>
      </c>
      <c r="BD158" s="389" t="s">
        <v>292</v>
      </c>
      <c r="BE158" s="390" t="s">
        <v>292</v>
      </c>
      <c r="BF158" s="391" t="s">
        <v>292</v>
      </c>
      <c r="BG158" s="392" t="s">
        <v>292</v>
      </c>
      <c r="BH158" s="393" t="s">
        <v>292</v>
      </c>
      <c r="BI158" s="394" t="s">
        <v>292</v>
      </c>
      <c r="BJ158" s="386" t="s">
        <v>292</v>
      </c>
      <c r="BK158" s="395"/>
      <c r="BL158" s="415"/>
      <c r="BM158" s="387" t="str">
        <f t="shared" si="316"/>
        <v/>
      </c>
      <c r="BN158" s="388" t="s">
        <v>292</v>
      </c>
      <c r="BO158" s="389" t="s">
        <v>292</v>
      </c>
      <c r="BP158" s="389" t="s">
        <v>292</v>
      </c>
      <c r="BQ158" s="390" t="s">
        <v>292</v>
      </c>
      <c r="BR158" s="391" t="s">
        <v>292</v>
      </c>
      <c r="BS158" s="392" t="s">
        <v>292</v>
      </c>
      <c r="BT158" s="393" t="s">
        <v>292</v>
      </c>
      <c r="BU158" s="394" t="s">
        <v>292</v>
      </c>
      <c r="BV158" s="386" t="s">
        <v>292</v>
      </c>
      <c r="BW158" s="395"/>
      <c r="BX158" s="421"/>
      <c r="BY158" s="387" t="str">
        <f t="shared" si="317"/>
        <v/>
      </c>
      <c r="BZ158" s="388" t="s">
        <v>292</v>
      </c>
      <c r="CA158" s="389" t="s">
        <v>292</v>
      </c>
      <c r="CB158" s="389" t="s">
        <v>292</v>
      </c>
      <c r="CC158" s="390" t="s">
        <v>292</v>
      </c>
      <c r="CD158" s="391" t="s">
        <v>292</v>
      </c>
      <c r="CE158" s="392" t="s">
        <v>292</v>
      </c>
      <c r="CF158" s="393" t="s">
        <v>292</v>
      </c>
      <c r="CG158" s="394" t="s">
        <v>292</v>
      </c>
      <c r="CH158" s="386" t="s">
        <v>292</v>
      </c>
      <c r="CI158" s="395"/>
      <c r="CJ158" s="421"/>
      <c r="CK158" s="387" t="str">
        <f t="shared" si="318"/>
        <v/>
      </c>
      <c r="CL158" s="388" t="s">
        <v>292</v>
      </c>
      <c r="CM158" s="389" t="s">
        <v>292</v>
      </c>
      <c r="CN158" s="389" t="s">
        <v>292</v>
      </c>
      <c r="CO158" s="390" t="s">
        <v>292</v>
      </c>
      <c r="CP158" s="391" t="s">
        <v>292</v>
      </c>
      <c r="CQ158" s="392" t="s">
        <v>292</v>
      </c>
      <c r="CR158" s="393" t="s">
        <v>292</v>
      </c>
      <c r="CS158" s="394" t="s">
        <v>292</v>
      </c>
      <c r="CT158" s="386" t="s">
        <v>292</v>
      </c>
      <c r="CU158" s="395"/>
      <c r="CV158" s="415"/>
      <c r="CW158" s="387" t="str">
        <f t="shared" si="319"/>
        <v/>
      </c>
      <c r="CX158" s="388" t="s">
        <v>292</v>
      </c>
      <c r="CY158" s="389" t="s">
        <v>292</v>
      </c>
      <c r="CZ158" s="389" t="s">
        <v>292</v>
      </c>
      <c r="DA158" s="390" t="s">
        <v>292</v>
      </c>
      <c r="DB158" s="391" t="s">
        <v>292</v>
      </c>
      <c r="DC158" s="392" t="s">
        <v>292</v>
      </c>
      <c r="DD158" s="393" t="s">
        <v>292</v>
      </c>
      <c r="DE158" s="394" t="s">
        <v>292</v>
      </c>
      <c r="DF158" s="386" t="s">
        <v>292</v>
      </c>
      <c r="DG158" s="395"/>
      <c r="DH158" s="415"/>
      <c r="DI158" s="387" t="str">
        <f t="shared" si="320"/>
        <v/>
      </c>
      <c r="DJ158" s="388" t="s">
        <v>292</v>
      </c>
      <c r="DK158" s="389" t="s">
        <v>292</v>
      </c>
      <c r="DL158" s="389" t="s">
        <v>292</v>
      </c>
      <c r="DM158" s="390" t="s">
        <v>292</v>
      </c>
      <c r="DN158" s="391" t="s">
        <v>292</v>
      </c>
      <c r="DO158" s="392" t="s">
        <v>292</v>
      </c>
      <c r="DP158" s="393" t="s">
        <v>292</v>
      </c>
      <c r="DQ158" s="394" t="s">
        <v>292</v>
      </c>
      <c r="DR158" s="386" t="s">
        <v>292</v>
      </c>
      <c r="DS158" s="395"/>
      <c r="DT158" s="415"/>
      <c r="DU158" s="387" t="str">
        <f t="shared" si="321"/>
        <v/>
      </c>
      <c r="DV158" s="388" t="s">
        <v>292</v>
      </c>
      <c r="DW158" s="389" t="s">
        <v>292</v>
      </c>
      <c r="DX158" s="389" t="s">
        <v>292</v>
      </c>
      <c r="DY158" s="390" t="s">
        <v>292</v>
      </c>
      <c r="DZ158" s="391" t="s">
        <v>292</v>
      </c>
      <c r="EA158" s="392" t="s">
        <v>292</v>
      </c>
      <c r="EB158" s="393" t="s">
        <v>292</v>
      </c>
      <c r="EC158" s="394" t="s">
        <v>292</v>
      </c>
      <c r="ED158" s="386" t="s">
        <v>292</v>
      </c>
      <c r="EE158" s="395"/>
      <c r="EF158" s="415"/>
      <c r="EG158" s="387" t="str">
        <f t="shared" si="322"/>
        <v/>
      </c>
      <c r="EH158" s="388" t="s">
        <v>292</v>
      </c>
      <c r="EI158" s="389" t="s">
        <v>292</v>
      </c>
      <c r="EJ158" s="389" t="s">
        <v>292</v>
      </c>
      <c r="EK158" s="390" t="s">
        <v>292</v>
      </c>
      <c r="EL158" s="391" t="s">
        <v>292</v>
      </c>
      <c r="EM158" s="392" t="s">
        <v>292</v>
      </c>
      <c r="EN158" s="393" t="s">
        <v>292</v>
      </c>
      <c r="EO158" s="394" t="s">
        <v>292</v>
      </c>
      <c r="EP158" s="386" t="s">
        <v>292</v>
      </c>
      <c r="EQ158" s="395"/>
      <c r="ER158" s="415"/>
      <c r="ES158" s="387" t="str">
        <f t="shared" si="323"/>
        <v/>
      </c>
      <c r="ET158" s="388" t="s">
        <v>292</v>
      </c>
      <c r="EU158" s="389" t="s">
        <v>292</v>
      </c>
      <c r="EV158" s="389" t="s">
        <v>292</v>
      </c>
      <c r="EW158" s="390" t="s">
        <v>292</v>
      </c>
      <c r="EX158" s="391" t="s">
        <v>292</v>
      </c>
      <c r="EY158" s="392" t="s">
        <v>292</v>
      </c>
      <c r="EZ158" s="393" t="s">
        <v>292</v>
      </c>
      <c r="FA158" s="394" t="s">
        <v>292</v>
      </c>
      <c r="FB158" s="386" t="s">
        <v>292</v>
      </c>
      <c r="FC158" s="395"/>
      <c r="FD158" s="415"/>
      <c r="FE158" s="387" t="str">
        <f t="shared" si="324"/>
        <v/>
      </c>
      <c r="FF158" s="388" t="s">
        <v>292</v>
      </c>
      <c r="FG158" s="389" t="s">
        <v>292</v>
      </c>
      <c r="FH158" s="389" t="s">
        <v>292</v>
      </c>
      <c r="FI158" s="390" t="s">
        <v>292</v>
      </c>
      <c r="FJ158" s="391" t="s">
        <v>292</v>
      </c>
      <c r="FK158" s="392" t="s">
        <v>292</v>
      </c>
      <c r="FL158" s="393" t="s">
        <v>292</v>
      </c>
      <c r="FM158" s="394" t="s">
        <v>292</v>
      </c>
      <c r="FN158" s="386" t="s">
        <v>292</v>
      </c>
      <c r="FO158" s="395"/>
      <c r="FP158" s="418"/>
      <c r="FQ158" s="387" t="str">
        <f t="shared" si="325"/>
        <v/>
      </c>
      <c r="FR158" s="388" t="s">
        <v>292</v>
      </c>
      <c r="FS158" s="389" t="s">
        <v>292</v>
      </c>
      <c r="FT158" s="389" t="s">
        <v>292</v>
      </c>
      <c r="FU158" s="390" t="s">
        <v>292</v>
      </c>
      <c r="FV158" s="391" t="s">
        <v>292</v>
      </c>
      <c r="FW158" s="392" t="s">
        <v>292</v>
      </c>
      <c r="FX158" s="393" t="s">
        <v>292</v>
      </c>
      <c r="FY158" s="394" t="s">
        <v>292</v>
      </c>
      <c r="FZ158" s="386" t="s">
        <v>292</v>
      </c>
      <c r="GA158" s="395"/>
      <c r="GB158" s="415"/>
      <c r="GC158" s="387" t="str">
        <f t="shared" si="326"/>
        <v/>
      </c>
      <c r="GD158" s="388" t="s">
        <v>292</v>
      </c>
      <c r="GE158" s="389" t="s">
        <v>292</v>
      </c>
      <c r="GF158" s="389" t="s">
        <v>292</v>
      </c>
      <c r="GG158" s="390" t="s">
        <v>292</v>
      </c>
      <c r="GH158" s="391" t="s">
        <v>292</v>
      </c>
      <c r="GI158" s="392" t="s">
        <v>292</v>
      </c>
      <c r="GJ158" s="393" t="s">
        <v>292</v>
      </c>
      <c r="GK158" s="394" t="s">
        <v>292</v>
      </c>
      <c r="GL158" s="386" t="s">
        <v>292</v>
      </c>
      <c r="GM158" s="395"/>
      <c r="GN158" s="415"/>
      <c r="GO158" s="387" t="str">
        <f t="shared" si="327"/>
        <v/>
      </c>
      <c r="GP158" s="388" t="s">
        <v>292</v>
      </c>
      <c r="GQ158" s="389" t="s">
        <v>292</v>
      </c>
      <c r="GR158" s="389" t="s">
        <v>292</v>
      </c>
      <c r="GS158" s="390" t="s">
        <v>292</v>
      </c>
      <c r="GT158" s="391" t="s">
        <v>292</v>
      </c>
      <c r="GU158" s="392" t="s">
        <v>292</v>
      </c>
      <c r="GV158" s="393" t="s">
        <v>292</v>
      </c>
      <c r="GW158" s="394" t="s">
        <v>292</v>
      </c>
      <c r="GX158" s="386"/>
      <c r="GY158" s="395"/>
      <c r="GZ158" s="415"/>
      <c r="HA158" s="387">
        <f t="shared" si="328"/>
        <v>40337</v>
      </c>
      <c r="HB158" s="388" t="s">
        <v>375</v>
      </c>
      <c r="HC158" s="389">
        <v>40072</v>
      </c>
      <c r="HD158" s="389">
        <v>40219</v>
      </c>
      <c r="HE158" s="390" t="s">
        <v>1248</v>
      </c>
      <c r="HF158" s="391" t="s">
        <v>769</v>
      </c>
      <c r="HG158" s="392" t="s">
        <v>615</v>
      </c>
      <c r="HH158" s="393" t="s">
        <v>1336</v>
      </c>
      <c r="HI158" s="394" t="s">
        <v>1249</v>
      </c>
      <c r="HJ158" s="386"/>
      <c r="HK158" s="395"/>
      <c r="HM158" s="387">
        <f t="shared" si="329"/>
        <v>40788</v>
      </c>
      <c r="HN158" s="388" t="s">
        <v>1471</v>
      </c>
      <c r="HO158" s="396">
        <v>40337</v>
      </c>
      <c r="HP158" s="389">
        <v>40721</v>
      </c>
      <c r="HQ158" s="390" t="s">
        <v>1573</v>
      </c>
      <c r="HR158" s="391" t="s">
        <v>1540</v>
      </c>
      <c r="HS158" s="392" t="s">
        <v>677</v>
      </c>
      <c r="HT158" s="393" t="s">
        <v>1336</v>
      </c>
      <c r="HU158" s="394" t="s">
        <v>1574</v>
      </c>
      <c r="HV158" s="386" t="s">
        <v>292</v>
      </c>
      <c r="HW158" s="395"/>
      <c r="HY158" s="387">
        <f t="shared" si="330"/>
        <v>41269</v>
      </c>
      <c r="HZ158" s="388" t="s">
        <v>1472</v>
      </c>
      <c r="IA158" s="419">
        <v>40788</v>
      </c>
      <c r="IB158" s="419">
        <v>40921</v>
      </c>
      <c r="IC158" s="390" t="s">
        <v>1573</v>
      </c>
      <c r="ID158" s="391" t="s">
        <v>1540</v>
      </c>
      <c r="IE158" s="392" t="s">
        <v>677</v>
      </c>
      <c r="IF158" s="393" t="s">
        <v>1336</v>
      </c>
      <c r="IG158" s="394" t="s">
        <v>1574</v>
      </c>
      <c r="IH158" s="386" t="s">
        <v>292</v>
      </c>
      <c r="II158" s="395"/>
      <c r="IJ158" s="420"/>
      <c r="IK158" s="387" t="str">
        <f t="shared" si="331"/>
        <v/>
      </c>
      <c r="IL158" s="388" t="s">
        <v>292</v>
      </c>
      <c r="IO158" s="390" t="s">
        <v>292</v>
      </c>
      <c r="IP158" s="391" t="s">
        <v>292</v>
      </c>
      <c r="IQ158" s="392" t="s">
        <v>292</v>
      </c>
      <c r="IR158" s="393" t="s">
        <v>292</v>
      </c>
      <c r="IS158" s="394" t="s">
        <v>292</v>
      </c>
      <c r="IT158" s="386" t="s">
        <v>292</v>
      </c>
      <c r="IU158" s="395"/>
      <c r="IV158" s="364" t="s">
        <v>292</v>
      </c>
      <c r="IW158" s="387" t="str">
        <f t="shared" si="456"/>
        <v/>
      </c>
      <c r="IX158" s="388" t="str">
        <f t="shared" si="457"/>
        <v/>
      </c>
      <c r="IY158" s="419" t="str">
        <f t="shared" si="462"/>
        <v/>
      </c>
      <c r="IZ158" s="396" t="str">
        <f t="shared" si="463"/>
        <v/>
      </c>
      <c r="JA158" s="390" t="str">
        <f t="shared" si="458"/>
        <v/>
      </c>
      <c r="JB158" s="391" t="str">
        <f t="shared" si="464"/>
        <v/>
      </c>
      <c r="JC158" s="392" t="str">
        <f t="shared" si="459"/>
        <v/>
      </c>
      <c r="JD158" s="393" t="str">
        <f t="shared" si="460"/>
        <v/>
      </c>
      <c r="JE158" s="394" t="str">
        <f t="shared" si="455"/>
        <v/>
      </c>
      <c r="JF158" s="386" t="str">
        <f t="shared" si="461"/>
        <v/>
      </c>
      <c r="JG158" s="395"/>
      <c r="JH158" s="420" t="s">
        <v>292</v>
      </c>
      <c r="JI158" s="387" t="str">
        <f t="shared" si="411"/>
        <v/>
      </c>
      <c r="JJ158" s="388" t="str">
        <f t="shared" si="412"/>
        <v/>
      </c>
      <c r="JK158" s="419" t="str">
        <f t="shared" si="420"/>
        <v/>
      </c>
      <c r="JL158" s="396" t="str">
        <f t="shared" si="413"/>
        <v/>
      </c>
      <c r="JM158" s="390" t="str">
        <f t="shared" si="414"/>
        <v/>
      </c>
      <c r="JN158" s="391" t="str">
        <f t="shared" si="415"/>
        <v/>
      </c>
      <c r="JO158" s="392" t="str">
        <f t="shared" si="416"/>
        <v/>
      </c>
      <c r="JP158" s="393" t="str">
        <f t="shared" si="417"/>
        <v/>
      </c>
      <c r="JQ158" s="394" t="str">
        <f t="shared" si="418"/>
        <v/>
      </c>
      <c r="JR158" s="386" t="str">
        <f t="shared" si="419"/>
        <v/>
      </c>
      <c r="JS158" s="395"/>
      <c r="JT158" s="420" t="s">
        <v>292</v>
      </c>
      <c r="JU158" s="387" t="str">
        <f t="shared" si="394"/>
        <v/>
      </c>
      <c r="JV158" s="388" t="str">
        <f t="shared" si="395"/>
        <v/>
      </c>
      <c r="JW158" s="419" t="str">
        <f t="shared" si="396"/>
        <v/>
      </c>
      <c r="JX158" s="396" t="str">
        <f t="shared" si="397"/>
        <v/>
      </c>
      <c r="JY158" s="390" t="str">
        <f t="shared" si="398"/>
        <v/>
      </c>
      <c r="JZ158" s="391" t="str">
        <f t="shared" si="399"/>
        <v/>
      </c>
      <c r="KA158" s="392" t="str">
        <f t="shared" si="400"/>
        <v/>
      </c>
      <c r="KB158" s="393" t="str">
        <f t="shared" si="401"/>
        <v/>
      </c>
      <c r="KC158" s="394" t="str">
        <f t="shared" si="402"/>
        <v/>
      </c>
      <c r="KD158" s="386" t="str">
        <f t="shared" si="403"/>
        <v/>
      </c>
      <c r="KE158" s="395"/>
      <c r="KG158" s="387" t="str">
        <f t="shared" si="385"/>
        <v/>
      </c>
      <c r="KH158" s="388" t="str">
        <f t="shared" si="386"/>
        <v/>
      </c>
      <c r="KI158" s="419" t="str">
        <f t="shared" si="387"/>
        <v/>
      </c>
      <c r="KJ158" s="396" t="str">
        <f t="shared" si="388"/>
        <v/>
      </c>
      <c r="KK158" s="390" t="str">
        <f t="shared" si="389"/>
        <v/>
      </c>
      <c r="KL158" s="391" t="str">
        <f t="shared" si="404"/>
        <v/>
      </c>
      <c r="KM158" s="392" t="str">
        <f t="shared" si="390"/>
        <v/>
      </c>
      <c r="KN158" s="393" t="str">
        <f t="shared" si="391"/>
        <v/>
      </c>
      <c r="KO158" s="394" t="str">
        <f t="shared" si="392"/>
        <v/>
      </c>
      <c r="KP158" s="386" t="str">
        <f t="shared" si="393"/>
        <v/>
      </c>
      <c r="KQ158" s="395"/>
    </row>
    <row r="159" spans="1:304" ht="13.5" customHeight="1">
      <c r="A159" s="385"/>
      <c r="B159" s="421" t="s">
        <v>321</v>
      </c>
      <c r="E159" s="387" t="str">
        <f t="shared" si="311"/>
        <v/>
      </c>
      <c r="F159" s="388"/>
      <c r="G159" s="389"/>
      <c r="H159" s="389"/>
      <c r="I159" s="390"/>
      <c r="J159" s="391"/>
      <c r="K159" s="392"/>
      <c r="L159" s="393"/>
      <c r="M159" s="394"/>
      <c r="O159" s="395"/>
      <c r="P159" s="415"/>
      <c r="Q159" s="387" t="str">
        <f t="shared" si="312"/>
        <v/>
      </c>
      <c r="R159" s="388"/>
      <c r="S159" s="389"/>
      <c r="T159" s="389"/>
      <c r="U159" s="390"/>
      <c r="V159" s="391"/>
      <c r="W159" s="392"/>
      <c r="X159" s="393"/>
      <c r="Y159" s="394"/>
      <c r="AA159" s="395"/>
      <c r="AB159" s="415"/>
      <c r="AC159" s="387" t="str">
        <f t="shared" si="313"/>
        <v/>
      </c>
      <c r="AD159" s="388"/>
      <c r="AE159" s="389"/>
      <c r="AF159" s="389"/>
      <c r="AG159" s="390"/>
      <c r="AH159" s="391"/>
      <c r="AI159" s="392"/>
      <c r="AJ159" s="393"/>
      <c r="AK159" s="394"/>
      <c r="AL159" s="386"/>
      <c r="AM159" s="395"/>
      <c r="AN159" s="415"/>
      <c r="AO159" s="387" t="str">
        <f t="shared" si="314"/>
        <v/>
      </c>
      <c r="AP159" s="388"/>
      <c r="AQ159" s="389"/>
      <c r="AR159" s="389"/>
      <c r="AS159" s="390"/>
      <c r="AT159" s="391"/>
      <c r="AU159" s="392"/>
      <c r="AV159" s="393"/>
      <c r="AW159" s="394"/>
      <c r="AX159" s="386"/>
      <c r="AY159" s="395"/>
      <c r="AZ159" s="415"/>
      <c r="BA159" s="387" t="str">
        <f t="shared" si="315"/>
        <v/>
      </c>
      <c r="BB159" s="388"/>
      <c r="BC159" s="389"/>
      <c r="BD159" s="389"/>
      <c r="BE159" s="390"/>
      <c r="BF159" s="391"/>
      <c r="BG159" s="392"/>
      <c r="BH159" s="393"/>
      <c r="BI159" s="394"/>
      <c r="BJ159" s="386"/>
      <c r="BK159" s="395"/>
      <c r="BL159" s="415"/>
      <c r="BM159" s="387" t="str">
        <f t="shared" si="316"/>
        <v/>
      </c>
      <c r="BN159" s="388"/>
      <c r="BO159" s="389"/>
      <c r="BP159" s="389"/>
      <c r="BQ159" s="390"/>
      <c r="BR159" s="391"/>
      <c r="BS159" s="392"/>
      <c r="BT159" s="393"/>
      <c r="BU159" s="394"/>
      <c r="BV159" s="386"/>
      <c r="BW159" s="395"/>
      <c r="BX159" s="421"/>
      <c r="BY159" s="387" t="str">
        <f t="shared" si="317"/>
        <v/>
      </c>
      <c r="BZ159" s="388"/>
      <c r="CA159" s="389"/>
      <c r="CB159" s="389"/>
      <c r="CC159" s="390"/>
      <c r="CD159" s="391"/>
      <c r="CE159" s="392"/>
      <c r="CF159" s="393"/>
      <c r="CG159" s="394"/>
      <c r="CH159" s="386"/>
      <c r="CI159" s="395"/>
      <c r="CJ159" s="421"/>
      <c r="CK159" s="387" t="str">
        <f t="shared" si="318"/>
        <v/>
      </c>
      <c r="CL159" s="388"/>
      <c r="CM159" s="389"/>
      <c r="CN159" s="389"/>
      <c r="CO159" s="390"/>
      <c r="CP159" s="391"/>
      <c r="CQ159" s="392"/>
      <c r="CR159" s="393"/>
      <c r="CS159" s="394"/>
      <c r="CT159" s="386"/>
      <c r="CU159" s="395"/>
      <c r="CV159" s="415"/>
      <c r="CW159" s="387" t="str">
        <f t="shared" si="319"/>
        <v/>
      </c>
      <c r="CX159" s="388"/>
      <c r="CY159" s="389"/>
      <c r="CZ159" s="389"/>
      <c r="DA159" s="390"/>
      <c r="DB159" s="391"/>
      <c r="DC159" s="392"/>
      <c r="DD159" s="393"/>
      <c r="DE159" s="394"/>
      <c r="DF159" s="386"/>
      <c r="DG159" s="395"/>
      <c r="DH159" s="415"/>
      <c r="DI159" s="387" t="str">
        <f t="shared" si="320"/>
        <v/>
      </c>
      <c r="DJ159" s="388"/>
      <c r="DK159" s="389"/>
      <c r="DL159" s="389"/>
      <c r="DM159" s="390"/>
      <c r="DN159" s="391"/>
      <c r="DO159" s="392"/>
      <c r="DP159" s="393"/>
      <c r="DQ159" s="394"/>
      <c r="DR159" s="386"/>
      <c r="DS159" s="395"/>
      <c r="DT159" s="415"/>
      <c r="DU159" s="387" t="str">
        <f t="shared" si="321"/>
        <v/>
      </c>
      <c r="DV159" s="388"/>
      <c r="DW159" s="389"/>
      <c r="DX159" s="389"/>
      <c r="DY159" s="390"/>
      <c r="DZ159" s="391"/>
      <c r="EA159" s="392"/>
      <c r="EB159" s="393"/>
      <c r="EC159" s="394"/>
      <c r="ED159" s="386"/>
      <c r="EE159" s="395"/>
      <c r="EF159" s="415"/>
      <c r="EG159" s="387" t="str">
        <f t="shared" si="322"/>
        <v/>
      </c>
      <c r="EH159" s="388"/>
      <c r="EI159" s="389"/>
      <c r="EJ159" s="389"/>
      <c r="EK159" s="390"/>
      <c r="EL159" s="391"/>
      <c r="EM159" s="392"/>
      <c r="EN159" s="393"/>
      <c r="EO159" s="394"/>
      <c r="EP159" s="386"/>
      <c r="EQ159" s="395"/>
      <c r="ER159" s="415"/>
      <c r="ES159" s="387" t="str">
        <f t="shared" si="323"/>
        <v/>
      </c>
      <c r="ET159" s="388"/>
      <c r="EU159" s="389"/>
      <c r="EV159" s="389"/>
      <c r="EW159" s="390"/>
      <c r="EX159" s="391"/>
      <c r="EY159" s="392"/>
      <c r="EZ159" s="393"/>
      <c r="FA159" s="394"/>
      <c r="FB159" s="386"/>
      <c r="FC159" s="395"/>
      <c r="FD159" s="415"/>
      <c r="FE159" s="387" t="str">
        <f t="shared" si="324"/>
        <v/>
      </c>
      <c r="FF159" s="388"/>
      <c r="FG159" s="389"/>
      <c r="FH159" s="389"/>
      <c r="FI159" s="390"/>
      <c r="FJ159" s="391"/>
      <c r="FK159" s="392"/>
      <c r="FL159" s="393"/>
      <c r="FM159" s="394"/>
      <c r="FN159" s="386"/>
      <c r="FO159" s="395"/>
      <c r="FP159" s="418"/>
      <c r="FQ159" s="387" t="str">
        <f t="shared" si="325"/>
        <v/>
      </c>
      <c r="FR159" s="388"/>
      <c r="FS159" s="389"/>
      <c r="FT159" s="389"/>
      <c r="FU159" s="390"/>
      <c r="FV159" s="391"/>
      <c r="FW159" s="392"/>
      <c r="FX159" s="393"/>
      <c r="FY159" s="394"/>
      <c r="FZ159" s="386"/>
      <c r="GA159" s="395"/>
      <c r="GB159" s="415"/>
      <c r="GC159" s="387" t="str">
        <f t="shared" si="326"/>
        <v/>
      </c>
      <c r="GD159" s="388"/>
      <c r="GE159" s="389"/>
      <c r="GF159" s="389"/>
      <c r="GG159" s="390"/>
      <c r="GH159" s="391"/>
      <c r="GI159" s="392"/>
      <c r="GJ159" s="393"/>
      <c r="GK159" s="394"/>
      <c r="GL159" s="386"/>
      <c r="GM159" s="395"/>
      <c r="GN159" s="415"/>
      <c r="GO159" s="387" t="str">
        <f t="shared" si="327"/>
        <v/>
      </c>
      <c r="GP159" s="388"/>
      <c r="GQ159" s="389"/>
      <c r="GR159" s="389"/>
      <c r="GS159" s="390"/>
      <c r="GT159" s="391"/>
      <c r="GU159" s="392"/>
      <c r="GV159" s="393"/>
      <c r="GW159" s="394"/>
      <c r="GX159" s="386"/>
      <c r="GY159" s="395"/>
      <c r="GZ159" s="415"/>
      <c r="HA159" s="387">
        <f t="shared" si="328"/>
        <v>40337</v>
      </c>
      <c r="HB159" s="388" t="s">
        <v>375</v>
      </c>
      <c r="HC159" s="389">
        <v>40219</v>
      </c>
      <c r="HD159" s="389">
        <v>40337</v>
      </c>
      <c r="HE159" s="390" t="s">
        <v>1531</v>
      </c>
      <c r="HF159" s="391" t="s">
        <v>1491</v>
      </c>
      <c r="HG159" s="392" t="s">
        <v>615</v>
      </c>
      <c r="HH159" s="393" t="s">
        <v>1336</v>
      </c>
      <c r="HI159" s="394" t="s">
        <v>1532</v>
      </c>
      <c r="HJ159" s="386"/>
      <c r="HK159" s="395"/>
      <c r="HM159" s="387">
        <f t="shared" si="329"/>
        <v>40788</v>
      </c>
      <c r="HN159" s="388" t="s">
        <v>1471</v>
      </c>
      <c r="HO159" s="389">
        <v>40721</v>
      </c>
      <c r="HP159" s="389">
        <v>40788</v>
      </c>
      <c r="HQ159" s="390" t="s">
        <v>1531</v>
      </c>
      <c r="HR159" s="391" t="s">
        <v>1491</v>
      </c>
      <c r="HS159" s="392" t="s">
        <v>615</v>
      </c>
      <c r="HT159" s="393" t="s">
        <v>1336</v>
      </c>
      <c r="HU159" s="394" t="s">
        <v>1532</v>
      </c>
      <c r="HV159" s="386" t="s">
        <v>292</v>
      </c>
      <c r="HW159" s="395"/>
      <c r="HY159" s="387">
        <f t="shared" si="330"/>
        <v>41269</v>
      </c>
      <c r="HZ159" s="388" t="s">
        <v>1472</v>
      </c>
      <c r="IA159" s="419">
        <v>40921</v>
      </c>
      <c r="IB159" s="419">
        <v>41269</v>
      </c>
      <c r="IC159" s="390" t="s">
        <v>789</v>
      </c>
      <c r="ID159" s="391" t="s">
        <v>688</v>
      </c>
      <c r="IE159" s="392" t="s">
        <v>615</v>
      </c>
      <c r="IF159" s="393" t="s">
        <v>1336</v>
      </c>
      <c r="IG159" s="394" t="s">
        <v>790</v>
      </c>
      <c r="IH159" s="386" t="s">
        <v>292</v>
      </c>
      <c r="II159" s="395"/>
      <c r="IJ159" s="420"/>
      <c r="IK159" s="387" t="str">
        <f t="shared" si="331"/>
        <v/>
      </c>
      <c r="IL159" s="388" t="s">
        <v>292</v>
      </c>
      <c r="IM159" s="419"/>
      <c r="IN159" s="419"/>
      <c r="IO159" s="390" t="s">
        <v>292</v>
      </c>
      <c r="IP159" s="391" t="s">
        <v>292</v>
      </c>
      <c r="IQ159" s="392" t="s">
        <v>292</v>
      </c>
      <c r="IR159" s="393" t="s">
        <v>292</v>
      </c>
      <c r="IS159" s="394" t="s">
        <v>292</v>
      </c>
      <c r="IT159" s="386" t="s">
        <v>292</v>
      </c>
      <c r="IU159" s="395"/>
      <c r="IV159" s="420" t="s">
        <v>292</v>
      </c>
      <c r="IW159" s="387" t="str">
        <f t="shared" si="456"/>
        <v/>
      </c>
      <c r="IX159" s="388" t="str">
        <f t="shared" si="457"/>
        <v/>
      </c>
      <c r="IY159" s="419" t="str">
        <f t="shared" si="462"/>
        <v/>
      </c>
      <c r="IZ159" s="396" t="str">
        <f t="shared" si="463"/>
        <v/>
      </c>
      <c r="JA159" s="390" t="str">
        <f t="shared" si="458"/>
        <v/>
      </c>
      <c r="JB159" s="391" t="str">
        <f t="shared" si="464"/>
        <v/>
      </c>
      <c r="JC159" s="392" t="str">
        <f t="shared" si="459"/>
        <v/>
      </c>
      <c r="JD159" s="393" t="str">
        <f t="shared" si="460"/>
        <v/>
      </c>
      <c r="JE159" s="394" t="str">
        <f t="shared" si="455"/>
        <v/>
      </c>
      <c r="JF159" s="386" t="str">
        <f t="shared" si="461"/>
        <v/>
      </c>
      <c r="JG159" s="395"/>
      <c r="JH159" s="420" t="s">
        <v>292</v>
      </c>
      <c r="JI159" s="387" t="str">
        <f t="shared" si="411"/>
        <v/>
      </c>
      <c r="JJ159" s="388" t="str">
        <f t="shared" si="412"/>
        <v/>
      </c>
      <c r="JK159" s="419" t="str">
        <f t="shared" si="420"/>
        <v/>
      </c>
      <c r="JL159" s="396" t="str">
        <f t="shared" si="413"/>
        <v/>
      </c>
      <c r="JM159" s="390" t="str">
        <f t="shared" si="414"/>
        <v/>
      </c>
      <c r="JN159" s="391" t="str">
        <f t="shared" si="415"/>
        <v/>
      </c>
      <c r="JO159" s="392" t="str">
        <f t="shared" si="416"/>
        <v/>
      </c>
      <c r="JP159" s="393" t="str">
        <f t="shared" si="417"/>
        <v/>
      </c>
      <c r="JQ159" s="394" t="str">
        <f t="shared" si="418"/>
        <v/>
      </c>
      <c r="JR159" s="386" t="str">
        <f t="shared" si="419"/>
        <v/>
      </c>
      <c r="JS159" s="395"/>
      <c r="JT159" s="420" t="s">
        <v>292</v>
      </c>
      <c r="JU159" s="387" t="str">
        <f t="shared" si="394"/>
        <v/>
      </c>
      <c r="JV159" s="388" t="str">
        <f t="shared" si="395"/>
        <v/>
      </c>
      <c r="JW159" s="419" t="str">
        <f t="shared" si="396"/>
        <v/>
      </c>
      <c r="JX159" s="396" t="str">
        <f t="shared" si="397"/>
        <v/>
      </c>
      <c r="JY159" s="390" t="str">
        <f t="shared" si="398"/>
        <v/>
      </c>
      <c r="JZ159" s="391" t="str">
        <f t="shared" si="399"/>
        <v/>
      </c>
      <c r="KA159" s="392" t="str">
        <f t="shared" si="400"/>
        <v/>
      </c>
      <c r="KB159" s="393" t="str">
        <f t="shared" si="401"/>
        <v/>
      </c>
      <c r="KC159" s="394" t="str">
        <f t="shared" si="402"/>
        <v/>
      </c>
      <c r="KD159" s="386" t="str">
        <f t="shared" si="403"/>
        <v/>
      </c>
      <c r="KE159" s="395"/>
      <c r="KF159" s="420"/>
      <c r="KG159" s="387" t="str">
        <f t="shared" si="385"/>
        <v/>
      </c>
      <c r="KH159" s="388" t="str">
        <f t="shared" si="386"/>
        <v/>
      </c>
      <c r="KI159" s="419" t="str">
        <f t="shared" si="387"/>
        <v/>
      </c>
      <c r="KJ159" s="396" t="str">
        <f t="shared" si="388"/>
        <v/>
      </c>
      <c r="KK159" s="390" t="str">
        <f t="shared" si="389"/>
        <v/>
      </c>
      <c r="KL159" s="391" t="str">
        <f t="shared" si="404"/>
        <v/>
      </c>
      <c r="KM159" s="392" t="str">
        <f t="shared" si="390"/>
        <v/>
      </c>
      <c r="KN159" s="393" t="str">
        <f t="shared" si="391"/>
        <v/>
      </c>
      <c r="KO159" s="394" t="str">
        <f t="shared" si="392"/>
        <v/>
      </c>
      <c r="KP159" s="386" t="str">
        <f t="shared" si="393"/>
        <v/>
      </c>
      <c r="KQ159" s="395"/>
      <c r="KR159" s="420"/>
    </row>
    <row r="160" spans="1:304" ht="13.5" customHeight="1">
      <c r="A160" s="385"/>
      <c r="B160" s="418" t="s">
        <v>324</v>
      </c>
      <c r="E160" s="387" t="str">
        <f t="shared" si="311"/>
        <v/>
      </c>
      <c r="F160" s="388" t="s">
        <v>292</v>
      </c>
      <c r="G160" s="389" t="s">
        <v>292</v>
      </c>
      <c r="H160" s="389" t="s">
        <v>292</v>
      </c>
      <c r="I160" s="390" t="s">
        <v>292</v>
      </c>
      <c r="J160" s="391" t="s">
        <v>292</v>
      </c>
      <c r="K160" s="392" t="s">
        <v>292</v>
      </c>
      <c r="L160" s="393" t="s">
        <v>292</v>
      </c>
      <c r="M160" s="394" t="s">
        <v>292</v>
      </c>
      <c r="N160" s="386" t="s">
        <v>292</v>
      </c>
      <c r="O160" s="395"/>
      <c r="P160" s="415"/>
      <c r="Q160" s="387" t="str">
        <f t="shared" si="312"/>
        <v/>
      </c>
      <c r="R160" s="388" t="s">
        <v>292</v>
      </c>
      <c r="S160" s="389" t="s">
        <v>292</v>
      </c>
      <c r="T160" s="389" t="s">
        <v>292</v>
      </c>
      <c r="U160" s="390" t="s">
        <v>292</v>
      </c>
      <c r="V160" s="391" t="s">
        <v>292</v>
      </c>
      <c r="W160" s="392" t="s">
        <v>292</v>
      </c>
      <c r="X160" s="393" t="s">
        <v>292</v>
      </c>
      <c r="Y160" s="394" t="s">
        <v>292</v>
      </c>
      <c r="Z160" s="386" t="s">
        <v>292</v>
      </c>
      <c r="AA160" s="395"/>
      <c r="AB160" s="415"/>
      <c r="AC160" s="387" t="str">
        <f t="shared" si="313"/>
        <v/>
      </c>
      <c r="AD160" s="388" t="s">
        <v>292</v>
      </c>
      <c r="AE160" s="389" t="s">
        <v>292</v>
      </c>
      <c r="AF160" s="389" t="s">
        <v>292</v>
      </c>
      <c r="AG160" s="390" t="s">
        <v>292</v>
      </c>
      <c r="AH160" s="391" t="s">
        <v>292</v>
      </c>
      <c r="AI160" s="392" t="s">
        <v>292</v>
      </c>
      <c r="AJ160" s="393" t="s">
        <v>292</v>
      </c>
      <c r="AK160" s="394" t="s">
        <v>292</v>
      </c>
      <c r="AL160" s="386" t="s">
        <v>292</v>
      </c>
      <c r="AM160" s="395"/>
      <c r="AN160" s="415"/>
      <c r="AO160" s="387" t="str">
        <f t="shared" si="314"/>
        <v/>
      </c>
      <c r="AP160" s="388" t="s">
        <v>292</v>
      </c>
      <c r="AQ160" s="389" t="s">
        <v>292</v>
      </c>
      <c r="AR160" s="389" t="s">
        <v>292</v>
      </c>
      <c r="AS160" s="390" t="s">
        <v>292</v>
      </c>
      <c r="AT160" s="391" t="s">
        <v>292</v>
      </c>
      <c r="AU160" s="392" t="s">
        <v>292</v>
      </c>
      <c r="AV160" s="393" t="s">
        <v>292</v>
      </c>
      <c r="AW160" s="394" t="s">
        <v>292</v>
      </c>
      <c r="AX160" s="386" t="s">
        <v>292</v>
      </c>
      <c r="AY160" s="395"/>
      <c r="AZ160" s="415"/>
      <c r="BA160" s="387" t="str">
        <f t="shared" si="315"/>
        <v/>
      </c>
      <c r="BB160" s="388" t="s">
        <v>292</v>
      </c>
      <c r="BC160" s="389" t="s">
        <v>292</v>
      </c>
      <c r="BD160" s="389" t="s">
        <v>292</v>
      </c>
      <c r="BE160" s="390" t="s">
        <v>292</v>
      </c>
      <c r="BF160" s="391" t="s">
        <v>292</v>
      </c>
      <c r="BG160" s="392" t="s">
        <v>292</v>
      </c>
      <c r="BH160" s="393" t="s">
        <v>292</v>
      </c>
      <c r="BI160" s="394" t="s">
        <v>292</v>
      </c>
      <c r="BJ160" s="386" t="s">
        <v>292</v>
      </c>
      <c r="BK160" s="395"/>
      <c r="BL160" s="415"/>
      <c r="BM160" s="387" t="str">
        <f t="shared" si="316"/>
        <v/>
      </c>
      <c r="BN160" s="388" t="s">
        <v>292</v>
      </c>
      <c r="BO160" s="389" t="s">
        <v>292</v>
      </c>
      <c r="BP160" s="389" t="s">
        <v>292</v>
      </c>
      <c r="BQ160" s="390" t="s">
        <v>292</v>
      </c>
      <c r="BR160" s="391" t="s">
        <v>292</v>
      </c>
      <c r="BS160" s="392" t="s">
        <v>292</v>
      </c>
      <c r="BT160" s="393" t="s">
        <v>292</v>
      </c>
      <c r="BU160" s="394" t="s">
        <v>292</v>
      </c>
      <c r="BV160" s="386" t="s">
        <v>292</v>
      </c>
      <c r="BW160" s="395"/>
      <c r="BX160" s="421"/>
      <c r="BY160" s="387" t="str">
        <f t="shared" si="317"/>
        <v/>
      </c>
      <c r="BZ160" s="388" t="s">
        <v>292</v>
      </c>
      <c r="CA160" s="389" t="s">
        <v>292</v>
      </c>
      <c r="CB160" s="389" t="s">
        <v>292</v>
      </c>
      <c r="CC160" s="390" t="s">
        <v>292</v>
      </c>
      <c r="CD160" s="391" t="s">
        <v>292</v>
      </c>
      <c r="CE160" s="392" t="s">
        <v>292</v>
      </c>
      <c r="CF160" s="393" t="s">
        <v>292</v>
      </c>
      <c r="CG160" s="394" t="s">
        <v>292</v>
      </c>
      <c r="CH160" s="386" t="s">
        <v>292</v>
      </c>
      <c r="CI160" s="395"/>
      <c r="CJ160" s="421"/>
      <c r="CK160" s="387" t="str">
        <f t="shared" si="318"/>
        <v/>
      </c>
      <c r="CL160" s="388" t="s">
        <v>292</v>
      </c>
      <c r="CM160" s="389" t="s">
        <v>292</v>
      </c>
      <c r="CN160" s="389" t="s">
        <v>292</v>
      </c>
      <c r="CO160" s="390" t="s">
        <v>292</v>
      </c>
      <c r="CP160" s="391" t="s">
        <v>292</v>
      </c>
      <c r="CQ160" s="392" t="s">
        <v>292</v>
      </c>
      <c r="CR160" s="393" t="s">
        <v>292</v>
      </c>
      <c r="CS160" s="394" t="s">
        <v>292</v>
      </c>
      <c r="CT160" s="386" t="s">
        <v>292</v>
      </c>
      <c r="CU160" s="395"/>
      <c r="CV160" s="415"/>
      <c r="CW160" s="387" t="str">
        <f t="shared" si="319"/>
        <v/>
      </c>
      <c r="CX160" s="388" t="s">
        <v>292</v>
      </c>
      <c r="CY160" s="389" t="s">
        <v>292</v>
      </c>
      <c r="CZ160" s="389" t="s">
        <v>292</v>
      </c>
      <c r="DA160" s="390" t="s">
        <v>292</v>
      </c>
      <c r="DB160" s="391" t="s">
        <v>292</v>
      </c>
      <c r="DC160" s="392" t="s">
        <v>292</v>
      </c>
      <c r="DD160" s="393" t="s">
        <v>292</v>
      </c>
      <c r="DE160" s="394" t="s">
        <v>292</v>
      </c>
      <c r="DF160" s="386" t="s">
        <v>292</v>
      </c>
      <c r="DG160" s="395"/>
      <c r="DH160" s="415"/>
      <c r="DI160" s="387">
        <f t="shared" si="320"/>
        <v>37007</v>
      </c>
      <c r="DJ160" s="388" t="s">
        <v>366</v>
      </c>
      <c r="DK160" s="389">
        <v>36711</v>
      </c>
      <c r="DL160" s="389">
        <v>37007</v>
      </c>
      <c r="DM160" s="390" t="s">
        <v>644</v>
      </c>
      <c r="DN160" s="391" t="s">
        <v>645</v>
      </c>
      <c r="DO160" s="392" t="s">
        <v>615</v>
      </c>
      <c r="DP160" s="393" t="s">
        <v>1335</v>
      </c>
      <c r="DQ160" s="394" t="s">
        <v>646</v>
      </c>
      <c r="DR160" s="386" t="s">
        <v>292</v>
      </c>
      <c r="DS160" s="395"/>
      <c r="DT160" s="415"/>
      <c r="DU160" s="387">
        <f t="shared" si="321"/>
        <v>37944</v>
      </c>
      <c r="DV160" s="388" t="s">
        <v>367</v>
      </c>
      <c r="DW160" s="389">
        <v>37007</v>
      </c>
      <c r="DX160" s="389">
        <v>37529</v>
      </c>
      <c r="DY160" s="390" t="s">
        <v>1251</v>
      </c>
      <c r="DZ160" s="391" t="s">
        <v>693</v>
      </c>
      <c r="EA160" s="392" t="s">
        <v>615</v>
      </c>
      <c r="EB160" s="393" t="s">
        <v>1335</v>
      </c>
      <c r="EC160" s="394" t="s">
        <v>1252</v>
      </c>
      <c r="ED160" s="386" t="s">
        <v>292</v>
      </c>
      <c r="EE160" s="395"/>
      <c r="EF160" s="415"/>
      <c r="EG160" s="387">
        <f t="shared" si="322"/>
        <v>38616</v>
      </c>
      <c r="EH160" s="388" t="s">
        <v>368</v>
      </c>
      <c r="EI160" s="389">
        <v>37944</v>
      </c>
      <c r="EJ160" s="389">
        <v>38114</v>
      </c>
      <c r="EK160" s="390" t="s">
        <v>1073</v>
      </c>
      <c r="EL160" s="391" t="s">
        <v>761</v>
      </c>
      <c r="EM160" s="392" t="s">
        <v>615</v>
      </c>
      <c r="EN160" s="393" t="s">
        <v>1335</v>
      </c>
      <c r="EO160" s="394" t="s">
        <v>1074</v>
      </c>
      <c r="EP160" s="386" t="s">
        <v>292</v>
      </c>
      <c r="EQ160" s="395"/>
      <c r="ER160" s="415"/>
      <c r="ES160" s="387">
        <f t="shared" si="323"/>
        <v>38986</v>
      </c>
      <c r="ET160" s="388" t="s">
        <v>369</v>
      </c>
      <c r="EU160" s="389">
        <v>38616</v>
      </c>
      <c r="EV160" s="389">
        <v>38656</v>
      </c>
      <c r="EW160" s="390" t="s">
        <v>1255</v>
      </c>
      <c r="EX160" s="391" t="s">
        <v>632</v>
      </c>
      <c r="EY160" s="392" t="s">
        <v>615</v>
      </c>
      <c r="EZ160" s="393" t="s">
        <v>1335</v>
      </c>
      <c r="FA160" s="394" t="s">
        <v>1256</v>
      </c>
      <c r="FB160" s="386" t="s">
        <v>292</v>
      </c>
      <c r="FC160" s="395"/>
      <c r="FD160" s="418"/>
      <c r="FE160" s="387">
        <f t="shared" si="324"/>
        <v>39351</v>
      </c>
      <c r="FF160" s="388" t="s">
        <v>370</v>
      </c>
      <c r="FG160" s="389">
        <v>38986</v>
      </c>
      <c r="FH160" s="389">
        <v>39321</v>
      </c>
      <c r="FI160" s="390" t="s">
        <v>690</v>
      </c>
      <c r="FJ160" s="391" t="s">
        <v>680</v>
      </c>
      <c r="FK160" s="392" t="s">
        <v>615</v>
      </c>
      <c r="FL160" s="393" t="s">
        <v>1335</v>
      </c>
      <c r="FM160" s="394" t="s">
        <v>691</v>
      </c>
      <c r="FN160" s="386" t="s">
        <v>292</v>
      </c>
      <c r="FO160" s="395"/>
      <c r="FP160" s="418"/>
      <c r="FQ160" s="387">
        <f t="shared" si="325"/>
        <v>39662</v>
      </c>
      <c r="FR160" s="388" t="s">
        <v>372</v>
      </c>
      <c r="FS160" s="389">
        <v>39351</v>
      </c>
      <c r="FT160" s="389">
        <v>39662</v>
      </c>
      <c r="FU160" s="390" t="s">
        <v>692</v>
      </c>
      <c r="FV160" s="391" t="s">
        <v>693</v>
      </c>
      <c r="FW160" s="392" t="s">
        <v>615</v>
      </c>
      <c r="FX160" s="393" t="s">
        <v>1335</v>
      </c>
      <c r="FY160" s="394" t="s">
        <v>694</v>
      </c>
      <c r="FZ160" s="386" t="s">
        <v>292</v>
      </c>
      <c r="GA160" s="395"/>
      <c r="GB160" s="418"/>
      <c r="GC160" s="387">
        <f t="shared" si="326"/>
        <v>39715</v>
      </c>
      <c r="GD160" s="388" t="s">
        <v>373</v>
      </c>
      <c r="GE160" s="389">
        <v>39662</v>
      </c>
      <c r="GF160" s="389">
        <v>39715</v>
      </c>
      <c r="GG160" s="390" t="s">
        <v>1257</v>
      </c>
      <c r="GH160" s="391" t="s">
        <v>758</v>
      </c>
      <c r="GI160" s="392" t="s">
        <v>615</v>
      </c>
      <c r="GJ160" s="393" t="s">
        <v>1335</v>
      </c>
      <c r="GK160" s="394" t="s">
        <v>1258</v>
      </c>
      <c r="GL160" s="386" t="s">
        <v>292</v>
      </c>
      <c r="GM160" s="395"/>
      <c r="GN160" s="418"/>
      <c r="GO160" s="387">
        <f t="shared" si="327"/>
        <v>40072</v>
      </c>
      <c r="GP160" s="388" t="s">
        <v>374</v>
      </c>
      <c r="GQ160" s="389">
        <v>39715</v>
      </c>
      <c r="GR160" s="389">
        <v>40072</v>
      </c>
      <c r="GS160" s="390" t="s">
        <v>775</v>
      </c>
      <c r="GT160" s="391" t="s">
        <v>676</v>
      </c>
      <c r="GU160" s="392" t="s">
        <v>615</v>
      </c>
      <c r="GV160" s="393" t="s">
        <v>1335</v>
      </c>
      <c r="GW160" s="394" t="s">
        <v>776</v>
      </c>
      <c r="GX160" s="386"/>
      <c r="GY160" s="395"/>
      <c r="GZ160" s="418"/>
      <c r="HA160" s="387">
        <f t="shared" si="328"/>
        <v>40337</v>
      </c>
      <c r="HB160" s="388" t="s">
        <v>375</v>
      </c>
      <c r="HC160" s="389">
        <v>40072</v>
      </c>
      <c r="HD160" s="389">
        <v>40190</v>
      </c>
      <c r="HE160" s="390" t="s">
        <v>982</v>
      </c>
      <c r="HF160" s="391" t="s">
        <v>983</v>
      </c>
      <c r="HG160" s="392" t="s">
        <v>615</v>
      </c>
      <c r="HH160" s="393" t="s">
        <v>1336</v>
      </c>
      <c r="HI160" s="394" t="s">
        <v>984</v>
      </c>
      <c r="HJ160" s="386" t="s">
        <v>292</v>
      </c>
      <c r="HK160" s="395"/>
      <c r="HM160" s="387">
        <f t="shared" si="329"/>
        <v>40788</v>
      </c>
      <c r="HN160" s="388" t="s">
        <v>1471</v>
      </c>
      <c r="HO160" s="396">
        <v>40337</v>
      </c>
      <c r="HP160" s="389">
        <v>40438</v>
      </c>
      <c r="HQ160" s="390" t="s">
        <v>831</v>
      </c>
      <c r="HR160" s="391" t="s">
        <v>680</v>
      </c>
      <c r="HS160" s="392" t="s">
        <v>615</v>
      </c>
      <c r="HT160" s="393" t="s">
        <v>1336</v>
      </c>
      <c r="HU160" s="394" t="s">
        <v>832</v>
      </c>
      <c r="HV160" s="386" t="s">
        <v>292</v>
      </c>
      <c r="HW160" s="395"/>
      <c r="HY160" s="387">
        <f t="shared" si="330"/>
        <v>41269</v>
      </c>
      <c r="HZ160" s="388" t="s">
        <v>1472</v>
      </c>
      <c r="IA160" s="419">
        <v>40788</v>
      </c>
      <c r="IB160" s="426">
        <v>40949</v>
      </c>
      <c r="IC160" s="390" t="s">
        <v>1583</v>
      </c>
      <c r="ID160" s="391" t="s">
        <v>619</v>
      </c>
      <c r="IE160" s="392" t="s">
        <v>615</v>
      </c>
      <c r="IF160" s="393" t="s">
        <v>1336</v>
      </c>
      <c r="IG160" s="394" t="s">
        <v>1584</v>
      </c>
      <c r="IH160" s="386" t="s">
        <v>292</v>
      </c>
      <c r="II160" s="395"/>
      <c r="IJ160" s="420"/>
      <c r="IK160" s="387">
        <f t="shared" si="331"/>
        <v>41997</v>
      </c>
      <c r="IL160" s="388" t="s">
        <v>371</v>
      </c>
      <c r="IM160" s="419">
        <v>41269</v>
      </c>
      <c r="IN160" s="419">
        <v>41885</v>
      </c>
      <c r="IO160" s="390" t="s">
        <v>1566</v>
      </c>
      <c r="IP160" s="391" t="s">
        <v>676</v>
      </c>
      <c r="IQ160" s="392" t="s">
        <v>615</v>
      </c>
      <c r="IR160" s="393" t="s">
        <v>1335</v>
      </c>
      <c r="IS160" s="394" t="s">
        <v>1567</v>
      </c>
      <c r="IT160" s="386" t="s">
        <v>292</v>
      </c>
      <c r="IU160" s="395"/>
      <c r="IV160" s="420" t="s">
        <v>292</v>
      </c>
      <c r="IW160" s="387">
        <f t="shared" ref="IW160:IW161" si="471">IF(JA160="","",IW$3)</f>
        <v>43040</v>
      </c>
      <c r="IX160" s="388" t="str">
        <f t="shared" ref="IX160:IX161" si="472">IF(JA160="","",IW$1)</f>
        <v>Abe III</v>
      </c>
      <c r="IY160" s="419">
        <f t="shared" ref="IY160" si="473">IF(JA160="","",IW$2)</f>
        <v>41997</v>
      </c>
      <c r="IZ160" s="396">
        <v>42284</v>
      </c>
      <c r="JA160" s="390" t="str">
        <f t="shared" ref="JA160:JA161" si="474">IF(JH160="","",IF(ISNUMBER(SEARCH(":",JH160)),MID(JH160,FIND(":",JH160)+2,FIND("(",JH160)-FIND(":",JH160)-3),LEFT(JH160,FIND("(",JH160)-2)))</f>
        <v>Eriko Yamatani</v>
      </c>
      <c r="JB160" s="391" t="str">
        <f t="shared" ref="JB160:JB161" si="475">IF(JH160="","",MID(JH160,FIND("(",JH160)+1,4))</f>
        <v>1950</v>
      </c>
      <c r="JC160" s="392" t="str">
        <f t="shared" ref="JC160:JC161" si="476">IF(ISNUMBER(SEARCH("*female*",JH160)),"female",IF(ISNUMBER(SEARCH("*male*",JH160)),"male",""))</f>
        <v>female</v>
      </c>
      <c r="JD160" s="393" t="s">
        <v>1335</v>
      </c>
      <c r="JE160" s="394" t="str">
        <f t="shared" si="455"/>
        <v>Yamatani_Eriko_1950</v>
      </c>
      <c r="JF160" s="386" t="str">
        <f t="shared" ref="JF160:JF161" si="477">IF(JH160="","",IF((LEN(JH160)-LEN(SUBSTITUTE(JH160,"male","")))/LEN("male")&gt;1,"!",IF(RIGHT(JH160,1)=")","",IF(RIGHT(JH160,2)=") ","",IF(RIGHT(JH160,2)=").","","!!")))))</f>
        <v/>
      </c>
      <c r="JG160" s="395"/>
      <c r="JH160" s="42" t="s">
        <v>1843</v>
      </c>
      <c r="JI160" s="387">
        <f t="shared" si="411"/>
        <v>44090</v>
      </c>
      <c r="JJ160" s="388" t="str">
        <f t="shared" si="412"/>
        <v>Abe IV</v>
      </c>
      <c r="JK160" s="419">
        <f t="shared" si="420"/>
        <v>43040</v>
      </c>
      <c r="JL160" s="396">
        <v>43375</v>
      </c>
      <c r="JM160" s="390" t="str">
        <f t="shared" si="414"/>
        <v>Hachiro Okonogi</v>
      </c>
      <c r="JN160" s="391" t="str">
        <f t="shared" si="415"/>
        <v>1965</v>
      </c>
      <c r="JO160" s="392" t="str">
        <f t="shared" si="416"/>
        <v>male</v>
      </c>
      <c r="JP160" s="393" t="str">
        <f t="shared" si="417"/>
        <v>jp_ldp01</v>
      </c>
      <c r="JQ160" s="394" t="str">
        <f t="shared" si="418"/>
        <v>Okonogi_Hachiro_1965</v>
      </c>
      <c r="JR160" s="386" t="str">
        <f t="shared" si="419"/>
        <v/>
      </c>
      <c r="JS160" s="395"/>
      <c r="JT160" s="420" t="s">
        <v>2014</v>
      </c>
      <c r="JU160" s="387">
        <f t="shared" si="394"/>
        <v>44196</v>
      </c>
      <c r="JV160" s="388" t="str">
        <f t="shared" si="395"/>
        <v>Suga I</v>
      </c>
      <c r="JW160" s="419">
        <f t="shared" si="396"/>
        <v>44090</v>
      </c>
      <c r="JX160" s="396">
        <f t="shared" si="397"/>
        <v>44196</v>
      </c>
      <c r="JY160" s="390" t="str">
        <f t="shared" si="398"/>
        <v>Hachiro Okonogi</v>
      </c>
      <c r="JZ160" s="391" t="str">
        <f t="shared" si="399"/>
        <v>1965</v>
      </c>
      <c r="KA160" s="392" t="str">
        <f t="shared" si="400"/>
        <v>male</v>
      </c>
      <c r="KB160" s="393" t="str">
        <f t="shared" si="401"/>
        <v>jp_ldp01</v>
      </c>
      <c r="KC160" s="394" t="str">
        <f t="shared" si="402"/>
        <v>Okonogi_Hachiro_1965</v>
      </c>
      <c r="KD160" s="386" t="str">
        <f t="shared" si="403"/>
        <v/>
      </c>
      <c r="KE160" s="395"/>
      <c r="KF160" s="420" t="s">
        <v>2014</v>
      </c>
      <c r="KG160" s="387" t="str">
        <f t="shared" si="385"/>
        <v/>
      </c>
      <c r="KH160" s="388" t="str">
        <f t="shared" si="386"/>
        <v/>
      </c>
      <c r="KI160" s="419" t="str">
        <f t="shared" si="387"/>
        <v/>
      </c>
      <c r="KJ160" s="396" t="str">
        <f t="shared" si="388"/>
        <v/>
      </c>
      <c r="KK160" s="390" t="str">
        <f t="shared" si="389"/>
        <v/>
      </c>
      <c r="KL160" s="391" t="str">
        <f t="shared" si="404"/>
        <v/>
      </c>
      <c r="KM160" s="392" t="str">
        <f t="shared" si="390"/>
        <v/>
      </c>
      <c r="KN160" s="393" t="str">
        <f t="shared" si="391"/>
        <v/>
      </c>
      <c r="KO160" s="394" t="str">
        <f t="shared" si="392"/>
        <v/>
      </c>
      <c r="KP160" s="386" t="str">
        <f t="shared" si="393"/>
        <v/>
      </c>
      <c r="KQ160" s="395"/>
      <c r="KR160" s="420"/>
    </row>
    <row r="161" spans="1:304" ht="13.5" customHeight="1">
      <c r="A161" s="385"/>
      <c r="B161" s="418" t="s">
        <v>324</v>
      </c>
      <c r="E161" s="387" t="str">
        <f t="shared" si="311"/>
        <v/>
      </c>
      <c r="F161" s="388" t="s">
        <v>292</v>
      </c>
      <c r="G161" s="389" t="s">
        <v>292</v>
      </c>
      <c r="H161" s="389" t="s">
        <v>292</v>
      </c>
      <c r="I161" s="390" t="s">
        <v>292</v>
      </c>
      <c r="J161" s="391" t="s">
        <v>292</v>
      </c>
      <c r="K161" s="392" t="s">
        <v>292</v>
      </c>
      <c r="L161" s="393" t="s">
        <v>292</v>
      </c>
      <c r="M161" s="394" t="s">
        <v>292</v>
      </c>
      <c r="N161" s="386" t="s">
        <v>292</v>
      </c>
      <c r="O161" s="395"/>
      <c r="P161" s="415"/>
      <c r="Q161" s="387" t="str">
        <f t="shared" si="312"/>
        <v/>
      </c>
      <c r="R161" s="388" t="s">
        <v>292</v>
      </c>
      <c r="S161" s="389" t="s">
        <v>292</v>
      </c>
      <c r="T161" s="389" t="s">
        <v>292</v>
      </c>
      <c r="U161" s="390" t="s">
        <v>292</v>
      </c>
      <c r="V161" s="391" t="s">
        <v>292</v>
      </c>
      <c r="W161" s="392" t="s">
        <v>292</v>
      </c>
      <c r="X161" s="393" t="s">
        <v>292</v>
      </c>
      <c r="Y161" s="394" t="s">
        <v>292</v>
      </c>
      <c r="Z161" s="386" t="s">
        <v>292</v>
      </c>
      <c r="AA161" s="395"/>
      <c r="AB161" s="415"/>
      <c r="AC161" s="387" t="str">
        <f t="shared" si="313"/>
        <v/>
      </c>
      <c r="AD161" s="388" t="s">
        <v>292</v>
      </c>
      <c r="AE161" s="389" t="s">
        <v>292</v>
      </c>
      <c r="AF161" s="389" t="s">
        <v>292</v>
      </c>
      <c r="AG161" s="390" t="s">
        <v>292</v>
      </c>
      <c r="AH161" s="391" t="s">
        <v>292</v>
      </c>
      <c r="AI161" s="392" t="s">
        <v>292</v>
      </c>
      <c r="AJ161" s="393" t="s">
        <v>292</v>
      </c>
      <c r="AK161" s="394" t="s">
        <v>292</v>
      </c>
      <c r="AL161" s="386" t="s">
        <v>292</v>
      </c>
      <c r="AM161" s="395"/>
      <c r="AN161" s="415"/>
      <c r="AO161" s="387" t="str">
        <f t="shared" si="314"/>
        <v/>
      </c>
      <c r="AP161" s="388" t="s">
        <v>292</v>
      </c>
      <c r="AQ161" s="389" t="s">
        <v>292</v>
      </c>
      <c r="AR161" s="389" t="s">
        <v>292</v>
      </c>
      <c r="AS161" s="390" t="s">
        <v>292</v>
      </c>
      <c r="AT161" s="391" t="s">
        <v>292</v>
      </c>
      <c r="AU161" s="392" t="s">
        <v>292</v>
      </c>
      <c r="AV161" s="393" t="s">
        <v>292</v>
      </c>
      <c r="AW161" s="394" t="s">
        <v>292</v>
      </c>
      <c r="AX161" s="386" t="s">
        <v>292</v>
      </c>
      <c r="AY161" s="395"/>
      <c r="AZ161" s="415"/>
      <c r="BA161" s="387" t="str">
        <f t="shared" si="315"/>
        <v/>
      </c>
      <c r="BB161" s="388" t="s">
        <v>292</v>
      </c>
      <c r="BC161" s="389" t="s">
        <v>292</v>
      </c>
      <c r="BD161" s="389" t="s">
        <v>292</v>
      </c>
      <c r="BE161" s="390" t="s">
        <v>292</v>
      </c>
      <c r="BF161" s="391" t="s">
        <v>292</v>
      </c>
      <c r="BG161" s="392" t="s">
        <v>292</v>
      </c>
      <c r="BH161" s="393" t="s">
        <v>292</v>
      </c>
      <c r="BI161" s="394" t="s">
        <v>292</v>
      </c>
      <c r="BJ161" s="386" t="s">
        <v>292</v>
      </c>
      <c r="BK161" s="395"/>
      <c r="BL161" s="415"/>
      <c r="BM161" s="387" t="str">
        <f t="shared" si="316"/>
        <v/>
      </c>
      <c r="BN161" s="388" t="s">
        <v>292</v>
      </c>
      <c r="BO161" s="389" t="s">
        <v>292</v>
      </c>
      <c r="BP161" s="389" t="s">
        <v>292</v>
      </c>
      <c r="BQ161" s="390" t="s">
        <v>292</v>
      </c>
      <c r="BR161" s="391" t="s">
        <v>292</v>
      </c>
      <c r="BS161" s="392" t="s">
        <v>292</v>
      </c>
      <c r="BT161" s="393" t="s">
        <v>292</v>
      </c>
      <c r="BU161" s="394" t="s">
        <v>292</v>
      </c>
      <c r="BV161" s="386" t="s">
        <v>292</v>
      </c>
      <c r="BW161" s="395"/>
      <c r="BX161" s="421"/>
      <c r="BY161" s="387" t="str">
        <f t="shared" si="317"/>
        <v/>
      </c>
      <c r="BZ161" s="388" t="s">
        <v>292</v>
      </c>
      <c r="CA161" s="389" t="s">
        <v>292</v>
      </c>
      <c r="CB161" s="389" t="s">
        <v>292</v>
      </c>
      <c r="CC161" s="390" t="s">
        <v>292</v>
      </c>
      <c r="CD161" s="391" t="s">
        <v>292</v>
      </c>
      <c r="CE161" s="392" t="s">
        <v>292</v>
      </c>
      <c r="CF161" s="393" t="s">
        <v>292</v>
      </c>
      <c r="CG161" s="394" t="s">
        <v>292</v>
      </c>
      <c r="CH161" s="386" t="s">
        <v>292</v>
      </c>
      <c r="CI161" s="395"/>
      <c r="CJ161" s="421"/>
      <c r="CK161" s="387" t="str">
        <f t="shared" si="318"/>
        <v/>
      </c>
      <c r="CL161" s="388" t="s">
        <v>292</v>
      </c>
      <c r="CM161" s="389" t="s">
        <v>292</v>
      </c>
      <c r="CN161" s="389" t="s">
        <v>292</v>
      </c>
      <c r="CO161" s="390" t="s">
        <v>292</v>
      </c>
      <c r="CP161" s="391" t="s">
        <v>292</v>
      </c>
      <c r="CQ161" s="392" t="s">
        <v>292</v>
      </c>
      <c r="CR161" s="393" t="s">
        <v>292</v>
      </c>
      <c r="CS161" s="394" t="s">
        <v>292</v>
      </c>
      <c r="CT161" s="386" t="s">
        <v>292</v>
      </c>
      <c r="CU161" s="395"/>
      <c r="CV161" s="415"/>
      <c r="CW161" s="387" t="str">
        <f t="shared" si="319"/>
        <v/>
      </c>
      <c r="CX161" s="388" t="s">
        <v>292</v>
      </c>
      <c r="CY161" s="389" t="s">
        <v>292</v>
      </c>
      <c r="CZ161" s="389" t="s">
        <v>292</v>
      </c>
      <c r="DA161" s="390" t="s">
        <v>292</v>
      </c>
      <c r="DB161" s="391" t="s">
        <v>292</v>
      </c>
      <c r="DC161" s="392" t="s">
        <v>292</v>
      </c>
      <c r="DD161" s="393" t="s">
        <v>292</v>
      </c>
      <c r="DE161" s="394" t="s">
        <v>292</v>
      </c>
      <c r="DF161" s="386" t="s">
        <v>292</v>
      </c>
      <c r="DG161" s="395"/>
      <c r="DH161" s="415"/>
      <c r="DI161" s="387" t="str">
        <f t="shared" si="320"/>
        <v/>
      </c>
      <c r="DJ161" s="388" t="s">
        <v>292</v>
      </c>
      <c r="DK161" s="389" t="s">
        <v>292</v>
      </c>
      <c r="DL161" s="389" t="s">
        <v>292</v>
      </c>
      <c r="DM161" s="390" t="s">
        <v>292</v>
      </c>
      <c r="DN161" s="391" t="s">
        <v>292</v>
      </c>
      <c r="DO161" s="392" t="s">
        <v>292</v>
      </c>
      <c r="DP161" s="393" t="s">
        <v>292</v>
      </c>
      <c r="DQ161" s="394" t="s">
        <v>292</v>
      </c>
      <c r="DR161" s="386" t="s">
        <v>292</v>
      </c>
      <c r="DS161" s="395"/>
      <c r="DT161" s="415"/>
      <c r="DU161" s="387">
        <f t="shared" si="321"/>
        <v>37944</v>
      </c>
      <c r="DV161" s="388" t="s">
        <v>367</v>
      </c>
      <c r="DW161" s="389">
        <v>37529</v>
      </c>
      <c r="DX161" s="389">
        <v>37944</v>
      </c>
      <c r="DY161" s="390" t="s">
        <v>1261</v>
      </c>
      <c r="DZ161" s="391" t="s">
        <v>629</v>
      </c>
      <c r="EA161" s="392" t="s">
        <v>615</v>
      </c>
      <c r="EB161" s="393" t="s">
        <v>1335</v>
      </c>
      <c r="EC161" s="394" t="s">
        <v>1262</v>
      </c>
      <c r="ED161" s="386" t="s">
        <v>292</v>
      </c>
      <c r="EE161" s="395"/>
      <c r="EF161" s="415"/>
      <c r="EG161" s="387">
        <f t="shared" si="322"/>
        <v>38616</v>
      </c>
      <c r="EH161" s="388" t="s">
        <v>368</v>
      </c>
      <c r="EI161" s="389">
        <v>38114</v>
      </c>
      <c r="EJ161" s="389">
        <v>38616</v>
      </c>
      <c r="EK161" s="390" t="s">
        <v>1255</v>
      </c>
      <c r="EL161" s="391" t="s">
        <v>632</v>
      </c>
      <c r="EM161" s="392" t="s">
        <v>615</v>
      </c>
      <c r="EN161" s="393" t="s">
        <v>1335</v>
      </c>
      <c r="EO161" s="394" t="s">
        <v>1256</v>
      </c>
      <c r="EP161" s="386" t="s">
        <v>292</v>
      </c>
      <c r="EQ161" s="395"/>
      <c r="ER161" s="418"/>
      <c r="ES161" s="387">
        <f t="shared" si="323"/>
        <v>38986</v>
      </c>
      <c r="ET161" s="388" t="s">
        <v>369</v>
      </c>
      <c r="EU161" s="389">
        <v>38656</v>
      </c>
      <c r="EV161" s="389">
        <v>38986</v>
      </c>
      <c r="EW161" s="390" t="s">
        <v>1259</v>
      </c>
      <c r="EX161" s="391" t="s">
        <v>766</v>
      </c>
      <c r="EY161" s="392" t="s">
        <v>615</v>
      </c>
      <c r="EZ161" s="393" t="s">
        <v>1335</v>
      </c>
      <c r="FA161" s="394" t="s">
        <v>1260</v>
      </c>
      <c r="FB161" s="386"/>
      <c r="FC161" s="395"/>
      <c r="FD161" s="418"/>
      <c r="FE161" s="387">
        <f t="shared" si="324"/>
        <v>39351</v>
      </c>
      <c r="FF161" s="388" t="s">
        <v>370</v>
      </c>
      <c r="FG161" s="389">
        <v>39321</v>
      </c>
      <c r="FH161" s="389">
        <v>39351</v>
      </c>
      <c r="FI161" s="390" t="s">
        <v>692</v>
      </c>
      <c r="FJ161" s="391" t="s">
        <v>693</v>
      </c>
      <c r="FK161" s="392" t="s">
        <v>615</v>
      </c>
      <c r="FL161" s="393" t="s">
        <v>1335</v>
      </c>
      <c r="FM161" s="394" t="s">
        <v>694</v>
      </c>
      <c r="FN161" s="386"/>
      <c r="FO161" s="395"/>
      <c r="FP161" s="418"/>
      <c r="FQ161" s="387" t="str">
        <f t="shared" si="325"/>
        <v/>
      </c>
      <c r="FR161" s="388"/>
      <c r="FS161" s="389"/>
      <c r="FT161" s="389"/>
      <c r="FU161" s="390"/>
      <c r="FV161" s="391"/>
      <c r="FW161" s="392"/>
      <c r="FX161" s="393"/>
      <c r="FY161" s="394"/>
      <c r="FZ161" s="386"/>
      <c r="GA161" s="395"/>
      <c r="GB161" s="418"/>
      <c r="GC161" s="387" t="str">
        <f t="shared" si="326"/>
        <v/>
      </c>
      <c r="GD161" s="388"/>
      <c r="GE161" s="389"/>
      <c r="GF161" s="389"/>
      <c r="GG161" s="390"/>
      <c r="GH161" s="391"/>
      <c r="GI161" s="392"/>
      <c r="GJ161" s="393"/>
      <c r="GK161" s="394"/>
      <c r="GL161" s="386"/>
      <c r="GM161" s="395"/>
      <c r="GN161" s="418"/>
      <c r="GO161" s="387" t="str">
        <f t="shared" si="327"/>
        <v/>
      </c>
      <c r="GP161" s="388"/>
      <c r="GQ161" s="389"/>
      <c r="GR161" s="389"/>
      <c r="GS161" s="390"/>
      <c r="GT161" s="391"/>
      <c r="GU161" s="392"/>
      <c r="GV161" s="393"/>
      <c r="GW161" s="394"/>
      <c r="GX161" s="386"/>
      <c r="GY161" s="395"/>
      <c r="GZ161" s="418"/>
      <c r="HA161" s="387">
        <f t="shared" si="328"/>
        <v>40337</v>
      </c>
      <c r="HB161" s="388" t="s">
        <v>375</v>
      </c>
      <c r="HC161" s="389">
        <v>40190</v>
      </c>
      <c r="HD161" s="389">
        <v>40337</v>
      </c>
      <c r="HE161" s="390" t="s">
        <v>831</v>
      </c>
      <c r="HF161" s="391" t="s">
        <v>680</v>
      </c>
      <c r="HG161" s="392" t="s">
        <v>615</v>
      </c>
      <c r="HH161" s="393" t="s">
        <v>1336</v>
      </c>
      <c r="HI161" s="394" t="s">
        <v>832</v>
      </c>
      <c r="HJ161" s="386"/>
      <c r="HK161" s="395"/>
      <c r="HM161" s="387">
        <f t="shared" si="329"/>
        <v>40788</v>
      </c>
      <c r="HN161" s="388" t="s">
        <v>1471</v>
      </c>
      <c r="HO161" s="389">
        <v>40438</v>
      </c>
      <c r="HP161" s="389">
        <v>40729</v>
      </c>
      <c r="HQ161" s="390" t="s">
        <v>1545</v>
      </c>
      <c r="HR161" s="391" t="s">
        <v>625</v>
      </c>
      <c r="HS161" s="392" t="s">
        <v>615</v>
      </c>
      <c r="HT161" s="393" t="s">
        <v>1336</v>
      </c>
      <c r="HU161" s="394" t="s">
        <v>1546</v>
      </c>
      <c r="HV161" s="386" t="s">
        <v>292</v>
      </c>
      <c r="HW161" s="395"/>
      <c r="HY161" s="387">
        <f t="shared" si="330"/>
        <v>41269</v>
      </c>
      <c r="HZ161" s="388" t="s">
        <v>1472</v>
      </c>
      <c r="IA161" s="426">
        <v>40949</v>
      </c>
      <c r="IB161" s="419">
        <v>41183</v>
      </c>
      <c r="IC161" s="390" t="s">
        <v>1509</v>
      </c>
      <c r="ID161" s="391" t="s">
        <v>669</v>
      </c>
      <c r="IE161" s="392" t="s">
        <v>615</v>
      </c>
      <c r="IF161" s="393" t="s">
        <v>1336</v>
      </c>
      <c r="IG161" s="394" t="s">
        <v>1510</v>
      </c>
      <c r="IH161" s="386" t="s">
        <v>292</v>
      </c>
      <c r="II161" s="395"/>
      <c r="IJ161" s="420"/>
      <c r="IK161" s="387">
        <f t="shared" si="331"/>
        <v>41997</v>
      </c>
      <c r="IL161" s="388" t="str">
        <f t="shared" ref="IL161" si="478">IF(IO161="","",IK$1)</f>
        <v>Abe II</v>
      </c>
      <c r="IM161" s="419">
        <v>41885</v>
      </c>
      <c r="IN161" s="396">
        <f t="shared" ref="IN161" si="479">IF(IO161="","",IK$3)</f>
        <v>41997</v>
      </c>
      <c r="IO161" s="390" t="str">
        <f t="shared" ref="IO161" si="480">IF(IV161="","",IF(ISNUMBER(SEARCH(":",IV161)),MID(IV161,FIND(":",IV161)+2,FIND("(",IV161)-FIND(":",IV161)-3),LEFT(IV161,FIND("(",IV161)-2)))</f>
        <v>Eriko Yamatani</v>
      </c>
      <c r="IP161" s="391" t="str">
        <f t="shared" ref="IP161" si="481">IF(IV161="","",MID(IV161,FIND("(",IV161)+1,4))</f>
        <v>1950</v>
      </c>
      <c r="IQ161" s="392" t="str">
        <f t="shared" ref="IQ161" si="482">IF(ISNUMBER(SEARCH("*female*",IV161)),"female",IF(ISNUMBER(SEARCH("*male*",IV161)),"male",""))</f>
        <v>female</v>
      </c>
      <c r="IR161" s="393" t="s">
        <v>1335</v>
      </c>
      <c r="IS161" s="394" t="str">
        <f t="shared" ref="IS161" si="483">IF(IO161="","",(MID(IO161,(SEARCH("^^",SUBSTITUTE(IO161," ","^^",LEN(IO161)-LEN(SUBSTITUTE(IO161," ","")))))+1,99)&amp;"_"&amp;LEFT(IO161,FIND(" ",IO161)-1)&amp;"_"&amp;IP161))</f>
        <v>Yamatani_Eriko_1950</v>
      </c>
      <c r="IT161" s="386"/>
      <c r="IU161" s="395"/>
      <c r="IV161" s="364" t="s">
        <v>1859</v>
      </c>
      <c r="IW161" s="387">
        <f t="shared" si="471"/>
        <v>43040</v>
      </c>
      <c r="IX161" s="388" t="str">
        <f t="shared" si="472"/>
        <v>Abe III</v>
      </c>
      <c r="IY161" s="396">
        <v>42284</v>
      </c>
      <c r="IZ161" s="396">
        <v>42585</v>
      </c>
      <c r="JA161" s="390" t="str">
        <f t="shared" si="474"/>
        <v>Taro Kono</v>
      </c>
      <c r="JB161" s="391" t="str">
        <f t="shared" si="475"/>
        <v>1963</v>
      </c>
      <c r="JC161" s="392" t="str">
        <f t="shared" si="476"/>
        <v>male</v>
      </c>
      <c r="JD161" s="393" t="s">
        <v>1335</v>
      </c>
      <c r="JE161" s="394" t="str">
        <f t="shared" si="455"/>
        <v>Kono_Taro_1963</v>
      </c>
      <c r="JF161" s="386" t="str">
        <f t="shared" si="477"/>
        <v/>
      </c>
      <c r="JG161" s="395"/>
      <c r="JH161" s="420" t="s">
        <v>1874</v>
      </c>
      <c r="JI161" s="387">
        <f t="shared" si="411"/>
        <v>44090</v>
      </c>
      <c r="JJ161" s="388" t="str">
        <f t="shared" si="412"/>
        <v>Abe IV</v>
      </c>
      <c r="JK161" s="419">
        <v>43375</v>
      </c>
      <c r="JL161" s="396">
        <v>43719</v>
      </c>
      <c r="JM161" s="390" t="str">
        <f t="shared" si="414"/>
        <v>Junzo Yamamoto</v>
      </c>
      <c r="JN161" s="391" t="str">
        <f t="shared" si="415"/>
        <v>1954</v>
      </c>
      <c r="JO161" s="392" t="str">
        <f t="shared" si="416"/>
        <v>male</v>
      </c>
      <c r="JP161" s="393" t="str">
        <f t="shared" si="417"/>
        <v>jp_ldp01</v>
      </c>
      <c r="JQ161" s="394" t="str">
        <f t="shared" si="418"/>
        <v>Yamamoto_Junzo_1954</v>
      </c>
      <c r="JR161" s="386" t="str">
        <f t="shared" si="419"/>
        <v/>
      </c>
      <c r="JS161" s="395"/>
      <c r="JT161" s="420" t="s">
        <v>2039</v>
      </c>
      <c r="JU161" s="387" t="str">
        <f t="shared" si="394"/>
        <v/>
      </c>
      <c r="JV161" s="388" t="str">
        <f t="shared" si="395"/>
        <v/>
      </c>
      <c r="JW161" s="419" t="str">
        <f t="shared" si="396"/>
        <v/>
      </c>
      <c r="JX161" s="396" t="str">
        <f t="shared" si="397"/>
        <v/>
      </c>
      <c r="JY161" s="390" t="str">
        <f t="shared" si="398"/>
        <v/>
      </c>
      <c r="JZ161" s="391" t="str">
        <f t="shared" si="399"/>
        <v/>
      </c>
      <c r="KA161" s="392" t="str">
        <f t="shared" si="400"/>
        <v/>
      </c>
      <c r="KB161" s="393" t="str">
        <f t="shared" si="401"/>
        <v/>
      </c>
      <c r="KC161" s="394" t="str">
        <f t="shared" si="402"/>
        <v/>
      </c>
      <c r="KD161" s="386" t="str">
        <f t="shared" si="403"/>
        <v/>
      </c>
      <c r="KE161" s="395"/>
      <c r="KG161" s="387" t="str">
        <f t="shared" si="385"/>
        <v/>
      </c>
      <c r="KH161" s="388" t="str">
        <f t="shared" si="386"/>
        <v/>
      </c>
      <c r="KI161" s="419" t="str">
        <f t="shared" si="387"/>
        <v/>
      </c>
      <c r="KJ161" s="396" t="str">
        <f t="shared" si="388"/>
        <v/>
      </c>
      <c r="KK161" s="390" t="str">
        <f t="shared" si="389"/>
        <v/>
      </c>
      <c r="KL161" s="391" t="str">
        <f t="shared" si="404"/>
        <v/>
      </c>
      <c r="KM161" s="392" t="str">
        <f t="shared" si="390"/>
        <v/>
      </c>
      <c r="KN161" s="393" t="str">
        <f t="shared" si="391"/>
        <v/>
      </c>
      <c r="KO161" s="394" t="str">
        <f t="shared" si="392"/>
        <v/>
      </c>
      <c r="KP161" s="386" t="str">
        <f t="shared" si="393"/>
        <v/>
      </c>
      <c r="KQ161" s="395"/>
    </row>
    <row r="162" spans="1:304" ht="13.5" customHeight="1">
      <c r="A162" s="385"/>
      <c r="B162" s="418" t="s">
        <v>324</v>
      </c>
      <c r="E162" s="387" t="str">
        <f t="shared" si="311"/>
        <v/>
      </c>
      <c r="F162" s="388"/>
      <c r="G162" s="389"/>
      <c r="H162" s="389"/>
      <c r="I162" s="390"/>
      <c r="J162" s="391"/>
      <c r="K162" s="392"/>
      <c r="L162" s="393"/>
      <c r="M162" s="394"/>
      <c r="O162" s="395"/>
      <c r="P162" s="415"/>
      <c r="Q162" s="387" t="str">
        <f t="shared" si="312"/>
        <v/>
      </c>
      <c r="R162" s="388"/>
      <c r="S162" s="389"/>
      <c r="T162" s="389"/>
      <c r="U162" s="390"/>
      <c r="V162" s="391"/>
      <c r="W162" s="392"/>
      <c r="X162" s="393"/>
      <c r="Y162" s="394"/>
      <c r="AA162" s="395"/>
      <c r="AB162" s="415"/>
      <c r="AC162" s="387" t="str">
        <f t="shared" si="313"/>
        <v/>
      </c>
      <c r="AD162" s="388"/>
      <c r="AE162" s="389"/>
      <c r="AF162" s="389"/>
      <c r="AG162" s="390"/>
      <c r="AH162" s="391"/>
      <c r="AI162" s="392"/>
      <c r="AJ162" s="393"/>
      <c r="AK162" s="394"/>
      <c r="AL162" s="386"/>
      <c r="AM162" s="395"/>
      <c r="AN162" s="415"/>
      <c r="AO162" s="387" t="str">
        <f t="shared" si="314"/>
        <v/>
      </c>
      <c r="AP162" s="388"/>
      <c r="AQ162" s="389"/>
      <c r="AR162" s="389"/>
      <c r="AS162" s="390"/>
      <c r="AT162" s="391"/>
      <c r="AU162" s="392"/>
      <c r="AV162" s="393"/>
      <c r="AW162" s="394"/>
      <c r="AX162" s="386"/>
      <c r="AY162" s="395"/>
      <c r="AZ162" s="415"/>
      <c r="BA162" s="387" t="str">
        <f t="shared" si="315"/>
        <v/>
      </c>
      <c r="BB162" s="388"/>
      <c r="BC162" s="389"/>
      <c r="BD162" s="389"/>
      <c r="BE162" s="390"/>
      <c r="BF162" s="391"/>
      <c r="BG162" s="392"/>
      <c r="BH162" s="393"/>
      <c r="BI162" s="394"/>
      <c r="BJ162" s="386"/>
      <c r="BK162" s="395"/>
      <c r="BL162" s="415"/>
      <c r="BM162" s="387" t="str">
        <f t="shared" si="316"/>
        <v/>
      </c>
      <c r="BN162" s="388"/>
      <c r="BO162" s="389"/>
      <c r="BP162" s="389"/>
      <c r="BQ162" s="390"/>
      <c r="BR162" s="391"/>
      <c r="BS162" s="392"/>
      <c r="BT162" s="393"/>
      <c r="BU162" s="394"/>
      <c r="BV162" s="386"/>
      <c r="BW162" s="395"/>
      <c r="BX162" s="421"/>
      <c r="BY162" s="387" t="str">
        <f t="shared" si="317"/>
        <v/>
      </c>
      <c r="BZ162" s="388"/>
      <c r="CA162" s="389"/>
      <c r="CB162" s="389"/>
      <c r="CC162" s="390"/>
      <c r="CD162" s="391"/>
      <c r="CE162" s="392"/>
      <c r="CF162" s="393"/>
      <c r="CG162" s="394"/>
      <c r="CH162" s="386"/>
      <c r="CI162" s="395"/>
      <c r="CJ162" s="421"/>
      <c r="CK162" s="387" t="str">
        <f t="shared" si="318"/>
        <v/>
      </c>
      <c r="CL162" s="388"/>
      <c r="CM162" s="389"/>
      <c r="CN162" s="389"/>
      <c r="CO162" s="390"/>
      <c r="CP162" s="391"/>
      <c r="CQ162" s="392"/>
      <c r="CR162" s="393"/>
      <c r="CS162" s="394"/>
      <c r="CT162" s="386"/>
      <c r="CU162" s="395"/>
      <c r="CV162" s="415"/>
      <c r="CW162" s="387" t="str">
        <f t="shared" si="319"/>
        <v/>
      </c>
      <c r="CX162" s="388"/>
      <c r="CY162" s="389"/>
      <c r="CZ162" s="389"/>
      <c r="DA162" s="390"/>
      <c r="DB162" s="391"/>
      <c r="DC162" s="392"/>
      <c r="DD162" s="393"/>
      <c r="DE162" s="394"/>
      <c r="DF162" s="386"/>
      <c r="DG162" s="395"/>
      <c r="DH162" s="415"/>
      <c r="DI162" s="387" t="str">
        <f t="shared" si="320"/>
        <v/>
      </c>
      <c r="DJ162" s="388"/>
      <c r="DK162" s="389"/>
      <c r="DL162" s="389"/>
      <c r="DM162" s="390"/>
      <c r="DN162" s="391"/>
      <c r="DO162" s="392"/>
      <c r="DP162" s="393"/>
      <c r="DQ162" s="394"/>
      <c r="DR162" s="386"/>
      <c r="DS162" s="395"/>
      <c r="DT162" s="415"/>
      <c r="DU162" s="387" t="str">
        <f t="shared" si="321"/>
        <v/>
      </c>
      <c r="DV162" s="388"/>
      <c r="DW162" s="389"/>
      <c r="DX162" s="389"/>
      <c r="DY162" s="390"/>
      <c r="DZ162" s="391"/>
      <c r="EA162" s="392"/>
      <c r="EB162" s="393"/>
      <c r="EC162" s="394"/>
      <c r="ED162" s="386"/>
      <c r="EE162" s="395"/>
      <c r="EF162" s="415"/>
      <c r="EG162" s="387" t="str">
        <f t="shared" si="322"/>
        <v/>
      </c>
      <c r="EH162" s="388"/>
      <c r="EI162" s="389"/>
      <c r="EJ162" s="389"/>
      <c r="EK162" s="390"/>
      <c r="EL162" s="391"/>
      <c r="EM162" s="392"/>
      <c r="EN162" s="393"/>
      <c r="EO162" s="394"/>
      <c r="EP162" s="386"/>
      <c r="EQ162" s="395"/>
      <c r="ER162" s="418"/>
      <c r="ES162" s="387" t="str">
        <f t="shared" si="323"/>
        <v/>
      </c>
      <c r="ET162" s="388"/>
      <c r="EU162" s="389"/>
      <c r="EV162" s="389"/>
      <c r="EW162" s="390"/>
      <c r="EX162" s="391"/>
      <c r="EY162" s="392"/>
      <c r="EZ162" s="393"/>
      <c r="FA162" s="394"/>
      <c r="FB162" s="386"/>
      <c r="FC162" s="395"/>
      <c r="FD162" s="418"/>
      <c r="FE162" s="387" t="str">
        <f t="shared" si="324"/>
        <v/>
      </c>
      <c r="FF162" s="388"/>
      <c r="FG162" s="389"/>
      <c r="FH162" s="389"/>
      <c r="FI162" s="390"/>
      <c r="FJ162" s="391"/>
      <c r="FK162" s="392"/>
      <c r="FL162" s="393"/>
      <c r="FM162" s="394"/>
      <c r="FN162" s="386"/>
      <c r="FO162" s="395"/>
      <c r="FP162" s="418"/>
      <c r="FQ162" s="387" t="str">
        <f t="shared" si="325"/>
        <v/>
      </c>
      <c r="FR162" s="388"/>
      <c r="FS162" s="389"/>
      <c r="FT162" s="389"/>
      <c r="FU162" s="390"/>
      <c r="FV162" s="391"/>
      <c r="FW162" s="392"/>
      <c r="FX162" s="393"/>
      <c r="FY162" s="394"/>
      <c r="FZ162" s="386"/>
      <c r="GA162" s="395"/>
      <c r="GB162" s="418"/>
      <c r="GC162" s="387" t="str">
        <f t="shared" si="326"/>
        <v/>
      </c>
      <c r="GD162" s="388"/>
      <c r="GE162" s="389"/>
      <c r="GF162" s="389"/>
      <c r="GG162" s="390"/>
      <c r="GH162" s="391"/>
      <c r="GI162" s="392"/>
      <c r="GJ162" s="393"/>
      <c r="GK162" s="394"/>
      <c r="GL162" s="386"/>
      <c r="GM162" s="395"/>
      <c r="GN162" s="418"/>
      <c r="GO162" s="387" t="str">
        <f t="shared" si="327"/>
        <v/>
      </c>
      <c r="GP162" s="388"/>
      <c r="GQ162" s="389"/>
      <c r="GR162" s="389"/>
      <c r="GS162" s="390"/>
      <c r="GT162" s="391"/>
      <c r="GU162" s="392"/>
      <c r="GV162" s="393"/>
      <c r="GW162" s="394"/>
      <c r="GX162" s="386"/>
      <c r="GY162" s="395"/>
      <c r="GZ162" s="418"/>
      <c r="HA162" s="387" t="str">
        <f t="shared" si="328"/>
        <v/>
      </c>
      <c r="HB162" s="388"/>
      <c r="HC162" s="389"/>
      <c r="HD162" s="389"/>
      <c r="HE162" s="390"/>
      <c r="HF162" s="391"/>
      <c r="HG162" s="392"/>
      <c r="HH162" s="393"/>
      <c r="HI162" s="394"/>
      <c r="HJ162" s="386"/>
      <c r="HK162" s="395"/>
      <c r="HM162" s="387">
        <f t="shared" si="329"/>
        <v>40788</v>
      </c>
      <c r="HN162" s="388" t="s">
        <v>1471</v>
      </c>
      <c r="HO162" s="389">
        <v>40729</v>
      </c>
      <c r="HP162" s="389">
        <v>40788</v>
      </c>
      <c r="HQ162" s="390" t="s">
        <v>1583</v>
      </c>
      <c r="HR162" s="391" t="s">
        <v>619</v>
      </c>
      <c r="HS162" s="392" t="s">
        <v>615</v>
      </c>
      <c r="HT162" s="393" t="s">
        <v>1336</v>
      </c>
      <c r="HU162" s="394" t="s">
        <v>1584</v>
      </c>
      <c r="HV162" s="386" t="s">
        <v>292</v>
      </c>
      <c r="HW162" s="395"/>
      <c r="HX162" s="420"/>
      <c r="HY162" s="387">
        <f t="shared" si="330"/>
        <v>41269</v>
      </c>
      <c r="HZ162" s="388" t="s">
        <v>1472</v>
      </c>
      <c r="IA162" s="419">
        <v>41183</v>
      </c>
      <c r="IB162" s="419">
        <v>41269</v>
      </c>
      <c r="IC162" s="390" t="s">
        <v>1585</v>
      </c>
      <c r="ID162" s="391" t="s">
        <v>685</v>
      </c>
      <c r="IE162" s="392" t="s">
        <v>615</v>
      </c>
      <c r="IF162" s="393" t="s">
        <v>1350</v>
      </c>
      <c r="IG162" s="394" t="s">
        <v>1586</v>
      </c>
      <c r="IH162" s="386" t="s">
        <v>292</v>
      </c>
      <c r="II162" s="395"/>
      <c r="IJ162" s="420"/>
      <c r="IK162" s="387" t="str">
        <f t="shared" si="331"/>
        <v/>
      </c>
      <c r="IL162" s="388" t="s">
        <v>292</v>
      </c>
      <c r="IM162" s="419"/>
      <c r="IN162" s="419"/>
      <c r="IO162" s="390" t="s">
        <v>292</v>
      </c>
      <c r="IP162" s="391" t="s">
        <v>292</v>
      </c>
      <c r="IQ162" s="392" t="s">
        <v>292</v>
      </c>
      <c r="IR162" s="393" t="s">
        <v>292</v>
      </c>
      <c r="IS162" s="394" t="s">
        <v>292</v>
      </c>
      <c r="IT162" s="386" t="s">
        <v>292</v>
      </c>
      <c r="IU162" s="395"/>
      <c r="IV162" s="420" t="s">
        <v>292</v>
      </c>
      <c r="IW162" s="387">
        <f t="shared" ref="IW162:IW163" si="484">IF(JA162="","",IW$3)</f>
        <v>43040</v>
      </c>
      <c r="IX162" s="388" t="str">
        <f t="shared" ref="IX162:IX163" si="485">IF(JA162="","",IW$1)</f>
        <v>Abe III</v>
      </c>
      <c r="IY162" s="396">
        <v>42585</v>
      </c>
      <c r="IZ162" s="396">
        <v>42950</v>
      </c>
      <c r="JA162" s="390" t="str">
        <f t="shared" ref="JA162:JA163" si="486">IF(JH162="","",IF(ISNUMBER(SEARCH(":",JH162)),MID(JH162,FIND(":",JH162)+2,FIND("(",JH162)-FIND(":",JH162)-3),LEFT(JH162,FIND("(",JH162)-2)))</f>
        <v>Jun Matsumoto</v>
      </c>
      <c r="JB162" s="391" t="str">
        <f t="shared" ref="JB162:JB163" si="487">IF(JH162="","",MID(JH162,FIND("(",JH162)+1,4))</f>
        <v>1950</v>
      </c>
      <c r="JC162" s="392" t="str">
        <f t="shared" ref="JC162:JC163" si="488">IF(ISNUMBER(SEARCH("*female*",JH162)),"female",IF(ISNUMBER(SEARCH("*male*",JH162)),"male",""))</f>
        <v>male</v>
      </c>
      <c r="JD162" s="393" t="s">
        <v>1335</v>
      </c>
      <c r="JE162" s="394" t="str">
        <f t="shared" ref="JE162:JE163" si="489">IF(JA162="","",(MID(JA162,(SEARCH("^^",SUBSTITUTE(JA162," ","^^",LEN(JA162)-LEN(SUBSTITUTE(JA162," ","")))))+1,99)&amp;"_"&amp;LEFT(JA162,FIND(" ",JA162)-1)&amp;"_"&amp;JB162))</f>
        <v>Matsumoto_Jun_1950</v>
      </c>
      <c r="JF162" s="386" t="str">
        <f t="shared" ref="JF162:JF163" si="490">IF(JH162="","",IF((LEN(JH162)-LEN(SUBSTITUTE(JH162,"male","")))/LEN("male")&gt;1,"!",IF(RIGHT(JH162,1)=")","",IF(RIGHT(JH162,2)=") ","",IF(RIGHT(JH162,2)=").","","!!")))))</f>
        <v/>
      </c>
      <c r="JG162" s="395"/>
      <c r="JH162" s="420" t="s">
        <v>1886</v>
      </c>
      <c r="JI162" s="387">
        <f t="shared" si="411"/>
        <v>44090</v>
      </c>
      <c r="JJ162" s="388" t="str">
        <f t="shared" si="412"/>
        <v>Abe IV</v>
      </c>
      <c r="JK162" s="396">
        <v>43719</v>
      </c>
      <c r="JL162" s="396">
        <f t="shared" si="413"/>
        <v>44090</v>
      </c>
      <c r="JM162" s="390" t="str">
        <f t="shared" si="414"/>
        <v>Ryota Takeda</v>
      </c>
      <c r="JN162" s="391" t="str">
        <f t="shared" si="415"/>
        <v>1968</v>
      </c>
      <c r="JO162" s="392" t="str">
        <f t="shared" si="416"/>
        <v>male</v>
      </c>
      <c r="JP162" s="393" t="str">
        <f t="shared" si="417"/>
        <v>jp_ldp01</v>
      </c>
      <c r="JQ162" s="394" t="str">
        <f t="shared" si="418"/>
        <v>Takeda_Ryota_1968</v>
      </c>
      <c r="JR162" s="386" t="str">
        <f t="shared" si="419"/>
        <v/>
      </c>
      <c r="JS162" s="395"/>
      <c r="JT162" s="420" t="s">
        <v>2073</v>
      </c>
      <c r="JU162" s="387" t="str">
        <f t="shared" si="394"/>
        <v/>
      </c>
      <c r="JV162" s="388" t="str">
        <f t="shared" si="395"/>
        <v/>
      </c>
      <c r="JW162" s="419" t="str">
        <f t="shared" si="396"/>
        <v/>
      </c>
      <c r="JX162" s="396" t="str">
        <f t="shared" si="397"/>
        <v/>
      </c>
      <c r="JY162" s="390" t="str">
        <f t="shared" si="398"/>
        <v/>
      </c>
      <c r="JZ162" s="391" t="str">
        <f t="shared" si="399"/>
        <v/>
      </c>
      <c r="KA162" s="392" t="str">
        <f t="shared" si="400"/>
        <v/>
      </c>
      <c r="KB162" s="393" t="str">
        <f t="shared" si="401"/>
        <v/>
      </c>
      <c r="KC162" s="394" t="str">
        <f t="shared" si="402"/>
        <v/>
      </c>
      <c r="KD162" s="386" t="str">
        <f t="shared" si="403"/>
        <v/>
      </c>
      <c r="KE162" s="395"/>
      <c r="KF162" s="420"/>
      <c r="KG162" s="387" t="str">
        <f t="shared" si="385"/>
        <v/>
      </c>
      <c r="KH162" s="388" t="str">
        <f t="shared" si="386"/>
        <v/>
      </c>
      <c r="KI162" s="419" t="str">
        <f t="shared" si="387"/>
        <v/>
      </c>
      <c r="KJ162" s="396" t="str">
        <f t="shared" si="388"/>
        <v/>
      </c>
      <c r="KK162" s="390" t="str">
        <f t="shared" si="389"/>
        <v/>
      </c>
      <c r="KL162" s="391" t="str">
        <f t="shared" si="404"/>
        <v/>
      </c>
      <c r="KM162" s="392" t="str">
        <f t="shared" si="390"/>
        <v/>
      </c>
      <c r="KN162" s="393" t="str">
        <f t="shared" si="391"/>
        <v/>
      </c>
      <c r="KO162" s="394" t="str">
        <f t="shared" si="392"/>
        <v/>
      </c>
      <c r="KP162" s="386" t="str">
        <f t="shared" si="393"/>
        <v/>
      </c>
      <c r="KQ162" s="395"/>
      <c r="KR162" s="420"/>
    </row>
    <row r="163" spans="1:304" ht="13.5" customHeight="1">
      <c r="A163" s="385"/>
      <c r="B163" s="418" t="s">
        <v>324</v>
      </c>
      <c r="E163" s="387"/>
      <c r="F163" s="388"/>
      <c r="G163" s="389"/>
      <c r="H163" s="389"/>
      <c r="I163" s="390"/>
      <c r="J163" s="391"/>
      <c r="K163" s="392"/>
      <c r="L163" s="393"/>
      <c r="M163" s="394"/>
      <c r="O163" s="395"/>
      <c r="P163" s="415"/>
      <c r="Q163" s="387"/>
      <c r="R163" s="388"/>
      <c r="S163" s="389"/>
      <c r="T163" s="389"/>
      <c r="U163" s="390"/>
      <c r="V163" s="391"/>
      <c r="W163" s="392"/>
      <c r="X163" s="393"/>
      <c r="Y163" s="394"/>
      <c r="AA163" s="395"/>
      <c r="AB163" s="415"/>
      <c r="AC163" s="387"/>
      <c r="AD163" s="388"/>
      <c r="AE163" s="389"/>
      <c r="AF163" s="389"/>
      <c r="AG163" s="390"/>
      <c r="AH163" s="391"/>
      <c r="AI163" s="392"/>
      <c r="AJ163" s="393"/>
      <c r="AK163" s="394"/>
      <c r="AL163" s="386"/>
      <c r="AM163" s="395"/>
      <c r="AN163" s="415"/>
      <c r="AO163" s="387"/>
      <c r="AP163" s="388"/>
      <c r="AQ163" s="389"/>
      <c r="AR163" s="389"/>
      <c r="AS163" s="390"/>
      <c r="AT163" s="391"/>
      <c r="AU163" s="392"/>
      <c r="AV163" s="393"/>
      <c r="AW163" s="394"/>
      <c r="AX163" s="386"/>
      <c r="AY163" s="395"/>
      <c r="AZ163" s="415"/>
      <c r="BA163" s="387"/>
      <c r="BB163" s="388"/>
      <c r="BC163" s="389"/>
      <c r="BD163" s="389"/>
      <c r="BE163" s="390"/>
      <c r="BF163" s="391"/>
      <c r="BG163" s="392"/>
      <c r="BH163" s="393"/>
      <c r="BI163" s="394"/>
      <c r="BJ163" s="386"/>
      <c r="BK163" s="395"/>
      <c r="BL163" s="415"/>
      <c r="BM163" s="387"/>
      <c r="BN163" s="388"/>
      <c r="BO163" s="389"/>
      <c r="BP163" s="389"/>
      <c r="BQ163" s="390"/>
      <c r="BR163" s="391"/>
      <c r="BS163" s="392"/>
      <c r="BT163" s="393"/>
      <c r="BU163" s="394"/>
      <c r="BV163" s="386"/>
      <c r="BW163" s="395"/>
      <c r="BX163" s="421"/>
      <c r="BY163" s="387"/>
      <c r="BZ163" s="388"/>
      <c r="CA163" s="389"/>
      <c r="CB163" s="389"/>
      <c r="CC163" s="390"/>
      <c r="CD163" s="391"/>
      <c r="CE163" s="392"/>
      <c r="CF163" s="393"/>
      <c r="CG163" s="394"/>
      <c r="CH163" s="386"/>
      <c r="CI163" s="395"/>
      <c r="CJ163" s="421"/>
      <c r="CK163" s="387"/>
      <c r="CL163" s="388"/>
      <c r="CM163" s="389"/>
      <c r="CN163" s="389"/>
      <c r="CO163" s="390"/>
      <c r="CP163" s="391"/>
      <c r="CQ163" s="392"/>
      <c r="CR163" s="393"/>
      <c r="CS163" s="394"/>
      <c r="CT163" s="386"/>
      <c r="CU163" s="395"/>
      <c r="CV163" s="415"/>
      <c r="CW163" s="387"/>
      <c r="CX163" s="388"/>
      <c r="CY163" s="389"/>
      <c r="CZ163" s="389"/>
      <c r="DA163" s="390"/>
      <c r="DB163" s="391"/>
      <c r="DC163" s="392"/>
      <c r="DD163" s="393"/>
      <c r="DE163" s="394"/>
      <c r="DF163" s="386"/>
      <c r="DG163" s="395"/>
      <c r="DH163" s="415"/>
      <c r="DI163" s="387"/>
      <c r="DJ163" s="388"/>
      <c r="DK163" s="389"/>
      <c r="DL163" s="389"/>
      <c r="DM163" s="390"/>
      <c r="DN163" s="391"/>
      <c r="DO163" s="392"/>
      <c r="DP163" s="393"/>
      <c r="DQ163" s="394"/>
      <c r="DR163" s="386"/>
      <c r="DS163" s="395"/>
      <c r="DT163" s="415"/>
      <c r="DU163" s="387"/>
      <c r="DV163" s="388"/>
      <c r="DW163" s="389"/>
      <c r="DX163" s="389"/>
      <c r="DY163" s="390"/>
      <c r="DZ163" s="391"/>
      <c r="EA163" s="392"/>
      <c r="EB163" s="393"/>
      <c r="EC163" s="394"/>
      <c r="ED163" s="386"/>
      <c r="EE163" s="395"/>
      <c r="EF163" s="415"/>
      <c r="EG163" s="387"/>
      <c r="EH163" s="388"/>
      <c r="EI163" s="389"/>
      <c r="EJ163" s="389"/>
      <c r="EK163" s="390"/>
      <c r="EL163" s="391"/>
      <c r="EM163" s="392"/>
      <c r="EN163" s="393"/>
      <c r="EO163" s="394"/>
      <c r="EP163" s="386"/>
      <c r="EQ163" s="395"/>
      <c r="ER163" s="418"/>
      <c r="ES163" s="387"/>
      <c r="ET163" s="388"/>
      <c r="EU163" s="389"/>
      <c r="EV163" s="389"/>
      <c r="EW163" s="390"/>
      <c r="EX163" s="391"/>
      <c r="EY163" s="392"/>
      <c r="EZ163" s="393"/>
      <c r="FA163" s="394"/>
      <c r="FB163" s="386"/>
      <c r="FC163" s="395"/>
      <c r="FD163" s="418"/>
      <c r="FE163" s="387"/>
      <c r="FF163" s="388"/>
      <c r="FG163" s="389"/>
      <c r="FH163" s="389"/>
      <c r="FI163" s="390"/>
      <c r="FJ163" s="391"/>
      <c r="FK163" s="392"/>
      <c r="FL163" s="393"/>
      <c r="FM163" s="394"/>
      <c r="FN163" s="386"/>
      <c r="FO163" s="395"/>
      <c r="FP163" s="418"/>
      <c r="FQ163" s="387"/>
      <c r="FR163" s="388"/>
      <c r="FS163" s="389"/>
      <c r="FT163" s="389"/>
      <c r="FU163" s="390"/>
      <c r="FV163" s="391"/>
      <c r="FW163" s="392"/>
      <c r="FX163" s="393"/>
      <c r="FY163" s="394"/>
      <c r="FZ163" s="386"/>
      <c r="GA163" s="395"/>
      <c r="GB163" s="418"/>
      <c r="GC163" s="387"/>
      <c r="GD163" s="388"/>
      <c r="GE163" s="389"/>
      <c r="GF163" s="389"/>
      <c r="GG163" s="390"/>
      <c r="GH163" s="391"/>
      <c r="GI163" s="392"/>
      <c r="GJ163" s="393"/>
      <c r="GK163" s="394"/>
      <c r="GL163" s="386"/>
      <c r="GM163" s="395"/>
      <c r="GN163" s="418"/>
      <c r="GO163" s="387"/>
      <c r="GP163" s="388"/>
      <c r="GQ163" s="389"/>
      <c r="GR163" s="389"/>
      <c r="GS163" s="390"/>
      <c r="GT163" s="391"/>
      <c r="GU163" s="392"/>
      <c r="GV163" s="393"/>
      <c r="GW163" s="394"/>
      <c r="GX163" s="386"/>
      <c r="GY163" s="395"/>
      <c r="GZ163" s="418"/>
      <c r="HA163" s="387"/>
      <c r="HB163" s="388"/>
      <c r="HC163" s="389"/>
      <c r="HD163" s="389"/>
      <c r="HE163" s="390"/>
      <c r="HF163" s="391"/>
      <c r="HG163" s="392"/>
      <c r="HH163" s="393"/>
      <c r="HI163" s="394"/>
      <c r="HJ163" s="386"/>
      <c r="HK163" s="395"/>
      <c r="HM163" s="387"/>
      <c r="HN163" s="388"/>
      <c r="HO163" s="389"/>
      <c r="HP163" s="389"/>
      <c r="HQ163" s="390"/>
      <c r="HR163" s="391"/>
      <c r="HS163" s="392"/>
      <c r="HT163" s="393"/>
      <c r="HU163" s="394"/>
      <c r="HV163" s="386"/>
      <c r="HW163" s="395"/>
      <c r="HX163" s="420"/>
      <c r="HY163" s="387"/>
      <c r="HZ163" s="388"/>
      <c r="IA163" s="419"/>
      <c r="IB163" s="419"/>
      <c r="IC163" s="390"/>
      <c r="ID163" s="391"/>
      <c r="IE163" s="392"/>
      <c r="IF163" s="393"/>
      <c r="IG163" s="394"/>
      <c r="IH163" s="386"/>
      <c r="II163" s="395"/>
      <c r="IJ163" s="420"/>
      <c r="IK163" s="387"/>
      <c r="IL163" s="388"/>
      <c r="IM163" s="419"/>
      <c r="IN163" s="419"/>
      <c r="IO163" s="390"/>
      <c r="IP163" s="391"/>
      <c r="IQ163" s="392"/>
      <c r="IR163" s="393"/>
      <c r="IS163" s="394"/>
      <c r="IT163" s="386"/>
      <c r="IU163" s="395"/>
      <c r="IV163" s="420"/>
      <c r="IW163" s="387">
        <f t="shared" si="484"/>
        <v>43040</v>
      </c>
      <c r="IX163" s="388" t="str">
        <f t="shared" si="485"/>
        <v>Abe III</v>
      </c>
      <c r="IY163" s="419">
        <v>42950</v>
      </c>
      <c r="IZ163" s="396">
        <f t="shared" ref="IZ163" si="491">IF(JA163="","",IW$3)</f>
        <v>43040</v>
      </c>
      <c r="JA163" s="390" t="str">
        <f t="shared" si="486"/>
        <v>Hachiro Okonogi</v>
      </c>
      <c r="JB163" s="391" t="str">
        <f t="shared" si="487"/>
        <v>1965</v>
      </c>
      <c r="JC163" s="392" t="str">
        <f t="shared" si="488"/>
        <v>male</v>
      </c>
      <c r="JD163" s="393" t="str">
        <f t="shared" ref="JD163" si="492">IF(JH163="","",IF(ISERROR(MID(JH163,FIND("male,",JH163)+6,(FIND(")",JH163)-(FIND("male,",JH163)+6))))=TRUE,"missing/error",MID(JH163,FIND("male,",JH163)+6,(FIND(")",JH163)-(FIND("male,",JH163)+6)))))</f>
        <v>jp_ldp01</v>
      </c>
      <c r="JE163" s="394" t="str">
        <f t="shared" si="489"/>
        <v>Okonogi_Hachiro_1965</v>
      </c>
      <c r="JF163" s="386" t="str">
        <f t="shared" si="490"/>
        <v/>
      </c>
      <c r="JG163" s="395"/>
      <c r="JH163" s="420" t="s">
        <v>2014</v>
      </c>
      <c r="JI163" s="387" t="str">
        <f t="shared" si="411"/>
        <v/>
      </c>
      <c r="JJ163" s="388" t="str">
        <f t="shared" si="412"/>
        <v/>
      </c>
      <c r="JK163" s="419" t="str">
        <f t="shared" si="420"/>
        <v/>
      </c>
      <c r="JL163" s="396" t="str">
        <f t="shared" si="413"/>
        <v/>
      </c>
      <c r="JM163" s="390" t="str">
        <f t="shared" si="414"/>
        <v/>
      </c>
      <c r="JN163" s="391" t="str">
        <f t="shared" si="415"/>
        <v/>
      </c>
      <c r="JO163" s="392" t="str">
        <f t="shared" si="416"/>
        <v/>
      </c>
      <c r="JP163" s="393" t="str">
        <f t="shared" si="417"/>
        <v/>
      </c>
      <c r="JQ163" s="394" t="str">
        <f t="shared" si="418"/>
        <v/>
      </c>
      <c r="JR163" s="386" t="str">
        <f t="shared" si="419"/>
        <v/>
      </c>
      <c r="JS163" s="395"/>
      <c r="JT163" s="420" t="s">
        <v>292</v>
      </c>
      <c r="JU163" s="387" t="str">
        <f t="shared" si="394"/>
        <v/>
      </c>
      <c r="JV163" s="388" t="str">
        <f t="shared" si="395"/>
        <v/>
      </c>
      <c r="JW163" s="419" t="str">
        <f t="shared" si="396"/>
        <v/>
      </c>
      <c r="JX163" s="396" t="str">
        <f t="shared" si="397"/>
        <v/>
      </c>
      <c r="JY163" s="390" t="str">
        <f t="shared" si="398"/>
        <v/>
      </c>
      <c r="JZ163" s="391" t="str">
        <f t="shared" si="399"/>
        <v/>
      </c>
      <c r="KA163" s="392" t="str">
        <f t="shared" si="400"/>
        <v/>
      </c>
      <c r="KB163" s="393" t="str">
        <f t="shared" si="401"/>
        <v/>
      </c>
      <c r="KC163" s="394" t="str">
        <f t="shared" si="402"/>
        <v/>
      </c>
      <c r="KD163" s="386" t="str">
        <f t="shared" si="403"/>
        <v/>
      </c>
      <c r="KE163" s="395"/>
      <c r="KF163" s="420"/>
      <c r="KG163" s="387" t="str">
        <f t="shared" si="385"/>
        <v/>
      </c>
      <c r="KH163" s="388" t="str">
        <f t="shared" si="386"/>
        <v/>
      </c>
      <c r="KI163" s="419" t="str">
        <f t="shared" si="387"/>
        <v/>
      </c>
      <c r="KJ163" s="396" t="str">
        <f t="shared" si="388"/>
        <v/>
      </c>
      <c r="KK163" s="390" t="str">
        <f t="shared" si="389"/>
        <v/>
      </c>
      <c r="KL163" s="391" t="str">
        <f t="shared" si="404"/>
        <v/>
      </c>
      <c r="KM163" s="392" t="str">
        <f t="shared" si="390"/>
        <v/>
      </c>
      <c r="KN163" s="393" t="str">
        <f t="shared" si="391"/>
        <v/>
      </c>
      <c r="KO163" s="394" t="str">
        <f t="shared" si="392"/>
        <v/>
      </c>
      <c r="KP163" s="386" t="str">
        <f t="shared" si="393"/>
        <v/>
      </c>
      <c r="KQ163" s="395"/>
      <c r="KR163" s="420"/>
    </row>
    <row r="164" spans="1:304" ht="13.5" customHeight="1">
      <c r="A164" s="385"/>
      <c r="B164" s="418" t="s">
        <v>323</v>
      </c>
      <c r="E164" s="387" t="str">
        <f t="shared" si="311"/>
        <v/>
      </c>
      <c r="F164" s="388" t="s">
        <v>292</v>
      </c>
      <c r="G164" s="389" t="s">
        <v>292</v>
      </c>
      <c r="H164" s="389" t="s">
        <v>292</v>
      </c>
      <c r="I164" s="390" t="s">
        <v>292</v>
      </c>
      <c r="J164" s="391" t="s">
        <v>292</v>
      </c>
      <c r="K164" s="392" t="s">
        <v>292</v>
      </c>
      <c r="L164" s="393" t="s">
        <v>292</v>
      </c>
      <c r="M164" s="394" t="s">
        <v>292</v>
      </c>
      <c r="N164" s="386" t="s">
        <v>292</v>
      </c>
      <c r="O164" s="395"/>
      <c r="P164" s="415"/>
      <c r="Q164" s="387" t="str">
        <f t="shared" si="312"/>
        <v/>
      </c>
      <c r="R164" s="388" t="s">
        <v>292</v>
      </c>
      <c r="S164" s="389" t="s">
        <v>292</v>
      </c>
      <c r="T164" s="389" t="s">
        <v>292</v>
      </c>
      <c r="U164" s="390" t="s">
        <v>292</v>
      </c>
      <c r="V164" s="391" t="s">
        <v>292</v>
      </c>
      <c r="W164" s="392" t="s">
        <v>292</v>
      </c>
      <c r="X164" s="393" t="s">
        <v>292</v>
      </c>
      <c r="Y164" s="394" t="s">
        <v>292</v>
      </c>
      <c r="Z164" s="386" t="s">
        <v>292</v>
      </c>
      <c r="AA164" s="395"/>
      <c r="AB164" s="415"/>
      <c r="AC164" s="387" t="str">
        <f t="shared" si="313"/>
        <v/>
      </c>
      <c r="AD164" s="388" t="s">
        <v>292</v>
      </c>
      <c r="AE164" s="389" t="s">
        <v>292</v>
      </c>
      <c r="AF164" s="389" t="s">
        <v>292</v>
      </c>
      <c r="AG164" s="390" t="s">
        <v>292</v>
      </c>
      <c r="AH164" s="391" t="s">
        <v>292</v>
      </c>
      <c r="AI164" s="392" t="s">
        <v>292</v>
      </c>
      <c r="AJ164" s="393" t="s">
        <v>292</v>
      </c>
      <c r="AK164" s="394" t="s">
        <v>292</v>
      </c>
      <c r="AL164" s="386" t="s">
        <v>292</v>
      </c>
      <c r="AM164" s="395"/>
      <c r="AN164" s="415"/>
      <c r="AO164" s="387" t="str">
        <f t="shared" si="314"/>
        <v/>
      </c>
      <c r="AP164" s="388" t="s">
        <v>292</v>
      </c>
      <c r="AQ164" s="389" t="s">
        <v>292</v>
      </c>
      <c r="AR164" s="389" t="s">
        <v>292</v>
      </c>
      <c r="AS164" s="390" t="s">
        <v>292</v>
      </c>
      <c r="AT164" s="391" t="s">
        <v>292</v>
      </c>
      <c r="AU164" s="392" t="s">
        <v>292</v>
      </c>
      <c r="AV164" s="393" t="s">
        <v>292</v>
      </c>
      <c r="AW164" s="394" t="s">
        <v>292</v>
      </c>
      <c r="AX164" s="386" t="s">
        <v>292</v>
      </c>
      <c r="AY164" s="395"/>
      <c r="AZ164" s="415"/>
      <c r="BA164" s="387" t="str">
        <f t="shared" si="315"/>
        <v/>
      </c>
      <c r="BB164" s="388" t="s">
        <v>292</v>
      </c>
      <c r="BC164" s="389" t="s">
        <v>292</v>
      </c>
      <c r="BD164" s="389" t="s">
        <v>292</v>
      </c>
      <c r="BE164" s="390" t="s">
        <v>292</v>
      </c>
      <c r="BF164" s="391" t="s">
        <v>292</v>
      </c>
      <c r="BG164" s="392" t="s">
        <v>292</v>
      </c>
      <c r="BH164" s="393" t="s">
        <v>292</v>
      </c>
      <c r="BI164" s="394" t="s">
        <v>292</v>
      </c>
      <c r="BJ164" s="386" t="s">
        <v>292</v>
      </c>
      <c r="BK164" s="395"/>
      <c r="BL164" s="415"/>
      <c r="BM164" s="387" t="str">
        <f t="shared" si="316"/>
        <v/>
      </c>
      <c r="BN164" s="388" t="s">
        <v>292</v>
      </c>
      <c r="BO164" s="389" t="s">
        <v>292</v>
      </c>
      <c r="BP164" s="389" t="s">
        <v>292</v>
      </c>
      <c r="BQ164" s="390" t="s">
        <v>292</v>
      </c>
      <c r="BR164" s="391" t="s">
        <v>292</v>
      </c>
      <c r="BS164" s="392" t="s">
        <v>292</v>
      </c>
      <c r="BT164" s="393" t="s">
        <v>292</v>
      </c>
      <c r="BU164" s="394" t="s">
        <v>292</v>
      </c>
      <c r="BV164" s="386" t="s">
        <v>292</v>
      </c>
      <c r="BW164" s="395"/>
      <c r="BX164" s="421"/>
      <c r="BY164" s="387" t="str">
        <f t="shared" si="317"/>
        <v/>
      </c>
      <c r="BZ164" s="388" t="s">
        <v>292</v>
      </c>
      <c r="CA164" s="389" t="s">
        <v>292</v>
      </c>
      <c r="CB164" s="389" t="s">
        <v>292</v>
      </c>
      <c r="CC164" s="390" t="s">
        <v>292</v>
      </c>
      <c r="CD164" s="391" t="s">
        <v>292</v>
      </c>
      <c r="CE164" s="392" t="s">
        <v>292</v>
      </c>
      <c r="CF164" s="393" t="s">
        <v>292</v>
      </c>
      <c r="CG164" s="394" t="s">
        <v>292</v>
      </c>
      <c r="CH164" s="386" t="s">
        <v>292</v>
      </c>
      <c r="CI164" s="395"/>
      <c r="CJ164" s="421"/>
      <c r="CK164" s="387" t="str">
        <f t="shared" si="318"/>
        <v/>
      </c>
      <c r="CL164" s="388" t="s">
        <v>292</v>
      </c>
      <c r="CM164" s="389" t="s">
        <v>292</v>
      </c>
      <c r="CN164" s="389" t="s">
        <v>292</v>
      </c>
      <c r="CO164" s="390" t="s">
        <v>292</v>
      </c>
      <c r="CP164" s="391" t="s">
        <v>292</v>
      </c>
      <c r="CQ164" s="392" t="s">
        <v>292</v>
      </c>
      <c r="CR164" s="393" t="s">
        <v>292</v>
      </c>
      <c r="CS164" s="394" t="s">
        <v>292</v>
      </c>
      <c r="CT164" s="386" t="s">
        <v>292</v>
      </c>
      <c r="CU164" s="395"/>
      <c r="CV164" s="415"/>
      <c r="CW164" s="387" t="str">
        <f t="shared" si="319"/>
        <v/>
      </c>
      <c r="CX164" s="388" t="s">
        <v>292</v>
      </c>
      <c r="CY164" s="389" t="s">
        <v>292</v>
      </c>
      <c r="CZ164" s="389" t="s">
        <v>292</v>
      </c>
      <c r="DA164" s="390" t="s">
        <v>292</v>
      </c>
      <c r="DB164" s="391" t="s">
        <v>292</v>
      </c>
      <c r="DC164" s="392" t="s">
        <v>292</v>
      </c>
      <c r="DD164" s="393" t="s">
        <v>292</v>
      </c>
      <c r="DE164" s="394" t="s">
        <v>292</v>
      </c>
      <c r="DF164" s="386" t="s">
        <v>292</v>
      </c>
      <c r="DG164" s="395"/>
      <c r="DH164" s="415"/>
      <c r="DI164" s="387">
        <f t="shared" si="320"/>
        <v>37007</v>
      </c>
      <c r="DJ164" s="388" t="s">
        <v>366</v>
      </c>
      <c r="DK164" s="389">
        <v>36865</v>
      </c>
      <c r="DL164" s="389">
        <v>37007</v>
      </c>
      <c r="DM164" s="390" t="s">
        <v>644</v>
      </c>
      <c r="DN164" s="391" t="s">
        <v>645</v>
      </c>
      <c r="DO164" s="392" t="s">
        <v>615</v>
      </c>
      <c r="DP164" s="393" t="s">
        <v>1335</v>
      </c>
      <c r="DQ164" s="394" t="s">
        <v>646</v>
      </c>
      <c r="DR164" s="386" t="s">
        <v>292</v>
      </c>
      <c r="DS164" s="395"/>
      <c r="DT164" s="427"/>
      <c r="DU164" s="387">
        <f t="shared" si="321"/>
        <v>37944</v>
      </c>
      <c r="DV164" s="388" t="s">
        <v>367</v>
      </c>
      <c r="DW164" s="389">
        <v>37007</v>
      </c>
      <c r="DX164" s="389">
        <v>37529</v>
      </c>
      <c r="DY164" s="390" t="s">
        <v>1251</v>
      </c>
      <c r="DZ164" s="391" t="s">
        <v>693</v>
      </c>
      <c r="EA164" s="392" t="s">
        <v>615</v>
      </c>
      <c r="EB164" s="393" t="s">
        <v>1335</v>
      </c>
      <c r="EC164" s="394" t="s">
        <v>1252</v>
      </c>
      <c r="ED164" s="386" t="s">
        <v>292</v>
      </c>
      <c r="EE164" s="395"/>
      <c r="EF164" s="415"/>
      <c r="EG164" s="387" t="str">
        <f t="shared" si="322"/>
        <v/>
      </c>
      <c r="EH164" s="388" t="s">
        <v>292</v>
      </c>
      <c r="EI164" s="389" t="s">
        <v>292</v>
      </c>
      <c r="EJ164" s="389" t="s">
        <v>292</v>
      </c>
      <c r="EK164" s="390" t="s">
        <v>292</v>
      </c>
      <c r="EL164" s="391" t="s">
        <v>292</v>
      </c>
      <c r="EM164" s="392" t="s">
        <v>292</v>
      </c>
      <c r="EN164" s="393" t="s">
        <v>292</v>
      </c>
      <c r="EO164" s="394" t="s">
        <v>292</v>
      </c>
      <c r="EP164" s="386" t="s">
        <v>292</v>
      </c>
      <c r="EQ164" s="395"/>
      <c r="ER164" s="418"/>
      <c r="ES164" s="387" t="str">
        <f t="shared" si="323"/>
        <v/>
      </c>
      <c r="ET164" s="388" t="s">
        <v>292</v>
      </c>
      <c r="EU164" s="389" t="s">
        <v>292</v>
      </c>
      <c r="EV164" s="389" t="s">
        <v>292</v>
      </c>
      <c r="EW164" s="390" t="s">
        <v>292</v>
      </c>
      <c r="EX164" s="391" t="s">
        <v>292</v>
      </c>
      <c r="EY164" s="392" t="s">
        <v>292</v>
      </c>
      <c r="EZ164" s="393" t="s">
        <v>292</v>
      </c>
      <c r="FA164" s="394" t="s">
        <v>292</v>
      </c>
      <c r="FB164" s="386" t="s">
        <v>292</v>
      </c>
      <c r="FC164" s="395"/>
      <c r="FD164" s="415"/>
      <c r="FE164" s="387" t="str">
        <f t="shared" si="324"/>
        <v/>
      </c>
      <c r="FF164" s="388" t="s">
        <v>292</v>
      </c>
      <c r="FG164" s="389" t="s">
        <v>292</v>
      </c>
      <c r="FH164" s="389" t="s">
        <v>292</v>
      </c>
      <c r="FI164" s="390" t="s">
        <v>292</v>
      </c>
      <c r="FJ164" s="391" t="s">
        <v>292</v>
      </c>
      <c r="FK164" s="392" t="s">
        <v>292</v>
      </c>
      <c r="FL164" s="393" t="s">
        <v>292</v>
      </c>
      <c r="FM164" s="394" t="s">
        <v>292</v>
      </c>
      <c r="FN164" s="386" t="s">
        <v>292</v>
      </c>
      <c r="FO164" s="395"/>
      <c r="FP164" s="415"/>
      <c r="FQ164" s="387" t="str">
        <f t="shared" si="325"/>
        <v/>
      </c>
      <c r="FR164" s="388" t="s">
        <v>292</v>
      </c>
      <c r="FS164" s="389" t="s">
        <v>292</v>
      </c>
      <c r="FT164" s="389" t="s">
        <v>292</v>
      </c>
      <c r="FU164" s="390" t="s">
        <v>292</v>
      </c>
      <c r="FV164" s="391" t="s">
        <v>292</v>
      </c>
      <c r="FW164" s="392" t="s">
        <v>292</v>
      </c>
      <c r="FX164" s="393" t="s">
        <v>292</v>
      </c>
      <c r="FY164" s="394" t="s">
        <v>292</v>
      </c>
      <c r="FZ164" s="386" t="s">
        <v>292</v>
      </c>
      <c r="GA164" s="395"/>
      <c r="GB164" s="415"/>
      <c r="GC164" s="387" t="str">
        <f t="shared" si="326"/>
        <v/>
      </c>
      <c r="GD164" s="388" t="s">
        <v>292</v>
      </c>
      <c r="GE164" s="389" t="s">
        <v>292</v>
      </c>
      <c r="GF164" s="389" t="s">
        <v>292</v>
      </c>
      <c r="GG164" s="390" t="s">
        <v>292</v>
      </c>
      <c r="GH164" s="391" t="s">
        <v>292</v>
      </c>
      <c r="GI164" s="392" t="s">
        <v>292</v>
      </c>
      <c r="GJ164" s="393" t="s">
        <v>292</v>
      </c>
      <c r="GK164" s="394" t="s">
        <v>292</v>
      </c>
      <c r="GL164" s="386" t="s">
        <v>292</v>
      </c>
      <c r="GM164" s="395"/>
      <c r="GN164" s="415"/>
      <c r="GO164" s="387" t="str">
        <f t="shared" si="327"/>
        <v/>
      </c>
      <c r="GP164" s="388" t="s">
        <v>292</v>
      </c>
      <c r="GQ164" s="389" t="s">
        <v>292</v>
      </c>
      <c r="GR164" s="389" t="s">
        <v>292</v>
      </c>
      <c r="GS164" s="390" t="s">
        <v>292</v>
      </c>
      <c r="GT164" s="391" t="s">
        <v>292</v>
      </c>
      <c r="GU164" s="392" t="s">
        <v>292</v>
      </c>
      <c r="GV164" s="393" t="s">
        <v>292</v>
      </c>
      <c r="GW164" s="394" t="s">
        <v>292</v>
      </c>
      <c r="GX164" s="386"/>
      <c r="GY164" s="395"/>
      <c r="GZ164" s="415"/>
      <c r="HA164" s="387" t="str">
        <f t="shared" si="328"/>
        <v/>
      </c>
      <c r="HB164" s="388" t="s">
        <v>292</v>
      </c>
      <c r="HC164" s="389" t="s">
        <v>292</v>
      </c>
      <c r="HD164" s="389" t="s">
        <v>292</v>
      </c>
      <c r="HE164" s="390" t="s">
        <v>292</v>
      </c>
      <c r="HF164" s="391" t="s">
        <v>292</v>
      </c>
      <c r="HG164" s="392" t="s">
        <v>292</v>
      </c>
      <c r="HH164" s="393" t="s">
        <v>292</v>
      </c>
      <c r="HI164" s="394" t="s">
        <v>292</v>
      </c>
      <c r="HJ164" s="386" t="s">
        <v>292</v>
      </c>
      <c r="HK164" s="395"/>
      <c r="HM164" s="387" t="str">
        <f t="shared" si="329"/>
        <v/>
      </c>
      <c r="HN164" s="388" t="s">
        <v>292</v>
      </c>
      <c r="HO164" s="396"/>
      <c r="HP164" s="389"/>
      <c r="HQ164" s="390" t="s">
        <v>292</v>
      </c>
      <c r="HR164" s="391" t="s">
        <v>292</v>
      </c>
      <c r="HS164" s="392" t="s">
        <v>292</v>
      </c>
      <c r="HT164" s="393" t="s">
        <v>292</v>
      </c>
      <c r="HU164" s="394" t="s">
        <v>292</v>
      </c>
      <c r="HV164" s="386" t="s">
        <v>292</v>
      </c>
      <c r="HW164" s="395"/>
      <c r="HY164" s="387" t="str">
        <f t="shared" si="330"/>
        <v/>
      </c>
      <c r="HZ164" s="388" t="s">
        <v>292</v>
      </c>
      <c r="IA164" s="419" t="s">
        <v>292</v>
      </c>
      <c r="IB164" s="419" t="s">
        <v>292</v>
      </c>
      <c r="IC164" s="390" t="s">
        <v>292</v>
      </c>
      <c r="ID164" s="391" t="s">
        <v>292</v>
      </c>
      <c r="IE164" s="392" t="s">
        <v>292</v>
      </c>
      <c r="IF164" s="393" t="s">
        <v>292</v>
      </c>
      <c r="IG164" s="394" t="s">
        <v>292</v>
      </c>
      <c r="IH164" s="386" t="s">
        <v>292</v>
      </c>
      <c r="II164" s="395"/>
      <c r="IK164" s="387" t="str">
        <f t="shared" si="331"/>
        <v/>
      </c>
      <c r="IL164" s="388" t="s">
        <v>292</v>
      </c>
      <c r="IM164" s="419" t="s">
        <v>292</v>
      </c>
      <c r="IN164" s="419" t="s">
        <v>292</v>
      </c>
      <c r="IO164" s="390" t="s">
        <v>292</v>
      </c>
      <c r="IP164" s="391" t="s">
        <v>292</v>
      </c>
      <c r="IQ164" s="392" t="s">
        <v>292</v>
      </c>
      <c r="IR164" s="393" t="s">
        <v>292</v>
      </c>
      <c r="IS164" s="394" t="s">
        <v>292</v>
      </c>
      <c r="IT164" s="386" t="s">
        <v>292</v>
      </c>
      <c r="IU164" s="395"/>
      <c r="IV164" s="364" t="s">
        <v>292</v>
      </c>
      <c r="IW164" s="387" t="str">
        <f t="shared" si="456"/>
        <v/>
      </c>
      <c r="IX164" s="388" t="str">
        <f t="shared" si="457"/>
        <v/>
      </c>
      <c r="IY164" s="419" t="str">
        <f t="shared" si="462"/>
        <v/>
      </c>
      <c r="IZ164" s="396" t="str">
        <f t="shared" si="463"/>
        <v/>
      </c>
      <c r="JA164" s="390" t="str">
        <f t="shared" si="458"/>
        <v/>
      </c>
      <c r="JB164" s="391" t="str">
        <f t="shared" si="464"/>
        <v/>
      </c>
      <c r="JC164" s="392" t="str">
        <f t="shared" si="459"/>
        <v/>
      </c>
      <c r="JD164" s="393" t="str">
        <f t="shared" si="460"/>
        <v/>
      </c>
      <c r="JE164" s="394" t="str">
        <f t="shared" si="455"/>
        <v/>
      </c>
      <c r="JF164" s="386" t="str">
        <f t="shared" si="461"/>
        <v/>
      </c>
      <c r="JG164" s="395"/>
      <c r="JH164" s="420" t="s">
        <v>292</v>
      </c>
      <c r="JI164" s="387" t="str">
        <f t="shared" si="411"/>
        <v/>
      </c>
      <c r="JJ164" s="388" t="str">
        <f t="shared" si="412"/>
        <v/>
      </c>
      <c r="JK164" s="419" t="str">
        <f t="shared" si="420"/>
        <v/>
      </c>
      <c r="JL164" s="396" t="str">
        <f t="shared" si="413"/>
        <v/>
      </c>
      <c r="JM164" s="390" t="str">
        <f t="shared" si="414"/>
        <v/>
      </c>
      <c r="JN164" s="391" t="str">
        <f t="shared" si="415"/>
        <v/>
      </c>
      <c r="JO164" s="392" t="str">
        <f t="shared" si="416"/>
        <v/>
      </c>
      <c r="JP164" s="393" t="str">
        <f t="shared" si="417"/>
        <v/>
      </c>
      <c r="JQ164" s="394" t="str">
        <f t="shared" si="418"/>
        <v/>
      </c>
      <c r="JR164" s="386" t="str">
        <f t="shared" si="419"/>
        <v/>
      </c>
      <c r="JS164" s="395"/>
      <c r="JT164" s="420" t="s">
        <v>292</v>
      </c>
      <c r="JU164" s="387" t="str">
        <f t="shared" si="394"/>
        <v/>
      </c>
      <c r="JV164" s="388" t="str">
        <f t="shared" si="395"/>
        <v/>
      </c>
      <c r="JW164" s="419" t="str">
        <f t="shared" si="396"/>
        <v/>
      </c>
      <c r="JX164" s="396" t="str">
        <f t="shared" si="397"/>
        <v/>
      </c>
      <c r="JY164" s="390" t="str">
        <f t="shared" si="398"/>
        <v/>
      </c>
      <c r="JZ164" s="391" t="str">
        <f t="shared" si="399"/>
        <v/>
      </c>
      <c r="KA164" s="392" t="str">
        <f t="shared" si="400"/>
        <v/>
      </c>
      <c r="KB164" s="393" t="str">
        <f t="shared" si="401"/>
        <v/>
      </c>
      <c r="KC164" s="394" t="str">
        <f t="shared" si="402"/>
        <v/>
      </c>
      <c r="KD164" s="386" t="str">
        <f t="shared" si="403"/>
        <v/>
      </c>
      <c r="KE164" s="395"/>
      <c r="KG164" s="387" t="str">
        <f t="shared" si="385"/>
        <v/>
      </c>
      <c r="KH164" s="388" t="str">
        <f t="shared" si="386"/>
        <v/>
      </c>
      <c r="KI164" s="419" t="str">
        <f t="shared" si="387"/>
        <v/>
      </c>
      <c r="KJ164" s="396" t="str">
        <f t="shared" si="388"/>
        <v/>
      </c>
      <c r="KK164" s="390" t="str">
        <f t="shared" si="389"/>
        <v/>
      </c>
      <c r="KL164" s="391" t="str">
        <f t="shared" si="404"/>
        <v/>
      </c>
      <c r="KM164" s="392" t="str">
        <f t="shared" si="390"/>
        <v/>
      </c>
      <c r="KN164" s="393" t="str">
        <f t="shared" si="391"/>
        <v/>
      </c>
      <c r="KO164" s="394" t="str">
        <f t="shared" si="392"/>
        <v/>
      </c>
      <c r="KP164" s="386" t="str">
        <f t="shared" si="393"/>
        <v/>
      </c>
      <c r="KQ164" s="395"/>
    </row>
    <row r="165" spans="1:304" ht="13.5" customHeight="1">
      <c r="A165" s="385"/>
      <c r="B165" s="418" t="s">
        <v>323</v>
      </c>
      <c r="E165" s="387" t="str">
        <f t="shared" si="311"/>
        <v/>
      </c>
      <c r="F165" s="388" t="s">
        <v>292</v>
      </c>
      <c r="G165" s="389" t="s">
        <v>292</v>
      </c>
      <c r="H165" s="389" t="s">
        <v>292</v>
      </c>
      <c r="I165" s="390" t="s">
        <v>292</v>
      </c>
      <c r="J165" s="391" t="s">
        <v>292</v>
      </c>
      <c r="K165" s="392" t="s">
        <v>292</v>
      </c>
      <c r="L165" s="393" t="s">
        <v>292</v>
      </c>
      <c r="M165" s="394" t="s">
        <v>292</v>
      </c>
      <c r="N165" s="386" t="s">
        <v>292</v>
      </c>
      <c r="O165" s="395"/>
      <c r="P165" s="415"/>
      <c r="Q165" s="387" t="str">
        <f t="shared" si="312"/>
        <v/>
      </c>
      <c r="R165" s="388" t="s">
        <v>292</v>
      </c>
      <c r="S165" s="389" t="s">
        <v>292</v>
      </c>
      <c r="T165" s="389" t="s">
        <v>292</v>
      </c>
      <c r="U165" s="390" t="s">
        <v>292</v>
      </c>
      <c r="V165" s="391" t="s">
        <v>292</v>
      </c>
      <c r="W165" s="392" t="s">
        <v>292</v>
      </c>
      <c r="X165" s="393" t="s">
        <v>292</v>
      </c>
      <c r="Y165" s="394" t="s">
        <v>292</v>
      </c>
      <c r="Z165" s="386" t="s">
        <v>292</v>
      </c>
      <c r="AA165" s="395"/>
      <c r="AB165" s="415"/>
      <c r="AC165" s="387" t="str">
        <f t="shared" si="313"/>
        <v/>
      </c>
      <c r="AD165" s="388" t="s">
        <v>292</v>
      </c>
      <c r="AE165" s="389" t="s">
        <v>292</v>
      </c>
      <c r="AF165" s="389" t="s">
        <v>292</v>
      </c>
      <c r="AG165" s="390" t="s">
        <v>292</v>
      </c>
      <c r="AH165" s="391" t="s">
        <v>292</v>
      </c>
      <c r="AI165" s="392" t="s">
        <v>292</v>
      </c>
      <c r="AJ165" s="393" t="s">
        <v>292</v>
      </c>
      <c r="AK165" s="394" t="s">
        <v>292</v>
      </c>
      <c r="AL165" s="386" t="s">
        <v>292</v>
      </c>
      <c r="AM165" s="395"/>
      <c r="AN165" s="415"/>
      <c r="AO165" s="387" t="str">
        <f t="shared" si="314"/>
        <v/>
      </c>
      <c r="AP165" s="388" t="s">
        <v>292</v>
      </c>
      <c r="AQ165" s="389" t="s">
        <v>292</v>
      </c>
      <c r="AR165" s="389" t="s">
        <v>292</v>
      </c>
      <c r="AS165" s="390" t="s">
        <v>292</v>
      </c>
      <c r="AT165" s="391" t="s">
        <v>292</v>
      </c>
      <c r="AU165" s="392" t="s">
        <v>292</v>
      </c>
      <c r="AV165" s="393" t="s">
        <v>292</v>
      </c>
      <c r="AW165" s="394" t="s">
        <v>292</v>
      </c>
      <c r="AX165" s="386" t="s">
        <v>292</v>
      </c>
      <c r="AY165" s="395"/>
      <c r="AZ165" s="415"/>
      <c r="BA165" s="387" t="str">
        <f t="shared" si="315"/>
        <v/>
      </c>
      <c r="BB165" s="388" t="s">
        <v>292</v>
      </c>
      <c r="BC165" s="389" t="s">
        <v>292</v>
      </c>
      <c r="BD165" s="389" t="s">
        <v>292</v>
      </c>
      <c r="BE165" s="390" t="s">
        <v>292</v>
      </c>
      <c r="BF165" s="391" t="s">
        <v>292</v>
      </c>
      <c r="BG165" s="392" t="s">
        <v>292</v>
      </c>
      <c r="BH165" s="393" t="s">
        <v>292</v>
      </c>
      <c r="BI165" s="394" t="s">
        <v>292</v>
      </c>
      <c r="BJ165" s="386" t="s">
        <v>292</v>
      </c>
      <c r="BK165" s="395"/>
      <c r="BL165" s="415"/>
      <c r="BM165" s="387" t="str">
        <f t="shared" si="316"/>
        <v/>
      </c>
      <c r="BN165" s="388" t="s">
        <v>292</v>
      </c>
      <c r="BO165" s="389" t="s">
        <v>292</v>
      </c>
      <c r="BP165" s="389" t="s">
        <v>292</v>
      </c>
      <c r="BQ165" s="390" t="s">
        <v>292</v>
      </c>
      <c r="BR165" s="391" t="s">
        <v>292</v>
      </c>
      <c r="BS165" s="392" t="s">
        <v>292</v>
      </c>
      <c r="BT165" s="393" t="s">
        <v>292</v>
      </c>
      <c r="BU165" s="394" t="s">
        <v>292</v>
      </c>
      <c r="BV165" s="386" t="s">
        <v>292</v>
      </c>
      <c r="BW165" s="395"/>
      <c r="BX165" s="421"/>
      <c r="BY165" s="387" t="str">
        <f t="shared" si="317"/>
        <v/>
      </c>
      <c r="BZ165" s="388" t="s">
        <v>292</v>
      </c>
      <c r="CA165" s="389" t="s">
        <v>292</v>
      </c>
      <c r="CB165" s="389" t="s">
        <v>292</v>
      </c>
      <c r="CC165" s="390" t="s">
        <v>292</v>
      </c>
      <c r="CD165" s="391" t="s">
        <v>292</v>
      </c>
      <c r="CE165" s="392" t="s">
        <v>292</v>
      </c>
      <c r="CF165" s="393" t="s">
        <v>292</v>
      </c>
      <c r="CG165" s="394" t="s">
        <v>292</v>
      </c>
      <c r="CH165" s="386" t="s">
        <v>292</v>
      </c>
      <c r="CI165" s="395"/>
      <c r="CJ165" s="421"/>
      <c r="CK165" s="387" t="str">
        <f t="shared" si="318"/>
        <v/>
      </c>
      <c r="CL165" s="388" t="s">
        <v>292</v>
      </c>
      <c r="CM165" s="389" t="s">
        <v>292</v>
      </c>
      <c r="CN165" s="389" t="s">
        <v>292</v>
      </c>
      <c r="CO165" s="390" t="s">
        <v>292</v>
      </c>
      <c r="CP165" s="391" t="s">
        <v>292</v>
      </c>
      <c r="CQ165" s="392" t="s">
        <v>292</v>
      </c>
      <c r="CR165" s="393" t="s">
        <v>292</v>
      </c>
      <c r="CS165" s="394" t="s">
        <v>292</v>
      </c>
      <c r="CT165" s="386" t="s">
        <v>292</v>
      </c>
      <c r="CU165" s="395"/>
      <c r="CV165" s="415"/>
      <c r="CW165" s="387" t="str">
        <f t="shared" si="319"/>
        <v/>
      </c>
      <c r="CX165" s="388" t="s">
        <v>292</v>
      </c>
      <c r="CY165" s="389" t="s">
        <v>292</v>
      </c>
      <c r="CZ165" s="389" t="s">
        <v>292</v>
      </c>
      <c r="DA165" s="390" t="s">
        <v>292</v>
      </c>
      <c r="DB165" s="391" t="s">
        <v>292</v>
      </c>
      <c r="DC165" s="392" t="s">
        <v>292</v>
      </c>
      <c r="DD165" s="393" t="s">
        <v>292</v>
      </c>
      <c r="DE165" s="394" t="s">
        <v>292</v>
      </c>
      <c r="DF165" s="386" t="s">
        <v>292</v>
      </c>
      <c r="DG165" s="395"/>
      <c r="DH165" s="415"/>
      <c r="DI165" s="387" t="str">
        <f t="shared" si="320"/>
        <v/>
      </c>
      <c r="DJ165" s="388" t="s">
        <v>292</v>
      </c>
      <c r="DK165" s="389" t="s">
        <v>292</v>
      </c>
      <c r="DL165" s="389" t="s">
        <v>292</v>
      </c>
      <c r="DM165" s="390" t="s">
        <v>292</v>
      </c>
      <c r="DN165" s="391" t="s">
        <v>292</v>
      </c>
      <c r="DO165" s="392" t="s">
        <v>292</v>
      </c>
      <c r="DP165" s="393" t="s">
        <v>292</v>
      </c>
      <c r="DQ165" s="394" t="s">
        <v>292</v>
      </c>
      <c r="DR165" s="386" t="s">
        <v>292</v>
      </c>
      <c r="DS165" s="395"/>
      <c r="DT165" s="415"/>
      <c r="DU165" s="387">
        <f t="shared" si="321"/>
        <v>37944</v>
      </c>
      <c r="DV165" s="388" t="s">
        <v>367</v>
      </c>
      <c r="DW165" s="389">
        <v>37529</v>
      </c>
      <c r="DX165" s="389">
        <v>37944</v>
      </c>
      <c r="DY165" s="390" t="s">
        <v>1261</v>
      </c>
      <c r="DZ165" s="391" t="s">
        <v>629</v>
      </c>
      <c r="EA165" s="392" t="s">
        <v>615</v>
      </c>
      <c r="EB165" s="393" t="s">
        <v>1335</v>
      </c>
      <c r="EC165" s="394" t="s">
        <v>1262</v>
      </c>
      <c r="ED165" s="386" t="s">
        <v>292</v>
      </c>
      <c r="EE165" s="395"/>
      <c r="EF165" s="415"/>
      <c r="EG165" s="387" t="str">
        <f t="shared" si="322"/>
        <v/>
      </c>
      <c r="EH165" s="388" t="s">
        <v>292</v>
      </c>
      <c r="EI165" s="389" t="s">
        <v>292</v>
      </c>
      <c r="EJ165" s="389" t="s">
        <v>292</v>
      </c>
      <c r="EK165" s="390" t="s">
        <v>292</v>
      </c>
      <c r="EL165" s="391" t="s">
        <v>292</v>
      </c>
      <c r="EM165" s="392" t="s">
        <v>292</v>
      </c>
      <c r="EN165" s="393" t="s">
        <v>292</v>
      </c>
      <c r="EO165" s="394" t="s">
        <v>292</v>
      </c>
      <c r="EP165" s="386" t="s">
        <v>292</v>
      </c>
      <c r="EQ165" s="395"/>
      <c r="ER165" s="418"/>
      <c r="ES165" s="387" t="str">
        <f t="shared" si="323"/>
        <v/>
      </c>
      <c r="ET165" s="388" t="s">
        <v>292</v>
      </c>
      <c r="EU165" s="389" t="s">
        <v>292</v>
      </c>
      <c r="EV165" s="389" t="s">
        <v>292</v>
      </c>
      <c r="EW165" s="390" t="s">
        <v>292</v>
      </c>
      <c r="EX165" s="391" t="s">
        <v>292</v>
      </c>
      <c r="EY165" s="392" t="s">
        <v>292</v>
      </c>
      <c r="EZ165" s="393" t="s">
        <v>292</v>
      </c>
      <c r="FA165" s="394" t="s">
        <v>292</v>
      </c>
      <c r="FB165" s="386" t="s">
        <v>292</v>
      </c>
      <c r="FC165" s="395"/>
      <c r="FD165" s="415"/>
      <c r="FE165" s="387" t="str">
        <f t="shared" si="324"/>
        <v/>
      </c>
      <c r="FF165" s="388" t="s">
        <v>292</v>
      </c>
      <c r="FG165" s="389" t="s">
        <v>292</v>
      </c>
      <c r="FH165" s="389" t="s">
        <v>292</v>
      </c>
      <c r="FI165" s="390" t="s">
        <v>292</v>
      </c>
      <c r="FJ165" s="391" t="s">
        <v>292</v>
      </c>
      <c r="FK165" s="392" t="s">
        <v>292</v>
      </c>
      <c r="FL165" s="393" t="s">
        <v>292</v>
      </c>
      <c r="FM165" s="394" t="s">
        <v>292</v>
      </c>
      <c r="FN165" s="386" t="s">
        <v>292</v>
      </c>
      <c r="FO165" s="395"/>
      <c r="FP165" s="415"/>
      <c r="FQ165" s="387" t="str">
        <f t="shared" si="325"/>
        <v/>
      </c>
      <c r="FR165" s="388" t="s">
        <v>292</v>
      </c>
      <c r="FS165" s="389" t="s">
        <v>292</v>
      </c>
      <c r="FT165" s="389" t="s">
        <v>292</v>
      </c>
      <c r="FU165" s="390" t="s">
        <v>292</v>
      </c>
      <c r="FV165" s="391" t="s">
        <v>292</v>
      </c>
      <c r="FW165" s="392" t="s">
        <v>292</v>
      </c>
      <c r="FX165" s="393" t="s">
        <v>292</v>
      </c>
      <c r="FY165" s="394" t="s">
        <v>292</v>
      </c>
      <c r="FZ165" s="386" t="s">
        <v>292</v>
      </c>
      <c r="GA165" s="395"/>
      <c r="GB165" s="415"/>
      <c r="GC165" s="387" t="str">
        <f t="shared" si="326"/>
        <v/>
      </c>
      <c r="GD165" s="388" t="s">
        <v>292</v>
      </c>
      <c r="GE165" s="389" t="s">
        <v>292</v>
      </c>
      <c r="GF165" s="389" t="s">
        <v>292</v>
      </c>
      <c r="GG165" s="390" t="s">
        <v>292</v>
      </c>
      <c r="GH165" s="391" t="s">
        <v>292</v>
      </c>
      <c r="GI165" s="392" t="s">
        <v>292</v>
      </c>
      <c r="GJ165" s="393" t="s">
        <v>292</v>
      </c>
      <c r="GK165" s="394" t="s">
        <v>292</v>
      </c>
      <c r="GL165" s="386" t="s">
        <v>292</v>
      </c>
      <c r="GM165" s="395"/>
      <c r="GN165" s="415"/>
      <c r="GO165" s="387" t="str">
        <f t="shared" si="327"/>
        <v/>
      </c>
      <c r="GP165" s="388" t="s">
        <v>292</v>
      </c>
      <c r="GQ165" s="389" t="s">
        <v>292</v>
      </c>
      <c r="GR165" s="389" t="s">
        <v>292</v>
      </c>
      <c r="GS165" s="390" t="s">
        <v>292</v>
      </c>
      <c r="GT165" s="391" t="s">
        <v>292</v>
      </c>
      <c r="GU165" s="392" t="s">
        <v>292</v>
      </c>
      <c r="GV165" s="393" t="s">
        <v>292</v>
      </c>
      <c r="GW165" s="394" t="s">
        <v>292</v>
      </c>
      <c r="GX165" s="386"/>
      <c r="GY165" s="395"/>
      <c r="GZ165" s="415"/>
      <c r="HA165" s="387" t="str">
        <f t="shared" si="328"/>
        <v/>
      </c>
      <c r="HB165" s="388" t="s">
        <v>292</v>
      </c>
      <c r="HC165" s="389" t="s">
        <v>292</v>
      </c>
      <c r="HD165" s="389" t="s">
        <v>292</v>
      </c>
      <c r="HE165" s="390" t="s">
        <v>292</v>
      </c>
      <c r="HF165" s="391" t="s">
        <v>292</v>
      </c>
      <c r="HG165" s="392" t="s">
        <v>292</v>
      </c>
      <c r="HH165" s="393" t="s">
        <v>292</v>
      </c>
      <c r="HI165" s="394" t="s">
        <v>292</v>
      </c>
      <c r="HJ165" s="386" t="s">
        <v>292</v>
      </c>
      <c r="HK165" s="395"/>
      <c r="HM165" s="387" t="str">
        <f t="shared" si="329"/>
        <v/>
      </c>
      <c r="HN165" s="388" t="s">
        <v>292</v>
      </c>
      <c r="HO165" s="396"/>
      <c r="HP165" s="389"/>
      <c r="HQ165" s="390" t="s">
        <v>292</v>
      </c>
      <c r="HR165" s="391" t="s">
        <v>292</v>
      </c>
      <c r="HS165" s="392" t="s">
        <v>292</v>
      </c>
      <c r="HT165" s="393" t="s">
        <v>292</v>
      </c>
      <c r="HU165" s="394" t="s">
        <v>292</v>
      </c>
      <c r="HV165" s="386" t="s">
        <v>292</v>
      </c>
      <c r="HW165" s="395"/>
      <c r="HY165" s="387" t="str">
        <f t="shared" si="330"/>
        <v/>
      </c>
      <c r="HZ165" s="388" t="s">
        <v>292</v>
      </c>
      <c r="IA165" s="419" t="s">
        <v>292</v>
      </c>
      <c r="IB165" s="419" t="s">
        <v>292</v>
      </c>
      <c r="IC165" s="390" t="s">
        <v>292</v>
      </c>
      <c r="ID165" s="391" t="s">
        <v>292</v>
      </c>
      <c r="IE165" s="392" t="s">
        <v>292</v>
      </c>
      <c r="IF165" s="393" t="s">
        <v>292</v>
      </c>
      <c r="IG165" s="394" t="s">
        <v>292</v>
      </c>
      <c r="IH165" s="386" t="s">
        <v>292</v>
      </c>
      <c r="II165" s="395"/>
      <c r="IK165" s="387" t="str">
        <f t="shared" si="331"/>
        <v/>
      </c>
      <c r="IL165" s="388" t="s">
        <v>292</v>
      </c>
      <c r="IM165" s="419" t="s">
        <v>292</v>
      </c>
      <c r="IN165" s="419" t="s">
        <v>292</v>
      </c>
      <c r="IO165" s="390" t="s">
        <v>292</v>
      </c>
      <c r="IP165" s="391" t="s">
        <v>292</v>
      </c>
      <c r="IQ165" s="392" t="s">
        <v>292</v>
      </c>
      <c r="IR165" s="393" t="s">
        <v>292</v>
      </c>
      <c r="IS165" s="394" t="s">
        <v>292</v>
      </c>
      <c r="IT165" s="386" t="s">
        <v>292</v>
      </c>
      <c r="IU165" s="395"/>
      <c r="IV165" s="364" t="s">
        <v>292</v>
      </c>
      <c r="IW165" s="387" t="str">
        <f t="shared" si="456"/>
        <v/>
      </c>
      <c r="IX165" s="388" t="str">
        <f t="shared" si="457"/>
        <v/>
      </c>
      <c r="IY165" s="419" t="str">
        <f t="shared" si="462"/>
        <v/>
      </c>
      <c r="IZ165" s="396" t="str">
        <f t="shared" si="463"/>
        <v/>
      </c>
      <c r="JA165" s="390" t="str">
        <f t="shared" si="458"/>
        <v/>
      </c>
      <c r="JB165" s="391" t="str">
        <f t="shared" si="464"/>
        <v/>
      </c>
      <c r="JC165" s="392" t="str">
        <f t="shared" si="459"/>
        <v/>
      </c>
      <c r="JD165" s="393" t="str">
        <f t="shared" si="460"/>
        <v/>
      </c>
      <c r="JE165" s="394" t="str">
        <f t="shared" si="455"/>
        <v/>
      </c>
      <c r="JF165" s="386" t="str">
        <f t="shared" si="461"/>
        <v/>
      </c>
      <c r="JG165" s="395"/>
      <c r="JH165" s="420" t="s">
        <v>292</v>
      </c>
      <c r="JI165" s="387" t="str">
        <f t="shared" si="411"/>
        <v/>
      </c>
      <c r="JJ165" s="388" t="str">
        <f t="shared" si="412"/>
        <v/>
      </c>
      <c r="JK165" s="419" t="str">
        <f t="shared" si="420"/>
        <v/>
      </c>
      <c r="JL165" s="396" t="str">
        <f t="shared" si="413"/>
        <v/>
      </c>
      <c r="JM165" s="390" t="str">
        <f t="shared" si="414"/>
        <v/>
      </c>
      <c r="JN165" s="391" t="str">
        <f t="shared" si="415"/>
        <v/>
      </c>
      <c r="JO165" s="392" t="str">
        <f t="shared" si="416"/>
        <v/>
      </c>
      <c r="JP165" s="393" t="str">
        <f t="shared" si="417"/>
        <v/>
      </c>
      <c r="JQ165" s="394" t="str">
        <f t="shared" si="418"/>
        <v/>
      </c>
      <c r="JR165" s="386" t="str">
        <f t="shared" si="419"/>
        <v/>
      </c>
      <c r="JS165" s="395"/>
      <c r="JT165" s="420" t="s">
        <v>292</v>
      </c>
      <c r="JU165" s="387" t="str">
        <f t="shared" si="394"/>
        <v/>
      </c>
      <c r="JV165" s="388" t="str">
        <f t="shared" si="395"/>
        <v/>
      </c>
      <c r="JW165" s="419" t="str">
        <f t="shared" si="396"/>
        <v/>
      </c>
      <c r="JX165" s="396" t="str">
        <f t="shared" si="397"/>
        <v/>
      </c>
      <c r="JY165" s="390" t="str">
        <f t="shared" si="398"/>
        <v/>
      </c>
      <c r="JZ165" s="391" t="str">
        <f t="shared" si="399"/>
        <v/>
      </c>
      <c r="KA165" s="392" t="str">
        <f t="shared" si="400"/>
        <v/>
      </c>
      <c r="KB165" s="393" t="str">
        <f t="shared" si="401"/>
        <v/>
      </c>
      <c r="KC165" s="394" t="str">
        <f t="shared" si="402"/>
        <v/>
      </c>
      <c r="KD165" s="386" t="str">
        <f t="shared" si="403"/>
        <v/>
      </c>
      <c r="KE165" s="395"/>
      <c r="KG165" s="387" t="str">
        <f t="shared" si="385"/>
        <v/>
      </c>
      <c r="KH165" s="388" t="str">
        <f t="shared" si="386"/>
        <v/>
      </c>
      <c r="KI165" s="419" t="str">
        <f t="shared" si="387"/>
        <v/>
      </c>
      <c r="KJ165" s="396" t="str">
        <f t="shared" si="388"/>
        <v/>
      </c>
      <c r="KK165" s="390" t="str">
        <f t="shared" si="389"/>
        <v/>
      </c>
      <c r="KL165" s="391" t="str">
        <f t="shared" si="404"/>
        <v/>
      </c>
      <c r="KM165" s="392" t="str">
        <f t="shared" si="390"/>
        <v/>
      </c>
      <c r="KN165" s="393" t="str">
        <f t="shared" si="391"/>
        <v/>
      </c>
      <c r="KO165" s="394" t="str">
        <f t="shared" si="392"/>
        <v/>
      </c>
      <c r="KP165" s="386" t="str">
        <f t="shared" si="393"/>
        <v/>
      </c>
      <c r="KQ165" s="395"/>
    </row>
    <row r="166" spans="1:304" ht="13.5" customHeight="1">
      <c r="A166" s="385"/>
      <c r="B166" s="418" t="s">
        <v>325</v>
      </c>
      <c r="E166" s="387" t="str">
        <f t="shared" si="311"/>
        <v/>
      </c>
      <c r="F166" s="388" t="s">
        <v>292</v>
      </c>
      <c r="G166" s="389" t="s">
        <v>292</v>
      </c>
      <c r="H166" s="389" t="s">
        <v>292</v>
      </c>
      <c r="I166" s="390" t="s">
        <v>292</v>
      </c>
      <c r="J166" s="391" t="s">
        <v>292</v>
      </c>
      <c r="K166" s="392" t="s">
        <v>292</v>
      </c>
      <c r="L166" s="393" t="s">
        <v>292</v>
      </c>
      <c r="M166" s="394" t="s">
        <v>292</v>
      </c>
      <c r="N166" s="386" t="s">
        <v>292</v>
      </c>
      <c r="O166" s="395"/>
      <c r="P166" s="415"/>
      <c r="Q166" s="387" t="str">
        <f t="shared" si="312"/>
        <v/>
      </c>
      <c r="R166" s="388" t="s">
        <v>292</v>
      </c>
      <c r="S166" s="389" t="s">
        <v>292</v>
      </c>
      <c r="T166" s="389" t="s">
        <v>292</v>
      </c>
      <c r="U166" s="390" t="s">
        <v>292</v>
      </c>
      <c r="V166" s="391" t="s">
        <v>292</v>
      </c>
      <c r="W166" s="392" t="s">
        <v>292</v>
      </c>
      <c r="X166" s="393" t="s">
        <v>292</v>
      </c>
      <c r="Y166" s="394" t="s">
        <v>292</v>
      </c>
      <c r="Z166" s="386" t="s">
        <v>292</v>
      </c>
      <c r="AA166" s="395"/>
      <c r="AB166" s="415"/>
      <c r="AC166" s="387" t="str">
        <f t="shared" si="313"/>
        <v/>
      </c>
      <c r="AD166" s="388" t="s">
        <v>292</v>
      </c>
      <c r="AE166" s="389" t="s">
        <v>292</v>
      </c>
      <c r="AF166" s="389" t="s">
        <v>292</v>
      </c>
      <c r="AG166" s="390" t="s">
        <v>292</v>
      </c>
      <c r="AH166" s="391" t="s">
        <v>292</v>
      </c>
      <c r="AI166" s="392" t="s">
        <v>292</v>
      </c>
      <c r="AJ166" s="393" t="s">
        <v>292</v>
      </c>
      <c r="AK166" s="394" t="s">
        <v>292</v>
      </c>
      <c r="AL166" s="386" t="s">
        <v>292</v>
      </c>
      <c r="AM166" s="395"/>
      <c r="AN166" s="415"/>
      <c r="AO166" s="387" t="str">
        <f t="shared" si="314"/>
        <v/>
      </c>
      <c r="AP166" s="388" t="s">
        <v>292</v>
      </c>
      <c r="AQ166" s="389" t="s">
        <v>292</v>
      </c>
      <c r="AR166" s="389" t="s">
        <v>292</v>
      </c>
      <c r="AS166" s="390" t="s">
        <v>292</v>
      </c>
      <c r="AT166" s="391" t="s">
        <v>292</v>
      </c>
      <c r="AU166" s="392" t="s">
        <v>292</v>
      </c>
      <c r="AV166" s="393" t="s">
        <v>292</v>
      </c>
      <c r="AW166" s="394" t="s">
        <v>292</v>
      </c>
      <c r="AX166" s="386" t="s">
        <v>292</v>
      </c>
      <c r="AY166" s="395"/>
      <c r="AZ166" s="415"/>
      <c r="BA166" s="387" t="str">
        <f t="shared" si="315"/>
        <v/>
      </c>
      <c r="BB166" s="388" t="s">
        <v>292</v>
      </c>
      <c r="BC166" s="389" t="s">
        <v>292</v>
      </c>
      <c r="BD166" s="389" t="s">
        <v>292</v>
      </c>
      <c r="BE166" s="390" t="s">
        <v>292</v>
      </c>
      <c r="BF166" s="391" t="s">
        <v>292</v>
      </c>
      <c r="BG166" s="392" t="s">
        <v>292</v>
      </c>
      <c r="BH166" s="393" t="s">
        <v>292</v>
      </c>
      <c r="BI166" s="394" t="s">
        <v>292</v>
      </c>
      <c r="BJ166" s="386" t="s">
        <v>292</v>
      </c>
      <c r="BK166" s="395"/>
      <c r="BL166" s="415"/>
      <c r="BM166" s="387" t="str">
        <f t="shared" si="316"/>
        <v/>
      </c>
      <c r="BN166" s="388" t="s">
        <v>292</v>
      </c>
      <c r="BO166" s="389" t="s">
        <v>292</v>
      </c>
      <c r="BP166" s="389" t="s">
        <v>292</v>
      </c>
      <c r="BQ166" s="390" t="s">
        <v>292</v>
      </c>
      <c r="BR166" s="391" t="s">
        <v>292</v>
      </c>
      <c r="BS166" s="392" t="s">
        <v>292</v>
      </c>
      <c r="BT166" s="393" t="s">
        <v>292</v>
      </c>
      <c r="BU166" s="394" t="s">
        <v>292</v>
      </c>
      <c r="BV166" s="386" t="s">
        <v>292</v>
      </c>
      <c r="BW166" s="395"/>
      <c r="BX166" s="421"/>
      <c r="BY166" s="387" t="str">
        <f t="shared" si="317"/>
        <v/>
      </c>
      <c r="BZ166" s="388" t="s">
        <v>292</v>
      </c>
      <c r="CA166" s="389" t="s">
        <v>292</v>
      </c>
      <c r="CB166" s="389" t="s">
        <v>292</v>
      </c>
      <c r="CC166" s="390" t="s">
        <v>292</v>
      </c>
      <c r="CD166" s="391" t="s">
        <v>292</v>
      </c>
      <c r="CE166" s="392" t="s">
        <v>292</v>
      </c>
      <c r="CF166" s="393" t="s">
        <v>292</v>
      </c>
      <c r="CG166" s="394" t="s">
        <v>292</v>
      </c>
      <c r="CH166" s="386" t="s">
        <v>292</v>
      </c>
      <c r="CI166" s="395"/>
      <c r="CJ166" s="421"/>
      <c r="CK166" s="387" t="str">
        <f t="shared" si="318"/>
        <v/>
      </c>
      <c r="CL166" s="388" t="s">
        <v>292</v>
      </c>
      <c r="CM166" s="389" t="s">
        <v>292</v>
      </c>
      <c r="CN166" s="389" t="s">
        <v>292</v>
      </c>
      <c r="CO166" s="390" t="s">
        <v>292</v>
      </c>
      <c r="CP166" s="391" t="s">
        <v>292</v>
      </c>
      <c r="CQ166" s="392" t="s">
        <v>292</v>
      </c>
      <c r="CR166" s="393" t="s">
        <v>292</v>
      </c>
      <c r="CS166" s="394" t="s">
        <v>292</v>
      </c>
      <c r="CT166" s="386" t="s">
        <v>292</v>
      </c>
      <c r="CU166" s="395"/>
      <c r="CV166" s="415"/>
      <c r="CW166" s="387" t="str">
        <f t="shared" si="319"/>
        <v/>
      </c>
      <c r="CX166" s="388" t="s">
        <v>292</v>
      </c>
      <c r="CY166" s="389" t="s">
        <v>292</v>
      </c>
      <c r="CZ166" s="389" t="s">
        <v>292</v>
      </c>
      <c r="DA166" s="390" t="s">
        <v>292</v>
      </c>
      <c r="DB166" s="391" t="s">
        <v>292</v>
      </c>
      <c r="DC166" s="392" t="s">
        <v>292</v>
      </c>
      <c r="DD166" s="393" t="s">
        <v>292</v>
      </c>
      <c r="DE166" s="394" t="s">
        <v>292</v>
      </c>
      <c r="DF166" s="386" t="s">
        <v>292</v>
      </c>
      <c r="DG166" s="395"/>
      <c r="DH166" s="415"/>
      <c r="DI166" s="387" t="str">
        <f t="shared" si="320"/>
        <v/>
      </c>
      <c r="DJ166" s="388" t="s">
        <v>292</v>
      </c>
      <c r="DK166" s="389" t="s">
        <v>292</v>
      </c>
      <c r="DL166" s="389" t="s">
        <v>292</v>
      </c>
      <c r="DM166" s="390" t="s">
        <v>292</v>
      </c>
      <c r="DN166" s="391" t="s">
        <v>292</v>
      </c>
      <c r="DO166" s="392" t="s">
        <v>292</v>
      </c>
      <c r="DP166" s="393" t="s">
        <v>292</v>
      </c>
      <c r="DQ166" s="394" t="s">
        <v>292</v>
      </c>
      <c r="DR166" s="386" t="s">
        <v>292</v>
      </c>
      <c r="DS166" s="395"/>
      <c r="DT166" s="415"/>
      <c r="DU166" s="387" t="str">
        <f t="shared" si="321"/>
        <v/>
      </c>
      <c r="DV166" s="388" t="s">
        <v>292</v>
      </c>
      <c r="DW166" s="389" t="s">
        <v>292</v>
      </c>
      <c r="DX166" s="389" t="s">
        <v>292</v>
      </c>
      <c r="DY166" s="390" t="s">
        <v>292</v>
      </c>
      <c r="DZ166" s="391" t="s">
        <v>292</v>
      </c>
      <c r="EA166" s="392" t="s">
        <v>292</v>
      </c>
      <c r="EB166" s="393" t="s">
        <v>292</v>
      </c>
      <c r="EC166" s="394" t="s">
        <v>292</v>
      </c>
      <c r="ED166" s="386" t="s">
        <v>292</v>
      </c>
      <c r="EE166" s="395"/>
      <c r="EF166" s="415"/>
      <c r="EG166" s="387">
        <f t="shared" si="322"/>
        <v>38616</v>
      </c>
      <c r="EH166" s="388" t="s">
        <v>368</v>
      </c>
      <c r="EI166" s="389">
        <v>38114</v>
      </c>
      <c r="EJ166" s="389">
        <v>38616</v>
      </c>
      <c r="EK166" s="390" t="s">
        <v>1255</v>
      </c>
      <c r="EL166" s="391" t="s">
        <v>632</v>
      </c>
      <c r="EM166" s="392" t="s">
        <v>615</v>
      </c>
      <c r="EN166" s="393" t="s">
        <v>1335</v>
      </c>
      <c r="EO166" s="394" t="s">
        <v>1256</v>
      </c>
      <c r="EP166" s="386" t="s">
        <v>292</v>
      </c>
      <c r="EQ166" s="395"/>
      <c r="ER166" s="418"/>
      <c r="ES166" s="387">
        <f t="shared" si="323"/>
        <v>38986</v>
      </c>
      <c r="ET166" s="388" t="s">
        <v>369</v>
      </c>
      <c r="EU166" s="389">
        <v>38616</v>
      </c>
      <c r="EV166" s="389">
        <v>38656</v>
      </c>
      <c r="EW166" s="390" t="s">
        <v>1255</v>
      </c>
      <c r="EX166" s="391" t="s">
        <v>632</v>
      </c>
      <c r="EY166" s="392" t="s">
        <v>615</v>
      </c>
      <c r="EZ166" s="393" t="s">
        <v>1335</v>
      </c>
      <c r="FA166" s="394" t="s">
        <v>1256</v>
      </c>
      <c r="FB166" s="386" t="s">
        <v>292</v>
      </c>
      <c r="FC166" s="395"/>
      <c r="FD166" s="418"/>
      <c r="FE166" s="387" t="str">
        <f t="shared" si="324"/>
        <v/>
      </c>
      <c r="FF166" s="388" t="s">
        <v>292</v>
      </c>
      <c r="FG166" s="389" t="s">
        <v>292</v>
      </c>
      <c r="FH166" s="389" t="s">
        <v>292</v>
      </c>
      <c r="FI166" s="390" t="s">
        <v>292</v>
      </c>
      <c r="FJ166" s="391" t="s">
        <v>292</v>
      </c>
      <c r="FK166" s="392" t="s">
        <v>292</v>
      </c>
      <c r="FL166" s="393" t="s">
        <v>292</v>
      </c>
      <c r="FM166" s="394" t="s">
        <v>292</v>
      </c>
      <c r="FN166" s="386" t="s">
        <v>292</v>
      </c>
      <c r="FO166" s="395"/>
      <c r="FP166" s="415"/>
      <c r="FQ166" s="387" t="str">
        <f t="shared" si="325"/>
        <v/>
      </c>
      <c r="FR166" s="388" t="s">
        <v>292</v>
      </c>
      <c r="FS166" s="389" t="s">
        <v>292</v>
      </c>
      <c r="FT166" s="389" t="s">
        <v>292</v>
      </c>
      <c r="FU166" s="390" t="s">
        <v>292</v>
      </c>
      <c r="FV166" s="391" t="s">
        <v>292</v>
      </c>
      <c r="FW166" s="392" t="s">
        <v>292</v>
      </c>
      <c r="FX166" s="393" t="s">
        <v>292</v>
      </c>
      <c r="FY166" s="394" t="s">
        <v>292</v>
      </c>
      <c r="FZ166" s="386" t="s">
        <v>292</v>
      </c>
      <c r="GA166" s="395"/>
      <c r="GB166" s="415"/>
      <c r="GC166" s="387" t="str">
        <f t="shared" si="326"/>
        <v/>
      </c>
      <c r="GD166" s="388" t="s">
        <v>292</v>
      </c>
      <c r="GE166" s="389" t="s">
        <v>292</v>
      </c>
      <c r="GF166" s="389" t="s">
        <v>292</v>
      </c>
      <c r="GG166" s="390" t="s">
        <v>292</v>
      </c>
      <c r="GH166" s="391" t="s">
        <v>292</v>
      </c>
      <c r="GI166" s="392" t="s">
        <v>292</v>
      </c>
      <c r="GJ166" s="393" t="s">
        <v>292</v>
      </c>
      <c r="GK166" s="394" t="s">
        <v>292</v>
      </c>
      <c r="GL166" s="386" t="s">
        <v>292</v>
      </c>
      <c r="GM166" s="395"/>
      <c r="GN166" s="415"/>
      <c r="GO166" s="387" t="str">
        <f t="shared" si="327"/>
        <v/>
      </c>
      <c r="GP166" s="388" t="s">
        <v>292</v>
      </c>
      <c r="GQ166" s="389" t="s">
        <v>292</v>
      </c>
      <c r="GR166" s="389" t="s">
        <v>292</v>
      </c>
      <c r="GS166" s="390" t="s">
        <v>292</v>
      </c>
      <c r="GT166" s="391" t="s">
        <v>292</v>
      </c>
      <c r="GU166" s="392" t="s">
        <v>292</v>
      </c>
      <c r="GV166" s="393" t="s">
        <v>292</v>
      </c>
      <c r="GW166" s="394" t="s">
        <v>292</v>
      </c>
      <c r="GX166" s="386"/>
      <c r="GY166" s="395"/>
      <c r="GZ166" s="415"/>
      <c r="HA166" s="387" t="str">
        <f t="shared" si="328"/>
        <v/>
      </c>
      <c r="HB166" s="388" t="s">
        <v>292</v>
      </c>
      <c r="HC166" s="389" t="s">
        <v>292</v>
      </c>
      <c r="HD166" s="389" t="s">
        <v>292</v>
      </c>
      <c r="HE166" s="390" t="s">
        <v>292</v>
      </c>
      <c r="HF166" s="391" t="s">
        <v>292</v>
      </c>
      <c r="HG166" s="392" t="s">
        <v>292</v>
      </c>
      <c r="HH166" s="393" t="s">
        <v>292</v>
      </c>
      <c r="HI166" s="394" t="s">
        <v>292</v>
      </c>
      <c r="HJ166" s="386" t="s">
        <v>292</v>
      </c>
      <c r="HK166" s="395"/>
      <c r="HM166" s="387" t="str">
        <f t="shared" si="329"/>
        <v/>
      </c>
      <c r="HN166" s="388" t="s">
        <v>292</v>
      </c>
      <c r="HO166" s="396"/>
      <c r="HP166" s="389"/>
      <c r="HQ166" s="390" t="s">
        <v>292</v>
      </c>
      <c r="HR166" s="391" t="s">
        <v>292</v>
      </c>
      <c r="HS166" s="392" t="s">
        <v>292</v>
      </c>
      <c r="HT166" s="393" t="s">
        <v>292</v>
      </c>
      <c r="HU166" s="394" t="s">
        <v>292</v>
      </c>
      <c r="HV166" s="386" t="s">
        <v>292</v>
      </c>
      <c r="HW166" s="395"/>
      <c r="HY166" s="387" t="str">
        <f t="shared" si="330"/>
        <v/>
      </c>
      <c r="HZ166" s="388" t="s">
        <v>292</v>
      </c>
      <c r="IA166" s="419" t="s">
        <v>292</v>
      </c>
      <c r="IB166" s="419" t="s">
        <v>292</v>
      </c>
      <c r="IC166" s="390" t="s">
        <v>292</v>
      </c>
      <c r="ID166" s="391" t="s">
        <v>292</v>
      </c>
      <c r="IE166" s="392" t="s">
        <v>292</v>
      </c>
      <c r="IF166" s="393" t="s">
        <v>292</v>
      </c>
      <c r="IG166" s="394" t="s">
        <v>292</v>
      </c>
      <c r="IH166" s="386" t="s">
        <v>292</v>
      </c>
      <c r="II166" s="395"/>
      <c r="IK166" s="387" t="str">
        <f t="shared" si="331"/>
        <v/>
      </c>
      <c r="IL166" s="388" t="s">
        <v>292</v>
      </c>
      <c r="IM166" s="419" t="s">
        <v>292</v>
      </c>
      <c r="IN166" s="419" t="s">
        <v>292</v>
      </c>
      <c r="IO166" s="390" t="s">
        <v>292</v>
      </c>
      <c r="IP166" s="391" t="s">
        <v>292</v>
      </c>
      <c r="IQ166" s="392" t="s">
        <v>292</v>
      </c>
      <c r="IR166" s="393" t="s">
        <v>292</v>
      </c>
      <c r="IS166" s="394" t="s">
        <v>292</v>
      </c>
      <c r="IT166" s="386" t="s">
        <v>292</v>
      </c>
      <c r="IU166" s="395"/>
      <c r="IV166" s="364" t="s">
        <v>292</v>
      </c>
      <c r="IW166" s="387" t="str">
        <f t="shared" si="456"/>
        <v/>
      </c>
      <c r="IX166" s="388" t="str">
        <f t="shared" si="457"/>
        <v/>
      </c>
      <c r="IY166" s="419" t="str">
        <f t="shared" si="462"/>
        <v/>
      </c>
      <c r="IZ166" s="396" t="str">
        <f t="shared" si="463"/>
        <v/>
      </c>
      <c r="JA166" s="390" t="str">
        <f t="shared" si="458"/>
        <v/>
      </c>
      <c r="JB166" s="391" t="str">
        <f t="shared" si="464"/>
        <v/>
      </c>
      <c r="JC166" s="392" t="str">
        <f t="shared" si="459"/>
        <v/>
      </c>
      <c r="JD166" s="393" t="str">
        <f t="shared" si="460"/>
        <v/>
      </c>
      <c r="JE166" s="394" t="str">
        <f t="shared" si="455"/>
        <v/>
      </c>
      <c r="JF166" s="386" t="str">
        <f t="shared" si="461"/>
        <v/>
      </c>
      <c r="JG166" s="395"/>
      <c r="JH166" s="420" t="s">
        <v>292</v>
      </c>
      <c r="JI166" s="387" t="str">
        <f t="shared" si="411"/>
        <v/>
      </c>
      <c r="JJ166" s="388" t="str">
        <f t="shared" si="412"/>
        <v/>
      </c>
      <c r="JK166" s="419" t="str">
        <f t="shared" si="420"/>
        <v/>
      </c>
      <c r="JL166" s="396" t="str">
        <f t="shared" si="413"/>
        <v/>
      </c>
      <c r="JM166" s="390" t="str">
        <f t="shared" si="414"/>
        <v/>
      </c>
      <c r="JN166" s="391" t="str">
        <f t="shared" si="415"/>
        <v/>
      </c>
      <c r="JO166" s="392" t="str">
        <f t="shared" si="416"/>
        <v/>
      </c>
      <c r="JP166" s="393" t="str">
        <f t="shared" si="417"/>
        <v/>
      </c>
      <c r="JQ166" s="394" t="str">
        <f t="shared" si="418"/>
        <v/>
      </c>
      <c r="JR166" s="386" t="str">
        <f t="shared" si="419"/>
        <v/>
      </c>
      <c r="JS166" s="395"/>
      <c r="JT166" s="420" t="s">
        <v>292</v>
      </c>
      <c r="JU166" s="387" t="str">
        <f t="shared" si="394"/>
        <v/>
      </c>
      <c r="JV166" s="388" t="str">
        <f t="shared" si="395"/>
        <v/>
      </c>
      <c r="JW166" s="419" t="str">
        <f t="shared" si="396"/>
        <v/>
      </c>
      <c r="JX166" s="396" t="str">
        <f t="shared" si="397"/>
        <v/>
      </c>
      <c r="JY166" s="390" t="str">
        <f t="shared" si="398"/>
        <v/>
      </c>
      <c r="JZ166" s="391" t="str">
        <f t="shared" si="399"/>
        <v/>
      </c>
      <c r="KA166" s="392" t="str">
        <f t="shared" si="400"/>
        <v/>
      </c>
      <c r="KB166" s="393" t="str">
        <f t="shared" si="401"/>
        <v/>
      </c>
      <c r="KC166" s="394" t="str">
        <f t="shared" si="402"/>
        <v/>
      </c>
      <c r="KD166" s="386" t="str">
        <f t="shared" si="403"/>
        <v/>
      </c>
      <c r="KE166" s="395"/>
      <c r="KG166" s="387" t="str">
        <f t="shared" si="385"/>
        <v/>
      </c>
      <c r="KH166" s="388" t="str">
        <f t="shared" si="386"/>
        <v/>
      </c>
      <c r="KI166" s="419" t="str">
        <f t="shared" si="387"/>
        <v/>
      </c>
      <c r="KJ166" s="396" t="str">
        <f t="shared" si="388"/>
        <v/>
      </c>
      <c r="KK166" s="390" t="str">
        <f t="shared" si="389"/>
        <v/>
      </c>
      <c r="KL166" s="391" t="str">
        <f t="shared" si="404"/>
        <v/>
      </c>
      <c r="KM166" s="392" t="str">
        <f t="shared" si="390"/>
        <v/>
      </c>
      <c r="KN166" s="393" t="str">
        <f t="shared" si="391"/>
        <v/>
      </c>
      <c r="KO166" s="394" t="str">
        <f t="shared" si="392"/>
        <v/>
      </c>
      <c r="KP166" s="386" t="str">
        <f t="shared" si="393"/>
        <v/>
      </c>
      <c r="KQ166" s="395"/>
    </row>
    <row r="167" spans="1:304" ht="13.5" customHeight="1">
      <c r="A167" s="385"/>
      <c r="B167" s="418" t="s">
        <v>325</v>
      </c>
      <c r="E167" s="387" t="str">
        <f t="shared" si="311"/>
        <v/>
      </c>
      <c r="F167" s="388"/>
      <c r="G167" s="389"/>
      <c r="H167" s="389"/>
      <c r="I167" s="390"/>
      <c r="J167" s="391"/>
      <c r="K167" s="392"/>
      <c r="L167" s="393"/>
      <c r="M167" s="394"/>
      <c r="O167" s="395"/>
      <c r="P167" s="415"/>
      <c r="Q167" s="387" t="str">
        <f t="shared" si="312"/>
        <v/>
      </c>
      <c r="R167" s="388"/>
      <c r="S167" s="389"/>
      <c r="T167" s="389"/>
      <c r="U167" s="390"/>
      <c r="V167" s="391"/>
      <c r="W167" s="392"/>
      <c r="X167" s="393"/>
      <c r="Y167" s="394"/>
      <c r="AA167" s="395"/>
      <c r="AB167" s="415"/>
      <c r="AC167" s="387" t="str">
        <f t="shared" si="313"/>
        <v/>
      </c>
      <c r="AD167" s="388"/>
      <c r="AE167" s="389"/>
      <c r="AF167" s="389"/>
      <c r="AG167" s="390"/>
      <c r="AH167" s="391"/>
      <c r="AI167" s="392"/>
      <c r="AJ167" s="393"/>
      <c r="AK167" s="394"/>
      <c r="AL167" s="386"/>
      <c r="AM167" s="395"/>
      <c r="AN167" s="415"/>
      <c r="AO167" s="387" t="str">
        <f t="shared" si="314"/>
        <v/>
      </c>
      <c r="AP167" s="388"/>
      <c r="AQ167" s="389"/>
      <c r="AR167" s="389"/>
      <c r="AS167" s="390"/>
      <c r="AT167" s="391"/>
      <c r="AU167" s="392"/>
      <c r="AV167" s="393"/>
      <c r="AW167" s="394"/>
      <c r="AX167" s="386"/>
      <c r="AY167" s="395"/>
      <c r="AZ167" s="415"/>
      <c r="BA167" s="387" t="str">
        <f t="shared" si="315"/>
        <v/>
      </c>
      <c r="BB167" s="388"/>
      <c r="BC167" s="389"/>
      <c r="BD167" s="389"/>
      <c r="BE167" s="390"/>
      <c r="BF167" s="391"/>
      <c r="BG167" s="392"/>
      <c r="BH167" s="393"/>
      <c r="BI167" s="394"/>
      <c r="BJ167" s="386"/>
      <c r="BK167" s="395"/>
      <c r="BL167" s="415"/>
      <c r="BM167" s="387" t="str">
        <f t="shared" si="316"/>
        <v/>
      </c>
      <c r="BN167" s="388"/>
      <c r="BO167" s="389"/>
      <c r="BP167" s="389"/>
      <c r="BQ167" s="390"/>
      <c r="BR167" s="391"/>
      <c r="BS167" s="392"/>
      <c r="BT167" s="393"/>
      <c r="BU167" s="394"/>
      <c r="BV167" s="386"/>
      <c r="BW167" s="395"/>
      <c r="BX167" s="421"/>
      <c r="BY167" s="387" t="str">
        <f t="shared" si="317"/>
        <v/>
      </c>
      <c r="BZ167" s="388"/>
      <c r="CA167" s="389"/>
      <c r="CB167" s="389"/>
      <c r="CC167" s="390"/>
      <c r="CD167" s="391"/>
      <c r="CE167" s="392"/>
      <c r="CF167" s="393"/>
      <c r="CG167" s="394"/>
      <c r="CH167" s="386"/>
      <c r="CI167" s="395"/>
      <c r="CJ167" s="421"/>
      <c r="CK167" s="387" t="str">
        <f t="shared" si="318"/>
        <v/>
      </c>
      <c r="CL167" s="388"/>
      <c r="CM167" s="389"/>
      <c r="CN167" s="389"/>
      <c r="CO167" s="390"/>
      <c r="CP167" s="391"/>
      <c r="CQ167" s="392"/>
      <c r="CR167" s="393"/>
      <c r="CS167" s="394"/>
      <c r="CT167" s="386"/>
      <c r="CU167" s="395"/>
      <c r="CV167" s="415"/>
      <c r="CW167" s="387" t="str">
        <f t="shared" si="319"/>
        <v/>
      </c>
      <c r="CX167" s="388"/>
      <c r="CY167" s="389"/>
      <c r="CZ167" s="389"/>
      <c r="DA167" s="390"/>
      <c r="DB167" s="391"/>
      <c r="DC167" s="392"/>
      <c r="DD167" s="393"/>
      <c r="DE167" s="394"/>
      <c r="DF167" s="386"/>
      <c r="DG167" s="395"/>
      <c r="DH167" s="415"/>
      <c r="DI167" s="387" t="str">
        <f t="shared" si="320"/>
        <v/>
      </c>
      <c r="DJ167" s="388"/>
      <c r="DK167" s="389"/>
      <c r="DL167" s="389"/>
      <c r="DM167" s="390"/>
      <c r="DN167" s="391"/>
      <c r="DO167" s="392"/>
      <c r="DP167" s="393"/>
      <c r="DQ167" s="394"/>
      <c r="DR167" s="386"/>
      <c r="DS167" s="395"/>
      <c r="DT167" s="415"/>
      <c r="DU167" s="387" t="str">
        <f t="shared" si="321"/>
        <v/>
      </c>
      <c r="DV167" s="388"/>
      <c r="DW167" s="389"/>
      <c r="DX167" s="389"/>
      <c r="DY167" s="390"/>
      <c r="DZ167" s="391"/>
      <c r="EA167" s="392"/>
      <c r="EB167" s="393"/>
      <c r="EC167" s="394"/>
      <c r="ED167" s="386"/>
      <c r="EE167" s="395"/>
      <c r="EF167" s="415"/>
      <c r="EG167" s="387" t="str">
        <f t="shared" si="322"/>
        <v/>
      </c>
      <c r="EH167" s="388"/>
      <c r="EI167" s="389"/>
      <c r="EJ167" s="389"/>
      <c r="EK167" s="390"/>
      <c r="EL167" s="391"/>
      <c r="EM167" s="392"/>
      <c r="EN167" s="393"/>
      <c r="EO167" s="394"/>
      <c r="EP167" s="386"/>
      <c r="EQ167" s="395"/>
      <c r="ER167" s="418"/>
      <c r="ES167" s="387">
        <f t="shared" si="323"/>
        <v>38986</v>
      </c>
      <c r="ET167" s="388" t="s">
        <v>369</v>
      </c>
      <c r="EU167" s="389">
        <v>38656</v>
      </c>
      <c r="EV167" s="389">
        <v>38986</v>
      </c>
      <c r="EW167" s="390" t="s">
        <v>1259</v>
      </c>
      <c r="EX167" s="391" t="s">
        <v>766</v>
      </c>
      <c r="EY167" s="392" t="s">
        <v>615</v>
      </c>
      <c r="EZ167" s="393" t="s">
        <v>1335</v>
      </c>
      <c r="FA167" s="394" t="s">
        <v>1260</v>
      </c>
      <c r="FB167" s="386" t="s">
        <v>292</v>
      </c>
      <c r="FC167" s="395"/>
      <c r="FD167" s="418"/>
      <c r="FE167" s="387" t="str">
        <f t="shared" si="324"/>
        <v/>
      </c>
      <c r="FF167" s="388"/>
      <c r="FG167" s="389"/>
      <c r="FH167" s="389"/>
      <c r="FI167" s="390"/>
      <c r="FJ167" s="391"/>
      <c r="FK167" s="392"/>
      <c r="FL167" s="393"/>
      <c r="FM167" s="394"/>
      <c r="FN167" s="386"/>
      <c r="FO167" s="395"/>
      <c r="FP167" s="415"/>
      <c r="FQ167" s="387" t="str">
        <f t="shared" si="325"/>
        <v/>
      </c>
      <c r="FR167" s="388"/>
      <c r="FS167" s="389"/>
      <c r="FT167" s="389"/>
      <c r="FU167" s="390"/>
      <c r="FV167" s="391"/>
      <c r="FW167" s="392"/>
      <c r="FX167" s="393"/>
      <c r="FY167" s="394"/>
      <c r="FZ167" s="386"/>
      <c r="GA167" s="395"/>
      <c r="GB167" s="415"/>
      <c r="GC167" s="387" t="str">
        <f t="shared" si="326"/>
        <v/>
      </c>
      <c r="GD167" s="388"/>
      <c r="GE167" s="389"/>
      <c r="GF167" s="389"/>
      <c r="GG167" s="390"/>
      <c r="GH167" s="391"/>
      <c r="GI167" s="392"/>
      <c r="GJ167" s="393"/>
      <c r="GK167" s="394"/>
      <c r="GL167" s="386"/>
      <c r="GM167" s="395"/>
      <c r="GN167" s="415"/>
      <c r="GO167" s="387" t="str">
        <f t="shared" si="327"/>
        <v/>
      </c>
      <c r="GP167" s="388"/>
      <c r="GQ167" s="389"/>
      <c r="GR167" s="389"/>
      <c r="GS167" s="390"/>
      <c r="GT167" s="391"/>
      <c r="GU167" s="392"/>
      <c r="GV167" s="393"/>
      <c r="GW167" s="394"/>
      <c r="GX167" s="386"/>
      <c r="GY167" s="395"/>
      <c r="GZ167" s="415"/>
      <c r="HA167" s="387" t="str">
        <f t="shared" si="328"/>
        <v/>
      </c>
      <c r="HB167" s="388"/>
      <c r="HC167" s="389"/>
      <c r="HD167" s="389"/>
      <c r="HE167" s="390"/>
      <c r="HF167" s="391"/>
      <c r="HG167" s="392"/>
      <c r="HH167" s="393"/>
      <c r="HI167" s="394"/>
      <c r="HJ167" s="386"/>
      <c r="HK167" s="395"/>
      <c r="HM167" s="387" t="str">
        <f t="shared" si="329"/>
        <v/>
      </c>
      <c r="HN167" s="388" t="s">
        <v>292</v>
      </c>
      <c r="HO167" s="396"/>
      <c r="HP167" s="389"/>
      <c r="HQ167" s="390" t="s">
        <v>292</v>
      </c>
      <c r="HR167" s="391" t="s">
        <v>292</v>
      </c>
      <c r="HS167" s="392" t="s">
        <v>292</v>
      </c>
      <c r="HT167" s="393" t="s">
        <v>292</v>
      </c>
      <c r="HU167" s="394" t="s">
        <v>292</v>
      </c>
      <c r="HV167" s="386" t="s">
        <v>292</v>
      </c>
      <c r="HW167" s="395"/>
      <c r="HY167" s="387" t="str">
        <f t="shared" si="330"/>
        <v/>
      </c>
      <c r="HZ167" s="388" t="s">
        <v>292</v>
      </c>
      <c r="IA167" s="419" t="s">
        <v>292</v>
      </c>
      <c r="IB167" s="419" t="s">
        <v>292</v>
      </c>
      <c r="IC167" s="390" t="s">
        <v>292</v>
      </c>
      <c r="ID167" s="391" t="s">
        <v>292</v>
      </c>
      <c r="IE167" s="392" t="s">
        <v>292</v>
      </c>
      <c r="IF167" s="393" t="s">
        <v>292</v>
      </c>
      <c r="IG167" s="394" t="s">
        <v>292</v>
      </c>
      <c r="IH167" s="386" t="s">
        <v>292</v>
      </c>
      <c r="II167" s="395"/>
      <c r="IK167" s="387" t="str">
        <f t="shared" si="331"/>
        <v/>
      </c>
      <c r="IL167" s="388" t="s">
        <v>292</v>
      </c>
      <c r="IM167" s="419" t="s">
        <v>292</v>
      </c>
      <c r="IN167" s="419" t="s">
        <v>292</v>
      </c>
      <c r="IO167" s="390" t="s">
        <v>292</v>
      </c>
      <c r="IP167" s="391" t="s">
        <v>292</v>
      </c>
      <c r="IQ167" s="392" t="s">
        <v>292</v>
      </c>
      <c r="IR167" s="393" t="s">
        <v>292</v>
      </c>
      <c r="IS167" s="394" t="s">
        <v>292</v>
      </c>
      <c r="IT167" s="386" t="s">
        <v>292</v>
      </c>
      <c r="IU167" s="395"/>
      <c r="IV167" s="364" t="s">
        <v>292</v>
      </c>
      <c r="IW167" s="387" t="str">
        <f t="shared" si="456"/>
        <v/>
      </c>
      <c r="IX167" s="388" t="str">
        <f t="shared" si="457"/>
        <v/>
      </c>
      <c r="IY167" s="419" t="str">
        <f t="shared" si="462"/>
        <v/>
      </c>
      <c r="IZ167" s="396" t="str">
        <f t="shared" si="463"/>
        <v/>
      </c>
      <c r="JA167" s="390" t="str">
        <f t="shared" si="458"/>
        <v/>
      </c>
      <c r="JB167" s="391" t="str">
        <f t="shared" si="464"/>
        <v/>
      </c>
      <c r="JC167" s="392" t="str">
        <f t="shared" si="459"/>
        <v/>
      </c>
      <c r="JD167" s="393" t="str">
        <f t="shared" si="460"/>
        <v/>
      </c>
      <c r="JE167" s="394" t="str">
        <f t="shared" si="455"/>
        <v/>
      </c>
      <c r="JF167" s="386" t="str">
        <f t="shared" si="461"/>
        <v/>
      </c>
      <c r="JG167" s="395"/>
      <c r="JH167" s="420" t="s">
        <v>292</v>
      </c>
      <c r="JI167" s="387" t="str">
        <f t="shared" si="411"/>
        <v/>
      </c>
      <c r="JJ167" s="388" t="str">
        <f t="shared" si="412"/>
        <v/>
      </c>
      <c r="JK167" s="419" t="str">
        <f t="shared" si="420"/>
        <v/>
      </c>
      <c r="JL167" s="396" t="str">
        <f t="shared" si="413"/>
        <v/>
      </c>
      <c r="JM167" s="390" t="str">
        <f t="shared" si="414"/>
        <v/>
      </c>
      <c r="JN167" s="391" t="str">
        <f t="shared" si="415"/>
        <v/>
      </c>
      <c r="JO167" s="392" t="str">
        <f t="shared" si="416"/>
        <v/>
      </c>
      <c r="JP167" s="393" t="str">
        <f t="shared" si="417"/>
        <v/>
      </c>
      <c r="JQ167" s="394" t="str">
        <f t="shared" si="418"/>
        <v/>
      </c>
      <c r="JR167" s="386" t="str">
        <f t="shared" si="419"/>
        <v/>
      </c>
      <c r="JS167" s="395"/>
      <c r="JT167" s="420" t="s">
        <v>292</v>
      </c>
      <c r="JU167" s="387" t="str">
        <f t="shared" si="394"/>
        <v/>
      </c>
      <c r="JV167" s="388" t="str">
        <f t="shared" si="395"/>
        <v/>
      </c>
      <c r="JW167" s="419" t="str">
        <f t="shared" si="396"/>
        <v/>
      </c>
      <c r="JX167" s="396" t="str">
        <f t="shared" si="397"/>
        <v/>
      </c>
      <c r="JY167" s="390" t="str">
        <f t="shared" si="398"/>
        <v/>
      </c>
      <c r="JZ167" s="391" t="str">
        <f t="shared" si="399"/>
        <v/>
      </c>
      <c r="KA167" s="392" t="str">
        <f t="shared" si="400"/>
        <v/>
      </c>
      <c r="KB167" s="393" t="str">
        <f t="shared" si="401"/>
        <v/>
      </c>
      <c r="KC167" s="394" t="str">
        <f t="shared" si="402"/>
        <v/>
      </c>
      <c r="KD167" s="386" t="str">
        <f t="shared" si="403"/>
        <v/>
      </c>
      <c r="KE167" s="395"/>
      <c r="KG167" s="387" t="str">
        <f t="shared" si="385"/>
        <v/>
      </c>
      <c r="KH167" s="388" t="str">
        <f t="shared" si="386"/>
        <v/>
      </c>
      <c r="KI167" s="419" t="str">
        <f t="shared" si="387"/>
        <v/>
      </c>
      <c r="KJ167" s="396" t="str">
        <f t="shared" si="388"/>
        <v/>
      </c>
      <c r="KK167" s="390" t="str">
        <f t="shared" si="389"/>
        <v/>
      </c>
      <c r="KL167" s="391" t="str">
        <f t="shared" si="404"/>
        <v/>
      </c>
      <c r="KM167" s="392" t="str">
        <f t="shared" si="390"/>
        <v/>
      </c>
      <c r="KN167" s="393" t="str">
        <f t="shared" si="391"/>
        <v/>
      </c>
      <c r="KO167" s="394" t="str">
        <f t="shared" si="392"/>
        <v/>
      </c>
      <c r="KP167" s="386" t="str">
        <f t="shared" si="393"/>
        <v/>
      </c>
      <c r="KQ167" s="395"/>
    </row>
    <row r="168" spans="1:304" ht="13.5" customHeight="1">
      <c r="A168" s="385"/>
      <c r="B168" s="415" t="s">
        <v>326</v>
      </c>
      <c r="E168" s="387" t="str">
        <f t="shared" si="311"/>
        <v/>
      </c>
      <c r="F168" s="388" t="s">
        <v>292</v>
      </c>
      <c r="G168" s="389" t="s">
        <v>292</v>
      </c>
      <c r="H168" s="389" t="s">
        <v>292</v>
      </c>
      <c r="I168" s="390" t="s">
        <v>292</v>
      </c>
      <c r="J168" s="391" t="s">
        <v>292</v>
      </c>
      <c r="K168" s="392" t="s">
        <v>292</v>
      </c>
      <c r="L168" s="393" t="s">
        <v>292</v>
      </c>
      <c r="M168" s="394" t="s">
        <v>292</v>
      </c>
      <c r="N168" s="386" t="s">
        <v>292</v>
      </c>
      <c r="O168" s="395"/>
      <c r="P168" s="415"/>
      <c r="Q168" s="387" t="str">
        <f t="shared" si="312"/>
        <v/>
      </c>
      <c r="R168" s="388" t="s">
        <v>292</v>
      </c>
      <c r="S168" s="389" t="s">
        <v>292</v>
      </c>
      <c r="T168" s="389" t="s">
        <v>292</v>
      </c>
      <c r="U168" s="390" t="s">
        <v>292</v>
      </c>
      <c r="V168" s="391" t="s">
        <v>292</v>
      </c>
      <c r="W168" s="392" t="s">
        <v>292</v>
      </c>
      <c r="X168" s="393" t="s">
        <v>292</v>
      </c>
      <c r="Y168" s="394" t="s">
        <v>292</v>
      </c>
      <c r="Z168" s="386" t="s">
        <v>292</v>
      </c>
      <c r="AA168" s="395"/>
      <c r="AB168" s="415"/>
      <c r="AC168" s="387" t="str">
        <f t="shared" si="313"/>
        <v/>
      </c>
      <c r="AD168" s="388" t="s">
        <v>292</v>
      </c>
      <c r="AE168" s="389" t="s">
        <v>292</v>
      </c>
      <c r="AF168" s="389" t="s">
        <v>292</v>
      </c>
      <c r="AG168" s="390" t="s">
        <v>292</v>
      </c>
      <c r="AH168" s="391" t="s">
        <v>292</v>
      </c>
      <c r="AI168" s="392" t="s">
        <v>292</v>
      </c>
      <c r="AJ168" s="393" t="s">
        <v>292</v>
      </c>
      <c r="AK168" s="394" t="s">
        <v>292</v>
      </c>
      <c r="AL168" s="386" t="s">
        <v>292</v>
      </c>
      <c r="AM168" s="395"/>
      <c r="AN168" s="415"/>
      <c r="AO168" s="387" t="str">
        <f t="shared" si="314"/>
        <v/>
      </c>
      <c r="AP168" s="388" t="s">
        <v>292</v>
      </c>
      <c r="AQ168" s="389" t="s">
        <v>292</v>
      </c>
      <c r="AR168" s="389" t="s">
        <v>292</v>
      </c>
      <c r="AS168" s="390" t="s">
        <v>292</v>
      </c>
      <c r="AT168" s="391" t="s">
        <v>292</v>
      </c>
      <c r="AU168" s="392" t="s">
        <v>292</v>
      </c>
      <c r="AV168" s="393" t="s">
        <v>292</v>
      </c>
      <c r="AW168" s="394" t="s">
        <v>292</v>
      </c>
      <c r="AX168" s="386" t="s">
        <v>292</v>
      </c>
      <c r="AY168" s="395"/>
      <c r="AZ168" s="415"/>
      <c r="BA168" s="387" t="str">
        <f t="shared" si="315"/>
        <v/>
      </c>
      <c r="BB168" s="388" t="s">
        <v>292</v>
      </c>
      <c r="BC168" s="389" t="s">
        <v>292</v>
      </c>
      <c r="BD168" s="389" t="s">
        <v>292</v>
      </c>
      <c r="BE168" s="390" t="s">
        <v>292</v>
      </c>
      <c r="BF168" s="391" t="s">
        <v>292</v>
      </c>
      <c r="BG168" s="392" t="s">
        <v>292</v>
      </c>
      <c r="BH168" s="393" t="s">
        <v>292</v>
      </c>
      <c r="BI168" s="394" t="s">
        <v>292</v>
      </c>
      <c r="BJ168" s="386" t="s">
        <v>292</v>
      </c>
      <c r="BK168" s="395"/>
      <c r="BL168" s="415"/>
      <c r="BM168" s="387" t="str">
        <f t="shared" si="316"/>
        <v/>
      </c>
      <c r="BN168" s="388" t="s">
        <v>292</v>
      </c>
      <c r="BO168" s="389" t="s">
        <v>292</v>
      </c>
      <c r="BP168" s="389" t="s">
        <v>292</v>
      </c>
      <c r="BQ168" s="390" t="s">
        <v>292</v>
      </c>
      <c r="BR168" s="391" t="s">
        <v>292</v>
      </c>
      <c r="BS168" s="392" t="s">
        <v>292</v>
      </c>
      <c r="BT168" s="393" t="s">
        <v>292</v>
      </c>
      <c r="BU168" s="394" t="s">
        <v>292</v>
      </c>
      <c r="BV168" s="386" t="s">
        <v>292</v>
      </c>
      <c r="BW168" s="395"/>
      <c r="BX168" s="421"/>
      <c r="BY168" s="387" t="str">
        <f t="shared" si="317"/>
        <v/>
      </c>
      <c r="BZ168" s="388" t="s">
        <v>292</v>
      </c>
      <c r="CA168" s="389" t="s">
        <v>292</v>
      </c>
      <c r="CB168" s="389" t="s">
        <v>292</v>
      </c>
      <c r="CC168" s="390" t="s">
        <v>292</v>
      </c>
      <c r="CD168" s="391" t="s">
        <v>292</v>
      </c>
      <c r="CE168" s="392" t="s">
        <v>292</v>
      </c>
      <c r="CF168" s="393" t="s">
        <v>292</v>
      </c>
      <c r="CG168" s="394" t="s">
        <v>292</v>
      </c>
      <c r="CH168" s="386" t="s">
        <v>292</v>
      </c>
      <c r="CI168" s="395"/>
      <c r="CJ168" s="421"/>
      <c r="CK168" s="387" t="str">
        <f t="shared" si="318"/>
        <v/>
      </c>
      <c r="CL168" s="388" t="s">
        <v>292</v>
      </c>
      <c r="CM168" s="389" t="s">
        <v>292</v>
      </c>
      <c r="CN168" s="389" t="s">
        <v>292</v>
      </c>
      <c r="CO168" s="390" t="s">
        <v>292</v>
      </c>
      <c r="CP168" s="391" t="s">
        <v>292</v>
      </c>
      <c r="CQ168" s="392" t="s">
        <v>292</v>
      </c>
      <c r="CR168" s="393" t="s">
        <v>292</v>
      </c>
      <c r="CS168" s="394" t="s">
        <v>292</v>
      </c>
      <c r="CT168" s="386" t="s">
        <v>292</v>
      </c>
      <c r="CU168" s="395"/>
      <c r="CV168" s="415"/>
      <c r="CW168" s="387" t="str">
        <f t="shared" si="319"/>
        <v/>
      </c>
      <c r="CX168" s="388" t="s">
        <v>292</v>
      </c>
      <c r="CY168" s="389" t="s">
        <v>292</v>
      </c>
      <c r="CZ168" s="389" t="s">
        <v>292</v>
      </c>
      <c r="DA168" s="390" t="s">
        <v>292</v>
      </c>
      <c r="DB168" s="391" t="s">
        <v>292</v>
      </c>
      <c r="DC168" s="392" t="s">
        <v>292</v>
      </c>
      <c r="DD168" s="393" t="s">
        <v>292</v>
      </c>
      <c r="DE168" s="394" t="s">
        <v>292</v>
      </c>
      <c r="DF168" s="386" t="s">
        <v>292</v>
      </c>
      <c r="DG168" s="395"/>
      <c r="DH168" s="415"/>
      <c r="DI168" s="387">
        <f t="shared" si="320"/>
        <v>37007</v>
      </c>
      <c r="DJ168" s="388" t="s">
        <v>366</v>
      </c>
      <c r="DK168" s="389">
        <v>36865</v>
      </c>
      <c r="DL168" s="389">
        <v>37007</v>
      </c>
      <c r="DM168" s="390" t="s">
        <v>647</v>
      </c>
      <c r="DN168" s="391" t="s">
        <v>648</v>
      </c>
      <c r="DO168" s="392" t="s">
        <v>615</v>
      </c>
      <c r="DP168" s="393" t="s">
        <v>1335</v>
      </c>
      <c r="DQ168" s="394" t="s">
        <v>649</v>
      </c>
      <c r="DR168" s="386" t="s">
        <v>292</v>
      </c>
      <c r="DS168" s="395"/>
      <c r="DT168" s="415"/>
      <c r="DU168" s="387">
        <f t="shared" si="321"/>
        <v>37944</v>
      </c>
      <c r="DV168" s="388" t="s">
        <v>367</v>
      </c>
      <c r="DW168" s="389">
        <v>37007</v>
      </c>
      <c r="DX168" s="389">
        <v>37529</v>
      </c>
      <c r="DY168" s="390" t="s">
        <v>647</v>
      </c>
      <c r="DZ168" s="391" t="s">
        <v>648</v>
      </c>
      <c r="EA168" s="392" t="s">
        <v>615</v>
      </c>
      <c r="EB168" s="393" t="s">
        <v>1335</v>
      </c>
      <c r="EC168" s="394" t="s">
        <v>649</v>
      </c>
      <c r="ED168" s="386" t="s">
        <v>292</v>
      </c>
      <c r="EE168" s="395"/>
      <c r="EF168" s="415"/>
      <c r="EG168" s="387">
        <f t="shared" si="322"/>
        <v>38616</v>
      </c>
      <c r="EH168" s="388" t="s">
        <v>368</v>
      </c>
      <c r="EI168" s="389">
        <v>38114</v>
      </c>
      <c r="EJ168" s="389">
        <v>38616</v>
      </c>
      <c r="EK168" s="390" t="s">
        <v>1263</v>
      </c>
      <c r="EL168" s="391" t="s">
        <v>685</v>
      </c>
      <c r="EM168" s="392" t="s">
        <v>615</v>
      </c>
      <c r="EN168" s="393" t="s">
        <v>1335</v>
      </c>
      <c r="EO168" s="394" t="s">
        <v>1264</v>
      </c>
      <c r="EP168" s="386" t="s">
        <v>292</v>
      </c>
      <c r="EQ168" s="395"/>
      <c r="ER168" s="418"/>
      <c r="ES168" s="387">
        <f t="shared" si="323"/>
        <v>38986</v>
      </c>
      <c r="ET168" s="388" t="s">
        <v>369</v>
      </c>
      <c r="EU168" s="389">
        <v>38616</v>
      </c>
      <c r="EV168" s="389">
        <v>38656</v>
      </c>
      <c r="EW168" s="390" t="s">
        <v>1263</v>
      </c>
      <c r="EX168" s="391" t="s">
        <v>685</v>
      </c>
      <c r="EY168" s="392" t="s">
        <v>615</v>
      </c>
      <c r="EZ168" s="393" t="s">
        <v>1335</v>
      </c>
      <c r="FA168" s="394" t="s">
        <v>1264</v>
      </c>
      <c r="FB168" s="386" t="s">
        <v>292</v>
      </c>
      <c r="FC168" s="395"/>
      <c r="FD168" s="418"/>
      <c r="FE168" s="387">
        <f t="shared" si="324"/>
        <v>39351</v>
      </c>
      <c r="FF168" s="388" t="s">
        <v>370</v>
      </c>
      <c r="FG168" s="389">
        <v>38986</v>
      </c>
      <c r="FH168" s="389">
        <v>39321</v>
      </c>
      <c r="FI168" s="390" t="s">
        <v>695</v>
      </c>
      <c r="FJ168" s="391" t="s">
        <v>676</v>
      </c>
      <c r="FK168" s="392" t="s">
        <v>615</v>
      </c>
      <c r="FL168" s="393" t="s">
        <v>1335</v>
      </c>
      <c r="FM168" s="394" t="s">
        <v>696</v>
      </c>
      <c r="FN168" s="386" t="s">
        <v>292</v>
      </c>
      <c r="FO168" s="395"/>
      <c r="FP168" s="418"/>
      <c r="FQ168" s="387">
        <f t="shared" si="325"/>
        <v>39662</v>
      </c>
      <c r="FR168" s="388" t="s">
        <v>372</v>
      </c>
      <c r="FS168" s="389">
        <v>39351</v>
      </c>
      <c r="FT168" s="389">
        <v>39662</v>
      </c>
      <c r="FU168" s="390" t="s">
        <v>697</v>
      </c>
      <c r="FV168" s="391" t="s">
        <v>676</v>
      </c>
      <c r="FW168" s="392" t="s">
        <v>615</v>
      </c>
      <c r="FX168" s="393" t="s">
        <v>1335</v>
      </c>
      <c r="FY168" s="394" t="s">
        <v>698</v>
      </c>
      <c r="FZ168" s="386" t="s">
        <v>292</v>
      </c>
      <c r="GA168" s="395"/>
      <c r="GB168" s="418"/>
      <c r="GC168" s="387">
        <f t="shared" si="326"/>
        <v>39715</v>
      </c>
      <c r="GD168" s="388" t="s">
        <v>373</v>
      </c>
      <c r="GE168" s="389">
        <v>39662</v>
      </c>
      <c r="GF168" s="389">
        <v>39715</v>
      </c>
      <c r="GG168" s="390" t="s">
        <v>1265</v>
      </c>
      <c r="GH168" s="391" t="s">
        <v>1179</v>
      </c>
      <c r="GI168" s="392" t="s">
        <v>615</v>
      </c>
      <c r="GJ168" s="393" t="s">
        <v>1335</v>
      </c>
      <c r="GK168" s="394" t="s">
        <v>1266</v>
      </c>
      <c r="GL168" s="386" t="s">
        <v>292</v>
      </c>
      <c r="GM168" s="395"/>
      <c r="GN168" s="415"/>
      <c r="GO168" s="387">
        <f t="shared" si="327"/>
        <v>40072</v>
      </c>
      <c r="GP168" s="388" t="s">
        <v>374</v>
      </c>
      <c r="GQ168" s="389">
        <v>39715</v>
      </c>
      <c r="GR168" s="389">
        <v>39861</v>
      </c>
      <c r="GS168" s="390" t="s">
        <v>858</v>
      </c>
      <c r="GT168" s="391" t="s">
        <v>688</v>
      </c>
      <c r="GU168" s="392" t="s">
        <v>615</v>
      </c>
      <c r="GV168" s="393" t="s">
        <v>1335</v>
      </c>
      <c r="GW168" s="394" t="s">
        <v>859</v>
      </c>
      <c r="GX168" s="386"/>
      <c r="GY168" s="395"/>
      <c r="GZ168" s="418"/>
      <c r="HA168" s="387">
        <f t="shared" si="328"/>
        <v>40337</v>
      </c>
      <c r="HB168" s="388" t="s">
        <v>375</v>
      </c>
      <c r="HC168" s="389">
        <v>40072</v>
      </c>
      <c r="HD168" s="389">
        <v>40337</v>
      </c>
      <c r="HE168" s="390" t="s">
        <v>966</v>
      </c>
      <c r="HF168" s="391" t="s">
        <v>755</v>
      </c>
      <c r="HG168" s="392" t="s">
        <v>615</v>
      </c>
      <c r="HH168" s="393" t="s">
        <v>1350</v>
      </c>
      <c r="HI168" s="394" t="s">
        <v>967</v>
      </c>
      <c r="HJ168" s="386" t="s">
        <v>292</v>
      </c>
      <c r="HK168" s="395"/>
      <c r="HM168" s="387">
        <f t="shared" si="329"/>
        <v>40788</v>
      </c>
      <c r="HN168" s="388" t="s">
        <v>1471</v>
      </c>
      <c r="HO168" s="396">
        <v>40337</v>
      </c>
      <c r="HP168" s="389">
        <v>40788</v>
      </c>
      <c r="HQ168" s="390" t="s">
        <v>1007</v>
      </c>
      <c r="HR168" s="391" t="s">
        <v>653</v>
      </c>
      <c r="HS168" s="392" t="s">
        <v>615</v>
      </c>
      <c r="HT168" s="393" t="s">
        <v>1350</v>
      </c>
      <c r="HU168" s="394" t="s">
        <v>1008</v>
      </c>
      <c r="HV168" s="386" t="s">
        <v>292</v>
      </c>
      <c r="HW168" s="395"/>
      <c r="HY168" s="387">
        <f t="shared" si="330"/>
        <v>41269</v>
      </c>
      <c r="HZ168" s="388" t="s">
        <v>1472</v>
      </c>
      <c r="IA168" s="419">
        <v>40788</v>
      </c>
      <c r="IB168" s="419">
        <v>41064</v>
      </c>
      <c r="IC168" s="390" t="s">
        <v>1007</v>
      </c>
      <c r="ID168" s="391" t="s">
        <v>653</v>
      </c>
      <c r="IE168" s="392" t="s">
        <v>615</v>
      </c>
      <c r="IF168" s="393" t="s">
        <v>1350</v>
      </c>
      <c r="IG168" s="394" t="s">
        <v>1008</v>
      </c>
      <c r="IH168" s="386" t="s">
        <v>292</v>
      </c>
      <c r="II168" s="395"/>
      <c r="IJ168" s="420"/>
      <c r="IK168" s="387">
        <f t="shared" si="331"/>
        <v>41997</v>
      </c>
      <c r="IL168" s="388" t="s">
        <v>371</v>
      </c>
      <c r="IM168" s="419">
        <v>41269</v>
      </c>
      <c r="IN168" s="419">
        <f>IK$3</f>
        <v>41997</v>
      </c>
      <c r="IO168" s="390" t="s">
        <v>628</v>
      </c>
      <c r="IP168" s="391" t="s">
        <v>629</v>
      </c>
      <c r="IQ168" s="392" t="s">
        <v>615</v>
      </c>
      <c r="IR168" s="393" t="s">
        <v>1335</v>
      </c>
      <c r="IS168" s="394" t="s">
        <v>630</v>
      </c>
      <c r="IT168" s="386" t="s">
        <v>292</v>
      </c>
      <c r="IU168" s="395"/>
      <c r="IV168" s="420" t="s">
        <v>292</v>
      </c>
      <c r="IW168" s="387">
        <f t="shared" si="456"/>
        <v>43040</v>
      </c>
      <c r="IX168" s="388" t="str">
        <f t="shared" si="457"/>
        <v>Abe III</v>
      </c>
      <c r="IY168" s="419">
        <f t="shared" si="462"/>
        <v>41997</v>
      </c>
      <c r="IZ168" s="396">
        <f t="shared" si="463"/>
        <v>43040</v>
      </c>
      <c r="JA168" s="390" t="str">
        <f t="shared" si="458"/>
        <v>Taro Aso</v>
      </c>
      <c r="JB168" s="391" t="str">
        <f t="shared" si="464"/>
        <v>1940</v>
      </c>
      <c r="JC168" s="392" t="str">
        <f t="shared" si="459"/>
        <v>male</v>
      </c>
      <c r="JD168" s="393" t="s">
        <v>1335</v>
      </c>
      <c r="JE168" s="394" t="str">
        <f t="shared" si="455"/>
        <v>Aso_Taro_1940</v>
      </c>
      <c r="JF168" s="386" t="str">
        <f t="shared" si="461"/>
        <v/>
      </c>
      <c r="JG168" s="395" t="s">
        <v>1878</v>
      </c>
      <c r="JH168" s="420" t="s">
        <v>1830</v>
      </c>
      <c r="JI168" s="387">
        <f t="shared" si="411"/>
        <v>44090</v>
      </c>
      <c r="JJ168" s="388" t="str">
        <f t="shared" si="412"/>
        <v>Abe IV</v>
      </c>
      <c r="JK168" s="419">
        <f t="shared" si="420"/>
        <v>43040</v>
      </c>
      <c r="JL168" s="396">
        <f t="shared" si="413"/>
        <v>44090</v>
      </c>
      <c r="JM168" s="390" t="str">
        <f t="shared" si="414"/>
        <v>Taro Aso</v>
      </c>
      <c r="JN168" s="391" t="str">
        <f t="shared" si="415"/>
        <v>1940</v>
      </c>
      <c r="JO168" s="392" t="str">
        <f t="shared" si="416"/>
        <v>male</v>
      </c>
      <c r="JP168" s="393" t="str">
        <f t="shared" si="417"/>
        <v>jp_ldp01</v>
      </c>
      <c r="JQ168" s="394" t="str">
        <f t="shared" si="418"/>
        <v>Aso_Taro_1940</v>
      </c>
      <c r="JR168" s="386" t="str">
        <f t="shared" si="419"/>
        <v/>
      </c>
      <c r="JS168" s="395"/>
      <c r="JT168" s="420" t="s">
        <v>2024</v>
      </c>
      <c r="JU168" s="387">
        <f t="shared" si="394"/>
        <v>44196</v>
      </c>
      <c r="JV168" s="388" t="str">
        <f t="shared" si="395"/>
        <v>Suga I</v>
      </c>
      <c r="JW168" s="419">
        <f t="shared" si="396"/>
        <v>44090</v>
      </c>
      <c r="JX168" s="396">
        <f t="shared" si="397"/>
        <v>44196</v>
      </c>
      <c r="JY168" s="390" t="str">
        <f t="shared" si="398"/>
        <v>Taro Aso</v>
      </c>
      <c r="JZ168" s="391" t="str">
        <f t="shared" si="399"/>
        <v>1940</v>
      </c>
      <c r="KA168" s="392" t="str">
        <f t="shared" si="400"/>
        <v>male</v>
      </c>
      <c r="KB168" s="393" t="str">
        <f t="shared" si="401"/>
        <v>jp_ldp01</v>
      </c>
      <c r="KC168" s="394" t="str">
        <f t="shared" si="402"/>
        <v>Aso_Taro_1940</v>
      </c>
      <c r="KD168" s="386" t="str">
        <f t="shared" si="403"/>
        <v/>
      </c>
      <c r="KE168" s="395"/>
      <c r="KF168" s="420" t="s">
        <v>2024</v>
      </c>
      <c r="KG168" s="387" t="str">
        <f t="shared" si="385"/>
        <v/>
      </c>
      <c r="KH168" s="388" t="str">
        <f t="shared" si="386"/>
        <v/>
      </c>
      <c r="KI168" s="419" t="str">
        <f t="shared" si="387"/>
        <v/>
      </c>
      <c r="KJ168" s="396" t="str">
        <f t="shared" si="388"/>
        <v/>
      </c>
      <c r="KK168" s="390" t="str">
        <f t="shared" si="389"/>
        <v/>
      </c>
      <c r="KL168" s="391" t="str">
        <f t="shared" si="404"/>
        <v/>
      </c>
      <c r="KM168" s="392" t="str">
        <f t="shared" si="390"/>
        <v/>
      </c>
      <c r="KN168" s="393" t="str">
        <f t="shared" si="391"/>
        <v/>
      </c>
      <c r="KO168" s="394" t="str">
        <f t="shared" si="392"/>
        <v/>
      </c>
      <c r="KP168" s="386" t="str">
        <f t="shared" si="393"/>
        <v/>
      </c>
      <c r="KQ168" s="395"/>
      <c r="KR168" s="420"/>
    </row>
    <row r="169" spans="1:304" ht="13.5" customHeight="1">
      <c r="A169" s="385"/>
      <c r="B169" s="415" t="s">
        <v>326</v>
      </c>
      <c r="E169" s="387" t="str">
        <f t="shared" si="311"/>
        <v/>
      </c>
      <c r="F169" s="388" t="s">
        <v>292</v>
      </c>
      <c r="G169" s="389" t="s">
        <v>292</v>
      </c>
      <c r="H169" s="389" t="s">
        <v>292</v>
      </c>
      <c r="I169" s="390" t="s">
        <v>292</v>
      </c>
      <c r="J169" s="391" t="s">
        <v>292</v>
      </c>
      <c r="K169" s="392" t="s">
        <v>292</v>
      </c>
      <c r="L169" s="393" t="s">
        <v>292</v>
      </c>
      <c r="M169" s="394" t="s">
        <v>292</v>
      </c>
      <c r="N169" s="386" t="s">
        <v>292</v>
      </c>
      <c r="O169" s="395"/>
      <c r="P169" s="415"/>
      <c r="Q169" s="387" t="str">
        <f t="shared" si="312"/>
        <v/>
      </c>
      <c r="R169" s="388" t="s">
        <v>292</v>
      </c>
      <c r="S169" s="389" t="s">
        <v>292</v>
      </c>
      <c r="T169" s="389" t="s">
        <v>292</v>
      </c>
      <c r="U169" s="390" t="s">
        <v>292</v>
      </c>
      <c r="V169" s="391" t="s">
        <v>292</v>
      </c>
      <c r="W169" s="392" t="s">
        <v>292</v>
      </c>
      <c r="X169" s="393" t="s">
        <v>292</v>
      </c>
      <c r="Y169" s="394" t="s">
        <v>292</v>
      </c>
      <c r="Z169" s="386" t="s">
        <v>292</v>
      </c>
      <c r="AA169" s="395"/>
      <c r="AB169" s="415"/>
      <c r="AC169" s="387" t="str">
        <f t="shared" si="313"/>
        <v/>
      </c>
      <c r="AD169" s="388" t="s">
        <v>292</v>
      </c>
      <c r="AE169" s="389" t="s">
        <v>292</v>
      </c>
      <c r="AF169" s="389" t="s">
        <v>292</v>
      </c>
      <c r="AG169" s="390" t="s">
        <v>292</v>
      </c>
      <c r="AH169" s="391" t="s">
        <v>292</v>
      </c>
      <c r="AI169" s="392" t="s">
        <v>292</v>
      </c>
      <c r="AJ169" s="393" t="s">
        <v>292</v>
      </c>
      <c r="AK169" s="394" t="s">
        <v>292</v>
      </c>
      <c r="AL169" s="386" t="s">
        <v>292</v>
      </c>
      <c r="AM169" s="395"/>
      <c r="AN169" s="415"/>
      <c r="AO169" s="387" t="str">
        <f t="shared" si="314"/>
        <v/>
      </c>
      <c r="AP169" s="388" t="s">
        <v>292</v>
      </c>
      <c r="AQ169" s="389" t="s">
        <v>292</v>
      </c>
      <c r="AR169" s="389" t="s">
        <v>292</v>
      </c>
      <c r="AS169" s="390" t="s">
        <v>292</v>
      </c>
      <c r="AT169" s="391" t="s">
        <v>292</v>
      </c>
      <c r="AU169" s="392" t="s">
        <v>292</v>
      </c>
      <c r="AV169" s="393" t="s">
        <v>292</v>
      </c>
      <c r="AW169" s="394" t="s">
        <v>292</v>
      </c>
      <c r="AX169" s="386" t="s">
        <v>292</v>
      </c>
      <c r="AY169" s="395"/>
      <c r="AZ169" s="415"/>
      <c r="BA169" s="387" t="str">
        <f t="shared" si="315"/>
        <v/>
      </c>
      <c r="BB169" s="388" t="s">
        <v>292</v>
      </c>
      <c r="BC169" s="389" t="s">
        <v>292</v>
      </c>
      <c r="BD169" s="389" t="s">
        <v>292</v>
      </c>
      <c r="BE169" s="390" t="s">
        <v>292</v>
      </c>
      <c r="BF169" s="391" t="s">
        <v>292</v>
      </c>
      <c r="BG169" s="392" t="s">
        <v>292</v>
      </c>
      <c r="BH169" s="393" t="s">
        <v>292</v>
      </c>
      <c r="BI169" s="394" t="s">
        <v>292</v>
      </c>
      <c r="BJ169" s="386" t="s">
        <v>292</v>
      </c>
      <c r="BK169" s="395"/>
      <c r="BL169" s="415"/>
      <c r="BM169" s="387" t="str">
        <f t="shared" si="316"/>
        <v/>
      </c>
      <c r="BN169" s="388" t="s">
        <v>292</v>
      </c>
      <c r="BO169" s="389" t="s">
        <v>292</v>
      </c>
      <c r="BP169" s="389" t="s">
        <v>292</v>
      </c>
      <c r="BQ169" s="390" t="s">
        <v>292</v>
      </c>
      <c r="BR169" s="391" t="s">
        <v>292</v>
      </c>
      <c r="BS169" s="392" t="s">
        <v>292</v>
      </c>
      <c r="BT169" s="393" t="s">
        <v>292</v>
      </c>
      <c r="BU169" s="394" t="s">
        <v>292</v>
      </c>
      <c r="BV169" s="386" t="s">
        <v>292</v>
      </c>
      <c r="BW169" s="395"/>
      <c r="BX169" s="421"/>
      <c r="BY169" s="387" t="str">
        <f t="shared" si="317"/>
        <v/>
      </c>
      <c r="BZ169" s="388" t="s">
        <v>292</v>
      </c>
      <c r="CA169" s="389" t="s">
        <v>292</v>
      </c>
      <c r="CB169" s="389" t="s">
        <v>292</v>
      </c>
      <c r="CC169" s="390" t="s">
        <v>292</v>
      </c>
      <c r="CD169" s="391" t="s">
        <v>292</v>
      </c>
      <c r="CE169" s="392" t="s">
        <v>292</v>
      </c>
      <c r="CF169" s="393" t="s">
        <v>292</v>
      </c>
      <c r="CG169" s="394" t="s">
        <v>292</v>
      </c>
      <c r="CH169" s="386" t="s">
        <v>292</v>
      </c>
      <c r="CI169" s="395"/>
      <c r="CJ169" s="421"/>
      <c r="CK169" s="387" t="str">
        <f t="shared" si="318"/>
        <v/>
      </c>
      <c r="CL169" s="388" t="s">
        <v>292</v>
      </c>
      <c r="CM169" s="389" t="s">
        <v>292</v>
      </c>
      <c r="CN169" s="389" t="s">
        <v>292</v>
      </c>
      <c r="CO169" s="390" t="s">
        <v>292</v>
      </c>
      <c r="CP169" s="391" t="s">
        <v>292</v>
      </c>
      <c r="CQ169" s="392" t="s">
        <v>292</v>
      </c>
      <c r="CR169" s="393" t="s">
        <v>292</v>
      </c>
      <c r="CS169" s="394" t="s">
        <v>292</v>
      </c>
      <c r="CT169" s="386" t="s">
        <v>292</v>
      </c>
      <c r="CU169" s="395"/>
      <c r="CV169" s="415"/>
      <c r="CW169" s="387" t="str">
        <f t="shared" si="319"/>
        <v/>
      </c>
      <c r="CX169" s="388" t="s">
        <v>292</v>
      </c>
      <c r="CY169" s="389" t="s">
        <v>292</v>
      </c>
      <c r="CZ169" s="389" t="s">
        <v>292</v>
      </c>
      <c r="DA169" s="390" t="s">
        <v>292</v>
      </c>
      <c r="DB169" s="391" t="s">
        <v>292</v>
      </c>
      <c r="DC169" s="392" t="s">
        <v>292</v>
      </c>
      <c r="DD169" s="393" t="s">
        <v>292</v>
      </c>
      <c r="DE169" s="394" t="s">
        <v>292</v>
      </c>
      <c r="DF169" s="386" t="s">
        <v>292</v>
      </c>
      <c r="DG169" s="395"/>
      <c r="DH169" s="415"/>
      <c r="DI169" s="387" t="str">
        <f t="shared" si="320"/>
        <v/>
      </c>
      <c r="DJ169" s="388" t="s">
        <v>292</v>
      </c>
      <c r="DK169" s="389" t="s">
        <v>292</v>
      </c>
      <c r="DL169" s="389" t="s">
        <v>292</v>
      </c>
      <c r="DM169" s="390" t="s">
        <v>292</v>
      </c>
      <c r="DN169" s="391" t="s">
        <v>292</v>
      </c>
      <c r="DO169" s="392" t="s">
        <v>292</v>
      </c>
      <c r="DP169" s="393" t="s">
        <v>292</v>
      </c>
      <c r="DQ169" s="394" t="s">
        <v>292</v>
      </c>
      <c r="DR169" s="386" t="s">
        <v>292</v>
      </c>
      <c r="DS169" s="395"/>
      <c r="DT169" s="415"/>
      <c r="DU169" s="387">
        <f t="shared" si="321"/>
        <v>37944</v>
      </c>
      <c r="DV169" s="388" t="s">
        <v>367</v>
      </c>
      <c r="DW169" s="389">
        <v>37529</v>
      </c>
      <c r="DX169" s="389">
        <v>37944</v>
      </c>
      <c r="DY169" s="390" t="s">
        <v>773</v>
      </c>
      <c r="DZ169" s="391" t="s">
        <v>625</v>
      </c>
      <c r="EA169" s="392" t="s">
        <v>615</v>
      </c>
      <c r="EB169" s="393" t="s">
        <v>1347</v>
      </c>
      <c r="EC169" s="394" t="s">
        <v>774</v>
      </c>
      <c r="ED169" s="386" t="s">
        <v>292</v>
      </c>
      <c r="EE169" s="395"/>
      <c r="EF169" s="415" t="s">
        <v>626</v>
      </c>
      <c r="EG169" s="387" t="str">
        <f t="shared" si="322"/>
        <v/>
      </c>
      <c r="EH169" s="388" t="s">
        <v>292</v>
      </c>
      <c r="EI169" s="389" t="s">
        <v>292</v>
      </c>
      <c r="EJ169" s="389" t="s">
        <v>292</v>
      </c>
      <c r="EK169" s="390" t="s">
        <v>292</v>
      </c>
      <c r="EL169" s="391" t="s">
        <v>292</v>
      </c>
      <c r="EM169" s="392" t="s">
        <v>292</v>
      </c>
      <c r="EN169" s="393" t="s">
        <v>292</v>
      </c>
      <c r="EO169" s="394" t="s">
        <v>292</v>
      </c>
      <c r="EP169" s="386" t="s">
        <v>292</v>
      </c>
      <c r="EQ169" s="395"/>
      <c r="ER169" s="418"/>
      <c r="ES169" s="387">
        <f t="shared" si="323"/>
        <v>38986</v>
      </c>
      <c r="ET169" s="388" t="s">
        <v>369</v>
      </c>
      <c r="EU169" s="389">
        <v>38656</v>
      </c>
      <c r="EV169" s="389">
        <v>38986</v>
      </c>
      <c r="EW169" s="390" t="s">
        <v>671</v>
      </c>
      <c r="EX169" s="391" t="s">
        <v>645</v>
      </c>
      <c r="EY169" s="392" t="s">
        <v>615</v>
      </c>
      <c r="EZ169" s="393" t="s">
        <v>1335</v>
      </c>
      <c r="FA169" s="394" t="s">
        <v>672</v>
      </c>
      <c r="FB169" s="386" t="s">
        <v>292</v>
      </c>
      <c r="FC169" s="395"/>
      <c r="FD169" s="418"/>
      <c r="FE169" s="387">
        <f t="shared" si="324"/>
        <v>39351</v>
      </c>
      <c r="FF169" s="388" t="s">
        <v>370</v>
      </c>
      <c r="FG169" s="389">
        <v>39321</v>
      </c>
      <c r="FH169" s="389">
        <v>39351</v>
      </c>
      <c r="FI169" s="390" t="s">
        <v>697</v>
      </c>
      <c r="FJ169" s="391" t="s">
        <v>676</v>
      </c>
      <c r="FK169" s="392" t="s">
        <v>615</v>
      </c>
      <c r="FL169" s="393" t="s">
        <v>1335</v>
      </c>
      <c r="FM169" s="394" t="s">
        <v>698</v>
      </c>
      <c r="FN169" s="386" t="s">
        <v>292</v>
      </c>
      <c r="FO169" s="395"/>
      <c r="FP169" s="418"/>
      <c r="FQ169" s="387" t="str">
        <f t="shared" si="325"/>
        <v/>
      </c>
      <c r="FR169" s="388" t="s">
        <v>292</v>
      </c>
      <c r="FS169" s="389" t="s">
        <v>292</v>
      </c>
      <c r="FT169" s="389" t="s">
        <v>292</v>
      </c>
      <c r="FU169" s="390" t="s">
        <v>292</v>
      </c>
      <c r="FV169" s="391" t="s">
        <v>292</v>
      </c>
      <c r="FW169" s="392" t="s">
        <v>292</v>
      </c>
      <c r="FX169" s="393" t="s">
        <v>292</v>
      </c>
      <c r="FY169" s="394" t="s">
        <v>292</v>
      </c>
      <c r="FZ169" s="386" t="s">
        <v>292</v>
      </c>
      <c r="GA169" s="395"/>
      <c r="GB169" s="418"/>
      <c r="GC169" s="387" t="str">
        <f t="shared" si="326"/>
        <v/>
      </c>
      <c r="GD169" s="388" t="s">
        <v>292</v>
      </c>
      <c r="GE169" s="389" t="s">
        <v>292</v>
      </c>
      <c r="GF169" s="389" t="s">
        <v>292</v>
      </c>
      <c r="GG169" s="390" t="s">
        <v>292</v>
      </c>
      <c r="GH169" s="391" t="s">
        <v>292</v>
      </c>
      <c r="GI169" s="392" t="s">
        <v>292</v>
      </c>
      <c r="GJ169" s="393" t="s">
        <v>292</v>
      </c>
      <c r="GK169" s="394" t="s">
        <v>292</v>
      </c>
      <c r="GL169" s="386" t="s">
        <v>292</v>
      </c>
      <c r="GM169" s="395"/>
      <c r="GN169" s="415"/>
      <c r="GO169" s="387">
        <f t="shared" si="327"/>
        <v>40072</v>
      </c>
      <c r="GP169" s="388" t="s">
        <v>374</v>
      </c>
      <c r="GQ169" s="389">
        <v>39861</v>
      </c>
      <c r="GR169" s="389">
        <v>40072</v>
      </c>
      <c r="GS169" s="390" t="s">
        <v>671</v>
      </c>
      <c r="GT169" s="391" t="s">
        <v>645</v>
      </c>
      <c r="GU169" s="392" t="s">
        <v>615</v>
      </c>
      <c r="GV169" s="393" t="s">
        <v>1335</v>
      </c>
      <c r="GW169" s="394" t="s">
        <v>672</v>
      </c>
      <c r="GX169" s="386"/>
      <c r="GY169" s="395"/>
      <c r="GZ169" s="415"/>
      <c r="HA169" s="387" t="str">
        <f t="shared" si="328"/>
        <v/>
      </c>
      <c r="HB169" s="388" t="s">
        <v>292</v>
      </c>
      <c r="HC169" s="389" t="s">
        <v>292</v>
      </c>
      <c r="HD169" s="389" t="s">
        <v>292</v>
      </c>
      <c r="HE169" s="390" t="s">
        <v>292</v>
      </c>
      <c r="HF169" s="391" t="s">
        <v>292</v>
      </c>
      <c r="HG169" s="392" t="s">
        <v>292</v>
      </c>
      <c r="HH169" s="393" t="s">
        <v>292</v>
      </c>
      <c r="HI169" s="394" t="s">
        <v>292</v>
      </c>
      <c r="HJ169" s="386" t="s">
        <v>292</v>
      </c>
      <c r="HK169" s="395"/>
      <c r="HM169" s="387" t="str">
        <f t="shared" si="329"/>
        <v/>
      </c>
      <c r="HN169" s="388" t="s">
        <v>292</v>
      </c>
      <c r="HO169" s="396"/>
      <c r="HP169" s="389"/>
      <c r="HQ169" s="390" t="s">
        <v>292</v>
      </c>
      <c r="HR169" s="391" t="s">
        <v>292</v>
      </c>
      <c r="HS169" s="392" t="s">
        <v>292</v>
      </c>
      <c r="HT169" s="393" t="s">
        <v>292</v>
      </c>
      <c r="HU169" s="394" t="s">
        <v>292</v>
      </c>
      <c r="HV169" s="386" t="s">
        <v>292</v>
      </c>
      <c r="HW169" s="395"/>
      <c r="HY169" s="387">
        <f t="shared" si="330"/>
        <v>41269</v>
      </c>
      <c r="HZ169" s="388" t="s">
        <v>1472</v>
      </c>
      <c r="IA169" s="419">
        <v>41064</v>
      </c>
      <c r="IB169" s="419">
        <v>41162</v>
      </c>
      <c r="IC169" s="390" t="s">
        <v>1587</v>
      </c>
      <c r="ID169" s="391" t="s">
        <v>614</v>
      </c>
      <c r="IE169" s="392" t="s">
        <v>615</v>
      </c>
      <c r="IF169" s="393" t="s">
        <v>1350</v>
      </c>
      <c r="IG169" s="394" t="s">
        <v>1588</v>
      </c>
      <c r="IH169" s="386" t="s">
        <v>292</v>
      </c>
      <c r="II169" s="395"/>
      <c r="IJ169" s="420"/>
      <c r="IK169" s="387" t="str">
        <f t="shared" si="331"/>
        <v/>
      </c>
      <c r="IL169" s="388" t="s">
        <v>292</v>
      </c>
      <c r="IM169" s="419" t="s">
        <v>292</v>
      </c>
      <c r="IN169" s="419" t="s">
        <v>292</v>
      </c>
      <c r="IO169" s="390" t="s">
        <v>292</v>
      </c>
      <c r="IP169" s="391" t="s">
        <v>292</v>
      </c>
      <c r="IQ169" s="392" t="s">
        <v>292</v>
      </c>
      <c r="IR169" s="393" t="s">
        <v>292</v>
      </c>
      <c r="IS169" s="394" t="s">
        <v>292</v>
      </c>
      <c r="IT169" s="386" t="s">
        <v>292</v>
      </c>
      <c r="IU169" s="395"/>
      <c r="IV169" s="364" t="s">
        <v>292</v>
      </c>
      <c r="IW169" s="387" t="str">
        <f t="shared" si="456"/>
        <v/>
      </c>
      <c r="IX169" s="388" t="str">
        <f t="shared" si="457"/>
        <v/>
      </c>
      <c r="IY169" s="419" t="str">
        <f t="shared" si="462"/>
        <v/>
      </c>
      <c r="IZ169" s="396" t="str">
        <f t="shared" si="463"/>
        <v/>
      </c>
      <c r="JA169" s="390" t="str">
        <f t="shared" si="458"/>
        <v/>
      </c>
      <c r="JB169" s="391" t="str">
        <f t="shared" si="464"/>
        <v/>
      </c>
      <c r="JC169" s="392" t="str">
        <f t="shared" si="459"/>
        <v/>
      </c>
      <c r="JD169" s="393" t="str">
        <f t="shared" si="460"/>
        <v/>
      </c>
      <c r="JE169" s="394" t="str">
        <f t="shared" si="455"/>
        <v/>
      </c>
      <c r="JF169" s="386" t="str">
        <f t="shared" si="461"/>
        <v/>
      </c>
      <c r="JG169" s="395"/>
      <c r="JH169" s="420" t="s">
        <v>292</v>
      </c>
      <c r="JI169" s="387" t="str">
        <f t="shared" si="411"/>
        <v/>
      </c>
      <c r="JJ169" s="388" t="str">
        <f t="shared" si="412"/>
        <v/>
      </c>
      <c r="JK169" s="419" t="str">
        <f t="shared" si="420"/>
        <v/>
      </c>
      <c r="JL169" s="396" t="str">
        <f t="shared" si="413"/>
        <v/>
      </c>
      <c r="JM169" s="390" t="str">
        <f t="shared" si="414"/>
        <v/>
      </c>
      <c r="JN169" s="391" t="str">
        <f t="shared" si="415"/>
        <v/>
      </c>
      <c r="JO169" s="392" t="str">
        <f t="shared" si="416"/>
        <v/>
      </c>
      <c r="JP169" s="393" t="str">
        <f t="shared" si="417"/>
        <v/>
      </c>
      <c r="JQ169" s="394" t="str">
        <f t="shared" si="418"/>
        <v/>
      </c>
      <c r="JR169" s="386" t="str">
        <f t="shared" si="419"/>
        <v/>
      </c>
      <c r="JS169" s="395"/>
      <c r="JT169" s="420" t="s">
        <v>292</v>
      </c>
      <c r="JU169" s="387" t="str">
        <f t="shared" si="394"/>
        <v/>
      </c>
      <c r="JV169" s="388" t="str">
        <f t="shared" si="395"/>
        <v/>
      </c>
      <c r="JW169" s="419" t="str">
        <f t="shared" si="396"/>
        <v/>
      </c>
      <c r="JX169" s="396" t="str">
        <f t="shared" si="397"/>
        <v/>
      </c>
      <c r="JY169" s="390" t="str">
        <f t="shared" si="398"/>
        <v/>
      </c>
      <c r="JZ169" s="391" t="str">
        <f t="shared" si="399"/>
        <v/>
      </c>
      <c r="KA169" s="392" t="str">
        <f t="shared" si="400"/>
        <v/>
      </c>
      <c r="KB169" s="393" t="str">
        <f t="shared" si="401"/>
        <v/>
      </c>
      <c r="KC169" s="394" t="str">
        <f t="shared" si="402"/>
        <v/>
      </c>
      <c r="KD169" s="386" t="str">
        <f t="shared" si="403"/>
        <v/>
      </c>
      <c r="KE169" s="395"/>
      <c r="KG169" s="387" t="str">
        <f t="shared" si="385"/>
        <v/>
      </c>
      <c r="KH169" s="388" t="str">
        <f t="shared" si="386"/>
        <v/>
      </c>
      <c r="KI169" s="419" t="str">
        <f t="shared" si="387"/>
        <v/>
      </c>
      <c r="KJ169" s="396" t="str">
        <f t="shared" si="388"/>
        <v/>
      </c>
      <c r="KK169" s="390" t="str">
        <f t="shared" si="389"/>
        <v/>
      </c>
      <c r="KL169" s="391" t="str">
        <f t="shared" si="404"/>
        <v/>
      </c>
      <c r="KM169" s="392" t="str">
        <f t="shared" si="390"/>
        <v/>
      </c>
      <c r="KN169" s="393" t="str">
        <f t="shared" si="391"/>
        <v/>
      </c>
      <c r="KO169" s="394" t="str">
        <f t="shared" si="392"/>
        <v/>
      </c>
      <c r="KP169" s="386" t="str">
        <f t="shared" si="393"/>
        <v/>
      </c>
      <c r="KQ169" s="395"/>
    </row>
    <row r="170" spans="1:304" ht="13.5" customHeight="1">
      <c r="A170" s="385"/>
      <c r="B170" s="415" t="s">
        <v>326</v>
      </c>
      <c r="E170" s="387" t="str">
        <f t="shared" si="311"/>
        <v/>
      </c>
      <c r="F170" s="388"/>
      <c r="G170" s="389"/>
      <c r="H170" s="389"/>
      <c r="I170" s="390"/>
      <c r="J170" s="391"/>
      <c r="K170" s="392"/>
      <c r="L170" s="393"/>
      <c r="M170" s="394"/>
      <c r="O170" s="395"/>
      <c r="P170" s="415"/>
      <c r="Q170" s="387" t="str">
        <f t="shared" si="312"/>
        <v/>
      </c>
      <c r="R170" s="388"/>
      <c r="S170" s="389"/>
      <c r="T170" s="389"/>
      <c r="U170" s="390"/>
      <c r="V170" s="391"/>
      <c r="W170" s="392"/>
      <c r="X170" s="393"/>
      <c r="Y170" s="394"/>
      <c r="AA170" s="395"/>
      <c r="AB170" s="415"/>
      <c r="AC170" s="387" t="str">
        <f t="shared" si="313"/>
        <v/>
      </c>
      <c r="AD170" s="388"/>
      <c r="AE170" s="389"/>
      <c r="AF170" s="389"/>
      <c r="AG170" s="390"/>
      <c r="AH170" s="391"/>
      <c r="AI170" s="392"/>
      <c r="AJ170" s="393"/>
      <c r="AK170" s="394"/>
      <c r="AL170" s="386"/>
      <c r="AM170" s="395"/>
      <c r="AN170" s="415"/>
      <c r="AO170" s="387" t="str">
        <f t="shared" si="314"/>
        <v/>
      </c>
      <c r="AP170" s="388"/>
      <c r="AQ170" s="389"/>
      <c r="AR170" s="389"/>
      <c r="AS170" s="390"/>
      <c r="AT170" s="391"/>
      <c r="AU170" s="392"/>
      <c r="AV170" s="393"/>
      <c r="AW170" s="394"/>
      <c r="AX170" s="386"/>
      <c r="AY170" s="395"/>
      <c r="AZ170" s="415"/>
      <c r="BA170" s="387" t="str">
        <f t="shared" si="315"/>
        <v/>
      </c>
      <c r="BB170" s="388"/>
      <c r="BC170" s="389"/>
      <c r="BD170" s="389"/>
      <c r="BE170" s="390"/>
      <c r="BF170" s="391"/>
      <c r="BG170" s="392"/>
      <c r="BH170" s="393"/>
      <c r="BI170" s="394"/>
      <c r="BJ170" s="386"/>
      <c r="BK170" s="395"/>
      <c r="BL170" s="415"/>
      <c r="BM170" s="387" t="str">
        <f t="shared" si="316"/>
        <v/>
      </c>
      <c r="BN170" s="388"/>
      <c r="BO170" s="389"/>
      <c r="BP170" s="389"/>
      <c r="BQ170" s="390"/>
      <c r="BR170" s="391"/>
      <c r="BS170" s="392"/>
      <c r="BT170" s="393"/>
      <c r="BU170" s="394"/>
      <c r="BV170" s="386"/>
      <c r="BW170" s="395"/>
      <c r="BX170" s="421"/>
      <c r="BY170" s="387" t="str">
        <f t="shared" si="317"/>
        <v/>
      </c>
      <c r="BZ170" s="388"/>
      <c r="CA170" s="389"/>
      <c r="CB170" s="389"/>
      <c r="CC170" s="390"/>
      <c r="CD170" s="391"/>
      <c r="CE170" s="392"/>
      <c r="CF170" s="393"/>
      <c r="CG170" s="394"/>
      <c r="CH170" s="386"/>
      <c r="CI170" s="395"/>
      <c r="CJ170" s="421"/>
      <c r="CK170" s="387" t="str">
        <f t="shared" si="318"/>
        <v/>
      </c>
      <c r="CL170" s="388"/>
      <c r="CM170" s="389"/>
      <c r="CN170" s="389"/>
      <c r="CO170" s="390"/>
      <c r="CP170" s="391"/>
      <c r="CQ170" s="392"/>
      <c r="CR170" s="393"/>
      <c r="CS170" s="394"/>
      <c r="CT170" s="386"/>
      <c r="CU170" s="395"/>
      <c r="CV170" s="415"/>
      <c r="CW170" s="387" t="str">
        <f t="shared" si="319"/>
        <v/>
      </c>
      <c r="CX170" s="388"/>
      <c r="CY170" s="389"/>
      <c r="CZ170" s="389"/>
      <c r="DA170" s="390"/>
      <c r="DB170" s="391"/>
      <c r="DC170" s="392"/>
      <c r="DD170" s="393"/>
      <c r="DE170" s="394"/>
      <c r="DF170" s="386"/>
      <c r="DG170" s="395"/>
      <c r="DH170" s="415"/>
      <c r="DI170" s="387" t="str">
        <f t="shared" si="320"/>
        <v/>
      </c>
      <c r="DJ170" s="388"/>
      <c r="DK170" s="389"/>
      <c r="DL170" s="389"/>
      <c r="DM170" s="390"/>
      <c r="DN170" s="391"/>
      <c r="DO170" s="392"/>
      <c r="DP170" s="393"/>
      <c r="DQ170" s="394"/>
      <c r="DR170" s="386"/>
      <c r="DS170" s="395"/>
      <c r="DT170" s="415"/>
      <c r="DU170" s="387" t="str">
        <f t="shared" si="321"/>
        <v/>
      </c>
      <c r="DV170" s="388"/>
      <c r="DW170" s="389"/>
      <c r="DX170" s="389"/>
      <c r="DY170" s="390"/>
      <c r="DZ170" s="391"/>
      <c r="EA170" s="392"/>
      <c r="EB170" s="393"/>
      <c r="EC170" s="394"/>
      <c r="ED170" s="386"/>
      <c r="EE170" s="395"/>
      <c r="EF170" s="415"/>
      <c r="EG170" s="387" t="str">
        <f t="shared" si="322"/>
        <v/>
      </c>
      <c r="EH170" s="388"/>
      <c r="EI170" s="389"/>
      <c r="EJ170" s="389"/>
      <c r="EK170" s="390"/>
      <c r="EL170" s="391"/>
      <c r="EM170" s="392"/>
      <c r="EN170" s="393"/>
      <c r="EO170" s="394"/>
      <c r="EP170" s="386"/>
      <c r="EQ170" s="395"/>
      <c r="ER170" s="418"/>
      <c r="ES170" s="387" t="str">
        <f t="shared" si="323"/>
        <v/>
      </c>
      <c r="ET170" s="388"/>
      <c r="EU170" s="389"/>
      <c r="EV170" s="389"/>
      <c r="EW170" s="390"/>
      <c r="EX170" s="391"/>
      <c r="EY170" s="392"/>
      <c r="EZ170" s="393"/>
      <c r="FA170" s="394"/>
      <c r="FB170" s="386"/>
      <c r="FC170" s="395"/>
      <c r="FD170" s="418"/>
      <c r="FE170" s="387" t="str">
        <f t="shared" si="324"/>
        <v/>
      </c>
      <c r="FF170" s="388"/>
      <c r="FG170" s="389"/>
      <c r="FH170" s="389"/>
      <c r="FI170" s="390"/>
      <c r="FJ170" s="391"/>
      <c r="FK170" s="392"/>
      <c r="FL170" s="393"/>
      <c r="FM170" s="394"/>
      <c r="FN170" s="386"/>
      <c r="FO170" s="395"/>
      <c r="FP170" s="418"/>
      <c r="FQ170" s="387" t="str">
        <f t="shared" si="325"/>
        <v/>
      </c>
      <c r="FR170" s="388"/>
      <c r="FS170" s="389"/>
      <c r="FT170" s="389"/>
      <c r="FU170" s="390"/>
      <c r="FV170" s="391"/>
      <c r="FW170" s="392"/>
      <c r="FX170" s="393"/>
      <c r="FY170" s="394"/>
      <c r="FZ170" s="386"/>
      <c r="GA170" s="395"/>
      <c r="GB170" s="418"/>
      <c r="GC170" s="387" t="str">
        <f t="shared" si="326"/>
        <v/>
      </c>
      <c r="GD170" s="388"/>
      <c r="GE170" s="389"/>
      <c r="GF170" s="389"/>
      <c r="GG170" s="390"/>
      <c r="GH170" s="391"/>
      <c r="GI170" s="392"/>
      <c r="GJ170" s="393"/>
      <c r="GK170" s="394"/>
      <c r="GL170" s="386"/>
      <c r="GM170" s="395"/>
      <c r="GN170" s="415"/>
      <c r="GO170" s="387" t="str">
        <f t="shared" si="327"/>
        <v/>
      </c>
      <c r="GP170" s="388"/>
      <c r="GQ170" s="389"/>
      <c r="GR170" s="389"/>
      <c r="GS170" s="390"/>
      <c r="GT170" s="391"/>
      <c r="GU170" s="392"/>
      <c r="GV170" s="393"/>
      <c r="GW170" s="394"/>
      <c r="GX170" s="386"/>
      <c r="GY170" s="395"/>
      <c r="GZ170" s="415"/>
      <c r="HA170" s="387" t="str">
        <f t="shared" si="328"/>
        <v/>
      </c>
      <c r="HB170" s="388"/>
      <c r="HC170" s="389"/>
      <c r="HD170" s="389"/>
      <c r="HE170" s="390"/>
      <c r="HF170" s="391"/>
      <c r="HG170" s="392"/>
      <c r="HH170" s="393"/>
      <c r="HI170" s="394"/>
      <c r="HJ170" s="386"/>
      <c r="HK170" s="395"/>
      <c r="HM170" s="387" t="str">
        <f t="shared" si="329"/>
        <v/>
      </c>
      <c r="HN170" s="388" t="s">
        <v>292</v>
      </c>
      <c r="HO170" s="396"/>
      <c r="HP170" s="389"/>
      <c r="HQ170" s="390" t="s">
        <v>292</v>
      </c>
      <c r="HR170" s="391" t="s">
        <v>292</v>
      </c>
      <c r="HS170" s="392" t="s">
        <v>292</v>
      </c>
      <c r="HT170" s="393" t="s">
        <v>292</v>
      </c>
      <c r="HU170" s="394" t="s">
        <v>292</v>
      </c>
      <c r="HV170" s="386" t="s">
        <v>292</v>
      </c>
      <c r="HW170" s="395"/>
      <c r="HY170" s="387">
        <f t="shared" si="330"/>
        <v>41269</v>
      </c>
      <c r="HZ170" s="388" t="s">
        <v>1472</v>
      </c>
      <c r="IA170" s="419">
        <v>41183</v>
      </c>
      <c r="IB170" s="419">
        <v>41269</v>
      </c>
      <c r="IC170" s="390" t="s">
        <v>1577</v>
      </c>
      <c r="ID170" s="391" t="s">
        <v>1562</v>
      </c>
      <c r="IE170" s="392" t="s">
        <v>615</v>
      </c>
      <c r="IF170" s="393" t="s">
        <v>1336</v>
      </c>
      <c r="IG170" s="394" t="s">
        <v>1578</v>
      </c>
      <c r="IH170" s="386" t="s">
        <v>292</v>
      </c>
      <c r="II170" s="395"/>
      <c r="IJ170" s="420"/>
      <c r="IK170" s="387" t="str">
        <f t="shared" si="331"/>
        <v/>
      </c>
      <c r="IL170" s="388" t="s">
        <v>292</v>
      </c>
      <c r="IM170" s="419"/>
      <c r="IN170" s="419"/>
      <c r="IO170" s="390" t="s">
        <v>292</v>
      </c>
      <c r="IP170" s="391" t="s">
        <v>292</v>
      </c>
      <c r="IQ170" s="392" t="s">
        <v>292</v>
      </c>
      <c r="IR170" s="393" t="s">
        <v>292</v>
      </c>
      <c r="IS170" s="394" t="s">
        <v>292</v>
      </c>
      <c r="IT170" s="386" t="s">
        <v>292</v>
      </c>
      <c r="IU170" s="395"/>
      <c r="IV170" s="364" t="s">
        <v>292</v>
      </c>
      <c r="IW170" s="387" t="str">
        <f t="shared" si="456"/>
        <v/>
      </c>
      <c r="IX170" s="388" t="str">
        <f t="shared" si="457"/>
        <v/>
      </c>
      <c r="IY170" s="419" t="str">
        <f t="shared" si="462"/>
        <v/>
      </c>
      <c r="IZ170" s="396" t="str">
        <f t="shared" si="463"/>
        <v/>
      </c>
      <c r="JA170" s="390" t="str">
        <f t="shared" si="458"/>
        <v/>
      </c>
      <c r="JB170" s="391" t="str">
        <f t="shared" si="464"/>
        <v/>
      </c>
      <c r="JC170" s="392" t="str">
        <f t="shared" si="459"/>
        <v/>
      </c>
      <c r="JD170" s="393" t="str">
        <f t="shared" si="460"/>
        <v/>
      </c>
      <c r="JE170" s="394" t="str">
        <f t="shared" si="455"/>
        <v/>
      </c>
      <c r="JF170" s="386" t="str">
        <f t="shared" si="461"/>
        <v/>
      </c>
      <c r="JG170" s="395"/>
      <c r="JH170" s="420" t="s">
        <v>292</v>
      </c>
      <c r="JI170" s="387" t="str">
        <f t="shared" si="411"/>
        <v/>
      </c>
      <c r="JJ170" s="388" t="str">
        <f t="shared" si="412"/>
        <v/>
      </c>
      <c r="JK170" s="419" t="str">
        <f t="shared" si="420"/>
        <v/>
      </c>
      <c r="JL170" s="396" t="str">
        <f t="shared" si="413"/>
        <v/>
      </c>
      <c r="JM170" s="390" t="str">
        <f t="shared" si="414"/>
        <v/>
      </c>
      <c r="JN170" s="391" t="str">
        <f t="shared" si="415"/>
        <v/>
      </c>
      <c r="JO170" s="392" t="str">
        <f t="shared" si="416"/>
        <v/>
      </c>
      <c r="JP170" s="393" t="str">
        <f t="shared" si="417"/>
        <v/>
      </c>
      <c r="JQ170" s="394" t="str">
        <f t="shared" si="418"/>
        <v/>
      </c>
      <c r="JR170" s="386" t="str">
        <f t="shared" si="419"/>
        <v/>
      </c>
      <c r="JS170" s="395"/>
      <c r="JT170" s="420" t="s">
        <v>292</v>
      </c>
      <c r="JU170" s="387" t="str">
        <f t="shared" si="394"/>
        <v/>
      </c>
      <c r="JV170" s="388" t="str">
        <f t="shared" si="395"/>
        <v/>
      </c>
      <c r="JW170" s="419" t="str">
        <f t="shared" si="396"/>
        <v/>
      </c>
      <c r="JX170" s="396" t="str">
        <f t="shared" si="397"/>
        <v/>
      </c>
      <c r="JY170" s="390" t="str">
        <f t="shared" si="398"/>
        <v/>
      </c>
      <c r="JZ170" s="391" t="str">
        <f t="shared" si="399"/>
        <v/>
      </c>
      <c r="KA170" s="392" t="str">
        <f t="shared" si="400"/>
        <v/>
      </c>
      <c r="KB170" s="393" t="str">
        <f t="shared" si="401"/>
        <v/>
      </c>
      <c r="KC170" s="394" t="str">
        <f t="shared" si="402"/>
        <v/>
      </c>
      <c r="KD170" s="386" t="str">
        <f t="shared" si="403"/>
        <v/>
      </c>
      <c r="KE170" s="395"/>
      <c r="KG170" s="387" t="str">
        <f t="shared" si="385"/>
        <v/>
      </c>
      <c r="KH170" s="388" t="str">
        <f t="shared" si="386"/>
        <v/>
      </c>
      <c r="KI170" s="419" t="str">
        <f t="shared" si="387"/>
        <v/>
      </c>
      <c r="KJ170" s="396" t="str">
        <f t="shared" si="388"/>
        <v/>
      </c>
      <c r="KK170" s="390" t="str">
        <f t="shared" si="389"/>
        <v/>
      </c>
      <c r="KL170" s="391" t="str">
        <f t="shared" si="404"/>
        <v/>
      </c>
      <c r="KM170" s="392" t="str">
        <f t="shared" si="390"/>
        <v/>
      </c>
      <c r="KN170" s="393" t="str">
        <f t="shared" si="391"/>
        <v/>
      </c>
      <c r="KO170" s="394" t="str">
        <f t="shared" si="392"/>
        <v/>
      </c>
      <c r="KP170" s="386" t="str">
        <f t="shared" si="393"/>
        <v/>
      </c>
      <c r="KQ170" s="395"/>
    </row>
    <row r="171" spans="1:304" ht="13.5" customHeight="1">
      <c r="A171" s="385"/>
      <c r="B171" s="415" t="s">
        <v>327</v>
      </c>
      <c r="E171" s="387" t="str">
        <f t="shared" si="311"/>
        <v/>
      </c>
      <c r="F171" s="388" t="s">
        <v>292</v>
      </c>
      <c r="G171" s="389" t="s">
        <v>292</v>
      </c>
      <c r="H171" s="389" t="s">
        <v>292</v>
      </c>
      <c r="I171" s="390" t="s">
        <v>292</v>
      </c>
      <c r="J171" s="391" t="s">
        <v>292</v>
      </c>
      <c r="K171" s="392" t="s">
        <v>292</v>
      </c>
      <c r="L171" s="393" t="s">
        <v>292</v>
      </c>
      <c r="M171" s="394" t="s">
        <v>292</v>
      </c>
      <c r="N171" s="386" t="s">
        <v>292</v>
      </c>
      <c r="O171" s="395"/>
      <c r="P171" s="415"/>
      <c r="Q171" s="387" t="str">
        <f t="shared" si="312"/>
        <v/>
      </c>
      <c r="R171" s="388" t="s">
        <v>292</v>
      </c>
      <c r="S171" s="389" t="s">
        <v>292</v>
      </c>
      <c r="T171" s="389" t="s">
        <v>292</v>
      </c>
      <c r="U171" s="390" t="s">
        <v>292</v>
      </c>
      <c r="V171" s="391" t="s">
        <v>292</v>
      </c>
      <c r="W171" s="392" t="s">
        <v>292</v>
      </c>
      <c r="X171" s="393" t="s">
        <v>292</v>
      </c>
      <c r="Y171" s="394" t="s">
        <v>292</v>
      </c>
      <c r="Z171" s="386" t="s">
        <v>292</v>
      </c>
      <c r="AA171" s="395"/>
      <c r="AB171" s="415"/>
      <c r="AC171" s="387" t="str">
        <f t="shared" si="313"/>
        <v/>
      </c>
      <c r="AD171" s="388" t="s">
        <v>292</v>
      </c>
      <c r="AE171" s="389" t="s">
        <v>292</v>
      </c>
      <c r="AF171" s="389" t="s">
        <v>292</v>
      </c>
      <c r="AG171" s="390" t="s">
        <v>292</v>
      </c>
      <c r="AH171" s="391" t="s">
        <v>292</v>
      </c>
      <c r="AI171" s="392" t="s">
        <v>292</v>
      </c>
      <c r="AJ171" s="393" t="s">
        <v>292</v>
      </c>
      <c r="AK171" s="394" t="s">
        <v>292</v>
      </c>
      <c r="AL171" s="386" t="s">
        <v>292</v>
      </c>
      <c r="AM171" s="395"/>
      <c r="AN171" s="415"/>
      <c r="AO171" s="387" t="str">
        <f t="shared" si="314"/>
        <v/>
      </c>
      <c r="AP171" s="388" t="s">
        <v>292</v>
      </c>
      <c r="AQ171" s="389" t="s">
        <v>292</v>
      </c>
      <c r="AR171" s="389" t="s">
        <v>292</v>
      </c>
      <c r="AS171" s="390" t="s">
        <v>292</v>
      </c>
      <c r="AT171" s="391" t="s">
        <v>292</v>
      </c>
      <c r="AU171" s="392" t="s">
        <v>292</v>
      </c>
      <c r="AV171" s="393" t="s">
        <v>292</v>
      </c>
      <c r="AW171" s="394" t="s">
        <v>292</v>
      </c>
      <c r="AX171" s="386" t="s">
        <v>292</v>
      </c>
      <c r="AY171" s="395"/>
      <c r="AZ171" s="415"/>
      <c r="BA171" s="387" t="str">
        <f t="shared" si="315"/>
        <v/>
      </c>
      <c r="BB171" s="388" t="s">
        <v>292</v>
      </c>
      <c r="BC171" s="389" t="s">
        <v>292</v>
      </c>
      <c r="BD171" s="389" t="s">
        <v>292</v>
      </c>
      <c r="BE171" s="390" t="s">
        <v>292</v>
      </c>
      <c r="BF171" s="391" t="s">
        <v>292</v>
      </c>
      <c r="BG171" s="392" t="s">
        <v>292</v>
      </c>
      <c r="BH171" s="393" t="s">
        <v>292</v>
      </c>
      <c r="BI171" s="394" t="s">
        <v>292</v>
      </c>
      <c r="BJ171" s="386" t="s">
        <v>292</v>
      </c>
      <c r="BK171" s="395"/>
      <c r="BL171" s="415"/>
      <c r="BM171" s="387" t="str">
        <f t="shared" si="316"/>
        <v/>
      </c>
      <c r="BN171" s="388" t="s">
        <v>292</v>
      </c>
      <c r="BO171" s="389" t="s">
        <v>292</v>
      </c>
      <c r="BP171" s="389" t="s">
        <v>292</v>
      </c>
      <c r="BQ171" s="390" t="s">
        <v>292</v>
      </c>
      <c r="BR171" s="391" t="s">
        <v>292</v>
      </c>
      <c r="BS171" s="392" t="s">
        <v>292</v>
      </c>
      <c r="BT171" s="393" t="s">
        <v>292</v>
      </c>
      <c r="BU171" s="394" t="s">
        <v>292</v>
      </c>
      <c r="BV171" s="386" t="s">
        <v>292</v>
      </c>
      <c r="BW171" s="395"/>
      <c r="BX171" s="421"/>
      <c r="BY171" s="387" t="str">
        <f t="shared" si="317"/>
        <v/>
      </c>
      <c r="BZ171" s="388" t="s">
        <v>292</v>
      </c>
      <c r="CA171" s="389" t="s">
        <v>292</v>
      </c>
      <c r="CB171" s="389" t="s">
        <v>292</v>
      </c>
      <c r="CC171" s="390" t="s">
        <v>292</v>
      </c>
      <c r="CD171" s="391" t="s">
        <v>292</v>
      </c>
      <c r="CE171" s="392" t="s">
        <v>292</v>
      </c>
      <c r="CF171" s="393" t="s">
        <v>292</v>
      </c>
      <c r="CG171" s="394" t="s">
        <v>292</v>
      </c>
      <c r="CH171" s="386" t="s">
        <v>292</v>
      </c>
      <c r="CI171" s="395"/>
      <c r="CJ171" s="421"/>
      <c r="CK171" s="387" t="str">
        <f t="shared" si="318"/>
        <v/>
      </c>
      <c r="CL171" s="388" t="s">
        <v>292</v>
      </c>
      <c r="CM171" s="389" t="s">
        <v>292</v>
      </c>
      <c r="CN171" s="389" t="s">
        <v>292</v>
      </c>
      <c r="CO171" s="390" t="s">
        <v>292</v>
      </c>
      <c r="CP171" s="391" t="s">
        <v>292</v>
      </c>
      <c r="CQ171" s="392" t="s">
        <v>292</v>
      </c>
      <c r="CR171" s="393" t="s">
        <v>292</v>
      </c>
      <c r="CS171" s="394" t="s">
        <v>292</v>
      </c>
      <c r="CT171" s="386" t="s">
        <v>292</v>
      </c>
      <c r="CU171" s="395"/>
      <c r="CV171" s="415"/>
      <c r="CW171" s="387" t="str">
        <f t="shared" si="319"/>
        <v/>
      </c>
      <c r="CX171" s="388" t="s">
        <v>292</v>
      </c>
      <c r="CY171" s="389" t="s">
        <v>292</v>
      </c>
      <c r="CZ171" s="389" t="s">
        <v>292</v>
      </c>
      <c r="DA171" s="390" t="s">
        <v>292</v>
      </c>
      <c r="DB171" s="391" t="s">
        <v>292</v>
      </c>
      <c r="DC171" s="392" t="s">
        <v>292</v>
      </c>
      <c r="DD171" s="393" t="s">
        <v>292</v>
      </c>
      <c r="DE171" s="394" t="s">
        <v>292</v>
      </c>
      <c r="DF171" s="386" t="s">
        <v>292</v>
      </c>
      <c r="DG171" s="395"/>
      <c r="DH171" s="415"/>
      <c r="DI171" s="387" t="str">
        <f t="shared" si="320"/>
        <v/>
      </c>
      <c r="DJ171" s="388" t="s">
        <v>292</v>
      </c>
      <c r="DK171" s="389" t="s">
        <v>292</v>
      </c>
      <c r="DL171" s="389" t="s">
        <v>292</v>
      </c>
      <c r="DM171" s="390" t="s">
        <v>292</v>
      </c>
      <c r="DN171" s="391" t="s">
        <v>292</v>
      </c>
      <c r="DO171" s="392" t="s">
        <v>292</v>
      </c>
      <c r="DP171" s="393" t="s">
        <v>292</v>
      </c>
      <c r="DQ171" s="394" t="s">
        <v>292</v>
      </c>
      <c r="DR171" s="386" t="s">
        <v>292</v>
      </c>
      <c r="DS171" s="395"/>
      <c r="DT171" s="415"/>
      <c r="DU171" s="387" t="str">
        <f t="shared" si="321"/>
        <v/>
      </c>
      <c r="DV171" s="388"/>
      <c r="DW171" s="389"/>
      <c r="DX171" s="389"/>
      <c r="DY171" s="390"/>
      <c r="DZ171" s="391"/>
      <c r="EA171" s="392"/>
      <c r="EB171" s="393"/>
      <c r="EC171" s="394"/>
      <c r="ED171" s="386"/>
      <c r="EE171" s="395"/>
      <c r="EF171" s="415"/>
      <c r="EG171" s="387" t="str">
        <f t="shared" si="322"/>
        <v/>
      </c>
      <c r="EH171" s="388" t="s">
        <v>292</v>
      </c>
      <c r="EI171" s="389" t="s">
        <v>292</v>
      </c>
      <c r="EJ171" s="389" t="s">
        <v>292</v>
      </c>
      <c r="EK171" s="390" t="s">
        <v>292</v>
      </c>
      <c r="EL171" s="391" t="s">
        <v>292</v>
      </c>
      <c r="EM171" s="392" t="s">
        <v>292</v>
      </c>
      <c r="EN171" s="393" t="s">
        <v>292</v>
      </c>
      <c r="EO171" s="394" t="s">
        <v>292</v>
      </c>
      <c r="EP171" s="386" t="s">
        <v>292</v>
      </c>
      <c r="EQ171" s="395"/>
      <c r="ER171" s="418"/>
      <c r="ES171" s="387" t="str">
        <f t="shared" si="323"/>
        <v/>
      </c>
      <c r="ET171" s="388" t="s">
        <v>292</v>
      </c>
      <c r="EU171" s="389" t="s">
        <v>292</v>
      </c>
      <c r="EV171" s="389" t="s">
        <v>292</v>
      </c>
      <c r="EW171" s="390" t="s">
        <v>292</v>
      </c>
      <c r="EX171" s="391" t="s">
        <v>292</v>
      </c>
      <c r="EY171" s="392" t="s">
        <v>292</v>
      </c>
      <c r="EZ171" s="393" t="s">
        <v>292</v>
      </c>
      <c r="FA171" s="394" t="s">
        <v>292</v>
      </c>
      <c r="FB171" s="386" t="s">
        <v>292</v>
      </c>
      <c r="FC171" s="395"/>
      <c r="FD171" s="418"/>
      <c r="FE171" s="387">
        <f t="shared" si="324"/>
        <v>39351</v>
      </c>
      <c r="FF171" s="388" t="s">
        <v>370</v>
      </c>
      <c r="FG171" s="389">
        <v>38986</v>
      </c>
      <c r="FH171" s="389">
        <v>39321</v>
      </c>
      <c r="FI171" s="390" t="s">
        <v>695</v>
      </c>
      <c r="FJ171" s="391" t="s">
        <v>676</v>
      </c>
      <c r="FK171" s="392" t="s">
        <v>615</v>
      </c>
      <c r="FL171" s="393" t="s">
        <v>1335</v>
      </c>
      <c r="FM171" s="394" t="s">
        <v>696</v>
      </c>
      <c r="FN171" s="386" t="s">
        <v>292</v>
      </c>
      <c r="FO171" s="395"/>
      <c r="FP171" s="418"/>
      <c r="FQ171" s="387" t="str">
        <f t="shared" si="325"/>
        <v/>
      </c>
      <c r="FR171" s="388" t="s">
        <v>292</v>
      </c>
      <c r="FS171" s="389" t="s">
        <v>292</v>
      </c>
      <c r="FT171" s="389" t="s">
        <v>292</v>
      </c>
      <c r="FU171" s="390" t="s">
        <v>292</v>
      </c>
      <c r="FV171" s="391" t="s">
        <v>292</v>
      </c>
      <c r="FW171" s="392" t="s">
        <v>292</v>
      </c>
      <c r="FX171" s="393" t="s">
        <v>292</v>
      </c>
      <c r="FY171" s="394" t="s">
        <v>292</v>
      </c>
      <c r="FZ171" s="386" t="s">
        <v>292</v>
      </c>
      <c r="GA171" s="395"/>
      <c r="GB171" s="415"/>
      <c r="GC171" s="387" t="str">
        <f t="shared" si="326"/>
        <v/>
      </c>
      <c r="GD171" s="388" t="s">
        <v>292</v>
      </c>
      <c r="GE171" s="389" t="s">
        <v>292</v>
      </c>
      <c r="GF171" s="389" t="s">
        <v>292</v>
      </c>
      <c r="GG171" s="390" t="s">
        <v>292</v>
      </c>
      <c r="GH171" s="391" t="s">
        <v>292</v>
      </c>
      <c r="GI171" s="392" t="s">
        <v>292</v>
      </c>
      <c r="GJ171" s="393" t="s">
        <v>292</v>
      </c>
      <c r="GK171" s="394" t="s">
        <v>292</v>
      </c>
      <c r="GL171" s="386" t="s">
        <v>292</v>
      </c>
      <c r="GM171" s="395"/>
      <c r="GN171" s="415"/>
      <c r="GO171" s="387" t="str">
        <f t="shared" si="327"/>
        <v/>
      </c>
      <c r="GP171" s="388" t="s">
        <v>292</v>
      </c>
      <c r="GQ171" s="389" t="s">
        <v>292</v>
      </c>
      <c r="GR171" s="389" t="s">
        <v>292</v>
      </c>
      <c r="GS171" s="390" t="s">
        <v>292</v>
      </c>
      <c r="GT171" s="391" t="s">
        <v>292</v>
      </c>
      <c r="GU171" s="392" t="s">
        <v>292</v>
      </c>
      <c r="GV171" s="393" t="s">
        <v>292</v>
      </c>
      <c r="GW171" s="394" t="s">
        <v>292</v>
      </c>
      <c r="GX171" s="386"/>
      <c r="GY171" s="395"/>
      <c r="GZ171" s="415"/>
      <c r="HA171" s="387" t="str">
        <f t="shared" si="328"/>
        <v/>
      </c>
      <c r="HB171" s="388" t="s">
        <v>292</v>
      </c>
      <c r="HC171" s="389" t="s">
        <v>292</v>
      </c>
      <c r="HD171" s="389" t="s">
        <v>292</v>
      </c>
      <c r="HE171" s="390" t="s">
        <v>292</v>
      </c>
      <c r="HF171" s="391" t="s">
        <v>292</v>
      </c>
      <c r="HG171" s="392" t="s">
        <v>292</v>
      </c>
      <c r="HH171" s="393" t="s">
        <v>292</v>
      </c>
      <c r="HI171" s="394" t="s">
        <v>292</v>
      </c>
      <c r="HJ171" s="386" t="s">
        <v>292</v>
      </c>
      <c r="HK171" s="395"/>
      <c r="HM171" s="387" t="str">
        <f t="shared" si="329"/>
        <v/>
      </c>
      <c r="HN171" s="388" t="s">
        <v>292</v>
      </c>
      <c r="HO171" s="396"/>
      <c r="HP171" s="389"/>
      <c r="HQ171" s="390" t="s">
        <v>292</v>
      </c>
      <c r="HR171" s="391" t="s">
        <v>292</v>
      </c>
      <c r="HS171" s="392" t="s">
        <v>292</v>
      </c>
      <c r="HT171" s="393" t="s">
        <v>292</v>
      </c>
      <c r="HU171" s="394" t="s">
        <v>292</v>
      </c>
      <c r="HV171" s="386" t="s">
        <v>292</v>
      </c>
      <c r="HW171" s="395"/>
      <c r="HY171" s="387" t="str">
        <f t="shared" si="330"/>
        <v/>
      </c>
      <c r="HZ171" s="388" t="s">
        <v>292</v>
      </c>
      <c r="IA171" s="419" t="s">
        <v>292</v>
      </c>
      <c r="IB171" s="419" t="s">
        <v>292</v>
      </c>
      <c r="IC171" s="390" t="s">
        <v>292</v>
      </c>
      <c r="ID171" s="391" t="s">
        <v>292</v>
      </c>
      <c r="IE171" s="392" t="s">
        <v>292</v>
      </c>
      <c r="IF171" s="393" t="s">
        <v>292</v>
      </c>
      <c r="IG171" s="394" t="s">
        <v>292</v>
      </c>
      <c r="IH171" s="386" t="s">
        <v>292</v>
      </c>
      <c r="II171" s="395"/>
      <c r="IJ171" s="419"/>
      <c r="IK171" s="387">
        <f t="shared" si="331"/>
        <v>41997</v>
      </c>
      <c r="IL171" s="388" t="s">
        <v>371</v>
      </c>
      <c r="IM171" s="419">
        <v>41269</v>
      </c>
      <c r="IN171" s="419">
        <v>41885</v>
      </c>
      <c r="IO171" s="390" t="s">
        <v>1589</v>
      </c>
      <c r="IP171" s="391" t="s">
        <v>656</v>
      </c>
      <c r="IQ171" s="392" t="s">
        <v>677</v>
      </c>
      <c r="IR171" s="393" t="s">
        <v>1335</v>
      </c>
      <c r="IS171" s="394" t="s">
        <v>1590</v>
      </c>
      <c r="IT171" s="386" t="s">
        <v>292</v>
      </c>
      <c r="IU171" s="395"/>
      <c r="IV171" s="420" t="s">
        <v>292</v>
      </c>
      <c r="IW171" s="387">
        <f t="shared" si="456"/>
        <v>43040</v>
      </c>
      <c r="IX171" s="388" t="str">
        <f t="shared" si="457"/>
        <v>Abe III</v>
      </c>
      <c r="IY171" s="419">
        <f t="shared" si="462"/>
        <v>41997</v>
      </c>
      <c r="IZ171" s="396">
        <v>42284</v>
      </c>
      <c r="JA171" s="390" t="str">
        <f t="shared" si="458"/>
        <v>Shunichi Yamaguchi</v>
      </c>
      <c r="JB171" s="391" t="str">
        <f t="shared" si="464"/>
        <v>1950</v>
      </c>
      <c r="JC171" s="392" t="str">
        <f t="shared" si="459"/>
        <v>male</v>
      </c>
      <c r="JD171" s="393" t="s">
        <v>1335</v>
      </c>
      <c r="JE171" s="394" t="str">
        <f t="shared" si="455"/>
        <v>Yamaguchi_Shunichi_1950</v>
      </c>
      <c r="JF171" s="386" t="str">
        <f t="shared" si="461"/>
        <v/>
      </c>
      <c r="JG171" s="395"/>
      <c r="JH171" s="42" t="s">
        <v>1842</v>
      </c>
      <c r="JI171" s="387" t="str">
        <f t="shared" si="411"/>
        <v/>
      </c>
      <c r="JJ171" s="388" t="str">
        <f t="shared" si="412"/>
        <v/>
      </c>
      <c r="JK171" s="419" t="str">
        <f t="shared" si="420"/>
        <v/>
      </c>
      <c r="JL171" s="396" t="str">
        <f t="shared" si="413"/>
        <v/>
      </c>
      <c r="JM171" s="390" t="str">
        <f t="shared" si="414"/>
        <v/>
      </c>
      <c r="JN171" s="391" t="str">
        <f t="shared" si="415"/>
        <v/>
      </c>
      <c r="JO171" s="392" t="str">
        <f t="shared" si="416"/>
        <v/>
      </c>
      <c r="JP171" s="393" t="str">
        <f t="shared" si="417"/>
        <v/>
      </c>
      <c r="JQ171" s="394" t="str">
        <f t="shared" si="418"/>
        <v/>
      </c>
      <c r="JR171" s="386" t="str">
        <f t="shared" si="419"/>
        <v/>
      </c>
      <c r="JS171" s="395"/>
      <c r="JT171" s="420" t="s">
        <v>292</v>
      </c>
      <c r="JU171" s="387" t="str">
        <f t="shared" si="394"/>
        <v/>
      </c>
      <c r="JV171" s="388" t="str">
        <f t="shared" si="395"/>
        <v/>
      </c>
      <c r="JW171" s="419" t="str">
        <f t="shared" si="396"/>
        <v/>
      </c>
      <c r="JX171" s="396" t="str">
        <f t="shared" si="397"/>
        <v/>
      </c>
      <c r="JY171" s="390" t="str">
        <f t="shared" si="398"/>
        <v/>
      </c>
      <c r="JZ171" s="391" t="str">
        <f t="shared" si="399"/>
        <v/>
      </c>
      <c r="KA171" s="392" t="str">
        <f t="shared" si="400"/>
        <v/>
      </c>
      <c r="KB171" s="393" t="str">
        <f t="shared" si="401"/>
        <v/>
      </c>
      <c r="KC171" s="394" t="str">
        <f t="shared" si="402"/>
        <v/>
      </c>
      <c r="KD171" s="386" t="str">
        <f t="shared" si="403"/>
        <v/>
      </c>
      <c r="KE171" s="395"/>
      <c r="KF171" s="420"/>
      <c r="KG171" s="387" t="str">
        <f t="shared" si="385"/>
        <v/>
      </c>
      <c r="KH171" s="388" t="str">
        <f t="shared" si="386"/>
        <v/>
      </c>
      <c r="KI171" s="419" t="str">
        <f t="shared" si="387"/>
        <v/>
      </c>
      <c r="KJ171" s="396" t="str">
        <f t="shared" si="388"/>
        <v/>
      </c>
      <c r="KK171" s="390" t="str">
        <f t="shared" si="389"/>
        <v/>
      </c>
      <c r="KL171" s="391" t="str">
        <f t="shared" si="404"/>
        <v/>
      </c>
      <c r="KM171" s="392" t="str">
        <f t="shared" si="390"/>
        <v/>
      </c>
      <c r="KN171" s="393" t="str">
        <f t="shared" si="391"/>
        <v/>
      </c>
      <c r="KO171" s="394" t="str">
        <f t="shared" si="392"/>
        <v/>
      </c>
      <c r="KP171" s="386" t="str">
        <f t="shared" si="393"/>
        <v/>
      </c>
      <c r="KQ171" s="395"/>
      <c r="KR171" s="420"/>
    </row>
    <row r="172" spans="1:304" ht="13.5" customHeight="1">
      <c r="A172" s="385"/>
      <c r="B172" s="415" t="s">
        <v>327</v>
      </c>
      <c r="E172" s="387" t="str">
        <f t="shared" si="311"/>
        <v/>
      </c>
      <c r="F172" s="388"/>
      <c r="G172" s="389"/>
      <c r="H172" s="389"/>
      <c r="I172" s="390"/>
      <c r="J172" s="391"/>
      <c r="K172" s="392"/>
      <c r="L172" s="393"/>
      <c r="M172" s="394"/>
      <c r="O172" s="395"/>
      <c r="P172" s="415"/>
      <c r="Q172" s="387" t="str">
        <f t="shared" si="312"/>
        <v/>
      </c>
      <c r="R172" s="388"/>
      <c r="S172" s="389"/>
      <c r="T172" s="389"/>
      <c r="U172" s="390"/>
      <c r="V172" s="391"/>
      <c r="W172" s="392"/>
      <c r="X172" s="393"/>
      <c r="Y172" s="394"/>
      <c r="AA172" s="395"/>
      <c r="AB172" s="415"/>
      <c r="AC172" s="387" t="str">
        <f t="shared" si="313"/>
        <v/>
      </c>
      <c r="AD172" s="388"/>
      <c r="AE172" s="389"/>
      <c r="AF172" s="389"/>
      <c r="AG172" s="390"/>
      <c r="AH172" s="391"/>
      <c r="AI172" s="392"/>
      <c r="AJ172" s="393"/>
      <c r="AK172" s="394"/>
      <c r="AL172" s="386"/>
      <c r="AM172" s="395"/>
      <c r="AN172" s="415"/>
      <c r="AO172" s="387" t="str">
        <f t="shared" si="314"/>
        <v/>
      </c>
      <c r="AP172" s="388"/>
      <c r="AQ172" s="389"/>
      <c r="AR172" s="389"/>
      <c r="AS172" s="390"/>
      <c r="AT172" s="391"/>
      <c r="AU172" s="392"/>
      <c r="AV172" s="393"/>
      <c r="AW172" s="394"/>
      <c r="AX172" s="386"/>
      <c r="AY172" s="395"/>
      <c r="AZ172" s="415"/>
      <c r="BA172" s="387" t="str">
        <f t="shared" si="315"/>
        <v/>
      </c>
      <c r="BB172" s="388"/>
      <c r="BC172" s="389"/>
      <c r="BD172" s="389"/>
      <c r="BE172" s="390"/>
      <c r="BF172" s="391"/>
      <c r="BG172" s="392"/>
      <c r="BH172" s="393"/>
      <c r="BI172" s="394"/>
      <c r="BJ172" s="386"/>
      <c r="BK172" s="395"/>
      <c r="BL172" s="415"/>
      <c r="BM172" s="387" t="str">
        <f t="shared" si="316"/>
        <v/>
      </c>
      <c r="BN172" s="388"/>
      <c r="BO172" s="389"/>
      <c r="BP172" s="389"/>
      <c r="BQ172" s="390"/>
      <c r="BR172" s="391"/>
      <c r="BS172" s="392"/>
      <c r="BT172" s="393"/>
      <c r="BU172" s="394"/>
      <c r="BV172" s="386"/>
      <c r="BW172" s="395"/>
      <c r="BX172" s="421"/>
      <c r="BY172" s="387" t="str">
        <f t="shared" si="317"/>
        <v/>
      </c>
      <c r="BZ172" s="388"/>
      <c r="CA172" s="389"/>
      <c r="CB172" s="389"/>
      <c r="CC172" s="390"/>
      <c r="CD172" s="391"/>
      <c r="CE172" s="392"/>
      <c r="CF172" s="393"/>
      <c r="CG172" s="394"/>
      <c r="CH172" s="386"/>
      <c r="CI172" s="395"/>
      <c r="CJ172" s="421"/>
      <c r="CK172" s="387" t="str">
        <f t="shared" si="318"/>
        <v/>
      </c>
      <c r="CL172" s="388"/>
      <c r="CM172" s="389"/>
      <c r="CN172" s="389"/>
      <c r="CO172" s="390"/>
      <c r="CP172" s="391"/>
      <c r="CQ172" s="392"/>
      <c r="CR172" s="393"/>
      <c r="CS172" s="394"/>
      <c r="CT172" s="386"/>
      <c r="CU172" s="395"/>
      <c r="CV172" s="415"/>
      <c r="CW172" s="387" t="str">
        <f t="shared" si="319"/>
        <v/>
      </c>
      <c r="CX172" s="388"/>
      <c r="CY172" s="389"/>
      <c r="CZ172" s="389"/>
      <c r="DA172" s="390"/>
      <c r="DB172" s="391"/>
      <c r="DC172" s="392"/>
      <c r="DD172" s="393"/>
      <c r="DE172" s="394"/>
      <c r="DF172" s="386"/>
      <c r="DG172" s="395"/>
      <c r="DH172" s="415"/>
      <c r="DI172" s="387" t="str">
        <f t="shared" si="320"/>
        <v/>
      </c>
      <c r="DJ172" s="388"/>
      <c r="DK172" s="389"/>
      <c r="DL172" s="389"/>
      <c r="DM172" s="390"/>
      <c r="DN172" s="391"/>
      <c r="DO172" s="392"/>
      <c r="DP172" s="393"/>
      <c r="DQ172" s="394"/>
      <c r="DR172" s="386"/>
      <c r="DS172" s="395"/>
      <c r="DT172" s="415"/>
      <c r="DU172" s="387" t="str">
        <f t="shared" si="321"/>
        <v/>
      </c>
      <c r="DV172" s="388"/>
      <c r="DW172" s="389"/>
      <c r="DX172" s="389"/>
      <c r="DY172" s="390"/>
      <c r="DZ172" s="391"/>
      <c r="EA172" s="392"/>
      <c r="EB172" s="393"/>
      <c r="EC172" s="394"/>
      <c r="ED172" s="386"/>
      <c r="EE172" s="395"/>
      <c r="EF172" s="415"/>
      <c r="EG172" s="387" t="str">
        <f t="shared" si="322"/>
        <v/>
      </c>
      <c r="EH172" s="388"/>
      <c r="EI172" s="389"/>
      <c r="EJ172" s="389"/>
      <c r="EK172" s="390"/>
      <c r="EL172" s="391"/>
      <c r="EM172" s="392"/>
      <c r="EN172" s="393"/>
      <c r="EO172" s="394"/>
      <c r="EP172" s="386"/>
      <c r="EQ172" s="395"/>
      <c r="ER172" s="418"/>
      <c r="ES172" s="387" t="str">
        <f t="shared" si="323"/>
        <v/>
      </c>
      <c r="ET172" s="388"/>
      <c r="EU172" s="389"/>
      <c r="EV172" s="389"/>
      <c r="EW172" s="390"/>
      <c r="EX172" s="391"/>
      <c r="EY172" s="392"/>
      <c r="EZ172" s="393"/>
      <c r="FA172" s="394"/>
      <c r="FB172" s="386"/>
      <c r="FC172" s="395"/>
      <c r="FD172" s="418"/>
      <c r="FE172" s="387">
        <f t="shared" si="324"/>
        <v>39351</v>
      </c>
      <c r="FF172" s="388" t="s">
        <v>370</v>
      </c>
      <c r="FG172" s="389">
        <v>39321</v>
      </c>
      <c r="FH172" s="389">
        <v>39351</v>
      </c>
      <c r="FI172" s="390" t="s">
        <v>699</v>
      </c>
      <c r="FJ172" s="391" t="s">
        <v>700</v>
      </c>
      <c r="FK172" s="392" t="s">
        <v>615</v>
      </c>
      <c r="FL172" s="393" t="s">
        <v>1335</v>
      </c>
      <c r="FM172" s="394" t="s">
        <v>701</v>
      </c>
      <c r="FN172" s="386"/>
      <c r="FO172" s="395"/>
      <c r="FP172" s="418"/>
      <c r="FQ172" s="387" t="str">
        <f t="shared" si="325"/>
        <v/>
      </c>
      <c r="FR172" s="388"/>
      <c r="FS172" s="389"/>
      <c r="FT172" s="389"/>
      <c r="FU172" s="390"/>
      <c r="FV172" s="391"/>
      <c r="FW172" s="392"/>
      <c r="FX172" s="393"/>
      <c r="FY172" s="394"/>
      <c r="FZ172" s="386"/>
      <c r="GA172" s="395"/>
      <c r="GB172" s="415"/>
      <c r="GC172" s="387" t="str">
        <f t="shared" si="326"/>
        <v/>
      </c>
      <c r="GD172" s="388"/>
      <c r="GE172" s="389"/>
      <c r="GF172" s="389"/>
      <c r="GG172" s="390"/>
      <c r="GH172" s="391"/>
      <c r="GI172" s="392"/>
      <c r="GJ172" s="393"/>
      <c r="GK172" s="394"/>
      <c r="GL172" s="386"/>
      <c r="GM172" s="395"/>
      <c r="GN172" s="415"/>
      <c r="GO172" s="387" t="str">
        <f t="shared" si="327"/>
        <v/>
      </c>
      <c r="GP172" s="388"/>
      <c r="GQ172" s="389"/>
      <c r="GR172" s="389"/>
      <c r="GS172" s="390"/>
      <c r="GT172" s="391"/>
      <c r="GU172" s="392"/>
      <c r="GV172" s="393"/>
      <c r="GW172" s="394"/>
      <c r="GX172" s="386"/>
      <c r="GY172" s="395"/>
      <c r="GZ172" s="415"/>
      <c r="HA172" s="387" t="str">
        <f t="shared" si="328"/>
        <v/>
      </c>
      <c r="HB172" s="388"/>
      <c r="HC172" s="389"/>
      <c r="HD172" s="389"/>
      <c r="HE172" s="390"/>
      <c r="HF172" s="391"/>
      <c r="HG172" s="392"/>
      <c r="HH172" s="393"/>
      <c r="HI172" s="394"/>
      <c r="HJ172" s="386"/>
      <c r="HK172" s="395"/>
      <c r="HM172" s="387" t="str">
        <f t="shared" si="329"/>
        <v/>
      </c>
      <c r="HN172" s="388" t="s">
        <v>292</v>
      </c>
      <c r="HO172" s="396"/>
      <c r="HP172" s="389"/>
      <c r="HQ172" s="390" t="s">
        <v>292</v>
      </c>
      <c r="HR172" s="391" t="s">
        <v>292</v>
      </c>
      <c r="HS172" s="392" t="s">
        <v>292</v>
      </c>
      <c r="HT172" s="393" t="s">
        <v>292</v>
      </c>
      <c r="HU172" s="394" t="s">
        <v>292</v>
      </c>
      <c r="HV172" s="386" t="s">
        <v>292</v>
      </c>
      <c r="HW172" s="395"/>
      <c r="HY172" s="387" t="str">
        <f t="shared" si="330"/>
        <v/>
      </c>
      <c r="HZ172" s="388" t="s">
        <v>292</v>
      </c>
      <c r="IA172" s="419" t="s">
        <v>292</v>
      </c>
      <c r="IB172" s="419" t="s">
        <v>292</v>
      </c>
      <c r="IC172" s="390" t="s">
        <v>292</v>
      </c>
      <c r="ID172" s="391" t="s">
        <v>292</v>
      </c>
      <c r="IE172" s="392" t="s">
        <v>292</v>
      </c>
      <c r="IF172" s="393" t="s">
        <v>292</v>
      </c>
      <c r="IG172" s="394" t="s">
        <v>292</v>
      </c>
      <c r="IH172" s="386" t="s">
        <v>292</v>
      </c>
      <c r="II172" s="395"/>
      <c r="IK172" s="387">
        <f t="shared" si="331"/>
        <v>41997</v>
      </c>
      <c r="IL172" s="388" t="str">
        <f t="shared" ref="IL172" si="493">IF(IO172="","",IK$1)</f>
        <v>Abe II</v>
      </c>
      <c r="IM172" s="419">
        <v>41885</v>
      </c>
      <c r="IN172" s="396">
        <f t="shared" ref="IN172" si="494">IF(IO172="","",IK$3)</f>
        <v>41997</v>
      </c>
      <c r="IO172" s="390" t="str">
        <f t="shared" ref="IO172" si="495">IF(IV172="","",IF(ISNUMBER(SEARCH(":",IV172)),MID(IV172,FIND(":",IV172)+2,FIND("(",IV172)-FIND(":",IV172)-3),LEFT(IV172,FIND("(",IV172)-2)))</f>
        <v>Shunichi Yamaguchi</v>
      </c>
      <c r="IP172" s="391" t="str">
        <f t="shared" ref="IP172" si="496">IF(IV172="","",MID(IV172,FIND("(",IV172)+1,4))</f>
        <v>1950</v>
      </c>
      <c r="IQ172" s="392" t="str">
        <f t="shared" ref="IQ172" si="497">IF(ISNUMBER(SEARCH("*female*",IV172)),"female",IF(ISNUMBER(SEARCH("*male*",IV172)),"male",""))</f>
        <v>male</v>
      </c>
      <c r="IR172" s="393" t="s">
        <v>1335</v>
      </c>
      <c r="IS172" s="394" t="str">
        <f t="shared" ref="IS172" si="498">IF(IO172="","",(MID(IO172,(SEARCH("^^",SUBSTITUTE(IO172," ","^^",LEN(IO172)-LEN(SUBSTITUTE(IO172," ","")))))+1,99)&amp;"_"&amp;LEFT(IO172,FIND(" ",IO172)-1)&amp;"_"&amp;IP172))</f>
        <v>Yamaguchi_Shunichi_1950</v>
      </c>
      <c r="IT172" s="386"/>
      <c r="IU172" s="395"/>
      <c r="IV172" s="364" t="s">
        <v>1858</v>
      </c>
      <c r="IW172" s="387">
        <f t="shared" si="456"/>
        <v>43040</v>
      </c>
      <c r="IX172" s="388" t="str">
        <f t="shared" si="457"/>
        <v>Abe III</v>
      </c>
      <c r="IY172" s="396">
        <v>42284</v>
      </c>
      <c r="IZ172" s="396">
        <f t="shared" si="463"/>
        <v>43040</v>
      </c>
      <c r="JA172" s="390" t="str">
        <f t="shared" si="458"/>
        <v>Katsunobu Kato</v>
      </c>
      <c r="JB172" s="391" t="str">
        <f t="shared" si="464"/>
        <v>1955</v>
      </c>
      <c r="JC172" s="392" t="str">
        <f t="shared" si="459"/>
        <v>male</v>
      </c>
      <c r="JD172" s="393" t="s">
        <v>1335</v>
      </c>
      <c r="JE172" s="394" t="str">
        <f t="shared" si="455"/>
        <v>Kato_Katsunobu_1955</v>
      </c>
      <c r="JF172" s="386" t="str">
        <f t="shared" si="461"/>
        <v/>
      </c>
      <c r="JG172" s="395"/>
      <c r="JH172" s="420" t="s">
        <v>1873</v>
      </c>
      <c r="JI172" s="387" t="str">
        <f t="shared" si="411"/>
        <v/>
      </c>
      <c r="JJ172" s="388" t="str">
        <f t="shared" si="412"/>
        <v/>
      </c>
      <c r="JK172" s="419" t="str">
        <f t="shared" si="420"/>
        <v/>
      </c>
      <c r="JL172" s="396" t="str">
        <f t="shared" si="413"/>
        <v/>
      </c>
      <c r="JM172" s="390" t="str">
        <f t="shared" si="414"/>
        <v/>
      </c>
      <c r="JN172" s="391" t="str">
        <f t="shared" si="415"/>
        <v/>
      </c>
      <c r="JO172" s="392" t="str">
        <f t="shared" si="416"/>
        <v/>
      </c>
      <c r="JP172" s="393" t="str">
        <f t="shared" si="417"/>
        <v/>
      </c>
      <c r="JQ172" s="394" t="str">
        <f t="shared" si="418"/>
        <v/>
      </c>
      <c r="JR172" s="386" t="str">
        <f t="shared" si="419"/>
        <v/>
      </c>
      <c r="JS172" s="395"/>
      <c r="JT172" s="420" t="s">
        <v>292</v>
      </c>
      <c r="JU172" s="387" t="str">
        <f t="shared" si="394"/>
        <v/>
      </c>
      <c r="JV172" s="388" t="str">
        <f t="shared" si="395"/>
        <v/>
      </c>
      <c r="JW172" s="419" t="str">
        <f t="shared" si="396"/>
        <v/>
      </c>
      <c r="JX172" s="396" t="str">
        <f t="shared" si="397"/>
        <v/>
      </c>
      <c r="JY172" s="390" t="str">
        <f t="shared" si="398"/>
        <v/>
      </c>
      <c r="JZ172" s="391" t="str">
        <f t="shared" si="399"/>
        <v/>
      </c>
      <c r="KA172" s="392" t="str">
        <f t="shared" si="400"/>
        <v/>
      </c>
      <c r="KB172" s="393" t="str">
        <f t="shared" si="401"/>
        <v/>
      </c>
      <c r="KC172" s="394" t="str">
        <f t="shared" si="402"/>
        <v/>
      </c>
      <c r="KD172" s="386" t="str">
        <f t="shared" si="403"/>
        <v/>
      </c>
      <c r="KE172" s="395"/>
      <c r="KG172" s="387" t="str">
        <f t="shared" si="385"/>
        <v/>
      </c>
      <c r="KH172" s="388" t="str">
        <f t="shared" si="386"/>
        <v/>
      </c>
      <c r="KI172" s="419" t="str">
        <f t="shared" si="387"/>
        <v/>
      </c>
      <c r="KJ172" s="396" t="str">
        <f t="shared" si="388"/>
        <v/>
      </c>
      <c r="KK172" s="390" t="str">
        <f t="shared" si="389"/>
        <v/>
      </c>
      <c r="KL172" s="391" t="str">
        <f t="shared" si="404"/>
        <v/>
      </c>
      <c r="KM172" s="392" t="str">
        <f t="shared" si="390"/>
        <v/>
      </c>
      <c r="KN172" s="393" t="str">
        <f t="shared" si="391"/>
        <v/>
      </c>
      <c r="KO172" s="394" t="str">
        <f t="shared" si="392"/>
        <v/>
      </c>
      <c r="KP172" s="386" t="str">
        <f t="shared" si="393"/>
        <v/>
      </c>
      <c r="KQ172" s="395"/>
    </row>
    <row r="173" spans="1:304" ht="13.5" customHeight="1">
      <c r="A173" s="385"/>
      <c r="B173" s="415" t="s">
        <v>328</v>
      </c>
      <c r="E173" s="387" t="str">
        <f t="shared" si="311"/>
        <v/>
      </c>
      <c r="F173" s="388"/>
      <c r="G173" s="389"/>
      <c r="H173" s="389"/>
      <c r="I173" s="390"/>
      <c r="J173" s="391"/>
      <c r="K173" s="392"/>
      <c r="L173" s="393"/>
      <c r="M173" s="394"/>
      <c r="O173" s="395"/>
      <c r="P173" s="415"/>
      <c r="Q173" s="387" t="str">
        <f t="shared" si="312"/>
        <v/>
      </c>
      <c r="R173" s="388"/>
      <c r="S173" s="389"/>
      <c r="T173" s="389"/>
      <c r="U173" s="390"/>
      <c r="V173" s="391"/>
      <c r="W173" s="392"/>
      <c r="X173" s="393"/>
      <c r="Y173" s="394"/>
      <c r="AA173" s="395"/>
      <c r="AB173" s="415"/>
      <c r="AC173" s="387" t="str">
        <f t="shared" si="313"/>
        <v/>
      </c>
      <c r="AD173" s="388"/>
      <c r="AE173" s="389"/>
      <c r="AF173" s="389"/>
      <c r="AG173" s="390"/>
      <c r="AH173" s="391"/>
      <c r="AI173" s="392"/>
      <c r="AJ173" s="393"/>
      <c r="AK173" s="394"/>
      <c r="AL173" s="386"/>
      <c r="AM173" s="395"/>
      <c r="AN173" s="415"/>
      <c r="AO173" s="387" t="str">
        <f t="shared" si="314"/>
        <v/>
      </c>
      <c r="AP173" s="388"/>
      <c r="AQ173" s="389"/>
      <c r="AR173" s="389"/>
      <c r="AS173" s="390"/>
      <c r="AT173" s="391"/>
      <c r="AU173" s="392"/>
      <c r="AV173" s="393"/>
      <c r="AW173" s="394"/>
      <c r="AX173" s="386"/>
      <c r="AY173" s="395"/>
      <c r="AZ173" s="415"/>
      <c r="BA173" s="387" t="str">
        <f t="shared" si="315"/>
        <v/>
      </c>
      <c r="BB173" s="388"/>
      <c r="BC173" s="389"/>
      <c r="BD173" s="389"/>
      <c r="BE173" s="390"/>
      <c r="BF173" s="391"/>
      <c r="BG173" s="392"/>
      <c r="BH173" s="393"/>
      <c r="BI173" s="394"/>
      <c r="BJ173" s="386"/>
      <c r="BK173" s="395"/>
      <c r="BL173" s="415"/>
      <c r="BM173" s="387" t="str">
        <f t="shared" si="316"/>
        <v/>
      </c>
      <c r="BN173" s="388"/>
      <c r="BO173" s="389"/>
      <c r="BP173" s="389"/>
      <c r="BQ173" s="390"/>
      <c r="BR173" s="391"/>
      <c r="BS173" s="392"/>
      <c r="BT173" s="393"/>
      <c r="BU173" s="394"/>
      <c r="BV173" s="386"/>
      <c r="BW173" s="395"/>
      <c r="BX173" s="421"/>
      <c r="BY173" s="387" t="str">
        <f t="shared" si="317"/>
        <v/>
      </c>
      <c r="BZ173" s="388"/>
      <c r="CA173" s="389"/>
      <c r="CB173" s="389"/>
      <c r="CC173" s="390"/>
      <c r="CD173" s="391"/>
      <c r="CE173" s="392"/>
      <c r="CF173" s="393"/>
      <c r="CG173" s="394"/>
      <c r="CH173" s="386"/>
      <c r="CI173" s="395"/>
      <c r="CJ173" s="421"/>
      <c r="CK173" s="387" t="str">
        <f t="shared" si="318"/>
        <v/>
      </c>
      <c r="CL173" s="388"/>
      <c r="CM173" s="389"/>
      <c r="CN173" s="389"/>
      <c r="CO173" s="390"/>
      <c r="CP173" s="391"/>
      <c r="CQ173" s="392"/>
      <c r="CR173" s="393"/>
      <c r="CS173" s="394"/>
      <c r="CT173" s="386"/>
      <c r="CU173" s="395"/>
      <c r="CV173" s="415"/>
      <c r="CW173" s="387" t="str">
        <f t="shared" si="319"/>
        <v/>
      </c>
      <c r="CX173" s="388"/>
      <c r="CY173" s="389"/>
      <c r="CZ173" s="389"/>
      <c r="DA173" s="390"/>
      <c r="DB173" s="391"/>
      <c r="DC173" s="392"/>
      <c r="DD173" s="393"/>
      <c r="DE173" s="394"/>
      <c r="DF173" s="386"/>
      <c r="DG173" s="395"/>
      <c r="DH173" s="415"/>
      <c r="DI173" s="387">
        <f t="shared" si="320"/>
        <v>37007</v>
      </c>
      <c r="DJ173" s="388" t="s">
        <v>366</v>
      </c>
      <c r="DK173" s="389">
        <v>36826</v>
      </c>
      <c r="DL173" s="389">
        <v>36865</v>
      </c>
      <c r="DM173" s="390" t="s">
        <v>1191</v>
      </c>
      <c r="DN173" s="391" t="s">
        <v>648</v>
      </c>
      <c r="DO173" s="392" t="s">
        <v>615</v>
      </c>
      <c r="DP173" s="393" t="s">
        <v>1347</v>
      </c>
      <c r="DQ173" s="394" t="s">
        <v>1192</v>
      </c>
      <c r="DR173" s="386" t="s">
        <v>292</v>
      </c>
      <c r="DS173" s="395"/>
      <c r="DT173" s="415" t="s">
        <v>626</v>
      </c>
      <c r="DU173" s="387" t="str">
        <f t="shared" si="321"/>
        <v/>
      </c>
      <c r="DV173" s="388"/>
      <c r="DW173" s="389"/>
      <c r="DX173" s="389"/>
      <c r="DY173" s="390"/>
      <c r="DZ173" s="391"/>
      <c r="EA173" s="392"/>
      <c r="EB173" s="393"/>
      <c r="EC173" s="394"/>
      <c r="ED173" s="386"/>
      <c r="EE173" s="395"/>
      <c r="EF173" s="415"/>
      <c r="EG173" s="387" t="str">
        <f t="shared" si="322"/>
        <v/>
      </c>
      <c r="EH173" s="388"/>
      <c r="EI173" s="389"/>
      <c r="EJ173" s="389"/>
      <c r="EK173" s="390"/>
      <c r="EL173" s="391"/>
      <c r="EM173" s="392"/>
      <c r="EN173" s="393"/>
      <c r="EO173" s="394"/>
      <c r="EP173" s="386"/>
      <c r="EQ173" s="395"/>
      <c r="ER173" s="418"/>
      <c r="ES173" s="387" t="str">
        <f t="shared" si="323"/>
        <v/>
      </c>
      <c r="ET173" s="388"/>
      <c r="EU173" s="389"/>
      <c r="EV173" s="389"/>
      <c r="EW173" s="390"/>
      <c r="EX173" s="391"/>
      <c r="EY173" s="392"/>
      <c r="EZ173" s="393"/>
      <c r="FA173" s="394"/>
      <c r="FB173" s="386"/>
      <c r="FC173" s="395"/>
      <c r="FD173" s="418"/>
      <c r="FE173" s="387" t="str">
        <f t="shared" si="324"/>
        <v/>
      </c>
      <c r="FF173" s="388"/>
      <c r="FG173" s="389"/>
      <c r="FH173" s="389"/>
      <c r="FI173" s="390"/>
      <c r="FJ173" s="391"/>
      <c r="FK173" s="392"/>
      <c r="FL173" s="393"/>
      <c r="FM173" s="394"/>
      <c r="FN173" s="386"/>
      <c r="FO173" s="395"/>
      <c r="FP173" s="418"/>
      <c r="FQ173" s="387" t="str">
        <f t="shared" si="325"/>
        <v/>
      </c>
      <c r="FR173" s="388"/>
      <c r="FS173" s="389"/>
      <c r="FT173" s="389"/>
      <c r="FU173" s="390"/>
      <c r="FV173" s="391"/>
      <c r="FW173" s="392"/>
      <c r="FX173" s="393"/>
      <c r="FY173" s="394"/>
      <c r="FZ173" s="386"/>
      <c r="GA173" s="395"/>
      <c r="GB173" s="415"/>
      <c r="GC173" s="387" t="str">
        <f t="shared" si="326"/>
        <v/>
      </c>
      <c r="GD173" s="388"/>
      <c r="GE173" s="389"/>
      <c r="GF173" s="389"/>
      <c r="GG173" s="390"/>
      <c r="GH173" s="391"/>
      <c r="GI173" s="392"/>
      <c r="GJ173" s="393"/>
      <c r="GK173" s="394"/>
      <c r="GL173" s="386"/>
      <c r="GM173" s="395"/>
      <c r="GN173" s="415"/>
      <c r="GO173" s="387" t="str">
        <f t="shared" si="327"/>
        <v/>
      </c>
      <c r="GP173" s="388"/>
      <c r="GQ173" s="389"/>
      <c r="GR173" s="389"/>
      <c r="GS173" s="390"/>
      <c r="GT173" s="391"/>
      <c r="GU173" s="392"/>
      <c r="GV173" s="393"/>
      <c r="GW173" s="394"/>
      <c r="GX173" s="386"/>
      <c r="GY173" s="395"/>
      <c r="GZ173" s="415"/>
      <c r="HA173" s="387" t="str">
        <f t="shared" si="328"/>
        <v/>
      </c>
      <c r="HB173" s="388"/>
      <c r="HC173" s="389"/>
      <c r="HD173" s="389"/>
      <c r="HE173" s="390"/>
      <c r="HF173" s="391"/>
      <c r="HG173" s="392"/>
      <c r="HH173" s="393"/>
      <c r="HI173" s="394"/>
      <c r="HJ173" s="386"/>
      <c r="HK173" s="395"/>
      <c r="HM173" s="387" t="str">
        <f t="shared" si="329"/>
        <v/>
      </c>
      <c r="HN173" s="388" t="s">
        <v>292</v>
      </c>
      <c r="HO173" s="396"/>
      <c r="HP173" s="389"/>
      <c r="HQ173" s="390" t="s">
        <v>292</v>
      </c>
      <c r="HR173" s="391" t="s">
        <v>292</v>
      </c>
      <c r="HS173" s="392" t="s">
        <v>292</v>
      </c>
      <c r="HT173" s="393" t="s">
        <v>292</v>
      </c>
      <c r="HU173" s="394" t="s">
        <v>292</v>
      </c>
      <c r="HV173" s="386" t="s">
        <v>292</v>
      </c>
      <c r="HW173" s="395"/>
      <c r="HY173" s="387" t="str">
        <f t="shared" si="330"/>
        <v/>
      </c>
      <c r="HZ173" s="388" t="s">
        <v>292</v>
      </c>
      <c r="IA173" s="419" t="s">
        <v>292</v>
      </c>
      <c r="IB173" s="419" t="s">
        <v>292</v>
      </c>
      <c r="IC173" s="390" t="s">
        <v>292</v>
      </c>
      <c r="ID173" s="391" t="s">
        <v>292</v>
      </c>
      <c r="IE173" s="392" t="s">
        <v>292</v>
      </c>
      <c r="IF173" s="393" t="s">
        <v>292</v>
      </c>
      <c r="IG173" s="394" t="s">
        <v>292</v>
      </c>
      <c r="IH173" s="386" t="s">
        <v>292</v>
      </c>
      <c r="II173" s="395"/>
      <c r="IK173" s="387" t="str">
        <f t="shared" si="331"/>
        <v/>
      </c>
      <c r="IL173" s="388" t="s">
        <v>292</v>
      </c>
      <c r="IM173" s="419" t="s">
        <v>292</v>
      </c>
      <c r="IN173" s="419" t="s">
        <v>292</v>
      </c>
      <c r="IO173" s="390" t="s">
        <v>292</v>
      </c>
      <c r="IP173" s="391" t="s">
        <v>292</v>
      </c>
      <c r="IQ173" s="392" t="s">
        <v>292</v>
      </c>
      <c r="IR173" s="393" t="s">
        <v>292</v>
      </c>
      <c r="IS173" s="394" t="s">
        <v>292</v>
      </c>
      <c r="IT173" s="386" t="s">
        <v>292</v>
      </c>
      <c r="IU173" s="395"/>
      <c r="IV173" s="364" t="s">
        <v>292</v>
      </c>
      <c r="IW173" s="387" t="str">
        <f t="shared" si="456"/>
        <v/>
      </c>
      <c r="IX173" s="388" t="str">
        <f t="shared" si="457"/>
        <v/>
      </c>
      <c r="IY173" s="419" t="str">
        <f t="shared" si="462"/>
        <v/>
      </c>
      <c r="IZ173" s="396" t="str">
        <f t="shared" si="463"/>
        <v/>
      </c>
      <c r="JA173" s="390" t="str">
        <f t="shared" si="458"/>
        <v/>
      </c>
      <c r="JB173" s="391" t="str">
        <f t="shared" si="464"/>
        <v/>
      </c>
      <c r="JC173" s="392" t="str">
        <f t="shared" si="459"/>
        <v/>
      </c>
      <c r="JD173" s="393" t="str">
        <f t="shared" si="460"/>
        <v/>
      </c>
      <c r="JE173" s="394" t="str">
        <f t="shared" si="455"/>
        <v/>
      </c>
      <c r="JF173" s="386" t="str">
        <f t="shared" si="461"/>
        <v/>
      </c>
      <c r="JG173" s="395"/>
      <c r="JH173" s="420" t="s">
        <v>292</v>
      </c>
      <c r="JI173" s="387" t="str">
        <f t="shared" si="411"/>
        <v/>
      </c>
      <c r="JJ173" s="388" t="str">
        <f t="shared" si="412"/>
        <v/>
      </c>
      <c r="JK173" s="419" t="str">
        <f t="shared" si="420"/>
        <v/>
      </c>
      <c r="JL173" s="396" t="str">
        <f t="shared" si="413"/>
        <v/>
      </c>
      <c r="JM173" s="390" t="str">
        <f t="shared" si="414"/>
        <v/>
      </c>
      <c r="JN173" s="391" t="str">
        <f t="shared" si="415"/>
        <v/>
      </c>
      <c r="JO173" s="392" t="str">
        <f t="shared" si="416"/>
        <v/>
      </c>
      <c r="JP173" s="393" t="str">
        <f t="shared" si="417"/>
        <v/>
      </c>
      <c r="JQ173" s="394" t="str">
        <f t="shared" si="418"/>
        <v/>
      </c>
      <c r="JR173" s="386" t="str">
        <f t="shared" si="419"/>
        <v/>
      </c>
      <c r="JS173" s="395"/>
      <c r="JT173" s="420" t="s">
        <v>292</v>
      </c>
      <c r="JU173" s="387" t="str">
        <f t="shared" si="394"/>
        <v/>
      </c>
      <c r="JV173" s="388" t="str">
        <f t="shared" si="395"/>
        <v/>
      </c>
      <c r="JW173" s="419" t="str">
        <f t="shared" si="396"/>
        <v/>
      </c>
      <c r="JX173" s="396" t="str">
        <f t="shared" si="397"/>
        <v/>
      </c>
      <c r="JY173" s="390" t="str">
        <f t="shared" si="398"/>
        <v/>
      </c>
      <c r="JZ173" s="391" t="str">
        <f t="shared" si="399"/>
        <v/>
      </c>
      <c r="KA173" s="392" t="str">
        <f t="shared" si="400"/>
        <v/>
      </c>
      <c r="KB173" s="393" t="str">
        <f t="shared" si="401"/>
        <v/>
      </c>
      <c r="KC173" s="394" t="str">
        <f t="shared" si="402"/>
        <v/>
      </c>
      <c r="KD173" s="386" t="str">
        <f t="shared" si="403"/>
        <v/>
      </c>
      <c r="KE173" s="395"/>
      <c r="KG173" s="387" t="str">
        <f t="shared" si="385"/>
        <v/>
      </c>
      <c r="KH173" s="388" t="str">
        <f t="shared" si="386"/>
        <v/>
      </c>
      <c r="KI173" s="419" t="str">
        <f t="shared" si="387"/>
        <v/>
      </c>
      <c r="KJ173" s="396" t="str">
        <f t="shared" si="388"/>
        <v/>
      </c>
      <c r="KK173" s="390" t="str">
        <f t="shared" si="389"/>
        <v/>
      </c>
      <c r="KL173" s="391" t="str">
        <f t="shared" si="404"/>
        <v/>
      </c>
      <c r="KM173" s="392" t="str">
        <f t="shared" si="390"/>
        <v/>
      </c>
      <c r="KN173" s="393" t="str">
        <f t="shared" si="391"/>
        <v/>
      </c>
      <c r="KO173" s="394" t="str">
        <f t="shared" si="392"/>
        <v/>
      </c>
      <c r="KP173" s="386" t="str">
        <f t="shared" si="393"/>
        <v/>
      </c>
      <c r="KQ173" s="395"/>
    </row>
    <row r="174" spans="1:304" ht="13.5" customHeight="1">
      <c r="A174" s="385"/>
      <c r="B174" s="415" t="s">
        <v>328</v>
      </c>
      <c r="E174" s="387" t="str">
        <f t="shared" si="311"/>
        <v/>
      </c>
      <c r="F174" s="388" t="s">
        <v>292</v>
      </c>
      <c r="G174" s="389" t="s">
        <v>292</v>
      </c>
      <c r="H174" s="389" t="s">
        <v>292</v>
      </c>
      <c r="I174" s="390" t="s">
        <v>292</v>
      </c>
      <c r="J174" s="391" t="s">
        <v>292</v>
      </c>
      <c r="K174" s="392" t="s">
        <v>292</v>
      </c>
      <c r="L174" s="393" t="s">
        <v>292</v>
      </c>
      <c r="M174" s="394" t="s">
        <v>292</v>
      </c>
      <c r="N174" s="386" t="s">
        <v>292</v>
      </c>
      <c r="O174" s="395"/>
      <c r="P174" s="415"/>
      <c r="Q174" s="387" t="str">
        <f t="shared" si="312"/>
        <v/>
      </c>
      <c r="R174" s="388" t="s">
        <v>292</v>
      </c>
      <c r="S174" s="389" t="s">
        <v>292</v>
      </c>
      <c r="T174" s="389" t="s">
        <v>292</v>
      </c>
      <c r="U174" s="390" t="s">
        <v>292</v>
      </c>
      <c r="V174" s="391" t="s">
        <v>292</v>
      </c>
      <c r="W174" s="392" t="s">
        <v>292</v>
      </c>
      <c r="X174" s="393" t="s">
        <v>292</v>
      </c>
      <c r="Y174" s="394" t="s">
        <v>292</v>
      </c>
      <c r="Z174" s="386" t="s">
        <v>292</v>
      </c>
      <c r="AA174" s="395"/>
      <c r="AB174" s="415"/>
      <c r="AC174" s="387" t="str">
        <f t="shared" si="313"/>
        <v/>
      </c>
      <c r="AD174" s="388" t="s">
        <v>292</v>
      </c>
      <c r="AE174" s="389" t="s">
        <v>292</v>
      </c>
      <c r="AF174" s="389" t="s">
        <v>292</v>
      </c>
      <c r="AG174" s="390" t="s">
        <v>292</v>
      </c>
      <c r="AH174" s="391" t="s">
        <v>292</v>
      </c>
      <c r="AI174" s="392" t="s">
        <v>292</v>
      </c>
      <c r="AJ174" s="393" t="s">
        <v>292</v>
      </c>
      <c r="AK174" s="394" t="s">
        <v>292</v>
      </c>
      <c r="AL174" s="386" t="s">
        <v>292</v>
      </c>
      <c r="AM174" s="395"/>
      <c r="AN174" s="415"/>
      <c r="AO174" s="387" t="str">
        <f t="shared" si="314"/>
        <v/>
      </c>
      <c r="AP174" s="388" t="s">
        <v>292</v>
      </c>
      <c r="AQ174" s="389" t="s">
        <v>292</v>
      </c>
      <c r="AR174" s="389" t="s">
        <v>292</v>
      </c>
      <c r="AS174" s="390" t="s">
        <v>292</v>
      </c>
      <c r="AT174" s="391" t="s">
        <v>292</v>
      </c>
      <c r="AU174" s="392" t="s">
        <v>292</v>
      </c>
      <c r="AV174" s="393" t="s">
        <v>292</v>
      </c>
      <c r="AW174" s="394" t="s">
        <v>292</v>
      </c>
      <c r="AX174" s="386" t="s">
        <v>292</v>
      </c>
      <c r="AY174" s="395"/>
      <c r="AZ174" s="415"/>
      <c r="BA174" s="387" t="str">
        <f t="shared" si="315"/>
        <v/>
      </c>
      <c r="BB174" s="388" t="s">
        <v>292</v>
      </c>
      <c r="BC174" s="389" t="s">
        <v>292</v>
      </c>
      <c r="BD174" s="389" t="s">
        <v>292</v>
      </c>
      <c r="BE174" s="390" t="s">
        <v>292</v>
      </c>
      <c r="BF174" s="391" t="s">
        <v>292</v>
      </c>
      <c r="BG174" s="392" t="s">
        <v>292</v>
      </c>
      <c r="BH174" s="393" t="s">
        <v>292</v>
      </c>
      <c r="BI174" s="394" t="s">
        <v>292</v>
      </c>
      <c r="BJ174" s="386" t="s">
        <v>292</v>
      </c>
      <c r="BK174" s="395"/>
      <c r="BL174" s="415"/>
      <c r="BM174" s="387" t="str">
        <f t="shared" si="316"/>
        <v/>
      </c>
      <c r="BN174" s="388" t="s">
        <v>292</v>
      </c>
      <c r="BO174" s="389" t="s">
        <v>292</v>
      </c>
      <c r="BP174" s="389" t="s">
        <v>292</v>
      </c>
      <c r="BQ174" s="390" t="s">
        <v>292</v>
      </c>
      <c r="BR174" s="391" t="s">
        <v>292</v>
      </c>
      <c r="BS174" s="392" t="s">
        <v>292</v>
      </c>
      <c r="BT174" s="393" t="s">
        <v>292</v>
      </c>
      <c r="BU174" s="394" t="s">
        <v>292</v>
      </c>
      <c r="BV174" s="386" t="s">
        <v>292</v>
      </c>
      <c r="BW174" s="395"/>
      <c r="BX174" s="421"/>
      <c r="BY174" s="387" t="str">
        <f t="shared" si="317"/>
        <v/>
      </c>
      <c r="BZ174" s="388" t="s">
        <v>292</v>
      </c>
      <c r="CA174" s="389" t="s">
        <v>292</v>
      </c>
      <c r="CB174" s="389" t="s">
        <v>292</v>
      </c>
      <c r="CC174" s="390" t="s">
        <v>292</v>
      </c>
      <c r="CD174" s="391" t="s">
        <v>292</v>
      </c>
      <c r="CE174" s="392" t="s">
        <v>292</v>
      </c>
      <c r="CF174" s="393" t="s">
        <v>292</v>
      </c>
      <c r="CG174" s="394" t="s">
        <v>292</v>
      </c>
      <c r="CH174" s="386" t="s">
        <v>292</v>
      </c>
      <c r="CI174" s="395"/>
      <c r="CJ174" s="421"/>
      <c r="CK174" s="387" t="str">
        <f t="shared" si="318"/>
        <v/>
      </c>
      <c r="CL174" s="388" t="s">
        <v>292</v>
      </c>
      <c r="CM174" s="389" t="s">
        <v>292</v>
      </c>
      <c r="CN174" s="389" t="s">
        <v>292</v>
      </c>
      <c r="CO174" s="390" t="s">
        <v>292</v>
      </c>
      <c r="CP174" s="391" t="s">
        <v>292</v>
      </c>
      <c r="CQ174" s="392" t="s">
        <v>292</v>
      </c>
      <c r="CR174" s="393" t="s">
        <v>292</v>
      </c>
      <c r="CS174" s="394" t="s">
        <v>292</v>
      </c>
      <c r="CT174" s="386" t="s">
        <v>292</v>
      </c>
      <c r="CU174" s="395"/>
      <c r="CV174" s="415"/>
      <c r="CW174" s="387" t="str">
        <f t="shared" si="319"/>
        <v/>
      </c>
      <c r="CX174" s="388" t="s">
        <v>292</v>
      </c>
      <c r="CY174" s="389" t="s">
        <v>292</v>
      </c>
      <c r="CZ174" s="389" t="s">
        <v>292</v>
      </c>
      <c r="DA174" s="390" t="s">
        <v>292</v>
      </c>
      <c r="DB174" s="391" t="s">
        <v>292</v>
      </c>
      <c r="DC174" s="392" t="s">
        <v>292</v>
      </c>
      <c r="DD174" s="393" t="s">
        <v>292</v>
      </c>
      <c r="DE174" s="394" t="s">
        <v>292</v>
      </c>
      <c r="DF174" s="386" t="s">
        <v>292</v>
      </c>
      <c r="DG174" s="395"/>
      <c r="DH174" s="415"/>
      <c r="DI174" s="387">
        <f t="shared" si="320"/>
        <v>37007</v>
      </c>
      <c r="DJ174" s="388" t="s">
        <v>366</v>
      </c>
      <c r="DK174" s="389">
        <v>36865</v>
      </c>
      <c r="DL174" s="389">
        <v>36914</v>
      </c>
      <c r="DM174" s="390" t="s">
        <v>642</v>
      </c>
      <c r="DN174" s="391" t="s">
        <v>632</v>
      </c>
      <c r="DO174" s="392" t="s">
        <v>615</v>
      </c>
      <c r="DP174" s="393" t="s">
        <v>1335</v>
      </c>
      <c r="DQ174" s="394" t="s">
        <v>643</v>
      </c>
      <c r="DR174" s="386" t="s">
        <v>292</v>
      </c>
      <c r="DS174" s="395"/>
      <c r="DT174" s="415"/>
      <c r="DU174" s="387" t="str">
        <f t="shared" si="321"/>
        <v/>
      </c>
      <c r="DV174" s="388" t="s">
        <v>292</v>
      </c>
      <c r="DW174" s="389" t="s">
        <v>292</v>
      </c>
      <c r="DX174" s="389" t="s">
        <v>292</v>
      </c>
      <c r="DY174" s="390" t="s">
        <v>292</v>
      </c>
      <c r="DZ174" s="391" t="s">
        <v>292</v>
      </c>
      <c r="EA174" s="392" t="s">
        <v>292</v>
      </c>
      <c r="EB174" s="393" t="s">
        <v>292</v>
      </c>
      <c r="EC174" s="394" t="s">
        <v>292</v>
      </c>
      <c r="ED174" s="386" t="s">
        <v>292</v>
      </c>
      <c r="EE174" s="395"/>
      <c r="EF174" s="415"/>
      <c r="EG174" s="387" t="str">
        <f t="shared" si="322"/>
        <v/>
      </c>
      <c r="EH174" s="388" t="s">
        <v>292</v>
      </c>
      <c r="EI174" s="389" t="s">
        <v>292</v>
      </c>
      <c r="EJ174" s="389" t="s">
        <v>292</v>
      </c>
      <c r="EK174" s="390" t="s">
        <v>292</v>
      </c>
      <c r="EL174" s="391" t="s">
        <v>292</v>
      </c>
      <c r="EM174" s="392" t="s">
        <v>292</v>
      </c>
      <c r="EN174" s="393" t="s">
        <v>292</v>
      </c>
      <c r="EO174" s="394" t="s">
        <v>292</v>
      </c>
      <c r="EP174" s="386" t="s">
        <v>292</v>
      </c>
      <c r="EQ174" s="395"/>
      <c r="ER174" s="418"/>
      <c r="ES174" s="387" t="str">
        <f t="shared" si="323"/>
        <v/>
      </c>
      <c r="ET174" s="388" t="s">
        <v>292</v>
      </c>
      <c r="EU174" s="389" t="s">
        <v>292</v>
      </c>
      <c r="EV174" s="389" t="s">
        <v>292</v>
      </c>
      <c r="EW174" s="390" t="s">
        <v>292</v>
      </c>
      <c r="EX174" s="391" t="s">
        <v>292</v>
      </c>
      <c r="EY174" s="392" t="s">
        <v>292</v>
      </c>
      <c r="EZ174" s="393" t="s">
        <v>292</v>
      </c>
      <c r="FA174" s="394" t="s">
        <v>292</v>
      </c>
      <c r="FB174" s="386" t="s">
        <v>292</v>
      </c>
      <c r="FC174" s="395"/>
      <c r="FD174" s="418"/>
      <c r="FE174" s="387" t="str">
        <f t="shared" si="324"/>
        <v/>
      </c>
      <c r="FF174" s="388" t="s">
        <v>292</v>
      </c>
      <c r="FG174" s="389" t="s">
        <v>292</v>
      </c>
      <c r="FH174" s="389" t="s">
        <v>292</v>
      </c>
      <c r="FI174" s="390" t="s">
        <v>292</v>
      </c>
      <c r="FJ174" s="391" t="s">
        <v>292</v>
      </c>
      <c r="FK174" s="392" t="s">
        <v>292</v>
      </c>
      <c r="FL174" s="393" t="s">
        <v>292</v>
      </c>
      <c r="FM174" s="394" t="s">
        <v>292</v>
      </c>
      <c r="FN174" s="386" t="s">
        <v>292</v>
      </c>
      <c r="FO174" s="395"/>
      <c r="FP174" s="415"/>
      <c r="FQ174" s="387" t="str">
        <f t="shared" si="325"/>
        <v/>
      </c>
      <c r="FR174" s="388" t="s">
        <v>292</v>
      </c>
      <c r="FS174" s="389" t="s">
        <v>292</v>
      </c>
      <c r="FT174" s="389" t="s">
        <v>292</v>
      </c>
      <c r="FU174" s="390" t="s">
        <v>292</v>
      </c>
      <c r="FV174" s="391" t="s">
        <v>292</v>
      </c>
      <c r="FW174" s="392" t="s">
        <v>292</v>
      </c>
      <c r="FX174" s="393" t="s">
        <v>292</v>
      </c>
      <c r="FY174" s="394" t="s">
        <v>292</v>
      </c>
      <c r="FZ174" s="386" t="s">
        <v>292</v>
      </c>
      <c r="GA174" s="395"/>
      <c r="GB174" s="415"/>
      <c r="GC174" s="387" t="str">
        <f t="shared" si="326"/>
        <v/>
      </c>
      <c r="GD174" s="388" t="s">
        <v>292</v>
      </c>
      <c r="GE174" s="389" t="s">
        <v>292</v>
      </c>
      <c r="GF174" s="389" t="s">
        <v>292</v>
      </c>
      <c r="GG174" s="390" t="s">
        <v>292</v>
      </c>
      <c r="GH174" s="391" t="s">
        <v>292</v>
      </c>
      <c r="GI174" s="392" t="s">
        <v>292</v>
      </c>
      <c r="GJ174" s="393" t="s">
        <v>292</v>
      </c>
      <c r="GK174" s="394" t="s">
        <v>292</v>
      </c>
      <c r="GL174" s="386" t="s">
        <v>292</v>
      </c>
      <c r="GM174" s="395"/>
      <c r="GN174" s="415"/>
      <c r="GO174" s="387" t="str">
        <f t="shared" si="327"/>
        <v/>
      </c>
      <c r="GP174" s="388" t="s">
        <v>292</v>
      </c>
      <c r="GQ174" s="389" t="s">
        <v>292</v>
      </c>
      <c r="GR174" s="389" t="s">
        <v>292</v>
      </c>
      <c r="GS174" s="390" t="s">
        <v>292</v>
      </c>
      <c r="GT174" s="391" t="s">
        <v>292</v>
      </c>
      <c r="GU174" s="392" t="s">
        <v>292</v>
      </c>
      <c r="GV174" s="393" t="s">
        <v>292</v>
      </c>
      <c r="GW174" s="394" t="s">
        <v>292</v>
      </c>
      <c r="GX174" s="386"/>
      <c r="GY174" s="395"/>
      <c r="GZ174" s="415"/>
      <c r="HA174" s="387" t="str">
        <f t="shared" si="328"/>
        <v/>
      </c>
      <c r="HB174" s="388" t="s">
        <v>292</v>
      </c>
      <c r="HC174" s="389" t="s">
        <v>292</v>
      </c>
      <c r="HD174" s="389" t="s">
        <v>292</v>
      </c>
      <c r="HE174" s="390" t="s">
        <v>292</v>
      </c>
      <c r="HF174" s="391" t="s">
        <v>292</v>
      </c>
      <c r="HG174" s="392" t="s">
        <v>292</v>
      </c>
      <c r="HH174" s="393" t="s">
        <v>292</v>
      </c>
      <c r="HI174" s="394" t="s">
        <v>292</v>
      </c>
      <c r="HJ174" s="386" t="s">
        <v>292</v>
      </c>
      <c r="HK174" s="395"/>
      <c r="HM174" s="387" t="str">
        <f t="shared" si="329"/>
        <v/>
      </c>
      <c r="HN174" s="388" t="s">
        <v>292</v>
      </c>
      <c r="HO174" s="396"/>
      <c r="HP174" s="389"/>
      <c r="HQ174" s="390" t="s">
        <v>292</v>
      </c>
      <c r="HR174" s="391" t="s">
        <v>292</v>
      </c>
      <c r="HS174" s="392" t="s">
        <v>292</v>
      </c>
      <c r="HT174" s="393" t="s">
        <v>292</v>
      </c>
      <c r="HU174" s="394" t="s">
        <v>292</v>
      </c>
      <c r="HV174" s="386" t="s">
        <v>292</v>
      </c>
      <c r="HW174" s="395"/>
      <c r="HY174" s="387" t="str">
        <f t="shared" si="330"/>
        <v/>
      </c>
      <c r="HZ174" s="388" t="s">
        <v>292</v>
      </c>
      <c r="IA174" s="419" t="s">
        <v>292</v>
      </c>
      <c r="IB174" s="419" t="s">
        <v>292</v>
      </c>
      <c r="IC174" s="390" t="s">
        <v>292</v>
      </c>
      <c r="ID174" s="391" t="s">
        <v>292</v>
      </c>
      <c r="IE174" s="392" t="s">
        <v>292</v>
      </c>
      <c r="IF174" s="393" t="s">
        <v>292</v>
      </c>
      <c r="IG174" s="394" t="s">
        <v>292</v>
      </c>
      <c r="IH174" s="386" t="s">
        <v>292</v>
      </c>
      <c r="II174" s="395"/>
      <c r="IK174" s="387" t="str">
        <f t="shared" si="331"/>
        <v/>
      </c>
      <c r="IL174" s="388" t="s">
        <v>292</v>
      </c>
      <c r="IM174" s="419" t="s">
        <v>292</v>
      </c>
      <c r="IN174" s="419" t="s">
        <v>292</v>
      </c>
      <c r="IO174" s="390" t="s">
        <v>292</v>
      </c>
      <c r="IP174" s="391" t="s">
        <v>292</v>
      </c>
      <c r="IQ174" s="392" t="s">
        <v>292</v>
      </c>
      <c r="IR174" s="393" t="s">
        <v>292</v>
      </c>
      <c r="IS174" s="394" t="s">
        <v>292</v>
      </c>
      <c r="IT174" s="386" t="s">
        <v>292</v>
      </c>
      <c r="IU174" s="395"/>
      <c r="IV174" s="364" t="s">
        <v>292</v>
      </c>
      <c r="IW174" s="387" t="str">
        <f t="shared" si="456"/>
        <v/>
      </c>
      <c r="IX174" s="388" t="str">
        <f t="shared" si="457"/>
        <v/>
      </c>
      <c r="IY174" s="419" t="str">
        <f t="shared" si="462"/>
        <v/>
      </c>
      <c r="IZ174" s="396" t="str">
        <f t="shared" si="463"/>
        <v/>
      </c>
      <c r="JA174" s="390" t="str">
        <f t="shared" si="458"/>
        <v/>
      </c>
      <c r="JB174" s="391" t="str">
        <f t="shared" si="464"/>
        <v/>
      </c>
      <c r="JC174" s="392" t="str">
        <f t="shared" si="459"/>
        <v/>
      </c>
      <c r="JD174" s="393" t="str">
        <f t="shared" si="460"/>
        <v/>
      </c>
      <c r="JE174" s="394" t="str">
        <f t="shared" si="455"/>
        <v/>
      </c>
      <c r="JF174" s="386" t="str">
        <f t="shared" si="461"/>
        <v/>
      </c>
      <c r="JG174" s="395"/>
      <c r="JH174" s="420" t="s">
        <v>292</v>
      </c>
      <c r="JI174" s="387" t="str">
        <f t="shared" si="411"/>
        <v/>
      </c>
      <c r="JJ174" s="388" t="str">
        <f t="shared" si="412"/>
        <v/>
      </c>
      <c r="JK174" s="419" t="str">
        <f t="shared" si="420"/>
        <v/>
      </c>
      <c r="JL174" s="396" t="str">
        <f t="shared" si="413"/>
        <v/>
      </c>
      <c r="JM174" s="390" t="str">
        <f t="shared" si="414"/>
        <v/>
      </c>
      <c r="JN174" s="391" t="str">
        <f t="shared" si="415"/>
        <v/>
      </c>
      <c r="JO174" s="392" t="str">
        <f t="shared" si="416"/>
        <v/>
      </c>
      <c r="JP174" s="393" t="str">
        <f t="shared" si="417"/>
        <v/>
      </c>
      <c r="JQ174" s="394" t="str">
        <f t="shared" si="418"/>
        <v/>
      </c>
      <c r="JR174" s="386" t="str">
        <f t="shared" si="419"/>
        <v/>
      </c>
      <c r="JS174" s="395"/>
      <c r="JT174" s="420" t="s">
        <v>292</v>
      </c>
      <c r="JU174" s="387" t="str">
        <f t="shared" si="394"/>
        <v/>
      </c>
      <c r="JV174" s="388" t="str">
        <f t="shared" si="395"/>
        <v/>
      </c>
      <c r="JW174" s="419" t="str">
        <f t="shared" si="396"/>
        <v/>
      </c>
      <c r="JX174" s="396" t="str">
        <f t="shared" si="397"/>
        <v/>
      </c>
      <c r="JY174" s="390" t="str">
        <f t="shared" si="398"/>
        <v/>
      </c>
      <c r="JZ174" s="391" t="str">
        <f t="shared" si="399"/>
        <v/>
      </c>
      <c r="KA174" s="392" t="str">
        <f t="shared" si="400"/>
        <v/>
      </c>
      <c r="KB174" s="393" t="str">
        <f t="shared" si="401"/>
        <v/>
      </c>
      <c r="KC174" s="394" t="str">
        <f t="shared" si="402"/>
        <v/>
      </c>
      <c r="KD174" s="386" t="str">
        <f t="shared" si="403"/>
        <v/>
      </c>
      <c r="KE174" s="395"/>
      <c r="KG174" s="387" t="str">
        <f t="shared" si="385"/>
        <v/>
      </c>
      <c r="KH174" s="388" t="str">
        <f t="shared" si="386"/>
        <v/>
      </c>
      <c r="KI174" s="419" t="str">
        <f t="shared" si="387"/>
        <v/>
      </c>
      <c r="KJ174" s="396" t="str">
        <f t="shared" si="388"/>
        <v/>
      </c>
      <c r="KK174" s="390" t="str">
        <f t="shared" si="389"/>
        <v/>
      </c>
      <c r="KL174" s="391" t="str">
        <f t="shared" si="404"/>
        <v/>
      </c>
      <c r="KM174" s="392" t="str">
        <f t="shared" si="390"/>
        <v/>
      </c>
      <c r="KN174" s="393" t="str">
        <f t="shared" si="391"/>
        <v/>
      </c>
      <c r="KO174" s="394" t="str">
        <f t="shared" si="392"/>
        <v/>
      </c>
      <c r="KP174" s="386" t="str">
        <f t="shared" si="393"/>
        <v/>
      </c>
      <c r="KQ174" s="395"/>
    </row>
    <row r="175" spans="1:304" ht="13.5" customHeight="1">
      <c r="A175" s="385"/>
      <c r="B175" s="415" t="s">
        <v>328</v>
      </c>
      <c r="E175" s="387" t="str">
        <f t="shared" si="311"/>
        <v/>
      </c>
      <c r="F175" s="388"/>
      <c r="G175" s="389"/>
      <c r="H175" s="389"/>
      <c r="I175" s="390"/>
      <c r="J175" s="391"/>
      <c r="K175" s="392"/>
      <c r="L175" s="393"/>
      <c r="M175" s="394"/>
      <c r="O175" s="395"/>
      <c r="P175" s="415"/>
      <c r="Q175" s="387" t="str">
        <f t="shared" si="312"/>
        <v/>
      </c>
      <c r="R175" s="388"/>
      <c r="S175" s="389"/>
      <c r="T175" s="389"/>
      <c r="U175" s="390"/>
      <c r="V175" s="391"/>
      <c r="W175" s="392"/>
      <c r="X175" s="393"/>
      <c r="Y175" s="394"/>
      <c r="AA175" s="395"/>
      <c r="AB175" s="415"/>
      <c r="AC175" s="387" t="str">
        <f t="shared" si="313"/>
        <v/>
      </c>
      <c r="AD175" s="388"/>
      <c r="AE175" s="389"/>
      <c r="AF175" s="389"/>
      <c r="AG175" s="390"/>
      <c r="AH175" s="391"/>
      <c r="AI175" s="392"/>
      <c r="AJ175" s="393"/>
      <c r="AK175" s="394"/>
      <c r="AL175" s="386"/>
      <c r="AM175" s="395"/>
      <c r="AN175" s="415"/>
      <c r="AO175" s="387" t="str">
        <f t="shared" si="314"/>
        <v/>
      </c>
      <c r="AP175" s="388"/>
      <c r="AQ175" s="389"/>
      <c r="AR175" s="389"/>
      <c r="AS175" s="390"/>
      <c r="AT175" s="391"/>
      <c r="AU175" s="392"/>
      <c r="AV175" s="393"/>
      <c r="AW175" s="394"/>
      <c r="AX175" s="386"/>
      <c r="AY175" s="395"/>
      <c r="AZ175" s="415"/>
      <c r="BA175" s="387" t="str">
        <f t="shared" si="315"/>
        <v/>
      </c>
      <c r="BB175" s="388"/>
      <c r="BC175" s="389"/>
      <c r="BD175" s="389"/>
      <c r="BE175" s="390"/>
      <c r="BF175" s="391"/>
      <c r="BG175" s="392"/>
      <c r="BH175" s="393"/>
      <c r="BI175" s="394"/>
      <c r="BJ175" s="386"/>
      <c r="BK175" s="395"/>
      <c r="BL175" s="415"/>
      <c r="BM175" s="387" t="str">
        <f t="shared" si="316"/>
        <v/>
      </c>
      <c r="BN175" s="388"/>
      <c r="BO175" s="389"/>
      <c r="BP175" s="389"/>
      <c r="BQ175" s="390"/>
      <c r="BR175" s="391"/>
      <c r="BS175" s="392"/>
      <c r="BT175" s="393"/>
      <c r="BU175" s="394"/>
      <c r="BV175" s="386"/>
      <c r="BW175" s="395"/>
      <c r="BX175" s="421"/>
      <c r="BY175" s="387" t="str">
        <f t="shared" si="317"/>
        <v/>
      </c>
      <c r="BZ175" s="388"/>
      <c r="CA175" s="389"/>
      <c r="CB175" s="389"/>
      <c r="CC175" s="390"/>
      <c r="CD175" s="391"/>
      <c r="CE175" s="392"/>
      <c r="CF175" s="393"/>
      <c r="CG175" s="394"/>
      <c r="CH175" s="386"/>
      <c r="CI175" s="395"/>
      <c r="CJ175" s="421"/>
      <c r="CK175" s="387" t="str">
        <f t="shared" si="318"/>
        <v/>
      </c>
      <c r="CL175" s="388"/>
      <c r="CM175" s="389"/>
      <c r="CN175" s="389"/>
      <c r="CO175" s="390"/>
      <c r="CP175" s="391"/>
      <c r="CQ175" s="392"/>
      <c r="CR175" s="393"/>
      <c r="CS175" s="394"/>
      <c r="CT175" s="386"/>
      <c r="CU175" s="395"/>
      <c r="CV175" s="415"/>
      <c r="CW175" s="387" t="str">
        <f t="shared" si="319"/>
        <v/>
      </c>
      <c r="CX175" s="388"/>
      <c r="CY175" s="389"/>
      <c r="CZ175" s="389"/>
      <c r="DA175" s="390"/>
      <c r="DB175" s="391"/>
      <c r="DC175" s="392"/>
      <c r="DD175" s="393"/>
      <c r="DE175" s="394"/>
      <c r="DF175" s="386"/>
      <c r="DG175" s="395"/>
      <c r="DH175" s="415"/>
      <c r="DI175" s="387">
        <f t="shared" si="320"/>
        <v>37007</v>
      </c>
      <c r="DJ175" s="388" t="s">
        <v>366</v>
      </c>
      <c r="DK175" s="389">
        <v>36914</v>
      </c>
      <c r="DL175" s="389">
        <v>37007</v>
      </c>
      <c r="DM175" s="390" t="s">
        <v>628</v>
      </c>
      <c r="DN175" s="391" t="s">
        <v>629</v>
      </c>
      <c r="DO175" s="392" t="s">
        <v>615</v>
      </c>
      <c r="DP175" s="393" t="s">
        <v>1335</v>
      </c>
      <c r="DQ175" s="394" t="s">
        <v>630</v>
      </c>
      <c r="DR175" s="386" t="s">
        <v>292</v>
      </c>
      <c r="DS175" s="395"/>
      <c r="DT175" s="418"/>
      <c r="DU175" s="387" t="str">
        <f t="shared" si="321"/>
        <v/>
      </c>
      <c r="DV175" s="388"/>
      <c r="DW175" s="389"/>
      <c r="DX175" s="389"/>
      <c r="DY175" s="390"/>
      <c r="DZ175" s="391"/>
      <c r="EA175" s="392"/>
      <c r="EB175" s="393"/>
      <c r="EC175" s="394"/>
      <c r="ED175" s="386"/>
      <c r="EE175" s="395"/>
      <c r="EF175" s="415"/>
      <c r="EG175" s="387" t="str">
        <f t="shared" si="322"/>
        <v/>
      </c>
      <c r="EH175" s="388"/>
      <c r="EI175" s="389"/>
      <c r="EJ175" s="389"/>
      <c r="EK175" s="390"/>
      <c r="EL175" s="391"/>
      <c r="EM175" s="392"/>
      <c r="EN175" s="393"/>
      <c r="EO175" s="394"/>
      <c r="EP175" s="386"/>
      <c r="EQ175" s="395"/>
      <c r="ER175" s="418"/>
      <c r="ES175" s="387" t="str">
        <f t="shared" si="323"/>
        <v/>
      </c>
      <c r="ET175" s="388"/>
      <c r="EU175" s="389"/>
      <c r="EV175" s="389"/>
      <c r="EW175" s="390"/>
      <c r="EX175" s="391"/>
      <c r="EY175" s="392"/>
      <c r="EZ175" s="393"/>
      <c r="FA175" s="394"/>
      <c r="FB175" s="386"/>
      <c r="FC175" s="395"/>
      <c r="FD175" s="418"/>
      <c r="FE175" s="387" t="str">
        <f t="shared" si="324"/>
        <v/>
      </c>
      <c r="FF175" s="388"/>
      <c r="FG175" s="389"/>
      <c r="FH175" s="389"/>
      <c r="FI175" s="390"/>
      <c r="FJ175" s="391"/>
      <c r="FK175" s="392"/>
      <c r="FL175" s="393"/>
      <c r="FM175" s="394"/>
      <c r="FN175" s="386"/>
      <c r="FO175" s="395"/>
      <c r="FP175" s="415"/>
      <c r="FQ175" s="387" t="str">
        <f t="shared" si="325"/>
        <v/>
      </c>
      <c r="FR175" s="388"/>
      <c r="FS175" s="389"/>
      <c r="FT175" s="389"/>
      <c r="FU175" s="390"/>
      <c r="FV175" s="391"/>
      <c r="FW175" s="392"/>
      <c r="FX175" s="393"/>
      <c r="FY175" s="394"/>
      <c r="FZ175" s="386"/>
      <c r="GA175" s="395"/>
      <c r="GB175" s="415"/>
      <c r="GC175" s="387" t="str">
        <f t="shared" si="326"/>
        <v/>
      </c>
      <c r="GD175" s="388"/>
      <c r="GE175" s="389"/>
      <c r="GF175" s="389"/>
      <c r="GG175" s="390"/>
      <c r="GH175" s="391"/>
      <c r="GI175" s="392"/>
      <c r="GJ175" s="393"/>
      <c r="GK175" s="394"/>
      <c r="GL175" s="386"/>
      <c r="GM175" s="395"/>
      <c r="GN175" s="415"/>
      <c r="GO175" s="387" t="str">
        <f t="shared" si="327"/>
        <v/>
      </c>
      <c r="GP175" s="388"/>
      <c r="GQ175" s="389"/>
      <c r="GR175" s="389"/>
      <c r="GS175" s="390"/>
      <c r="GT175" s="391"/>
      <c r="GU175" s="392"/>
      <c r="GV175" s="393"/>
      <c r="GW175" s="394"/>
      <c r="GX175" s="386"/>
      <c r="GY175" s="395"/>
      <c r="GZ175" s="415"/>
      <c r="HA175" s="387" t="str">
        <f t="shared" si="328"/>
        <v/>
      </c>
      <c r="HB175" s="388"/>
      <c r="HC175" s="389"/>
      <c r="HD175" s="389"/>
      <c r="HE175" s="390"/>
      <c r="HF175" s="391"/>
      <c r="HG175" s="392"/>
      <c r="HH175" s="393"/>
      <c r="HI175" s="394"/>
      <c r="HJ175" s="386"/>
      <c r="HK175" s="395"/>
      <c r="HM175" s="387" t="str">
        <f t="shared" si="329"/>
        <v/>
      </c>
      <c r="HN175" s="388" t="s">
        <v>292</v>
      </c>
      <c r="HO175" s="396"/>
      <c r="HP175" s="389"/>
      <c r="HQ175" s="390" t="s">
        <v>292</v>
      </c>
      <c r="HR175" s="391" t="s">
        <v>292</v>
      </c>
      <c r="HS175" s="392" t="s">
        <v>292</v>
      </c>
      <c r="HT175" s="393" t="s">
        <v>292</v>
      </c>
      <c r="HU175" s="394" t="s">
        <v>292</v>
      </c>
      <c r="HV175" s="386" t="s">
        <v>292</v>
      </c>
      <c r="HW175" s="395"/>
      <c r="HY175" s="387" t="str">
        <f t="shared" si="330"/>
        <v/>
      </c>
      <c r="HZ175" s="388" t="s">
        <v>292</v>
      </c>
      <c r="IA175" s="419" t="s">
        <v>292</v>
      </c>
      <c r="IB175" s="419" t="s">
        <v>292</v>
      </c>
      <c r="IC175" s="390" t="s">
        <v>292</v>
      </c>
      <c r="ID175" s="391" t="s">
        <v>292</v>
      </c>
      <c r="IE175" s="392" t="s">
        <v>292</v>
      </c>
      <c r="IF175" s="393" t="s">
        <v>292</v>
      </c>
      <c r="IG175" s="394" t="s">
        <v>292</v>
      </c>
      <c r="IH175" s="386" t="s">
        <v>292</v>
      </c>
      <c r="II175" s="395"/>
      <c r="IK175" s="387" t="str">
        <f t="shared" si="331"/>
        <v/>
      </c>
      <c r="IL175" s="388" t="s">
        <v>292</v>
      </c>
      <c r="IM175" s="419" t="s">
        <v>292</v>
      </c>
      <c r="IN175" s="419" t="s">
        <v>292</v>
      </c>
      <c r="IO175" s="390" t="s">
        <v>292</v>
      </c>
      <c r="IP175" s="391" t="s">
        <v>292</v>
      </c>
      <c r="IQ175" s="392" t="s">
        <v>292</v>
      </c>
      <c r="IR175" s="393" t="s">
        <v>292</v>
      </c>
      <c r="IS175" s="394" t="s">
        <v>292</v>
      </c>
      <c r="IT175" s="386" t="s">
        <v>292</v>
      </c>
      <c r="IU175" s="395"/>
      <c r="IV175" s="364" t="s">
        <v>292</v>
      </c>
      <c r="IW175" s="387" t="str">
        <f t="shared" si="456"/>
        <v/>
      </c>
      <c r="IX175" s="388" t="str">
        <f t="shared" si="457"/>
        <v/>
      </c>
      <c r="IY175" s="419" t="str">
        <f t="shared" si="462"/>
        <v/>
      </c>
      <c r="IZ175" s="396" t="str">
        <f t="shared" si="463"/>
        <v/>
      </c>
      <c r="JA175" s="390" t="str">
        <f t="shared" si="458"/>
        <v/>
      </c>
      <c r="JB175" s="391" t="str">
        <f t="shared" si="464"/>
        <v/>
      </c>
      <c r="JC175" s="392" t="str">
        <f t="shared" si="459"/>
        <v/>
      </c>
      <c r="JD175" s="393" t="str">
        <f t="shared" si="460"/>
        <v/>
      </c>
      <c r="JE175" s="394" t="str">
        <f t="shared" si="455"/>
        <v/>
      </c>
      <c r="JF175" s="386" t="str">
        <f t="shared" si="461"/>
        <v/>
      </c>
      <c r="JG175" s="395"/>
      <c r="JH175" s="420" t="s">
        <v>292</v>
      </c>
      <c r="JI175" s="387" t="str">
        <f t="shared" si="411"/>
        <v/>
      </c>
      <c r="JJ175" s="388" t="str">
        <f t="shared" si="412"/>
        <v/>
      </c>
      <c r="JK175" s="419" t="str">
        <f t="shared" si="420"/>
        <v/>
      </c>
      <c r="JL175" s="396" t="str">
        <f t="shared" si="413"/>
        <v/>
      </c>
      <c r="JM175" s="390" t="str">
        <f t="shared" si="414"/>
        <v/>
      </c>
      <c r="JN175" s="391" t="str">
        <f t="shared" si="415"/>
        <v/>
      </c>
      <c r="JO175" s="392" t="str">
        <f t="shared" si="416"/>
        <v/>
      </c>
      <c r="JP175" s="393" t="str">
        <f t="shared" si="417"/>
        <v/>
      </c>
      <c r="JQ175" s="394" t="str">
        <f t="shared" si="418"/>
        <v/>
      </c>
      <c r="JR175" s="386" t="str">
        <f t="shared" si="419"/>
        <v/>
      </c>
      <c r="JS175" s="395"/>
      <c r="JT175" s="420" t="s">
        <v>292</v>
      </c>
      <c r="JU175" s="387" t="str">
        <f t="shared" si="394"/>
        <v/>
      </c>
      <c r="JV175" s="388" t="str">
        <f t="shared" si="395"/>
        <v/>
      </c>
      <c r="JW175" s="419" t="str">
        <f t="shared" si="396"/>
        <v/>
      </c>
      <c r="JX175" s="396" t="str">
        <f t="shared" si="397"/>
        <v/>
      </c>
      <c r="JY175" s="390" t="str">
        <f t="shared" si="398"/>
        <v/>
      </c>
      <c r="JZ175" s="391" t="str">
        <f t="shared" si="399"/>
        <v/>
      </c>
      <c r="KA175" s="392" t="str">
        <f t="shared" si="400"/>
        <v/>
      </c>
      <c r="KB175" s="393" t="str">
        <f t="shared" si="401"/>
        <v/>
      </c>
      <c r="KC175" s="394" t="str">
        <f t="shared" si="402"/>
        <v/>
      </c>
      <c r="KD175" s="386" t="str">
        <f t="shared" si="403"/>
        <v/>
      </c>
      <c r="KE175" s="395"/>
      <c r="KG175" s="387" t="str">
        <f t="shared" si="385"/>
        <v/>
      </c>
      <c r="KH175" s="388" t="str">
        <f t="shared" si="386"/>
        <v/>
      </c>
      <c r="KI175" s="419" t="str">
        <f t="shared" si="387"/>
        <v/>
      </c>
      <c r="KJ175" s="396" t="str">
        <f t="shared" si="388"/>
        <v/>
      </c>
      <c r="KK175" s="390" t="str">
        <f t="shared" si="389"/>
        <v/>
      </c>
      <c r="KL175" s="391" t="str">
        <f t="shared" si="404"/>
        <v/>
      </c>
      <c r="KM175" s="392" t="str">
        <f t="shared" si="390"/>
        <v/>
      </c>
      <c r="KN175" s="393" t="str">
        <f t="shared" si="391"/>
        <v/>
      </c>
      <c r="KO175" s="394" t="str">
        <f t="shared" si="392"/>
        <v/>
      </c>
      <c r="KP175" s="386" t="str">
        <f t="shared" si="393"/>
        <v/>
      </c>
      <c r="KQ175" s="395"/>
    </row>
    <row r="176" spans="1:304" ht="13.5" customHeight="1">
      <c r="A176" s="385"/>
      <c r="B176" s="421" t="s">
        <v>329</v>
      </c>
      <c r="E176" s="387" t="str">
        <f t="shared" ref="E176:E241" si="499">IF(I176="","",E$3)</f>
        <v/>
      </c>
      <c r="F176" s="388" t="s">
        <v>292</v>
      </c>
      <c r="G176" s="389" t="s">
        <v>292</v>
      </c>
      <c r="H176" s="389" t="s">
        <v>292</v>
      </c>
      <c r="I176" s="390" t="s">
        <v>292</v>
      </c>
      <c r="J176" s="391" t="s">
        <v>292</v>
      </c>
      <c r="K176" s="392" t="s">
        <v>292</v>
      </c>
      <c r="L176" s="393" t="s">
        <v>292</v>
      </c>
      <c r="M176" s="394" t="s">
        <v>292</v>
      </c>
      <c r="N176" s="386" t="s">
        <v>292</v>
      </c>
      <c r="O176" s="395"/>
      <c r="P176" s="415"/>
      <c r="Q176" s="387" t="str">
        <f t="shared" ref="Q176:Q241" si="500">IF(U176="","",Q$3)</f>
        <v/>
      </c>
      <c r="R176" s="388" t="s">
        <v>292</v>
      </c>
      <c r="S176" s="389" t="s">
        <v>292</v>
      </c>
      <c r="T176" s="389" t="s">
        <v>292</v>
      </c>
      <c r="U176" s="390" t="s">
        <v>292</v>
      </c>
      <c r="V176" s="391" t="s">
        <v>292</v>
      </c>
      <c r="W176" s="392" t="s">
        <v>292</v>
      </c>
      <c r="X176" s="393" t="s">
        <v>292</v>
      </c>
      <c r="Y176" s="394" t="s">
        <v>292</v>
      </c>
      <c r="Z176" s="386" t="s">
        <v>292</v>
      </c>
      <c r="AA176" s="395"/>
      <c r="AB176" s="415"/>
      <c r="AC176" s="387" t="str">
        <f t="shared" ref="AC176:AC241" si="501">IF(AG176="","",AC$3)</f>
        <v/>
      </c>
      <c r="AD176" s="388" t="s">
        <v>292</v>
      </c>
      <c r="AE176" s="389" t="s">
        <v>292</v>
      </c>
      <c r="AF176" s="389" t="s">
        <v>292</v>
      </c>
      <c r="AG176" s="390" t="s">
        <v>292</v>
      </c>
      <c r="AH176" s="391" t="s">
        <v>292</v>
      </c>
      <c r="AI176" s="392" t="s">
        <v>292</v>
      </c>
      <c r="AJ176" s="393" t="s">
        <v>292</v>
      </c>
      <c r="AK176" s="394" t="s">
        <v>292</v>
      </c>
      <c r="AL176" s="386" t="s">
        <v>292</v>
      </c>
      <c r="AM176" s="395"/>
      <c r="AN176" s="415"/>
      <c r="AO176" s="387" t="str">
        <f t="shared" ref="AO176:AO241" si="502">IF(AS176="","",AO$3)</f>
        <v/>
      </c>
      <c r="AP176" s="388" t="s">
        <v>292</v>
      </c>
      <c r="AQ176" s="389" t="s">
        <v>292</v>
      </c>
      <c r="AR176" s="389" t="s">
        <v>292</v>
      </c>
      <c r="AS176" s="390" t="s">
        <v>292</v>
      </c>
      <c r="AT176" s="391" t="s">
        <v>292</v>
      </c>
      <c r="AU176" s="392" t="s">
        <v>292</v>
      </c>
      <c r="AV176" s="393" t="s">
        <v>292</v>
      </c>
      <c r="AW176" s="394" t="s">
        <v>292</v>
      </c>
      <c r="AX176" s="386" t="s">
        <v>292</v>
      </c>
      <c r="AY176" s="395"/>
      <c r="AZ176" s="415"/>
      <c r="BA176" s="387" t="str">
        <f t="shared" ref="BA176:BA241" si="503">IF(BE176="","",BA$3)</f>
        <v/>
      </c>
      <c r="BB176" s="388" t="s">
        <v>292</v>
      </c>
      <c r="BC176" s="389" t="s">
        <v>292</v>
      </c>
      <c r="BD176" s="389" t="s">
        <v>292</v>
      </c>
      <c r="BE176" s="390" t="s">
        <v>292</v>
      </c>
      <c r="BF176" s="391" t="s">
        <v>292</v>
      </c>
      <c r="BG176" s="392" t="s">
        <v>292</v>
      </c>
      <c r="BH176" s="393" t="s">
        <v>292</v>
      </c>
      <c r="BI176" s="394" t="s">
        <v>292</v>
      </c>
      <c r="BJ176" s="386" t="s">
        <v>292</v>
      </c>
      <c r="BK176" s="395"/>
      <c r="BL176" s="415"/>
      <c r="BM176" s="387" t="str">
        <f t="shared" ref="BM176:BM241" si="504">IF(BQ176="","",BM$3)</f>
        <v/>
      </c>
      <c r="BN176" s="388" t="s">
        <v>292</v>
      </c>
      <c r="BO176" s="389" t="s">
        <v>292</v>
      </c>
      <c r="BP176" s="389" t="s">
        <v>292</v>
      </c>
      <c r="BQ176" s="390" t="s">
        <v>292</v>
      </c>
      <c r="BR176" s="391" t="s">
        <v>292</v>
      </c>
      <c r="BS176" s="392" t="s">
        <v>292</v>
      </c>
      <c r="BT176" s="393" t="s">
        <v>292</v>
      </c>
      <c r="BU176" s="394" t="s">
        <v>292</v>
      </c>
      <c r="BV176" s="386" t="s">
        <v>292</v>
      </c>
      <c r="BW176" s="395"/>
      <c r="BX176" s="421"/>
      <c r="BY176" s="387" t="str">
        <f t="shared" ref="BY176:BY241" si="505">IF(CC176="","",BY$3)</f>
        <v/>
      </c>
      <c r="BZ176" s="388" t="s">
        <v>292</v>
      </c>
      <c r="CA176" s="389" t="s">
        <v>292</v>
      </c>
      <c r="CB176" s="389" t="s">
        <v>292</v>
      </c>
      <c r="CC176" s="390" t="s">
        <v>292</v>
      </c>
      <c r="CD176" s="391" t="s">
        <v>292</v>
      </c>
      <c r="CE176" s="392" t="s">
        <v>292</v>
      </c>
      <c r="CF176" s="393" t="s">
        <v>292</v>
      </c>
      <c r="CG176" s="394" t="s">
        <v>292</v>
      </c>
      <c r="CH176" s="386" t="s">
        <v>292</v>
      </c>
      <c r="CI176" s="395"/>
      <c r="CJ176" s="421"/>
      <c r="CK176" s="387" t="str">
        <f t="shared" ref="CK176:CK241" si="506">IF(CO176="","",CK$3)</f>
        <v/>
      </c>
      <c r="CL176" s="388" t="s">
        <v>292</v>
      </c>
      <c r="CM176" s="389" t="s">
        <v>292</v>
      </c>
      <c r="CN176" s="389" t="s">
        <v>292</v>
      </c>
      <c r="CO176" s="390" t="s">
        <v>292</v>
      </c>
      <c r="CP176" s="391" t="s">
        <v>292</v>
      </c>
      <c r="CQ176" s="392" t="s">
        <v>292</v>
      </c>
      <c r="CR176" s="393" t="s">
        <v>292</v>
      </c>
      <c r="CS176" s="394" t="s">
        <v>292</v>
      </c>
      <c r="CT176" s="386" t="s">
        <v>292</v>
      </c>
      <c r="CU176" s="395"/>
      <c r="CV176" s="415"/>
      <c r="CW176" s="387" t="str">
        <f t="shared" ref="CW176:CW241" si="507">IF(DA176="","",CW$3)</f>
        <v/>
      </c>
      <c r="CX176" s="388" t="s">
        <v>292</v>
      </c>
      <c r="CY176" s="389" t="s">
        <v>292</v>
      </c>
      <c r="CZ176" s="389" t="s">
        <v>292</v>
      </c>
      <c r="DA176" s="390" t="s">
        <v>292</v>
      </c>
      <c r="DB176" s="391" t="s">
        <v>292</v>
      </c>
      <c r="DC176" s="392" t="s">
        <v>292</v>
      </c>
      <c r="DD176" s="393" t="s">
        <v>292</v>
      </c>
      <c r="DE176" s="394" t="s">
        <v>292</v>
      </c>
      <c r="DF176" s="386" t="s">
        <v>292</v>
      </c>
      <c r="DG176" s="395"/>
      <c r="DH176" s="415"/>
      <c r="DI176" s="387">
        <f t="shared" ref="DI176:DI241" si="508">IF(DM176="","",DI$3)</f>
        <v>37007</v>
      </c>
      <c r="DJ176" s="388" t="s">
        <v>366</v>
      </c>
      <c r="DK176" s="389">
        <v>36865</v>
      </c>
      <c r="DL176" s="389">
        <v>36914</v>
      </c>
      <c r="DM176" s="390" t="s">
        <v>642</v>
      </c>
      <c r="DN176" s="391" t="s">
        <v>632</v>
      </c>
      <c r="DO176" s="392" t="s">
        <v>615</v>
      </c>
      <c r="DP176" s="393" t="s">
        <v>1335</v>
      </c>
      <c r="DQ176" s="394" t="s">
        <v>643</v>
      </c>
      <c r="DR176" s="386" t="s">
        <v>292</v>
      </c>
      <c r="DS176" s="395"/>
      <c r="DT176" s="415"/>
      <c r="DU176" s="387">
        <f t="shared" ref="DU176:DU241" si="509">IF(DY176="","",DU$3)</f>
        <v>37944</v>
      </c>
      <c r="DV176" s="388" t="s">
        <v>367</v>
      </c>
      <c r="DW176" s="389">
        <v>37007</v>
      </c>
      <c r="DX176" s="389">
        <v>37529</v>
      </c>
      <c r="DY176" s="390" t="s">
        <v>773</v>
      </c>
      <c r="DZ176" s="391" t="s">
        <v>625</v>
      </c>
      <c r="EA176" s="392" t="s">
        <v>615</v>
      </c>
      <c r="EB176" s="393" t="s">
        <v>1347</v>
      </c>
      <c r="EC176" s="394" t="s">
        <v>774</v>
      </c>
      <c r="ED176" s="386" t="s">
        <v>292</v>
      </c>
      <c r="EE176" s="395"/>
      <c r="EF176" s="415" t="s">
        <v>626</v>
      </c>
      <c r="EG176" s="387">
        <f t="shared" ref="EG176:EG241" si="510">IF(EK176="","",EG$3)</f>
        <v>38616</v>
      </c>
      <c r="EH176" s="388" t="s">
        <v>368</v>
      </c>
      <c r="EI176" s="389">
        <v>37944</v>
      </c>
      <c r="EJ176" s="389">
        <v>38616</v>
      </c>
      <c r="EK176" s="390" t="s">
        <v>773</v>
      </c>
      <c r="EL176" s="391" t="s">
        <v>625</v>
      </c>
      <c r="EM176" s="392" t="s">
        <v>615</v>
      </c>
      <c r="EN176" s="393" t="s">
        <v>1335</v>
      </c>
      <c r="EO176" s="394" t="s">
        <v>774</v>
      </c>
      <c r="EP176" s="386" t="s">
        <v>292</v>
      </c>
      <c r="EQ176" s="395"/>
      <c r="ER176" s="418"/>
      <c r="ES176" s="387">
        <f t="shared" ref="ES176:ES241" si="511">IF(EW176="","",ES$3)</f>
        <v>38986</v>
      </c>
      <c r="ET176" s="388" t="s">
        <v>369</v>
      </c>
      <c r="EU176" s="389">
        <v>38616</v>
      </c>
      <c r="EV176" s="389">
        <v>38656</v>
      </c>
      <c r="EW176" s="390" t="s">
        <v>773</v>
      </c>
      <c r="EX176" s="391" t="s">
        <v>625</v>
      </c>
      <c r="EY176" s="392" t="s">
        <v>615</v>
      </c>
      <c r="EZ176" s="393" t="s">
        <v>1335</v>
      </c>
      <c r="FA176" s="394" t="s">
        <v>774</v>
      </c>
      <c r="FB176" s="386" t="s">
        <v>292</v>
      </c>
      <c r="FC176" s="395"/>
      <c r="FD176" s="418"/>
      <c r="FE176" s="387">
        <f t="shared" ref="FE176:FE241" si="512">IF(FI176="","",FE$3)</f>
        <v>39351</v>
      </c>
      <c r="FF176" s="388" t="s">
        <v>370</v>
      </c>
      <c r="FG176" s="389">
        <v>38986</v>
      </c>
      <c r="FH176" s="389">
        <v>39351</v>
      </c>
      <c r="FI176" s="390" t="s">
        <v>702</v>
      </c>
      <c r="FJ176" s="391" t="s">
        <v>619</v>
      </c>
      <c r="FK176" s="392" t="s">
        <v>677</v>
      </c>
      <c r="FL176" s="393" t="s">
        <v>1347</v>
      </c>
      <c r="FM176" s="394" t="s">
        <v>703</v>
      </c>
      <c r="FN176" s="386" t="s">
        <v>292</v>
      </c>
      <c r="FO176" s="395"/>
      <c r="FP176" s="418" t="s">
        <v>626</v>
      </c>
      <c r="FQ176" s="387">
        <f t="shared" ref="FQ176:FQ241" si="513">IF(FU176="","",FQ$3)</f>
        <v>39662</v>
      </c>
      <c r="FR176" s="388" t="s">
        <v>372</v>
      </c>
      <c r="FS176" s="389">
        <v>39351</v>
      </c>
      <c r="FT176" s="389">
        <v>39662</v>
      </c>
      <c r="FU176" s="390" t="s">
        <v>702</v>
      </c>
      <c r="FV176" s="391" t="s">
        <v>619</v>
      </c>
      <c r="FW176" s="392" t="s">
        <v>677</v>
      </c>
      <c r="FX176" s="393" t="s">
        <v>1347</v>
      </c>
      <c r="FY176" s="394" t="s">
        <v>703</v>
      </c>
      <c r="FZ176" s="386" t="s">
        <v>292</v>
      </c>
      <c r="GA176" s="395"/>
      <c r="GB176" s="418" t="s">
        <v>626</v>
      </c>
      <c r="GC176" s="387">
        <f t="shared" ref="GC176:GC241" si="514">IF(GG176="","",GC$3)</f>
        <v>39715</v>
      </c>
      <c r="GD176" s="388" t="s">
        <v>373</v>
      </c>
      <c r="GE176" s="389">
        <v>39662</v>
      </c>
      <c r="GF176" s="389">
        <v>39715</v>
      </c>
      <c r="GG176" s="390" t="s">
        <v>671</v>
      </c>
      <c r="GH176" s="391" t="s">
        <v>645</v>
      </c>
      <c r="GI176" s="392" t="s">
        <v>615</v>
      </c>
      <c r="GJ176" s="393" t="s">
        <v>1335</v>
      </c>
      <c r="GK176" s="394" t="s">
        <v>672</v>
      </c>
      <c r="GL176" s="386" t="s">
        <v>292</v>
      </c>
      <c r="GM176" s="395"/>
      <c r="GN176" s="418"/>
      <c r="GO176" s="387">
        <f t="shared" ref="GO176:GO241" si="515">IF(GS176="","",GO$3)</f>
        <v>40072</v>
      </c>
      <c r="GP176" s="388" t="s">
        <v>374</v>
      </c>
      <c r="GQ176" s="389">
        <v>39715</v>
      </c>
      <c r="GR176" s="389">
        <v>39996</v>
      </c>
      <c r="GS176" s="390" t="s">
        <v>671</v>
      </c>
      <c r="GT176" s="391" t="s">
        <v>645</v>
      </c>
      <c r="GU176" s="392" t="s">
        <v>615</v>
      </c>
      <c r="GV176" s="393" t="s">
        <v>1335</v>
      </c>
      <c r="GW176" s="394" t="s">
        <v>672</v>
      </c>
      <c r="GX176" s="386"/>
      <c r="GY176" s="395"/>
      <c r="GZ176" s="418"/>
      <c r="HA176" s="387">
        <f t="shared" ref="HA176:HA241" si="516">IF(HE176="","",HA$3)</f>
        <v>40337</v>
      </c>
      <c r="HB176" s="388" t="s">
        <v>375</v>
      </c>
      <c r="HC176" s="389">
        <v>40072</v>
      </c>
      <c r="HD176" s="389">
        <v>40337</v>
      </c>
      <c r="HE176" s="390" t="s">
        <v>768</v>
      </c>
      <c r="HF176" s="391" t="s">
        <v>769</v>
      </c>
      <c r="HG176" s="392" t="s">
        <v>615</v>
      </c>
      <c r="HH176" s="393" t="s">
        <v>1336</v>
      </c>
      <c r="HI176" s="394" t="s">
        <v>770</v>
      </c>
      <c r="HJ176" s="386" t="s">
        <v>292</v>
      </c>
      <c r="HK176" s="395"/>
      <c r="HM176" s="387">
        <f t="shared" ref="HM176:HM241" si="517">IF(HQ176="","",HM$3)</f>
        <v>40788</v>
      </c>
      <c r="HN176" s="388" t="s">
        <v>1471</v>
      </c>
      <c r="HO176" s="396">
        <v>40337</v>
      </c>
      <c r="HP176" s="389">
        <v>40430</v>
      </c>
      <c r="HQ176" s="390" t="s">
        <v>1559</v>
      </c>
      <c r="HR176" s="391" t="s">
        <v>769</v>
      </c>
      <c r="HS176" s="392" t="s">
        <v>615</v>
      </c>
      <c r="HT176" s="393" t="s">
        <v>1336</v>
      </c>
      <c r="HU176" s="394" t="s">
        <v>1560</v>
      </c>
      <c r="HV176" s="386" t="s">
        <v>292</v>
      </c>
      <c r="HW176" s="395"/>
      <c r="HY176" s="387">
        <f t="shared" ref="HY176:HY241" si="518">IF(IC176="","",HY$3)</f>
        <v>41269</v>
      </c>
      <c r="HZ176" s="388" t="s">
        <v>1472</v>
      </c>
      <c r="IA176" s="419">
        <v>40788</v>
      </c>
      <c r="IB176" s="419">
        <v>41183</v>
      </c>
      <c r="IC176" s="390" t="s">
        <v>1561</v>
      </c>
      <c r="ID176" s="391" t="s">
        <v>1562</v>
      </c>
      <c r="IE176" s="392" t="s">
        <v>615</v>
      </c>
      <c r="IF176" s="393" t="s">
        <v>1336</v>
      </c>
      <c r="IG176" s="394" t="s">
        <v>1563</v>
      </c>
      <c r="IH176" s="386" t="s">
        <v>292</v>
      </c>
      <c r="II176" s="395"/>
      <c r="IJ176" s="420"/>
      <c r="IK176" s="387">
        <f t="shared" ref="IK176:IK239" si="519">IF(IO176="","",IK$3)</f>
        <v>41997</v>
      </c>
      <c r="IL176" s="388" t="s">
        <v>371</v>
      </c>
      <c r="IM176" s="419">
        <v>41269</v>
      </c>
      <c r="IN176" s="419">
        <f>IK$3</f>
        <v>41997</v>
      </c>
      <c r="IO176" s="390" t="s">
        <v>663</v>
      </c>
      <c r="IP176" s="391" t="s">
        <v>664</v>
      </c>
      <c r="IQ176" s="392" t="s">
        <v>615</v>
      </c>
      <c r="IR176" s="393" t="s">
        <v>1335</v>
      </c>
      <c r="IS176" s="394" t="s">
        <v>665</v>
      </c>
      <c r="IT176" s="386" t="s">
        <v>292</v>
      </c>
      <c r="IU176" s="395"/>
      <c r="IV176" s="420" t="s">
        <v>292</v>
      </c>
      <c r="IW176" s="387">
        <f t="shared" si="456"/>
        <v>43040</v>
      </c>
      <c r="IX176" s="388" t="str">
        <f t="shared" si="457"/>
        <v>Abe III</v>
      </c>
      <c r="IY176" s="419">
        <f t="shared" si="462"/>
        <v>41997</v>
      </c>
      <c r="IZ176" s="396">
        <v>42585</v>
      </c>
      <c r="JA176" s="390" t="str">
        <f t="shared" si="458"/>
        <v>Akira Amari</v>
      </c>
      <c r="JB176" s="391" t="str">
        <f t="shared" si="464"/>
        <v>1949</v>
      </c>
      <c r="JC176" s="392" t="str">
        <f t="shared" si="459"/>
        <v>male</v>
      </c>
      <c r="JD176" s="393" t="s">
        <v>1335</v>
      </c>
      <c r="JE176" s="394" t="str">
        <f t="shared" si="455"/>
        <v>Amari_Akira_1949</v>
      </c>
      <c r="JF176" s="386" t="str">
        <f t="shared" si="461"/>
        <v/>
      </c>
      <c r="JG176" s="395"/>
      <c r="JH176" s="42" t="s">
        <v>1845</v>
      </c>
      <c r="JI176" s="387">
        <f t="shared" si="411"/>
        <v>44090</v>
      </c>
      <c r="JJ176" s="388" t="str">
        <f t="shared" si="412"/>
        <v>Abe IV</v>
      </c>
      <c r="JK176" s="419">
        <f t="shared" si="420"/>
        <v>43040</v>
      </c>
      <c r="JL176" s="396">
        <v>43719</v>
      </c>
      <c r="JM176" s="390" t="str">
        <f t="shared" si="414"/>
        <v>Toshimitsu Motegi</v>
      </c>
      <c r="JN176" s="391" t="str">
        <f t="shared" si="415"/>
        <v>1955</v>
      </c>
      <c r="JO176" s="392" t="str">
        <f t="shared" si="416"/>
        <v>male</v>
      </c>
      <c r="JP176" s="393" t="str">
        <f t="shared" si="417"/>
        <v>jp_ldp01</v>
      </c>
      <c r="JQ176" s="394" t="str">
        <f t="shared" si="418"/>
        <v>Motegi_Toshimitsu_1955</v>
      </c>
      <c r="JR176" s="386" t="str">
        <f t="shared" si="419"/>
        <v/>
      </c>
      <c r="JS176" s="395"/>
      <c r="JT176" s="42" t="s">
        <v>2017</v>
      </c>
      <c r="JU176" s="387">
        <f t="shared" si="394"/>
        <v>44196</v>
      </c>
      <c r="JV176" s="388" t="str">
        <f t="shared" si="395"/>
        <v>Suga I</v>
      </c>
      <c r="JW176" s="419">
        <f t="shared" si="396"/>
        <v>44090</v>
      </c>
      <c r="JX176" s="396">
        <f t="shared" si="397"/>
        <v>44196</v>
      </c>
      <c r="JY176" s="390" t="str">
        <f t="shared" si="398"/>
        <v>Yasutoshi Nishimura</v>
      </c>
      <c r="JZ176" s="391" t="str">
        <f t="shared" si="399"/>
        <v>1962</v>
      </c>
      <c r="KA176" s="392" t="str">
        <f t="shared" si="400"/>
        <v>male</v>
      </c>
      <c r="KB176" s="393" t="str">
        <f t="shared" si="401"/>
        <v>jp_ldp01</v>
      </c>
      <c r="KC176" s="394" t="str">
        <f t="shared" si="402"/>
        <v>Nishimura_Yasutoshi_1962</v>
      </c>
      <c r="KD176" s="386" t="str">
        <f t="shared" si="403"/>
        <v/>
      </c>
      <c r="KE176" s="395"/>
      <c r="KF176" s="420" t="s">
        <v>2076</v>
      </c>
      <c r="KG176" s="387" t="str">
        <f t="shared" si="385"/>
        <v/>
      </c>
      <c r="KH176" s="388" t="str">
        <f t="shared" si="386"/>
        <v/>
      </c>
      <c r="KI176" s="419" t="str">
        <f t="shared" si="387"/>
        <v/>
      </c>
      <c r="KJ176" s="396" t="str">
        <f t="shared" si="388"/>
        <v/>
      </c>
      <c r="KK176" s="390" t="str">
        <f t="shared" si="389"/>
        <v/>
      </c>
      <c r="KL176" s="391" t="str">
        <f t="shared" si="404"/>
        <v/>
      </c>
      <c r="KM176" s="392" t="str">
        <f t="shared" si="390"/>
        <v/>
      </c>
      <c r="KN176" s="393" t="str">
        <f t="shared" si="391"/>
        <v/>
      </c>
      <c r="KO176" s="394" t="str">
        <f t="shared" si="392"/>
        <v/>
      </c>
      <c r="KP176" s="386" t="str">
        <f t="shared" si="393"/>
        <v/>
      </c>
      <c r="KQ176" s="395"/>
      <c r="KR176" s="420"/>
    </row>
    <row r="177" spans="1:304" ht="13.5" customHeight="1">
      <c r="A177" s="385"/>
      <c r="B177" s="421" t="s">
        <v>329</v>
      </c>
      <c r="E177" s="387" t="str">
        <f t="shared" si="499"/>
        <v/>
      </c>
      <c r="F177" s="388" t="s">
        <v>292</v>
      </c>
      <c r="G177" s="389" t="s">
        <v>292</v>
      </c>
      <c r="H177" s="389" t="s">
        <v>292</v>
      </c>
      <c r="I177" s="390" t="s">
        <v>292</v>
      </c>
      <c r="J177" s="391" t="s">
        <v>292</v>
      </c>
      <c r="K177" s="392" t="s">
        <v>292</v>
      </c>
      <c r="L177" s="393" t="s">
        <v>292</v>
      </c>
      <c r="M177" s="394" t="s">
        <v>292</v>
      </c>
      <c r="N177" s="386" t="s">
        <v>292</v>
      </c>
      <c r="O177" s="395"/>
      <c r="P177" s="415"/>
      <c r="Q177" s="387" t="str">
        <f t="shared" si="500"/>
        <v/>
      </c>
      <c r="R177" s="388" t="s">
        <v>292</v>
      </c>
      <c r="S177" s="389" t="s">
        <v>292</v>
      </c>
      <c r="T177" s="389" t="s">
        <v>292</v>
      </c>
      <c r="U177" s="390" t="s">
        <v>292</v>
      </c>
      <c r="V177" s="391" t="s">
        <v>292</v>
      </c>
      <c r="W177" s="392" t="s">
        <v>292</v>
      </c>
      <c r="X177" s="393" t="s">
        <v>292</v>
      </c>
      <c r="Y177" s="394" t="s">
        <v>292</v>
      </c>
      <c r="Z177" s="386" t="s">
        <v>292</v>
      </c>
      <c r="AA177" s="395"/>
      <c r="AB177" s="415"/>
      <c r="AC177" s="387" t="str">
        <f t="shared" si="501"/>
        <v/>
      </c>
      <c r="AD177" s="388" t="s">
        <v>292</v>
      </c>
      <c r="AE177" s="389" t="s">
        <v>292</v>
      </c>
      <c r="AF177" s="389" t="s">
        <v>292</v>
      </c>
      <c r="AG177" s="390" t="s">
        <v>292</v>
      </c>
      <c r="AH177" s="391" t="s">
        <v>292</v>
      </c>
      <c r="AI177" s="392" t="s">
        <v>292</v>
      </c>
      <c r="AJ177" s="393" t="s">
        <v>292</v>
      </c>
      <c r="AK177" s="394" t="s">
        <v>292</v>
      </c>
      <c r="AL177" s="386" t="s">
        <v>292</v>
      </c>
      <c r="AM177" s="395"/>
      <c r="AN177" s="415"/>
      <c r="AO177" s="387" t="str">
        <f t="shared" si="502"/>
        <v/>
      </c>
      <c r="AP177" s="388" t="s">
        <v>292</v>
      </c>
      <c r="AQ177" s="389" t="s">
        <v>292</v>
      </c>
      <c r="AR177" s="389" t="s">
        <v>292</v>
      </c>
      <c r="AS177" s="390" t="s">
        <v>292</v>
      </c>
      <c r="AT177" s="391" t="s">
        <v>292</v>
      </c>
      <c r="AU177" s="392" t="s">
        <v>292</v>
      </c>
      <c r="AV177" s="393" t="s">
        <v>292</v>
      </c>
      <c r="AW177" s="394" t="s">
        <v>292</v>
      </c>
      <c r="AX177" s="386" t="s">
        <v>292</v>
      </c>
      <c r="AY177" s="395"/>
      <c r="AZ177" s="415"/>
      <c r="BA177" s="387" t="str">
        <f t="shared" si="503"/>
        <v/>
      </c>
      <c r="BB177" s="388" t="s">
        <v>292</v>
      </c>
      <c r="BC177" s="389" t="s">
        <v>292</v>
      </c>
      <c r="BD177" s="389" t="s">
        <v>292</v>
      </c>
      <c r="BE177" s="390" t="s">
        <v>292</v>
      </c>
      <c r="BF177" s="391" t="s">
        <v>292</v>
      </c>
      <c r="BG177" s="392" t="s">
        <v>292</v>
      </c>
      <c r="BH177" s="393" t="s">
        <v>292</v>
      </c>
      <c r="BI177" s="394" t="s">
        <v>292</v>
      </c>
      <c r="BJ177" s="386" t="s">
        <v>292</v>
      </c>
      <c r="BK177" s="395"/>
      <c r="BL177" s="415"/>
      <c r="BM177" s="387" t="str">
        <f t="shared" si="504"/>
        <v/>
      </c>
      <c r="BN177" s="388" t="s">
        <v>292</v>
      </c>
      <c r="BO177" s="389" t="s">
        <v>292</v>
      </c>
      <c r="BP177" s="389" t="s">
        <v>292</v>
      </c>
      <c r="BQ177" s="390" t="s">
        <v>292</v>
      </c>
      <c r="BR177" s="391" t="s">
        <v>292</v>
      </c>
      <c r="BS177" s="392" t="s">
        <v>292</v>
      </c>
      <c r="BT177" s="393" t="s">
        <v>292</v>
      </c>
      <c r="BU177" s="394" t="s">
        <v>292</v>
      </c>
      <c r="BV177" s="386" t="s">
        <v>292</v>
      </c>
      <c r="BW177" s="395"/>
      <c r="BX177" s="421"/>
      <c r="BY177" s="387" t="str">
        <f t="shared" si="505"/>
        <v/>
      </c>
      <c r="BZ177" s="388" t="s">
        <v>292</v>
      </c>
      <c r="CA177" s="389" t="s">
        <v>292</v>
      </c>
      <c r="CB177" s="389" t="s">
        <v>292</v>
      </c>
      <c r="CC177" s="390" t="s">
        <v>292</v>
      </c>
      <c r="CD177" s="391" t="s">
        <v>292</v>
      </c>
      <c r="CE177" s="392" t="s">
        <v>292</v>
      </c>
      <c r="CF177" s="393" t="s">
        <v>292</v>
      </c>
      <c r="CG177" s="394" t="s">
        <v>292</v>
      </c>
      <c r="CH177" s="386" t="s">
        <v>292</v>
      </c>
      <c r="CI177" s="395"/>
      <c r="CJ177" s="421"/>
      <c r="CK177" s="387" t="str">
        <f t="shared" si="506"/>
        <v/>
      </c>
      <c r="CL177" s="388" t="s">
        <v>292</v>
      </c>
      <c r="CM177" s="389" t="s">
        <v>292</v>
      </c>
      <c r="CN177" s="389" t="s">
        <v>292</v>
      </c>
      <c r="CO177" s="390" t="s">
        <v>292</v>
      </c>
      <c r="CP177" s="391" t="s">
        <v>292</v>
      </c>
      <c r="CQ177" s="392" t="s">
        <v>292</v>
      </c>
      <c r="CR177" s="393" t="s">
        <v>292</v>
      </c>
      <c r="CS177" s="394" t="s">
        <v>292</v>
      </c>
      <c r="CT177" s="386" t="s">
        <v>292</v>
      </c>
      <c r="CU177" s="395"/>
      <c r="CV177" s="415"/>
      <c r="CW177" s="387" t="str">
        <f t="shared" si="507"/>
        <v/>
      </c>
      <c r="CX177" s="388" t="s">
        <v>292</v>
      </c>
      <c r="CY177" s="389" t="s">
        <v>292</v>
      </c>
      <c r="CZ177" s="389" t="s">
        <v>292</v>
      </c>
      <c r="DA177" s="390" t="s">
        <v>292</v>
      </c>
      <c r="DB177" s="391" t="s">
        <v>292</v>
      </c>
      <c r="DC177" s="392" t="s">
        <v>292</v>
      </c>
      <c r="DD177" s="393" t="s">
        <v>292</v>
      </c>
      <c r="DE177" s="394" t="s">
        <v>292</v>
      </c>
      <c r="DF177" s="386" t="s">
        <v>292</v>
      </c>
      <c r="DG177" s="395"/>
      <c r="DH177" s="415"/>
      <c r="DI177" s="387">
        <f t="shared" si="508"/>
        <v>37007</v>
      </c>
      <c r="DJ177" s="388" t="s">
        <v>366</v>
      </c>
      <c r="DK177" s="389">
        <v>36914</v>
      </c>
      <c r="DL177" s="389">
        <v>37007</v>
      </c>
      <c r="DM177" s="390" t="s">
        <v>628</v>
      </c>
      <c r="DN177" s="391" t="s">
        <v>629</v>
      </c>
      <c r="DO177" s="392" t="s">
        <v>615</v>
      </c>
      <c r="DP177" s="393" t="s">
        <v>1335</v>
      </c>
      <c r="DQ177" s="394" t="s">
        <v>630</v>
      </c>
      <c r="DR177" s="386" t="s">
        <v>292</v>
      </c>
      <c r="DS177" s="395"/>
      <c r="DT177" s="418"/>
      <c r="DU177" s="387" t="str">
        <f t="shared" si="509"/>
        <v/>
      </c>
      <c r="DV177" s="388" t="s">
        <v>292</v>
      </c>
      <c r="DW177" s="389" t="s">
        <v>292</v>
      </c>
      <c r="DX177" s="389" t="s">
        <v>292</v>
      </c>
      <c r="DY177" s="390" t="s">
        <v>292</v>
      </c>
      <c r="DZ177" s="391" t="s">
        <v>292</v>
      </c>
      <c r="EA177" s="392" t="s">
        <v>292</v>
      </c>
      <c r="EB177" s="393" t="s">
        <v>292</v>
      </c>
      <c r="EC177" s="394" t="s">
        <v>292</v>
      </c>
      <c r="ED177" s="386" t="s">
        <v>292</v>
      </c>
      <c r="EE177" s="395"/>
      <c r="EF177" s="415"/>
      <c r="EG177" s="387" t="str">
        <f t="shared" si="510"/>
        <v/>
      </c>
      <c r="EH177" s="388" t="s">
        <v>292</v>
      </c>
      <c r="EI177" s="389" t="s">
        <v>292</v>
      </c>
      <c r="EJ177" s="389" t="s">
        <v>292</v>
      </c>
      <c r="EK177" s="390" t="s">
        <v>292</v>
      </c>
      <c r="EL177" s="391" t="s">
        <v>292</v>
      </c>
      <c r="EM177" s="392" t="s">
        <v>292</v>
      </c>
      <c r="EN177" s="393" t="s">
        <v>292</v>
      </c>
      <c r="EO177" s="394" t="s">
        <v>292</v>
      </c>
      <c r="EP177" s="386" t="s">
        <v>292</v>
      </c>
      <c r="EQ177" s="395"/>
      <c r="ER177" s="418"/>
      <c r="ES177" s="387">
        <f t="shared" si="511"/>
        <v>38986</v>
      </c>
      <c r="ET177" s="388" t="s">
        <v>369</v>
      </c>
      <c r="EU177" s="389">
        <v>38656</v>
      </c>
      <c r="EV177" s="389">
        <v>38986</v>
      </c>
      <c r="EW177" s="390" t="s">
        <v>671</v>
      </c>
      <c r="EX177" s="391" t="s">
        <v>645</v>
      </c>
      <c r="EY177" s="392" t="s">
        <v>615</v>
      </c>
      <c r="EZ177" s="393" t="s">
        <v>1335</v>
      </c>
      <c r="FA177" s="394" t="s">
        <v>672</v>
      </c>
      <c r="FB177" s="386" t="s">
        <v>292</v>
      </c>
      <c r="FC177" s="395"/>
      <c r="FD177" s="418"/>
      <c r="FE177" s="387" t="str">
        <f t="shared" si="512"/>
        <v/>
      </c>
      <c r="FF177" s="388" t="s">
        <v>292</v>
      </c>
      <c r="FG177" s="389" t="s">
        <v>292</v>
      </c>
      <c r="FH177" s="389" t="s">
        <v>292</v>
      </c>
      <c r="FI177" s="390" t="s">
        <v>292</v>
      </c>
      <c r="FJ177" s="391" t="s">
        <v>292</v>
      </c>
      <c r="FK177" s="392" t="s">
        <v>292</v>
      </c>
      <c r="FL177" s="393" t="s">
        <v>292</v>
      </c>
      <c r="FM177" s="394" t="s">
        <v>292</v>
      </c>
      <c r="FN177" s="386" t="s">
        <v>292</v>
      </c>
      <c r="FO177" s="395"/>
      <c r="FP177" s="418"/>
      <c r="FQ177" s="387" t="str">
        <f t="shared" si="513"/>
        <v/>
      </c>
      <c r="FR177" s="388" t="s">
        <v>292</v>
      </c>
      <c r="FS177" s="389" t="s">
        <v>292</v>
      </c>
      <c r="FT177" s="389" t="s">
        <v>292</v>
      </c>
      <c r="FU177" s="390" t="s">
        <v>292</v>
      </c>
      <c r="FV177" s="391" t="s">
        <v>292</v>
      </c>
      <c r="FW177" s="392" t="s">
        <v>292</v>
      </c>
      <c r="FX177" s="393" t="s">
        <v>292</v>
      </c>
      <c r="FY177" s="394" t="s">
        <v>292</v>
      </c>
      <c r="FZ177" s="386" t="s">
        <v>292</v>
      </c>
      <c r="GA177" s="395"/>
      <c r="GB177" s="418"/>
      <c r="GC177" s="387" t="str">
        <f t="shared" si="514"/>
        <v/>
      </c>
      <c r="GD177" s="388" t="s">
        <v>292</v>
      </c>
      <c r="GE177" s="389" t="s">
        <v>292</v>
      </c>
      <c r="GF177" s="389" t="s">
        <v>292</v>
      </c>
      <c r="GG177" s="390" t="s">
        <v>292</v>
      </c>
      <c r="GH177" s="391" t="s">
        <v>292</v>
      </c>
      <c r="GI177" s="392" t="s">
        <v>292</v>
      </c>
      <c r="GJ177" s="393" t="s">
        <v>292</v>
      </c>
      <c r="GK177" s="394" t="s">
        <v>292</v>
      </c>
      <c r="GL177" s="386" t="s">
        <v>292</v>
      </c>
      <c r="GM177" s="395"/>
      <c r="GN177" s="418"/>
      <c r="GO177" s="387">
        <f t="shared" si="515"/>
        <v>40072</v>
      </c>
      <c r="GP177" s="388" t="s">
        <v>374</v>
      </c>
      <c r="GQ177" s="389">
        <v>39996</v>
      </c>
      <c r="GR177" s="389">
        <v>40072</v>
      </c>
      <c r="GS177" s="390" t="s">
        <v>1176</v>
      </c>
      <c r="GT177" s="391" t="s">
        <v>685</v>
      </c>
      <c r="GU177" s="392" t="s">
        <v>615</v>
      </c>
      <c r="GV177" s="393" t="s">
        <v>1335</v>
      </c>
      <c r="GW177" s="394" t="s">
        <v>1177</v>
      </c>
      <c r="GX177" s="386"/>
      <c r="GY177" s="395"/>
      <c r="GZ177" s="418"/>
      <c r="HA177" s="387" t="str">
        <f t="shared" si="516"/>
        <v/>
      </c>
      <c r="HB177" s="388" t="s">
        <v>292</v>
      </c>
      <c r="HC177" s="389" t="s">
        <v>292</v>
      </c>
      <c r="HD177" s="389" t="s">
        <v>292</v>
      </c>
      <c r="HE177" s="390" t="s">
        <v>292</v>
      </c>
      <c r="HF177" s="391" t="s">
        <v>292</v>
      </c>
      <c r="HG177" s="392" t="s">
        <v>292</v>
      </c>
      <c r="HH177" s="393" t="s">
        <v>292</v>
      </c>
      <c r="HI177" s="394" t="s">
        <v>292</v>
      </c>
      <c r="HJ177" s="386" t="s">
        <v>292</v>
      </c>
      <c r="HK177" s="395"/>
      <c r="HM177" s="387">
        <f t="shared" si="517"/>
        <v>40788</v>
      </c>
      <c r="HN177" s="388" t="s">
        <v>1471</v>
      </c>
      <c r="HO177" s="396">
        <v>40430</v>
      </c>
      <c r="HP177" s="389">
        <v>40557</v>
      </c>
      <c r="HQ177" s="390" t="s">
        <v>1591</v>
      </c>
      <c r="HR177" s="391" t="s">
        <v>664</v>
      </c>
      <c r="HS177" s="392" t="s">
        <v>615</v>
      </c>
      <c r="HT177" s="393" t="s">
        <v>1336</v>
      </c>
      <c r="HU177" s="394" t="s">
        <v>1592</v>
      </c>
      <c r="HV177" s="386" t="s">
        <v>292</v>
      </c>
      <c r="HW177" s="395"/>
      <c r="HY177" s="387">
        <f t="shared" si="518"/>
        <v>41269</v>
      </c>
      <c r="HZ177" s="388" t="s">
        <v>1472</v>
      </c>
      <c r="IA177" s="419">
        <v>41183</v>
      </c>
      <c r="IB177" s="419">
        <v>41269</v>
      </c>
      <c r="IC177" s="390" t="s">
        <v>982</v>
      </c>
      <c r="ID177" s="391" t="s">
        <v>983</v>
      </c>
      <c r="IE177" s="392" t="s">
        <v>615</v>
      </c>
      <c r="IF177" s="393" t="s">
        <v>1336</v>
      </c>
      <c r="IG177" s="394" t="s">
        <v>984</v>
      </c>
      <c r="IH177" s="386" t="s">
        <v>292</v>
      </c>
      <c r="II177" s="395"/>
      <c r="IJ177" s="420"/>
      <c r="IK177" s="387" t="str">
        <f t="shared" si="519"/>
        <v/>
      </c>
      <c r="IL177" s="388" t="s">
        <v>292</v>
      </c>
      <c r="IM177" s="419" t="s">
        <v>292</v>
      </c>
      <c r="IN177" s="419" t="s">
        <v>292</v>
      </c>
      <c r="IO177" s="390" t="s">
        <v>292</v>
      </c>
      <c r="IP177" s="391" t="s">
        <v>292</v>
      </c>
      <c r="IQ177" s="392" t="s">
        <v>292</v>
      </c>
      <c r="IR177" s="393" t="s">
        <v>292</v>
      </c>
      <c r="IS177" s="394" t="s">
        <v>292</v>
      </c>
      <c r="IT177" s="386" t="s">
        <v>292</v>
      </c>
      <c r="IU177" s="395"/>
      <c r="IV177" s="364" t="s">
        <v>292</v>
      </c>
      <c r="IW177" s="387">
        <f t="shared" ref="IW177:IW178" si="520">IF(JA177="","",IW$3)</f>
        <v>43040</v>
      </c>
      <c r="IX177" s="388" t="str">
        <f t="shared" ref="IX177:IX178" si="521">IF(JA177="","",IW$1)</f>
        <v>Abe III</v>
      </c>
      <c r="IY177" s="396">
        <v>42585</v>
      </c>
      <c r="IZ177" s="396">
        <v>42950</v>
      </c>
      <c r="JA177" s="390" t="str">
        <f t="shared" ref="JA177:JA178" si="522">IF(JH177="","",IF(ISNUMBER(SEARCH(":",JH177)),MID(JH177,FIND(":",JH177)+2,FIND("(",JH177)-FIND(":",JH177)-3),LEFT(JH177,FIND("(",JH177)-2)))</f>
        <v>Nobutero Ishiharo</v>
      </c>
      <c r="JB177" s="391" t="str">
        <f t="shared" ref="JB177:JB178" si="523">IF(JH177="","",MID(JH177,FIND("(",JH177)+1,4))</f>
        <v>1957</v>
      </c>
      <c r="JC177" s="392" t="str">
        <f t="shared" ref="JC177:JC178" si="524">IF(ISNUMBER(SEARCH("*female*",JH177)),"female",IF(ISNUMBER(SEARCH("*male*",JH177)),"male",""))</f>
        <v>male</v>
      </c>
      <c r="JD177" s="393" t="s">
        <v>1335</v>
      </c>
      <c r="JE177" s="394" t="str">
        <f t="shared" ref="JE177:JE178" si="525">IF(JA177="","",(MID(JA177,(SEARCH("^^",SUBSTITUTE(JA177," ","^^",LEN(JA177)-LEN(SUBSTITUTE(JA177," ","")))))+1,99)&amp;"_"&amp;LEFT(JA177,FIND(" ",JA177)-1)&amp;"_"&amp;JB177))</f>
        <v>Ishiharo_Nobutero_1957</v>
      </c>
      <c r="JF177" s="386" t="str">
        <f t="shared" ref="JF177:JF178" si="526">IF(JH177="","",IF((LEN(JH177)-LEN(SUBSTITUTE(JH177,"male","")))/LEN("male")&gt;1,"!",IF(RIGHT(JH177,1)=")","",IF(RIGHT(JH177,2)=") ","",IF(RIGHT(JH177,2)=").","","!!")))))</f>
        <v/>
      </c>
      <c r="JG177" s="395"/>
      <c r="JH177" s="42" t="s">
        <v>1887</v>
      </c>
      <c r="JI177" s="387">
        <f t="shared" si="411"/>
        <v>44090</v>
      </c>
      <c r="JJ177" s="388" t="str">
        <f t="shared" si="412"/>
        <v>Abe IV</v>
      </c>
      <c r="JK177" s="396">
        <v>43719</v>
      </c>
      <c r="JL177" s="396">
        <f t="shared" si="413"/>
        <v>44090</v>
      </c>
      <c r="JM177" s="390" t="str">
        <f t="shared" si="414"/>
        <v>Yasutoshi Nishimura</v>
      </c>
      <c r="JN177" s="391" t="str">
        <f t="shared" si="415"/>
        <v>1962</v>
      </c>
      <c r="JO177" s="392" t="str">
        <f t="shared" si="416"/>
        <v>male</v>
      </c>
      <c r="JP177" s="393" t="str">
        <f t="shared" si="417"/>
        <v>jp_ldp01</v>
      </c>
      <c r="JQ177" s="394" t="str">
        <f t="shared" si="418"/>
        <v>Nishimura_Yasutoshi_1962</v>
      </c>
      <c r="JR177" s="386" t="str">
        <f t="shared" si="419"/>
        <v/>
      </c>
      <c r="JS177" s="395"/>
      <c r="JT177" s="420" t="s">
        <v>2076</v>
      </c>
      <c r="JU177" s="387" t="str">
        <f t="shared" si="394"/>
        <v/>
      </c>
      <c r="JV177" s="388" t="str">
        <f t="shared" si="395"/>
        <v/>
      </c>
      <c r="JW177" s="419" t="str">
        <f t="shared" si="396"/>
        <v/>
      </c>
      <c r="JX177" s="396" t="str">
        <f t="shared" si="397"/>
        <v/>
      </c>
      <c r="JY177" s="390" t="str">
        <f t="shared" si="398"/>
        <v/>
      </c>
      <c r="JZ177" s="391" t="str">
        <f t="shared" si="399"/>
        <v/>
      </c>
      <c r="KA177" s="392" t="str">
        <f t="shared" si="400"/>
        <v/>
      </c>
      <c r="KB177" s="393" t="str">
        <f t="shared" si="401"/>
        <v/>
      </c>
      <c r="KC177" s="394" t="str">
        <f t="shared" si="402"/>
        <v/>
      </c>
      <c r="KD177" s="386" t="str">
        <f t="shared" si="403"/>
        <v/>
      </c>
      <c r="KE177" s="395"/>
      <c r="KG177" s="387" t="str">
        <f t="shared" si="385"/>
        <v/>
      </c>
      <c r="KH177" s="388" t="str">
        <f t="shared" si="386"/>
        <v/>
      </c>
      <c r="KI177" s="419" t="str">
        <f t="shared" si="387"/>
        <v/>
      </c>
      <c r="KJ177" s="396" t="str">
        <f t="shared" si="388"/>
        <v/>
      </c>
      <c r="KK177" s="390" t="str">
        <f t="shared" si="389"/>
        <v/>
      </c>
      <c r="KL177" s="391" t="str">
        <f t="shared" si="404"/>
        <v/>
      </c>
      <c r="KM177" s="392" t="str">
        <f t="shared" si="390"/>
        <v/>
      </c>
      <c r="KN177" s="393" t="str">
        <f t="shared" si="391"/>
        <v/>
      </c>
      <c r="KO177" s="394" t="str">
        <f t="shared" si="392"/>
        <v/>
      </c>
      <c r="KP177" s="386" t="str">
        <f t="shared" si="393"/>
        <v/>
      </c>
      <c r="KQ177" s="395"/>
    </row>
    <row r="178" spans="1:304" ht="13.5" customHeight="1">
      <c r="A178" s="385"/>
      <c r="B178" s="421" t="s">
        <v>329</v>
      </c>
      <c r="E178" s="387"/>
      <c r="F178" s="388"/>
      <c r="G178" s="389"/>
      <c r="H178" s="389"/>
      <c r="I178" s="390"/>
      <c r="J178" s="391"/>
      <c r="K178" s="392"/>
      <c r="L178" s="393"/>
      <c r="M178" s="394"/>
      <c r="O178" s="395"/>
      <c r="P178" s="415"/>
      <c r="Q178" s="387"/>
      <c r="R178" s="388"/>
      <c r="S178" s="389"/>
      <c r="T178" s="389"/>
      <c r="U178" s="390"/>
      <c r="V178" s="391"/>
      <c r="W178" s="392"/>
      <c r="X178" s="393"/>
      <c r="Y178" s="394"/>
      <c r="AA178" s="395"/>
      <c r="AB178" s="415"/>
      <c r="AC178" s="387"/>
      <c r="AD178" s="388"/>
      <c r="AE178" s="389"/>
      <c r="AF178" s="389"/>
      <c r="AG178" s="390"/>
      <c r="AH178" s="391"/>
      <c r="AI178" s="392"/>
      <c r="AJ178" s="393"/>
      <c r="AK178" s="394"/>
      <c r="AL178" s="386"/>
      <c r="AM178" s="395"/>
      <c r="AN178" s="415"/>
      <c r="AO178" s="387"/>
      <c r="AP178" s="388"/>
      <c r="AQ178" s="389"/>
      <c r="AR178" s="389"/>
      <c r="AS178" s="390"/>
      <c r="AT178" s="391"/>
      <c r="AU178" s="392"/>
      <c r="AV178" s="393"/>
      <c r="AW178" s="394"/>
      <c r="AX178" s="386"/>
      <c r="AY178" s="395"/>
      <c r="AZ178" s="415"/>
      <c r="BA178" s="387"/>
      <c r="BB178" s="388"/>
      <c r="BC178" s="389"/>
      <c r="BD178" s="389"/>
      <c r="BE178" s="390"/>
      <c r="BF178" s="391"/>
      <c r="BG178" s="392"/>
      <c r="BH178" s="393"/>
      <c r="BI178" s="394"/>
      <c r="BJ178" s="386"/>
      <c r="BK178" s="395"/>
      <c r="BL178" s="415"/>
      <c r="BM178" s="387"/>
      <c r="BN178" s="388"/>
      <c r="BO178" s="389"/>
      <c r="BP178" s="389"/>
      <c r="BQ178" s="390"/>
      <c r="BR178" s="391"/>
      <c r="BS178" s="392"/>
      <c r="BT178" s="393"/>
      <c r="BU178" s="394"/>
      <c r="BV178" s="386"/>
      <c r="BW178" s="395"/>
      <c r="BX178" s="421"/>
      <c r="BY178" s="387"/>
      <c r="BZ178" s="388"/>
      <c r="CA178" s="389"/>
      <c r="CB178" s="389"/>
      <c r="CC178" s="390"/>
      <c r="CD178" s="391"/>
      <c r="CE178" s="392"/>
      <c r="CF178" s="393"/>
      <c r="CG178" s="394"/>
      <c r="CH178" s="386"/>
      <c r="CI178" s="395"/>
      <c r="CJ178" s="421"/>
      <c r="CK178" s="387"/>
      <c r="CL178" s="388"/>
      <c r="CM178" s="389"/>
      <c r="CN178" s="389"/>
      <c r="CO178" s="390"/>
      <c r="CP178" s="391"/>
      <c r="CQ178" s="392"/>
      <c r="CR178" s="393"/>
      <c r="CS178" s="394"/>
      <c r="CT178" s="386"/>
      <c r="CU178" s="395"/>
      <c r="CV178" s="415"/>
      <c r="CW178" s="387"/>
      <c r="CX178" s="388"/>
      <c r="CY178" s="389"/>
      <c r="CZ178" s="389"/>
      <c r="DA178" s="390"/>
      <c r="DB178" s="391"/>
      <c r="DC178" s="392"/>
      <c r="DD178" s="393"/>
      <c r="DE178" s="394"/>
      <c r="DF178" s="386"/>
      <c r="DG178" s="395"/>
      <c r="DH178" s="415"/>
      <c r="DI178" s="387"/>
      <c r="DJ178" s="388"/>
      <c r="DK178" s="389"/>
      <c r="DL178" s="389"/>
      <c r="DM178" s="390"/>
      <c r="DN178" s="391"/>
      <c r="DO178" s="392"/>
      <c r="DP178" s="393"/>
      <c r="DQ178" s="394"/>
      <c r="DR178" s="386"/>
      <c r="DS178" s="395"/>
      <c r="DT178" s="418"/>
      <c r="DU178" s="387"/>
      <c r="DV178" s="388"/>
      <c r="DW178" s="389"/>
      <c r="DX178" s="389"/>
      <c r="DY178" s="390"/>
      <c r="DZ178" s="391"/>
      <c r="EA178" s="392"/>
      <c r="EB178" s="393"/>
      <c r="EC178" s="394"/>
      <c r="ED178" s="386"/>
      <c r="EE178" s="395"/>
      <c r="EF178" s="415"/>
      <c r="EG178" s="387"/>
      <c r="EH178" s="388"/>
      <c r="EI178" s="389"/>
      <c r="EJ178" s="389"/>
      <c r="EK178" s="390"/>
      <c r="EL178" s="391"/>
      <c r="EM178" s="392"/>
      <c r="EN178" s="393"/>
      <c r="EO178" s="394"/>
      <c r="EP178" s="386"/>
      <c r="EQ178" s="395"/>
      <c r="ER178" s="418"/>
      <c r="ES178" s="387"/>
      <c r="ET178" s="388"/>
      <c r="EU178" s="389"/>
      <c r="EV178" s="389"/>
      <c r="EW178" s="390"/>
      <c r="EX178" s="391"/>
      <c r="EY178" s="392"/>
      <c r="EZ178" s="393"/>
      <c r="FA178" s="394"/>
      <c r="FB178" s="386"/>
      <c r="FC178" s="395"/>
      <c r="FD178" s="418"/>
      <c r="FE178" s="387"/>
      <c r="FF178" s="388"/>
      <c r="FG178" s="389"/>
      <c r="FH178" s="389"/>
      <c r="FI178" s="390"/>
      <c r="FJ178" s="391"/>
      <c r="FK178" s="392"/>
      <c r="FL178" s="393"/>
      <c r="FM178" s="394"/>
      <c r="FN178" s="386"/>
      <c r="FO178" s="395"/>
      <c r="FP178" s="418"/>
      <c r="FQ178" s="387"/>
      <c r="FR178" s="388"/>
      <c r="FS178" s="389"/>
      <c r="FT178" s="389"/>
      <c r="FU178" s="390"/>
      <c r="FV178" s="391"/>
      <c r="FW178" s="392"/>
      <c r="FX178" s="393"/>
      <c r="FY178" s="394"/>
      <c r="FZ178" s="386"/>
      <c r="GA178" s="395"/>
      <c r="GB178" s="418"/>
      <c r="GC178" s="387"/>
      <c r="GD178" s="388"/>
      <c r="GE178" s="389"/>
      <c r="GF178" s="389"/>
      <c r="GG178" s="390"/>
      <c r="GH178" s="391"/>
      <c r="GI178" s="392"/>
      <c r="GJ178" s="393"/>
      <c r="GK178" s="394"/>
      <c r="GL178" s="386"/>
      <c r="GM178" s="395"/>
      <c r="GN178" s="418"/>
      <c r="GO178" s="387"/>
      <c r="GP178" s="388"/>
      <c r="GQ178" s="389"/>
      <c r="GR178" s="389"/>
      <c r="GS178" s="390"/>
      <c r="GT178" s="391"/>
      <c r="GU178" s="392"/>
      <c r="GV178" s="393"/>
      <c r="GW178" s="394"/>
      <c r="GX178" s="386"/>
      <c r="GY178" s="395"/>
      <c r="GZ178" s="418"/>
      <c r="HA178" s="387"/>
      <c r="HB178" s="388"/>
      <c r="HC178" s="389"/>
      <c r="HD178" s="389"/>
      <c r="HE178" s="390"/>
      <c r="HF178" s="391"/>
      <c r="HG178" s="392"/>
      <c r="HH178" s="393"/>
      <c r="HI178" s="394"/>
      <c r="HJ178" s="386"/>
      <c r="HK178" s="395"/>
      <c r="HM178" s="387"/>
      <c r="HN178" s="388"/>
      <c r="HO178" s="396"/>
      <c r="HP178" s="389"/>
      <c r="HQ178" s="390"/>
      <c r="HR178" s="391"/>
      <c r="HS178" s="392"/>
      <c r="HT178" s="393"/>
      <c r="HU178" s="394"/>
      <c r="HV178" s="386"/>
      <c r="HW178" s="395"/>
      <c r="HY178" s="387"/>
      <c r="HZ178" s="388"/>
      <c r="IA178" s="419"/>
      <c r="IB178" s="419"/>
      <c r="IC178" s="390"/>
      <c r="ID178" s="391"/>
      <c r="IE178" s="392"/>
      <c r="IF178" s="393"/>
      <c r="IG178" s="394"/>
      <c r="IH178" s="386"/>
      <c r="II178" s="395"/>
      <c r="IJ178" s="420"/>
      <c r="IK178" s="387"/>
      <c r="IL178" s="388"/>
      <c r="IM178" s="419"/>
      <c r="IN178" s="419"/>
      <c r="IO178" s="390"/>
      <c r="IP178" s="391"/>
      <c r="IQ178" s="392"/>
      <c r="IR178" s="393"/>
      <c r="IS178" s="394"/>
      <c r="IT178" s="386"/>
      <c r="IU178" s="395"/>
      <c r="IW178" s="387">
        <f t="shared" si="520"/>
        <v>43040</v>
      </c>
      <c r="IX178" s="388" t="str">
        <f t="shared" si="521"/>
        <v>Abe III</v>
      </c>
      <c r="IY178" s="419">
        <v>42950</v>
      </c>
      <c r="IZ178" s="396">
        <f t="shared" ref="IZ178" si="527">IF(JA178="","",IW$3)</f>
        <v>43040</v>
      </c>
      <c r="JA178" s="390" t="str">
        <f t="shared" si="522"/>
        <v>Toshimitsu Motegi</v>
      </c>
      <c r="JB178" s="391" t="str">
        <f t="shared" si="523"/>
        <v>1955</v>
      </c>
      <c r="JC178" s="392" t="str">
        <f t="shared" si="524"/>
        <v>male</v>
      </c>
      <c r="JD178" s="393" t="str">
        <f t="shared" ref="JD178" si="528">IF(JH178="","",IF(ISERROR(MID(JH178,FIND("male,",JH178)+6,(FIND(")",JH178)-(FIND("male,",JH178)+6))))=TRUE,"missing/error",MID(JH178,FIND("male,",JH178)+6,(FIND(")",JH178)-(FIND("male,",JH178)+6)))))</f>
        <v>jp_ldp01</v>
      </c>
      <c r="JE178" s="394" t="str">
        <f t="shared" si="525"/>
        <v>Motegi_Toshimitsu_1955</v>
      </c>
      <c r="JF178" s="386" t="str">
        <f t="shared" si="526"/>
        <v/>
      </c>
      <c r="JG178" s="395"/>
      <c r="JH178" s="42" t="s">
        <v>2017</v>
      </c>
      <c r="JI178" s="387" t="str">
        <f t="shared" si="411"/>
        <v/>
      </c>
      <c r="JJ178" s="388" t="str">
        <f t="shared" si="412"/>
        <v/>
      </c>
      <c r="JK178" s="419" t="str">
        <f t="shared" si="420"/>
        <v/>
      </c>
      <c r="JL178" s="396" t="str">
        <f t="shared" si="413"/>
        <v/>
      </c>
      <c r="JM178" s="390" t="str">
        <f t="shared" si="414"/>
        <v/>
      </c>
      <c r="JN178" s="391" t="str">
        <f t="shared" si="415"/>
        <v/>
      </c>
      <c r="JO178" s="392" t="str">
        <f t="shared" si="416"/>
        <v/>
      </c>
      <c r="JP178" s="393" t="str">
        <f t="shared" si="417"/>
        <v/>
      </c>
      <c r="JQ178" s="394" t="str">
        <f t="shared" si="418"/>
        <v/>
      </c>
      <c r="JR178" s="386" t="str">
        <f t="shared" si="419"/>
        <v/>
      </c>
      <c r="JS178" s="395"/>
      <c r="JT178" s="420" t="s">
        <v>292</v>
      </c>
      <c r="JU178" s="387" t="str">
        <f t="shared" si="394"/>
        <v/>
      </c>
      <c r="JV178" s="388" t="str">
        <f t="shared" si="395"/>
        <v/>
      </c>
      <c r="JW178" s="419" t="str">
        <f t="shared" si="396"/>
        <v/>
      </c>
      <c r="JX178" s="396" t="str">
        <f t="shared" si="397"/>
        <v/>
      </c>
      <c r="JY178" s="390" t="str">
        <f t="shared" si="398"/>
        <v/>
      </c>
      <c r="JZ178" s="391" t="str">
        <f t="shared" si="399"/>
        <v/>
      </c>
      <c r="KA178" s="392" t="str">
        <f t="shared" si="400"/>
        <v/>
      </c>
      <c r="KB178" s="393" t="str">
        <f t="shared" si="401"/>
        <v/>
      </c>
      <c r="KC178" s="394" t="str">
        <f t="shared" si="402"/>
        <v/>
      </c>
      <c r="KD178" s="386" t="str">
        <f t="shared" si="403"/>
        <v/>
      </c>
      <c r="KE178" s="395"/>
      <c r="KG178" s="387" t="str">
        <f t="shared" si="385"/>
        <v/>
      </c>
      <c r="KH178" s="388" t="str">
        <f t="shared" si="386"/>
        <v/>
      </c>
      <c r="KI178" s="419" t="str">
        <f t="shared" si="387"/>
        <v/>
      </c>
      <c r="KJ178" s="396" t="str">
        <f t="shared" si="388"/>
        <v/>
      </c>
      <c r="KK178" s="390" t="str">
        <f t="shared" si="389"/>
        <v/>
      </c>
      <c r="KL178" s="391" t="str">
        <f t="shared" si="404"/>
        <v/>
      </c>
      <c r="KM178" s="392" t="str">
        <f t="shared" si="390"/>
        <v/>
      </c>
      <c r="KN178" s="393" t="str">
        <f t="shared" si="391"/>
        <v/>
      </c>
      <c r="KO178" s="394" t="str">
        <f t="shared" si="392"/>
        <v/>
      </c>
      <c r="KP178" s="386" t="str">
        <f t="shared" si="393"/>
        <v/>
      </c>
      <c r="KQ178" s="395"/>
    </row>
    <row r="179" spans="1:304" ht="13.5" customHeight="1">
      <c r="A179" s="385"/>
      <c r="B179" s="415" t="s">
        <v>330</v>
      </c>
      <c r="E179" s="387" t="str">
        <f t="shared" si="499"/>
        <v/>
      </c>
      <c r="F179" s="399"/>
      <c r="G179" s="389" t="s">
        <v>292</v>
      </c>
      <c r="H179" s="389" t="s">
        <v>292</v>
      </c>
      <c r="I179" s="400"/>
      <c r="J179" s="391" t="s">
        <v>292</v>
      </c>
      <c r="K179" s="401"/>
      <c r="L179" s="393"/>
      <c r="M179" s="402"/>
      <c r="O179" s="397"/>
      <c r="P179" s="415"/>
      <c r="Q179" s="387" t="str">
        <f t="shared" si="500"/>
        <v/>
      </c>
      <c r="R179" s="399"/>
      <c r="S179" s="389" t="s">
        <v>292</v>
      </c>
      <c r="T179" s="389" t="s">
        <v>292</v>
      </c>
      <c r="U179" s="400"/>
      <c r="V179" s="391" t="s">
        <v>292</v>
      </c>
      <c r="W179" s="401"/>
      <c r="X179" s="393"/>
      <c r="Y179" s="402"/>
      <c r="AA179" s="397"/>
      <c r="AB179" s="415"/>
      <c r="AC179" s="387" t="str">
        <f t="shared" si="501"/>
        <v/>
      </c>
      <c r="AD179" s="399"/>
      <c r="AE179" s="389" t="s">
        <v>292</v>
      </c>
      <c r="AF179" s="389" t="s">
        <v>292</v>
      </c>
      <c r="AG179" s="400"/>
      <c r="AH179" s="391" t="s">
        <v>292</v>
      </c>
      <c r="AI179" s="401"/>
      <c r="AJ179" s="393"/>
      <c r="AK179" s="402"/>
      <c r="AL179" s="386"/>
      <c r="AM179" s="397"/>
      <c r="AN179" s="415"/>
      <c r="AO179" s="387" t="str">
        <f t="shared" si="502"/>
        <v/>
      </c>
      <c r="AP179" s="399"/>
      <c r="AQ179" s="389" t="s">
        <v>292</v>
      </c>
      <c r="AR179" s="389" t="s">
        <v>292</v>
      </c>
      <c r="AS179" s="400"/>
      <c r="AT179" s="391" t="s">
        <v>292</v>
      </c>
      <c r="AU179" s="401"/>
      <c r="AV179" s="393"/>
      <c r="AW179" s="402"/>
      <c r="AX179" s="386"/>
      <c r="AY179" s="397"/>
      <c r="AZ179" s="415"/>
      <c r="BA179" s="387" t="str">
        <f t="shared" si="503"/>
        <v/>
      </c>
      <c r="BB179" s="399"/>
      <c r="BC179" s="389" t="s">
        <v>292</v>
      </c>
      <c r="BD179" s="389" t="s">
        <v>292</v>
      </c>
      <c r="BE179" s="400"/>
      <c r="BF179" s="391" t="s">
        <v>292</v>
      </c>
      <c r="BG179" s="401"/>
      <c r="BH179" s="393"/>
      <c r="BI179" s="402"/>
      <c r="BJ179" s="386"/>
      <c r="BK179" s="397"/>
      <c r="BL179" s="415"/>
      <c r="BM179" s="387" t="str">
        <f t="shared" si="504"/>
        <v/>
      </c>
      <c r="BN179" s="399"/>
      <c r="BO179" s="389" t="s">
        <v>292</v>
      </c>
      <c r="BP179" s="389" t="s">
        <v>292</v>
      </c>
      <c r="BQ179" s="400"/>
      <c r="BR179" s="391" t="s">
        <v>292</v>
      </c>
      <c r="BS179" s="401"/>
      <c r="BT179" s="393"/>
      <c r="BU179" s="402"/>
      <c r="BV179" s="386"/>
      <c r="BW179" s="397"/>
      <c r="BX179" s="421"/>
      <c r="BY179" s="387" t="str">
        <f t="shared" si="505"/>
        <v/>
      </c>
      <c r="BZ179" s="399"/>
      <c r="CA179" s="389" t="s">
        <v>292</v>
      </c>
      <c r="CB179" s="389" t="s">
        <v>292</v>
      </c>
      <c r="CC179" s="400"/>
      <c r="CD179" s="391" t="s">
        <v>292</v>
      </c>
      <c r="CE179" s="401"/>
      <c r="CF179" s="393"/>
      <c r="CG179" s="402"/>
      <c r="CH179" s="386"/>
      <c r="CI179" s="397"/>
      <c r="CJ179" s="421"/>
      <c r="CK179" s="387" t="str">
        <f t="shared" si="506"/>
        <v/>
      </c>
      <c r="CL179" s="399"/>
      <c r="CM179" s="389" t="s">
        <v>292</v>
      </c>
      <c r="CN179" s="389" t="s">
        <v>292</v>
      </c>
      <c r="CO179" s="400"/>
      <c r="CP179" s="391" t="s">
        <v>292</v>
      </c>
      <c r="CQ179" s="401"/>
      <c r="CR179" s="393"/>
      <c r="CS179" s="402"/>
      <c r="CT179" s="386"/>
      <c r="CU179" s="397"/>
      <c r="CV179" s="415"/>
      <c r="CW179" s="387" t="str">
        <f t="shared" si="507"/>
        <v/>
      </c>
      <c r="CX179" s="388" t="s">
        <v>292</v>
      </c>
      <c r="CY179" s="389" t="s">
        <v>292</v>
      </c>
      <c r="CZ179" s="389" t="s">
        <v>292</v>
      </c>
      <c r="DA179" s="390" t="s">
        <v>292</v>
      </c>
      <c r="DB179" s="391" t="s">
        <v>292</v>
      </c>
      <c r="DC179" s="392" t="s">
        <v>292</v>
      </c>
      <c r="DD179" s="393" t="s">
        <v>292</v>
      </c>
      <c r="DE179" s="394" t="s">
        <v>292</v>
      </c>
      <c r="DF179" s="386"/>
      <c r="DG179" s="397"/>
      <c r="DH179" s="415"/>
      <c r="DI179" s="387" t="str">
        <f t="shared" si="508"/>
        <v/>
      </c>
      <c r="DJ179" s="388" t="s">
        <v>292</v>
      </c>
      <c r="DK179" s="389" t="s">
        <v>292</v>
      </c>
      <c r="DL179" s="389" t="s">
        <v>292</v>
      </c>
      <c r="DM179" s="390" t="s">
        <v>292</v>
      </c>
      <c r="DN179" s="391" t="s">
        <v>292</v>
      </c>
      <c r="DO179" s="392" t="s">
        <v>292</v>
      </c>
      <c r="DP179" s="393" t="s">
        <v>292</v>
      </c>
      <c r="DQ179" s="394" t="s">
        <v>292</v>
      </c>
      <c r="DR179" s="386" t="s">
        <v>292</v>
      </c>
      <c r="DS179" s="397"/>
      <c r="DT179" s="415"/>
      <c r="DU179" s="387" t="str">
        <f t="shared" si="509"/>
        <v/>
      </c>
      <c r="DV179" s="388" t="s">
        <v>292</v>
      </c>
      <c r="DW179" s="389" t="s">
        <v>292</v>
      </c>
      <c r="DX179" s="389" t="s">
        <v>292</v>
      </c>
      <c r="DY179" s="390" t="s">
        <v>292</v>
      </c>
      <c r="DZ179" s="391" t="s">
        <v>292</v>
      </c>
      <c r="EA179" s="392" t="s">
        <v>292</v>
      </c>
      <c r="EB179" s="393" t="s">
        <v>292</v>
      </c>
      <c r="EC179" s="394" t="s">
        <v>292</v>
      </c>
      <c r="ED179" s="386" t="s">
        <v>292</v>
      </c>
      <c r="EE179" s="397"/>
      <c r="EF179" s="415"/>
      <c r="EG179" s="387">
        <f t="shared" si="510"/>
        <v>38616</v>
      </c>
      <c r="EH179" s="388" t="s">
        <v>368</v>
      </c>
      <c r="EI179" s="389">
        <v>38114</v>
      </c>
      <c r="EJ179" s="389">
        <v>38616</v>
      </c>
      <c r="EK179" s="390" t="s">
        <v>773</v>
      </c>
      <c r="EL179" s="391" t="s">
        <v>625</v>
      </c>
      <c r="EM179" s="392" t="s">
        <v>615</v>
      </c>
      <c r="EN179" s="393" t="s">
        <v>1335</v>
      </c>
      <c r="EO179" s="394" t="s">
        <v>774</v>
      </c>
      <c r="EP179" s="386" t="s">
        <v>292</v>
      </c>
      <c r="EQ179" s="397"/>
      <c r="ER179" s="418"/>
      <c r="ES179" s="387">
        <f t="shared" si="511"/>
        <v>38986</v>
      </c>
      <c r="ET179" s="388" t="s">
        <v>369</v>
      </c>
      <c r="EU179" s="389">
        <v>38616</v>
      </c>
      <c r="EV179" s="389">
        <v>38986</v>
      </c>
      <c r="EW179" s="390" t="s">
        <v>773</v>
      </c>
      <c r="EX179" s="391" t="s">
        <v>625</v>
      </c>
      <c r="EY179" s="392" t="s">
        <v>615</v>
      </c>
      <c r="EZ179" s="393" t="s">
        <v>1335</v>
      </c>
      <c r="FA179" s="394" t="s">
        <v>774</v>
      </c>
      <c r="FB179" s="386"/>
      <c r="FC179" s="397"/>
      <c r="FD179" s="418"/>
      <c r="FE179" s="387">
        <f t="shared" si="512"/>
        <v>39351</v>
      </c>
      <c r="FF179" s="388" t="s">
        <v>370</v>
      </c>
      <c r="FG179" s="389">
        <v>38986</v>
      </c>
      <c r="FH179" s="389">
        <v>39321</v>
      </c>
      <c r="FI179" s="390" t="s">
        <v>621</v>
      </c>
      <c r="FJ179" s="391" t="s">
        <v>622</v>
      </c>
      <c r="FK179" s="392" t="s">
        <v>615</v>
      </c>
      <c r="FL179" s="393" t="s">
        <v>1335</v>
      </c>
      <c r="FM179" s="394" t="s">
        <v>623</v>
      </c>
      <c r="FN179" s="386" t="s">
        <v>292</v>
      </c>
      <c r="FO179" s="397"/>
      <c r="FP179" s="418"/>
      <c r="FQ179" s="387">
        <f t="shared" si="513"/>
        <v>39662</v>
      </c>
      <c r="FR179" s="388" t="s">
        <v>372</v>
      </c>
      <c r="FS179" s="389">
        <v>39351</v>
      </c>
      <c r="FT179" s="389">
        <v>39662</v>
      </c>
      <c r="FU179" s="390" t="s">
        <v>624</v>
      </c>
      <c r="FV179" s="391" t="s">
        <v>625</v>
      </c>
      <c r="FW179" s="392" t="s">
        <v>615</v>
      </c>
      <c r="FX179" s="393" t="s">
        <v>1347</v>
      </c>
      <c r="FY179" s="394" t="s">
        <v>627</v>
      </c>
      <c r="FZ179" s="386" t="s">
        <v>292</v>
      </c>
      <c r="GA179" s="395"/>
      <c r="GB179" s="418" t="s">
        <v>626</v>
      </c>
      <c r="GC179" s="387" t="str">
        <f t="shared" si="514"/>
        <v/>
      </c>
      <c r="GD179" s="388" t="s">
        <v>292</v>
      </c>
      <c r="GE179" s="389" t="s">
        <v>292</v>
      </c>
      <c r="GF179" s="389" t="s">
        <v>292</v>
      </c>
      <c r="GG179" s="390" t="s">
        <v>292</v>
      </c>
      <c r="GH179" s="391" t="s">
        <v>292</v>
      </c>
      <c r="GI179" s="392" t="s">
        <v>292</v>
      </c>
      <c r="GJ179" s="393" t="s">
        <v>292</v>
      </c>
      <c r="GK179" s="394" t="s">
        <v>292</v>
      </c>
      <c r="GL179" s="386" t="s">
        <v>292</v>
      </c>
      <c r="GM179" s="397"/>
      <c r="GN179" s="415"/>
      <c r="GO179" s="387" t="str">
        <f t="shared" si="515"/>
        <v/>
      </c>
      <c r="GP179" s="388" t="s">
        <v>292</v>
      </c>
      <c r="GQ179" s="389" t="s">
        <v>292</v>
      </c>
      <c r="GR179" s="389" t="s">
        <v>292</v>
      </c>
      <c r="GS179" s="390" t="s">
        <v>292</v>
      </c>
      <c r="GT179" s="391" t="s">
        <v>292</v>
      </c>
      <c r="GU179" s="392" t="s">
        <v>292</v>
      </c>
      <c r="GV179" s="393" t="s">
        <v>292</v>
      </c>
      <c r="GW179" s="394" t="s">
        <v>292</v>
      </c>
      <c r="GX179" s="386"/>
      <c r="GY179" s="395"/>
      <c r="GZ179" s="415"/>
      <c r="HA179" s="387" t="str">
        <f t="shared" si="516"/>
        <v/>
      </c>
      <c r="HB179" s="388" t="s">
        <v>292</v>
      </c>
      <c r="HC179" s="389" t="s">
        <v>292</v>
      </c>
      <c r="HD179" s="389" t="s">
        <v>292</v>
      </c>
      <c r="HE179" s="390" t="s">
        <v>292</v>
      </c>
      <c r="HF179" s="391" t="s">
        <v>292</v>
      </c>
      <c r="HG179" s="392" t="s">
        <v>292</v>
      </c>
      <c r="HH179" s="393" t="s">
        <v>292</v>
      </c>
      <c r="HI179" s="394" t="s">
        <v>292</v>
      </c>
      <c r="HJ179" s="386" t="s">
        <v>292</v>
      </c>
      <c r="HK179" s="397"/>
      <c r="HM179" s="387">
        <f t="shared" si="517"/>
        <v>40788</v>
      </c>
      <c r="HN179" s="388" t="s">
        <v>1471</v>
      </c>
      <c r="HO179" s="396">
        <v>40557</v>
      </c>
      <c r="HP179" s="389">
        <v>40788</v>
      </c>
      <c r="HQ179" s="390" t="s">
        <v>671</v>
      </c>
      <c r="HR179" s="391" t="s">
        <v>645</v>
      </c>
      <c r="HS179" s="392" t="s">
        <v>615</v>
      </c>
      <c r="HT179" s="393" t="s">
        <v>1348</v>
      </c>
      <c r="HU179" s="394" t="s">
        <v>672</v>
      </c>
      <c r="HV179" s="386" t="s">
        <v>292</v>
      </c>
      <c r="HW179" s="395"/>
      <c r="HX179" s="364" t="s">
        <v>386</v>
      </c>
      <c r="HY179" s="387">
        <f t="shared" si="518"/>
        <v>41269</v>
      </c>
      <c r="HZ179" s="388" t="s">
        <v>1472</v>
      </c>
      <c r="IA179" s="419">
        <v>41037</v>
      </c>
      <c r="IB179" s="419">
        <v>41064</v>
      </c>
      <c r="IC179" s="390" t="s">
        <v>1007</v>
      </c>
      <c r="ID179" s="391" t="s">
        <v>653</v>
      </c>
      <c r="IE179" s="392" t="s">
        <v>615</v>
      </c>
      <c r="IF179" s="393" t="s">
        <v>1350</v>
      </c>
      <c r="IG179" s="394" t="s">
        <v>1008</v>
      </c>
      <c r="IH179" s="386" t="s">
        <v>292</v>
      </c>
      <c r="II179" s="395"/>
      <c r="IJ179" s="420"/>
      <c r="IK179" s="387" t="str">
        <f t="shared" si="519"/>
        <v/>
      </c>
      <c r="IL179" s="388" t="s">
        <v>292</v>
      </c>
      <c r="IM179" s="419" t="s">
        <v>292</v>
      </c>
      <c r="IN179" s="419" t="s">
        <v>292</v>
      </c>
      <c r="IO179" s="390" t="s">
        <v>292</v>
      </c>
      <c r="IP179" s="391" t="s">
        <v>292</v>
      </c>
      <c r="IQ179" s="392" t="s">
        <v>292</v>
      </c>
      <c r="IR179" s="393" t="s">
        <v>292</v>
      </c>
      <c r="IS179" s="394" t="s">
        <v>292</v>
      </c>
      <c r="IT179" s="386" t="s">
        <v>292</v>
      </c>
      <c r="IU179" s="395"/>
      <c r="IV179" s="420" t="s">
        <v>292</v>
      </c>
      <c r="IW179" s="387" t="str">
        <f t="shared" si="456"/>
        <v/>
      </c>
      <c r="IX179" s="388" t="str">
        <f t="shared" si="457"/>
        <v/>
      </c>
      <c r="IY179" s="419" t="str">
        <f t="shared" si="462"/>
        <v/>
      </c>
      <c r="IZ179" s="396" t="str">
        <f t="shared" si="463"/>
        <v/>
      </c>
      <c r="JA179" s="390" t="str">
        <f t="shared" si="458"/>
        <v/>
      </c>
      <c r="JB179" s="391" t="str">
        <f t="shared" si="464"/>
        <v/>
      </c>
      <c r="JC179" s="392" t="str">
        <f t="shared" si="459"/>
        <v/>
      </c>
      <c r="JD179" s="393" t="str">
        <f t="shared" si="460"/>
        <v/>
      </c>
      <c r="JE179" s="394" t="str">
        <f t="shared" si="455"/>
        <v/>
      </c>
      <c r="JF179" s="386" t="str">
        <f t="shared" si="461"/>
        <v/>
      </c>
      <c r="JG179" s="395"/>
      <c r="JH179" s="420" t="s">
        <v>292</v>
      </c>
      <c r="JI179" s="387" t="str">
        <f t="shared" si="411"/>
        <v/>
      </c>
      <c r="JJ179" s="388" t="str">
        <f t="shared" si="412"/>
        <v/>
      </c>
      <c r="JK179" s="419" t="str">
        <f t="shared" si="420"/>
        <v/>
      </c>
      <c r="JL179" s="396" t="str">
        <f t="shared" si="413"/>
        <v/>
      </c>
      <c r="JM179" s="390" t="str">
        <f t="shared" si="414"/>
        <v/>
      </c>
      <c r="JN179" s="391" t="str">
        <f t="shared" si="415"/>
        <v/>
      </c>
      <c r="JO179" s="392" t="str">
        <f t="shared" si="416"/>
        <v/>
      </c>
      <c r="JP179" s="393" t="str">
        <f t="shared" si="417"/>
        <v/>
      </c>
      <c r="JQ179" s="394" t="str">
        <f t="shared" si="418"/>
        <v/>
      </c>
      <c r="JR179" s="386" t="str">
        <f t="shared" si="419"/>
        <v/>
      </c>
      <c r="JS179" s="395"/>
      <c r="JT179" s="420" t="s">
        <v>292</v>
      </c>
      <c r="JU179" s="387" t="str">
        <f t="shared" si="394"/>
        <v/>
      </c>
      <c r="JV179" s="388" t="str">
        <f t="shared" si="395"/>
        <v/>
      </c>
      <c r="JW179" s="419" t="str">
        <f t="shared" si="396"/>
        <v/>
      </c>
      <c r="JX179" s="396" t="str">
        <f t="shared" si="397"/>
        <v/>
      </c>
      <c r="JY179" s="390" t="str">
        <f t="shared" si="398"/>
        <v/>
      </c>
      <c r="JZ179" s="391" t="str">
        <f t="shared" si="399"/>
        <v/>
      </c>
      <c r="KA179" s="392" t="str">
        <f t="shared" si="400"/>
        <v/>
      </c>
      <c r="KB179" s="393" t="str">
        <f t="shared" si="401"/>
        <v/>
      </c>
      <c r="KC179" s="394" t="str">
        <f t="shared" si="402"/>
        <v/>
      </c>
      <c r="KD179" s="386" t="str">
        <f t="shared" si="403"/>
        <v/>
      </c>
      <c r="KE179" s="395"/>
      <c r="KF179" s="420"/>
      <c r="KG179" s="387" t="str">
        <f t="shared" si="385"/>
        <v/>
      </c>
      <c r="KH179" s="388" t="str">
        <f t="shared" si="386"/>
        <v/>
      </c>
      <c r="KI179" s="419" t="str">
        <f t="shared" si="387"/>
        <v/>
      </c>
      <c r="KJ179" s="396" t="str">
        <f t="shared" si="388"/>
        <v/>
      </c>
      <c r="KK179" s="390" t="str">
        <f t="shared" si="389"/>
        <v/>
      </c>
      <c r="KL179" s="391" t="str">
        <f t="shared" si="404"/>
        <v/>
      </c>
      <c r="KM179" s="392" t="str">
        <f t="shared" si="390"/>
        <v/>
      </c>
      <c r="KN179" s="393" t="str">
        <f t="shared" si="391"/>
        <v/>
      </c>
      <c r="KO179" s="394" t="str">
        <f t="shared" si="392"/>
        <v/>
      </c>
      <c r="KP179" s="386" t="str">
        <f t="shared" si="393"/>
        <v/>
      </c>
      <c r="KQ179" s="395"/>
      <c r="KR179" s="420"/>
    </row>
    <row r="180" spans="1:304" ht="13.5" customHeight="1">
      <c r="A180" s="385"/>
      <c r="B180" s="415" t="s">
        <v>330</v>
      </c>
      <c r="E180" s="387" t="str">
        <f t="shared" si="499"/>
        <v/>
      </c>
      <c r="F180" s="399"/>
      <c r="G180" s="389"/>
      <c r="H180" s="389"/>
      <c r="I180" s="400"/>
      <c r="J180" s="391"/>
      <c r="K180" s="401"/>
      <c r="L180" s="393"/>
      <c r="M180" s="402"/>
      <c r="O180" s="397"/>
      <c r="P180" s="415"/>
      <c r="Q180" s="387" t="str">
        <f t="shared" si="500"/>
        <v/>
      </c>
      <c r="R180" s="399"/>
      <c r="S180" s="389"/>
      <c r="T180" s="389"/>
      <c r="U180" s="400"/>
      <c r="V180" s="391"/>
      <c r="W180" s="401"/>
      <c r="X180" s="393"/>
      <c r="Y180" s="402"/>
      <c r="AA180" s="397"/>
      <c r="AB180" s="415"/>
      <c r="AC180" s="387" t="str">
        <f t="shared" si="501"/>
        <v/>
      </c>
      <c r="AD180" s="399"/>
      <c r="AE180" s="389"/>
      <c r="AF180" s="389"/>
      <c r="AG180" s="400"/>
      <c r="AH180" s="391"/>
      <c r="AI180" s="401"/>
      <c r="AJ180" s="393"/>
      <c r="AK180" s="402"/>
      <c r="AL180" s="386"/>
      <c r="AM180" s="397"/>
      <c r="AN180" s="415"/>
      <c r="AO180" s="387" t="str">
        <f t="shared" si="502"/>
        <v/>
      </c>
      <c r="AP180" s="399"/>
      <c r="AQ180" s="389"/>
      <c r="AR180" s="389"/>
      <c r="AS180" s="400"/>
      <c r="AT180" s="391"/>
      <c r="AU180" s="401"/>
      <c r="AV180" s="393"/>
      <c r="AW180" s="402"/>
      <c r="AX180" s="386"/>
      <c r="AY180" s="397"/>
      <c r="AZ180" s="415"/>
      <c r="BA180" s="387" t="str">
        <f t="shared" si="503"/>
        <v/>
      </c>
      <c r="BB180" s="399"/>
      <c r="BC180" s="389"/>
      <c r="BD180" s="389"/>
      <c r="BE180" s="400"/>
      <c r="BF180" s="391"/>
      <c r="BG180" s="401"/>
      <c r="BH180" s="393"/>
      <c r="BI180" s="402"/>
      <c r="BJ180" s="386"/>
      <c r="BK180" s="397"/>
      <c r="BL180" s="415"/>
      <c r="BM180" s="387" t="str">
        <f t="shared" si="504"/>
        <v/>
      </c>
      <c r="BN180" s="399"/>
      <c r="BO180" s="389"/>
      <c r="BP180" s="389"/>
      <c r="BQ180" s="400"/>
      <c r="BR180" s="391"/>
      <c r="BS180" s="401"/>
      <c r="BT180" s="393"/>
      <c r="BU180" s="402"/>
      <c r="BV180" s="386"/>
      <c r="BW180" s="397"/>
      <c r="BX180" s="421"/>
      <c r="BY180" s="387" t="str">
        <f t="shared" si="505"/>
        <v/>
      </c>
      <c r="BZ180" s="399"/>
      <c r="CA180" s="389"/>
      <c r="CB180" s="389"/>
      <c r="CC180" s="400"/>
      <c r="CD180" s="391"/>
      <c r="CE180" s="401"/>
      <c r="CF180" s="393"/>
      <c r="CG180" s="402"/>
      <c r="CH180" s="386"/>
      <c r="CI180" s="397"/>
      <c r="CJ180" s="421"/>
      <c r="CK180" s="387" t="str">
        <f t="shared" si="506"/>
        <v/>
      </c>
      <c r="CL180" s="399"/>
      <c r="CM180" s="389"/>
      <c r="CN180" s="389"/>
      <c r="CO180" s="400"/>
      <c r="CP180" s="391"/>
      <c r="CQ180" s="401"/>
      <c r="CR180" s="393"/>
      <c r="CS180" s="402"/>
      <c r="CT180" s="386"/>
      <c r="CU180" s="397"/>
      <c r="CV180" s="415"/>
      <c r="CW180" s="387" t="str">
        <f t="shared" si="507"/>
        <v/>
      </c>
      <c r="CX180" s="388"/>
      <c r="CY180" s="389"/>
      <c r="CZ180" s="389"/>
      <c r="DA180" s="390"/>
      <c r="DB180" s="391"/>
      <c r="DC180" s="392"/>
      <c r="DD180" s="393"/>
      <c r="DE180" s="394"/>
      <c r="DF180" s="386"/>
      <c r="DG180" s="397"/>
      <c r="DH180" s="415"/>
      <c r="DI180" s="387" t="str">
        <f t="shared" si="508"/>
        <v/>
      </c>
      <c r="DJ180" s="388"/>
      <c r="DK180" s="389"/>
      <c r="DL180" s="389"/>
      <c r="DM180" s="390"/>
      <c r="DN180" s="391"/>
      <c r="DO180" s="392"/>
      <c r="DP180" s="393"/>
      <c r="DQ180" s="394"/>
      <c r="DR180" s="386"/>
      <c r="DS180" s="397"/>
      <c r="DT180" s="415"/>
      <c r="DU180" s="387" t="str">
        <f t="shared" si="509"/>
        <v/>
      </c>
      <c r="DV180" s="388"/>
      <c r="DW180" s="389"/>
      <c r="DX180" s="389"/>
      <c r="DY180" s="390"/>
      <c r="DZ180" s="391"/>
      <c r="EA180" s="392"/>
      <c r="EB180" s="393"/>
      <c r="EC180" s="394"/>
      <c r="ED180" s="386"/>
      <c r="EE180" s="397"/>
      <c r="EF180" s="415"/>
      <c r="EG180" s="387" t="str">
        <f t="shared" si="510"/>
        <v/>
      </c>
      <c r="EH180" s="388"/>
      <c r="EI180" s="389"/>
      <c r="EJ180" s="389"/>
      <c r="EK180" s="390"/>
      <c r="EL180" s="391"/>
      <c r="EM180" s="392"/>
      <c r="EN180" s="393"/>
      <c r="EO180" s="394"/>
      <c r="EP180" s="386"/>
      <c r="EQ180" s="397"/>
      <c r="ER180" s="418"/>
      <c r="ES180" s="387" t="str">
        <f t="shared" si="511"/>
        <v/>
      </c>
      <c r="ET180" s="388"/>
      <c r="EU180" s="389"/>
      <c r="EV180" s="389"/>
      <c r="EW180" s="390"/>
      <c r="EX180" s="391"/>
      <c r="EY180" s="392"/>
      <c r="EZ180" s="393"/>
      <c r="FA180" s="394"/>
      <c r="FB180" s="386"/>
      <c r="FC180" s="397"/>
      <c r="FD180" s="418"/>
      <c r="FE180" s="387" t="str">
        <f t="shared" si="512"/>
        <v/>
      </c>
      <c r="FF180" s="388"/>
      <c r="FG180" s="389"/>
      <c r="FH180" s="389"/>
      <c r="FI180" s="390"/>
      <c r="FJ180" s="391"/>
      <c r="FK180" s="392"/>
      <c r="FL180" s="393"/>
      <c r="FM180" s="394"/>
      <c r="FN180" s="386"/>
      <c r="FO180" s="397"/>
      <c r="FP180" s="418"/>
      <c r="FQ180" s="387" t="str">
        <f t="shared" si="513"/>
        <v/>
      </c>
      <c r="FR180" s="388"/>
      <c r="FS180" s="389"/>
      <c r="FT180" s="389"/>
      <c r="FU180" s="390"/>
      <c r="FV180" s="391"/>
      <c r="FW180" s="392"/>
      <c r="FX180" s="393"/>
      <c r="FY180" s="394"/>
      <c r="FZ180" s="386"/>
      <c r="GA180" s="395"/>
      <c r="GB180" s="418"/>
      <c r="GC180" s="387" t="str">
        <f t="shared" si="514"/>
        <v/>
      </c>
      <c r="GD180" s="388"/>
      <c r="GE180" s="389"/>
      <c r="GF180" s="389"/>
      <c r="GG180" s="390"/>
      <c r="GH180" s="391"/>
      <c r="GI180" s="392"/>
      <c r="GJ180" s="393"/>
      <c r="GK180" s="394"/>
      <c r="GL180" s="386"/>
      <c r="GM180" s="397"/>
      <c r="GN180" s="415"/>
      <c r="GO180" s="387" t="str">
        <f t="shared" si="515"/>
        <v/>
      </c>
      <c r="GP180" s="388"/>
      <c r="GQ180" s="389"/>
      <c r="GR180" s="389"/>
      <c r="GS180" s="390"/>
      <c r="GT180" s="391"/>
      <c r="GU180" s="392"/>
      <c r="GV180" s="393"/>
      <c r="GW180" s="394"/>
      <c r="GX180" s="386"/>
      <c r="GY180" s="395"/>
      <c r="GZ180" s="415"/>
      <c r="HA180" s="387" t="str">
        <f t="shared" si="516"/>
        <v/>
      </c>
      <c r="HB180" s="388"/>
      <c r="HC180" s="389"/>
      <c r="HD180" s="389"/>
      <c r="HE180" s="390"/>
      <c r="HF180" s="391"/>
      <c r="HG180" s="392"/>
      <c r="HH180" s="393"/>
      <c r="HI180" s="394"/>
      <c r="HJ180" s="386"/>
      <c r="HK180" s="397"/>
      <c r="HM180" s="387" t="str">
        <f t="shared" si="517"/>
        <v/>
      </c>
      <c r="HN180" s="388"/>
      <c r="HO180" s="396"/>
      <c r="HP180" s="389"/>
      <c r="HQ180" s="390"/>
      <c r="HR180" s="391"/>
      <c r="HS180" s="392"/>
      <c r="HT180" s="393"/>
      <c r="HU180" s="394"/>
      <c r="HV180" s="386"/>
      <c r="HW180" s="395"/>
      <c r="HY180" s="387">
        <f t="shared" si="518"/>
        <v>41269</v>
      </c>
      <c r="HZ180" s="388" t="s">
        <v>1472</v>
      </c>
      <c r="IA180" s="419">
        <v>41064</v>
      </c>
      <c r="IB180" s="419">
        <v>41162</v>
      </c>
      <c r="IC180" s="390" t="s">
        <v>1587</v>
      </c>
      <c r="ID180" s="391" t="s">
        <v>614</v>
      </c>
      <c r="IE180" s="392" t="s">
        <v>615</v>
      </c>
      <c r="IF180" s="393" t="s">
        <v>1350</v>
      </c>
      <c r="IG180" s="394" t="s">
        <v>1588</v>
      </c>
      <c r="IH180" s="386" t="s">
        <v>292</v>
      </c>
      <c r="II180" s="395"/>
      <c r="IJ180" s="420"/>
      <c r="IK180" s="387" t="str">
        <f t="shared" si="519"/>
        <v/>
      </c>
      <c r="IL180" s="388"/>
      <c r="IM180" s="419"/>
      <c r="IN180" s="419"/>
      <c r="IO180" s="390"/>
      <c r="IP180" s="391"/>
      <c r="IQ180" s="392"/>
      <c r="IR180" s="393"/>
      <c r="IS180" s="394"/>
      <c r="IT180" s="386"/>
      <c r="IU180" s="395"/>
      <c r="IV180" s="420" t="s">
        <v>292</v>
      </c>
      <c r="IW180" s="387" t="str">
        <f t="shared" si="456"/>
        <v/>
      </c>
      <c r="IX180" s="388" t="str">
        <f t="shared" si="457"/>
        <v/>
      </c>
      <c r="IY180" s="419" t="str">
        <f t="shared" si="462"/>
        <v/>
      </c>
      <c r="IZ180" s="396" t="str">
        <f t="shared" si="463"/>
        <v/>
      </c>
      <c r="JA180" s="390" t="str">
        <f t="shared" si="458"/>
        <v/>
      </c>
      <c r="JB180" s="391" t="str">
        <f t="shared" si="464"/>
        <v/>
      </c>
      <c r="JC180" s="392" t="str">
        <f t="shared" si="459"/>
        <v/>
      </c>
      <c r="JD180" s="393" t="str">
        <f t="shared" si="460"/>
        <v/>
      </c>
      <c r="JE180" s="394" t="str">
        <f t="shared" si="455"/>
        <v/>
      </c>
      <c r="JF180" s="386" t="str">
        <f t="shared" si="461"/>
        <v/>
      </c>
      <c r="JG180" s="395"/>
      <c r="JH180" s="420" t="s">
        <v>292</v>
      </c>
      <c r="JI180" s="387" t="str">
        <f t="shared" si="411"/>
        <v/>
      </c>
      <c r="JJ180" s="388" t="str">
        <f t="shared" si="412"/>
        <v/>
      </c>
      <c r="JK180" s="419" t="str">
        <f t="shared" si="420"/>
        <v/>
      </c>
      <c r="JL180" s="396" t="str">
        <f t="shared" si="413"/>
        <v/>
      </c>
      <c r="JM180" s="390" t="str">
        <f t="shared" si="414"/>
        <v/>
      </c>
      <c r="JN180" s="391" t="str">
        <f t="shared" si="415"/>
        <v/>
      </c>
      <c r="JO180" s="392" t="str">
        <f t="shared" si="416"/>
        <v/>
      </c>
      <c r="JP180" s="393" t="str">
        <f t="shared" si="417"/>
        <v/>
      </c>
      <c r="JQ180" s="394" t="str">
        <f t="shared" si="418"/>
        <v/>
      </c>
      <c r="JR180" s="386" t="str">
        <f t="shared" si="419"/>
        <v/>
      </c>
      <c r="JS180" s="395"/>
      <c r="JT180" s="420" t="s">
        <v>292</v>
      </c>
      <c r="JU180" s="387" t="str">
        <f t="shared" si="394"/>
        <v/>
      </c>
      <c r="JV180" s="388" t="str">
        <f t="shared" si="395"/>
        <v/>
      </c>
      <c r="JW180" s="419" t="str">
        <f t="shared" si="396"/>
        <v/>
      </c>
      <c r="JX180" s="396" t="str">
        <f t="shared" si="397"/>
        <v/>
      </c>
      <c r="JY180" s="390" t="str">
        <f t="shared" si="398"/>
        <v/>
      </c>
      <c r="JZ180" s="391" t="str">
        <f t="shared" si="399"/>
        <v/>
      </c>
      <c r="KA180" s="392" t="str">
        <f t="shared" si="400"/>
        <v/>
      </c>
      <c r="KB180" s="393" t="str">
        <f t="shared" si="401"/>
        <v/>
      </c>
      <c r="KC180" s="394" t="str">
        <f t="shared" si="402"/>
        <v/>
      </c>
      <c r="KD180" s="386" t="str">
        <f t="shared" si="403"/>
        <v/>
      </c>
      <c r="KE180" s="395"/>
      <c r="KF180" s="420"/>
      <c r="KG180" s="387" t="str">
        <f t="shared" si="385"/>
        <v/>
      </c>
      <c r="KH180" s="388" t="str">
        <f t="shared" si="386"/>
        <v/>
      </c>
      <c r="KI180" s="419" t="str">
        <f t="shared" si="387"/>
        <v/>
      </c>
      <c r="KJ180" s="396" t="str">
        <f t="shared" si="388"/>
        <v/>
      </c>
      <c r="KK180" s="390" t="str">
        <f t="shared" si="389"/>
        <v/>
      </c>
      <c r="KL180" s="391" t="str">
        <f t="shared" si="404"/>
        <v/>
      </c>
      <c r="KM180" s="392" t="str">
        <f t="shared" si="390"/>
        <v/>
      </c>
      <c r="KN180" s="393" t="str">
        <f t="shared" si="391"/>
        <v/>
      </c>
      <c r="KO180" s="394" t="str">
        <f t="shared" si="392"/>
        <v/>
      </c>
      <c r="KP180" s="386" t="str">
        <f t="shared" si="393"/>
        <v/>
      </c>
      <c r="KQ180" s="395"/>
      <c r="KR180" s="420"/>
    </row>
    <row r="181" spans="1:304" ht="13.5" customHeight="1">
      <c r="A181" s="385"/>
      <c r="B181" s="415" t="s">
        <v>330</v>
      </c>
      <c r="E181" s="387" t="str">
        <f t="shared" si="499"/>
        <v/>
      </c>
      <c r="F181" s="399"/>
      <c r="G181" s="389"/>
      <c r="H181" s="389"/>
      <c r="I181" s="400"/>
      <c r="J181" s="391"/>
      <c r="K181" s="401"/>
      <c r="L181" s="393"/>
      <c r="M181" s="402"/>
      <c r="O181" s="397"/>
      <c r="P181" s="415"/>
      <c r="Q181" s="387" t="str">
        <f t="shared" si="500"/>
        <v/>
      </c>
      <c r="R181" s="399"/>
      <c r="S181" s="389"/>
      <c r="T181" s="389"/>
      <c r="U181" s="400"/>
      <c r="V181" s="391"/>
      <c r="W181" s="401"/>
      <c r="X181" s="393"/>
      <c r="Y181" s="402"/>
      <c r="AA181" s="397"/>
      <c r="AB181" s="415"/>
      <c r="AC181" s="387" t="str">
        <f t="shared" si="501"/>
        <v/>
      </c>
      <c r="AD181" s="399"/>
      <c r="AE181" s="389"/>
      <c r="AF181" s="389"/>
      <c r="AG181" s="400"/>
      <c r="AH181" s="391"/>
      <c r="AI181" s="401"/>
      <c r="AJ181" s="393"/>
      <c r="AK181" s="402"/>
      <c r="AL181" s="386"/>
      <c r="AM181" s="397"/>
      <c r="AN181" s="415"/>
      <c r="AO181" s="387" t="str">
        <f t="shared" si="502"/>
        <v/>
      </c>
      <c r="AP181" s="399"/>
      <c r="AQ181" s="389"/>
      <c r="AR181" s="389"/>
      <c r="AS181" s="400"/>
      <c r="AT181" s="391"/>
      <c r="AU181" s="401"/>
      <c r="AV181" s="393"/>
      <c r="AW181" s="402"/>
      <c r="AX181" s="386"/>
      <c r="AY181" s="397"/>
      <c r="AZ181" s="415"/>
      <c r="BA181" s="387" t="str">
        <f t="shared" si="503"/>
        <v/>
      </c>
      <c r="BB181" s="399"/>
      <c r="BC181" s="389"/>
      <c r="BD181" s="389"/>
      <c r="BE181" s="400"/>
      <c r="BF181" s="391"/>
      <c r="BG181" s="401"/>
      <c r="BH181" s="393"/>
      <c r="BI181" s="402"/>
      <c r="BJ181" s="386"/>
      <c r="BK181" s="397"/>
      <c r="BL181" s="415"/>
      <c r="BM181" s="387" t="str">
        <f t="shared" si="504"/>
        <v/>
      </c>
      <c r="BN181" s="399"/>
      <c r="BO181" s="389"/>
      <c r="BP181" s="389"/>
      <c r="BQ181" s="400"/>
      <c r="BR181" s="391"/>
      <c r="BS181" s="401"/>
      <c r="BT181" s="393"/>
      <c r="BU181" s="402"/>
      <c r="BV181" s="386"/>
      <c r="BW181" s="397"/>
      <c r="BX181" s="421"/>
      <c r="BY181" s="387" t="str">
        <f t="shared" si="505"/>
        <v/>
      </c>
      <c r="BZ181" s="399"/>
      <c r="CA181" s="389"/>
      <c r="CB181" s="389"/>
      <c r="CC181" s="400"/>
      <c r="CD181" s="391"/>
      <c r="CE181" s="401"/>
      <c r="CF181" s="393"/>
      <c r="CG181" s="402"/>
      <c r="CH181" s="386"/>
      <c r="CI181" s="397"/>
      <c r="CJ181" s="421"/>
      <c r="CK181" s="387" t="str">
        <f t="shared" si="506"/>
        <v/>
      </c>
      <c r="CL181" s="399"/>
      <c r="CM181" s="389"/>
      <c r="CN181" s="389"/>
      <c r="CO181" s="400"/>
      <c r="CP181" s="391"/>
      <c r="CQ181" s="401"/>
      <c r="CR181" s="393"/>
      <c r="CS181" s="402"/>
      <c r="CT181" s="386"/>
      <c r="CU181" s="397"/>
      <c r="CV181" s="415"/>
      <c r="CW181" s="387" t="str">
        <f t="shared" si="507"/>
        <v/>
      </c>
      <c r="CX181" s="388"/>
      <c r="CY181" s="389"/>
      <c r="CZ181" s="389"/>
      <c r="DA181" s="390"/>
      <c r="DB181" s="391"/>
      <c r="DC181" s="392"/>
      <c r="DD181" s="393"/>
      <c r="DE181" s="394"/>
      <c r="DF181" s="386"/>
      <c r="DG181" s="397"/>
      <c r="DH181" s="415"/>
      <c r="DI181" s="387" t="str">
        <f t="shared" si="508"/>
        <v/>
      </c>
      <c r="DJ181" s="388"/>
      <c r="DK181" s="389"/>
      <c r="DL181" s="389"/>
      <c r="DM181" s="390"/>
      <c r="DN181" s="391"/>
      <c r="DO181" s="392"/>
      <c r="DP181" s="393"/>
      <c r="DQ181" s="394"/>
      <c r="DR181" s="386"/>
      <c r="DS181" s="397"/>
      <c r="DT181" s="415"/>
      <c r="DU181" s="387" t="str">
        <f t="shared" si="509"/>
        <v/>
      </c>
      <c r="DV181" s="388"/>
      <c r="DW181" s="389"/>
      <c r="DX181" s="389"/>
      <c r="DY181" s="390"/>
      <c r="DZ181" s="391"/>
      <c r="EA181" s="392"/>
      <c r="EB181" s="393"/>
      <c r="EC181" s="394"/>
      <c r="ED181" s="386"/>
      <c r="EE181" s="397"/>
      <c r="EF181" s="415"/>
      <c r="EG181" s="387" t="str">
        <f t="shared" si="510"/>
        <v/>
      </c>
      <c r="EH181" s="388"/>
      <c r="EI181" s="389"/>
      <c r="EJ181" s="389"/>
      <c r="EK181" s="390"/>
      <c r="EL181" s="391"/>
      <c r="EM181" s="392"/>
      <c r="EN181" s="393"/>
      <c r="EO181" s="394"/>
      <c r="EP181" s="386"/>
      <c r="EQ181" s="397"/>
      <c r="ER181" s="418"/>
      <c r="ES181" s="387" t="str">
        <f t="shared" si="511"/>
        <v/>
      </c>
      <c r="ET181" s="388"/>
      <c r="EU181" s="389"/>
      <c r="EV181" s="389"/>
      <c r="EW181" s="390"/>
      <c r="EX181" s="391"/>
      <c r="EY181" s="392"/>
      <c r="EZ181" s="393"/>
      <c r="FA181" s="394"/>
      <c r="FB181" s="386"/>
      <c r="FC181" s="397"/>
      <c r="FD181" s="418"/>
      <c r="FE181" s="387">
        <f t="shared" si="512"/>
        <v>39351</v>
      </c>
      <c r="FF181" s="388" t="s">
        <v>370</v>
      </c>
      <c r="FG181" s="389">
        <v>39321</v>
      </c>
      <c r="FH181" s="389">
        <v>39351</v>
      </c>
      <c r="FI181" s="390" t="s">
        <v>624</v>
      </c>
      <c r="FJ181" s="391" t="s">
        <v>625</v>
      </c>
      <c r="FK181" s="392" t="s">
        <v>615</v>
      </c>
      <c r="FL181" s="393" t="s">
        <v>1347</v>
      </c>
      <c r="FM181" s="394" t="s">
        <v>627</v>
      </c>
      <c r="FN181" s="386"/>
      <c r="FO181" s="397"/>
      <c r="FP181" s="418" t="s">
        <v>626</v>
      </c>
      <c r="FQ181" s="387" t="str">
        <f t="shared" si="513"/>
        <v/>
      </c>
      <c r="FR181" s="388"/>
      <c r="FS181" s="389"/>
      <c r="FT181" s="389"/>
      <c r="FU181" s="390"/>
      <c r="FV181" s="391"/>
      <c r="FW181" s="392"/>
      <c r="FX181" s="393"/>
      <c r="FY181" s="394"/>
      <c r="FZ181" s="386"/>
      <c r="GA181" s="395"/>
      <c r="GB181" s="418"/>
      <c r="GC181" s="387" t="str">
        <f t="shared" si="514"/>
        <v/>
      </c>
      <c r="GD181" s="388"/>
      <c r="GE181" s="389"/>
      <c r="GF181" s="389"/>
      <c r="GG181" s="390"/>
      <c r="GH181" s="391"/>
      <c r="GI181" s="392"/>
      <c r="GJ181" s="393"/>
      <c r="GK181" s="394"/>
      <c r="GL181" s="386"/>
      <c r="GM181" s="397"/>
      <c r="GN181" s="415"/>
      <c r="GO181" s="387" t="str">
        <f t="shared" si="515"/>
        <v/>
      </c>
      <c r="GP181" s="388"/>
      <c r="GQ181" s="389"/>
      <c r="GR181" s="389"/>
      <c r="GS181" s="390"/>
      <c r="GT181" s="391"/>
      <c r="GU181" s="392"/>
      <c r="GV181" s="393"/>
      <c r="GW181" s="394"/>
      <c r="GX181" s="386"/>
      <c r="GY181" s="395"/>
      <c r="GZ181" s="415"/>
      <c r="HA181" s="387" t="str">
        <f t="shared" si="516"/>
        <v/>
      </c>
      <c r="HB181" s="388"/>
      <c r="HC181" s="389"/>
      <c r="HD181" s="389"/>
      <c r="HE181" s="390"/>
      <c r="HF181" s="391"/>
      <c r="HG181" s="392"/>
      <c r="HH181" s="393"/>
      <c r="HI181" s="394"/>
      <c r="HJ181" s="386"/>
      <c r="HK181" s="397"/>
      <c r="HM181" s="387" t="str">
        <f t="shared" si="517"/>
        <v/>
      </c>
      <c r="HN181" s="388" t="s">
        <v>292</v>
      </c>
      <c r="HO181" s="396"/>
      <c r="HP181" s="389"/>
      <c r="HQ181" s="390" t="s">
        <v>292</v>
      </c>
      <c r="HR181" s="391" t="s">
        <v>292</v>
      </c>
      <c r="HS181" s="392" t="s">
        <v>292</v>
      </c>
      <c r="HT181" s="393" t="s">
        <v>292</v>
      </c>
      <c r="HU181" s="394" t="s">
        <v>292</v>
      </c>
      <c r="HV181" s="386" t="s">
        <v>292</v>
      </c>
      <c r="HW181" s="395"/>
      <c r="HY181" s="387">
        <f t="shared" si="518"/>
        <v>41269</v>
      </c>
      <c r="HZ181" s="388" t="s">
        <v>1472</v>
      </c>
      <c r="IA181" s="419">
        <v>41183</v>
      </c>
      <c r="IB181" s="419">
        <v>41269</v>
      </c>
      <c r="IC181" s="390" t="s">
        <v>1585</v>
      </c>
      <c r="ID181" s="391" t="s">
        <v>685</v>
      </c>
      <c r="IE181" s="392" t="s">
        <v>615</v>
      </c>
      <c r="IF181" s="393" t="s">
        <v>1350</v>
      </c>
      <c r="IG181" s="394" t="s">
        <v>1586</v>
      </c>
      <c r="IH181" s="386" t="s">
        <v>292</v>
      </c>
      <c r="II181" s="395"/>
      <c r="IJ181" s="420"/>
      <c r="IK181" s="387" t="str">
        <f t="shared" si="519"/>
        <v/>
      </c>
      <c r="IL181" s="388" t="s">
        <v>292</v>
      </c>
      <c r="IM181" s="419" t="s">
        <v>292</v>
      </c>
      <c r="IN181" s="419" t="s">
        <v>292</v>
      </c>
      <c r="IO181" s="390" t="s">
        <v>292</v>
      </c>
      <c r="IP181" s="391" t="s">
        <v>292</v>
      </c>
      <c r="IQ181" s="392" t="s">
        <v>292</v>
      </c>
      <c r="IR181" s="393" t="s">
        <v>292</v>
      </c>
      <c r="IS181" s="394" t="s">
        <v>292</v>
      </c>
      <c r="IT181" s="386" t="s">
        <v>292</v>
      </c>
      <c r="IU181" s="395"/>
      <c r="IV181" s="364" t="s">
        <v>292</v>
      </c>
      <c r="IW181" s="387" t="str">
        <f t="shared" si="456"/>
        <v/>
      </c>
      <c r="IX181" s="388" t="str">
        <f t="shared" si="457"/>
        <v/>
      </c>
      <c r="IY181" s="419" t="str">
        <f t="shared" si="462"/>
        <v/>
      </c>
      <c r="IZ181" s="396" t="str">
        <f t="shared" si="463"/>
        <v/>
      </c>
      <c r="JA181" s="390" t="str">
        <f t="shared" si="458"/>
        <v/>
      </c>
      <c r="JB181" s="391" t="str">
        <f t="shared" si="464"/>
        <v/>
      </c>
      <c r="JC181" s="392" t="str">
        <f t="shared" si="459"/>
        <v/>
      </c>
      <c r="JD181" s="393" t="str">
        <f t="shared" si="460"/>
        <v/>
      </c>
      <c r="JE181" s="394" t="str">
        <f t="shared" si="455"/>
        <v/>
      </c>
      <c r="JF181" s="386" t="str">
        <f t="shared" si="461"/>
        <v/>
      </c>
      <c r="JG181" s="395"/>
      <c r="JH181" s="420" t="s">
        <v>292</v>
      </c>
      <c r="JI181" s="387" t="str">
        <f t="shared" si="411"/>
        <v/>
      </c>
      <c r="JJ181" s="388" t="str">
        <f t="shared" si="412"/>
        <v/>
      </c>
      <c r="JK181" s="419" t="str">
        <f t="shared" si="420"/>
        <v/>
      </c>
      <c r="JL181" s="396" t="str">
        <f t="shared" si="413"/>
        <v/>
      </c>
      <c r="JM181" s="390" t="str">
        <f t="shared" si="414"/>
        <v/>
      </c>
      <c r="JN181" s="391" t="str">
        <f t="shared" si="415"/>
        <v/>
      </c>
      <c r="JO181" s="392" t="str">
        <f t="shared" si="416"/>
        <v/>
      </c>
      <c r="JP181" s="393" t="str">
        <f t="shared" si="417"/>
        <v/>
      </c>
      <c r="JQ181" s="394" t="str">
        <f t="shared" si="418"/>
        <v/>
      </c>
      <c r="JR181" s="386" t="str">
        <f t="shared" si="419"/>
        <v/>
      </c>
      <c r="JS181" s="395"/>
      <c r="JT181" s="420" t="s">
        <v>292</v>
      </c>
      <c r="JU181" s="387" t="str">
        <f t="shared" si="394"/>
        <v/>
      </c>
      <c r="JV181" s="388" t="str">
        <f t="shared" si="395"/>
        <v/>
      </c>
      <c r="JW181" s="419" t="str">
        <f t="shared" si="396"/>
        <v/>
      </c>
      <c r="JX181" s="396" t="str">
        <f t="shared" si="397"/>
        <v/>
      </c>
      <c r="JY181" s="390" t="str">
        <f t="shared" si="398"/>
        <v/>
      </c>
      <c r="JZ181" s="391" t="str">
        <f t="shared" si="399"/>
        <v/>
      </c>
      <c r="KA181" s="392" t="str">
        <f t="shared" si="400"/>
        <v/>
      </c>
      <c r="KB181" s="393" t="str">
        <f t="shared" si="401"/>
        <v/>
      </c>
      <c r="KC181" s="394" t="str">
        <f t="shared" si="402"/>
        <v/>
      </c>
      <c r="KD181" s="386" t="str">
        <f t="shared" si="403"/>
        <v/>
      </c>
      <c r="KE181" s="395"/>
      <c r="KG181" s="387" t="str">
        <f t="shared" si="385"/>
        <v/>
      </c>
      <c r="KH181" s="388" t="str">
        <f t="shared" si="386"/>
        <v/>
      </c>
      <c r="KI181" s="419" t="str">
        <f t="shared" si="387"/>
        <v/>
      </c>
      <c r="KJ181" s="396" t="str">
        <f t="shared" si="388"/>
        <v/>
      </c>
      <c r="KK181" s="390" t="str">
        <f t="shared" si="389"/>
        <v/>
      </c>
      <c r="KL181" s="391" t="str">
        <f t="shared" si="404"/>
        <v/>
      </c>
      <c r="KM181" s="392" t="str">
        <f t="shared" si="390"/>
        <v/>
      </c>
      <c r="KN181" s="393" t="str">
        <f t="shared" si="391"/>
        <v/>
      </c>
      <c r="KO181" s="394" t="str">
        <f t="shared" si="392"/>
        <v/>
      </c>
      <c r="KP181" s="386" t="str">
        <f t="shared" si="393"/>
        <v/>
      </c>
      <c r="KQ181" s="395"/>
    </row>
    <row r="182" spans="1:304" ht="13.5" customHeight="1">
      <c r="A182" s="385"/>
      <c r="B182" s="421" t="s">
        <v>331</v>
      </c>
      <c r="E182" s="387" t="str">
        <f t="shared" si="499"/>
        <v/>
      </c>
      <c r="F182" s="399"/>
      <c r="G182" s="389" t="s">
        <v>292</v>
      </c>
      <c r="H182" s="389" t="s">
        <v>292</v>
      </c>
      <c r="I182" s="400"/>
      <c r="J182" s="391" t="s">
        <v>292</v>
      </c>
      <c r="K182" s="401"/>
      <c r="L182" s="393"/>
      <c r="M182" s="402"/>
      <c r="O182" s="397"/>
      <c r="P182" s="415"/>
      <c r="Q182" s="387" t="str">
        <f t="shared" si="500"/>
        <v/>
      </c>
      <c r="R182" s="399"/>
      <c r="S182" s="389" t="s">
        <v>292</v>
      </c>
      <c r="T182" s="389" t="s">
        <v>292</v>
      </c>
      <c r="U182" s="400"/>
      <c r="V182" s="391" t="s">
        <v>292</v>
      </c>
      <c r="W182" s="401"/>
      <c r="X182" s="393"/>
      <c r="Y182" s="402"/>
      <c r="AA182" s="397"/>
      <c r="AB182" s="415"/>
      <c r="AC182" s="387" t="str">
        <f t="shared" si="501"/>
        <v/>
      </c>
      <c r="AD182" s="399"/>
      <c r="AE182" s="389" t="s">
        <v>292</v>
      </c>
      <c r="AF182" s="389" t="s">
        <v>292</v>
      </c>
      <c r="AG182" s="400"/>
      <c r="AH182" s="391" t="s">
        <v>292</v>
      </c>
      <c r="AI182" s="401"/>
      <c r="AJ182" s="393"/>
      <c r="AK182" s="402"/>
      <c r="AL182" s="386"/>
      <c r="AM182" s="397"/>
      <c r="AN182" s="415"/>
      <c r="AO182" s="387" t="str">
        <f t="shared" si="502"/>
        <v/>
      </c>
      <c r="AP182" s="399"/>
      <c r="AQ182" s="389" t="s">
        <v>292</v>
      </c>
      <c r="AR182" s="389" t="s">
        <v>292</v>
      </c>
      <c r="AS182" s="400"/>
      <c r="AT182" s="391" t="s">
        <v>292</v>
      </c>
      <c r="AU182" s="401"/>
      <c r="AV182" s="393"/>
      <c r="AW182" s="402"/>
      <c r="AX182" s="386"/>
      <c r="AY182" s="397"/>
      <c r="AZ182" s="415"/>
      <c r="BA182" s="387" t="str">
        <f t="shared" si="503"/>
        <v/>
      </c>
      <c r="BB182" s="399"/>
      <c r="BC182" s="389" t="s">
        <v>292</v>
      </c>
      <c r="BD182" s="389" t="s">
        <v>292</v>
      </c>
      <c r="BE182" s="400"/>
      <c r="BF182" s="391" t="s">
        <v>292</v>
      </c>
      <c r="BG182" s="401"/>
      <c r="BH182" s="393"/>
      <c r="BI182" s="402"/>
      <c r="BJ182" s="386"/>
      <c r="BK182" s="397"/>
      <c r="BL182" s="415"/>
      <c r="BM182" s="387" t="str">
        <f t="shared" si="504"/>
        <v/>
      </c>
      <c r="BN182" s="399"/>
      <c r="BO182" s="389" t="s">
        <v>292</v>
      </c>
      <c r="BP182" s="389" t="s">
        <v>292</v>
      </c>
      <c r="BQ182" s="400"/>
      <c r="BR182" s="391" t="s">
        <v>292</v>
      </c>
      <c r="BS182" s="401"/>
      <c r="BT182" s="393"/>
      <c r="BU182" s="402"/>
      <c r="BV182" s="386"/>
      <c r="BW182" s="397"/>
      <c r="BX182" s="421"/>
      <c r="BY182" s="387" t="str">
        <f t="shared" si="505"/>
        <v/>
      </c>
      <c r="BZ182" s="399"/>
      <c r="CA182" s="389" t="s">
        <v>292</v>
      </c>
      <c r="CB182" s="389" t="s">
        <v>292</v>
      </c>
      <c r="CC182" s="400"/>
      <c r="CD182" s="391" t="s">
        <v>292</v>
      </c>
      <c r="CE182" s="401"/>
      <c r="CF182" s="393"/>
      <c r="CG182" s="402"/>
      <c r="CH182" s="386"/>
      <c r="CI182" s="397"/>
      <c r="CJ182" s="421"/>
      <c r="CK182" s="387" t="str">
        <f t="shared" si="506"/>
        <v/>
      </c>
      <c r="CL182" s="399"/>
      <c r="CM182" s="389" t="s">
        <v>292</v>
      </c>
      <c r="CN182" s="389" t="s">
        <v>292</v>
      </c>
      <c r="CO182" s="400"/>
      <c r="CP182" s="391" t="s">
        <v>292</v>
      </c>
      <c r="CQ182" s="401"/>
      <c r="CR182" s="393"/>
      <c r="CS182" s="402"/>
      <c r="CT182" s="386"/>
      <c r="CU182" s="397"/>
      <c r="CV182" s="415"/>
      <c r="CW182" s="387" t="str">
        <f t="shared" si="507"/>
        <v/>
      </c>
      <c r="CX182" s="388" t="s">
        <v>292</v>
      </c>
      <c r="CY182" s="389" t="s">
        <v>292</v>
      </c>
      <c r="CZ182" s="389" t="s">
        <v>292</v>
      </c>
      <c r="DA182" s="390" t="s">
        <v>292</v>
      </c>
      <c r="DB182" s="391" t="s">
        <v>292</v>
      </c>
      <c r="DC182" s="392" t="s">
        <v>292</v>
      </c>
      <c r="DD182" s="393" t="s">
        <v>292</v>
      </c>
      <c r="DE182" s="394" t="s">
        <v>292</v>
      </c>
      <c r="DF182" s="386"/>
      <c r="DG182" s="397"/>
      <c r="DH182" s="415"/>
      <c r="DI182" s="387" t="str">
        <f t="shared" si="508"/>
        <v/>
      </c>
      <c r="DJ182" s="388" t="s">
        <v>292</v>
      </c>
      <c r="DK182" s="389" t="s">
        <v>292</v>
      </c>
      <c r="DL182" s="389" t="s">
        <v>292</v>
      </c>
      <c r="DM182" s="390" t="s">
        <v>292</v>
      </c>
      <c r="DN182" s="391" t="s">
        <v>292</v>
      </c>
      <c r="DO182" s="392" t="s">
        <v>292</v>
      </c>
      <c r="DP182" s="393" t="s">
        <v>292</v>
      </c>
      <c r="DQ182" s="394" t="s">
        <v>292</v>
      </c>
      <c r="DR182" s="386" t="s">
        <v>292</v>
      </c>
      <c r="DS182" s="397"/>
      <c r="DT182" s="415"/>
      <c r="DU182" s="387" t="str">
        <f t="shared" si="509"/>
        <v/>
      </c>
      <c r="DV182" s="388" t="s">
        <v>292</v>
      </c>
      <c r="DW182" s="389" t="s">
        <v>292</v>
      </c>
      <c r="DX182" s="389" t="s">
        <v>292</v>
      </c>
      <c r="DY182" s="390" t="s">
        <v>292</v>
      </c>
      <c r="DZ182" s="391" t="s">
        <v>292</v>
      </c>
      <c r="EA182" s="392" t="s">
        <v>292</v>
      </c>
      <c r="EB182" s="393" t="s">
        <v>292</v>
      </c>
      <c r="EC182" s="394" t="s">
        <v>292</v>
      </c>
      <c r="ED182" s="386" t="s">
        <v>292</v>
      </c>
      <c r="EE182" s="397"/>
      <c r="EF182" s="415"/>
      <c r="EG182" s="387" t="str">
        <f t="shared" si="510"/>
        <v/>
      </c>
      <c r="EH182" s="388" t="s">
        <v>292</v>
      </c>
      <c r="EI182" s="389" t="s">
        <v>292</v>
      </c>
      <c r="EJ182" s="389" t="s">
        <v>292</v>
      </c>
      <c r="EK182" s="390" t="s">
        <v>292</v>
      </c>
      <c r="EL182" s="391" t="s">
        <v>292</v>
      </c>
      <c r="EM182" s="392" t="s">
        <v>292</v>
      </c>
      <c r="EN182" s="393" t="s">
        <v>292</v>
      </c>
      <c r="EO182" s="394" t="s">
        <v>292</v>
      </c>
      <c r="EP182" s="386" t="s">
        <v>292</v>
      </c>
      <c r="EQ182" s="397"/>
      <c r="ER182" s="418"/>
      <c r="ES182" s="387" t="str">
        <f t="shared" si="511"/>
        <v/>
      </c>
      <c r="ET182" s="388" t="s">
        <v>292</v>
      </c>
      <c r="EU182" s="389" t="s">
        <v>292</v>
      </c>
      <c r="EV182" s="389" t="s">
        <v>292</v>
      </c>
      <c r="EW182" s="390" t="s">
        <v>292</v>
      </c>
      <c r="EX182" s="391" t="s">
        <v>292</v>
      </c>
      <c r="EY182" s="392" t="s">
        <v>292</v>
      </c>
      <c r="EZ182" s="393" t="s">
        <v>292</v>
      </c>
      <c r="FA182" s="394" t="s">
        <v>292</v>
      </c>
      <c r="FB182" s="386"/>
      <c r="FC182" s="397"/>
      <c r="FD182" s="418"/>
      <c r="FE182" s="387" t="str">
        <f t="shared" si="512"/>
        <v/>
      </c>
      <c r="FF182" s="388" t="s">
        <v>292</v>
      </c>
      <c r="FG182" s="389" t="s">
        <v>292</v>
      </c>
      <c r="FH182" s="389" t="s">
        <v>292</v>
      </c>
      <c r="FI182" s="390" t="s">
        <v>292</v>
      </c>
      <c r="FJ182" s="391" t="s">
        <v>292</v>
      </c>
      <c r="FK182" s="392" t="s">
        <v>292</v>
      </c>
      <c r="FL182" s="393" t="s">
        <v>292</v>
      </c>
      <c r="FM182" s="394" t="s">
        <v>292</v>
      </c>
      <c r="FN182" s="386" t="s">
        <v>292</v>
      </c>
      <c r="FO182" s="397"/>
      <c r="FP182" s="418"/>
      <c r="FQ182" s="387" t="str">
        <f t="shared" si="513"/>
        <v/>
      </c>
      <c r="FR182" s="388" t="s">
        <v>292</v>
      </c>
      <c r="FS182" s="389" t="s">
        <v>292</v>
      </c>
      <c r="FT182" s="389" t="s">
        <v>292</v>
      </c>
      <c r="FU182" s="390" t="s">
        <v>292</v>
      </c>
      <c r="FV182" s="391" t="s">
        <v>292</v>
      </c>
      <c r="FW182" s="392" t="s">
        <v>292</v>
      </c>
      <c r="FX182" s="393" t="s">
        <v>292</v>
      </c>
      <c r="FY182" s="394" t="s">
        <v>292</v>
      </c>
      <c r="FZ182" s="386" t="s">
        <v>292</v>
      </c>
      <c r="GA182" s="395"/>
      <c r="GB182" s="415"/>
      <c r="GC182" s="387" t="str">
        <f t="shared" si="514"/>
        <v/>
      </c>
      <c r="GD182" s="388" t="s">
        <v>292</v>
      </c>
      <c r="GE182" s="389" t="s">
        <v>292</v>
      </c>
      <c r="GF182" s="389" t="s">
        <v>292</v>
      </c>
      <c r="GG182" s="390" t="s">
        <v>292</v>
      </c>
      <c r="GH182" s="391" t="s">
        <v>292</v>
      </c>
      <c r="GI182" s="392" t="s">
        <v>292</v>
      </c>
      <c r="GJ182" s="393" t="s">
        <v>292</v>
      </c>
      <c r="GK182" s="394" t="s">
        <v>292</v>
      </c>
      <c r="GL182" s="386" t="s">
        <v>292</v>
      </c>
      <c r="GM182" s="397"/>
      <c r="GN182" s="415"/>
      <c r="GO182" s="387" t="str">
        <f t="shared" si="515"/>
        <v/>
      </c>
      <c r="GP182" s="388" t="s">
        <v>292</v>
      </c>
      <c r="GQ182" s="389" t="s">
        <v>292</v>
      </c>
      <c r="GR182" s="389" t="s">
        <v>292</v>
      </c>
      <c r="GS182" s="390" t="s">
        <v>292</v>
      </c>
      <c r="GT182" s="391" t="s">
        <v>292</v>
      </c>
      <c r="GU182" s="392" t="s">
        <v>292</v>
      </c>
      <c r="GV182" s="393" t="s">
        <v>292</v>
      </c>
      <c r="GW182" s="394" t="s">
        <v>292</v>
      </c>
      <c r="GX182" s="386"/>
      <c r="GY182" s="395"/>
      <c r="GZ182" s="415"/>
      <c r="HA182" s="387">
        <f t="shared" si="516"/>
        <v>40337</v>
      </c>
      <c r="HB182" s="388" t="s">
        <v>375</v>
      </c>
      <c r="HC182" s="389">
        <v>40072</v>
      </c>
      <c r="HD182" s="389">
        <v>40337</v>
      </c>
      <c r="HE182" s="390" t="s">
        <v>966</v>
      </c>
      <c r="HF182" s="391" t="s">
        <v>755</v>
      </c>
      <c r="HG182" s="392" t="s">
        <v>615</v>
      </c>
      <c r="HH182" s="393" t="s">
        <v>1350</v>
      </c>
      <c r="HI182" s="394" t="s">
        <v>967</v>
      </c>
      <c r="HJ182" s="386" t="s">
        <v>292</v>
      </c>
      <c r="HK182" s="397"/>
      <c r="HM182" s="387">
        <f t="shared" si="517"/>
        <v>40788</v>
      </c>
      <c r="HN182" s="388" t="s">
        <v>1471</v>
      </c>
      <c r="HO182" s="396">
        <v>40337</v>
      </c>
      <c r="HP182" s="389">
        <v>40788</v>
      </c>
      <c r="HQ182" s="390" t="s">
        <v>1007</v>
      </c>
      <c r="HR182" s="391" t="s">
        <v>653</v>
      </c>
      <c r="HS182" s="392" t="s">
        <v>615</v>
      </c>
      <c r="HT182" s="393" t="s">
        <v>1350</v>
      </c>
      <c r="HU182" s="394" t="s">
        <v>1008</v>
      </c>
      <c r="HV182" s="386" t="s">
        <v>292</v>
      </c>
      <c r="HW182" s="395"/>
      <c r="HY182" s="387">
        <f t="shared" si="518"/>
        <v>41269</v>
      </c>
      <c r="HZ182" s="388" t="s">
        <v>1472</v>
      </c>
      <c r="IA182" s="419">
        <v>40788</v>
      </c>
      <c r="IB182" s="419">
        <v>41037</v>
      </c>
      <c r="IC182" s="390" t="s">
        <v>1007</v>
      </c>
      <c r="ID182" s="391" t="s">
        <v>653</v>
      </c>
      <c r="IE182" s="392" t="s">
        <v>615</v>
      </c>
      <c r="IF182" s="393" t="s">
        <v>1350</v>
      </c>
      <c r="IG182" s="394" t="s">
        <v>1008</v>
      </c>
      <c r="IH182" s="386" t="s">
        <v>292</v>
      </c>
      <c r="II182" s="395"/>
      <c r="IJ182" s="420"/>
      <c r="IK182" s="387" t="str">
        <f t="shared" si="519"/>
        <v/>
      </c>
      <c r="IL182" s="388" t="s">
        <v>292</v>
      </c>
      <c r="IM182" s="419"/>
      <c r="IN182" s="419"/>
      <c r="IO182" s="390" t="s">
        <v>292</v>
      </c>
      <c r="IP182" s="391" t="s">
        <v>292</v>
      </c>
      <c r="IQ182" s="392" t="s">
        <v>292</v>
      </c>
      <c r="IR182" s="393" t="s">
        <v>292</v>
      </c>
      <c r="IS182" s="394" t="s">
        <v>292</v>
      </c>
      <c r="IT182" s="386" t="s">
        <v>292</v>
      </c>
      <c r="IU182" s="395"/>
      <c r="IV182" s="420" t="s">
        <v>292</v>
      </c>
      <c r="IW182" s="387" t="str">
        <f t="shared" si="456"/>
        <v/>
      </c>
      <c r="IX182" s="388" t="str">
        <f t="shared" si="457"/>
        <v/>
      </c>
      <c r="IY182" s="419" t="str">
        <f t="shared" si="462"/>
        <v/>
      </c>
      <c r="IZ182" s="396" t="str">
        <f t="shared" si="463"/>
        <v/>
      </c>
      <c r="JA182" s="390" t="str">
        <f t="shared" si="458"/>
        <v/>
      </c>
      <c r="JB182" s="391" t="str">
        <f t="shared" si="464"/>
        <v/>
      </c>
      <c r="JC182" s="392" t="str">
        <f t="shared" si="459"/>
        <v/>
      </c>
      <c r="JD182" s="393" t="str">
        <f t="shared" si="460"/>
        <v/>
      </c>
      <c r="JE182" s="394" t="str">
        <f t="shared" si="455"/>
        <v/>
      </c>
      <c r="JF182" s="386" t="str">
        <f t="shared" si="461"/>
        <v/>
      </c>
      <c r="JG182" s="395"/>
      <c r="JH182" s="420" t="s">
        <v>292</v>
      </c>
      <c r="JI182" s="387" t="str">
        <f t="shared" si="411"/>
        <v/>
      </c>
      <c r="JJ182" s="388" t="str">
        <f t="shared" si="412"/>
        <v/>
      </c>
      <c r="JK182" s="419" t="str">
        <f t="shared" si="420"/>
        <v/>
      </c>
      <c r="JL182" s="396" t="str">
        <f t="shared" si="413"/>
        <v/>
      </c>
      <c r="JM182" s="390" t="str">
        <f t="shared" si="414"/>
        <v/>
      </c>
      <c r="JN182" s="391" t="str">
        <f t="shared" si="415"/>
        <v/>
      </c>
      <c r="JO182" s="392" t="str">
        <f t="shared" si="416"/>
        <v/>
      </c>
      <c r="JP182" s="393" t="str">
        <f t="shared" si="417"/>
        <v/>
      </c>
      <c r="JQ182" s="394" t="str">
        <f t="shared" si="418"/>
        <v/>
      </c>
      <c r="JR182" s="386" t="str">
        <f t="shared" si="419"/>
        <v/>
      </c>
      <c r="JS182" s="395"/>
      <c r="JT182" s="420" t="s">
        <v>292</v>
      </c>
      <c r="JU182" s="387" t="str">
        <f t="shared" si="394"/>
        <v/>
      </c>
      <c r="JV182" s="388" t="str">
        <f t="shared" si="395"/>
        <v/>
      </c>
      <c r="JW182" s="419" t="str">
        <f t="shared" si="396"/>
        <v/>
      </c>
      <c r="JX182" s="396" t="str">
        <f t="shared" si="397"/>
        <v/>
      </c>
      <c r="JY182" s="390" t="str">
        <f t="shared" si="398"/>
        <v/>
      </c>
      <c r="JZ182" s="391" t="str">
        <f t="shared" si="399"/>
        <v/>
      </c>
      <c r="KA182" s="392" t="str">
        <f t="shared" si="400"/>
        <v/>
      </c>
      <c r="KB182" s="393" t="str">
        <f t="shared" si="401"/>
        <v/>
      </c>
      <c r="KC182" s="394" t="str">
        <f t="shared" si="402"/>
        <v/>
      </c>
      <c r="KD182" s="386" t="str">
        <f t="shared" si="403"/>
        <v/>
      </c>
      <c r="KE182" s="395"/>
      <c r="KF182" s="420"/>
      <c r="KG182" s="387" t="str">
        <f t="shared" si="385"/>
        <v/>
      </c>
      <c r="KH182" s="388" t="str">
        <f t="shared" si="386"/>
        <v/>
      </c>
      <c r="KI182" s="419" t="str">
        <f t="shared" si="387"/>
        <v/>
      </c>
      <c r="KJ182" s="396" t="str">
        <f t="shared" si="388"/>
        <v/>
      </c>
      <c r="KK182" s="390" t="str">
        <f t="shared" si="389"/>
        <v/>
      </c>
      <c r="KL182" s="391" t="str">
        <f t="shared" si="404"/>
        <v/>
      </c>
      <c r="KM182" s="392" t="str">
        <f t="shared" si="390"/>
        <v/>
      </c>
      <c r="KN182" s="393" t="str">
        <f t="shared" si="391"/>
        <v/>
      </c>
      <c r="KO182" s="394" t="str">
        <f t="shared" si="392"/>
        <v/>
      </c>
      <c r="KP182" s="386" t="str">
        <f t="shared" si="393"/>
        <v/>
      </c>
      <c r="KQ182" s="395"/>
      <c r="KR182" s="420"/>
    </row>
    <row r="183" spans="1:304" ht="13.5" customHeight="1">
      <c r="A183" s="385"/>
      <c r="B183" s="415" t="s">
        <v>332</v>
      </c>
      <c r="E183" s="387" t="str">
        <f t="shared" si="499"/>
        <v/>
      </c>
      <c r="F183" s="399"/>
      <c r="G183" s="389" t="s">
        <v>292</v>
      </c>
      <c r="H183" s="389" t="s">
        <v>292</v>
      </c>
      <c r="I183" s="400"/>
      <c r="J183" s="391" t="s">
        <v>292</v>
      </c>
      <c r="K183" s="401"/>
      <c r="L183" s="393"/>
      <c r="M183" s="402"/>
      <c r="O183" s="397"/>
      <c r="P183" s="415"/>
      <c r="Q183" s="387" t="str">
        <f t="shared" si="500"/>
        <v/>
      </c>
      <c r="R183" s="399"/>
      <c r="S183" s="389" t="s">
        <v>292</v>
      </c>
      <c r="T183" s="389" t="s">
        <v>292</v>
      </c>
      <c r="U183" s="400"/>
      <c r="V183" s="391" t="s">
        <v>292</v>
      </c>
      <c r="W183" s="401"/>
      <c r="X183" s="393"/>
      <c r="Y183" s="402"/>
      <c r="AA183" s="397"/>
      <c r="AB183" s="415"/>
      <c r="AC183" s="387" t="str">
        <f t="shared" si="501"/>
        <v/>
      </c>
      <c r="AD183" s="399"/>
      <c r="AE183" s="389" t="s">
        <v>292</v>
      </c>
      <c r="AF183" s="389" t="s">
        <v>292</v>
      </c>
      <c r="AG183" s="400"/>
      <c r="AH183" s="391" t="s">
        <v>292</v>
      </c>
      <c r="AI183" s="401"/>
      <c r="AJ183" s="393"/>
      <c r="AK183" s="402"/>
      <c r="AL183" s="386"/>
      <c r="AM183" s="397"/>
      <c r="AN183" s="415"/>
      <c r="AO183" s="387" t="str">
        <f t="shared" si="502"/>
        <v/>
      </c>
      <c r="AP183" s="399"/>
      <c r="AQ183" s="389" t="s">
        <v>292</v>
      </c>
      <c r="AR183" s="389" t="s">
        <v>292</v>
      </c>
      <c r="AS183" s="400"/>
      <c r="AT183" s="391" t="s">
        <v>292</v>
      </c>
      <c r="AU183" s="401"/>
      <c r="AV183" s="393"/>
      <c r="AW183" s="402"/>
      <c r="AX183" s="386"/>
      <c r="AY183" s="397"/>
      <c r="AZ183" s="415"/>
      <c r="BA183" s="387" t="str">
        <f t="shared" si="503"/>
        <v/>
      </c>
      <c r="BB183" s="399"/>
      <c r="BC183" s="389" t="s">
        <v>292</v>
      </c>
      <c r="BD183" s="389" t="s">
        <v>292</v>
      </c>
      <c r="BE183" s="400"/>
      <c r="BF183" s="391" t="s">
        <v>292</v>
      </c>
      <c r="BG183" s="401"/>
      <c r="BH183" s="393"/>
      <c r="BI183" s="402"/>
      <c r="BJ183" s="386"/>
      <c r="BK183" s="397"/>
      <c r="BL183" s="415"/>
      <c r="BM183" s="387" t="str">
        <f t="shared" si="504"/>
        <v/>
      </c>
      <c r="BN183" s="399"/>
      <c r="BO183" s="389" t="s">
        <v>292</v>
      </c>
      <c r="BP183" s="389" t="s">
        <v>292</v>
      </c>
      <c r="BQ183" s="400"/>
      <c r="BR183" s="391" t="s">
        <v>292</v>
      </c>
      <c r="BS183" s="401"/>
      <c r="BT183" s="393"/>
      <c r="BU183" s="402"/>
      <c r="BV183" s="386"/>
      <c r="BW183" s="397"/>
      <c r="BX183" s="421"/>
      <c r="BY183" s="387" t="str">
        <f t="shared" si="505"/>
        <v/>
      </c>
      <c r="BZ183" s="399"/>
      <c r="CA183" s="389" t="s">
        <v>292</v>
      </c>
      <c r="CB183" s="389" t="s">
        <v>292</v>
      </c>
      <c r="CC183" s="400"/>
      <c r="CD183" s="391" t="s">
        <v>292</v>
      </c>
      <c r="CE183" s="401"/>
      <c r="CF183" s="393"/>
      <c r="CG183" s="402"/>
      <c r="CH183" s="386"/>
      <c r="CI183" s="397"/>
      <c r="CJ183" s="421"/>
      <c r="CK183" s="387" t="str">
        <f t="shared" si="506"/>
        <v/>
      </c>
      <c r="CL183" s="399"/>
      <c r="CM183" s="389" t="s">
        <v>292</v>
      </c>
      <c r="CN183" s="389" t="s">
        <v>292</v>
      </c>
      <c r="CO183" s="400"/>
      <c r="CP183" s="391" t="s">
        <v>292</v>
      </c>
      <c r="CQ183" s="401"/>
      <c r="CR183" s="393"/>
      <c r="CS183" s="402"/>
      <c r="CT183" s="386"/>
      <c r="CU183" s="397"/>
      <c r="CV183" s="415"/>
      <c r="CW183" s="387" t="str">
        <f t="shared" si="507"/>
        <v/>
      </c>
      <c r="CX183" s="388" t="s">
        <v>292</v>
      </c>
      <c r="CY183" s="389" t="s">
        <v>292</v>
      </c>
      <c r="CZ183" s="389" t="s">
        <v>292</v>
      </c>
      <c r="DA183" s="390" t="s">
        <v>292</v>
      </c>
      <c r="DB183" s="391" t="s">
        <v>292</v>
      </c>
      <c r="DC183" s="392" t="s">
        <v>292</v>
      </c>
      <c r="DD183" s="393" t="s">
        <v>292</v>
      </c>
      <c r="DE183" s="394" t="s">
        <v>292</v>
      </c>
      <c r="DF183" s="386"/>
      <c r="DG183" s="397"/>
      <c r="DH183" s="415"/>
      <c r="DI183" s="387" t="str">
        <f t="shared" si="508"/>
        <v/>
      </c>
      <c r="DJ183" s="388" t="s">
        <v>292</v>
      </c>
      <c r="DK183" s="389" t="s">
        <v>292</v>
      </c>
      <c r="DL183" s="389" t="s">
        <v>292</v>
      </c>
      <c r="DM183" s="390" t="s">
        <v>292</v>
      </c>
      <c r="DN183" s="391" t="s">
        <v>292</v>
      </c>
      <c r="DO183" s="392" t="s">
        <v>292</v>
      </c>
      <c r="DP183" s="393" t="s">
        <v>292</v>
      </c>
      <c r="DQ183" s="394" t="s">
        <v>292</v>
      </c>
      <c r="DR183" s="386" t="s">
        <v>292</v>
      </c>
      <c r="DS183" s="397"/>
      <c r="DT183" s="415"/>
      <c r="DU183" s="387" t="str">
        <f t="shared" si="509"/>
        <v/>
      </c>
      <c r="DV183" s="388" t="s">
        <v>292</v>
      </c>
      <c r="DW183" s="389" t="s">
        <v>292</v>
      </c>
      <c r="DX183" s="389" t="s">
        <v>292</v>
      </c>
      <c r="DY183" s="390" t="s">
        <v>292</v>
      </c>
      <c r="DZ183" s="391" t="s">
        <v>292</v>
      </c>
      <c r="EA183" s="392" t="s">
        <v>292</v>
      </c>
      <c r="EB183" s="393" t="s">
        <v>292</v>
      </c>
      <c r="EC183" s="394" t="s">
        <v>292</v>
      </c>
      <c r="ED183" s="386" t="s">
        <v>292</v>
      </c>
      <c r="EE183" s="397"/>
      <c r="EF183" s="415"/>
      <c r="EG183" s="387" t="str">
        <f t="shared" si="510"/>
        <v/>
      </c>
      <c r="EH183" s="388" t="s">
        <v>292</v>
      </c>
      <c r="EI183" s="389" t="s">
        <v>292</v>
      </c>
      <c r="EJ183" s="389" t="s">
        <v>292</v>
      </c>
      <c r="EK183" s="390" t="s">
        <v>292</v>
      </c>
      <c r="EL183" s="391" t="s">
        <v>292</v>
      </c>
      <c r="EM183" s="392" t="s">
        <v>292</v>
      </c>
      <c r="EN183" s="393" t="s">
        <v>292</v>
      </c>
      <c r="EO183" s="394" t="s">
        <v>292</v>
      </c>
      <c r="EP183" s="386" t="s">
        <v>292</v>
      </c>
      <c r="EQ183" s="397"/>
      <c r="ER183" s="418"/>
      <c r="ES183" s="387" t="str">
        <f t="shared" si="511"/>
        <v/>
      </c>
      <c r="ET183" s="388" t="s">
        <v>292</v>
      </c>
      <c r="EU183" s="389" t="s">
        <v>292</v>
      </c>
      <c r="EV183" s="389" t="s">
        <v>292</v>
      </c>
      <c r="EW183" s="390" t="s">
        <v>292</v>
      </c>
      <c r="EX183" s="391" t="s">
        <v>292</v>
      </c>
      <c r="EY183" s="392" t="s">
        <v>292</v>
      </c>
      <c r="EZ183" s="393" t="s">
        <v>292</v>
      </c>
      <c r="FA183" s="394" t="s">
        <v>292</v>
      </c>
      <c r="FB183" s="386"/>
      <c r="FC183" s="397"/>
      <c r="FD183" s="418"/>
      <c r="FE183" s="387">
        <f t="shared" si="512"/>
        <v>39351</v>
      </c>
      <c r="FF183" s="388" t="s">
        <v>370</v>
      </c>
      <c r="FG183" s="389">
        <v>38986</v>
      </c>
      <c r="FH183" s="389">
        <v>39321</v>
      </c>
      <c r="FI183" s="390" t="s">
        <v>621</v>
      </c>
      <c r="FJ183" s="391" t="s">
        <v>622</v>
      </c>
      <c r="FK183" s="392" t="s">
        <v>615</v>
      </c>
      <c r="FL183" s="393" t="s">
        <v>1335</v>
      </c>
      <c r="FM183" s="394" t="s">
        <v>623</v>
      </c>
      <c r="FN183" s="386" t="s">
        <v>292</v>
      </c>
      <c r="FO183" s="397"/>
      <c r="FQ183" s="387">
        <f t="shared" si="513"/>
        <v>39662</v>
      </c>
      <c r="FR183" s="388" t="s">
        <v>372</v>
      </c>
      <c r="FS183" s="389">
        <v>39351</v>
      </c>
      <c r="FT183" s="389">
        <v>39662</v>
      </c>
      <c r="FU183" s="390" t="s">
        <v>624</v>
      </c>
      <c r="FV183" s="391" t="s">
        <v>625</v>
      </c>
      <c r="FW183" s="392" t="s">
        <v>615</v>
      </c>
      <c r="FX183" s="393" t="s">
        <v>1347</v>
      </c>
      <c r="FY183" s="394" t="s">
        <v>627</v>
      </c>
      <c r="FZ183" s="386" t="s">
        <v>292</v>
      </c>
      <c r="GA183" s="395"/>
      <c r="GB183" s="418" t="s">
        <v>626</v>
      </c>
      <c r="GC183" s="387">
        <f t="shared" si="514"/>
        <v>39715</v>
      </c>
      <c r="GD183" s="388" t="s">
        <v>373</v>
      </c>
      <c r="GE183" s="389">
        <v>39662</v>
      </c>
      <c r="GF183" s="389">
        <v>39715</v>
      </c>
      <c r="GG183" s="390" t="s">
        <v>624</v>
      </c>
      <c r="GH183" s="391" t="s">
        <v>625</v>
      </c>
      <c r="GI183" s="392" t="s">
        <v>615</v>
      </c>
      <c r="GJ183" s="393" t="s">
        <v>1347</v>
      </c>
      <c r="GK183" s="394" t="s">
        <v>627</v>
      </c>
      <c r="GL183" s="386" t="s">
        <v>292</v>
      </c>
      <c r="GM183" s="397"/>
      <c r="GN183" s="418" t="s">
        <v>626</v>
      </c>
      <c r="GO183" s="387">
        <f t="shared" si="515"/>
        <v>40072</v>
      </c>
      <c r="GP183" s="388" t="s">
        <v>374</v>
      </c>
      <c r="GQ183" s="389">
        <v>39715</v>
      </c>
      <c r="GR183" s="389">
        <v>39976</v>
      </c>
      <c r="GS183" s="390" t="s">
        <v>637</v>
      </c>
      <c r="GT183" s="391" t="s">
        <v>622</v>
      </c>
      <c r="GU183" s="392" t="s">
        <v>615</v>
      </c>
      <c r="GV183" s="393" t="s">
        <v>1335</v>
      </c>
      <c r="GW183" s="394" t="s">
        <v>638</v>
      </c>
      <c r="GX183" s="386"/>
      <c r="GY183" s="395"/>
      <c r="GZ183" s="418"/>
      <c r="HA183" s="387" t="str">
        <f t="shared" si="516"/>
        <v/>
      </c>
      <c r="HB183" s="388" t="s">
        <v>292</v>
      </c>
      <c r="HC183" s="389" t="s">
        <v>292</v>
      </c>
      <c r="HD183" s="389" t="s">
        <v>292</v>
      </c>
      <c r="HE183" s="390" t="s">
        <v>292</v>
      </c>
      <c r="HF183" s="391" t="s">
        <v>292</v>
      </c>
      <c r="HG183" s="392" t="s">
        <v>292</v>
      </c>
      <c r="HH183" s="393" t="s">
        <v>292</v>
      </c>
      <c r="HI183" s="394" t="s">
        <v>292</v>
      </c>
      <c r="HJ183" s="386" t="s">
        <v>292</v>
      </c>
      <c r="HK183" s="397"/>
      <c r="HM183" s="387" t="str">
        <f t="shared" si="517"/>
        <v/>
      </c>
      <c r="HN183" s="388" t="s">
        <v>292</v>
      </c>
      <c r="HO183" s="396"/>
      <c r="HP183" s="389"/>
      <c r="HQ183" s="390" t="s">
        <v>292</v>
      </c>
      <c r="HR183" s="391" t="s">
        <v>292</v>
      </c>
      <c r="HS183" s="392" t="s">
        <v>292</v>
      </c>
      <c r="HT183" s="393" t="s">
        <v>292</v>
      </c>
      <c r="HU183" s="394" t="s">
        <v>292</v>
      </c>
      <c r="HV183" s="386" t="s">
        <v>292</v>
      </c>
      <c r="HW183" s="395"/>
      <c r="HY183" s="387" t="str">
        <f t="shared" si="518"/>
        <v/>
      </c>
      <c r="HZ183" s="388" t="s">
        <v>292</v>
      </c>
      <c r="IA183" s="419" t="s">
        <v>292</v>
      </c>
      <c r="IB183" s="419" t="s">
        <v>292</v>
      </c>
      <c r="IC183" s="390" t="s">
        <v>292</v>
      </c>
      <c r="ID183" s="391" t="s">
        <v>292</v>
      </c>
      <c r="IE183" s="392" t="s">
        <v>292</v>
      </c>
      <c r="IF183" s="393" t="s">
        <v>292</v>
      </c>
      <c r="IG183" s="394" t="s">
        <v>292</v>
      </c>
      <c r="IH183" s="386" t="s">
        <v>292</v>
      </c>
      <c r="II183" s="395"/>
      <c r="IJ183" s="420"/>
      <c r="IK183" s="387">
        <f t="shared" si="519"/>
        <v>41997</v>
      </c>
      <c r="IL183" s="388" t="s">
        <v>371</v>
      </c>
      <c r="IM183" s="419">
        <v>41269</v>
      </c>
      <c r="IN183" s="419">
        <v>41885</v>
      </c>
      <c r="IO183" s="390" t="s">
        <v>1483</v>
      </c>
      <c r="IP183" s="391" t="s">
        <v>1484</v>
      </c>
      <c r="IQ183" s="392" t="s">
        <v>615</v>
      </c>
      <c r="IR183" s="393" t="s">
        <v>1335</v>
      </c>
      <c r="IS183" s="394" t="s">
        <v>1485</v>
      </c>
      <c r="IT183" s="386" t="s">
        <v>292</v>
      </c>
      <c r="IU183" s="395"/>
      <c r="IV183" s="420" t="s">
        <v>292</v>
      </c>
      <c r="IW183" s="387" t="str">
        <f t="shared" si="456"/>
        <v/>
      </c>
      <c r="IX183" s="388" t="str">
        <f t="shared" si="457"/>
        <v/>
      </c>
      <c r="IY183" s="419" t="str">
        <f t="shared" si="462"/>
        <v/>
      </c>
      <c r="IZ183" s="396" t="str">
        <f t="shared" si="463"/>
        <v/>
      </c>
      <c r="JA183" s="390" t="str">
        <f t="shared" si="458"/>
        <v/>
      </c>
      <c r="JB183" s="391" t="str">
        <f t="shared" si="464"/>
        <v/>
      </c>
      <c r="JC183" s="392" t="str">
        <f t="shared" si="459"/>
        <v/>
      </c>
      <c r="JD183" s="393" t="str">
        <f t="shared" si="460"/>
        <v/>
      </c>
      <c r="JE183" s="394" t="str">
        <f t="shared" si="455"/>
        <v/>
      </c>
      <c r="JF183" s="386" t="str">
        <f t="shared" si="461"/>
        <v/>
      </c>
      <c r="JG183" s="395"/>
      <c r="JH183" s="420" t="s">
        <v>292</v>
      </c>
      <c r="JI183" s="387" t="str">
        <f t="shared" si="411"/>
        <v/>
      </c>
      <c r="JJ183" s="388" t="str">
        <f t="shared" si="412"/>
        <v/>
      </c>
      <c r="JK183" s="419" t="str">
        <f t="shared" si="420"/>
        <v/>
      </c>
      <c r="JL183" s="396" t="str">
        <f t="shared" si="413"/>
        <v/>
      </c>
      <c r="JM183" s="390" t="str">
        <f t="shared" si="414"/>
        <v/>
      </c>
      <c r="JN183" s="391" t="str">
        <f t="shared" si="415"/>
        <v/>
      </c>
      <c r="JO183" s="392" t="str">
        <f t="shared" si="416"/>
        <v/>
      </c>
      <c r="JP183" s="393" t="str">
        <f t="shared" si="417"/>
        <v/>
      </c>
      <c r="JQ183" s="394" t="str">
        <f t="shared" si="418"/>
        <v/>
      </c>
      <c r="JR183" s="386" t="str">
        <f t="shared" si="419"/>
        <v/>
      </c>
      <c r="JS183" s="395"/>
      <c r="JT183" s="420" t="s">
        <v>292</v>
      </c>
      <c r="JU183" s="387" t="str">
        <f t="shared" si="394"/>
        <v/>
      </c>
      <c r="JV183" s="388" t="str">
        <f t="shared" si="395"/>
        <v/>
      </c>
      <c r="JW183" s="419" t="str">
        <f t="shared" si="396"/>
        <v/>
      </c>
      <c r="JX183" s="396" t="str">
        <f t="shared" si="397"/>
        <v/>
      </c>
      <c r="JY183" s="390" t="str">
        <f t="shared" si="398"/>
        <v/>
      </c>
      <c r="JZ183" s="391" t="str">
        <f t="shared" si="399"/>
        <v/>
      </c>
      <c r="KA183" s="392" t="str">
        <f t="shared" si="400"/>
        <v/>
      </c>
      <c r="KB183" s="393" t="str">
        <f t="shared" si="401"/>
        <v/>
      </c>
      <c r="KC183" s="394" t="str">
        <f t="shared" si="402"/>
        <v/>
      </c>
      <c r="KD183" s="386" t="str">
        <f t="shared" si="403"/>
        <v/>
      </c>
      <c r="KE183" s="395"/>
      <c r="KF183" s="420"/>
      <c r="KG183" s="387" t="str">
        <f t="shared" si="385"/>
        <v/>
      </c>
      <c r="KH183" s="388" t="str">
        <f t="shared" si="386"/>
        <v/>
      </c>
      <c r="KI183" s="419" t="str">
        <f t="shared" si="387"/>
        <v/>
      </c>
      <c r="KJ183" s="396" t="str">
        <f t="shared" si="388"/>
        <v/>
      </c>
      <c r="KK183" s="390" t="str">
        <f t="shared" si="389"/>
        <v/>
      </c>
      <c r="KL183" s="391" t="str">
        <f t="shared" si="404"/>
        <v/>
      </c>
      <c r="KM183" s="392" t="str">
        <f t="shared" si="390"/>
        <v/>
      </c>
      <c r="KN183" s="393" t="str">
        <f t="shared" si="391"/>
        <v/>
      </c>
      <c r="KO183" s="394" t="str">
        <f t="shared" si="392"/>
        <v/>
      </c>
      <c r="KP183" s="386" t="str">
        <f t="shared" si="393"/>
        <v/>
      </c>
      <c r="KQ183" s="395"/>
      <c r="KR183" s="420"/>
    </row>
    <row r="184" spans="1:304" ht="13.5" customHeight="1">
      <c r="A184" s="385"/>
      <c r="B184" s="415" t="s">
        <v>332</v>
      </c>
      <c r="E184" s="387" t="str">
        <f t="shared" si="499"/>
        <v/>
      </c>
      <c r="F184" s="399"/>
      <c r="G184" s="389" t="s">
        <v>292</v>
      </c>
      <c r="H184" s="389" t="s">
        <v>292</v>
      </c>
      <c r="I184" s="400"/>
      <c r="J184" s="391" t="s">
        <v>292</v>
      </c>
      <c r="K184" s="401"/>
      <c r="L184" s="393"/>
      <c r="M184" s="402"/>
      <c r="O184" s="397"/>
      <c r="P184" s="415"/>
      <c r="Q184" s="387" t="str">
        <f t="shared" si="500"/>
        <v/>
      </c>
      <c r="R184" s="399"/>
      <c r="S184" s="389" t="s">
        <v>292</v>
      </c>
      <c r="T184" s="389" t="s">
        <v>292</v>
      </c>
      <c r="U184" s="400"/>
      <c r="V184" s="391" t="s">
        <v>292</v>
      </c>
      <c r="W184" s="401"/>
      <c r="X184" s="393"/>
      <c r="Y184" s="402"/>
      <c r="AA184" s="397"/>
      <c r="AB184" s="415"/>
      <c r="AC184" s="387" t="str">
        <f t="shared" si="501"/>
        <v/>
      </c>
      <c r="AD184" s="399"/>
      <c r="AE184" s="389" t="s">
        <v>292</v>
      </c>
      <c r="AF184" s="389" t="s">
        <v>292</v>
      </c>
      <c r="AG184" s="400"/>
      <c r="AH184" s="391" t="s">
        <v>292</v>
      </c>
      <c r="AI184" s="401"/>
      <c r="AJ184" s="393"/>
      <c r="AK184" s="402"/>
      <c r="AL184" s="386"/>
      <c r="AM184" s="397"/>
      <c r="AN184" s="415"/>
      <c r="AO184" s="387" t="str">
        <f t="shared" si="502"/>
        <v/>
      </c>
      <c r="AP184" s="399"/>
      <c r="AQ184" s="389" t="s">
        <v>292</v>
      </c>
      <c r="AR184" s="389" t="s">
        <v>292</v>
      </c>
      <c r="AS184" s="400"/>
      <c r="AT184" s="391" t="s">
        <v>292</v>
      </c>
      <c r="AU184" s="401"/>
      <c r="AV184" s="393"/>
      <c r="AW184" s="402"/>
      <c r="AX184" s="386"/>
      <c r="AY184" s="397"/>
      <c r="AZ184" s="415"/>
      <c r="BA184" s="387" t="str">
        <f t="shared" si="503"/>
        <v/>
      </c>
      <c r="BB184" s="399"/>
      <c r="BC184" s="389" t="s">
        <v>292</v>
      </c>
      <c r="BD184" s="389" t="s">
        <v>292</v>
      </c>
      <c r="BE184" s="400"/>
      <c r="BF184" s="391" t="s">
        <v>292</v>
      </c>
      <c r="BG184" s="401"/>
      <c r="BH184" s="393"/>
      <c r="BI184" s="402"/>
      <c r="BJ184" s="386"/>
      <c r="BK184" s="397"/>
      <c r="BL184" s="415"/>
      <c r="BM184" s="387" t="str">
        <f t="shared" si="504"/>
        <v/>
      </c>
      <c r="BN184" s="399"/>
      <c r="BO184" s="389" t="s">
        <v>292</v>
      </c>
      <c r="BP184" s="389" t="s">
        <v>292</v>
      </c>
      <c r="BQ184" s="400"/>
      <c r="BR184" s="391" t="s">
        <v>292</v>
      </c>
      <c r="BS184" s="401"/>
      <c r="BT184" s="393"/>
      <c r="BU184" s="402"/>
      <c r="BV184" s="386"/>
      <c r="BW184" s="397"/>
      <c r="BX184" s="421"/>
      <c r="BY184" s="387" t="str">
        <f t="shared" si="505"/>
        <v/>
      </c>
      <c r="BZ184" s="399"/>
      <c r="CA184" s="389" t="s">
        <v>292</v>
      </c>
      <c r="CB184" s="389" t="s">
        <v>292</v>
      </c>
      <c r="CC184" s="400"/>
      <c r="CD184" s="391" t="s">
        <v>292</v>
      </c>
      <c r="CE184" s="401"/>
      <c r="CF184" s="393"/>
      <c r="CG184" s="402"/>
      <c r="CH184" s="386"/>
      <c r="CI184" s="397"/>
      <c r="CJ184" s="421"/>
      <c r="CK184" s="387" t="str">
        <f t="shared" si="506"/>
        <v/>
      </c>
      <c r="CL184" s="399"/>
      <c r="CM184" s="389" t="s">
        <v>292</v>
      </c>
      <c r="CN184" s="389" t="s">
        <v>292</v>
      </c>
      <c r="CO184" s="400"/>
      <c r="CP184" s="391" t="s">
        <v>292</v>
      </c>
      <c r="CQ184" s="401"/>
      <c r="CR184" s="393"/>
      <c r="CS184" s="402"/>
      <c r="CT184" s="386"/>
      <c r="CU184" s="397"/>
      <c r="CV184" s="415"/>
      <c r="CW184" s="387" t="str">
        <f t="shared" si="507"/>
        <v/>
      </c>
      <c r="CX184" s="388" t="s">
        <v>292</v>
      </c>
      <c r="CY184" s="389" t="s">
        <v>292</v>
      </c>
      <c r="CZ184" s="389" t="s">
        <v>292</v>
      </c>
      <c r="DA184" s="390" t="s">
        <v>292</v>
      </c>
      <c r="DB184" s="391" t="s">
        <v>292</v>
      </c>
      <c r="DC184" s="392" t="s">
        <v>292</v>
      </c>
      <c r="DD184" s="393" t="s">
        <v>292</v>
      </c>
      <c r="DE184" s="394" t="s">
        <v>292</v>
      </c>
      <c r="DF184" s="386"/>
      <c r="DG184" s="397"/>
      <c r="DH184" s="415"/>
      <c r="DI184" s="387" t="str">
        <f t="shared" si="508"/>
        <v/>
      </c>
      <c r="DJ184" s="388" t="s">
        <v>292</v>
      </c>
      <c r="DK184" s="389" t="s">
        <v>292</v>
      </c>
      <c r="DL184" s="389" t="s">
        <v>292</v>
      </c>
      <c r="DM184" s="390" t="s">
        <v>292</v>
      </c>
      <c r="DN184" s="391" t="s">
        <v>292</v>
      </c>
      <c r="DO184" s="392" t="s">
        <v>292</v>
      </c>
      <c r="DP184" s="393" t="s">
        <v>292</v>
      </c>
      <c r="DQ184" s="394" t="s">
        <v>292</v>
      </c>
      <c r="DR184" s="386" t="s">
        <v>292</v>
      </c>
      <c r="DS184" s="397"/>
      <c r="DT184" s="415"/>
      <c r="DU184" s="387" t="str">
        <f t="shared" si="509"/>
        <v/>
      </c>
      <c r="DV184" s="388" t="s">
        <v>292</v>
      </c>
      <c r="DW184" s="389" t="s">
        <v>292</v>
      </c>
      <c r="DX184" s="389" t="s">
        <v>292</v>
      </c>
      <c r="DY184" s="390" t="s">
        <v>292</v>
      </c>
      <c r="DZ184" s="391" t="s">
        <v>292</v>
      </c>
      <c r="EA184" s="392" t="s">
        <v>292</v>
      </c>
      <c r="EB184" s="393" t="s">
        <v>292</v>
      </c>
      <c r="EC184" s="394" t="s">
        <v>292</v>
      </c>
      <c r="ED184" s="386" t="s">
        <v>292</v>
      </c>
      <c r="EE184" s="397"/>
      <c r="EF184" s="415"/>
      <c r="EG184" s="387" t="str">
        <f t="shared" si="510"/>
        <v/>
      </c>
      <c r="EH184" s="388" t="s">
        <v>292</v>
      </c>
      <c r="EI184" s="389" t="s">
        <v>292</v>
      </c>
      <c r="EJ184" s="389" t="s">
        <v>292</v>
      </c>
      <c r="EK184" s="390" t="s">
        <v>292</v>
      </c>
      <c r="EL184" s="391" t="s">
        <v>292</v>
      </c>
      <c r="EM184" s="392" t="s">
        <v>292</v>
      </c>
      <c r="EN184" s="393" t="s">
        <v>292</v>
      </c>
      <c r="EO184" s="394" t="s">
        <v>292</v>
      </c>
      <c r="EP184" s="386" t="s">
        <v>292</v>
      </c>
      <c r="EQ184" s="397"/>
      <c r="ER184" s="418"/>
      <c r="ES184" s="387" t="str">
        <f t="shared" si="511"/>
        <v/>
      </c>
      <c r="ET184" s="388" t="s">
        <v>292</v>
      </c>
      <c r="EU184" s="389" t="s">
        <v>292</v>
      </c>
      <c r="EV184" s="389" t="s">
        <v>292</v>
      </c>
      <c r="EW184" s="390" t="s">
        <v>292</v>
      </c>
      <c r="EX184" s="391" t="s">
        <v>292</v>
      </c>
      <c r="EY184" s="392" t="s">
        <v>292</v>
      </c>
      <c r="EZ184" s="393" t="s">
        <v>292</v>
      </c>
      <c r="FA184" s="394" t="s">
        <v>292</v>
      </c>
      <c r="FB184" s="386"/>
      <c r="FC184" s="397"/>
      <c r="FD184" s="418"/>
      <c r="FE184" s="387">
        <f t="shared" si="512"/>
        <v>39351</v>
      </c>
      <c r="FF184" s="388" t="s">
        <v>370</v>
      </c>
      <c r="FG184" s="389">
        <v>39321</v>
      </c>
      <c r="FH184" s="389">
        <v>39351</v>
      </c>
      <c r="FI184" s="390" t="s">
        <v>624</v>
      </c>
      <c r="FJ184" s="391" t="s">
        <v>625</v>
      </c>
      <c r="FK184" s="392" t="s">
        <v>615</v>
      </c>
      <c r="FL184" s="393" t="s">
        <v>1347</v>
      </c>
      <c r="FM184" s="394" t="s">
        <v>627</v>
      </c>
      <c r="FN184" s="386" t="s">
        <v>292</v>
      </c>
      <c r="FO184" s="397"/>
      <c r="FP184" s="418" t="s">
        <v>626</v>
      </c>
      <c r="FQ184" s="387" t="str">
        <f t="shared" si="513"/>
        <v/>
      </c>
      <c r="FR184" s="388" t="s">
        <v>292</v>
      </c>
      <c r="FS184" s="389" t="s">
        <v>292</v>
      </c>
      <c r="FT184" s="389" t="s">
        <v>292</v>
      </c>
      <c r="FU184" s="390" t="s">
        <v>292</v>
      </c>
      <c r="FV184" s="391" t="s">
        <v>292</v>
      </c>
      <c r="FW184" s="392" t="s">
        <v>292</v>
      </c>
      <c r="FX184" s="393" t="s">
        <v>292</v>
      </c>
      <c r="FY184" s="394" t="s">
        <v>292</v>
      </c>
      <c r="FZ184" s="386" t="s">
        <v>292</v>
      </c>
      <c r="GA184" s="395"/>
      <c r="GB184" s="418"/>
      <c r="GC184" s="387" t="str">
        <f t="shared" si="514"/>
        <v/>
      </c>
      <c r="GD184" s="388" t="s">
        <v>292</v>
      </c>
      <c r="GE184" s="389" t="s">
        <v>292</v>
      </c>
      <c r="GF184" s="389" t="s">
        <v>292</v>
      </c>
      <c r="GG184" s="390" t="s">
        <v>292</v>
      </c>
      <c r="GH184" s="391" t="s">
        <v>292</v>
      </c>
      <c r="GI184" s="392" t="s">
        <v>292</v>
      </c>
      <c r="GJ184" s="393" t="s">
        <v>292</v>
      </c>
      <c r="GK184" s="394" t="s">
        <v>292</v>
      </c>
      <c r="GL184" s="386" t="s">
        <v>292</v>
      </c>
      <c r="GM184" s="397"/>
      <c r="GN184" s="418"/>
      <c r="GO184" s="387">
        <f t="shared" si="515"/>
        <v>40072</v>
      </c>
      <c r="GP184" s="388" t="s">
        <v>374</v>
      </c>
      <c r="GQ184" s="389">
        <v>39976</v>
      </c>
      <c r="GR184" s="389">
        <v>40072</v>
      </c>
      <c r="GS184" s="390" t="s">
        <v>775</v>
      </c>
      <c r="GT184" s="391" t="s">
        <v>676</v>
      </c>
      <c r="GU184" s="392" t="s">
        <v>615</v>
      </c>
      <c r="GV184" s="393" t="s">
        <v>1335</v>
      </c>
      <c r="GW184" s="394" t="s">
        <v>776</v>
      </c>
      <c r="GX184" s="386"/>
      <c r="GY184" s="395"/>
      <c r="GZ184" s="418"/>
      <c r="HA184" s="387" t="str">
        <f t="shared" si="516"/>
        <v/>
      </c>
      <c r="HB184" s="388" t="s">
        <v>292</v>
      </c>
      <c r="HC184" s="389" t="s">
        <v>292</v>
      </c>
      <c r="HD184" s="389" t="s">
        <v>292</v>
      </c>
      <c r="HE184" s="390" t="s">
        <v>292</v>
      </c>
      <c r="HF184" s="391" t="s">
        <v>292</v>
      </c>
      <c r="HG184" s="392" t="s">
        <v>292</v>
      </c>
      <c r="HH184" s="393" t="s">
        <v>292</v>
      </c>
      <c r="HI184" s="394" t="s">
        <v>292</v>
      </c>
      <c r="HJ184" s="386" t="s">
        <v>292</v>
      </c>
      <c r="HK184" s="397"/>
      <c r="HM184" s="387" t="str">
        <f t="shared" si="517"/>
        <v/>
      </c>
      <c r="HN184" s="388" t="s">
        <v>292</v>
      </c>
      <c r="HO184" s="396"/>
      <c r="HP184" s="389"/>
      <c r="HQ184" s="390" t="s">
        <v>292</v>
      </c>
      <c r="HR184" s="391" t="s">
        <v>292</v>
      </c>
      <c r="HS184" s="392" t="s">
        <v>292</v>
      </c>
      <c r="HT184" s="393" t="s">
        <v>292</v>
      </c>
      <c r="HU184" s="394" t="s">
        <v>292</v>
      </c>
      <c r="HV184" s="386" t="s">
        <v>292</v>
      </c>
      <c r="HW184" s="395"/>
      <c r="HY184" s="387" t="str">
        <f t="shared" si="518"/>
        <v/>
      </c>
      <c r="HZ184" s="388" t="s">
        <v>292</v>
      </c>
      <c r="IA184" s="419" t="s">
        <v>292</v>
      </c>
      <c r="IB184" s="419" t="s">
        <v>292</v>
      </c>
      <c r="IC184" s="390" t="s">
        <v>292</v>
      </c>
      <c r="ID184" s="391" t="s">
        <v>292</v>
      </c>
      <c r="IE184" s="392" t="s">
        <v>292</v>
      </c>
      <c r="IF184" s="393" t="s">
        <v>292</v>
      </c>
      <c r="IG184" s="394" t="s">
        <v>292</v>
      </c>
      <c r="IH184" s="386" t="s">
        <v>292</v>
      </c>
      <c r="II184" s="395"/>
      <c r="IK184" s="387" t="str">
        <f t="shared" si="519"/>
        <v/>
      </c>
      <c r="IL184" s="388" t="s">
        <v>292</v>
      </c>
      <c r="IM184" s="419" t="s">
        <v>292</v>
      </c>
      <c r="IN184" s="419" t="s">
        <v>292</v>
      </c>
      <c r="IO184" s="390" t="s">
        <v>292</v>
      </c>
      <c r="IP184" s="391" t="s">
        <v>292</v>
      </c>
      <c r="IQ184" s="392" t="s">
        <v>292</v>
      </c>
      <c r="IR184" s="393" t="s">
        <v>292</v>
      </c>
      <c r="IS184" s="394" t="s">
        <v>292</v>
      </c>
      <c r="IT184" s="386" t="s">
        <v>292</v>
      </c>
      <c r="IU184" s="395"/>
      <c r="IV184" s="364" t="s">
        <v>292</v>
      </c>
      <c r="IW184" s="387" t="str">
        <f t="shared" si="456"/>
        <v/>
      </c>
      <c r="IX184" s="388" t="str">
        <f t="shared" si="457"/>
        <v/>
      </c>
      <c r="IY184" s="419" t="str">
        <f t="shared" si="462"/>
        <v/>
      </c>
      <c r="IZ184" s="396" t="str">
        <f t="shared" si="463"/>
        <v/>
      </c>
      <c r="JA184" s="390" t="str">
        <f t="shared" si="458"/>
        <v/>
      </c>
      <c r="JB184" s="391" t="str">
        <f t="shared" si="464"/>
        <v/>
      </c>
      <c r="JC184" s="392" t="str">
        <f t="shared" si="459"/>
        <v/>
      </c>
      <c r="JD184" s="393" t="str">
        <f t="shared" si="460"/>
        <v/>
      </c>
      <c r="JE184" s="394" t="str">
        <f t="shared" si="455"/>
        <v/>
      </c>
      <c r="JF184" s="386" t="str">
        <f t="shared" si="461"/>
        <v/>
      </c>
      <c r="JG184" s="395"/>
      <c r="JH184" s="420" t="s">
        <v>292</v>
      </c>
      <c r="JI184" s="387" t="str">
        <f t="shared" si="411"/>
        <v/>
      </c>
      <c r="JJ184" s="388" t="str">
        <f t="shared" si="412"/>
        <v/>
      </c>
      <c r="JK184" s="419" t="str">
        <f t="shared" si="420"/>
        <v/>
      </c>
      <c r="JL184" s="396" t="str">
        <f t="shared" si="413"/>
        <v/>
      </c>
      <c r="JM184" s="390" t="str">
        <f t="shared" si="414"/>
        <v/>
      </c>
      <c r="JN184" s="391" t="str">
        <f t="shared" si="415"/>
        <v/>
      </c>
      <c r="JO184" s="392" t="str">
        <f t="shared" si="416"/>
        <v/>
      </c>
      <c r="JP184" s="393" t="str">
        <f t="shared" si="417"/>
        <v/>
      </c>
      <c r="JQ184" s="394" t="str">
        <f t="shared" si="418"/>
        <v/>
      </c>
      <c r="JR184" s="386" t="str">
        <f t="shared" si="419"/>
        <v/>
      </c>
      <c r="JS184" s="395"/>
      <c r="JT184" s="420" t="s">
        <v>292</v>
      </c>
      <c r="JU184" s="387" t="str">
        <f t="shared" si="394"/>
        <v/>
      </c>
      <c r="JV184" s="388" t="str">
        <f t="shared" si="395"/>
        <v/>
      </c>
      <c r="JW184" s="419" t="str">
        <f t="shared" si="396"/>
        <v/>
      </c>
      <c r="JX184" s="396" t="str">
        <f t="shared" si="397"/>
        <v/>
      </c>
      <c r="JY184" s="390" t="str">
        <f t="shared" si="398"/>
        <v/>
      </c>
      <c r="JZ184" s="391" t="str">
        <f t="shared" si="399"/>
        <v/>
      </c>
      <c r="KA184" s="392" t="str">
        <f t="shared" si="400"/>
        <v/>
      </c>
      <c r="KB184" s="393" t="str">
        <f t="shared" si="401"/>
        <v/>
      </c>
      <c r="KC184" s="394" t="str">
        <f t="shared" si="402"/>
        <v/>
      </c>
      <c r="KD184" s="386" t="str">
        <f t="shared" si="403"/>
        <v/>
      </c>
      <c r="KE184" s="395"/>
      <c r="KG184" s="387" t="str">
        <f t="shared" si="385"/>
        <v/>
      </c>
      <c r="KH184" s="388" t="str">
        <f t="shared" si="386"/>
        <v/>
      </c>
      <c r="KI184" s="419" t="str">
        <f t="shared" si="387"/>
        <v/>
      </c>
      <c r="KJ184" s="396" t="str">
        <f t="shared" si="388"/>
        <v/>
      </c>
      <c r="KK184" s="390" t="str">
        <f t="shared" si="389"/>
        <v/>
      </c>
      <c r="KL184" s="391" t="str">
        <f t="shared" si="404"/>
        <v/>
      </c>
      <c r="KM184" s="392" t="str">
        <f t="shared" si="390"/>
        <v/>
      </c>
      <c r="KN184" s="393" t="str">
        <f t="shared" si="391"/>
        <v/>
      </c>
      <c r="KO184" s="394" t="str">
        <f t="shared" si="392"/>
        <v/>
      </c>
      <c r="KP184" s="386" t="str">
        <f t="shared" si="393"/>
        <v/>
      </c>
      <c r="KQ184" s="395"/>
    </row>
    <row r="185" spans="1:304" ht="13.5" customHeight="1">
      <c r="A185" s="385"/>
      <c r="B185" s="415" t="s">
        <v>1819</v>
      </c>
      <c r="E185" s="387"/>
      <c r="F185" s="399"/>
      <c r="G185" s="389"/>
      <c r="H185" s="389"/>
      <c r="I185" s="400"/>
      <c r="J185" s="391"/>
      <c r="K185" s="401"/>
      <c r="L185" s="393"/>
      <c r="M185" s="402"/>
      <c r="O185" s="397"/>
      <c r="P185" s="415"/>
      <c r="Q185" s="387"/>
      <c r="R185" s="399"/>
      <c r="S185" s="389"/>
      <c r="T185" s="389"/>
      <c r="U185" s="400"/>
      <c r="V185" s="391"/>
      <c r="W185" s="401"/>
      <c r="X185" s="393"/>
      <c r="Y185" s="402"/>
      <c r="AA185" s="397"/>
      <c r="AB185" s="415"/>
      <c r="AC185" s="387"/>
      <c r="AD185" s="399"/>
      <c r="AE185" s="389"/>
      <c r="AF185" s="389"/>
      <c r="AG185" s="400"/>
      <c r="AH185" s="391"/>
      <c r="AI185" s="401"/>
      <c r="AJ185" s="393"/>
      <c r="AK185" s="402"/>
      <c r="AL185" s="386"/>
      <c r="AM185" s="397"/>
      <c r="AN185" s="415"/>
      <c r="AO185" s="387"/>
      <c r="AP185" s="399"/>
      <c r="AQ185" s="389"/>
      <c r="AR185" s="389"/>
      <c r="AS185" s="400"/>
      <c r="AT185" s="391"/>
      <c r="AU185" s="401"/>
      <c r="AV185" s="393"/>
      <c r="AW185" s="402"/>
      <c r="AX185" s="386"/>
      <c r="AY185" s="397"/>
      <c r="AZ185" s="415"/>
      <c r="BA185" s="387"/>
      <c r="BB185" s="399"/>
      <c r="BC185" s="389"/>
      <c r="BD185" s="389"/>
      <c r="BE185" s="400"/>
      <c r="BF185" s="391"/>
      <c r="BG185" s="401"/>
      <c r="BH185" s="393"/>
      <c r="BI185" s="402"/>
      <c r="BJ185" s="386"/>
      <c r="BK185" s="397"/>
      <c r="BL185" s="415"/>
      <c r="BM185" s="387"/>
      <c r="BN185" s="399"/>
      <c r="BO185" s="389"/>
      <c r="BP185" s="389"/>
      <c r="BQ185" s="400"/>
      <c r="BR185" s="391"/>
      <c r="BS185" s="401"/>
      <c r="BT185" s="393"/>
      <c r="BU185" s="402"/>
      <c r="BV185" s="386"/>
      <c r="BW185" s="397"/>
      <c r="BX185" s="421"/>
      <c r="BY185" s="387"/>
      <c r="BZ185" s="399"/>
      <c r="CA185" s="389"/>
      <c r="CB185" s="389"/>
      <c r="CC185" s="400"/>
      <c r="CD185" s="391"/>
      <c r="CE185" s="401"/>
      <c r="CF185" s="393"/>
      <c r="CG185" s="402"/>
      <c r="CH185" s="386"/>
      <c r="CI185" s="397"/>
      <c r="CJ185" s="421"/>
      <c r="CK185" s="387"/>
      <c r="CL185" s="399"/>
      <c r="CM185" s="389"/>
      <c r="CN185" s="389"/>
      <c r="CO185" s="400"/>
      <c r="CP185" s="391"/>
      <c r="CQ185" s="401"/>
      <c r="CR185" s="393"/>
      <c r="CS185" s="402"/>
      <c r="CT185" s="386"/>
      <c r="CU185" s="397"/>
      <c r="CV185" s="415"/>
      <c r="CW185" s="387"/>
      <c r="CX185" s="388"/>
      <c r="CY185" s="389"/>
      <c r="CZ185" s="389"/>
      <c r="DA185" s="390"/>
      <c r="DB185" s="391"/>
      <c r="DC185" s="392"/>
      <c r="DD185" s="393"/>
      <c r="DE185" s="394"/>
      <c r="DF185" s="386"/>
      <c r="DG185" s="397"/>
      <c r="DH185" s="415"/>
      <c r="DI185" s="387"/>
      <c r="DJ185" s="388"/>
      <c r="DK185" s="389"/>
      <c r="DL185" s="389"/>
      <c r="DM185" s="390"/>
      <c r="DN185" s="391"/>
      <c r="DO185" s="392"/>
      <c r="DP185" s="393"/>
      <c r="DQ185" s="394"/>
      <c r="DR185" s="386"/>
      <c r="DS185" s="397"/>
      <c r="DT185" s="415"/>
      <c r="DU185" s="387"/>
      <c r="DV185" s="388"/>
      <c r="DW185" s="389"/>
      <c r="DX185" s="389"/>
      <c r="DY185" s="390"/>
      <c r="DZ185" s="391"/>
      <c r="EA185" s="392"/>
      <c r="EB185" s="393"/>
      <c r="EC185" s="394"/>
      <c r="ED185" s="386"/>
      <c r="EE185" s="397"/>
      <c r="EF185" s="415"/>
      <c r="EG185" s="387"/>
      <c r="EH185" s="388"/>
      <c r="EI185" s="389"/>
      <c r="EJ185" s="389"/>
      <c r="EK185" s="390"/>
      <c r="EL185" s="391"/>
      <c r="EM185" s="392"/>
      <c r="EN185" s="393"/>
      <c r="EO185" s="394"/>
      <c r="EP185" s="386"/>
      <c r="EQ185" s="397"/>
      <c r="ER185" s="418"/>
      <c r="ES185" s="387"/>
      <c r="ET185" s="388"/>
      <c r="EU185" s="389"/>
      <c r="EV185" s="389"/>
      <c r="EW185" s="390"/>
      <c r="EX185" s="391"/>
      <c r="EY185" s="392"/>
      <c r="EZ185" s="393"/>
      <c r="FA185" s="394"/>
      <c r="FB185" s="386"/>
      <c r="FC185" s="397"/>
      <c r="FD185" s="418"/>
      <c r="FE185" s="387"/>
      <c r="FF185" s="388"/>
      <c r="FG185" s="389"/>
      <c r="FH185" s="389"/>
      <c r="FI185" s="390"/>
      <c r="FJ185" s="391"/>
      <c r="FK185" s="392"/>
      <c r="FL185" s="393"/>
      <c r="FM185" s="394"/>
      <c r="FN185" s="386"/>
      <c r="FO185" s="397"/>
      <c r="FP185" s="418"/>
      <c r="FQ185" s="387"/>
      <c r="FR185" s="388"/>
      <c r="FS185" s="389"/>
      <c r="FT185" s="389"/>
      <c r="FU185" s="390"/>
      <c r="FV185" s="391"/>
      <c r="FW185" s="392"/>
      <c r="FX185" s="393"/>
      <c r="FY185" s="394"/>
      <c r="FZ185" s="386"/>
      <c r="GA185" s="395"/>
      <c r="GB185" s="418"/>
      <c r="GC185" s="387"/>
      <c r="GD185" s="388"/>
      <c r="GE185" s="389"/>
      <c r="GF185" s="389"/>
      <c r="GG185" s="390"/>
      <c r="GH185" s="391"/>
      <c r="GI185" s="392"/>
      <c r="GJ185" s="393"/>
      <c r="GK185" s="394"/>
      <c r="GL185" s="386"/>
      <c r="GM185" s="397"/>
      <c r="GN185" s="418"/>
      <c r="GO185" s="387"/>
      <c r="GP185" s="388"/>
      <c r="GQ185" s="389"/>
      <c r="GR185" s="389"/>
      <c r="GS185" s="390"/>
      <c r="GT185" s="391"/>
      <c r="GU185" s="392"/>
      <c r="GV185" s="393"/>
      <c r="GW185" s="394"/>
      <c r="GX185" s="386"/>
      <c r="GY185" s="395"/>
      <c r="GZ185" s="418"/>
      <c r="HA185" s="387"/>
      <c r="HB185" s="388"/>
      <c r="HC185" s="389"/>
      <c r="HD185" s="389"/>
      <c r="HE185" s="390"/>
      <c r="HF185" s="391"/>
      <c r="HG185" s="392"/>
      <c r="HH185" s="393"/>
      <c r="HI185" s="394"/>
      <c r="HJ185" s="386"/>
      <c r="HK185" s="397"/>
      <c r="HM185" s="387"/>
      <c r="HN185" s="388"/>
      <c r="HO185" s="396"/>
      <c r="HP185" s="389"/>
      <c r="HQ185" s="390"/>
      <c r="HR185" s="391"/>
      <c r="HS185" s="392"/>
      <c r="HT185" s="393"/>
      <c r="HU185" s="394"/>
      <c r="HV185" s="386"/>
      <c r="HW185" s="395"/>
      <c r="HY185" s="387"/>
      <c r="HZ185" s="388"/>
      <c r="IA185" s="419"/>
      <c r="IB185" s="419"/>
      <c r="IC185" s="390"/>
      <c r="ID185" s="391"/>
      <c r="IE185" s="392"/>
      <c r="IF185" s="393"/>
      <c r="IG185" s="394"/>
      <c r="IH185" s="386"/>
      <c r="II185" s="395"/>
      <c r="IK185" s="387">
        <f t="shared" si="519"/>
        <v>41997</v>
      </c>
      <c r="IL185" s="388" t="str">
        <f t="shared" ref="IL185" si="529">IF(IO185="","",IK$1)</f>
        <v>Abe II</v>
      </c>
      <c r="IM185" s="419">
        <v>41885</v>
      </c>
      <c r="IN185" s="419">
        <f t="shared" ref="IN185" si="530">IF(IO185="","",IK$3)</f>
        <v>41997</v>
      </c>
      <c r="IO185" s="390" t="str">
        <f t="shared" ref="IO185" si="531">IF(IV185="","",IF(ISNUMBER(SEARCH(":",IV185)),MID(IV185,FIND(":",IV185)+2,FIND("(",IV185)-FIND(":",IV185)-3),LEFT(IV185,FIND("(",IV185)-2)))</f>
        <v>Shigeru Ishiba</v>
      </c>
      <c r="IP185" s="391" t="str">
        <f t="shared" ref="IP185" si="532">IF(IV185="","",MID(IV185,FIND("(",IV185)+1,4))</f>
        <v>1957</v>
      </c>
      <c r="IQ185" s="392" t="str">
        <f t="shared" ref="IQ185" si="533">IF(ISNUMBER(SEARCH("*female*",IV185)),"female",IF(ISNUMBER(SEARCH("*male*",IV185)),"male",""))</f>
        <v>male</v>
      </c>
      <c r="IR185" s="393" t="s">
        <v>1335</v>
      </c>
      <c r="IS185" s="394" t="str">
        <f t="shared" ref="IS185" si="534">IF(IO185="","",(MID(IO185,(SEARCH("^^",SUBSTITUTE(IO185," ","^^",LEN(IO185)-LEN(SUBSTITUTE(IO185," ","")))))+1,99)&amp;"_"&amp;LEFT(IO185,FIND(" ",IO185)-1)&amp;"_"&amp;IP185))</f>
        <v>Ishiba_Shigeru_1957</v>
      </c>
      <c r="IT185" s="386"/>
      <c r="IU185" s="395"/>
      <c r="IV185" s="420" t="s">
        <v>1861</v>
      </c>
      <c r="IW185" s="387">
        <f t="shared" si="456"/>
        <v>43040</v>
      </c>
      <c r="IX185" s="388" t="str">
        <f t="shared" si="457"/>
        <v>Abe III</v>
      </c>
      <c r="IY185" s="419">
        <f t="shared" si="462"/>
        <v>41997</v>
      </c>
      <c r="IZ185" s="396">
        <v>42585</v>
      </c>
      <c r="JA185" s="390" t="str">
        <f t="shared" si="458"/>
        <v>Shigeru Ishiba</v>
      </c>
      <c r="JB185" s="391" t="str">
        <f t="shared" si="464"/>
        <v>1957</v>
      </c>
      <c r="JC185" s="392" t="str">
        <f t="shared" si="459"/>
        <v>male</v>
      </c>
      <c r="JD185" s="393" t="s">
        <v>1335</v>
      </c>
      <c r="JE185" s="394" t="str">
        <f t="shared" si="455"/>
        <v>Ishiba_Shigeru_1957</v>
      </c>
      <c r="JF185" s="386" t="str">
        <f t="shared" si="461"/>
        <v/>
      </c>
      <c r="JG185" s="395"/>
      <c r="JH185" s="42" t="s">
        <v>1846</v>
      </c>
      <c r="JI185" s="387" t="str">
        <f t="shared" si="411"/>
        <v/>
      </c>
      <c r="JJ185" s="388" t="str">
        <f t="shared" si="412"/>
        <v/>
      </c>
      <c r="JK185" s="419" t="str">
        <f t="shared" si="420"/>
        <v/>
      </c>
      <c r="JL185" s="396" t="str">
        <f t="shared" si="413"/>
        <v/>
      </c>
      <c r="JM185" s="390" t="str">
        <f t="shared" si="414"/>
        <v/>
      </c>
      <c r="JN185" s="391" t="str">
        <f t="shared" si="415"/>
        <v/>
      </c>
      <c r="JO185" s="392" t="str">
        <f t="shared" si="416"/>
        <v/>
      </c>
      <c r="JP185" s="393" t="str">
        <f t="shared" si="417"/>
        <v/>
      </c>
      <c r="JQ185" s="394" t="str">
        <f t="shared" si="418"/>
        <v/>
      </c>
      <c r="JR185" s="386" t="str">
        <f t="shared" si="419"/>
        <v/>
      </c>
      <c r="JS185" s="395"/>
      <c r="JT185" s="420" t="s">
        <v>292</v>
      </c>
      <c r="JU185" s="387" t="str">
        <f t="shared" si="394"/>
        <v/>
      </c>
      <c r="JV185" s="388" t="str">
        <f t="shared" si="395"/>
        <v/>
      </c>
      <c r="JW185" s="419" t="str">
        <f t="shared" si="396"/>
        <v/>
      </c>
      <c r="JX185" s="396" t="str">
        <f t="shared" si="397"/>
        <v/>
      </c>
      <c r="JY185" s="390" t="str">
        <f t="shared" si="398"/>
        <v/>
      </c>
      <c r="JZ185" s="391" t="str">
        <f t="shared" si="399"/>
        <v/>
      </c>
      <c r="KA185" s="392" t="str">
        <f t="shared" si="400"/>
        <v/>
      </c>
      <c r="KB185" s="393" t="str">
        <f t="shared" si="401"/>
        <v/>
      </c>
      <c r="KC185" s="394" t="str">
        <f t="shared" si="402"/>
        <v/>
      </c>
      <c r="KD185" s="386" t="str">
        <f t="shared" si="403"/>
        <v/>
      </c>
      <c r="KE185" s="395"/>
      <c r="KG185" s="387" t="str">
        <f t="shared" si="385"/>
        <v/>
      </c>
      <c r="KH185" s="388" t="str">
        <f t="shared" si="386"/>
        <v/>
      </c>
      <c r="KI185" s="419" t="str">
        <f t="shared" si="387"/>
        <v/>
      </c>
      <c r="KJ185" s="396" t="str">
        <f t="shared" si="388"/>
        <v/>
      </c>
      <c r="KK185" s="390" t="str">
        <f t="shared" si="389"/>
        <v/>
      </c>
      <c r="KL185" s="391" t="str">
        <f t="shared" si="404"/>
        <v/>
      </c>
      <c r="KM185" s="392" t="str">
        <f t="shared" si="390"/>
        <v/>
      </c>
      <c r="KN185" s="393" t="str">
        <f t="shared" si="391"/>
        <v/>
      </c>
      <c r="KO185" s="394" t="str">
        <f t="shared" si="392"/>
        <v/>
      </c>
      <c r="KP185" s="386" t="str">
        <f t="shared" si="393"/>
        <v/>
      </c>
      <c r="KQ185" s="395"/>
    </row>
    <row r="186" spans="1:304" ht="13.5" customHeight="1">
      <c r="A186" s="385"/>
      <c r="B186" s="415" t="s">
        <v>1819</v>
      </c>
      <c r="E186" s="387"/>
      <c r="F186" s="399"/>
      <c r="G186" s="389"/>
      <c r="H186" s="389"/>
      <c r="I186" s="400"/>
      <c r="J186" s="391"/>
      <c r="K186" s="401"/>
      <c r="L186" s="393"/>
      <c r="M186" s="402"/>
      <c r="O186" s="397"/>
      <c r="P186" s="415"/>
      <c r="Q186" s="387"/>
      <c r="R186" s="399"/>
      <c r="S186" s="389"/>
      <c r="T186" s="389"/>
      <c r="U186" s="400"/>
      <c r="V186" s="391"/>
      <c r="W186" s="401"/>
      <c r="X186" s="393"/>
      <c r="Y186" s="402"/>
      <c r="AA186" s="397"/>
      <c r="AB186" s="415"/>
      <c r="AC186" s="387"/>
      <c r="AD186" s="399"/>
      <c r="AE186" s="389"/>
      <c r="AF186" s="389"/>
      <c r="AG186" s="400"/>
      <c r="AH186" s="391"/>
      <c r="AI186" s="401"/>
      <c r="AJ186" s="393"/>
      <c r="AK186" s="402"/>
      <c r="AL186" s="386"/>
      <c r="AM186" s="397"/>
      <c r="AN186" s="415"/>
      <c r="AO186" s="387"/>
      <c r="AP186" s="399"/>
      <c r="AQ186" s="389"/>
      <c r="AR186" s="389"/>
      <c r="AS186" s="400"/>
      <c r="AT186" s="391"/>
      <c r="AU186" s="401"/>
      <c r="AV186" s="393"/>
      <c r="AW186" s="402"/>
      <c r="AX186" s="386"/>
      <c r="AY186" s="397"/>
      <c r="AZ186" s="415"/>
      <c r="BA186" s="387"/>
      <c r="BB186" s="399"/>
      <c r="BC186" s="389"/>
      <c r="BD186" s="389"/>
      <c r="BE186" s="400"/>
      <c r="BF186" s="391"/>
      <c r="BG186" s="401"/>
      <c r="BH186" s="393"/>
      <c r="BI186" s="402"/>
      <c r="BJ186" s="386"/>
      <c r="BK186" s="397"/>
      <c r="BL186" s="415"/>
      <c r="BM186" s="387"/>
      <c r="BN186" s="399"/>
      <c r="BO186" s="389"/>
      <c r="BP186" s="389"/>
      <c r="BQ186" s="400"/>
      <c r="BR186" s="391"/>
      <c r="BS186" s="401"/>
      <c r="BT186" s="393"/>
      <c r="BU186" s="402"/>
      <c r="BV186" s="386"/>
      <c r="BW186" s="397"/>
      <c r="BX186" s="421"/>
      <c r="BY186" s="387"/>
      <c r="BZ186" s="399"/>
      <c r="CA186" s="389"/>
      <c r="CB186" s="389"/>
      <c r="CC186" s="400"/>
      <c r="CD186" s="391"/>
      <c r="CE186" s="401"/>
      <c r="CF186" s="393"/>
      <c r="CG186" s="402"/>
      <c r="CH186" s="386"/>
      <c r="CI186" s="397"/>
      <c r="CJ186" s="421"/>
      <c r="CK186" s="387"/>
      <c r="CL186" s="399"/>
      <c r="CM186" s="389"/>
      <c r="CN186" s="389"/>
      <c r="CO186" s="400"/>
      <c r="CP186" s="391"/>
      <c r="CQ186" s="401"/>
      <c r="CR186" s="393"/>
      <c r="CS186" s="402"/>
      <c r="CT186" s="386"/>
      <c r="CU186" s="397"/>
      <c r="CV186" s="415"/>
      <c r="CW186" s="387"/>
      <c r="CX186" s="388"/>
      <c r="CY186" s="389"/>
      <c r="CZ186" s="389"/>
      <c r="DA186" s="390"/>
      <c r="DB186" s="391"/>
      <c r="DC186" s="392"/>
      <c r="DD186" s="393"/>
      <c r="DE186" s="394"/>
      <c r="DF186" s="386"/>
      <c r="DG186" s="397"/>
      <c r="DH186" s="415"/>
      <c r="DI186" s="387"/>
      <c r="DJ186" s="388"/>
      <c r="DK186" s="389"/>
      <c r="DL186" s="389"/>
      <c r="DM186" s="390"/>
      <c r="DN186" s="391"/>
      <c r="DO186" s="392"/>
      <c r="DP186" s="393"/>
      <c r="DQ186" s="394"/>
      <c r="DR186" s="386"/>
      <c r="DS186" s="397"/>
      <c r="DT186" s="415"/>
      <c r="DU186" s="387"/>
      <c r="DV186" s="388"/>
      <c r="DW186" s="389"/>
      <c r="DX186" s="389"/>
      <c r="DY186" s="390"/>
      <c r="DZ186" s="391"/>
      <c r="EA186" s="392"/>
      <c r="EB186" s="393"/>
      <c r="EC186" s="394"/>
      <c r="ED186" s="386"/>
      <c r="EE186" s="397"/>
      <c r="EF186" s="415"/>
      <c r="EG186" s="387"/>
      <c r="EH186" s="388"/>
      <c r="EI186" s="389"/>
      <c r="EJ186" s="389"/>
      <c r="EK186" s="390"/>
      <c r="EL186" s="391"/>
      <c r="EM186" s="392"/>
      <c r="EN186" s="393"/>
      <c r="EO186" s="394"/>
      <c r="EP186" s="386"/>
      <c r="EQ186" s="397"/>
      <c r="ER186" s="418"/>
      <c r="ES186" s="387"/>
      <c r="ET186" s="388"/>
      <c r="EU186" s="389"/>
      <c r="EV186" s="389"/>
      <c r="EW186" s="390"/>
      <c r="EX186" s="391"/>
      <c r="EY186" s="392"/>
      <c r="EZ186" s="393"/>
      <c r="FA186" s="394"/>
      <c r="FB186" s="386"/>
      <c r="FC186" s="397"/>
      <c r="FD186" s="418"/>
      <c r="FE186" s="387"/>
      <c r="FF186" s="388"/>
      <c r="FG186" s="389"/>
      <c r="FH186" s="389"/>
      <c r="FI186" s="390"/>
      <c r="FJ186" s="391"/>
      <c r="FK186" s="392"/>
      <c r="FL186" s="393"/>
      <c r="FM186" s="394"/>
      <c r="FN186" s="386"/>
      <c r="FO186" s="397"/>
      <c r="FP186" s="418"/>
      <c r="FQ186" s="387"/>
      <c r="FR186" s="388"/>
      <c r="FS186" s="389"/>
      <c r="FT186" s="389"/>
      <c r="FU186" s="390"/>
      <c r="FV186" s="391"/>
      <c r="FW186" s="392"/>
      <c r="FX186" s="393"/>
      <c r="FY186" s="394"/>
      <c r="FZ186" s="386"/>
      <c r="GA186" s="395"/>
      <c r="GB186" s="418"/>
      <c r="GC186" s="387"/>
      <c r="GD186" s="388"/>
      <c r="GE186" s="389"/>
      <c r="GF186" s="389"/>
      <c r="GG186" s="390"/>
      <c r="GH186" s="391"/>
      <c r="GI186" s="392"/>
      <c r="GJ186" s="393"/>
      <c r="GK186" s="394"/>
      <c r="GL186" s="386"/>
      <c r="GM186" s="397"/>
      <c r="GN186" s="418"/>
      <c r="GO186" s="387"/>
      <c r="GP186" s="388"/>
      <c r="GQ186" s="389"/>
      <c r="GR186" s="389"/>
      <c r="GS186" s="390"/>
      <c r="GT186" s="391"/>
      <c r="GU186" s="392"/>
      <c r="GV186" s="393"/>
      <c r="GW186" s="394"/>
      <c r="GX186" s="386"/>
      <c r="GY186" s="395"/>
      <c r="GZ186" s="418"/>
      <c r="HA186" s="387"/>
      <c r="HB186" s="388"/>
      <c r="HC186" s="389"/>
      <c r="HD186" s="389"/>
      <c r="HE186" s="390"/>
      <c r="HF186" s="391"/>
      <c r="HG186" s="392"/>
      <c r="HH186" s="393"/>
      <c r="HI186" s="394"/>
      <c r="HJ186" s="386"/>
      <c r="HK186" s="397"/>
      <c r="HM186" s="387"/>
      <c r="HN186" s="388"/>
      <c r="HO186" s="396"/>
      <c r="HP186" s="389"/>
      <c r="HQ186" s="390"/>
      <c r="HR186" s="391"/>
      <c r="HS186" s="392"/>
      <c r="HT186" s="393"/>
      <c r="HU186" s="394"/>
      <c r="HV186" s="386"/>
      <c r="HW186" s="395"/>
      <c r="HY186" s="387"/>
      <c r="HZ186" s="388"/>
      <c r="IA186" s="419"/>
      <c r="IB186" s="419"/>
      <c r="IC186" s="390"/>
      <c r="ID186" s="391"/>
      <c r="IE186" s="392"/>
      <c r="IF186" s="393"/>
      <c r="IG186" s="394"/>
      <c r="IH186" s="386"/>
      <c r="II186" s="395"/>
      <c r="IK186" s="387"/>
      <c r="IL186" s="388"/>
      <c r="IM186" s="419"/>
      <c r="IN186" s="419"/>
      <c r="IO186" s="390"/>
      <c r="IP186" s="391"/>
      <c r="IQ186" s="392"/>
      <c r="IR186" s="393"/>
      <c r="IS186" s="394"/>
      <c r="IT186" s="386"/>
      <c r="IU186" s="395"/>
      <c r="IV186" s="420"/>
      <c r="IW186" s="387">
        <f t="shared" ref="IW186" si="535">IF(JA186="","",IW$3)</f>
        <v>43040</v>
      </c>
      <c r="IX186" s="388" t="str">
        <f t="shared" ref="IX186" si="536">IF(JA186="","",IW$1)</f>
        <v>Abe III</v>
      </c>
      <c r="IY186" s="396">
        <v>42585</v>
      </c>
      <c r="IZ186" s="396">
        <f t="shared" ref="IZ186" si="537">IF(JA186="","",IW$3)</f>
        <v>43040</v>
      </c>
      <c r="JA186" s="390" t="str">
        <f t="shared" ref="JA186" si="538">IF(JH186="","",IF(ISNUMBER(SEARCH(":",JH186)),MID(JH186,FIND(":",JH186)+2,FIND("(",JH186)-FIND(":",JH186)-3),LEFT(JH186,FIND("(",JH186)-2)))</f>
        <v>Kozo Yamamoto</v>
      </c>
      <c r="JB186" s="391" t="str">
        <f t="shared" ref="JB186" si="539">IF(JH186="","",MID(JH186,FIND("(",JH186)+1,4))</f>
        <v>1948</v>
      </c>
      <c r="JC186" s="392" t="str">
        <f t="shared" ref="JC186" si="540">IF(ISNUMBER(SEARCH("*female*",JH186)),"female",IF(ISNUMBER(SEARCH("*male*",JH186)),"male",""))</f>
        <v>male</v>
      </c>
      <c r="JD186" s="393" t="s">
        <v>1335</v>
      </c>
      <c r="JE186" s="394" t="str">
        <f t="shared" ref="JE186" si="541">IF(JA186="","",(MID(JA186,(SEARCH("^^",SUBSTITUTE(JA186," ","^^",LEN(JA186)-LEN(SUBSTITUTE(JA186," ","")))))+1,99)&amp;"_"&amp;LEFT(JA186,FIND(" ",JA186)-1)&amp;"_"&amp;JB186))</f>
        <v>Yamamoto_Kozo_1948</v>
      </c>
      <c r="JF186" s="386" t="str">
        <f t="shared" ref="JF186" si="542">IF(JH186="","",IF((LEN(JH186)-LEN(SUBSTITUTE(JH186,"male","")))/LEN("male")&gt;1,"!",IF(RIGHT(JH186,1)=")","",IF(RIGHT(JH186,2)=") ","",IF(RIGHT(JH186,2)=").","","!!")))))</f>
        <v/>
      </c>
      <c r="JG186" s="395"/>
      <c r="JH186" s="42" t="s">
        <v>1888</v>
      </c>
      <c r="JI186" s="387" t="str">
        <f t="shared" si="411"/>
        <v/>
      </c>
      <c r="JJ186" s="388" t="str">
        <f t="shared" si="412"/>
        <v/>
      </c>
      <c r="JK186" s="419" t="str">
        <f t="shared" si="420"/>
        <v/>
      </c>
      <c r="JL186" s="396" t="str">
        <f t="shared" si="413"/>
        <v/>
      </c>
      <c r="JM186" s="390" t="str">
        <f t="shared" si="414"/>
        <v/>
      </c>
      <c r="JN186" s="391" t="str">
        <f t="shared" si="415"/>
        <v/>
      </c>
      <c r="JO186" s="392" t="str">
        <f t="shared" si="416"/>
        <v/>
      </c>
      <c r="JP186" s="393" t="str">
        <f t="shared" si="417"/>
        <v/>
      </c>
      <c r="JQ186" s="394" t="str">
        <f t="shared" si="418"/>
        <v/>
      </c>
      <c r="JR186" s="386" t="str">
        <f t="shared" si="419"/>
        <v/>
      </c>
      <c r="JS186" s="395"/>
      <c r="JT186" s="420" t="s">
        <v>292</v>
      </c>
      <c r="JU186" s="387" t="str">
        <f t="shared" si="394"/>
        <v/>
      </c>
      <c r="JV186" s="388" t="str">
        <f t="shared" si="395"/>
        <v/>
      </c>
      <c r="JW186" s="419" t="str">
        <f t="shared" si="396"/>
        <v/>
      </c>
      <c r="JX186" s="396" t="str">
        <f t="shared" si="397"/>
        <v/>
      </c>
      <c r="JY186" s="390" t="str">
        <f t="shared" si="398"/>
        <v/>
      </c>
      <c r="JZ186" s="391" t="str">
        <f t="shared" si="399"/>
        <v/>
      </c>
      <c r="KA186" s="392" t="str">
        <f t="shared" si="400"/>
        <v/>
      </c>
      <c r="KB186" s="393" t="str">
        <f t="shared" si="401"/>
        <v/>
      </c>
      <c r="KC186" s="394" t="str">
        <f t="shared" si="402"/>
        <v/>
      </c>
      <c r="KD186" s="386" t="str">
        <f t="shared" si="403"/>
        <v/>
      </c>
      <c r="KE186" s="395"/>
      <c r="KG186" s="387" t="str">
        <f t="shared" si="385"/>
        <v/>
      </c>
      <c r="KH186" s="388" t="str">
        <f t="shared" si="386"/>
        <v/>
      </c>
      <c r="KI186" s="419" t="str">
        <f t="shared" si="387"/>
        <v/>
      </c>
      <c r="KJ186" s="396" t="str">
        <f t="shared" si="388"/>
        <v/>
      </c>
      <c r="KK186" s="390" t="str">
        <f t="shared" si="389"/>
        <v/>
      </c>
      <c r="KL186" s="391" t="str">
        <f t="shared" si="404"/>
        <v/>
      </c>
      <c r="KM186" s="392" t="str">
        <f t="shared" si="390"/>
        <v/>
      </c>
      <c r="KN186" s="393" t="str">
        <f t="shared" si="391"/>
        <v/>
      </c>
      <c r="KO186" s="394" t="str">
        <f t="shared" si="392"/>
        <v/>
      </c>
      <c r="KP186" s="386" t="str">
        <f t="shared" si="393"/>
        <v/>
      </c>
      <c r="KQ186" s="395"/>
    </row>
    <row r="187" spans="1:304" ht="13.5" customHeight="1">
      <c r="A187" s="385"/>
      <c r="B187" s="415" t="s">
        <v>333</v>
      </c>
      <c r="E187" s="387" t="str">
        <f t="shared" si="499"/>
        <v/>
      </c>
      <c r="F187" s="399"/>
      <c r="G187" s="389" t="s">
        <v>292</v>
      </c>
      <c r="H187" s="389" t="s">
        <v>292</v>
      </c>
      <c r="I187" s="400"/>
      <c r="J187" s="391" t="s">
        <v>292</v>
      </c>
      <c r="K187" s="401"/>
      <c r="L187" s="393"/>
      <c r="M187" s="402"/>
      <c r="O187" s="397"/>
      <c r="P187" s="415"/>
      <c r="Q187" s="387" t="str">
        <f t="shared" si="500"/>
        <v/>
      </c>
      <c r="R187" s="399"/>
      <c r="S187" s="389" t="s">
        <v>292</v>
      </c>
      <c r="T187" s="389" t="s">
        <v>292</v>
      </c>
      <c r="U187" s="400"/>
      <c r="V187" s="391" t="s">
        <v>292</v>
      </c>
      <c r="W187" s="401"/>
      <c r="X187" s="393"/>
      <c r="Y187" s="402"/>
      <c r="AA187" s="397"/>
      <c r="AB187" s="415"/>
      <c r="AC187" s="387" t="str">
        <f t="shared" si="501"/>
        <v/>
      </c>
      <c r="AD187" s="399"/>
      <c r="AE187" s="389" t="s">
        <v>292</v>
      </c>
      <c r="AF187" s="389" t="s">
        <v>292</v>
      </c>
      <c r="AG187" s="400"/>
      <c r="AH187" s="391" t="s">
        <v>292</v>
      </c>
      <c r="AI187" s="401"/>
      <c r="AJ187" s="393"/>
      <c r="AK187" s="402"/>
      <c r="AL187" s="386"/>
      <c r="AM187" s="397"/>
      <c r="AN187" s="415"/>
      <c r="AO187" s="387" t="str">
        <f t="shared" si="502"/>
        <v/>
      </c>
      <c r="AP187" s="399"/>
      <c r="AQ187" s="389" t="s">
        <v>292</v>
      </c>
      <c r="AR187" s="389" t="s">
        <v>292</v>
      </c>
      <c r="AS187" s="400"/>
      <c r="AT187" s="391" t="s">
        <v>292</v>
      </c>
      <c r="AU187" s="401"/>
      <c r="AV187" s="393"/>
      <c r="AW187" s="402"/>
      <c r="AX187" s="386"/>
      <c r="AY187" s="397"/>
      <c r="AZ187" s="415"/>
      <c r="BA187" s="387" t="str">
        <f t="shared" si="503"/>
        <v/>
      </c>
      <c r="BB187" s="399"/>
      <c r="BC187" s="389" t="s">
        <v>292</v>
      </c>
      <c r="BD187" s="389" t="s">
        <v>292</v>
      </c>
      <c r="BE187" s="400"/>
      <c r="BF187" s="391" t="s">
        <v>292</v>
      </c>
      <c r="BG187" s="401"/>
      <c r="BH187" s="393"/>
      <c r="BI187" s="402"/>
      <c r="BJ187" s="386"/>
      <c r="BK187" s="397"/>
      <c r="BL187" s="415"/>
      <c r="BM187" s="387" t="str">
        <f t="shared" si="504"/>
        <v/>
      </c>
      <c r="BN187" s="399"/>
      <c r="BO187" s="389" t="s">
        <v>292</v>
      </c>
      <c r="BP187" s="389" t="s">
        <v>292</v>
      </c>
      <c r="BQ187" s="400"/>
      <c r="BR187" s="391" t="s">
        <v>292</v>
      </c>
      <c r="BS187" s="401"/>
      <c r="BT187" s="393"/>
      <c r="BU187" s="402"/>
      <c r="BV187" s="386"/>
      <c r="BW187" s="397"/>
      <c r="BX187" s="421"/>
      <c r="BY187" s="387" t="str">
        <f t="shared" si="505"/>
        <v/>
      </c>
      <c r="BZ187" s="399"/>
      <c r="CA187" s="389" t="s">
        <v>292</v>
      </c>
      <c r="CB187" s="389" t="s">
        <v>292</v>
      </c>
      <c r="CC187" s="400"/>
      <c r="CD187" s="391" t="s">
        <v>292</v>
      </c>
      <c r="CE187" s="401"/>
      <c r="CF187" s="393"/>
      <c r="CG187" s="402"/>
      <c r="CH187" s="386"/>
      <c r="CI187" s="397"/>
      <c r="CJ187" s="421"/>
      <c r="CK187" s="387" t="str">
        <f t="shared" si="506"/>
        <v/>
      </c>
      <c r="CL187" s="399"/>
      <c r="CM187" s="389" t="s">
        <v>292</v>
      </c>
      <c r="CN187" s="389" t="s">
        <v>292</v>
      </c>
      <c r="CO187" s="400"/>
      <c r="CP187" s="391" t="s">
        <v>292</v>
      </c>
      <c r="CQ187" s="401"/>
      <c r="CR187" s="393"/>
      <c r="CS187" s="402"/>
      <c r="CT187" s="386"/>
      <c r="CU187" s="397"/>
      <c r="CV187" s="415"/>
      <c r="CW187" s="387" t="str">
        <f t="shared" si="507"/>
        <v/>
      </c>
      <c r="CX187" s="388" t="s">
        <v>292</v>
      </c>
      <c r="CY187" s="389" t="s">
        <v>292</v>
      </c>
      <c r="CZ187" s="389" t="s">
        <v>292</v>
      </c>
      <c r="DA187" s="390" t="s">
        <v>292</v>
      </c>
      <c r="DB187" s="391" t="s">
        <v>292</v>
      </c>
      <c r="DC187" s="392" t="s">
        <v>292</v>
      </c>
      <c r="DD187" s="393" t="s">
        <v>292</v>
      </c>
      <c r="DE187" s="394" t="s">
        <v>292</v>
      </c>
      <c r="DF187" s="386"/>
      <c r="DG187" s="397"/>
      <c r="DH187" s="415"/>
      <c r="DI187" s="387" t="str">
        <f t="shared" si="508"/>
        <v/>
      </c>
      <c r="DJ187" s="388" t="s">
        <v>292</v>
      </c>
      <c r="DK187" s="389" t="s">
        <v>292</v>
      </c>
      <c r="DL187" s="389" t="s">
        <v>292</v>
      </c>
      <c r="DM187" s="390" t="s">
        <v>292</v>
      </c>
      <c r="DN187" s="391" t="s">
        <v>292</v>
      </c>
      <c r="DO187" s="392" t="s">
        <v>292</v>
      </c>
      <c r="DP187" s="393" t="s">
        <v>292</v>
      </c>
      <c r="DQ187" s="394" t="s">
        <v>292</v>
      </c>
      <c r="DR187" s="386" t="s">
        <v>292</v>
      </c>
      <c r="DS187" s="397"/>
      <c r="DT187" s="415"/>
      <c r="DU187" s="387" t="str">
        <f t="shared" si="509"/>
        <v/>
      </c>
      <c r="DV187" s="388" t="s">
        <v>292</v>
      </c>
      <c r="DW187" s="389" t="s">
        <v>292</v>
      </c>
      <c r="DX187" s="389" t="s">
        <v>292</v>
      </c>
      <c r="DY187" s="390" t="s">
        <v>292</v>
      </c>
      <c r="DZ187" s="391" t="s">
        <v>292</v>
      </c>
      <c r="EA187" s="392" t="s">
        <v>292</v>
      </c>
      <c r="EB187" s="393" t="s">
        <v>292</v>
      </c>
      <c r="EC187" s="394" t="s">
        <v>292</v>
      </c>
      <c r="ED187" s="386" t="s">
        <v>292</v>
      </c>
      <c r="EE187" s="397"/>
      <c r="EF187" s="415"/>
      <c r="EG187" s="387" t="str">
        <f t="shared" si="510"/>
        <v/>
      </c>
      <c r="EH187" s="388" t="s">
        <v>292</v>
      </c>
      <c r="EI187" s="389" t="s">
        <v>292</v>
      </c>
      <c r="EJ187" s="389" t="s">
        <v>292</v>
      </c>
      <c r="EK187" s="390" t="s">
        <v>292</v>
      </c>
      <c r="EL187" s="391" t="s">
        <v>292</v>
      </c>
      <c r="EM187" s="392" t="s">
        <v>292</v>
      </c>
      <c r="EN187" s="393" t="s">
        <v>292</v>
      </c>
      <c r="EO187" s="394" t="s">
        <v>292</v>
      </c>
      <c r="EP187" s="386" t="s">
        <v>292</v>
      </c>
      <c r="EQ187" s="397"/>
      <c r="ER187" s="418"/>
      <c r="ES187" s="387" t="str">
        <f t="shared" si="511"/>
        <v/>
      </c>
      <c r="ET187" s="388" t="s">
        <v>292</v>
      </c>
      <c r="EU187" s="389" t="s">
        <v>292</v>
      </c>
      <c r="EV187" s="389" t="s">
        <v>292</v>
      </c>
      <c r="EW187" s="390" t="s">
        <v>292</v>
      </c>
      <c r="EX187" s="391" t="s">
        <v>292</v>
      </c>
      <c r="EY187" s="392" t="s">
        <v>292</v>
      </c>
      <c r="EZ187" s="393" t="s">
        <v>292</v>
      </c>
      <c r="FA187" s="394" t="s">
        <v>292</v>
      </c>
      <c r="FB187" s="386"/>
      <c r="FC187" s="397"/>
      <c r="FD187" s="418"/>
      <c r="FE187" s="387">
        <f t="shared" si="512"/>
        <v>39351</v>
      </c>
      <c r="FF187" s="388" t="s">
        <v>370</v>
      </c>
      <c r="FG187" s="389">
        <v>39321</v>
      </c>
      <c r="FH187" s="389">
        <v>39351</v>
      </c>
      <c r="FI187" s="390" t="s">
        <v>624</v>
      </c>
      <c r="FJ187" s="391" t="s">
        <v>625</v>
      </c>
      <c r="FK187" s="392" t="s">
        <v>615</v>
      </c>
      <c r="FL187" s="393" t="s">
        <v>1347</v>
      </c>
      <c r="FM187" s="394" t="s">
        <v>627</v>
      </c>
      <c r="FN187" s="386" t="s">
        <v>292</v>
      </c>
      <c r="FO187" s="397"/>
      <c r="FP187" s="418" t="s">
        <v>626</v>
      </c>
      <c r="FQ187" s="387" t="str">
        <f t="shared" si="513"/>
        <v/>
      </c>
      <c r="FR187" s="388" t="s">
        <v>292</v>
      </c>
      <c r="FS187" s="389" t="s">
        <v>292</v>
      </c>
      <c r="FT187" s="389" t="s">
        <v>292</v>
      </c>
      <c r="FU187" s="390" t="s">
        <v>292</v>
      </c>
      <c r="FV187" s="391" t="s">
        <v>292</v>
      </c>
      <c r="FW187" s="392" t="s">
        <v>292</v>
      </c>
      <c r="FX187" s="393" t="s">
        <v>292</v>
      </c>
      <c r="FY187" s="394" t="s">
        <v>292</v>
      </c>
      <c r="FZ187" s="386" t="s">
        <v>292</v>
      </c>
      <c r="GA187" s="395"/>
      <c r="GB187" s="415"/>
      <c r="GC187" s="387" t="str">
        <f t="shared" si="514"/>
        <v/>
      </c>
      <c r="GD187" s="388" t="s">
        <v>292</v>
      </c>
      <c r="GE187" s="389" t="s">
        <v>292</v>
      </c>
      <c r="GF187" s="389" t="s">
        <v>292</v>
      </c>
      <c r="GG187" s="390" t="s">
        <v>292</v>
      </c>
      <c r="GH187" s="391" t="s">
        <v>292</v>
      </c>
      <c r="GI187" s="392" t="s">
        <v>292</v>
      </c>
      <c r="GJ187" s="393" t="s">
        <v>292</v>
      </c>
      <c r="GK187" s="394" t="s">
        <v>292</v>
      </c>
      <c r="GL187" s="386" t="s">
        <v>292</v>
      </c>
      <c r="GM187" s="397"/>
      <c r="GN187" s="415"/>
      <c r="GO187" s="387" t="str">
        <f t="shared" si="515"/>
        <v/>
      </c>
      <c r="GP187" s="388" t="s">
        <v>292</v>
      </c>
      <c r="GQ187" s="389" t="s">
        <v>292</v>
      </c>
      <c r="GR187" s="389" t="s">
        <v>292</v>
      </c>
      <c r="GS187" s="390" t="s">
        <v>292</v>
      </c>
      <c r="GT187" s="391" t="s">
        <v>292</v>
      </c>
      <c r="GU187" s="392" t="s">
        <v>292</v>
      </c>
      <c r="GV187" s="393" t="s">
        <v>292</v>
      </c>
      <c r="GW187" s="394" t="s">
        <v>292</v>
      </c>
      <c r="GX187" s="386"/>
      <c r="GY187" s="395"/>
      <c r="GZ187" s="415"/>
      <c r="HA187" s="387" t="str">
        <f t="shared" si="516"/>
        <v/>
      </c>
      <c r="HB187" s="388" t="s">
        <v>292</v>
      </c>
      <c r="HC187" s="389" t="s">
        <v>292</v>
      </c>
      <c r="HD187" s="389" t="s">
        <v>292</v>
      </c>
      <c r="HE187" s="390" t="s">
        <v>292</v>
      </c>
      <c r="HF187" s="391" t="s">
        <v>292</v>
      </c>
      <c r="HG187" s="392" t="s">
        <v>292</v>
      </c>
      <c r="HH187" s="393" t="s">
        <v>292</v>
      </c>
      <c r="HI187" s="394" t="s">
        <v>292</v>
      </c>
      <c r="HJ187" s="386" t="s">
        <v>292</v>
      </c>
      <c r="HK187" s="397"/>
      <c r="HM187" s="387" t="str">
        <f t="shared" si="517"/>
        <v/>
      </c>
      <c r="HN187" s="388" t="s">
        <v>292</v>
      </c>
      <c r="HO187" s="396"/>
      <c r="HP187" s="389"/>
      <c r="HQ187" s="390" t="s">
        <v>292</v>
      </c>
      <c r="HR187" s="391" t="s">
        <v>292</v>
      </c>
      <c r="HS187" s="392" t="s">
        <v>292</v>
      </c>
      <c r="HT187" s="393" t="s">
        <v>292</v>
      </c>
      <c r="HU187" s="394" t="s">
        <v>292</v>
      </c>
      <c r="HV187" s="386" t="s">
        <v>292</v>
      </c>
      <c r="HW187" s="395"/>
      <c r="HY187" s="387" t="str">
        <f t="shared" si="518"/>
        <v/>
      </c>
      <c r="HZ187" s="388" t="s">
        <v>292</v>
      </c>
      <c r="IA187" s="419" t="s">
        <v>292</v>
      </c>
      <c r="IB187" s="419" t="s">
        <v>292</v>
      </c>
      <c r="IC187" s="390" t="s">
        <v>292</v>
      </c>
      <c r="ID187" s="391" t="s">
        <v>292</v>
      </c>
      <c r="IE187" s="392" t="s">
        <v>292</v>
      </c>
      <c r="IF187" s="393" t="s">
        <v>292</v>
      </c>
      <c r="IG187" s="394" t="s">
        <v>292</v>
      </c>
      <c r="IH187" s="386" t="s">
        <v>292</v>
      </c>
      <c r="II187" s="395"/>
      <c r="IK187" s="387" t="str">
        <f t="shared" si="519"/>
        <v/>
      </c>
      <c r="IL187" s="388" t="s">
        <v>292</v>
      </c>
      <c r="IM187" s="419" t="s">
        <v>292</v>
      </c>
      <c r="IN187" s="419" t="s">
        <v>292</v>
      </c>
      <c r="IO187" s="390" t="s">
        <v>292</v>
      </c>
      <c r="IP187" s="391" t="s">
        <v>292</v>
      </c>
      <c r="IQ187" s="392" t="s">
        <v>292</v>
      </c>
      <c r="IR187" s="393" t="s">
        <v>292</v>
      </c>
      <c r="IS187" s="394" t="s">
        <v>292</v>
      </c>
      <c r="IT187" s="386" t="s">
        <v>292</v>
      </c>
      <c r="IU187" s="395"/>
      <c r="IV187" s="364" t="s">
        <v>292</v>
      </c>
      <c r="IW187" s="387" t="str">
        <f t="shared" si="456"/>
        <v/>
      </c>
      <c r="IX187" s="388" t="str">
        <f t="shared" si="457"/>
        <v/>
      </c>
      <c r="IY187" s="419" t="str">
        <f t="shared" si="462"/>
        <v/>
      </c>
      <c r="IZ187" s="396" t="str">
        <f t="shared" si="463"/>
        <v/>
      </c>
      <c r="JA187" s="390" t="str">
        <f t="shared" si="458"/>
        <v/>
      </c>
      <c r="JB187" s="391" t="str">
        <f t="shared" si="464"/>
        <v/>
      </c>
      <c r="JC187" s="392" t="str">
        <f t="shared" si="459"/>
        <v/>
      </c>
      <c r="JD187" s="393" t="str">
        <f t="shared" si="460"/>
        <v/>
      </c>
      <c r="JE187" s="394" t="str">
        <f t="shared" si="455"/>
        <v/>
      </c>
      <c r="JF187" s="386" t="str">
        <f t="shared" si="461"/>
        <v/>
      </c>
      <c r="JG187" s="395"/>
      <c r="JH187" s="420" t="s">
        <v>292</v>
      </c>
      <c r="JI187" s="387" t="str">
        <f t="shared" si="411"/>
        <v/>
      </c>
      <c r="JJ187" s="388" t="str">
        <f t="shared" si="412"/>
        <v/>
      </c>
      <c r="JK187" s="419" t="str">
        <f t="shared" si="420"/>
        <v/>
      </c>
      <c r="JL187" s="396" t="str">
        <f t="shared" si="413"/>
        <v/>
      </c>
      <c r="JM187" s="390" t="str">
        <f t="shared" si="414"/>
        <v/>
      </c>
      <c r="JN187" s="391" t="str">
        <f t="shared" si="415"/>
        <v/>
      </c>
      <c r="JO187" s="392" t="str">
        <f t="shared" si="416"/>
        <v/>
      </c>
      <c r="JP187" s="393" t="str">
        <f t="shared" si="417"/>
        <v/>
      </c>
      <c r="JQ187" s="394" t="str">
        <f t="shared" si="418"/>
        <v/>
      </c>
      <c r="JR187" s="386" t="str">
        <f t="shared" si="419"/>
        <v/>
      </c>
      <c r="JS187" s="395"/>
      <c r="JT187" s="420" t="s">
        <v>292</v>
      </c>
      <c r="JU187" s="387" t="str">
        <f t="shared" si="394"/>
        <v/>
      </c>
      <c r="JV187" s="388" t="str">
        <f t="shared" si="395"/>
        <v/>
      </c>
      <c r="JW187" s="419" t="str">
        <f t="shared" si="396"/>
        <v/>
      </c>
      <c r="JX187" s="396" t="str">
        <f t="shared" si="397"/>
        <v/>
      </c>
      <c r="JY187" s="390" t="str">
        <f t="shared" si="398"/>
        <v/>
      </c>
      <c r="JZ187" s="391" t="str">
        <f t="shared" si="399"/>
        <v/>
      </c>
      <c r="KA187" s="392" t="str">
        <f t="shared" si="400"/>
        <v/>
      </c>
      <c r="KB187" s="393" t="str">
        <f t="shared" si="401"/>
        <v/>
      </c>
      <c r="KC187" s="394" t="str">
        <f t="shared" si="402"/>
        <v/>
      </c>
      <c r="KD187" s="386" t="str">
        <f t="shared" si="403"/>
        <v/>
      </c>
      <c r="KE187" s="395"/>
      <c r="KG187" s="387" t="str">
        <f t="shared" si="385"/>
        <v/>
      </c>
      <c r="KH187" s="388" t="str">
        <f t="shared" si="386"/>
        <v/>
      </c>
      <c r="KI187" s="419" t="str">
        <f t="shared" si="387"/>
        <v/>
      </c>
      <c r="KJ187" s="396" t="str">
        <f t="shared" si="388"/>
        <v/>
      </c>
      <c r="KK187" s="390" t="str">
        <f t="shared" si="389"/>
        <v/>
      </c>
      <c r="KL187" s="391" t="str">
        <f t="shared" si="404"/>
        <v/>
      </c>
      <c r="KM187" s="392" t="str">
        <f t="shared" si="390"/>
        <v/>
      </c>
      <c r="KN187" s="393" t="str">
        <f t="shared" si="391"/>
        <v/>
      </c>
      <c r="KO187" s="394" t="str">
        <f t="shared" si="392"/>
        <v/>
      </c>
      <c r="KP187" s="386" t="str">
        <f t="shared" si="393"/>
        <v/>
      </c>
      <c r="KQ187" s="395"/>
    </row>
    <row r="188" spans="1:304" ht="13.5" customHeight="1">
      <c r="A188" s="385"/>
      <c r="B188" s="418" t="s">
        <v>334</v>
      </c>
      <c r="E188" s="387" t="str">
        <f t="shared" si="499"/>
        <v/>
      </c>
      <c r="F188" s="399"/>
      <c r="G188" s="389" t="s">
        <v>292</v>
      </c>
      <c r="H188" s="389" t="s">
        <v>292</v>
      </c>
      <c r="I188" s="400"/>
      <c r="J188" s="391" t="s">
        <v>292</v>
      </c>
      <c r="K188" s="401"/>
      <c r="L188" s="393"/>
      <c r="M188" s="402"/>
      <c r="O188" s="397"/>
      <c r="P188" s="415"/>
      <c r="Q188" s="387" t="str">
        <f t="shared" si="500"/>
        <v/>
      </c>
      <c r="R188" s="399"/>
      <c r="S188" s="389" t="s">
        <v>292</v>
      </c>
      <c r="T188" s="389" t="s">
        <v>292</v>
      </c>
      <c r="U188" s="400"/>
      <c r="V188" s="391" t="s">
        <v>292</v>
      </c>
      <c r="W188" s="401"/>
      <c r="X188" s="393"/>
      <c r="Y188" s="402"/>
      <c r="AA188" s="397"/>
      <c r="AB188" s="415"/>
      <c r="AC188" s="387" t="str">
        <f t="shared" si="501"/>
        <v/>
      </c>
      <c r="AD188" s="399"/>
      <c r="AE188" s="389" t="s">
        <v>292</v>
      </c>
      <c r="AF188" s="389" t="s">
        <v>292</v>
      </c>
      <c r="AG188" s="400"/>
      <c r="AH188" s="391" t="s">
        <v>292</v>
      </c>
      <c r="AI188" s="401"/>
      <c r="AJ188" s="393"/>
      <c r="AK188" s="402"/>
      <c r="AL188" s="386"/>
      <c r="AM188" s="397"/>
      <c r="AN188" s="415"/>
      <c r="AO188" s="387" t="str">
        <f t="shared" si="502"/>
        <v/>
      </c>
      <c r="AP188" s="399"/>
      <c r="AQ188" s="389" t="s">
        <v>292</v>
      </c>
      <c r="AR188" s="389" t="s">
        <v>292</v>
      </c>
      <c r="AS188" s="400"/>
      <c r="AT188" s="391" t="s">
        <v>292</v>
      </c>
      <c r="AU188" s="401"/>
      <c r="AV188" s="393"/>
      <c r="AW188" s="402"/>
      <c r="AX188" s="386"/>
      <c r="AY188" s="397"/>
      <c r="AZ188" s="415"/>
      <c r="BA188" s="387" t="str">
        <f t="shared" si="503"/>
        <v/>
      </c>
      <c r="BB188" s="399"/>
      <c r="BC188" s="389" t="s">
        <v>292</v>
      </c>
      <c r="BD188" s="389" t="s">
        <v>292</v>
      </c>
      <c r="BE188" s="400"/>
      <c r="BF188" s="391" t="s">
        <v>292</v>
      </c>
      <c r="BG188" s="401"/>
      <c r="BH188" s="393"/>
      <c r="BI188" s="402"/>
      <c r="BJ188" s="386"/>
      <c r="BK188" s="397"/>
      <c r="BL188" s="415"/>
      <c r="BM188" s="387" t="str">
        <f t="shared" si="504"/>
        <v/>
      </c>
      <c r="BN188" s="399"/>
      <c r="BO188" s="389" t="s">
        <v>292</v>
      </c>
      <c r="BP188" s="389" t="s">
        <v>292</v>
      </c>
      <c r="BQ188" s="400"/>
      <c r="BR188" s="391" t="s">
        <v>292</v>
      </c>
      <c r="BS188" s="401"/>
      <c r="BT188" s="393"/>
      <c r="BU188" s="402"/>
      <c r="BV188" s="386"/>
      <c r="BW188" s="397"/>
      <c r="BX188" s="421"/>
      <c r="BY188" s="387" t="str">
        <f t="shared" si="505"/>
        <v/>
      </c>
      <c r="BZ188" s="399"/>
      <c r="CA188" s="389" t="s">
        <v>292</v>
      </c>
      <c r="CB188" s="389" t="s">
        <v>292</v>
      </c>
      <c r="CC188" s="400"/>
      <c r="CD188" s="391" t="s">
        <v>292</v>
      </c>
      <c r="CE188" s="401"/>
      <c r="CF188" s="393"/>
      <c r="CG188" s="402"/>
      <c r="CH188" s="386"/>
      <c r="CI188" s="397"/>
      <c r="CJ188" s="421"/>
      <c r="CK188" s="387" t="str">
        <f t="shared" si="506"/>
        <v/>
      </c>
      <c r="CL188" s="399"/>
      <c r="CM188" s="389" t="s">
        <v>292</v>
      </c>
      <c r="CN188" s="389" t="s">
        <v>292</v>
      </c>
      <c r="CO188" s="400"/>
      <c r="CP188" s="391" t="s">
        <v>292</v>
      </c>
      <c r="CQ188" s="401"/>
      <c r="CR188" s="393"/>
      <c r="CS188" s="402"/>
      <c r="CT188" s="386"/>
      <c r="CU188" s="397"/>
      <c r="CV188" s="415"/>
      <c r="CW188" s="387" t="str">
        <f t="shared" si="507"/>
        <v/>
      </c>
      <c r="CX188" s="388" t="s">
        <v>292</v>
      </c>
      <c r="CY188" s="389" t="s">
        <v>292</v>
      </c>
      <c r="CZ188" s="389" t="s">
        <v>292</v>
      </c>
      <c r="DA188" s="390" t="s">
        <v>292</v>
      </c>
      <c r="DB188" s="391" t="s">
        <v>292</v>
      </c>
      <c r="DC188" s="392" t="s">
        <v>292</v>
      </c>
      <c r="DD188" s="393" t="s">
        <v>292</v>
      </c>
      <c r="DE188" s="394" t="s">
        <v>292</v>
      </c>
      <c r="DF188" s="386"/>
      <c r="DG188" s="397"/>
      <c r="DH188" s="415"/>
      <c r="DI188" s="387" t="str">
        <f t="shared" si="508"/>
        <v/>
      </c>
      <c r="DJ188" s="388" t="s">
        <v>292</v>
      </c>
      <c r="DK188" s="389" t="s">
        <v>292</v>
      </c>
      <c r="DL188" s="389" t="s">
        <v>292</v>
      </c>
      <c r="DM188" s="390" t="s">
        <v>292</v>
      </c>
      <c r="DN188" s="391" t="s">
        <v>292</v>
      </c>
      <c r="DO188" s="392" t="s">
        <v>292</v>
      </c>
      <c r="DP188" s="393" t="s">
        <v>292</v>
      </c>
      <c r="DQ188" s="394" t="s">
        <v>292</v>
      </c>
      <c r="DR188" s="386" t="s">
        <v>292</v>
      </c>
      <c r="DS188" s="397"/>
      <c r="DT188" s="415"/>
      <c r="DU188" s="387" t="str">
        <f t="shared" si="509"/>
        <v/>
      </c>
      <c r="DV188" s="388" t="s">
        <v>292</v>
      </c>
      <c r="DW188" s="389" t="s">
        <v>292</v>
      </c>
      <c r="DX188" s="389" t="s">
        <v>292</v>
      </c>
      <c r="DY188" s="390" t="s">
        <v>292</v>
      </c>
      <c r="DZ188" s="391" t="s">
        <v>292</v>
      </c>
      <c r="EA188" s="392" t="s">
        <v>292</v>
      </c>
      <c r="EB188" s="393" t="s">
        <v>292</v>
      </c>
      <c r="EC188" s="394" t="s">
        <v>292</v>
      </c>
      <c r="ED188" s="386" t="s">
        <v>292</v>
      </c>
      <c r="EE188" s="397"/>
      <c r="EF188" s="415"/>
      <c r="EG188" s="387">
        <f t="shared" si="510"/>
        <v>38616</v>
      </c>
      <c r="EH188" s="388" t="s">
        <v>368</v>
      </c>
      <c r="EI188" s="389">
        <v>38114</v>
      </c>
      <c r="EJ188" s="389">
        <v>38616</v>
      </c>
      <c r="EK188" s="390" t="s">
        <v>1269</v>
      </c>
      <c r="EL188" s="391" t="s">
        <v>676</v>
      </c>
      <c r="EM188" s="392" t="s">
        <v>615</v>
      </c>
      <c r="EN188" s="393" t="s">
        <v>1335</v>
      </c>
      <c r="EO188" s="394" t="s">
        <v>1270</v>
      </c>
      <c r="EP188" s="386" t="s">
        <v>292</v>
      </c>
      <c r="EQ188" s="397"/>
      <c r="ER188" s="418"/>
      <c r="ES188" s="387">
        <f t="shared" si="511"/>
        <v>38986</v>
      </c>
      <c r="ET188" s="388" t="s">
        <v>369</v>
      </c>
      <c r="EU188" s="389">
        <v>38616</v>
      </c>
      <c r="EV188" s="389">
        <v>38656</v>
      </c>
      <c r="EW188" s="390" t="s">
        <v>1269</v>
      </c>
      <c r="EX188" s="391" t="s">
        <v>676</v>
      </c>
      <c r="EY188" s="392" t="s">
        <v>615</v>
      </c>
      <c r="EZ188" s="393" t="s">
        <v>1335</v>
      </c>
      <c r="FA188" s="394" t="s">
        <v>1270</v>
      </c>
      <c r="FB188" s="386"/>
      <c r="FC188" s="397"/>
      <c r="FD188" s="418"/>
      <c r="FE188" s="387">
        <f t="shared" si="512"/>
        <v>39351</v>
      </c>
      <c r="FF188" s="388" t="s">
        <v>370</v>
      </c>
      <c r="FG188" s="389">
        <v>38986</v>
      </c>
      <c r="FH188" s="389">
        <v>39079</v>
      </c>
      <c r="FI188" s="390" t="s">
        <v>704</v>
      </c>
      <c r="FJ188" s="391" t="s">
        <v>676</v>
      </c>
      <c r="FK188" s="392" t="s">
        <v>615</v>
      </c>
      <c r="FL188" s="393" t="s">
        <v>1335</v>
      </c>
      <c r="FM188" s="394" t="s">
        <v>705</v>
      </c>
      <c r="FN188" s="386" t="s">
        <v>292</v>
      </c>
      <c r="FO188" s="397"/>
      <c r="FP188" s="418"/>
      <c r="FQ188" s="387">
        <f t="shared" si="513"/>
        <v>39662</v>
      </c>
      <c r="FR188" s="388" t="s">
        <v>372</v>
      </c>
      <c r="FS188" s="389">
        <v>39351</v>
      </c>
      <c r="FT188" s="389">
        <v>39662</v>
      </c>
      <c r="FU188" s="390" t="s">
        <v>699</v>
      </c>
      <c r="FV188" s="391" t="s">
        <v>700</v>
      </c>
      <c r="FW188" s="392" t="s">
        <v>615</v>
      </c>
      <c r="FX188" s="393" t="s">
        <v>1335</v>
      </c>
      <c r="FY188" s="394" t="s">
        <v>701</v>
      </c>
      <c r="FZ188" s="386" t="s">
        <v>292</v>
      </c>
      <c r="GA188" s="395"/>
      <c r="GB188" s="418"/>
      <c r="GC188" s="387">
        <f t="shared" si="514"/>
        <v>39715</v>
      </c>
      <c r="GD188" s="388" t="s">
        <v>373</v>
      </c>
      <c r="GE188" s="389">
        <v>39662</v>
      </c>
      <c r="GF188" s="389">
        <v>39715</v>
      </c>
      <c r="GG188" s="390" t="s">
        <v>671</v>
      </c>
      <c r="GH188" s="391" t="s">
        <v>645</v>
      </c>
      <c r="GI188" s="392" t="s">
        <v>615</v>
      </c>
      <c r="GJ188" s="393" t="s">
        <v>1335</v>
      </c>
      <c r="GK188" s="394" t="s">
        <v>672</v>
      </c>
      <c r="GL188" s="386" t="s">
        <v>292</v>
      </c>
      <c r="GM188" s="397"/>
      <c r="GN188" s="418"/>
      <c r="GO188" s="387">
        <f t="shared" si="515"/>
        <v>40072</v>
      </c>
      <c r="GP188" s="388" t="s">
        <v>374</v>
      </c>
      <c r="GQ188" s="389">
        <v>39715</v>
      </c>
      <c r="GR188" s="389">
        <v>40072</v>
      </c>
      <c r="GS188" s="390" t="s">
        <v>663</v>
      </c>
      <c r="GT188" s="391" t="s">
        <v>664</v>
      </c>
      <c r="GU188" s="392" t="s">
        <v>615</v>
      </c>
      <c r="GV188" s="393" t="s">
        <v>1335</v>
      </c>
      <c r="GW188" s="394" t="s">
        <v>665</v>
      </c>
      <c r="GX188" s="386" t="s">
        <v>292</v>
      </c>
      <c r="GY188" s="395"/>
      <c r="GZ188" s="418"/>
      <c r="HA188" s="387" t="str">
        <f t="shared" si="516"/>
        <v/>
      </c>
      <c r="HB188" s="388" t="s">
        <v>292</v>
      </c>
      <c r="HC188" s="389" t="s">
        <v>292</v>
      </c>
      <c r="HD188" s="389" t="s">
        <v>292</v>
      </c>
      <c r="HE188" s="390" t="s">
        <v>292</v>
      </c>
      <c r="HF188" s="391" t="s">
        <v>292</v>
      </c>
      <c r="HG188" s="392" t="s">
        <v>292</v>
      </c>
      <c r="HH188" s="393" t="s">
        <v>292</v>
      </c>
      <c r="HI188" s="394" t="s">
        <v>292</v>
      </c>
      <c r="HJ188" s="386" t="s">
        <v>292</v>
      </c>
      <c r="HK188" s="397"/>
      <c r="HM188" s="387" t="str">
        <f t="shared" si="517"/>
        <v/>
      </c>
      <c r="HN188" s="388" t="s">
        <v>292</v>
      </c>
      <c r="HO188" s="396"/>
      <c r="HP188" s="389"/>
      <c r="HQ188" s="390" t="s">
        <v>292</v>
      </c>
      <c r="HR188" s="391" t="s">
        <v>292</v>
      </c>
      <c r="HS188" s="392" t="s">
        <v>292</v>
      </c>
      <c r="HT188" s="393" t="s">
        <v>292</v>
      </c>
      <c r="HU188" s="394" t="s">
        <v>292</v>
      </c>
      <c r="HV188" s="386" t="s">
        <v>292</v>
      </c>
      <c r="HW188" s="395"/>
      <c r="HY188" s="387" t="str">
        <f t="shared" si="518"/>
        <v/>
      </c>
      <c r="HZ188" s="388" t="s">
        <v>292</v>
      </c>
      <c r="IA188" s="419" t="s">
        <v>292</v>
      </c>
      <c r="IB188" s="419" t="s">
        <v>292</v>
      </c>
      <c r="IC188" s="390" t="s">
        <v>292</v>
      </c>
      <c r="ID188" s="391" t="s">
        <v>292</v>
      </c>
      <c r="IE188" s="392" t="s">
        <v>292</v>
      </c>
      <c r="IF188" s="393" t="s">
        <v>292</v>
      </c>
      <c r="IG188" s="394" t="s">
        <v>292</v>
      </c>
      <c r="IH188" s="386" t="s">
        <v>292</v>
      </c>
      <c r="II188" s="395"/>
      <c r="IJ188" s="420"/>
      <c r="IK188" s="387">
        <f t="shared" si="519"/>
        <v>41997</v>
      </c>
      <c r="IL188" s="388" t="s">
        <v>371</v>
      </c>
      <c r="IM188" s="419">
        <v>41269</v>
      </c>
      <c r="IN188" s="419">
        <v>41885</v>
      </c>
      <c r="IO188" s="390" t="s">
        <v>1589</v>
      </c>
      <c r="IP188" s="391" t="s">
        <v>656</v>
      </c>
      <c r="IQ188" s="392" t="s">
        <v>677</v>
      </c>
      <c r="IR188" s="393" t="s">
        <v>1335</v>
      </c>
      <c r="IS188" s="394" t="s">
        <v>1590</v>
      </c>
      <c r="IT188" s="386" t="s">
        <v>292</v>
      </c>
      <c r="IU188" s="395"/>
      <c r="IV188" s="420" t="s">
        <v>292</v>
      </c>
      <c r="IW188" s="387">
        <f t="shared" si="456"/>
        <v>43040</v>
      </c>
      <c r="IX188" s="388" t="str">
        <f t="shared" si="457"/>
        <v>Abe III</v>
      </c>
      <c r="IY188" s="419">
        <f t="shared" si="462"/>
        <v>41997</v>
      </c>
      <c r="IZ188" s="396">
        <v>42284</v>
      </c>
      <c r="JA188" s="390" t="str">
        <f t="shared" si="458"/>
        <v>Haruko Arimura</v>
      </c>
      <c r="JB188" s="391" t="str">
        <f t="shared" si="464"/>
        <v>1970</v>
      </c>
      <c r="JC188" s="392" t="str">
        <f t="shared" si="459"/>
        <v>female</v>
      </c>
      <c r="JD188" s="393" t="s">
        <v>1335</v>
      </c>
      <c r="JE188" s="394" t="str">
        <f t="shared" si="455"/>
        <v>Arimura_Haruko_1970</v>
      </c>
      <c r="JF188" s="386" t="str">
        <f t="shared" si="461"/>
        <v/>
      </c>
      <c r="JG188" s="395"/>
      <c r="JH188" s="42" t="s">
        <v>1844</v>
      </c>
      <c r="JI188" s="387">
        <f t="shared" si="411"/>
        <v>44090</v>
      </c>
      <c r="JJ188" s="388" t="str">
        <f t="shared" si="412"/>
        <v>Abe IV</v>
      </c>
      <c r="JK188" s="419">
        <f t="shared" si="420"/>
        <v>43040</v>
      </c>
      <c r="JL188" s="396">
        <v>43375</v>
      </c>
      <c r="JM188" s="390" t="str">
        <f t="shared" si="414"/>
        <v>Hiroshi Kajiyama</v>
      </c>
      <c r="JN188" s="391" t="str">
        <f t="shared" si="415"/>
        <v>1955</v>
      </c>
      <c r="JO188" s="392" t="str">
        <f t="shared" si="416"/>
        <v>male</v>
      </c>
      <c r="JP188" s="393" t="str">
        <f t="shared" si="417"/>
        <v>jp_ldp01</v>
      </c>
      <c r="JQ188" s="394" t="str">
        <f t="shared" si="418"/>
        <v>Kajiyama_Hiroshi_1955</v>
      </c>
      <c r="JR188" s="386" t="str">
        <f t="shared" si="419"/>
        <v/>
      </c>
      <c r="JS188" s="395"/>
      <c r="JT188" s="420" t="s">
        <v>2018</v>
      </c>
      <c r="JU188" s="387">
        <f t="shared" si="394"/>
        <v>44196</v>
      </c>
      <c r="JV188" s="388" t="str">
        <f t="shared" si="395"/>
        <v>Suga I</v>
      </c>
      <c r="JW188" s="419">
        <f t="shared" si="396"/>
        <v>44090</v>
      </c>
      <c r="JX188" s="396">
        <f t="shared" si="397"/>
        <v>44196</v>
      </c>
      <c r="JY188" s="390" t="str">
        <f t="shared" si="398"/>
        <v>Taro Kono</v>
      </c>
      <c r="JZ188" s="391" t="str">
        <f t="shared" si="399"/>
        <v>1963</v>
      </c>
      <c r="KA188" s="392" t="str">
        <f t="shared" si="400"/>
        <v>male</v>
      </c>
      <c r="KB188" s="393" t="str">
        <f t="shared" si="401"/>
        <v>jp_ldp01</v>
      </c>
      <c r="KC188" s="394" t="str">
        <f t="shared" si="402"/>
        <v>Kono_Taro_1963</v>
      </c>
      <c r="KD188" s="386" t="str">
        <f t="shared" si="403"/>
        <v/>
      </c>
      <c r="KE188" s="395"/>
      <c r="KF188" s="420" t="s">
        <v>2009</v>
      </c>
      <c r="KG188" s="387" t="str">
        <f t="shared" si="385"/>
        <v/>
      </c>
      <c r="KH188" s="388" t="str">
        <f t="shared" si="386"/>
        <v/>
      </c>
      <c r="KI188" s="419" t="str">
        <f t="shared" si="387"/>
        <v/>
      </c>
      <c r="KJ188" s="396" t="str">
        <f t="shared" si="388"/>
        <v/>
      </c>
      <c r="KK188" s="390" t="str">
        <f t="shared" si="389"/>
        <v/>
      </c>
      <c r="KL188" s="391" t="str">
        <f t="shared" si="404"/>
        <v/>
      </c>
      <c r="KM188" s="392" t="str">
        <f t="shared" si="390"/>
        <v/>
      </c>
      <c r="KN188" s="393" t="str">
        <f t="shared" si="391"/>
        <v/>
      </c>
      <c r="KO188" s="394" t="str">
        <f t="shared" si="392"/>
        <v/>
      </c>
      <c r="KP188" s="386" t="str">
        <f t="shared" si="393"/>
        <v/>
      </c>
      <c r="KQ188" s="395"/>
      <c r="KR188" s="420"/>
    </row>
    <row r="189" spans="1:304" ht="13.5" customHeight="1">
      <c r="A189" s="385"/>
      <c r="B189" s="418" t="s">
        <v>334</v>
      </c>
      <c r="E189" s="387" t="str">
        <f t="shared" si="499"/>
        <v/>
      </c>
      <c r="F189" s="399"/>
      <c r="G189" s="389"/>
      <c r="H189" s="389"/>
      <c r="I189" s="400"/>
      <c r="J189" s="391"/>
      <c r="K189" s="401"/>
      <c r="L189" s="393"/>
      <c r="M189" s="402"/>
      <c r="O189" s="397"/>
      <c r="P189" s="415"/>
      <c r="Q189" s="387" t="str">
        <f t="shared" si="500"/>
        <v/>
      </c>
      <c r="R189" s="399"/>
      <c r="S189" s="389"/>
      <c r="T189" s="389"/>
      <c r="U189" s="400"/>
      <c r="V189" s="391"/>
      <c r="W189" s="401"/>
      <c r="X189" s="393"/>
      <c r="Y189" s="402"/>
      <c r="AA189" s="397"/>
      <c r="AB189" s="415"/>
      <c r="AC189" s="387" t="str">
        <f t="shared" si="501"/>
        <v/>
      </c>
      <c r="AD189" s="399"/>
      <c r="AE189" s="389"/>
      <c r="AF189" s="389"/>
      <c r="AG189" s="400"/>
      <c r="AH189" s="391"/>
      <c r="AI189" s="401"/>
      <c r="AJ189" s="393"/>
      <c r="AK189" s="402"/>
      <c r="AL189" s="386"/>
      <c r="AM189" s="397"/>
      <c r="AN189" s="415"/>
      <c r="AO189" s="387" t="str">
        <f t="shared" si="502"/>
        <v/>
      </c>
      <c r="AP189" s="399"/>
      <c r="AQ189" s="389"/>
      <c r="AR189" s="389"/>
      <c r="AS189" s="400"/>
      <c r="AT189" s="391"/>
      <c r="AU189" s="401"/>
      <c r="AV189" s="393"/>
      <c r="AW189" s="402"/>
      <c r="AX189" s="386"/>
      <c r="AY189" s="397"/>
      <c r="AZ189" s="415"/>
      <c r="BA189" s="387" t="str">
        <f t="shared" si="503"/>
        <v/>
      </c>
      <c r="BB189" s="399"/>
      <c r="BC189" s="389"/>
      <c r="BD189" s="389"/>
      <c r="BE189" s="400"/>
      <c r="BF189" s="391"/>
      <c r="BG189" s="401"/>
      <c r="BH189" s="393"/>
      <c r="BI189" s="402"/>
      <c r="BJ189" s="386"/>
      <c r="BK189" s="397"/>
      <c r="BL189" s="415"/>
      <c r="BM189" s="387" t="str">
        <f t="shared" si="504"/>
        <v/>
      </c>
      <c r="BN189" s="399"/>
      <c r="BO189" s="389"/>
      <c r="BP189" s="389"/>
      <c r="BQ189" s="400"/>
      <c r="BR189" s="391"/>
      <c r="BS189" s="401"/>
      <c r="BT189" s="393"/>
      <c r="BU189" s="402"/>
      <c r="BV189" s="386"/>
      <c r="BW189" s="397"/>
      <c r="BX189" s="421"/>
      <c r="BY189" s="387" t="str">
        <f t="shared" si="505"/>
        <v/>
      </c>
      <c r="BZ189" s="399"/>
      <c r="CA189" s="389"/>
      <c r="CB189" s="389"/>
      <c r="CC189" s="400"/>
      <c r="CD189" s="391"/>
      <c r="CE189" s="401"/>
      <c r="CF189" s="393"/>
      <c r="CG189" s="402"/>
      <c r="CH189" s="386"/>
      <c r="CI189" s="397"/>
      <c r="CJ189" s="421"/>
      <c r="CK189" s="387" t="str">
        <f t="shared" si="506"/>
        <v/>
      </c>
      <c r="CL189" s="399"/>
      <c r="CM189" s="389"/>
      <c r="CN189" s="389"/>
      <c r="CO189" s="400"/>
      <c r="CP189" s="391"/>
      <c r="CQ189" s="401"/>
      <c r="CR189" s="393"/>
      <c r="CS189" s="402"/>
      <c r="CT189" s="386"/>
      <c r="CU189" s="397"/>
      <c r="CV189" s="415"/>
      <c r="CW189" s="387" t="str">
        <f t="shared" si="507"/>
        <v/>
      </c>
      <c r="CX189" s="388" t="s">
        <v>292</v>
      </c>
      <c r="CY189" s="389" t="s">
        <v>292</v>
      </c>
      <c r="CZ189" s="389" t="s">
        <v>292</v>
      </c>
      <c r="DA189" s="390" t="s">
        <v>292</v>
      </c>
      <c r="DB189" s="391" t="s">
        <v>292</v>
      </c>
      <c r="DC189" s="392" t="s">
        <v>292</v>
      </c>
      <c r="DD189" s="393" t="s">
        <v>292</v>
      </c>
      <c r="DE189" s="394" t="s">
        <v>292</v>
      </c>
      <c r="DF189" s="386"/>
      <c r="DG189" s="397"/>
      <c r="DH189" s="415"/>
      <c r="DI189" s="387" t="str">
        <f t="shared" si="508"/>
        <v/>
      </c>
      <c r="DJ189" s="388" t="s">
        <v>292</v>
      </c>
      <c r="DK189" s="389"/>
      <c r="DL189" s="389"/>
      <c r="DM189" s="390"/>
      <c r="DN189" s="391"/>
      <c r="DO189" s="392"/>
      <c r="DP189" s="393"/>
      <c r="DQ189" s="394"/>
      <c r="DR189" s="386"/>
      <c r="DS189" s="397"/>
      <c r="DT189" s="415"/>
      <c r="DU189" s="387" t="str">
        <f t="shared" si="509"/>
        <v/>
      </c>
      <c r="DV189" s="388" t="s">
        <v>292</v>
      </c>
      <c r="DW189" s="389"/>
      <c r="DX189" s="389"/>
      <c r="DY189" s="390"/>
      <c r="DZ189" s="391"/>
      <c r="EA189" s="392"/>
      <c r="EB189" s="393"/>
      <c r="EC189" s="394"/>
      <c r="ED189" s="386"/>
      <c r="EE189" s="397"/>
      <c r="EF189" s="415"/>
      <c r="EG189" s="387" t="str">
        <f t="shared" si="510"/>
        <v/>
      </c>
      <c r="EH189" s="388" t="s">
        <v>292</v>
      </c>
      <c r="EI189" s="389"/>
      <c r="EJ189" s="389"/>
      <c r="EK189" s="390"/>
      <c r="EL189" s="391"/>
      <c r="EM189" s="392"/>
      <c r="EN189" s="393"/>
      <c r="EO189" s="394"/>
      <c r="EP189" s="386"/>
      <c r="EQ189" s="397"/>
      <c r="ER189" s="418"/>
      <c r="ES189" s="387">
        <f t="shared" si="511"/>
        <v>38986</v>
      </c>
      <c r="ET189" s="388" t="s">
        <v>369</v>
      </c>
      <c r="EU189" s="389">
        <v>38656</v>
      </c>
      <c r="EV189" s="389">
        <v>38986</v>
      </c>
      <c r="EW189" s="390" t="s">
        <v>1271</v>
      </c>
      <c r="EX189" s="391" t="s">
        <v>755</v>
      </c>
      <c r="EY189" s="392" t="s">
        <v>615</v>
      </c>
      <c r="EZ189" s="393" t="s">
        <v>1335</v>
      </c>
      <c r="FA189" s="394" t="s">
        <v>1272</v>
      </c>
      <c r="FB189" s="386"/>
      <c r="FC189" s="397"/>
      <c r="FD189" s="418"/>
      <c r="FE189" s="387">
        <f t="shared" si="512"/>
        <v>39351</v>
      </c>
      <c r="FF189" s="388" t="s">
        <v>370</v>
      </c>
      <c r="FG189" s="389">
        <v>39079</v>
      </c>
      <c r="FH189" s="389">
        <v>39321</v>
      </c>
      <c r="FI189" s="390" t="s">
        <v>697</v>
      </c>
      <c r="FJ189" s="391" t="s">
        <v>676</v>
      </c>
      <c r="FK189" s="392" t="s">
        <v>615</v>
      </c>
      <c r="FL189" s="393" t="s">
        <v>1335</v>
      </c>
      <c r="FM189" s="394" t="s">
        <v>698</v>
      </c>
      <c r="FN189" s="386"/>
      <c r="FO189" s="397"/>
      <c r="FP189" s="418"/>
      <c r="FQ189" s="387" t="str">
        <f t="shared" si="513"/>
        <v/>
      </c>
      <c r="FR189" s="388" t="s">
        <v>292</v>
      </c>
      <c r="FS189" s="389"/>
      <c r="FT189" s="389"/>
      <c r="FU189" s="390"/>
      <c r="FV189" s="391"/>
      <c r="FW189" s="392"/>
      <c r="FX189" s="393"/>
      <c r="FY189" s="394"/>
      <c r="FZ189" s="386"/>
      <c r="GA189" s="395"/>
      <c r="GB189" s="418"/>
      <c r="GC189" s="387" t="str">
        <f t="shared" si="514"/>
        <v/>
      </c>
      <c r="GD189" s="388" t="s">
        <v>292</v>
      </c>
      <c r="GE189" s="389"/>
      <c r="GF189" s="389"/>
      <c r="GG189" s="390"/>
      <c r="GH189" s="391"/>
      <c r="GI189" s="392"/>
      <c r="GJ189" s="393"/>
      <c r="GK189" s="394"/>
      <c r="GL189" s="386"/>
      <c r="GM189" s="397"/>
      <c r="GN189" s="418"/>
      <c r="GO189" s="387" t="str">
        <f t="shared" si="515"/>
        <v/>
      </c>
      <c r="GP189" s="388" t="s">
        <v>292</v>
      </c>
      <c r="GQ189" s="389"/>
      <c r="GR189" s="389"/>
      <c r="GS189" s="390"/>
      <c r="GT189" s="391"/>
      <c r="GU189" s="392"/>
      <c r="GV189" s="393"/>
      <c r="GW189" s="394"/>
      <c r="GX189" s="386"/>
      <c r="GY189" s="395"/>
      <c r="GZ189" s="418"/>
      <c r="HA189" s="387" t="str">
        <f t="shared" si="516"/>
        <v/>
      </c>
      <c r="HB189" s="388" t="s">
        <v>292</v>
      </c>
      <c r="HC189" s="389"/>
      <c r="HD189" s="389"/>
      <c r="HE189" s="390"/>
      <c r="HF189" s="391"/>
      <c r="HG189" s="392"/>
      <c r="HH189" s="393"/>
      <c r="HI189" s="394"/>
      <c r="HJ189" s="386"/>
      <c r="HK189" s="397"/>
      <c r="HM189" s="387" t="str">
        <f t="shared" si="517"/>
        <v/>
      </c>
      <c r="HN189" s="388" t="s">
        <v>292</v>
      </c>
      <c r="HO189" s="396"/>
      <c r="HP189" s="389"/>
      <c r="HQ189" s="390" t="s">
        <v>292</v>
      </c>
      <c r="HR189" s="391" t="s">
        <v>292</v>
      </c>
      <c r="HS189" s="392" t="s">
        <v>292</v>
      </c>
      <c r="HT189" s="393" t="s">
        <v>292</v>
      </c>
      <c r="HU189" s="394" t="s">
        <v>292</v>
      </c>
      <c r="HV189" s="386" t="s">
        <v>292</v>
      </c>
      <c r="HW189" s="395"/>
      <c r="HY189" s="387" t="str">
        <f t="shared" si="518"/>
        <v/>
      </c>
      <c r="HZ189" s="388" t="s">
        <v>292</v>
      </c>
      <c r="IA189" s="419" t="s">
        <v>292</v>
      </c>
      <c r="IB189" s="419" t="s">
        <v>292</v>
      </c>
      <c r="IC189" s="390" t="s">
        <v>292</v>
      </c>
      <c r="ID189" s="391" t="s">
        <v>292</v>
      </c>
      <c r="IE189" s="392" t="s">
        <v>292</v>
      </c>
      <c r="IF189" s="393" t="s">
        <v>292</v>
      </c>
      <c r="IG189" s="394" t="s">
        <v>292</v>
      </c>
      <c r="IH189" s="386" t="s">
        <v>292</v>
      </c>
      <c r="II189" s="395"/>
      <c r="IK189" s="387">
        <f t="shared" si="519"/>
        <v>41997</v>
      </c>
      <c r="IL189" s="388" t="str">
        <f t="shared" ref="IL189" si="543">IF(IO189="","",IK$1)</f>
        <v>Abe II</v>
      </c>
      <c r="IM189" s="419">
        <v>41885</v>
      </c>
      <c r="IN189" s="396">
        <f t="shared" ref="IN189" si="544">IF(IO189="","",IK$3)</f>
        <v>41997</v>
      </c>
      <c r="IO189" s="390" t="str">
        <f t="shared" ref="IO189" si="545">IF(IV189="","",IF(ISNUMBER(SEARCH(":",IV189)),MID(IV189,FIND(":",IV189)+2,FIND("(",IV189)-FIND(":",IV189)-3),LEFT(IV189,FIND("(",IV189)-2)))</f>
        <v>Haruko Arimura</v>
      </c>
      <c r="IP189" s="391" t="str">
        <f t="shared" ref="IP189" si="546">IF(IV189="","",MID(IV189,FIND("(",IV189)+1,4))</f>
        <v>1970</v>
      </c>
      <c r="IQ189" s="392" t="str">
        <f t="shared" ref="IQ189" si="547">IF(ISNUMBER(SEARCH("*female*",IV189)),"female",IF(ISNUMBER(SEARCH("*male*",IV189)),"male",""))</f>
        <v>female</v>
      </c>
      <c r="IR189" s="393" t="s">
        <v>1335</v>
      </c>
      <c r="IS189" s="394" t="str">
        <f t="shared" ref="IS189" si="548">IF(IO189="","",(MID(IO189,(SEARCH("^^",SUBSTITUTE(IO189," ","^^",LEN(IO189)-LEN(SUBSTITUTE(IO189," ","")))))+1,99)&amp;"_"&amp;LEFT(IO189,FIND(" ",IO189)-1)&amp;"_"&amp;IP189))</f>
        <v>Arimura_Haruko_1970</v>
      </c>
      <c r="IT189" s="386"/>
      <c r="IU189" s="395"/>
      <c r="IV189" s="364" t="s">
        <v>1860</v>
      </c>
      <c r="IW189" s="387">
        <f t="shared" si="456"/>
        <v>43040</v>
      </c>
      <c r="IX189" s="388" t="str">
        <f t="shared" si="457"/>
        <v>Abe III</v>
      </c>
      <c r="IY189" s="396">
        <v>42284</v>
      </c>
      <c r="IZ189" s="396">
        <v>42585</v>
      </c>
      <c r="JA189" s="390" t="str">
        <f t="shared" si="458"/>
        <v>Taro Kono</v>
      </c>
      <c r="JB189" s="391" t="str">
        <f t="shared" si="464"/>
        <v>1963</v>
      </c>
      <c r="JC189" s="392" t="str">
        <f t="shared" si="459"/>
        <v>male</v>
      </c>
      <c r="JD189" s="393" t="s">
        <v>1335</v>
      </c>
      <c r="JE189" s="394" t="str">
        <f t="shared" si="455"/>
        <v>Kono_Taro_1963</v>
      </c>
      <c r="JF189" s="386" t="str">
        <f t="shared" si="461"/>
        <v/>
      </c>
      <c r="JG189" s="395"/>
      <c r="JH189" s="420" t="s">
        <v>1874</v>
      </c>
      <c r="JI189" s="387">
        <f t="shared" si="411"/>
        <v>44090</v>
      </c>
      <c r="JJ189" s="388" t="str">
        <f t="shared" si="412"/>
        <v>Abe IV</v>
      </c>
      <c r="JK189" s="419">
        <v>43375</v>
      </c>
      <c r="JL189" s="396">
        <v>43719</v>
      </c>
      <c r="JM189" s="390" t="str">
        <f t="shared" si="414"/>
        <v>Satsuki Katayama</v>
      </c>
      <c r="JN189" s="391" t="str">
        <f t="shared" si="415"/>
        <v>1959</v>
      </c>
      <c r="JO189" s="392" t="str">
        <f t="shared" si="416"/>
        <v>female</v>
      </c>
      <c r="JP189" s="393" t="str">
        <f t="shared" si="417"/>
        <v>jp_ldp01</v>
      </c>
      <c r="JQ189" s="394" t="str">
        <f t="shared" si="418"/>
        <v>Katayama_Satsuki_1959</v>
      </c>
      <c r="JR189" s="386" t="str">
        <f t="shared" si="419"/>
        <v/>
      </c>
      <c r="JS189" s="395"/>
      <c r="JT189" s="420" t="s">
        <v>2028</v>
      </c>
      <c r="JU189" s="387" t="str">
        <f t="shared" si="394"/>
        <v/>
      </c>
      <c r="JV189" s="388" t="str">
        <f t="shared" si="395"/>
        <v/>
      </c>
      <c r="JW189" s="419" t="str">
        <f t="shared" si="396"/>
        <v/>
      </c>
      <c r="JX189" s="396" t="str">
        <f t="shared" si="397"/>
        <v/>
      </c>
      <c r="JY189" s="390" t="str">
        <f t="shared" si="398"/>
        <v/>
      </c>
      <c r="JZ189" s="391" t="str">
        <f t="shared" si="399"/>
        <v/>
      </c>
      <c r="KA189" s="392" t="str">
        <f t="shared" si="400"/>
        <v/>
      </c>
      <c r="KB189" s="393" t="str">
        <f t="shared" si="401"/>
        <v/>
      </c>
      <c r="KC189" s="394" t="str">
        <f t="shared" si="402"/>
        <v/>
      </c>
      <c r="KD189" s="386" t="str">
        <f t="shared" si="403"/>
        <v/>
      </c>
      <c r="KE189" s="395"/>
      <c r="KG189" s="387" t="str">
        <f t="shared" si="385"/>
        <v/>
      </c>
      <c r="KH189" s="388" t="str">
        <f t="shared" si="386"/>
        <v/>
      </c>
      <c r="KI189" s="419" t="str">
        <f t="shared" si="387"/>
        <v/>
      </c>
      <c r="KJ189" s="396" t="str">
        <f t="shared" si="388"/>
        <v/>
      </c>
      <c r="KK189" s="390" t="str">
        <f t="shared" si="389"/>
        <v/>
      </c>
      <c r="KL189" s="391" t="str">
        <f t="shared" si="404"/>
        <v/>
      </c>
      <c r="KM189" s="392" t="str">
        <f t="shared" si="390"/>
        <v/>
      </c>
      <c r="KN189" s="393" t="str">
        <f t="shared" si="391"/>
        <v/>
      </c>
      <c r="KO189" s="394" t="str">
        <f t="shared" si="392"/>
        <v/>
      </c>
      <c r="KP189" s="386" t="str">
        <f t="shared" si="393"/>
        <v/>
      </c>
      <c r="KQ189" s="395"/>
    </row>
    <row r="190" spans="1:304" ht="13.5" customHeight="1">
      <c r="A190" s="385"/>
      <c r="B190" s="418" t="s">
        <v>334</v>
      </c>
      <c r="E190" s="387" t="str">
        <f t="shared" si="499"/>
        <v/>
      </c>
      <c r="F190" s="399"/>
      <c r="G190" s="389"/>
      <c r="H190" s="389"/>
      <c r="I190" s="400"/>
      <c r="J190" s="391"/>
      <c r="K190" s="401"/>
      <c r="L190" s="393"/>
      <c r="M190" s="402"/>
      <c r="O190" s="397"/>
      <c r="P190" s="415"/>
      <c r="Q190" s="387" t="str">
        <f t="shared" si="500"/>
        <v/>
      </c>
      <c r="R190" s="399"/>
      <c r="S190" s="389"/>
      <c r="T190" s="389"/>
      <c r="U190" s="400"/>
      <c r="V190" s="391"/>
      <c r="W190" s="401"/>
      <c r="X190" s="393"/>
      <c r="Y190" s="402"/>
      <c r="AA190" s="397"/>
      <c r="AB190" s="415"/>
      <c r="AC190" s="387" t="str">
        <f t="shared" si="501"/>
        <v/>
      </c>
      <c r="AD190" s="399"/>
      <c r="AE190" s="389"/>
      <c r="AF190" s="389"/>
      <c r="AG190" s="400"/>
      <c r="AH190" s="391"/>
      <c r="AI190" s="401"/>
      <c r="AJ190" s="393"/>
      <c r="AK190" s="402"/>
      <c r="AL190" s="386"/>
      <c r="AM190" s="397"/>
      <c r="AN190" s="415"/>
      <c r="AO190" s="387" t="str">
        <f t="shared" si="502"/>
        <v/>
      </c>
      <c r="AP190" s="399"/>
      <c r="AQ190" s="389"/>
      <c r="AR190" s="389"/>
      <c r="AS190" s="400"/>
      <c r="AT190" s="391"/>
      <c r="AU190" s="401"/>
      <c r="AV190" s="393"/>
      <c r="AW190" s="402"/>
      <c r="AX190" s="386"/>
      <c r="AY190" s="397"/>
      <c r="AZ190" s="415"/>
      <c r="BA190" s="387" t="str">
        <f t="shared" si="503"/>
        <v/>
      </c>
      <c r="BB190" s="399"/>
      <c r="BC190" s="389"/>
      <c r="BD190" s="389"/>
      <c r="BE190" s="400"/>
      <c r="BF190" s="391"/>
      <c r="BG190" s="401"/>
      <c r="BH190" s="393"/>
      <c r="BI190" s="402"/>
      <c r="BJ190" s="386"/>
      <c r="BK190" s="397"/>
      <c r="BL190" s="415"/>
      <c r="BM190" s="387" t="str">
        <f t="shared" si="504"/>
        <v/>
      </c>
      <c r="BN190" s="399"/>
      <c r="BO190" s="389"/>
      <c r="BP190" s="389"/>
      <c r="BQ190" s="400"/>
      <c r="BR190" s="391"/>
      <c r="BS190" s="401"/>
      <c r="BT190" s="393"/>
      <c r="BU190" s="402"/>
      <c r="BV190" s="386"/>
      <c r="BW190" s="397"/>
      <c r="BX190" s="421"/>
      <c r="BY190" s="387" t="str">
        <f t="shared" si="505"/>
        <v/>
      </c>
      <c r="BZ190" s="399"/>
      <c r="CA190" s="389"/>
      <c r="CB190" s="389"/>
      <c r="CC190" s="400"/>
      <c r="CD190" s="391"/>
      <c r="CE190" s="401"/>
      <c r="CF190" s="393"/>
      <c r="CG190" s="402"/>
      <c r="CH190" s="386"/>
      <c r="CI190" s="397"/>
      <c r="CJ190" s="421"/>
      <c r="CK190" s="387" t="str">
        <f t="shared" si="506"/>
        <v/>
      </c>
      <c r="CL190" s="399"/>
      <c r="CM190" s="389"/>
      <c r="CN190" s="389"/>
      <c r="CO190" s="400"/>
      <c r="CP190" s="391"/>
      <c r="CQ190" s="401"/>
      <c r="CR190" s="393"/>
      <c r="CS190" s="402"/>
      <c r="CT190" s="386"/>
      <c r="CU190" s="397"/>
      <c r="CV190" s="415"/>
      <c r="CW190" s="387" t="str">
        <f t="shared" si="507"/>
        <v/>
      </c>
      <c r="CX190" s="388"/>
      <c r="CY190" s="389"/>
      <c r="CZ190" s="389"/>
      <c r="DA190" s="390"/>
      <c r="DB190" s="391"/>
      <c r="DC190" s="392"/>
      <c r="DD190" s="393"/>
      <c r="DE190" s="394"/>
      <c r="DF190" s="386"/>
      <c r="DG190" s="397"/>
      <c r="DH190" s="415"/>
      <c r="DI190" s="387" t="str">
        <f t="shared" si="508"/>
        <v/>
      </c>
      <c r="DJ190" s="388"/>
      <c r="DK190" s="389"/>
      <c r="DL190" s="389"/>
      <c r="DM190" s="390"/>
      <c r="DN190" s="391"/>
      <c r="DO190" s="392"/>
      <c r="DP190" s="393"/>
      <c r="DQ190" s="394"/>
      <c r="DR190" s="386"/>
      <c r="DS190" s="397"/>
      <c r="DT190" s="415"/>
      <c r="DU190" s="387" t="str">
        <f t="shared" si="509"/>
        <v/>
      </c>
      <c r="DV190" s="388"/>
      <c r="DW190" s="389"/>
      <c r="DX190" s="389"/>
      <c r="DY190" s="390"/>
      <c r="DZ190" s="391"/>
      <c r="EA190" s="392"/>
      <c r="EB190" s="393"/>
      <c r="EC190" s="394"/>
      <c r="ED190" s="386"/>
      <c r="EE190" s="397"/>
      <c r="EF190" s="415"/>
      <c r="EG190" s="387" t="str">
        <f t="shared" si="510"/>
        <v/>
      </c>
      <c r="EH190" s="388"/>
      <c r="EI190" s="389"/>
      <c r="EJ190" s="389"/>
      <c r="EK190" s="390"/>
      <c r="EL190" s="391"/>
      <c r="EM190" s="392"/>
      <c r="EN190" s="393"/>
      <c r="EO190" s="394"/>
      <c r="EP190" s="386"/>
      <c r="EQ190" s="397"/>
      <c r="ER190" s="418"/>
      <c r="ES190" s="387" t="str">
        <f t="shared" si="511"/>
        <v/>
      </c>
      <c r="ET190" s="388"/>
      <c r="EU190" s="389"/>
      <c r="EV190" s="389"/>
      <c r="EW190" s="390"/>
      <c r="EX190" s="391"/>
      <c r="EY190" s="392"/>
      <c r="EZ190" s="393"/>
      <c r="FA190" s="394"/>
      <c r="FB190" s="386"/>
      <c r="FC190" s="397"/>
      <c r="FD190" s="418"/>
      <c r="FE190" s="387">
        <f t="shared" si="512"/>
        <v>39351</v>
      </c>
      <c r="FF190" s="388" t="s">
        <v>370</v>
      </c>
      <c r="FG190" s="389">
        <v>39321</v>
      </c>
      <c r="FH190" s="389">
        <v>39351</v>
      </c>
      <c r="FI190" s="390" t="s">
        <v>699</v>
      </c>
      <c r="FJ190" s="391" t="s">
        <v>700</v>
      </c>
      <c r="FK190" s="392" t="s">
        <v>615</v>
      </c>
      <c r="FL190" s="393" t="s">
        <v>1335</v>
      </c>
      <c r="FM190" s="394" t="s">
        <v>701</v>
      </c>
      <c r="FN190" s="386"/>
      <c r="FO190" s="397"/>
      <c r="FP190" s="418"/>
      <c r="FQ190" s="387" t="str">
        <f t="shared" si="513"/>
        <v/>
      </c>
      <c r="FR190" s="388"/>
      <c r="FS190" s="389"/>
      <c r="FT190" s="389"/>
      <c r="FU190" s="390"/>
      <c r="FV190" s="391"/>
      <c r="FW190" s="392"/>
      <c r="FX190" s="393"/>
      <c r="FY190" s="394"/>
      <c r="FZ190" s="386"/>
      <c r="GA190" s="395"/>
      <c r="GB190" s="418"/>
      <c r="GC190" s="387" t="str">
        <f t="shared" si="514"/>
        <v/>
      </c>
      <c r="GD190" s="388"/>
      <c r="GE190" s="389"/>
      <c r="GF190" s="389"/>
      <c r="GG190" s="390"/>
      <c r="GH190" s="391"/>
      <c r="GI190" s="392"/>
      <c r="GJ190" s="393"/>
      <c r="GK190" s="394"/>
      <c r="GL190" s="386"/>
      <c r="GM190" s="397"/>
      <c r="GN190" s="418"/>
      <c r="GO190" s="387" t="str">
        <f t="shared" si="515"/>
        <v/>
      </c>
      <c r="GP190" s="388"/>
      <c r="GQ190" s="389"/>
      <c r="GR190" s="389"/>
      <c r="GS190" s="390"/>
      <c r="GT190" s="391"/>
      <c r="GU190" s="392"/>
      <c r="GV190" s="393"/>
      <c r="GW190" s="394"/>
      <c r="GX190" s="386"/>
      <c r="GY190" s="395"/>
      <c r="GZ190" s="418"/>
      <c r="HA190" s="387" t="str">
        <f t="shared" si="516"/>
        <v/>
      </c>
      <c r="HB190" s="388"/>
      <c r="HC190" s="389"/>
      <c r="HD190" s="389"/>
      <c r="HE190" s="390"/>
      <c r="HF190" s="391"/>
      <c r="HG190" s="392"/>
      <c r="HH190" s="393"/>
      <c r="HI190" s="394"/>
      <c r="HJ190" s="386"/>
      <c r="HK190" s="397"/>
      <c r="HM190" s="387" t="str">
        <f t="shared" si="517"/>
        <v/>
      </c>
      <c r="HN190" s="388" t="s">
        <v>292</v>
      </c>
      <c r="HO190" s="396"/>
      <c r="HP190" s="389"/>
      <c r="HQ190" s="390" t="s">
        <v>292</v>
      </c>
      <c r="HR190" s="391" t="s">
        <v>292</v>
      </c>
      <c r="HS190" s="392" t="s">
        <v>292</v>
      </c>
      <c r="HT190" s="393" t="s">
        <v>292</v>
      </c>
      <c r="HU190" s="394" t="s">
        <v>292</v>
      </c>
      <c r="HV190" s="386" t="s">
        <v>292</v>
      </c>
      <c r="HW190" s="395"/>
      <c r="HY190" s="387" t="str">
        <f t="shared" si="518"/>
        <v/>
      </c>
      <c r="HZ190" s="388" t="s">
        <v>292</v>
      </c>
      <c r="IA190" s="419" t="s">
        <v>292</v>
      </c>
      <c r="IB190" s="419" t="s">
        <v>292</v>
      </c>
      <c r="IC190" s="390" t="s">
        <v>292</v>
      </c>
      <c r="ID190" s="391" t="s">
        <v>292</v>
      </c>
      <c r="IE190" s="392" t="s">
        <v>292</v>
      </c>
      <c r="IF190" s="393" t="s">
        <v>292</v>
      </c>
      <c r="IG190" s="394" t="s">
        <v>292</v>
      </c>
      <c r="IH190" s="386" t="s">
        <v>292</v>
      </c>
      <c r="II190" s="395"/>
      <c r="IK190" s="387" t="str">
        <f t="shared" si="519"/>
        <v/>
      </c>
      <c r="IL190" s="388" t="s">
        <v>292</v>
      </c>
      <c r="IM190" s="419" t="s">
        <v>292</v>
      </c>
      <c r="IN190" s="419" t="s">
        <v>292</v>
      </c>
      <c r="IO190" s="390" t="s">
        <v>292</v>
      </c>
      <c r="IP190" s="391" t="s">
        <v>292</v>
      </c>
      <c r="IQ190" s="392" t="s">
        <v>292</v>
      </c>
      <c r="IR190" s="393" t="s">
        <v>292</v>
      </c>
      <c r="IS190" s="394" t="s">
        <v>292</v>
      </c>
      <c r="IT190" s="386" t="s">
        <v>292</v>
      </c>
      <c r="IU190" s="395"/>
      <c r="IV190" s="364" t="s">
        <v>292</v>
      </c>
      <c r="IW190" s="387">
        <f t="shared" si="456"/>
        <v>43040</v>
      </c>
      <c r="IX190" s="388" t="str">
        <f t="shared" si="457"/>
        <v>Abe III</v>
      </c>
      <c r="IY190" s="396">
        <v>42585</v>
      </c>
      <c r="IZ190" s="396">
        <v>42950</v>
      </c>
      <c r="JA190" s="390" t="str">
        <f t="shared" si="458"/>
        <v>Kozo Yamamoto</v>
      </c>
      <c r="JB190" s="391" t="str">
        <f t="shared" si="464"/>
        <v>1948</v>
      </c>
      <c r="JC190" s="392" t="str">
        <f t="shared" si="459"/>
        <v>male</v>
      </c>
      <c r="JD190" s="393" t="str">
        <f t="shared" si="460"/>
        <v>jp_ldp01</v>
      </c>
      <c r="JE190" s="394" t="str">
        <f t="shared" si="455"/>
        <v>Yamamoto_Kozo_1948</v>
      </c>
      <c r="JF190" s="386" t="str">
        <f t="shared" si="461"/>
        <v/>
      </c>
      <c r="JG190" s="395" t="s">
        <v>1878</v>
      </c>
      <c r="JH190" s="420" t="s">
        <v>1888</v>
      </c>
      <c r="JI190" s="387">
        <f t="shared" si="411"/>
        <v>44090</v>
      </c>
      <c r="JJ190" s="388" t="str">
        <f t="shared" si="412"/>
        <v>Abe IV</v>
      </c>
      <c r="JK190" s="396">
        <v>43719</v>
      </c>
      <c r="JL190" s="396">
        <f t="shared" si="413"/>
        <v>44090</v>
      </c>
      <c r="JM190" s="390" t="str">
        <f t="shared" si="414"/>
        <v>Seigo Kitamura</v>
      </c>
      <c r="JN190" s="391" t="str">
        <f t="shared" si="415"/>
        <v>1947</v>
      </c>
      <c r="JO190" s="392" t="str">
        <f t="shared" si="416"/>
        <v>male</v>
      </c>
      <c r="JP190" s="393" t="str">
        <f t="shared" si="417"/>
        <v>jp_ldp01</v>
      </c>
      <c r="JQ190" s="394" t="str">
        <f t="shared" si="418"/>
        <v>Kitamura_Seigo_1947</v>
      </c>
      <c r="JR190" s="386" t="str">
        <f t="shared" si="419"/>
        <v/>
      </c>
      <c r="JS190" s="395"/>
      <c r="JT190" s="420" t="s">
        <v>2079</v>
      </c>
      <c r="JU190" s="387" t="str">
        <f t="shared" si="394"/>
        <v/>
      </c>
      <c r="JV190" s="388" t="str">
        <f t="shared" si="395"/>
        <v/>
      </c>
      <c r="JW190" s="419" t="str">
        <f t="shared" si="396"/>
        <v/>
      </c>
      <c r="JX190" s="396" t="str">
        <f t="shared" si="397"/>
        <v/>
      </c>
      <c r="JY190" s="390" t="str">
        <f t="shared" si="398"/>
        <v/>
      </c>
      <c r="JZ190" s="391" t="str">
        <f t="shared" si="399"/>
        <v/>
      </c>
      <c r="KA190" s="392" t="str">
        <f t="shared" si="400"/>
        <v/>
      </c>
      <c r="KB190" s="393" t="str">
        <f t="shared" si="401"/>
        <v/>
      </c>
      <c r="KC190" s="394" t="str">
        <f t="shared" si="402"/>
        <v/>
      </c>
      <c r="KD190" s="386" t="str">
        <f t="shared" si="403"/>
        <v/>
      </c>
      <c r="KE190" s="395"/>
      <c r="KG190" s="387" t="str">
        <f t="shared" si="385"/>
        <v/>
      </c>
      <c r="KH190" s="388" t="str">
        <f t="shared" si="386"/>
        <v/>
      </c>
      <c r="KI190" s="419" t="str">
        <f t="shared" si="387"/>
        <v/>
      </c>
      <c r="KJ190" s="396" t="str">
        <f t="shared" si="388"/>
        <v/>
      </c>
      <c r="KK190" s="390" t="str">
        <f t="shared" si="389"/>
        <v/>
      </c>
      <c r="KL190" s="391" t="str">
        <f t="shared" si="404"/>
        <v/>
      </c>
      <c r="KM190" s="392" t="str">
        <f t="shared" si="390"/>
        <v/>
      </c>
      <c r="KN190" s="393" t="str">
        <f t="shared" si="391"/>
        <v/>
      </c>
      <c r="KO190" s="394" t="str">
        <f t="shared" si="392"/>
        <v/>
      </c>
      <c r="KP190" s="386" t="str">
        <f t="shared" si="393"/>
        <v/>
      </c>
      <c r="KQ190" s="395"/>
    </row>
    <row r="191" spans="1:304" ht="13.5" customHeight="1">
      <c r="A191" s="385"/>
      <c r="B191" s="418" t="s">
        <v>334</v>
      </c>
      <c r="E191" s="387"/>
      <c r="F191" s="399"/>
      <c r="G191" s="389"/>
      <c r="H191" s="389"/>
      <c r="I191" s="400"/>
      <c r="J191" s="391"/>
      <c r="K191" s="401"/>
      <c r="L191" s="393"/>
      <c r="M191" s="402"/>
      <c r="O191" s="397"/>
      <c r="P191" s="415"/>
      <c r="Q191" s="387"/>
      <c r="R191" s="399"/>
      <c r="S191" s="389"/>
      <c r="T191" s="389"/>
      <c r="U191" s="400"/>
      <c r="V191" s="391"/>
      <c r="W191" s="401"/>
      <c r="X191" s="393"/>
      <c r="Y191" s="402"/>
      <c r="AA191" s="397"/>
      <c r="AB191" s="415"/>
      <c r="AC191" s="387"/>
      <c r="AD191" s="399"/>
      <c r="AE191" s="389"/>
      <c r="AF191" s="389"/>
      <c r="AG191" s="400"/>
      <c r="AH191" s="391"/>
      <c r="AI191" s="401"/>
      <c r="AJ191" s="393"/>
      <c r="AK191" s="402"/>
      <c r="AL191" s="386"/>
      <c r="AM191" s="397"/>
      <c r="AN191" s="415"/>
      <c r="AO191" s="387"/>
      <c r="AP191" s="399"/>
      <c r="AQ191" s="389"/>
      <c r="AR191" s="389"/>
      <c r="AS191" s="400"/>
      <c r="AT191" s="391"/>
      <c r="AU191" s="401"/>
      <c r="AV191" s="393"/>
      <c r="AW191" s="402"/>
      <c r="AX191" s="386"/>
      <c r="AY191" s="397"/>
      <c r="AZ191" s="415"/>
      <c r="BA191" s="387"/>
      <c r="BB191" s="399"/>
      <c r="BC191" s="389"/>
      <c r="BD191" s="389"/>
      <c r="BE191" s="400"/>
      <c r="BF191" s="391"/>
      <c r="BG191" s="401"/>
      <c r="BH191" s="393"/>
      <c r="BI191" s="402"/>
      <c r="BJ191" s="386"/>
      <c r="BK191" s="397"/>
      <c r="BL191" s="415"/>
      <c r="BM191" s="387"/>
      <c r="BN191" s="399"/>
      <c r="BO191" s="389"/>
      <c r="BP191" s="389"/>
      <c r="BQ191" s="400"/>
      <c r="BR191" s="391"/>
      <c r="BS191" s="401"/>
      <c r="BT191" s="393"/>
      <c r="BU191" s="402"/>
      <c r="BV191" s="386"/>
      <c r="BW191" s="397"/>
      <c r="BX191" s="421"/>
      <c r="BY191" s="387"/>
      <c r="BZ191" s="399"/>
      <c r="CA191" s="389"/>
      <c r="CB191" s="389"/>
      <c r="CC191" s="400"/>
      <c r="CD191" s="391"/>
      <c r="CE191" s="401"/>
      <c r="CF191" s="393"/>
      <c r="CG191" s="402"/>
      <c r="CH191" s="386"/>
      <c r="CI191" s="397"/>
      <c r="CJ191" s="421"/>
      <c r="CK191" s="387"/>
      <c r="CL191" s="399"/>
      <c r="CM191" s="389"/>
      <c r="CN191" s="389"/>
      <c r="CO191" s="400"/>
      <c r="CP191" s="391"/>
      <c r="CQ191" s="401"/>
      <c r="CR191" s="393"/>
      <c r="CS191" s="402"/>
      <c r="CT191" s="386"/>
      <c r="CU191" s="397"/>
      <c r="CV191" s="415"/>
      <c r="CW191" s="387"/>
      <c r="CX191" s="388"/>
      <c r="CY191" s="389"/>
      <c r="CZ191" s="389"/>
      <c r="DA191" s="390"/>
      <c r="DB191" s="391"/>
      <c r="DC191" s="392"/>
      <c r="DD191" s="393"/>
      <c r="DE191" s="394"/>
      <c r="DF191" s="386"/>
      <c r="DG191" s="397"/>
      <c r="DH191" s="415"/>
      <c r="DI191" s="387"/>
      <c r="DJ191" s="388"/>
      <c r="DK191" s="389"/>
      <c r="DL191" s="389"/>
      <c r="DM191" s="390"/>
      <c r="DN191" s="391"/>
      <c r="DO191" s="392"/>
      <c r="DP191" s="393"/>
      <c r="DQ191" s="394"/>
      <c r="DR191" s="386"/>
      <c r="DS191" s="397"/>
      <c r="DT191" s="415"/>
      <c r="DU191" s="387"/>
      <c r="DV191" s="388"/>
      <c r="DW191" s="389"/>
      <c r="DX191" s="389"/>
      <c r="DY191" s="390"/>
      <c r="DZ191" s="391"/>
      <c r="EA191" s="392"/>
      <c r="EB191" s="393"/>
      <c r="EC191" s="394"/>
      <c r="ED191" s="386"/>
      <c r="EE191" s="397"/>
      <c r="EF191" s="415"/>
      <c r="EG191" s="387"/>
      <c r="EH191" s="388"/>
      <c r="EI191" s="389"/>
      <c r="EJ191" s="389"/>
      <c r="EK191" s="390"/>
      <c r="EL191" s="391"/>
      <c r="EM191" s="392"/>
      <c r="EN191" s="393"/>
      <c r="EO191" s="394"/>
      <c r="EP191" s="386"/>
      <c r="EQ191" s="397"/>
      <c r="ER191" s="418"/>
      <c r="ES191" s="387"/>
      <c r="ET191" s="388"/>
      <c r="EU191" s="389"/>
      <c r="EV191" s="389"/>
      <c r="EW191" s="390"/>
      <c r="EX191" s="391"/>
      <c r="EY191" s="392"/>
      <c r="EZ191" s="393"/>
      <c r="FA191" s="394"/>
      <c r="FB191" s="386"/>
      <c r="FC191" s="397"/>
      <c r="FD191" s="418"/>
      <c r="FE191" s="387"/>
      <c r="FF191" s="388"/>
      <c r="FG191" s="389"/>
      <c r="FH191" s="389"/>
      <c r="FI191" s="390"/>
      <c r="FJ191" s="391"/>
      <c r="FK191" s="392"/>
      <c r="FL191" s="393"/>
      <c r="FM191" s="394"/>
      <c r="FN191" s="386"/>
      <c r="FO191" s="397"/>
      <c r="FP191" s="418"/>
      <c r="FQ191" s="387"/>
      <c r="FR191" s="388"/>
      <c r="FS191" s="389"/>
      <c r="FT191" s="389"/>
      <c r="FU191" s="390"/>
      <c r="FV191" s="391"/>
      <c r="FW191" s="392"/>
      <c r="FX191" s="393"/>
      <c r="FY191" s="394"/>
      <c r="FZ191" s="386"/>
      <c r="GA191" s="395"/>
      <c r="GB191" s="418"/>
      <c r="GC191" s="387"/>
      <c r="GD191" s="388"/>
      <c r="GE191" s="389"/>
      <c r="GF191" s="389"/>
      <c r="GG191" s="390"/>
      <c r="GH191" s="391"/>
      <c r="GI191" s="392"/>
      <c r="GJ191" s="393"/>
      <c r="GK191" s="394"/>
      <c r="GL191" s="386"/>
      <c r="GM191" s="397"/>
      <c r="GN191" s="418"/>
      <c r="GO191" s="387"/>
      <c r="GP191" s="388"/>
      <c r="GQ191" s="389"/>
      <c r="GR191" s="389"/>
      <c r="GS191" s="390"/>
      <c r="GT191" s="391"/>
      <c r="GU191" s="392"/>
      <c r="GV191" s="393"/>
      <c r="GW191" s="394"/>
      <c r="GX191" s="386"/>
      <c r="GY191" s="395"/>
      <c r="GZ191" s="418"/>
      <c r="HA191" s="387"/>
      <c r="HB191" s="388"/>
      <c r="HC191" s="389"/>
      <c r="HD191" s="389"/>
      <c r="HE191" s="390"/>
      <c r="HF191" s="391"/>
      <c r="HG191" s="392"/>
      <c r="HH191" s="393"/>
      <c r="HI191" s="394"/>
      <c r="HJ191" s="386"/>
      <c r="HK191" s="397"/>
      <c r="HM191" s="387"/>
      <c r="HN191" s="388"/>
      <c r="HO191" s="396"/>
      <c r="HP191" s="389"/>
      <c r="HQ191" s="390"/>
      <c r="HR191" s="391"/>
      <c r="HS191" s="392"/>
      <c r="HT191" s="393"/>
      <c r="HU191" s="394"/>
      <c r="HV191" s="386"/>
      <c r="HW191" s="395"/>
      <c r="HY191" s="387"/>
      <c r="HZ191" s="388"/>
      <c r="IA191" s="419"/>
      <c r="IB191" s="419"/>
      <c r="IC191" s="390"/>
      <c r="ID191" s="391"/>
      <c r="IE191" s="392"/>
      <c r="IF191" s="393"/>
      <c r="IG191" s="394"/>
      <c r="IH191" s="386"/>
      <c r="II191" s="395"/>
      <c r="IK191" s="387"/>
      <c r="IL191" s="388"/>
      <c r="IM191" s="419"/>
      <c r="IN191" s="419"/>
      <c r="IO191" s="390"/>
      <c r="IP191" s="391"/>
      <c r="IQ191" s="392"/>
      <c r="IR191" s="393"/>
      <c r="IS191" s="394"/>
      <c r="IT191" s="386"/>
      <c r="IU191" s="395"/>
      <c r="IW191" s="387">
        <f t="shared" ref="IW191" si="549">IF(JA191="","",IW$3)</f>
        <v>43040</v>
      </c>
      <c r="IX191" s="388" t="str">
        <f t="shared" ref="IX191" si="550">IF(JA191="","",IW$1)</f>
        <v>Abe III</v>
      </c>
      <c r="IY191" s="419">
        <v>42950</v>
      </c>
      <c r="IZ191" s="396">
        <f t="shared" ref="IZ191" si="551">IF(JA191="","",IW$3)</f>
        <v>43040</v>
      </c>
      <c r="JA191" s="390" t="str">
        <f t="shared" ref="JA191" si="552">IF(JH191="","",IF(ISNUMBER(SEARCH(":",JH191)),MID(JH191,FIND(":",JH191)+2,FIND("(",JH191)-FIND(":",JH191)-3),LEFT(JH191,FIND("(",JH191)-2)))</f>
        <v>Hiroshi Kajiyama</v>
      </c>
      <c r="JB191" s="391" t="str">
        <f t="shared" ref="JB191" si="553">IF(JH191="","",MID(JH191,FIND("(",JH191)+1,4))</f>
        <v>1955</v>
      </c>
      <c r="JC191" s="392" t="str">
        <f t="shared" ref="JC191" si="554">IF(ISNUMBER(SEARCH("*female*",JH191)),"female",IF(ISNUMBER(SEARCH("*male*",JH191)),"male",""))</f>
        <v>male</v>
      </c>
      <c r="JD191" s="393" t="str">
        <f t="shared" ref="JD191" si="555">IF(JH191="","",IF(ISERROR(MID(JH191,FIND("male,",JH191)+6,(FIND(")",JH191)-(FIND("male,",JH191)+6))))=TRUE,"missing/error",MID(JH191,FIND("male,",JH191)+6,(FIND(")",JH191)-(FIND("male,",JH191)+6)))))</f>
        <v>jp_ldp01</v>
      </c>
      <c r="JE191" s="394" t="str">
        <f t="shared" ref="JE191" si="556">IF(JA191="","",(MID(JA191,(SEARCH("^^",SUBSTITUTE(JA191," ","^^",LEN(JA191)-LEN(SUBSTITUTE(JA191," ","")))))+1,99)&amp;"_"&amp;LEFT(JA191,FIND(" ",JA191)-1)&amp;"_"&amp;JB191))</f>
        <v>Kajiyama_Hiroshi_1955</v>
      </c>
      <c r="JF191" s="386" t="str">
        <f t="shared" ref="JF191" si="557">IF(JH191="","",IF((LEN(JH191)-LEN(SUBSTITUTE(JH191,"male","")))/LEN("male")&gt;1,"!",IF(RIGHT(JH191,1)=")","",IF(RIGHT(JH191,2)=") ","",IF(RIGHT(JH191,2)=").","","!!")))))</f>
        <v/>
      </c>
      <c r="JG191" s="395"/>
      <c r="JH191" s="420" t="s">
        <v>2018</v>
      </c>
      <c r="JI191" s="387" t="str">
        <f t="shared" si="411"/>
        <v/>
      </c>
      <c r="JJ191" s="388" t="str">
        <f t="shared" si="412"/>
        <v/>
      </c>
      <c r="JK191" s="419" t="str">
        <f t="shared" si="420"/>
        <v/>
      </c>
      <c r="JL191" s="396" t="str">
        <f t="shared" si="413"/>
        <v/>
      </c>
      <c r="JM191" s="390" t="str">
        <f t="shared" si="414"/>
        <v/>
      </c>
      <c r="JN191" s="391" t="str">
        <f t="shared" si="415"/>
        <v/>
      </c>
      <c r="JO191" s="392" t="str">
        <f t="shared" si="416"/>
        <v/>
      </c>
      <c r="JP191" s="393" t="str">
        <f t="shared" si="417"/>
        <v/>
      </c>
      <c r="JQ191" s="394" t="str">
        <f t="shared" si="418"/>
        <v/>
      </c>
      <c r="JR191" s="386" t="str">
        <f t="shared" si="419"/>
        <v/>
      </c>
      <c r="JS191" s="395"/>
      <c r="JT191" s="420" t="s">
        <v>292</v>
      </c>
      <c r="JU191" s="387" t="str">
        <f t="shared" si="394"/>
        <v/>
      </c>
      <c r="JV191" s="388" t="str">
        <f t="shared" si="395"/>
        <v/>
      </c>
      <c r="JW191" s="419" t="str">
        <f t="shared" si="396"/>
        <v/>
      </c>
      <c r="JX191" s="396" t="str">
        <f t="shared" si="397"/>
        <v/>
      </c>
      <c r="JY191" s="390" t="str">
        <f t="shared" si="398"/>
        <v/>
      </c>
      <c r="JZ191" s="391" t="str">
        <f t="shared" si="399"/>
        <v/>
      </c>
      <c r="KA191" s="392" t="str">
        <f t="shared" si="400"/>
        <v/>
      </c>
      <c r="KB191" s="393" t="str">
        <f t="shared" si="401"/>
        <v/>
      </c>
      <c r="KC191" s="394" t="str">
        <f t="shared" si="402"/>
        <v/>
      </c>
      <c r="KD191" s="386" t="str">
        <f t="shared" si="403"/>
        <v/>
      </c>
      <c r="KE191" s="395"/>
      <c r="KG191" s="387" t="str">
        <f t="shared" si="385"/>
        <v/>
      </c>
      <c r="KH191" s="388" t="str">
        <f t="shared" si="386"/>
        <v/>
      </c>
      <c r="KI191" s="419" t="str">
        <f t="shared" si="387"/>
        <v/>
      </c>
      <c r="KJ191" s="396" t="str">
        <f t="shared" si="388"/>
        <v/>
      </c>
      <c r="KK191" s="390" t="str">
        <f t="shared" si="389"/>
        <v/>
      </c>
      <c r="KL191" s="391" t="str">
        <f t="shared" si="404"/>
        <v/>
      </c>
      <c r="KM191" s="392" t="str">
        <f t="shared" si="390"/>
        <v/>
      </c>
      <c r="KN191" s="393" t="str">
        <f t="shared" si="391"/>
        <v/>
      </c>
      <c r="KO191" s="394" t="str">
        <f t="shared" si="392"/>
        <v/>
      </c>
      <c r="KP191" s="386" t="str">
        <f t="shared" si="393"/>
        <v/>
      </c>
      <c r="KQ191" s="395"/>
    </row>
    <row r="192" spans="1:304" ht="13.5" customHeight="1">
      <c r="A192" s="385"/>
      <c r="B192" s="415" t="s">
        <v>335</v>
      </c>
      <c r="E192" s="387" t="str">
        <f t="shared" si="499"/>
        <v/>
      </c>
      <c r="F192" s="399"/>
      <c r="G192" s="389" t="s">
        <v>292</v>
      </c>
      <c r="H192" s="389" t="s">
        <v>292</v>
      </c>
      <c r="I192" s="400"/>
      <c r="J192" s="391" t="s">
        <v>292</v>
      </c>
      <c r="K192" s="401"/>
      <c r="L192" s="393"/>
      <c r="M192" s="402"/>
      <c r="O192" s="397"/>
      <c r="P192" s="415"/>
      <c r="Q192" s="387" t="str">
        <f t="shared" si="500"/>
        <v/>
      </c>
      <c r="R192" s="399"/>
      <c r="S192" s="389" t="s">
        <v>292</v>
      </c>
      <c r="T192" s="389" t="s">
        <v>292</v>
      </c>
      <c r="U192" s="400"/>
      <c r="V192" s="391" t="s">
        <v>292</v>
      </c>
      <c r="W192" s="401"/>
      <c r="X192" s="393"/>
      <c r="Y192" s="402"/>
      <c r="AA192" s="397"/>
      <c r="AB192" s="415"/>
      <c r="AC192" s="387" t="str">
        <f t="shared" si="501"/>
        <v/>
      </c>
      <c r="AD192" s="399"/>
      <c r="AE192" s="389" t="s">
        <v>292</v>
      </c>
      <c r="AF192" s="389" t="s">
        <v>292</v>
      </c>
      <c r="AG192" s="400"/>
      <c r="AH192" s="391" t="s">
        <v>292</v>
      </c>
      <c r="AI192" s="401"/>
      <c r="AJ192" s="393"/>
      <c r="AK192" s="402"/>
      <c r="AL192" s="386"/>
      <c r="AM192" s="397"/>
      <c r="AN192" s="415"/>
      <c r="AO192" s="387" t="str">
        <f t="shared" si="502"/>
        <v/>
      </c>
      <c r="AP192" s="399"/>
      <c r="AQ192" s="389" t="s">
        <v>292</v>
      </c>
      <c r="AR192" s="389" t="s">
        <v>292</v>
      </c>
      <c r="AS192" s="400"/>
      <c r="AT192" s="391" t="s">
        <v>292</v>
      </c>
      <c r="AU192" s="401"/>
      <c r="AV192" s="393"/>
      <c r="AW192" s="402"/>
      <c r="AX192" s="386"/>
      <c r="AY192" s="397"/>
      <c r="AZ192" s="415"/>
      <c r="BA192" s="387" t="str">
        <f t="shared" si="503"/>
        <v/>
      </c>
      <c r="BB192" s="399"/>
      <c r="BC192" s="389" t="s">
        <v>292</v>
      </c>
      <c r="BD192" s="389" t="s">
        <v>292</v>
      </c>
      <c r="BE192" s="400"/>
      <c r="BF192" s="391" t="s">
        <v>292</v>
      </c>
      <c r="BG192" s="401"/>
      <c r="BH192" s="393"/>
      <c r="BI192" s="402"/>
      <c r="BJ192" s="386"/>
      <c r="BK192" s="397"/>
      <c r="BL192" s="415"/>
      <c r="BM192" s="387" t="str">
        <f t="shared" si="504"/>
        <v/>
      </c>
      <c r="BN192" s="399"/>
      <c r="BO192" s="389" t="s">
        <v>292</v>
      </c>
      <c r="BP192" s="389" t="s">
        <v>292</v>
      </c>
      <c r="BQ192" s="400"/>
      <c r="BR192" s="391" t="s">
        <v>292</v>
      </c>
      <c r="BS192" s="401"/>
      <c r="BT192" s="393"/>
      <c r="BU192" s="402"/>
      <c r="BV192" s="386"/>
      <c r="BW192" s="397"/>
      <c r="BX192" s="421"/>
      <c r="BY192" s="387" t="str">
        <f t="shared" si="505"/>
        <v/>
      </c>
      <c r="BZ192" s="399"/>
      <c r="CA192" s="389" t="s">
        <v>292</v>
      </c>
      <c r="CB192" s="389" t="s">
        <v>292</v>
      </c>
      <c r="CC192" s="400"/>
      <c r="CD192" s="391" t="s">
        <v>292</v>
      </c>
      <c r="CE192" s="401"/>
      <c r="CF192" s="393"/>
      <c r="CG192" s="402"/>
      <c r="CH192" s="386"/>
      <c r="CI192" s="397"/>
      <c r="CJ192" s="421"/>
      <c r="CK192" s="387" t="str">
        <f t="shared" si="506"/>
        <v/>
      </c>
      <c r="CL192" s="399"/>
      <c r="CM192" s="389" t="s">
        <v>292</v>
      </c>
      <c r="CN192" s="389" t="s">
        <v>292</v>
      </c>
      <c r="CO192" s="400"/>
      <c r="CP192" s="391" t="s">
        <v>292</v>
      </c>
      <c r="CQ192" s="401"/>
      <c r="CR192" s="393"/>
      <c r="CS192" s="402"/>
      <c r="CT192" s="386"/>
      <c r="CU192" s="397"/>
      <c r="CV192" s="415"/>
      <c r="CW192" s="387" t="str">
        <f t="shared" si="507"/>
        <v/>
      </c>
      <c r="CX192" s="388" t="s">
        <v>292</v>
      </c>
      <c r="CY192" s="389" t="s">
        <v>292</v>
      </c>
      <c r="CZ192" s="389" t="s">
        <v>292</v>
      </c>
      <c r="DA192" s="390" t="s">
        <v>292</v>
      </c>
      <c r="DB192" s="391" t="s">
        <v>292</v>
      </c>
      <c r="DC192" s="392" t="s">
        <v>292</v>
      </c>
      <c r="DD192" s="393" t="s">
        <v>292</v>
      </c>
      <c r="DE192" s="394" t="s">
        <v>292</v>
      </c>
      <c r="DF192" s="386"/>
      <c r="DG192" s="397"/>
      <c r="DH192" s="415"/>
      <c r="DI192" s="387">
        <f t="shared" si="508"/>
        <v>37007</v>
      </c>
      <c r="DJ192" s="388" t="s">
        <v>366</v>
      </c>
      <c r="DK192" s="389">
        <v>36865</v>
      </c>
      <c r="DL192" s="389">
        <v>37007</v>
      </c>
      <c r="DM192" s="390" t="s">
        <v>747</v>
      </c>
      <c r="DN192" s="391" t="s">
        <v>693</v>
      </c>
      <c r="DO192" s="392" t="s">
        <v>615</v>
      </c>
      <c r="DP192" s="393" t="s">
        <v>1335</v>
      </c>
      <c r="DQ192" s="394" t="s">
        <v>748</v>
      </c>
      <c r="DR192" s="386" t="s">
        <v>292</v>
      </c>
      <c r="DS192" s="397"/>
      <c r="DT192" s="415"/>
      <c r="DU192" s="387">
        <f t="shared" si="509"/>
        <v>37944</v>
      </c>
      <c r="DV192" s="388" t="s">
        <v>367</v>
      </c>
      <c r="DW192" s="389">
        <v>37007</v>
      </c>
      <c r="DX192" s="389">
        <v>37944</v>
      </c>
      <c r="DY192" s="390" t="s">
        <v>978</v>
      </c>
      <c r="DZ192" s="391" t="s">
        <v>700</v>
      </c>
      <c r="EA192" s="392" t="s">
        <v>615</v>
      </c>
      <c r="EB192" s="393" t="s">
        <v>1335</v>
      </c>
      <c r="EC192" s="394" t="s">
        <v>979</v>
      </c>
      <c r="ED192" s="386" t="s">
        <v>292</v>
      </c>
      <c r="EE192" s="397"/>
      <c r="EF192" s="415"/>
      <c r="EG192" s="387">
        <f t="shared" si="510"/>
        <v>38616</v>
      </c>
      <c r="EH192" s="388" t="s">
        <v>368</v>
      </c>
      <c r="EI192" s="389">
        <v>38114</v>
      </c>
      <c r="EJ192" s="389">
        <v>38616</v>
      </c>
      <c r="EK192" s="390" t="s">
        <v>1269</v>
      </c>
      <c r="EL192" s="391" t="s">
        <v>676</v>
      </c>
      <c r="EM192" s="392" t="s">
        <v>615</v>
      </c>
      <c r="EN192" s="393" t="s">
        <v>1335</v>
      </c>
      <c r="EO192" s="394" t="s">
        <v>1270</v>
      </c>
      <c r="EP192" s="386" t="s">
        <v>292</v>
      </c>
      <c r="EQ192" s="397"/>
      <c r="ER192" s="418"/>
      <c r="ES192" s="387">
        <f t="shared" si="511"/>
        <v>38986</v>
      </c>
      <c r="ET192" s="388" t="s">
        <v>369</v>
      </c>
      <c r="EU192" s="389">
        <v>38616</v>
      </c>
      <c r="EV192" s="389">
        <v>38656</v>
      </c>
      <c r="EW192" s="390" t="s">
        <v>1269</v>
      </c>
      <c r="EX192" s="391" t="s">
        <v>676</v>
      </c>
      <c r="EY192" s="392" t="s">
        <v>615</v>
      </c>
      <c r="EZ192" s="393" t="s">
        <v>1335</v>
      </c>
      <c r="FA192" s="394" t="s">
        <v>1270</v>
      </c>
      <c r="FB192" s="386"/>
      <c r="FC192" s="397"/>
      <c r="FD192" s="418"/>
      <c r="FE192" s="387">
        <f t="shared" si="512"/>
        <v>39351</v>
      </c>
      <c r="FF192" s="388" t="s">
        <v>370</v>
      </c>
      <c r="FG192" s="389">
        <v>38986</v>
      </c>
      <c r="FH192" s="389">
        <v>39079</v>
      </c>
      <c r="FI192" s="390" t="s">
        <v>704</v>
      </c>
      <c r="FJ192" s="391" t="s">
        <v>676</v>
      </c>
      <c r="FK192" s="392" t="s">
        <v>615</v>
      </c>
      <c r="FL192" s="393" t="s">
        <v>1335</v>
      </c>
      <c r="FM192" s="394" t="s">
        <v>705</v>
      </c>
      <c r="FN192" s="386" t="s">
        <v>292</v>
      </c>
      <c r="FO192" s="397"/>
      <c r="FP192" s="418"/>
      <c r="FQ192" s="387">
        <f t="shared" si="513"/>
        <v>39662</v>
      </c>
      <c r="FR192" s="388" t="s">
        <v>372</v>
      </c>
      <c r="FS192" s="389">
        <v>39351</v>
      </c>
      <c r="FT192" s="389">
        <v>39662</v>
      </c>
      <c r="FU192" s="390" t="s">
        <v>697</v>
      </c>
      <c r="FV192" s="391" t="s">
        <v>676</v>
      </c>
      <c r="FW192" s="392" t="s">
        <v>615</v>
      </c>
      <c r="FX192" s="393" t="s">
        <v>1335</v>
      </c>
      <c r="FY192" s="394" t="s">
        <v>698</v>
      </c>
      <c r="FZ192" s="386" t="s">
        <v>292</v>
      </c>
      <c r="GA192" s="395"/>
      <c r="GB192" s="418"/>
      <c r="GC192" s="387">
        <f t="shared" si="514"/>
        <v>39715</v>
      </c>
      <c r="GD192" s="388" t="s">
        <v>373</v>
      </c>
      <c r="GE192" s="389">
        <v>39662</v>
      </c>
      <c r="GF192" s="389">
        <v>39715</v>
      </c>
      <c r="GG192" s="390" t="s">
        <v>1265</v>
      </c>
      <c r="GH192" s="391" t="s">
        <v>1179</v>
      </c>
      <c r="GI192" s="392" t="s">
        <v>615</v>
      </c>
      <c r="GJ192" s="393" t="s">
        <v>1335</v>
      </c>
      <c r="GK192" s="394" t="s">
        <v>1266</v>
      </c>
      <c r="GL192" s="386" t="s">
        <v>292</v>
      </c>
      <c r="GM192" s="397"/>
      <c r="GN192" s="418"/>
      <c r="GO192" s="387">
        <f t="shared" si="515"/>
        <v>40072</v>
      </c>
      <c r="GP192" s="388" t="s">
        <v>374</v>
      </c>
      <c r="GQ192" s="389">
        <v>39715</v>
      </c>
      <c r="GR192" s="389">
        <v>40072</v>
      </c>
      <c r="GS192" s="390" t="s">
        <v>663</v>
      </c>
      <c r="GT192" s="391" t="s">
        <v>664</v>
      </c>
      <c r="GU192" s="392" t="s">
        <v>615</v>
      </c>
      <c r="GV192" s="393" t="s">
        <v>1335</v>
      </c>
      <c r="GW192" s="394" t="s">
        <v>665</v>
      </c>
      <c r="GX192" s="386" t="s">
        <v>292</v>
      </c>
      <c r="GY192" s="395"/>
      <c r="GZ192" s="418"/>
      <c r="HA192" s="387" t="str">
        <f t="shared" si="516"/>
        <v/>
      </c>
      <c r="HB192" s="388" t="s">
        <v>292</v>
      </c>
      <c r="HC192" s="389" t="s">
        <v>292</v>
      </c>
      <c r="HD192" s="389" t="s">
        <v>292</v>
      </c>
      <c r="HE192" s="390" t="s">
        <v>292</v>
      </c>
      <c r="HF192" s="391" t="s">
        <v>292</v>
      </c>
      <c r="HG192" s="392" t="s">
        <v>292</v>
      </c>
      <c r="HH192" s="393" t="s">
        <v>292</v>
      </c>
      <c r="HI192" s="394" t="s">
        <v>292</v>
      </c>
      <c r="HJ192" s="386" t="s">
        <v>292</v>
      </c>
      <c r="HK192" s="397"/>
      <c r="HM192" s="387" t="str">
        <f t="shared" si="517"/>
        <v/>
      </c>
      <c r="HN192" s="388" t="s">
        <v>292</v>
      </c>
      <c r="HO192" s="396"/>
      <c r="HP192" s="389"/>
      <c r="HQ192" s="390" t="s">
        <v>292</v>
      </c>
      <c r="HR192" s="391" t="s">
        <v>292</v>
      </c>
      <c r="HS192" s="392" t="s">
        <v>292</v>
      </c>
      <c r="HT192" s="393" t="s">
        <v>292</v>
      </c>
      <c r="HU192" s="394" t="s">
        <v>292</v>
      </c>
      <c r="HV192" s="386" t="s">
        <v>292</v>
      </c>
      <c r="HW192" s="395"/>
      <c r="HY192" s="387">
        <f t="shared" si="518"/>
        <v>41269</v>
      </c>
      <c r="HZ192" s="388" t="s">
        <v>1472</v>
      </c>
      <c r="IA192" s="419">
        <v>40921</v>
      </c>
      <c r="IB192" s="419">
        <v>41269</v>
      </c>
      <c r="IC192" s="390" t="s">
        <v>789</v>
      </c>
      <c r="ID192" s="391" t="s">
        <v>688</v>
      </c>
      <c r="IE192" s="392" t="s">
        <v>615</v>
      </c>
      <c r="IF192" s="393" t="s">
        <v>1336</v>
      </c>
      <c r="IG192" s="394" t="s">
        <v>790</v>
      </c>
      <c r="IH192" s="386" t="s">
        <v>292</v>
      </c>
      <c r="II192" s="395"/>
      <c r="IJ192" s="420"/>
      <c r="IK192" s="387">
        <f t="shared" si="519"/>
        <v>41997</v>
      </c>
      <c r="IL192" s="388" t="s">
        <v>371</v>
      </c>
      <c r="IM192" s="419">
        <v>41269</v>
      </c>
      <c r="IN192" s="419">
        <v>41885</v>
      </c>
      <c r="IO192" s="390" t="s">
        <v>1589</v>
      </c>
      <c r="IP192" s="391" t="s">
        <v>656</v>
      </c>
      <c r="IQ192" s="392" t="s">
        <v>677</v>
      </c>
      <c r="IR192" s="393" t="s">
        <v>1335</v>
      </c>
      <c r="IS192" s="394" t="s">
        <v>1590</v>
      </c>
      <c r="IT192" s="386" t="s">
        <v>292</v>
      </c>
      <c r="IU192" s="395"/>
      <c r="IV192" s="420" t="s">
        <v>292</v>
      </c>
      <c r="IW192" s="387" t="str">
        <f>IF(JA192="","",IW$3)</f>
        <v/>
      </c>
      <c r="IX192" s="388" t="str">
        <f t="shared" si="457"/>
        <v/>
      </c>
      <c r="IY192" s="419" t="str">
        <f t="shared" si="462"/>
        <v/>
      </c>
      <c r="IZ192" s="396" t="str">
        <f t="shared" si="463"/>
        <v/>
      </c>
      <c r="JA192" s="390" t="str">
        <f t="shared" si="458"/>
        <v/>
      </c>
      <c r="JB192" s="391" t="str">
        <f t="shared" si="464"/>
        <v/>
      </c>
      <c r="JC192" s="392" t="str">
        <f t="shared" si="459"/>
        <v/>
      </c>
      <c r="JD192" s="393" t="str">
        <f t="shared" si="460"/>
        <v/>
      </c>
      <c r="JE192" s="394" t="str">
        <f t="shared" si="455"/>
        <v/>
      </c>
      <c r="JF192" s="386" t="str">
        <f t="shared" si="461"/>
        <v/>
      </c>
      <c r="JG192" s="395"/>
      <c r="JH192" s="420" t="s">
        <v>292</v>
      </c>
      <c r="JI192" s="387" t="str">
        <f t="shared" si="411"/>
        <v/>
      </c>
      <c r="JJ192" s="388" t="str">
        <f t="shared" si="412"/>
        <v/>
      </c>
      <c r="JK192" s="419" t="str">
        <f t="shared" si="420"/>
        <v/>
      </c>
      <c r="JL192" s="396" t="str">
        <f t="shared" si="413"/>
        <v/>
      </c>
      <c r="JM192" s="390" t="str">
        <f t="shared" si="414"/>
        <v/>
      </c>
      <c r="JN192" s="391" t="str">
        <f t="shared" si="415"/>
        <v/>
      </c>
      <c r="JO192" s="392" t="str">
        <f t="shared" si="416"/>
        <v/>
      </c>
      <c r="JP192" s="393" t="str">
        <f t="shared" si="417"/>
        <v/>
      </c>
      <c r="JQ192" s="394" t="str">
        <f t="shared" si="418"/>
        <v/>
      </c>
      <c r="JR192" s="386" t="str">
        <f t="shared" si="419"/>
        <v/>
      </c>
      <c r="JS192" s="395"/>
      <c r="JT192" s="420" t="s">
        <v>292</v>
      </c>
      <c r="JU192" s="387" t="str">
        <f t="shared" si="394"/>
        <v/>
      </c>
      <c r="JV192" s="388" t="str">
        <f t="shared" si="395"/>
        <v/>
      </c>
      <c r="JW192" s="419" t="str">
        <f t="shared" si="396"/>
        <v/>
      </c>
      <c r="JX192" s="396" t="str">
        <f t="shared" si="397"/>
        <v/>
      </c>
      <c r="JY192" s="390" t="str">
        <f t="shared" si="398"/>
        <v/>
      </c>
      <c r="JZ192" s="391" t="str">
        <f t="shared" si="399"/>
        <v/>
      </c>
      <c r="KA192" s="392" t="str">
        <f t="shared" si="400"/>
        <v/>
      </c>
      <c r="KB192" s="393" t="str">
        <f t="shared" si="401"/>
        <v/>
      </c>
      <c r="KC192" s="394" t="str">
        <f t="shared" si="402"/>
        <v/>
      </c>
      <c r="KD192" s="386" t="str">
        <f t="shared" si="403"/>
        <v/>
      </c>
      <c r="KE192" s="395"/>
      <c r="KF192" s="420"/>
      <c r="KG192" s="387" t="str">
        <f t="shared" si="385"/>
        <v/>
      </c>
      <c r="KH192" s="388" t="str">
        <f t="shared" si="386"/>
        <v/>
      </c>
      <c r="KI192" s="419" t="str">
        <f t="shared" si="387"/>
        <v/>
      </c>
      <c r="KJ192" s="396" t="str">
        <f t="shared" si="388"/>
        <v/>
      </c>
      <c r="KK192" s="390" t="str">
        <f t="shared" si="389"/>
        <v/>
      </c>
      <c r="KL192" s="391" t="str">
        <f t="shared" si="404"/>
        <v/>
      </c>
      <c r="KM192" s="392" t="str">
        <f t="shared" si="390"/>
        <v/>
      </c>
      <c r="KN192" s="393" t="str">
        <f t="shared" si="391"/>
        <v/>
      </c>
      <c r="KO192" s="394" t="str">
        <f t="shared" si="392"/>
        <v/>
      </c>
      <c r="KP192" s="386" t="str">
        <f t="shared" si="393"/>
        <v/>
      </c>
      <c r="KQ192" s="395"/>
      <c r="KR192" s="420"/>
    </row>
    <row r="193" spans="1:304" ht="13.5" customHeight="1">
      <c r="A193" s="385"/>
      <c r="B193" s="415" t="s">
        <v>335</v>
      </c>
      <c r="E193" s="387" t="str">
        <f t="shared" si="499"/>
        <v/>
      </c>
      <c r="F193" s="399"/>
      <c r="G193" s="389"/>
      <c r="H193" s="389"/>
      <c r="I193" s="400"/>
      <c r="J193" s="391"/>
      <c r="K193" s="401"/>
      <c r="L193" s="393"/>
      <c r="M193" s="402"/>
      <c r="O193" s="397"/>
      <c r="P193" s="415"/>
      <c r="Q193" s="387" t="str">
        <f t="shared" si="500"/>
        <v/>
      </c>
      <c r="R193" s="399"/>
      <c r="S193" s="389"/>
      <c r="T193" s="389"/>
      <c r="U193" s="400"/>
      <c r="V193" s="391"/>
      <c r="W193" s="401"/>
      <c r="X193" s="393"/>
      <c r="Y193" s="402"/>
      <c r="AA193" s="397"/>
      <c r="AB193" s="415"/>
      <c r="AC193" s="387" t="str">
        <f t="shared" si="501"/>
        <v/>
      </c>
      <c r="AD193" s="399"/>
      <c r="AE193" s="389"/>
      <c r="AF193" s="389"/>
      <c r="AG193" s="400"/>
      <c r="AH193" s="391"/>
      <c r="AI193" s="401"/>
      <c r="AJ193" s="393"/>
      <c r="AK193" s="402"/>
      <c r="AL193" s="386"/>
      <c r="AM193" s="397"/>
      <c r="AN193" s="415"/>
      <c r="AO193" s="387" t="str">
        <f t="shared" si="502"/>
        <v/>
      </c>
      <c r="AP193" s="399"/>
      <c r="AQ193" s="389"/>
      <c r="AR193" s="389"/>
      <c r="AS193" s="400"/>
      <c r="AT193" s="391"/>
      <c r="AU193" s="401"/>
      <c r="AV193" s="393"/>
      <c r="AW193" s="402"/>
      <c r="AX193" s="386"/>
      <c r="AY193" s="397"/>
      <c r="AZ193" s="415"/>
      <c r="BA193" s="387" t="str">
        <f t="shared" si="503"/>
        <v/>
      </c>
      <c r="BB193" s="399"/>
      <c r="BC193" s="389"/>
      <c r="BD193" s="389"/>
      <c r="BE193" s="400"/>
      <c r="BF193" s="391"/>
      <c r="BG193" s="401"/>
      <c r="BH193" s="393"/>
      <c r="BI193" s="402"/>
      <c r="BJ193" s="386"/>
      <c r="BK193" s="397"/>
      <c r="BL193" s="415"/>
      <c r="BM193" s="387" t="str">
        <f t="shared" si="504"/>
        <v/>
      </c>
      <c r="BN193" s="399"/>
      <c r="BO193" s="389"/>
      <c r="BP193" s="389"/>
      <c r="BQ193" s="400"/>
      <c r="BR193" s="391"/>
      <c r="BS193" s="401"/>
      <c r="BT193" s="393"/>
      <c r="BU193" s="402"/>
      <c r="BV193" s="386"/>
      <c r="BW193" s="397"/>
      <c r="BX193" s="421"/>
      <c r="BY193" s="387" t="str">
        <f t="shared" si="505"/>
        <v/>
      </c>
      <c r="BZ193" s="399"/>
      <c r="CA193" s="389"/>
      <c r="CB193" s="389"/>
      <c r="CC193" s="400"/>
      <c r="CD193" s="391"/>
      <c r="CE193" s="401"/>
      <c r="CF193" s="393"/>
      <c r="CG193" s="402"/>
      <c r="CH193" s="386"/>
      <c r="CI193" s="397"/>
      <c r="CJ193" s="421"/>
      <c r="CK193" s="387" t="str">
        <f t="shared" si="506"/>
        <v/>
      </c>
      <c r="CL193" s="399"/>
      <c r="CM193" s="389"/>
      <c r="CN193" s="389"/>
      <c r="CO193" s="400"/>
      <c r="CP193" s="391"/>
      <c r="CQ193" s="401"/>
      <c r="CR193" s="393"/>
      <c r="CS193" s="402"/>
      <c r="CT193" s="386"/>
      <c r="CU193" s="397"/>
      <c r="CV193" s="415"/>
      <c r="CW193" s="387" t="str">
        <f t="shared" si="507"/>
        <v/>
      </c>
      <c r="CX193" s="388" t="s">
        <v>292</v>
      </c>
      <c r="CY193" s="389" t="s">
        <v>292</v>
      </c>
      <c r="CZ193" s="389" t="s">
        <v>292</v>
      </c>
      <c r="DA193" s="390" t="s">
        <v>292</v>
      </c>
      <c r="DB193" s="391" t="s">
        <v>292</v>
      </c>
      <c r="DC193" s="392" t="s">
        <v>292</v>
      </c>
      <c r="DD193" s="393" t="s">
        <v>292</v>
      </c>
      <c r="DE193" s="394" t="s">
        <v>292</v>
      </c>
      <c r="DF193" s="386"/>
      <c r="DG193" s="397"/>
      <c r="DH193" s="415"/>
      <c r="DI193" s="387" t="str">
        <f t="shared" si="508"/>
        <v/>
      </c>
      <c r="DJ193" s="388" t="s">
        <v>292</v>
      </c>
      <c r="DK193" s="389"/>
      <c r="DL193" s="389"/>
      <c r="DM193" s="390"/>
      <c r="DN193" s="391"/>
      <c r="DO193" s="392"/>
      <c r="DP193" s="393"/>
      <c r="DQ193" s="394"/>
      <c r="DR193" s="386"/>
      <c r="DS193" s="397"/>
      <c r="DT193" s="415"/>
      <c r="DU193" s="387" t="str">
        <f t="shared" si="509"/>
        <v/>
      </c>
      <c r="DV193" s="388" t="s">
        <v>292</v>
      </c>
      <c r="DW193" s="389"/>
      <c r="DX193" s="389"/>
      <c r="DY193" s="390"/>
      <c r="DZ193" s="391"/>
      <c r="EA193" s="392"/>
      <c r="EB193" s="393"/>
      <c r="EC193" s="394"/>
      <c r="ED193" s="386"/>
      <c r="EE193" s="397"/>
      <c r="EF193" s="415"/>
      <c r="EG193" s="387" t="str">
        <f t="shared" si="510"/>
        <v/>
      </c>
      <c r="EH193" s="388" t="s">
        <v>292</v>
      </c>
      <c r="EI193" s="389"/>
      <c r="EJ193" s="389"/>
      <c r="EK193" s="390"/>
      <c r="EL193" s="391"/>
      <c r="EM193" s="392"/>
      <c r="EN193" s="393"/>
      <c r="EO193" s="394"/>
      <c r="EP193" s="386"/>
      <c r="EQ193" s="397"/>
      <c r="ER193" s="418"/>
      <c r="ES193" s="387">
        <f t="shared" si="511"/>
        <v>38986</v>
      </c>
      <c r="ET193" s="388" t="s">
        <v>369</v>
      </c>
      <c r="EU193" s="389">
        <v>38656</v>
      </c>
      <c r="EV193" s="389">
        <v>38986</v>
      </c>
      <c r="EW193" s="390" t="s">
        <v>1271</v>
      </c>
      <c r="EX193" s="391" t="s">
        <v>755</v>
      </c>
      <c r="EY193" s="392" t="s">
        <v>615</v>
      </c>
      <c r="EZ193" s="393" t="s">
        <v>1335</v>
      </c>
      <c r="FA193" s="394" t="s">
        <v>1272</v>
      </c>
      <c r="FB193" s="386"/>
      <c r="FC193" s="397"/>
      <c r="FD193" s="418"/>
      <c r="FE193" s="387">
        <f t="shared" si="512"/>
        <v>39351</v>
      </c>
      <c r="FF193" s="388" t="s">
        <v>370</v>
      </c>
      <c r="FG193" s="389">
        <v>39079</v>
      </c>
      <c r="FH193" s="389">
        <v>39351</v>
      </c>
      <c r="FI193" s="390" t="s">
        <v>697</v>
      </c>
      <c r="FJ193" s="391" t="s">
        <v>676</v>
      </c>
      <c r="FK193" s="392" t="s">
        <v>615</v>
      </c>
      <c r="FL193" s="393" t="s">
        <v>1335</v>
      </c>
      <c r="FM193" s="394" t="s">
        <v>698</v>
      </c>
      <c r="FN193" s="386"/>
      <c r="FO193" s="397"/>
      <c r="FP193" s="418"/>
      <c r="FQ193" s="387" t="str">
        <f t="shared" si="513"/>
        <v/>
      </c>
      <c r="FR193" s="388" t="s">
        <v>292</v>
      </c>
      <c r="FS193" s="389"/>
      <c r="FT193" s="389"/>
      <c r="FU193" s="390"/>
      <c r="FV193" s="391"/>
      <c r="FW193" s="392"/>
      <c r="FX193" s="393"/>
      <c r="FY193" s="394"/>
      <c r="FZ193" s="386"/>
      <c r="GA193" s="395"/>
      <c r="GB193" s="418"/>
      <c r="GC193" s="387" t="str">
        <f t="shared" si="514"/>
        <v/>
      </c>
      <c r="GD193" s="388" t="s">
        <v>292</v>
      </c>
      <c r="GE193" s="389"/>
      <c r="GF193" s="389"/>
      <c r="GG193" s="390"/>
      <c r="GH193" s="391"/>
      <c r="GI193" s="392"/>
      <c r="GJ193" s="393"/>
      <c r="GK193" s="394"/>
      <c r="GL193" s="386"/>
      <c r="GM193" s="397"/>
      <c r="GN193" s="418"/>
      <c r="GO193" s="387" t="str">
        <f t="shared" si="515"/>
        <v/>
      </c>
      <c r="GP193" s="388" t="s">
        <v>292</v>
      </c>
      <c r="GQ193" s="389"/>
      <c r="GR193" s="389"/>
      <c r="GS193" s="390"/>
      <c r="GT193" s="391"/>
      <c r="GU193" s="392"/>
      <c r="GV193" s="393"/>
      <c r="GW193" s="394"/>
      <c r="GX193" s="386"/>
      <c r="GY193" s="395"/>
      <c r="GZ193" s="418"/>
      <c r="HA193" s="387" t="str">
        <f t="shared" si="516"/>
        <v/>
      </c>
      <c r="HB193" s="388" t="s">
        <v>292</v>
      </c>
      <c r="HC193" s="389"/>
      <c r="HD193" s="389"/>
      <c r="HE193" s="390"/>
      <c r="HF193" s="391"/>
      <c r="HG193" s="392"/>
      <c r="HH193" s="393"/>
      <c r="HI193" s="394"/>
      <c r="HJ193" s="386"/>
      <c r="HK193" s="397"/>
      <c r="HM193" s="387" t="str">
        <f t="shared" si="517"/>
        <v/>
      </c>
      <c r="HN193" s="388" t="s">
        <v>292</v>
      </c>
      <c r="HO193" s="396"/>
      <c r="HP193" s="389"/>
      <c r="HQ193" s="390" t="s">
        <v>292</v>
      </c>
      <c r="HR193" s="391" t="s">
        <v>292</v>
      </c>
      <c r="HS193" s="392" t="s">
        <v>292</v>
      </c>
      <c r="HT193" s="393" t="s">
        <v>292</v>
      </c>
      <c r="HU193" s="394" t="s">
        <v>292</v>
      </c>
      <c r="HV193" s="386" t="s">
        <v>292</v>
      </c>
      <c r="HW193" s="395"/>
      <c r="HY193" s="387" t="str">
        <f t="shared" si="518"/>
        <v/>
      </c>
      <c r="HZ193" s="388" t="s">
        <v>292</v>
      </c>
      <c r="IA193" s="419" t="s">
        <v>292</v>
      </c>
      <c r="IB193" s="419" t="s">
        <v>292</v>
      </c>
      <c r="IC193" s="390" t="s">
        <v>292</v>
      </c>
      <c r="ID193" s="391" t="s">
        <v>292</v>
      </c>
      <c r="IE193" s="392" t="s">
        <v>292</v>
      </c>
      <c r="IF193" s="393" t="s">
        <v>292</v>
      </c>
      <c r="IG193" s="394" t="s">
        <v>292</v>
      </c>
      <c r="IH193" s="386" t="s">
        <v>292</v>
      </c>
      <c r="II193" s="395"/>
      <c r="IK193" s="387">
        <f t="shared" si="519"/>
        <v>41997</v>
      </c>
      <c r="IL193" s="388" t="str">
        <f t="shared" ref="IL193" si="558">IF(IO193="","",IK$1)</f>
        <v>Abe II</v>
      </c>
      <c r="IM193" s="419">
        <v>41885</v>
      </c>
      <c r="IN193" s="396">
        <f t="shared" ref="IN193" si="559">IF(IO193="","",IK$3)</f>
        <v>41997</v>
      </c>
      <c r="IO193" s="390" t="str">
        <f t="shared" ref="IO193" si="560">IF(IV193="","",IF(ISNUMBER(SEARCH(":",IV193)),MID(IV193,FIND(":",IV193)+2,FIND("(",IV193)-FIND(":",IV193)-3),LEFT(IV193,FIND("(",IV193)-2)))</f>
        <v>Haruko Arimura</v>
      </c>
      <c r="IP193" s="391" t="str">
        <f t="shared" ref="IP193" si="561">IF(IV193="","",MID(IV193,FIND("(",IV193)+1,4))</f>
        <v>1970</v>
      </c>
      <c r="IQ193" s="392" t="str">
        <f t="shared" ref="IQ193" si="562">IF(ISNUMBER(SEARCH("*female*",IV193)),"female",IF(ISNUMBER(SEARCH("*male*",IV193)),"male",""))</f>
        <v>female</v>
      </c>
      <c r="IR193" s="393" t="s">
        <v>1335</v>
      </c>
      <c r="IS193" s="394" t="str">
        <f t="shared" ref="IS193" si="563">IF(IO193="","",(MID(IO193,(SEARCH("^^",SUBSTITUTE(IO193," ","^^",LEN(IO193)-LEN(SUBSTITUTE(IO193," ","")))))+1,99)&amp;"_"&amp;LEFT(IO193,FIND(" ",IO193)-1)&amp;"_"&amp;IP193))</f>
        <v>Arimura_Haruko_1970</v>
      </c>
      <c r="IT193" s="386"/>
      <c r="IU193" s="395"/>
      <c r="IV193" s="364" t="s">
        <v>1860</v>
      </c>
      <c r="IW193" s="387" t="str">
        <f t="shared" si="456"/>
        <v/>
      </c>
      <c r="IX193" s="388" t="str">
        <f t="shared" si="457"/>
        <v/>
      </c>
      <c r="IY193" s="419" t="str">
        <f t="shared" si="462"/>
        <v/>
      </c>
      <c r="IZ193" s="396" t="str">
        <f t="shared" si="463"/>
        <v/>
      </c>
      <c r="JA193" s="390" t="str">
        <f t="shared" si="458"/>
        <v/>
      </c>
      <c r="JB193" s="391" t="str">
        <f t="shared" si="464"/>
        <v/>
      </c>
      <c r="JC193" s="392" t="str">
        <f t="shared" si="459"/>
        <v/>
      </c>
      <c r="JD193" s="393" t="str">
        <f t="shared" si="460"/>
        <v/>
      </c>
      <c r="JE193" s="394" t="str">
        <f t="shared" si="455"/>
        <v/>
      </c>
      <c r="JF193" s="386" t="str">
        <f t="shared" si="461"/>
        <v/>
      </c>
      <c r="JG193" s="395"/>
      <c r="JH193" s="42" t="s">
        <v>292</v>
      </c>
      <c r="JI193" s="387" t="str">
        <f t="shared" si="411"/>
        <v/>
      </c>
      <c r="JJ193" s="388" t="str">
        <f t="shared" si="412"/>
        <v/>
      </c>
      <c r="JK193" s="419" t="str">
        <f t="shared" si="420"/>
        <v/>
      </c>
      <c r="JL193" s="396" t="str">
        <f t="shared" si="413"/>
        <v/>
      </c>
      <c r="JM193" s="390" t="str">
        <f t="shared" si="414"/>
        <v/>
      </c>
      <c r="JN193" s="391" t="str">
        <f t="shared" si="415"/>
        <v/>
      </c>
      <c r="JO193" s="392" t="str">
        <f t="shared" si="416"/>
        <v/>
      </c>
      <c r="JP193" s="393" t="str">
        <f t="shared" si="417"/>
        <v/>
      </c>
      <c r="JQ193" s="394" t="str">
        <f t="shared" si="418"/>
        <v/>
      </c>
      <c r="JR193" s="386" t="str">
        <f t="shared" si="419"/>
        <v/>
      </c>
      <c r="JS193" s="395"/>
      <c r="JT193" s="420" t="s">
        <v>292</v>
      </c>
      <c r="JU193" s="387" t="str">
        <f t="shared" si="394"/>
        <v/>
      </c>
      <c r="JV193" s="388" t="str">
        <f t="shared" si="395"/>
        <v/>
      </c>
      <c r="JW193" s="419" t="str">
        <f t="shared" si="396"/>
        <v/>
      </c>
      <c r="JX193" s="396" t="str">
        <f t="shared" si="397"/>
        <v/>
      </c>
      <c r="JY193" s="390" t="str">
        <f t="shared" si="398"/>
        <v/>
      </c>
      <c r="JZ193" s="391" t="str">
        <f t="shared" si="399"/>
        <v/>
      </c>
      <c r="KA193" s="392" t="str">
        <f t="shared" si="400"/>
        <v/>
      </c>
      <c r="KB193" s="393" t="str">
        <f t="shared" si="401"/>
        <v/>
      </c>
      <c r="KC193" s="394" t="str">
        <f t="shared" si="402"/>
        <v/>
      </c>
      <c r="KD193" s="386" t="str">
        <f t="shared" si="403"/>
        <v/>
      </c>
      <c r="KE193" s="395"/>
      <c r="KG193" s="387" t="str">
        <f t="shared" si="385"/>
        <v/>
      </c>
      <c r="KH193" s="388" t="str">
        <f t="shared" si="386"/>
        <v/>
      </c>
      <c r="KI193" s="419" t="str">
        <f t="shared" si="387"/>
        <v/>
      </c>
      <c r="KJ193" s="396" t="str">
        <f t="shared" si="388"/>
        <v/>
      </c>
      <c r="KK193" s="390" t="str">
        <f t="shared" si="389"/>
        <v/>
      </c>
      <c r="KL193" s="391" t="str">
        <f t="shared" si="404"/>
        <v/>
      </c>
      <c r="KM193" s="392" t="str">
        <f t="shared" si="390"/>
        <v/>
      </c>
      <c r="KN193" s="393" t="str">
        <f t="shared" si="391"/>
        <v/>
      </c>
      <c r="KO193" s="394" t="str">
        <f t="shared" si="392"/>
        <v/>
      </c>
      <c r="KP193" s="386" t="str">
        <f t="shared" si="393"/>
        <v/>
      </c>
      <c r="KQ193" s="395"/>
    </row>
    <row r="194" spans="1:304" ht="13.5" customHeight="1">
      <c r="A194" s="385"/>
      <c r="B194" s="415" t="s">
        <v>1827</v>
      </c>
      <c r="E194" s="387"/>
      <c r="F194" s="399"/>
      <c r="G194" s="389"/>
      <c r="H194" s="389"/>
      <c r="I194" s="400"/>
      <c r="J194" s="391"/>
      <c r="K194" s="401"/>
      <c r="L194" s="393"/>
      <c r="M194" s="402"/>
      <c r="O194" s="397"/>
      <c r="P194" s="415"/>
      <c r="Q194" s="387"/>
      <c r="R194" s="399"/>
      <c r="S194" s="389"/>
      <c r="T194" s="389"/>
      <c r="U194" s="400"/>
      <c r="V194" s="391"/>
      <c r="W194" s="401"/>
      <c r="X194" s="393"/>
      <c r="Y194" s="402"/>
      <c r="AA194" s="397"/>
      <c r="AB194" s="415"/>
      <c r="AC194" s="387"/>
      <c r="AD194" s="399"/>
      <c r="AE194" s="389"/>
      <c r="AF194" s="389"/>
      <c r="AG194" s="400"/>
      <c r="AH194" s="391"/>
      <c r="AI194" s="401"/>
      <c r="AJ194" s="393"/>
      <c r="AK194" s="402"/>
      <c r="AL194" s="386"/>
      <c r="AM194" s="397"/>
      <c r="AN194" s="415"/>
      <c r="AO194" s="387"/>
      <c r="AP194" s="399"/>
      <c r="AQ194" s="389"/>
      <c r="AR194" s="389"/>
      <c r="AS194" s="400"/>
      <c r="AT194" s="391"/>
      <c r="AU194" s="401"/>
      <c r="AV194" s="393"/>
      <c r="AW194" s="402"/>
      <c r="AX194" s="386"/>
      <c r="AY194" s="397"/>
      <c r="AZ194" s="415"/>
      <c r="BA194" s="387"/>
      <c r="BB194" s="399"/>
      <c r="BC194" s="389"/>
      <c r="BD194" s="389"/>
      <c r="BE194" s="400"/>
      <c r="BF194" s="391"/>
      <c r="BG194" s="401"/>
      <c r="BH194" s="393"/>
      <c r="BI194" s="402"/>
      <c r="BJ194" s="386"/>
      <c r="BK194" s="397"/>
      <c r="BL194" s="415"/>
      <c r="BM194" s="387"/>
      <c r="BN194" s="399"/>
      <c r="BO194" s="389"/>
      <c r="BP194" s="389"/>
      <c r="BQ194" s="400"/>
      <c r="BR194" s="391"/>
      <c r="BS194" s="401"/>
      <c r="BT194" s="393"/>
      <c r="BU194" s="402"/>
      <c r="BV194" s="386"/>
      <c r="BW194" s="397"/>
      <c r="BX194" s="421"/>
      <c r="BY194" s="387"/>
      <c r="BZ194" s="399"/>
      <c r="CA194" s="389"/>
      <c r="CB194" s="389"/>
      <c r="CC194" s="400"/>
      <c r="CD194" s="391"/>
      <c r="CE194" s="401"/>
      <c r="CF194" s="393"/>
      <c r="CG194" s="402"/>
      <c r="CH194" s="386"/>
      <c r="CI194" s="397"/>
      <c r="CJ194" s="421"/>
      <c r="CK194" s="387"/>
      <c r="CL194" s="399"/>
      <c r="CM194" s="389"/>
      <c r="CN194" s="389"/>
      <c r="CO194" s="400"/>
      <c r="CP194" s="391"/>
      <c r="CQ194" s="401"/>
      <c r="CR194" s="393"/>
      <c r="CS194" s="402"/>
      <c r="CT194" s="386"/>
      <c r="CU194" s="397"/>
      <c r="CV194" s="415"/>
      <c r="CW194" s="387"/>
      <c r="CX194" s="388"/>
      <c r="CY194" s="389"/>
      <c r="CZ194" s="389"/>
      <c r="DA194" s="390"/>
      <c r="DB194" s="391"/>
      <c r="DC194" s="392"/>
      <c r="DD194" s="393"/>
      <c r="DE194" s="394"/>
      <c r="DF194" s="386"/>
      <c r="DG194" s="397"/>
      <c r="DH194" s="415"/>
      <c r="DI194" s="387"/>
      <c r="DJ194" s="388"/>
      <c r="DK194" s="389"/>
      <c r="DL194" s="389"/>
      <c r="DM194" s="390"/>
      <c r="DN194" s="391"/>
      <c r="DO194" s="392"/>
      <c r="DP194" s="393"/>
      <c r="DQ194" s="394"/>
      <c r="DR194" s="386"/>
      <c r="DS194" s="397"/>
      <c r="DT194" s="415"/>
      <c r="DU194" s="387"/>
      <c r="DV194" s="388"/>
      <c r="DW194" s="389"/>
      <c r="DX194" s="389"/>
      <c r="DY194" s="390"/>
      <c r="DZ194" s="391"/>
      <c r="EA194" s="392"/>
      <c r="EB194" s="393"/>
      <c r="EC194" s="394"/>
      <c r="ED194" s="386"/>
      <c r="EE194" s="397"/>
      <c r="EF194" s="415"/>
      <c r="EG194" s="387"/>
      <c r="EH194" s="388"/>
      <c r="EI194" s="389"/>
      <c r="EJ194" s="389"/>
      <c r="EK194" s="390"/>
      <c r="EL194" s="391"/>
      <c r="EM194" s="392"/>
      <c r="EN194" s="393"/>
      <c r="EO194" s="394"/>
      <c r="EP194" s="386"/>
      <c r="EQ194" s="397"/>
      <c r="ER194" s="418"/>
      <c r="ES194" s="387"/>
      <c r="ET194" s="388"/>
      <c r="EU194" s="389"/>
      <c r="EV194" s="389"/>
      <c r="EW194" s="390"/>
      <c r="EX194" s="391"/>
      <c r="EY194" s="392"/>
      <c r="EZ194" s="393"/>
      <c r="FA194" s="394"/>
      <c r="FB194" s="386"/>
      <c r="FC194" s="397"/>
      <c r="FD194" s="418"/>
      <c r="FE194" s="387"/>
      <c r="FF194" s="388"/>
      <c r="FG194" s="389"/>
      <c r="FH194" s="389"/>
      <c r="FI194" s="390"/>
      <c r="FJ194" s="391"/>
      <c r="FK194" s="392"/>
      <c r="FL194" s="393"/>
      <c r="FM194" s="394"/>
      <c r="FN194" s="386"/>
      <c r="FO194" s="397"/>
      <c r="FP194" s="418"/>
      <c r="FQ194" s="387"/>
      <c r="FR194" s="388"/>
      <c r="FS194" s="389"/>
      <c r="FT194" s="389"/>
      <c r="FU194" s="390"/>
      <c r="FV194" s="391"/>
      <c r="FW194" s="392"/>
      <c r="FX194" s="393"/>
      <c r="FY194" s="394"/>
      <c r="FZ194" s="386"/>
      <c r="GA194" s="395"/>
      <c r="GB194" s="418"/>
      <c r="GC194" s="387"/>
      <c r="GD194" s="388"/>
      <c r="GE194" s="389"/>
      <c r="GF194" s="389"/>
      <c r="GG194" s="390"/>
      <c r="GH194" s="391"/>
      <c r="GI194" s="392"/>
      <c r="GJ194" s="393"/>
      <c r="GK194" s="394"/>
      <c r="GL194" s="386"/>
      <c r="GM194" s="397"/>
      <c r="GN194" s="418"/>
      <c r="GO194" s="387"/>
      <c r="GP194" s="388"/>
      <c r="GQ194" s="389"/>
      <c r="GR194" s="389"/>
      <c r="GS194" s="390"/>
      <c r="GT194" s="391"/>
      <c r="GU194" s="392"/>
      <c r="GV194" s="393"/>
      <c r="GW194" s="394"/>
      <c r="GX194" s="386"/>
      <c r="GY194" s="395"/>
      <c r="GZ194" s="418"/>
      <c r="HA194" s="387"/>
      <c r="HB194" s="388"/>
      <c r="HC194" s="389"/>
      <c r="HD194" s="389"/>
      <c r="HE194" s="390"/>
      <c r="HF194" s="391"/>
      <c r="HG194" s="392"/>
      <c r="HH194" s="393"/>
      <c r="HI194" s="394"/>
      <c r="HJ194" s="386"/>
      <c r="HK194" s="397"/>
      <c r="HM194" s="387"/>
      <c r="HN194" s="388"/>
      <c r="HO194" s="396"/>
      <c r="HP194" s="389"/>
      <c r="HQ194" s="390"/>
      <c r="HR194" s="391"/>
      <c r="HS194" s="392"/>
      <c r="HT194" s="393"/>
      <c r="HU194" s="394"/>
      <c r="HV194" s="386"/>
      <c r="HW194" s="395"/>
      <c r="HY194" s="387"/>
      <c r="HZ194" s="388"/>
      <c r="IA194" s="419"/>
      <c r="IB194" s="419"/>
      <c r="IC194" s="390"/>
      <c r="ID194" s="391"/>
      <c r="IE194" s="392"/>
      <c r="IF194" s="393"/>
      <c r="IG194" s="394"/>
      <c r="IH194" s="386"/>
      <c r="II194" s="395"/>
      <c r="IK194" s="387"/>
      <c r="IL194" s="388"/>
      <c r="IM194" s="419"/>
      <c r="IN194" s="396"/>
      <c r="IO194" s="390"/>
      <c r="IP194" s="391"/>
      <c r="IQ194" s="392"/>
      <c r="IR194" s="393"/>
      <c r="IS194" s="394"/>
      <c r="IT194" s="386"/>
      <c r="IU194" s="395"/>
      <c r="IV194" s="364" t="s">
        <v>292</v>
      </c>
      <c r="IW194" s="387">
        <f t="shared" ref="IW194:IW196" si="564">IF(JA194="","",IW$3)</f>
        <v>43040</v>
      </c>
      <c r="IX194" s="388" t="str">
        <f t="shared" ref="IX194:IX195" si="565">IF(JA194="","",IW$1)</f>
        <v>Abe III</v>
      </c>
      <c r="IY194" s="419">
        <f t="shared" ref="IY194" si="566">IF(JA194="","",IW$2)</f>
        <v>41997</v>
      </c>
      <c r="IZ194" s="396">
        <v>42284</v>
      </c>
      <c r="JA194" s="390" t="str">
        <f t="shared" ref="JA194:JA195" si="567">IF(JH194="","",IF(ISNUMBER(SEARCH(":",JH194)),MID(JH194,FIND(":",JH194)+2,FIND("(",JH194)-FIND(":",JH194)-3),LEFT(JH194,FIND("(",JH194)-2)))</f>
        <v>Haruko Arimura</v>
      </c>
      <c r="JB194" s="391" t="str">
        <f t="shared" ref="JB194:JB195" si="568">IF(JH194="","",MID(JH194,FIND("(",JH194)+1,4))</f>
        <v>1970</v>
      </c>
      <c r="JC194" s="392" t="str">
        <f t="shared" ref="JC194:JC195" si="569">IF(ISNUMBER(SEARCH("*female*",JH194)),"female",IF(ISNUMBER(SEARCH("*male*",JH194)),"male",""))</f>
        <v>female</v>
      </c>
      <c r="JD194" s="393" t="s">
        <v>1335</v>
      </c>
      <c r="JE194" s="394" t="str">
        <f t="shared" si="455"/>
        <v>Arimura_Haruko_1970</v>
      </c>
      <c r="JF194" s="386" t="str">
        <f t="shared" ref="JF194:JF195" si="570">IF(JH194="","",IF((LEN(JH194)-LEN(SUBSTITUTE(JH194,"male","")))/LEN("male")&gt;1,"!",IF(RIGHT(JH194,1)=")","",IF(RIGHT(JH194,2)=") ","",IF(RIGHT(JH194,2)=").","","!!")))))</f>
        <v/>
      </c>
      <c r="JG194" s="395"/>
      <c r="JH194" s="42" t="s">
        <v>1844</v>
      </c>
      <c r="JI194" s="387">
        <f t="shared" si="411"/>
        <v>44090</v>
      </c>
      <c r="JJ194" s="388" t="str">
        <f t="shared" si="412"/>
        <v>Abe IV</v>
      </c>
      <c r="JK194" s="419">
        <f t="shared" si="420"/>
        <v>43040</v>
      </c>
      <c r="JL194" s="396">
        <v>43375</v>
      </c>
      <c r="JM194" s="390" t="str">
        <f t="shared" si="414"/>
        <v>Hiroshi Kajiyama</v>
      </c>
      <c r="JN194" s="391" t="str">
        <f t="shared" si="415"/>
        <v>1955</v>
      </c>
      <c r="JO194" s="392" t="str">
        <f t="shared" si="416"/>
        <v>male</v>
      </c>
      <c r="JP194" s="393" t="str">
        <f t="shared" si="417"/>
        <v>jp_ldp01</v>
      </c>
      <c r="JQ194" s="394" t="str">
        <f t="shared" si="418"/>
        <v>Kajiyama_Hiroshi_1955</v>
      </c>
      <c r="JR194" s="386" t="str">
        <f t="shared" si="419"/>
        <v/>
      </c>
      <c r="JS194" s="395"/>
      <c r="JT194" s="420" t="s">
        <v>2018</v>
      </c>
      <c r="JU194" s="387">
        <f t="shared" si="394"/>
        <v>44196</v>
      </c>
      <c r="JV194" s="388" t="str">
        <f t="shared" si="395"/>
        <v>Suga I</v>
      </c>
      <c r="JW194" s="419">
        <f t="shared" si="396"/>
        <v>44090</v>
      </c>
      <c r="JX194" s="396">
        <f t="shared" si="397"/>
        <v>44196</v>
      </c>
      <c r="JY194" s="390" t="str">
        <f t="shared" si="398"/>
        <v>Taro Kono</v>
      </c>
      <c r="JZ194" s="391" t="str">
        <f t="shared" si="399"/>
        <v>1963</v>
      </c>
      <c r="KA194" s="392" t="str">
        <f t="shared" si="400"/>
        <v>male</v>
      </c>
      <c r="KB194" s="393" t="str">
        <f t="shared" si="401"/>
        <v>jp_ldp01</v>
      </c>
      <c r="KC194" s="394" t="str">
        <f t="shared" si="402"/>
        <v>Kono_Taro_1963</v>
      </c>
      <c r="KD194" s="386" t="str">
        <f t="shared" si="403"/>
        <v/>
      </c>
      <c r="KE194" s="395"/>
      <c r="KF194" s="420" t="s">
        <v>2009</v>
      </c>
      <c r="KG194" s="387" t="str">
        <f t="shared" si="385"/>
        <v/>
      </c>
      <c r="KH194" s="388" t="str">
        <f t="shared" si="386"/>
        <v/>
      </c>
      <c r="KI194" s="419" t="str">
        <f t="shared" si="387"/>
        <v/>
      </c>
      <c r="KJ194" s="396" t="str">
        <f t="shared" si="388"/>
        <v/>
      </c>
      <c r="KK194" s="390" t="str">
        <f t="shared" si="389"/>
        <v/>
      </c>
      <c r="KL194" s="391" t="str">
        <f t="shared" si="404"/>
        <v/>
      </c>
      <c r="KM194" s="392" t="str">
        <f t="shared" si="390"/>
        <v/>
      </c>
      <c r="KN194" s="393" t="str">
        <f t="shared" si="391"/>
        <v/>
      </c>
      <c r="KO194" s="394" t="str">
        <f t="shared" si="392"/>
        <v/>
      </c>
      <c r="KP194" s="386" t="str">
        <f t="shared" si="393"/>
        <v/>
      </c>
      <c r="KQ194" s="395"/>
    </row>
    <row r="195" spans="1:304" ht="13.5" customHeight="1">
      <c r="A195" s="385"/>
      <c r="B195" s="415" t="s">
        <v>1827</v>
      </c>
      <c r="E195" s="387"/>
      <c r="F195" s="399"/>
      <c r="G195" s="389"/>
      <c r="H195" s="389"/>
      <c r="I195" s="400"/>
      <c r="J195" s="391"/>
      <c r="K195" s="401"/>
      <c r="L195" s="393"/>
      <c r="M195" s="402"/>
      <c r="O195" s="397"/>
      <c r="P195" s="415"/>
      <c r="Q195" s="387"/>
      <c r="R195" s="399"/>
      <c r="S195" s="389"/>
      <c r="T195" s="389"/>
      <c r="U195" s="400"/>
      <c r="V195" s="391"/>
      <c r="W195" s="401"/>
      <c r="X195" s="393"/>
      <c r="Y195" s="402"/>
      <c r="AA195" s="397"/>
      <c r="AB195" s="415"/>
      <c r="AC195" s="387"/>
      <c r="AD195" s="399"/>
      <c r="AE195" s="389"/>
      <c r="AF195" s="389"/>
      <c r="AG195" s="400"/>
      <c r="AH195" s="391"/>
      <c r="AI195" s="401"/>
      <c r="AJ195" s="393"/>
      <c r="AK195" s="402"/>
      <c r="AL195" s="386"/>
      <c r="AM195" s="397"/>
      <c r="AN195" s="415"/>
      <c r="AO195" s="387"/>
      <c r="AP195" s="399"/>
      <c r="AQ195" s="389"/>
      <c r="AR195" s="389"/>
      <c r="AS195" s="400"/>
      <c r="AT195" s="391"/>
      <c r="AU195" s="401"/>
      <c r="AV195" s="393"/>
      <c r="AW195" s="402"/>
      <c r="AX195" s="386"/>
      <c r="AY195" s="397"/>
      <c r="AZ195" s="415"/>
      <c r="BA195" s="387"/>
      <c r="BB195" s="399"/>
      <c r="BC195" s="389"/>
      <c r="BD195" s="389"/>
      <c r="BE195" s="400"/>
      <c r="BF195" s="391"/>
      <c r="BG195" s="401"/>
      <c r="BH195" s="393"/>
      <c r="BI195" s="402"/>
      <c r="BJ195" s="386"/>
      <c r="BK195" s="397"/>
      <c r="BL195" s="415"/>
      <c r="BM195" s="387"/>
      <c r="BN195" s="399"/>
      <c r="BO195" s="389"/>
      <c r="BP195" s="389"/>
      <c r="BQ195" s="400"/>
      <c r="BR195" s="391"/>
      <c r="BS195" s="401"/>
      <c r="BT195" s="393"/>
      <c r="BU195" s="402"/>
      <c r="BV195" s="386"/>
      <c r="BW195" s="397"/>
      <c r="BX195" s="421"/>
      <c r="BY195" s="387"/>
      <c r="BZ195" s="399"/>
      <c r="CA195" s="389"/>
      <c r="CB195" s="389"/>
      <c r="CC195" s="400"/>
      <c r="CD195" s="391"/>
      <c r="CE195" s="401"/>
      <c r="CF195" s="393"/>
      <c r="CG195" s="402"/>
      <c r="CH195" s="386"/>
      <c r="CI195" s="397"/>
      <c r="CJ195" s="421"/>
      <c r="CK195" s="387"/>
      <c r="CL195" s="399"/>
      <c r="CM195" s="389"/>
      <c r="CN195" s="389"/>
      <c r="CO195" s="400"/>
      <c r="CP195" s="391"/>
      <c r="CQ195" s="401"/>
      <c r="CR195" s="393"/>
      <c r="CS195" s="402"/>
      <c r="CT195" s="386"/>
      <c r="CU195" s="397"/>
      <c r="CV195" s="415"/>
      <c r="CW195" s="387"/>
      <c r="CX195" s="388"/>
      <c r="CY195" s="389"/>
      <c r="CZ195" s="389"/>
      <c r="DA195" s="390"/>
      <c r="DB195" s="391"/>
      <c r="DC195" s="392"/>
      <c r="DD195" s="393"/>
      <c r="DE195" s="394"/>
      <c r="DF195" s="386"/>
      <c r="DG195" s="397"/>
      <c r="DH195" s="415"/>
      <c r="DI195" s="387"/>
      <c r="DJ195" s="388"/>
      <c r="DK195" s="389"/>
      <c r="DL195" s="389"/>
      <c r="DM195" s="390"/>
      <c r="DN195" s="391"/>
      <c r="DO195" s="392"/>
      <c r="DP195" s="393"/>
      <c r="DQ195" s="394"/>
      <c r="DR195" s="386"/>
      <c r="DS195" s="397"/>
      <c r="DT195" s="415"/>
      <c r="DU195" s="387"/>
      <c r="DV195" s="388"/>
      <c r="DW195" s="389"/>
      <c r="DX195" s="389"/>
      <c r="DY195" s="390"/>
      <c r="DZ195" s="391"/>
      <c r="EA195" s="392"/>
      <c r="EB195" s="393"/>
      <c r="EC195" s="394"/>
      <c r="ED195" s="386"/>
      <c r="EE195" s="397"/>
      <c r="EF195" s="415"/>
      <c r="EG195" s="387"/>
      <c r="EH195" s="388"/>
      <c r="EI195" s="389"/>
      <c r="EJ195" s="389"/>
      <c r="EK195" s="390"/>
      <c r="EL195" s="391"/>
      <c r="EM195" s="392"/>
      <c r="EN195" s="393"/>
      <c r="EO195" s="394"/>
      <c r="EP195" s="386"/>
      <c r="EQ195" s="397"/>
      <c r="ER195" s="418"/>
      <c r="ES195" s="387"/>
      <c r="ET195" s="388"/>
      <c r="EU195" s="389"/>
      <c r="EV195" s="389"/>
      <c r="EW195" s="390"/>
      <c r="EX195" s="391"/>
      <c r="EY195" s="392"/>
      <c r="EZ195" s="393"/>
      <c r="FA195" s="394"/>
      <c r="FB195" s="386"/>
      <c r="FC195" s="397"/>
      <c r="FD195" s="418"/>
      <c r="FE195" s="387"/>
      <c r="FF195" s="388"/>
      <c r="FG195" s="389"/>
      <c r="FH195" s="389"/>
      <c r="FI195" s="390"/>
      <c r="FJ195" s="391"/>
      <c r="FK195" s="392"/>
      <c r="FL195" s="393"/>
      <c r="FM195" s="394"/>
      <c r="FN195" s="386"/>
      <c r="FO195" s="397"/>
      <c r="FP195" s="418"/>
      <c r="FQ195" s="387"/>
      <c r="FR195" s="388"/>
      <c r="FS195" s="389"/>
      <c r="FT195" s="389"/>
      <c r="FU195" s="390"/>
      <c r="FV195" s="391"/>
      <c r="FW195" s="392"/>
      <c r="FX195" s="393"/>
      <c r="FY195" s="394"/>
      <c r="FZ195" s="386"/>
      <c r="GA195" s="395"/>
      <c r="GB195" s="418"/>
      <c r="GC195" s="387"/>
      <c r="GD195" s="388"/>
      <c r="GE195" s="389"/>
      <c r="GF195" s="389"/>
      <c r="GG195" s="390"/>
      <c r="GH195" s="391"/>
      <c r="GI195" s="392"/>
      <c r="GJ195" s="393"/>
      <c r="GK195" s="394"/>
      <c r="GL195" s="386"/>
      <c r="GM195" s="397"/>
      <c r="GN195" s="418"/>
      <c r="GO195" s="387"/>
      <c r="GP195" s="388"/>
      <c r="GQ195" s="389"/>
      <c r="GR195" s="389"/>
      <c r="GS195" s="390"/>
      <c r="GT195" s="391"/>
      <c r="GU195" s="392"/>
      <c r="GV195" s="393"/>
      <c r="GW195" s="394"/>
      <c r="GX195" s="386"/>
      <c r="GY195" s="395"/>
      <c r="GZ195" s="418"/>
      <c r="HA195" s="387"/>
      <c r="HB195" s="388"/>
      <c r="HC195" s="389"/>
      <c r="HD195" s="389"/>
      <c r="HE195" s="390"/>
      <c r="HF195" s="391"/>
      <c r="HG195" s="392"/>
      <c r="HH195" s="393"/>
      <c r="HI195" s="394"/>
      <c r="HJ195" s="386"/>
      <c r="HK195" s="397"/>
      <c r="HM195" s="387"/>
      <c r="HN195" s="388"/>
      <c r="HO195" s="396"/>
      <c r="HP195" s="389"/>
      <c r="HQ195" s="390"/>
      <c r="HR195" s="391"/>
      <c r="HS195" s="392"/>
      <c r="HT195" s="393"/>
      <c r="HU195" s="394"/>
      <c r="HV195" s="386"/>
      <c r="HW195" s="395"/>
      <c r="HY195" s="387"/>
      <c r="HZ195" s="388"/>
      <c r="IA195" s="419"/>
      <c r="IB195" s="419"/>
      <c r="IC195" s="390"/>
      <c r="ID195" s="391"/>
      <c r="IE195" s="392"/>
      <c r="IF195" s="393"/>
      <c r="IG195" s="394"/>
      <c r="IH195" s="386"/>
      <c r="II195" s="395"/>
      <c r="IK195" s="387"/>
      <c r="IL195" s="388"/>
      <c r="IM195" s="419"/>
      <c r="IN195" s="396"/>
      <c r="IO195" s="390"/>
      <c r="IP195" s="391"/>
      <c r="IQ195" s="392"/>
      <c r="IR195" s="393"/>
      <c r="IS195" s="394"/>
      <c r="IT195" s="386"/>
      <c r="IU195" s="395"/>
      <c r="IW195" s="387">
        <f t="shared" si="564"/>
        <v>43040</v>
      </c>
      <c r="IX195" s="388" t="str">
        <f t="shared" si="565"/>
        <v>Abe III</v>
      </c>
      <c r="IY195" s="396">
        <v>42284</v>
      </c>
      <c r="IZ195" s="396">
        <v>42585</v>
      </c>
      <c r="JA195" s="390" t="str">
        <f t="shared" si="567"/>
        <v>Taro Kono</v>
      </c>
      <c r="JB195" s="391" t="str">
        <f t="shared" si="568"/>
        <v>1963</v>
      </c>
      <c r="JC195" s="392" t="str">
        <f t="shared" si="569"/>
        <v>male</v>
      </c>
      <c r="JD195" s="393" t="s">
        <v>1335</v>
      </c>
      <c r="JE195" s="394" t="str">
        <f t="shared" si="455"/>
        <v>Kono_Taro_1963</v>
      </c>
      <c r="JF195" s="386" t="str">
        <f t="shared" si="570"/>
        <v/>
      </c>
      <c r="JG195" s="395"/>
      <c r="JH195" s="420" t="s">
        <v>1874</v>
      </c>
      <c r="JI195" s="387">
        <f t="shared" si="411"/>
        <v>44090</v>
      </c>
      <c r="JJ195" s="388" t="str">
        <f t="shared" si="412"/>
        <v>Abe IV</v>
      </c>
      <c r="JK195" s="419">
        <v>43375</v>
      </c>
      <c r="JL195" s="396">
        <v>43719</v>
      </c>
      <c r="JM195" s="390" t="str">
        <f t="shared" si="414"/>
        <v>Mitsuhiro Miyakoshi</v>
      </c>
      <c r="JN195" s="391" t="str">
        <f t="shared" si="415"/>
        <v>1950</v>
      </c>
      <c r="JO195" s="392" t="str">
        <f t="shared" si="416"/>
        <v>male</v>
      </c>
      <c r="JP195" s="393" t="str">
        <f t="shared" si="417"/>
        <v>jp_ldp01</v>
      </c>
      <c r="JQ195" s="394" t="str">
        <f t="shared" si="418"/>
        <v>Miyakoshi_Mitsuhiro_1950</v>
      </c>
      <c r="JR195" s="386" t="str">
        <f t="shared" si="419"/>
        <v/>
      </c>
      <c r="JS195" s="395"/>
      <c r="JT195" s="420" t="s">
        <v>2040</v>
      </c>
      <c r="JU195" s="387" t="str">
        <f t="shared" si="394"/>
        <v/>
      </c>
      <c r="JV195" s="388" t="str">
        <f t="shared" si="395"/>
        <v/>
      </c>
      <c r="JW195" s="419" t="str">
        <f t="shared" si="396"/>
        <v/>
      </c>
      <c r="JX195" s="396" t="str">
        <f t="shared" si="397"/>
        <v/>
      </c>
      <c r="JY195" s="390" t="str">
        <f t="shared" si="398"/>
        <v/>
      </c>
      <c r="JZ195" s="391" t="str">
        <f t="shared" si="399"/>
        <v/>
      </c>
      <c r="KA195" s="392" t="str">
        <f t="shared" si="400"/>
        <v/>
      </c>
      <c r="KB195" s="393" t="str">
        <f t="shared" si="401"/>
        <v/>
      </c>
      <c r="KC195" s="394" t="str">
        <f t="shared" si="402"/>
        <v/>
      </c>
      <c r="KD195" s="386" t="str">
        <f t="shared" si="403"/>
        <v/>
      </c>
      <c r="KE195" s="395"/>
      <c r="KG195" s="387" t="str">
        <f t="shared" si="385"/>
        <v/>
      </c>
      <c r="KH195" s="388" t="str">
        <f t="shared" si="386"/>
        <v/>
      </c>
      <c r="KI195" s="419" t="str">
        <f t="shared" si="387"/>
        <v/>
      </c>
      <c r="KJ195" s="396" t="str">
        <f t="shared" si="388"/>
        <v/>
      </c>
      <c r="KK195" s="390" t="str">
        <f t="shared" si="389"/>
        <v/>
      </c>
      <c r="KL195" s="391" t="str">
        <f t="shared" si="404"/>
        <v/>
      </c>
      <c r="KM195" s="392" t="str">
        <f t="shared" si="390"/>
        <v/>
      </c>
      <c r="KN195" s="393" t="str">
        <f t="shared" si="391"/>
        <v/>
      </c>
      <c r="KO195" s="394" t="str">
        <f t="shared" si="392"/>
        <v/>
      </c>
      <c r="KP195" s="386" t="str">
        <f t="shared" si="393"/>
        <v/>
      </c>
      <c r="KQ195" s="395"/>
    </row>
    <row r="196" spans="1:304" ht="13.5" customHeight="1">
      <c r="A196" s="385"/>
      <c r="B196" s="415" t="s">
        <v>1827</v>
      </c>
      <c r="E196" s="387"/>
      <c r="F196" s="399"/>
      <c r="G196" s="389"/>
      <c r="H196" s="389"/>
      <c r="I196" s="400"/>
      <c r="J196" s="391"/>
      <c r="K196" s="401"/>
      <c r="L196" s="393"/>
      <c r="M196" s="402"/>
      <c r="O196" s="397"/>
      <c r="P196" s="415"/>
      <c r="Q196" s="387"/>
      <c r="R196" s="399"/>
      <c r="S196" s="389"/>
      <c r="T196" s="389"/>
      <c r="U196" s="400"/>
      <c r="V196" s="391"/>
      <c r="W196" s="401"/>
      <c r="X196" s="393"/>
      <c r="Y196" s="402"/>
      <c r="AA196" s="397"/>
      <c r="AB196" s="415"/>
      <c r="AC196" s="387"/>
      <c r="AD196" s="399"/>
      <c r="AE196" s="389"/>
      <c r="AF196" s="389"/>
      <c r="AG196" s="400"/>
      <c r="AH196" s="391"/>
      <c r="AI196" s="401"/>
      <c r="AJ196" s="393"/>
      <c r="AK196" s="402"/>
      <c r="AL196" s="386"/>
      <c r="AM196" s="397"/>
      <c r="AN196" s="415"/>
      <c r="AO196" s="387"/>
      <c r="AP196" s="399"/>
      <c r="AQ196" s="389"/>
      <c r="AR196" s="389"/>
      <c r="AS196" s="400"/>
      <c r="AT196" s="391"/>
      <c r="AU196" s="401"/>
      <c r="AV196" s="393"/>
      <c r="AW196" s="402"/>
      <c r="AX196" s="386"/>
      <c r="AY196" s="397"/>
      <c r="AZ196" s="415"/>
      <c r="BA196" s="387"/>
      <c r="BB196" s="399"/>
      <c r="BC196" s="389"/>
      <c r="BD196" s="389"/>
      <c r="BE196" s="400"/>
      <c r="BF196" s="391"/>
      <c r="BG196" s="401"/>
      <c r="BH196" s="393"/>
      <c r="BI196" s="402"/>
      <c r="BJ196" s="386"/>
      <c r="BK196" s="397"/>
      <c r="BL196" s="415"/>
      <c r="BM196" s="387"/>
      <c r="BN196" s="399"/>
      <c r="BO196" s="389"/>
      <c r="BP196" s="389"/>
      <c r="BQ196" s="400"/>
      <c r="BR196" s="391"/>
      <c r="BS196" s="401"/>
      <c r="BT196" s="393"/>
      <c r="BU196" s="402"/>
      <c r="BV196" s="386"/>
      <c r="BW196" s="397"/>
      <c r="BX196" s="421"/>
      <c r="BY196" s="387"/>
      <c r="BZ196" s="399"/>
      <c r="CA196" s="389"/>
      <c r="CB196" s="389"/>
      <c r="CC196" s="400"/>
      <c r="CD196" s="391"/>
      <c r="CE196" s="401"/>
      <c r="CF196" s="393"/>
      <c r="CG196" s="402"/>
      <c r="CH196" s="386"/>
      <c r="CI196" s="397"/>
      <c r="CJ196" s="421"/>
      <c r="CK196" s="387"/>
      <c r="CL196" s="399"/>
      <c r="CM196" s="389"/>
      <c r="CN196" s="389"/>
      <c r="CO196" s="400"/>
      <c r="CP196" s="391"/>
      <c r="CQ196" s="401"/>
      <c r="CR196" s="393"/>
      <c r="CS196" s="402"/>
      <c r="CT196" s="386"/>
      <c r="CU196" s="397"/>
      <c r="CV196" s="415"/>
      <c r="CW196" s="387"/>
      <c r="CX196" s="388"/>
      <c r="CY196" s="389"/>
      <c r="CZ196" s="389"/>
      <c r="DA196" s="390"/>
      <c r="DB196" s="391"/>
      <c r="DC196" s="392"/>
      <c r="DD196" s="393"/>
      <c r="DE196" s="394"/>
      <c r="DF196" s="386"/>
      <c r="DG196" s="397"/>
      <c r="DH196" s="415"/>
      <c r="DI196" s="387"/>
      <c r="DJ196" s="388"/>
      <c r="DK196" s="389"/>
      <c r="DL196" s="389"/>
      <c r="DM196" s="390"/>
      <c r="DN196" s="391"/>
      <c r="DO196" s="392"/>
      <c r="DP196" s="393"/>
      <c r="DQ196" s="394"/>
      <c r="DR196" s="386"/>
      <c r="DS196" s="397"/>
      <c r="DT196" s="415"/>
      <c r="DU196" s="387"/>
      <c r="DV196" s="388"/>
      <c r="DW196" s="389"/>
      <c r="DX196" s="389"/>
      <c r="DY196" s="390"/>
      <c r="DZ196" s="391"/>
      <c r="EA196" s="392"/>
      <c r="EB196" s="393"/>
      <c r="EC196" s="394"/>
      <c r="ED196" s="386"/>
      <c r="EE196" s="397"/>
      <c r="EF196" s="415"/>
      <c r="EG196" s="387"/>
      <c r="EH196" s="388"/>
      <c r="EI196" s="389"/>
      <c r="EJ196" s="389"/>
      <c r="EK196" s="390"/>
      <c r="EL196" s="391"/>
      <c r="EM196" s="392"/>
      <c r="EN196" s="393"/>
      <c r="EO196" s="394"/>
      <c r="EP196" s="386"/>
      <c r="EQ196" s="397"/>
      <c r="ER196" s="418"/>
      <c r="ES196" s="387"/>
      <c r="ET196" s="388"/>
      <c r="EU196" s="389"/>
      <c r="EV196" s="389"/>
      <c r="EW196" s="390"/>
      <c r="EX196" s="391"/>
      <c r="EY196" s="392"/>
      <c r="EZ196" s="393"/>
      <c r="FA196" s="394"/>
      <c r="FB196" s="386"/>
      <c r="FC196" s="397"/>
      <c r="FD196" s="418"/>
      <c r="FE196" s="387"/>
      <c r="FF196" s="388"/>
      <c r="FG196" s="389"/>
      <c r="FH196" s="389"/>
      <c r="FI196" s="390"/>
      <c r="FJ196" s="391"/>
      <c r="FK196" s="392"/>
      <c r="FL196" s="393"/>
      <c r="FM196" s="394"/>
      <c r="FN196" s="386"/>
      <c r="FO196" s="397"/>
      <c r="FP196" s="418"/>
      <c r="FQ196" s="387"/>
      <c r="FR196" s="388"/>
      <c r="FS196" s="389"/>
      <c r="FT196" s="389"/>
      <c r="FU196" s="390"/>
      <c r="FV196" s="391"/>
      <c r="FW196" s="392"/>
      <c r="FX196" s="393"/>
      <c r="FY196" s="394"/>
      <c r="FZ196" s="386"/>
      <c r="GA196" s="395"/>
      <c r="GB196" s="418"/>
      <c r="GC196" s="387"/>
      <c r="GD196" s="388"/>
      <c r="GE196" s="389"/>
      <c r="GF196" s="389"/>
      <c r="GG196" s="390"/>
      <c r="GH196" s="391"/>
      <c r="GI196" s="392"/>
      <c r="GJ196" s="393"/>
      <c r="GK196" s="394"/>
      <c r="GL196" s="386"/>
      <c r="GM196" s="397"/>
      <c r="GN196" s="418"/>
      <c r="GO196" s="387"/>
      <c r="GP196" s="388"/>
      <c r="GQ196" s="389"/>
      <c r="GR196" s="389"/>
      <c r="GS196" s="390"/>
      <c r="GT196" s="391"/>
      <c r="GU196" s="392"/>
      <c r="GV196" s="393"/>
      <c r="GW196" s="394"/>
      <c r="GX196" s="386"/>
      <c r="GY196" s="395"/>
      <c r="GZ196" s="418"/>
      <c r="HA196" s="387"/>
      <c r="HB196" s="388"/>
      <c r="HC196" s="389"/>
      <c r="HD196" s="389"/>
      <c r="HE196" s="390"/>
      <c r="HF196" s="391"/>
      <c r="HG196" s="392"/>
      <c r="HH196" s="393"/>
      <c r="HI196" s="394"/>
      <c r="HJ196" s="386"/>
      <c r="HK196" s="397"/>
      <c r="HM196" s="387"/>
      <c r="HN196" s="388"/>
      <c r="HO196" s="396"/>
      <c r="HP196" s="389"/>
      <c r="HQ196" s="390"/>
      <c r="HR196" s="391"/>
      <c r="HS196" s="392"/>
      <c r="HT196" s="393"/>
      <c r="HU196" s="394"/>
      <c r="HV196" s="386"/>
      <c r="HW196" s="395"/>
      <c r="HY196" s="387"/>
      <c r="HZ196" s="388"/>
      <c r="IA196" s="419"/>
      <c r="IB196" s="419"/>
      <c r="IC196" s="390"/>
      <c r="ID196" s="391"/>
      <c r="IE196" s="392"/>
      <c r="IF196" s="393"/>
      <c r="IG196" s="394"/>
      <c r="IH196" s="386"/>
      <c r="II196" s="395"/>
      <c r="IK196" s="387"/>
      <c r="IL196" s="388"/>
      <c r="IM196" s="419"/>
      <c r="IN196" s="396"/>
      <c r="IO196" s="390"/>
      <c r="IP196" s="391"/>
      <c r="IQ196" s="392"/>
      <c r="IR196" s="393"/>
      <c r="IS196" s="394"/>
      <c r="IT196" s="386"/>
      <c r="IU196" s="395"/>
      <c r="IW196" s="387">
        <f t="shared" si="564"/>
        <v>43040</v>
      </c>
      <c r="IX196" s="388" t="str">
        <f t="shared" ref="IX196:IX197" si="571">IF(JA196="","",IW$1)</f>
        <v>Abe III</v>
      </c>
      <c r="IY196" s="396">
        <v>42585</v>
      </c>
      <c r="IZ196" s="396">
        <v>42950</v>
      </c>
      <c r="JA196" s="390" t="str">
        <f t="shared" ref="JA196:JA197" si="572">IF(JH196="","",IF(ISNUMBER(SEARCH(":",JH196)),MID(JH196,FIND(":",JH196)+2,FIND("(",JH196)-FIND(":",JH196)-3),LEFT(JH196,FIND("(",JH196)-2)))</f>
        <v>Kozo Yamamoto</v>
      </c>
      <c r="JB196" s="391" t="str">
        <f t="shared" ref="JB196:JB197" si="573">IF(JH196="","",MID(JH196,FIND("(",JH196)+1,4))</f>
        <v>1948</v>
      </c>
      <c r="JC196" s="392" t="str">
        <f t="shared" ref="JC196:JC197" si="574">IF(ISNUMBER(SEARCH("*female*",JH196)),"female",IF(ISNUMBER(SEARCH("*male*",JH196)),"male",""))</f>
        <v>male</v>
      </c>
      <c r="JD196" s="393" t="s">
        <v>1335</v>
      </c>
      <c r="JE196" s="394" t="str">
        <f t="shared" ref="JE196:JE197" si="575">IF(JA196="","",(MID(JA196,(SEARCH("^^",SUBSTITUTE(JA196," ","^^",LEN(JA196)-LEN(SUBSTITUTE(JA196," ","")))))+1,99)&amp;"_"&amp;LEFT(JA196,FIND(" ",JA196)-1)&amp;"_"&amp;JB196))</f>
        <v>Yamamoto_Kozo_1948</v>
      </c>
      <c r="JF196" s="386" t="str">
        <f t="shared" ref="JF196:JF197" si="576">IF(JH196="","",IF((LEN(JH196)-LEN(SUBSTITUTE(JH196,"male","")))/LEN("male")&gt;1,"!",IF(RIGHT(JH196,1)=")","",IF(RIGHT(JH196,2)=") ","",IF(RIGHT(JH196,2)=").","","!!")))))</f>
        <v/>
      </c>
      <c r="JG196" s="395"/>
      <c r="JH196" s="420" t="s">
        <v>1888</v>
      </c>
      <c r="JI196" s="387">
        <f t="shared" si="411"/>
        <v>44090</v>
      </c>
      <c r="JJ196" s="388" t="str">
        <f t="shared" si="412"/>
        <v>Abe IV</v>
      </c>
      <c r="JK196" s="396">
        <v>43719</v>
      </c>
      <c r="JL196" s="396">
        <f t="shared" si="413"/>
        <v>44090</v>
      </c>
      <c r="JM196" s="390" t="str">
        <f t="shared" si="414"/>
        <v>Ryota Takeda</v>
      </c>
      <c r="JN196" s="391" t="str">
        <f t="shared" si="415"/>
        <v>1968</v>
      </c>
      <c r="JO196" s="392" t="str">
        <f t="shared" si="416"/>
        <v>male</v>
      </c>
      <c r="JP196" s="393" t="str">
        <f t="shared" si="417"/>
        <v>jp_ldp01</v>
      </c>
      <c r="JQ196" s="394" t="str">
        <f t="shared" si="418"/>
        <v>Takeda_Ryota_1968</v>
      </c>
      <c r="JR196" s="386" t="str">
        <f t="shared" si="419"/>
        <v/>
      </c>
      <c r="JS196" s="395"/>
      <c r="JT196" s="420" t="s">
        <v>2073</v>
      </c>
      <c r="JU196" s="387" t="str">
        <f t="shared" si="394"/>
        <v/>
      </c>
      <c r="JV196" s="388" t="str">
        <f t="shared" si="395"/>
        <v/>
      </c>
      <c r="JW196" s="419" t="str">
        <f t="shared" si="396"/>
        <v/>
      </c>
      <c r="JX196" s="396" t="str">
        <f t="shared" si="397"/>
        <v/>
      </c>
      <c r="JY196" s="390" t="str">
        <f t="shared" si="398"/>
        <v/>
      </c>
      <c r="JZ196" s="391" t="str">
        <f t="shared" si="399"/>
        <v/>
      </c>
      <c r="KA196" s="392" t="str">
        <f t="shared" si="400"/>
        <v/>
      </c>
      <c r="KB196" s="393" t="str">
        <f t="shared" si="401"/>
        <v/>
      </c>
      <c r="KC196" s="394" t="str">
        <f t="shared" si="402"/>
        <v/>
      </c>
      <c r="KD196" s="386" t="str">
        <f t="shared" si="403"/>
        <v/>
      </c>
      <c r="KE196" s="395"/>
      <c r="KG196" s="387" t="str">
        <f t="shared" si="385"/>
        <v/>
      </c>
      <c r="KH196" s="388" t="str">
        <f t="shared" si="386"/>
        <v/>
      </c>
      <c r="KI196" s="419" t="str">
        <f t="shared" si="387"/>
        <v/>
      </c>
      <c r="KJ196" s="396" t="str">
        <f t="shared" si="388"/>
        <v/>
      </c>
      <c r="KK196" s="390" t="str">
        <f t="shared" si="389"/>
        <v/>
      </c>
      <c r="KL196" s="391" t="str">
        <f t="shared" si="404"/>
        <v/>
      </c>
      <c r="KM196" s="392" t="str">
        <f t="shared" si="390"/>
        <v/>
      </c>
      <c r="KN196" s="393" t="str">
        <f t="shared" si="391"/>
        <v/>
      </c>
      <c r="KO196" s="394" t="str">
        <f t="shared" si="392"/>
        <v/>
      </c>
      <c r="KP196" s="386" t="str">
        <f t="shared" si="393"/>
        <v/>
      </c>
      <c r="KQ196" s="395"/>
    </row>
    <row r="197" spans="1:304" ht="13.5" customHeight="1">
      <c r="A197" s="385"/>
      <c r="B197" s="415" t="s">
        <v>1827</v>
      </c>
      <c r="E197" s="387"/>
      <c r="F197" s="399"/>
      <c r="G197" s="389"/>
      <c r="H197" s="389"/>
      <c r="I197" s="400"/>
      <c r="J197" s="391"/>
      <c r="K197" s="401"/>
      <c r="L197" s="393"/>
      <c r="M197" s="402"/>
      <c r="O197" s="397"/>
      <c r="P197" s="415"/>
      <c r="Q197" s="387"/>
      <c r="R197" s="399"/>
      <c r="S197" s="389"/>
      <c r="T197" s="389"/>
      <c r="U197" s="400"/>
      <c r="V197" s="391"/>
      <c r="W197" s="401"/>
      <c r="X197" s="393"/>
      <c r="Y197" s="402"/>
      <c r="AA197" s="397"/>
      <c r="AB197" s="415"/>
      <c r="AC197" s="387"/>
      <c r="AD197" s="399"/>
      <c r="AE197" s="389"/>
      <c r="AF197" s="389"/>
      <c r="AG197" s="400"/>
      <c r="AH197" s="391"/>
      <c r="AI197" s="401"/>
      <c r="AJ197" s="393"/>
      <c r="AK197" s="402"/>
      <c r="AL197" s="386"/>
      <c r="AM197" s="397"/>
      <c r="AN197" s="415"/>
      <c r="AO197" s="387"/>
      <c r="AP197" s="399"/>
      <c r="AQ197" s="389"/>
      <c r="AR197" s="389"/>
      <c r="AS197" s="400"/>
      <c r="AT197" s="391"/>
      <c r="AU197" s="401"/>
      <c r="AV197" s="393"/>
      <c r="AW197" s="402"/>
      <c r="AX197" s="386"/>
      <c r="AY197" s="397"/>
      <c r="AZ197" s="415"/>
      <c r="BA197" s="387"/>
      <c r="BB197" s="399"/>
      <c r="BC197" s="389"/>
      <c r="BD197" s="389"/>
      <c r="BE197" s="400"/>
      <c r="BF197" s="391"/>
      <c r="BG197" s="401"/>
      <c r="BH197" s="393"/>
      <c r="BI197" s="402"/>
      <c r="BJ197" s="386"/>
      <c r="BK197" s="397"/>
      <c r="BL197" s="415"/>
      <c r="BM197" s="387"/>
      <c r="BN197" s="399"/>
      <c r="BO197" s="389"/>
      <c r="BP197" s="389"/>
      <c r="BQ197" s="400"/>
      <c r="BR197" s="391"/>
      <c r="BS197" s="401"/>
      <c r="BT197" s="393"/>
      <c r="BU197" s="402"/>
      <c r="BV197" s="386"/>
      <c r="BW197" s="397"/>
      <c r="BX197" s="421"/>
      <c r="BY197" s="387"/>
      <c r="BZ197" s="399"/>
      <c r="CA197" s="389"/>
      <c r="CB197" s="389"/>
      <c r="CC197" s="400"/>
      <c r="CD197" s="391"/>
      <c r="CE197" s="401"/>
      <c r="CF197" s="393"/>
      <c r="CG197" s="402"/>
      <c r="CH197" s="386"/>
      <c r="CI197" s="397"/>
      <c r="CJ197" s="421"/>
      <c r="CK197" s="387"/>
      <c r="CL197" s="399"/>
      <c r="CM197" s="389"/>
      <c r="CN197" s="389"/>
      <c r="CO197" s="400"/>
      <c r="CP197" s="391"/>
      <c r="CQ197" s="401"/>
      <c r="CR197" s="393"/>
      <c r="CS197" s="402"/>
      <c r="CT197" s="386"/>
      <c r="CU197" s="397"/>
      <c r="CV197" s="415"/>
      <c r="CW197" s="387"/>
      <c r="CX197" s="388"/>
      <c r="CY197" s="389"/>
      <c r="CZ197" s="389"/>
      <c r="DA197" s="390"/>
      <c r="DB197" s="391"/>
      <c r="DC197" s="392"/>
      <c r="DD197" s="393"/>
      <c r="DE197" s="394"/>
      <c r="DF197" s="386"/>
      <c r="DG197" s="397"/>
      <c r="DH197" s="415"/>
      <c r="DI197" s="387"/>
      <c r="DJ197" s="388"/>
      <c r="DK197" s="389"/>
      <c r="DL197" s="389"/>
      <c r="DM197" s="390"/>
      <c r="DN197" s="391"/>
      <c r="DO197" s="392"/>
      <c r="DP197" s="393"/>
      <c r="DQ197" s="394"/>
      <c r="DR197" s="386"/>
      <c r="DS197" s="397"/>
      <c r="DT197" s="415"/>
      <c r="DU197" s="387"/>
      <c r="DV197" s="388"/>
      <c r="DW197" s="389"/>
      <c r="DX197" s="389"/>
      <c r="DY197" s="390"/>
      <c r="DZ197" s="391"/>
      <c r="EA197" s="392"/>
      <c r="EB197" s="393"/>
      <c r="EC197" s="394"/>
      <c r="ED197" s="386"/>
      <c r="EE197" s="397"/>
      <c r="EF197" s="415"/>
      <c r="EG197" s="387"/>
      <c r="EH197" s="388"/>
      <c r="EI197" s="389"/>
      <c r="EJ197" s="389"/>
      <c r="EK197" s="390"/>
      <c r="EL197" s="391"/>
      <c r="EM197" s="392"/>
      <c r="EN197" s="393"/>
      <c r="EO197" s="394"/>
      <c r="EP197" s="386"/>
      <c r="EQ197" s="397"/>
      <c r="ER197" s="418"/>
      <c r="ES197" s="387"/>
      <c r="ET197" s="388"/>
      <c r="EU197" s="389"/>
      <c r="EV197" s="389"/>
      <c r="EW197" s="390"/>
      <c r="EX197" s="391"/>
      <c r="EY197" s="392"/>
      <c r="EZ197" s="393"/>
      <c r="FA197" s="394"/>
      <c r="FB197" s="386"/>
      <c r="FC197" s="397"/>
      <c r="FD197" s="418"/>
      <c r="FE197" s="387"/>
      <c r="FF197" s="388"/>
      <c r="FG197" s="389"/>
      <c r="FH197" s="389"/>
      <c r="FI197" s="390"/>
      <c r="FJ197" s="391"/>
      <c r="FK197" s="392"/>
      <c r="FL197" s="393"/>
      <c r="FM197" s="394"/>
      <c r="FN197" s="386"/>
      <c r="FO197" s="397"/>
      <c r="FP197" s="418"/>
      <c r="FQ197" s="387"/>
      <c r="FR197" s="388"/>
      <c r="FS197" s="389"/>
      <c r="FT197" s="389"/>
      <c r="FU197" s="390"/>
      <c r="FV197" s="391"/>
      <c r="FW197" s="392"/>
      <c r="FX197" s="393"/>
      <c r="FY197" s="394"/>
      <c r="FZ197" s="386"/>
      <c r="GA197" s="395"/>
      <c r="GB197" s="418"/>
      <c r="GC197" s="387"/>
      <c r="GD197" s="388"/>
      <c r="GE197" s="389"/>
      <c r="GF197" s="389"/>
      <c r="GG197" s="390"/>
      <c r="GH197" s="391"/>
      <c r="GI197" s="392"/>
      <c r="GJ197" s="393"/>
      <c r="GK197" s="394"/>
      <c r="GL197" s="386"/>
      <c r="GM197" s="397"/>
      <c r="GN197" s="418"/>
      <c r="GO197" s="387"/>
      <c r="GP197" s="388"/>
      <c r="GQ197" s="389"/>
      <c r="GR197" s="389"/>
      <c r="GS197" s="390"/>
      <c r="GT197" s="391"/>
      <c r="GU197" s="392"/>
      <c r="GV197" s="393"/>
      <c r="GW197" s="394"/>
      <c r="GX197" s="386"/>
      <c r="GY197" s="395"/>
      <c r="GZ197" s="418"/>
      <c r="HA197" s="387"/>
      <c r="HB197" s="388"/>
      <c r="HC197" s="389"/>
      <c r="HD197" s="389"/>
      <c r="HE197" s="390"/>
      <c r="HF197" s="391"/>
      <c r="HG197" s="392"/>
      <c r="HH197" s="393"/>
      <c r="HI197" s="394"/>
      <c r="HJ197" s="386"/>
      <c r="HK197" s="397"/>
      <c r="HM197" s="387"/>
      <c r="HN197" s="388"/>
      <c r="HO197" s="396"/>
      <c r="HP197" s="389"/>
      <c r="HQ197" s="390"/>
      <c r="HR197" s="391"/>
      <c r="HS197" s="392"/>
      <c r="HT197" s="393"/>
      <c r="HU197" s="394"/>
      <c r="HV197" s="386"/>
      <c r="HW197" s="395"/>
      <c r="HY197" s="387"/>
      <c r="HZ197" s="388"/>
      <c r="IA197" s="419"/>
      <c r="IB197" s="419"/>
      <c r="IC197" s="390"/>
      <c r="ID197" s="391"/>
      <c r="IE197" s="392"/>
      <c r="IF197" s="393"/>
      <c r="IG197" s="394"/>
      <c r="IH197" s="386"/>
      <c r="II197" s="395"/>
      <c r="IK197" s="387"/>
      <c r="IL197" s="388"/>
      <c r="IM197" s="419"/>
      <c r="IN197" s="396"/>
      <c r="IO197" s="390"/>
      <c r="IP197" s="391"/>
      <c r="IQ197" s="392"/>
      <c r="IR197" s="393"/>
      <c r="IS197" s="394"/>
      <c r="IT197" s="386"/>
      <c r="IU197" s="395"/>
      <c r="IW197" s="387">
        <f t="shared" ref="IW197" si="577">IF(JA197="","",IW$3)</f>
        <v>43040</v>
      </c>
      <c r="IX197" s="388" t="str">
        <f t="shared" si="571"/>
        <v>Abe III</v>
      </c>
      <c r="IY197" s="419">
        <v>42950</v>
      </c>
      <c r="IZ197" s="396">
        <f t="shared" ref="IZ197" si="578">IF(JA197="","",IW$3)</f>
        <v>43040</v>
      </c>
      <c r="JA197" s="390" t="str">
        <f t="shared" si="572"/>
        <v>Hiroshi Kajiyama</v>
      </c>
      <c r="JB197" s="391" t="str">
        <f t="shared" si="573"/>
        <v>1955</v>
      </c>
      <c r="JC197" s="392" t="str">
        <f t="shared" si="574"/>
        <v>male</v>
      </c>
      <c r="JD197" s="393" t="str">
        <f t="shared" ref="JD197" si="579">IF(JH197="","",IF(ISERROR(MID(JH197,FIND("male,",JH197)+6,(FIND(")",JH197)-(FIND("male,",JH197)+6))))=TRUE,"missing/error",MID(JH197,FIND("male,",JH197)+6,(FIND(")",JH197)-(FIND("male,",JH197)+6)))))</f>
        <v>jp_ldp01</v>
      </c>
      <c r="JE197" s="394" t="str">
        <f t="shared" si="575"/>
        <v>Kajiyama_Hiroshi_1955</v>
      </c>
      <c r="JF197" s="386" t="str">
        <f t="shared" si="576"/>
        <v/>
      </c>
      <c r="JG197" s="395"/>
      <c r="JH197" s="420" t="s">
        <v>2018</v>
      </c>
      <c r="JI197" s="387" t="str">
        <f t="shared" si="411"/>
        <v/>
      </c>
      <c r="JJ197" s="388" t="str">
        <f t="shared" si="412"/>
        <v/>
      </c>
      <c r="JK197" s="419" t="str">
        <f t="shared" si="420"/>
        <v/>
      </c>
      <c r="JL197" s="396" t="str">
        <f t="shared" si="413"/>
        <v/>
      </c>
      <c r="JM197" s="390" t="str">
        <f t="shared" si="414"/>
        <v/>
      </c>
      <c r="JN197" s="391" t="str">
        <f t="shared" si="415"/>
        <v/>
      </c>
      <c r="JO197" s="392" t="str">
        <f t="shared" si="416"/>
        <v/>
      </c>
      <c r="JP197" s="393" t="str">
        <f t="shared" si="417"/>
        <v/>
      </c>
      <c r="JQ197" s="394" t="str">
        <f t="shared" si="418"/>
        <v/>
      </c>
      <c r="JR197" s="386" t="str">
        <f t="shared" si="419"/>
        <v/>
      </c>
      <c r="JS197" s="395"/>
      <c r="JT197" s="420" t="s">
        <v>292</v>
      </c>
      <c r="JU197" s="387" t="str">
        <f t="shared" si="394"/>
        <v/>
      </c>
      <c r="JV197" s="388" t="str">
        <f t="shared" si="395"/>
        <v/>
      </c>
      <c r="JW197" s="419" t="str">
        <f t="shared" si="396"/>
        <v/>
      </c>
      <c r="JX197" s="396" t="str">
        <f t="shared" si="397"/>
        <v/>
      </c>
      <c r="JY197" s="390" t="str">
        <f t="shared" si="398"/>
        <v/>
      </c>
      <c r="JZ197" s="391" t="str">
        <f t="shared" si="399"/>
        <v/>
      </c>
      <c r="KA197" s="392" t="str">
        <f t="shared" si="400"/>
        <v/>
      </c>
      <c r="KB197" s="393" t="str">
        <f t="shared" si="401"/>
        <v/>
      </c>
      <c r="KC197" s="394" t="str">
        <f t="shared" si="402"/>
        <v/>
      </c>
      <c r="KD197" s="386" t="str">
        <f t="shared" si="403"/>
        <v/>
      </c>
      <c r="KE197" s="395"/>
      <c r="KG197" s="387" t="str">
        <f t="shared" si="385"/>
        <v/>
      </c>
      <c r="KH197" s="388" t="str">
        <f t="shared" si="386"/>
        <v/>
      </c>
      <c r="KI197" s="419" t="str">
        <f t="shared" si="387"/>
        <v/>
      </c>
      <c r="KJ197" s="396" t="str">
        <f t="shared" si="388"/>
        <v/>
      </c>
      <c r="KK197" s="390" t="str">
        <f t="shared" si="389"/>
        <v/>
      </c>
      <c r="KL197" s="391" t="str">
        <f t="shared" si="404"/>
        <v/>
      </c>
      <c r="KM197" s="392" t="str">
        <f t="shared" si="390"/>
        <v/>
      </c>
      <c r="KN197" s="393" t="str">
        <f t="shared" si="391"/>
        <v/>
      </c>
      <c r="KO197" s="394" t="str">
        <f t="shared" si="392"/>
        <v/>
      </c>
      <c r="KP197" s="386" t="str">
        <f t="shared" si="393"/>
        <v/>
      </c>
      <c r="KQ197" s="395"/>
    </row>
    <row r="198" spans="1:304" ht="13.5" customHeight="1">
      <c r="A198" s="385"/>
      <c r="B198" s="415" t="s">
        <v>1828</v>
      </c>
      <c r="E198" s="387" t="str">
        <f t="shared" si="499"/>
        <v/>
      </c>
      <c r="F198" s="399"/>
      <c r="G198" s="389" t="s">
        <v>292</v>
      </c>
      <c r="H198" s="389" t="s">
        <v>292</v>
      </c>
      <c r="I198" s="400"/>
      <c r="J198" s="391" t="s">
        <v>292</v>
      </c>
      <c r="K198" s="401"/>
      <c r="L198" s="393"/>
      <c r="M198" s="402"/>
      <c r="O198" s="397"/>
      <c r="P198" s="415"/>
      <c r="Q198" s="387" t="str">
        <f t="shared" si="500"/>
        <v/>
      </c>
      <c r="R198" s="399"/>
      <c r="S198" s="389" t="s">
        <v>292</v>
      </c>
      <c r="T198" s="389" t="s">
        <v>292</v>
      </c>
      <c r="U198" s="400"/>
      <c r="V198" s="391" t="s">
        <v>292</v>
      </c>
      <c r="W198" s="401"/>
      <c r="X198" s="393"/>
      <c r="Y198" s="402"/>
      <c r="AA198" s="397"/>
      <c r="AB198" s="415"/>
      <c r="AC198" s="387" t="str">
        <f t="shared" si="501"/>
        <v/>
      </c>
      <c r="AD198" s="399"/>
      <c r="AE198" s="389" t="s">
        <v>292</v>
      </c>
      <c r="AF198" s="389" t="s">
        <v>292</v>
      </c>
      <c r="AG198" s="400"/>
      <c r="AH198" s="391" t="s">
        <v>292</v>
      </c>
      <c r="AI198" s="401"/>
      <c r="AJ198" s="393"/>
      <c r="AK198" s="402"/>
      <c r="AL198" s="386"/>
      <c r="AM198" s="397"/>
      <c r="AN198" s="415"/>
      <c r="AO198" s="387" t="str">
        <f t="shared" si="502"/>
        <v/>
      </c>
      <c r="AP198" s="399"/>
      <c r="AQ198" s="389" t="s">
        <v>292</v>
      </c>
      <c r="AR198" s="389" t="s">
        <v>292</v>
      </c>
      <c r="AS198" s="400"/>
      <c r="AT198" s="391" t="s">
        <v>292</v>
      </c>
      <c r="AU198" s="401"/>
      <c r="AV198" s="393"/>
      <c r="AW198" s="402"/>
      <c r="AX198" s="386"/>
      <c r="AY198" s="397"/>
      <c r="AZ198" s="415"/>
      <c r="BA198" s="387" t="str">
        <f t="shared" si="503"/>
        <v/>
      </c>
      <c r="BB198" s="399"/>
      <c r="BC198" s="389" t="s">
        <v>292</v>
      </c>
      <c r="BD198" s="389" t="s">
        <v>292</v>
      </c>
      <c r="BE198" s="400"/>
      <c r="BF198" s="391" t="s">
        <v>292</v>
      </c>
      <c r="BG198" s="401"/>
      <c r="BH198" s="393"/>
      <c r="BI198" s="402"/>
      <c r="BJ198" s="386"/>
      <c r="BK198" s="397"/>
      <c r="BL198" s="415"/>
      <c r="BM198" s="387" t="str">
        <f t="shared" si="504"/>
        <v/>
      </c>
      <c r="BN198" s="399"/>
      <c r="BO198" s="389" t="s">
        <v>292</v>
      </c>
      <c r="BP198" s="389" t="s">
        <v>292</v>
      </c>
      <c r="BQ198" s="400"/>
      <c r="BR198" s="391" t="s">
        <v>292</v>
      </c>
      <c r="BS198" s="401"/>
      <c r="BT198" s="393"/>
      <c r="BU198" s="402"/>
      <c r="BV198" s="386"/>
      <c r="BW198" s="397"/>
      <c r="BX198" s="421"/>
      <c r="BY198" s="387" t="str">
        <f t="shared" si="505"/>
        <v/>
      </c>
      <c r="BZ198" s="399"/>
      <c r="CA198" s="389" t="s">
        <v>292</v>
      </c>
      <c r="CB198" s="389" t="s">
        <v>292</v>
      </c>
      <c r="CC198" s="400"/>
      <c r="CD198" s="391" t="s">
        <v>292</v>
      </c>
      <c r="CE198" s="401"/>
      <c r="CF198" s="393"/>
      <c r="CG198" s="402"/>
      <c r="CH198" s="386"/>
      <c r="CI198" s="397"/>
      <c r="CJ198" s="421"/>
      <c r="CK198" s="387" t="str">
        <f t="shared" si="506"/>
        <v/>
      </c>
      <c r="CL198" s="399"/>
      <c r="CM198" s="389" t="s">
        <v>292</v>
      </c>
      <c r="CN198" s="389" t="s">
        <v>292</v>
      </c>
      <c r="CO198" s="400"/>
      <c r="CP198" s="391" t="s">
        <v>292</v>
      </c>
      <c r="CQ198" s="401"/>
      <c r="CR198" s="393"/>
      <c r="CS198" s="402"/>
      <c r="CT198" s="386"/>
      <c r="CU198" s="397"/>
      <c r="CV198" s="415"/>
      <c r="CW198" s="387" t="str">
        <f t="shared" si="507"/>
        <v/>
      </c>
      <c r="CX198" s="388" t="s">
        <v>292</v>
      </c>
      <c r="CY198" s="389" t="s">
        <v>292</v>
      </c>
      <c r="CZ198" s="389" t="s">
        <v>292</v>
      </c>
      <c r="DA198" s="390" t="s">
        <v>292</v>
      </c>
      <c r="DB198" s="391" t="s">
        <v>292</v>
      </c>
      <c r="DC198" s="392" t="s">
        <v>292</v>
      </c>
      <c r="DD198" s="393" t="s">
        <v>292</v>
      </c>
      <c r="DE198" s="394" t="s">
        <v>292</v>
      </c>
      <c r="DF198" s="386"/>
      <c r="DG198" s="397"/>
      <c r="DH198" s="415"/>
      <c r="DI198" s="387" t="str">
        <f t="shared" si="508"/>
        <v/>
      </c>
      <c r="DJ198" s="388" t="s">
        <v>292</v>
      </c>
      <c r="DK198" s="389" t="s">
        <v>292</v>
      </c>
      <c r="DL198" s="389" t="s">
        <v>292</v>
      </c>
      <c r="DM198" s="390" t="s">
        <v>292</v>
      </c>
      <c r="DN198" s="391" t="s">
        <v>292</v>
      </c>
      <c r="DO198" s="392" t="s">
        <v>292</v>
      </c>
      <c r="DP198" s="393" t="s">
        <v>292</v>
      </c>
      <c r="DQ198" s="394" t="s">
        <v>292</v>
      </c>
      <c r="DR198" s="386" t="s">
        <v>292</v>
      </c>
      <c r="DS198" s="397"/>
      <c r="DT198" s="415"/>
      <c r="DU198" s="387" t="str">
        <f t="shared" si="509"/>
        <v/>
      </c>
      <c r="DV198" s="388" t="s">
        <v>292</v>
      </c>
      <c r="DW198" s="389" t="s">
        <v>292</v>
      </c>
      <c r="DX198" s="389" t="s">
        <v>292</v>
      </c>
      <c r="DY198" s="390" t="s">
        <v>292</v>
      </c>
      <c r="DZ198" s="391" t="s">
        <v>292</v>
      </c>
      <c r="EA198" s="392" t="s">
        <v>292</v>
      </c>
      <c r="EB198" s="393" t="s">
        <v>292</v>
      </c>
      <c r="EC198" s="394" t="s">
        <v>292</v>
      </c>
      <c r="ED198" s="386" t="s">
        <v>292</v>
      </c>
      <c r="EE198" s="397"/>
      <c r="EF198" s="415"/>
      <c r="EG198" s="387" t="str">
        <f t="shared" si="510"/>
        <v/>
      </c>
      <c r="EH198" s="388" t="s">
        <v>292</v>
      </c>
      <c r="EI198" s="389" t="s">
        <v>292</v>
      </c>
      <c r="EJ198" s="389" t="s">
        <v>292</v>
      </c>
      <c r="EK198" s="390" t="s">
        <v>292</v>
      </c>
      <c r="EL198" s="391" t="s">
        <v>292</v>
      </c>
      <c r="EM198" s="392" t="s">
        <v>292</v>
      </c>
      <c r="EN198" s="393" t="s">
        <v>292</v>
      </c>
      <c r="EO198" s="394" t="s">
        <v>292</v>
      </c>
      <c r="EP198" s="386" t="s">
        <v>292</v>
      </c>
      <c r="EQ198" s="397"/>
      <c r="ER198" s="415"/>
      <c r="ES198" s="387" t="str">
        <f t="shared" si="511"/>
        <v/>
      </c>
      <c r="ET198" s="388" t="s">
        <v>292</v>
      </c>
      <c r="EU198" s="389" t="s">
        <v>292</v>
      </c>
      <c r="EV198" s="389" t="s">
        <v>292</v>
      </c>
      <c r="EW198" s="390" t="s">
        <v>292</v>
      </c>
      <c r="EX198" s="391" t="s">
        <v>292</v>
      </c>
      <c r="EY198" s="392" t="s">
        <v>292</v>
      </c>
      <c r="EZ198" s="393" t="s">
        <v>292</v>
      </c>
      <c r="FA198" s="394" t="s">
        <v>292</v>
      </c>
      <c r="FB198" s="386"/>
      <c r="FC198" s="397"/>
      <c r="FD198" s="418"/>
      <c r="FE198" s="387">
        <f t="shared" si="512"/>
        <v>39351</v>
      </c>
      <c r="FF198" s="388" t="s">
        <v>370</v>
      </c>
      <c r="FG198" s="389">
        <v>38986</v>
      </c>
      <c r="FH198" s="389">
        <v>39079</v>
      </c>
      <c r="FI198" s="390" t="s">
        <v>704</v>
      </c>
      <c r="FJ198" s="391" t="s">
        <v>676</v>
      </c>
      <c r="FK198" s="392" t="s">
        <v>615</v>
      </c>
      <c r="FL198" s="393" t="s">
        <v>1335</v>
      </c>
      <c r="FM198" s="394" t="s">
        <v>705</v>
      </c>
      <c r="FN198" s="386" t="s">
        <v>292</v>
      </c>
      <c r="FO198" s="397"/>
      <c r="FP198" s="418"/>
      <c r="FQ198" s="387" t="str">
        <f t="shared" si="513"/>
        <v/>
      </c>
      <c r="FR198" s="388" t="s">
        <v>292</v>
      </c>
      <c r="FS198" s="389" t="s">
        <v>292</v>
      </c>
      <c r="FT198" s="389" t="s">
        <v>292</v>
      </c>
      <c r="FU198" s="390" t="s">
        <v>292</v>
      </c>
      <c r="FV198" s="391" t="s">
        <v>292</v>
      </c>
      <c r="FW198" s="392" t="s">
        <v>292</v>
      </c>
      <c r="FX198" s="393" t="s">
        <v>292</v>
      </c>
      <c r="FY198" s="394" t="s">
        <v>292</v>
      </c>
      <c r="FZ198" s="386" t="s">
        <v>292</v>
      </c>
      <c r="GA198" s="395"/>
      <c r="GB198" s="415"/>
      <c r="GC198" s="387">
        <f t="shared" si="514"/>
        <v>39715</v>
      </c>
      <c r="GD198" s="388" t="s">
        <v>373</v>
      </c>
      <c r="GE198" s="389">
        <v>39662</v>
      </c>
      <c r="GF198" s="389">
        <v>39715</v>
      </c>
      <c r="GG198" s="390" t="s">
        <v>1265</v>
      </c>
      <c r="GH198" s="391" t="s">
        <v>1179</v>
      </c>
      <c r="GI198" s="392" t="s">
        <v>615</v>
      </c>
      <c r="GJ198" s="393" t="s">
        <v>1335</v>
      </c>
      <c r="GK198" s="394" t="s">
        <v>1266</v>
      </c>
      <c r="GL198" s="386" t="s">
        <v>292</v>
      </c>
      <c r="GM198" s="397"/>
      <c r="GN198" s="418"/>
      <c r="GO198" s="387">
        <f t="shared" si="515"/>
        <v>40072</v>
      </c>
      <c r="GP198" s="388" t="s">
        <v>374</v>
      </c>
      <c r="GQ198" s="389">
        <v>39715</v>
      </c>
      <c r="GR198" s="389">
        <v>40072</v>
      </c>
      <c r="GS198" s="390" t="s">
        <v>663</v>
      </c>
      <c r="GT198" s="391" t="s">
        <v>664</v>
      </c>
      <c r="GU198" s="392" t="s">
        <v>615</v>
      </c>
      <c r="GV198" s="393" t="s">
        <v>1335</v>
      </c>
      <c r="GW198" s="394" t="s">
        <v>665</v>
      </c>
      <c r="GX198" s="386" t="s">
        <v>292</v>
      </c>
      <c r="GY198" s="395"/>
      <c r="GZ198" s="418"/>
      <c r="HA198" s="387">
        <f t="shared" si="516"/>
        <v>40337</v>
      </c>
      <c r="HB198" s="388" t="s">
        <v>375</v>
      </c>
      <c r="HC198" s="389">
        <v>40072</v>
      </c>
      <c r="HD198" s="389">
        <v>40219</v>
      </c>
      <c r="HE198" s="390" t="s">
        <v>1248</v>
      </c>
      <c r="HF198" s="391" t="s">
        <v>769</v>
      </c>
      <c r="HG198" s="392" t="s">
        <v>615</v>
      </c>
      <c r="HH198" s="393" t="s">
        <v>1336</v>
      </c>
      <c r="HI198" s="394" t="s">
        <v>1249</v>
      </c>
      <c r="HJ198" s="386" t="s">
        <v>292</v>
      </c>
      <c r="HK198" s="397"/>
      <c r="HM198" s="387">
        <f t="shared" si="517"/>
        <v>40788</v>
      </c>
      <c r="HN198" s="388" t="s">
        <v>1471</v>
      </c>
      <c r="HO198" s="396">
        <v>40337</v>
      </c>
      <c r="HP198" s="389">
        <v>40430</v>
      </c>
      <c r="HQ198" s="390" t="s">
        <v>1490</v>
      </c>
      <c r="HR198" s="391" t="s">
        <v>1491</v>
      </c>
      <c r="HS198" s="392" t="s">
        <v>615</v>
      </c>
      <c r="HT198" s="393" t="s">
        <v>1336</v>
      </c>
      <c r="HU198" s="394" t="s">
        <v>1492</v>
      </c>
      <c r="HV198" s="386" t="s">
        <v>292</v>
      </c>
      <c r="HW198" s="395"/>
      <c r="HY198" s="387">
        <f t="shared" si="518"/>
        <v>41269</v>
      </c>
      <c r="HZ198" s="388" t="s">
        <v>1472</v>
      </c>
      <c r="IA198" s="419">
        <v>40788</v>
      </c>
      <c r="IB198" s="419">
        <v>40921</v>
      </c>
      <c r="IC198" s="390" t="s">
        <v>1573</v>
      </c>
      <c r="ID198" s="391" t="s">
        <v>1540</v>
      </c>
      <c r="IE198" s="392" t="s">
        <v>677</v>
      </c>
      <c r="IF198" s="393" t="s">
        <v>1336</v>
      </c>
      <c r="IG198" s="394" t="s">
        <v>1574</v>
      </c>
      <c r="IH198" s="386" t="s">
        <v>292</v>
      </c>
      <c r="II198" s="395"/>
      <c r="IJ198" s="420"/>
      <c r="IK198" s="387">
        <f t="shared" si="519"/>
        <v>41997</v>
      </c>
      <c r="IL198" s="388" t="s">
        <v>371</v>
      </c>
      <c r="IM198" s="419">
        <v>41269</v>
      </c>
      <c r="IN198" s="419">
        <v>41885</v>
      </c>
      <c r="IO198" s="390" t="s">
        <v>1589</v>
      </c>
      <c r="IP198" s="391" t="s">
        <v>656</v>
      </c>
      <c r="IQ198" s="392" t="s">
        <v>677</v>
      </c>
      <c r="IR198" s="393" t="s">
        <v>1335</v>
      </c>
      <c r="IS198" s="394" t="s">
        <v>1590</v>
      </c>
      <c r="IT198" s="386" t="s">
        <v>292</v>
      </c>
      <c r="IU198" s="395"/>
      <c r="IV198" s="420" t="s">
        <v>292</v>
      </c>
      <c r="IW198" s="387" t="str">
        <f t="shared" si="456"/>
        <v/>
      </c>
      <c r="IX198" s="388" t="str">
        <f t="shared" si="457"/>
        <v/>
      </c>
      <c r="IY198" s="419" t="str">
        <f t="shared" si="462"/>
        <v/>
      </c>
      <c r="IZ198" s="396" t="str">
        <f t="shared" si="463"/>
        <v/>
      </c>
      <c r="JA198" s="390" t="str">
        <f t="shared" si="458"/>
        <v/>
      </c>
      <c r="JB198" s="391" t="str">
        <f t="shared" si="464"/>
        <v/>
      </c>
      <c r="JC198" s="392" t="str">
        <f t="shared" si="459"/>
        <v/>
      </c>
      <c r="JD198" s="393" t="str">
        <f t="shared" si="460"/>
        <v/>
      </c>
      <c r="JE198" s="394" t="str">
        <f t="shared" si="455"/>
        <v/>
      </c>
      <c r="JF198" s="386" t="str">
        <f t="shared" si="461"/>
        <v/>
      </c>
      <c r="JG198" s="395"/>
      <c r="JH198" s="420" t="s">
        <v>292</v>
      </c>
      <c r="JI198" s="387" t="str">
        <f t="shared" si="411"/>
        <v/>
      </c>
      <c r="JJ198" s="388" t="str">
        <f t="shared" si="412"/>
        <v/>
      </c>
      <c r="JK198" s="419" t="str">
        <f t="shared" si="420"/>
        <v/>
      </c>
      <c r="JL198" s="396" t="str">
        <f t="shared" si="413"/>
        <v/>
      </c>
      <c r="JM198" s="390" t="str">
        <f t="shared" si="414"/>
        <v/>
      </c>
      <c r="JN198" s="391" t="str">
        <f t="shared" si="415"/>
        <v/>
      </c>
      <c r="JO198" s="392" t="str">
        <f t="shared" si="416"/>
        <v/>
      </c>
      <c r="JP198" s="393" t="str">
        <f t="shared" si="417"/>
        <v/>
      </c>
      <c r="JQ198" s="394" t="str">
        <f t="shared" si="418"/>
        <v/>
      </c>
      <c r="JR198" s="386" t="str">
        <f t="shared" si="419"/>
        <v/>
      </c>
      <c r="JS198" s="395"/>
      <c r="JT198" s="420" t="s">
        <v>292</v>
      </c>
      <c r="JU198" s="387" t="str">
        <f t="shared" si="394"/>
        <v/>
      </c>
      <c r="JV198" s="388" t="str">
        <f t="shared" si="395"/>
        <v/>
      </c>
      <c r="JW198" s="419" t="str">
        <f t="shared" si="396"/>
        <v/>
      </c>
      <c r="JX198" s="396" t="str">
        <f t="shared" si="397"/>
        <v/>
      </c>
      <c r="JY198" s="390" t="str">
        <f t="shared" si="398"/>
        <v/>
      </c>
      <c r="JZ198" s="391" t="str">
        <f t="shared" si="399"/>
        <v/>
      </c>
      <c r="KA198" s="392" t="str">
        <f t="shared" si="400"/>
        <v/>
      </c>
      <c r="KB198" s="393" t="str">
        <f t="shared" si="401"/>
        <v/>
      </c>
      <c r="KC198" s="394" t="str">
        <f t="shared" si="402"/>
        <v/>
      </c>
      <c r="KD198" s="386" t="str">
        <f t="shared" si="403"/>
        <v/>
      </c>
      <c r="KE198" s="395"/>
      <c r="KF198" s="420"/>
      <c r="KG198" s="387" t="str">
        <f t="shared" si="385"/>
        <v/>
      </c>
      <c r="KH198" s="388" t="str">
        <f t="shared" si="386"/>
        <v/>
      </c>
      <c r="KI198" s="419" t="str">
        <f t="shared" si="387"/>
        <v/>
      </c>
      <c r="KJ198" s="396" t="str">
        <f t="shared" si="388"/>
        <v/>
      </c>
      <c r="KK198" s="390" t="str">
        <f t="shared" si="389"/>
        <v/>
      </c>
      <c r="KL198" s="391" t="str">
        <f t="shared" si="404"/>
        <v/>
      </c>
      <c r="KM198" s="392" t="str">
        <f t="shared" si="390"/>
        <v/>
      </c>
      <c r="KN198" s="393" t="str">
        <f t="shared" si="391"/>
        <v/>
      </c>
      <c r="KO198" s="394" t="str">
        <f t="shared" si="392"/>
        <v/>
      </c>
      <c r="KP198" s="386" t="str">
        <f t="shared" si="393"/>
        <v/>
      </c>
      <c r="KQ198" s="395"/>
      <c r="KR198" s="420"/>
    </row>
    <row r="199" spans="1:304" ht="13.5" customHeight="1">
      <c r="A199" s="385"/>
      <c r="B199" s="415" t="s">
        <v>1828</v>
      </c>
      <c r="E199" s="387" t="str">
        <f t="shared" si="499"/>
        <v/>
      </c>
      <c r="F199" s="399"/>
      <c r="G199" s="389"/>
      <c r="H199" s="389"/>
      <c r="I199" s="400"/>
      <c r="J199" s="391"/>
      <c r="K199" s="401"/>
      <c r="L199" s="393"/>
      <c r="M199" s="402"/>
      <c r="O199" s="397"/>
      <c r="P199" s="415"/>
      <c r="Q199" s="387" t="str">
        <f t="shared" si="500"/>
        <v/>
      </c>
      <c r="R199" s="399"/>
      <c r="S199" s="389"/>
      <c r="T199" s="389"/>
      <c r="U199" s="400"/>
      <c r="V199" s="391"/>
      <c r="W199" s="401"/>
      <c r="X199" s="393"/>
      <c r="Y199" s="402"/>
      <c r="AA199" s="397"/>
      <c r="AB199" s="415"/>
      <c r="AC199" s="387" t="str">
        <f t="shared" si="501"/>
        <v/>
      </c>
      <c r="AD199" s="399"/>
      <c r="AE199" s="389"/>
      <c r="AF199" s="389"/>
      <c r="AG199" s="400"/>
      <c r="AH199" s="391"/>
      <c r="AI199" s="401"/>
      <c r="AJ199" s="393"/>
      <c r="AK199" s="402"/>
      <c r="AL199" s="386"/>
      <c r="AM199" s="397"/>
      <c r="AN199" s="415"/>
      <c r="AO199" s="387" t="str">
        <f t="shared" si="502"/>
        <v/>
      </c>
      <c r="AP199" s="399"/>
      <c r="AQ199" s="389"/>
      <c r="AR199" s="389"/>
      <c r="AS199" s="400"/>
      <c r="AT199" s="391"/>
      <c r="AU199" s="401"/>
      <c r="AV199" s="393"/>
      <c r="AW199" s="402"/>
      <c r="AX199" s="386"/>
      <c r="AY199" s="397"/>
      <c r="AZ199" s="415"/>
      <c r="BA199" s="387" t="str">
        <f t="shared" si="503"/>
        <v/>
      </c>
      <c r="BB199" s="399"/>
      <c r="BC199" s="389"/>
      <c r="BD199" s="389"/>
      <c r="BE199" s="400"/>
      <c r="BF199" s="391"/>
      <c r="BG199" s="401"/>
      <c r="BH199" s="393"/>
      <c r="BI199" s="402"/>
      <c r="BJ199" s="386"/>
      <c r="BK199" s="397"/>
      <c r="BL199" s="415"/>
      <c r="BM199" s="387" t="str">
        <f t="shared" si="504"/>
        <v/>
      </c>
      <c r="BN199" s="399"/>
      <c r="BO199" s="389"/>
      <c r="BP199" s="389"/>
      <c r="BQ199" s="400"/>
      <c r="BR199" s="391"/>
      <c r="BS199" s="401"/>
      <c r="BT199" s="393"/>
      <c r="BU199" s="402"/>
      <c r="BV199" s="386"/>
      <c r="BW199" s="397"/>
      <c r="BX199" s="421"/>
      <c r="BY199" s="387" t="str">
        <f t="shared" si="505"/>
        <v/>
      </c>
      <c r="BZ199" s="399"/>
      <c r="CA199" s="389"/>
      <c r="CB199" s="389"/>
      <c r="CC199" s="400"/>
      <c r="CD199" s="391"/>
      <c r="CE199" s="401"/>
      <c r="CF199" s="393"/>
      <c r="CG199" s="402"/>
      <c r="CH199" s="386"/>
      <c r="CI199" s="397"/>
      <c r="CJ199" s="421"/>
      <c r="CK199" s="387" t="str">
        <f t="shared" si="506"/>
        <v/>
      </c>
      <c r="CL199" s="399"/>
      <c r="CM199" s="389"/>
      <c r="CN199" s="389"/>
      <c r="CO199" s="400"/>
      <c r="CP199" s="391"/>
      <c r="CQ199" s="401"/>
      <c r="CR199" s="393"/>
      <c r="CS199" s="402"/>
      <c r="CT199" s="386"/>
      <c r="CU199" s="397"/>
      <c r="CV199" s="415"/>
      <c r="CW199" s="387" t="str">
        <f t="shared" si="507"/>
        <v/>
      </c>
      <c r="CX199" s="388" t="s">
        <v>292</v>
      </c>
      <c r="CY199" s="389" t="s">
        <v>292</v>
      </c>
      <c r="CZ199" s="389" t="s">
        <v>292</v>
      </c>
      <c r="DA199" s="390" t="s">
        <v>292</v>
      </c>
      <c r="DB199" s="391" t="s">
        <v>292</v>
      </c>
      <c r="DC199" s="392" t="s">
        <v>292</v>
      </c>
      <c r="DD199" s="393" t="s">
        <v>292</v>
      </c>
      <c r="DE199" s="394" t="s">
        <v>292</v>
      </c>
      <c r="DF199" s="386"/>
      <c r="DG199" s="397"/>
      <c r="DH199" s="415"/>
      <c r="DI199" s="387" t="str">
        <f t="shared" si="508"/>
        <v/>
      </c>
      <c r="DJ199" s="388" t="s">
        <v>292</v>
      </c>
      <c r="DK199" s="389"/>
      <c r="DL199" s="389"/>
      <c r="DM199" s="390"/>
      <c r="DN199" s="391"/>
      <c r="DO199" s="392"/>
      <c r="DP199" s="393"/>
      <c r="DQ199" s="394"/>
      <c r="DR199" s="386"/>
      <c r="DS199" s="397"/>
      <c r="DT199" s="415"/>
      <c r="DU199" s="387" t="str">
        <f t="shared" si="509"/>
        <v/>
      </c>
      <c r="DV199" s="388" t="s">
        <v>292</v>
      </c>
      <c r="DW199" s="389"/>
      <c r="DX199" s="389"/>
      <c r="DY199" s="390"/>
      <c r="DZ199" s="391"/>
      <c r="EA199" s="392"/>
      <c r="EB199" s="393"/>
      <c r="EC199" s="394"/>
      <c r="ED199" s="386"/>
      <c r="EE199" s="397"/>
      <c r="EF199" s="415"/>
      <c r="EG199" s="387" t="str">
        <f t="shared" si="510"/>
        <v/>
      </c>
      <c r="EH199" s="388" t="s">
        <v>292</v>
      </c>
      <c r="EI199" s="389"/>
      <c r="EJ199" s="389"/>
      <c r="EK199" s="390"/>
      <c r="EL199" s="391"/>
      <c r="EM199" s="392"/>
      <c r="EN199" s="393"/>
      <c r="EO199" s="394"/>
      <c r="EP199" s="386"/>
      <c r="EQ199" s="397"/>
      <c r="ER199" s="415"/>
      <c r="ES199" s="387" t="str">
        <f t="shared" si="511"/>
        <v/>
      </c>
      <c r="ET199" s="388" t="s">
        <v>292</v>
      </c>
      <c r="EU199" s="389"/>
      <c r="EV199" s="389"/>
      <c r="EW199" s="390"/>
      <c r="EX199" s="391"/>
      <c r="EY199" s="392"/>
      <c r="EZ199" s="393"/>
      <c r="FA199" s="394"/>
      <c r="FB199" s="386"/>
      <c r="FC199" s="397"/>
      <c r="FD199" s="418"/>
      <c r="FE199" s="387">
        <f t="shared" si="512"/>
        <v>39351</v>
      </c>
      <c r="FF199" s="388" t="s">
        <v>370</v>
      </c>
      <c r="FG199" s="389">
        <v>39079</v>
      </c>
      <c r="FH199" s="389">
        <v>39351</v>
      </c>
      <c r="FI199" s="390" t="s">
        <v>697</v>
      </c>
      <c r="FJ199" s="391" t="s">
        <v>676</v>
      </c>
      <c r="FK199" s="392" t="s">
        <v>615</v>
      </c>
      <c r="FL199" s="393" t="s">
        <v>1335</v>
      </c>
      <c r="FM199" s="394" t="s">
        <v>698</v>
      </c>
      <c r="FN199" s="386"/>
      <c r="FO199" s="397"/>
      <c r="FP199" s="418"/>
      <c r="FQ199" s="387" t="str">
        <f t="shared" si="513"/>
        <v/>
      </c>
      <c r="FR199" s="388" t="s">
        <v>292</v>
      </c>
      <c r="FS199" s="389"/>
      <c r="FT199" s="389"/>
      <c r="FU199" s="390"/>
      <c r="FV199" s="391"/>
      <c r="FW199" s="392"/>
      <c r="FX199" s="393"/>
      <c r="FY199" s="394"/>
      <c r="FZ199" s="386"/>
      <c r="GA199" s="395"/>
      <c r="GB199" s="415"/>
      <c r="GC199" s="387" t="str">
        <f t="shared" si="514"/>
        <v/>
      </c>
      <c r="GD199" s="388" t="s">
        <v>292</v>
      </c>
      <c r="GE199" s="389"/>
      <c r="GF199" s="389"/>
      <c r="GG199" s="390"/>
      <c r="GH199" s="391"/>
      <c r="GI199" s="392"/>
      <c r="GJ199" s="393"/>
      <c r="GK199" s="394"/>
      <c r="GL199" s="386"/>
      <c r="GM199" s="397"/>
      <c r="GN199" s="418"/>
      <c r="GO199" s="387" t="str">
        <f t="shared" si="515"/>
        <v/>
      </c>
      <c r="GP199" s="388" t="s">
        <v>292</v>
      </c>
      <c r="GQ199" s="389"/>
      <c r="GR199" s="389"/>
      <c r="GS199" s="390"/>
      <c r="GT199" s="391"/>
      <c r="GU199" s="392"/>
      <c r="GV199" s="393"/>
      <c r="GW199" s="394"/>
      <c r="GX199" s="386"/>
      <c r="GY199" s="395"/>
      <c r="GZ199" s="418"/>
      <c r="HA199" s="387">
        <f t="shared" si="516"/>
        <v>40337</v>
      </c>
      <c r="HB199" s="388" t="s">
        <v>375</v>
      </c>
      <c r="HC199" s="389">
        <v>40219</v>
      </c>
      <c r="HD199" s="389">
        <v>40337</v>
      </c>
      <c r="HE199" s="390" t="s">
        <v>1531</v>
      </c>
      <c r="HF199" s="391" t="s">
        <v>1491</v>
      </c>
      <c r="HG199" s="392" t="s">
        <v>615</v>
      </c>
      <c r="HH199" s="393" t="s">
        <v>1336</v>
      </c>
      <c r="HI199" s="394" t="s">
        <v>1532</v>
      </c>
      <c r="HJ199" s="386"/>
      <c r="HK199" s="395"/>
      <c r="HM199" s="387">
        <f t="shared" si="517"/>
        <v>40788</v>
      </c>
      <c r="HN199" s="388" t="s">
        <v>1471</v>
      </c>
      <c r="HO199" s="396">
        <v>40430</v>
      </c>
      <c r="HP199" s="389">
        <v>40557</v>
      </c>
      <c r="HQ199" s="390" t="s">
        <v>1573</v>
      </c>
      <c r="HR199" s="391" t="s">
        <v>1540</v>
      </c>
      <c r="HS199" s="392" t="s">
        <v>677</v>
      </c>
      <c r="HT199" s="393" t="s">
        <v>1336</v>
      </c>
      <c r="HU199" s="394" t="s">
        <v>1574</v>
      </c>
      <c r="HV199" s="386" t="s">
        <v>292</v>
      </c>
      <c r="HW199" s="395"/>
      <c r="HY199" s="387">
        <f t="shared" si="518"/>
        <v>41269</v>
      </c>
      <c r="HZ199" s="388" t="s">
        <v>1472</v>
      </c>
      <c r="IA199" s="419">
        <v>40921</v>
      </c>
      <c r="IB199" s="426">
        <v>41015</v>
      </c>
      <c r="IC199" s="390" t="s">
        <v>789</v>
      </c>
      <c r="ID199" s="391" t="s">
        <v>688</v>
      </c>
      <c r="IE199" s="392" t="s">
        <v>615</v>
      </c>
      <c r="IF199" s="393" t="s">
        <v>1336</v>
      </c>
      <c r="IG199" s="394" t="s">
        <v>790</v>
      </c>
      <c r="IH199" s="386" t="s">
        <v>292</v>
      </c>
      <c r="II199" s="395"/>
      <c r="IJ199" s="420"/>
      <c r="IK199" s="387">
        <f t="shared" ref="IK199" si="580">IF(IO199="","",IK$3)</f>
        <v>41997</v>
      </c>
      <c r="IL199" s="388" t="str">
        <f t="shared" ref="IL199" si="581">IF(IO199="","",IK$1)</f>
        <v>Abe II</v>
      </c>
      <c r="IM199" s="419">
        <v>41885</v>
      </c>
      <c r="IN199" s="396">
        <f t="shared" ref="IN199" si="582">IF(IO199="","",IK$3)</f>
        <v>41997</v>
      </c>
      <c r="IO199" s="390" t="str">
        <f t="shared" ref="IO199" si="583">IF(IV199="","",IF(ISNUMBER(SEARCH(":",IV199)),MID(IV199,FIND(":",IV199)+2,FIND("(",IV199)-FIND(":",IV199)-3),LEFT(IV199,FIND("(",IV199)-2)))</f>
        <v>Haruko Arimura</v>
      </c>
      <c r="IP199" s="391" t="str">
        <f t="shared" ref="IP199" si="584">IF(IV199="","",MID(IV199,FIND("(",IV199)+1,4))</f>
        <v>1970</v>
      </c>
      <c r="IQ199" s="392" t="str">
        <f t="shared" ref="IQ199" si="585">IF(ISNUMBER(SEARCH("*female*",IV199)),"female",IF(ISNUMBER(SEARCH("*male*",IV199)),"male",""))</f>
        <v>female</v>
      </c>
      <c r="IR199" s="393" t="s">
        <v>1335</v>
      </c>
      <c r="IS199" s="394" t="str">
        <f t="shared" ref="IS199" si="586">IF(IO199="","",(MID(IO199,(SEARCH("^^",SUBSTITUTE(IO199," ","^^",LEN(IO199)-LEN(SUBSTITUTE(IO199," ","")))))+1,99)&amp;"_"&amp;LEFT(IO199,FIND(" ",IO199)-1)&amp;"_"&amp;IP199))</f>
        <v>Arimura_Haruko_1970</v>
      </c>
      <c r="IT199" s="386"/>
      <c r="IU199" s="395"/>
      <c r="IV199" s="364" t="s">
        <v>1860</v>
      </c>
      <c r="IW199" s="387"/>
      <c r="IX199" s="388"/>
      <c r="IY199" s="419"/>
      <c r="IZ199" s="396"/>
      <c r="JA199" s="390"/>
      <c r="JB199" s="391"/>
      <c r="JC199" s="392"/>
      <c r="JD199" s="393"/>
      <c r="JE199" s="394" t="str">
        <f t="shared" si="455"/>
        <v/>
      </c>
      <c r="JF199" s="386"/>
      <c r="JG199" s="395"/>
      <c r="JH199" s="42"/>
      <c r="JI199" s="387" t="str">
        <f t="shared" si="411"/>
        <v/>
      </c>
      <c r="JJ199" s="388" t="str">
        <f t="shared" si="412"/>
        <v/>
      </c>
      <c r="JK199" s="419" t="str">
        <f t="shared" si="420"/>
        <v/>
      </c>
      <c r="JL199" s="396" t="str">
        <f t="shared" si="413"/>
        <v/>
      </c>
      <c r="JM199" s="390" t="str">
        <f t="shared" si="414"/>
        <v/>
      </c>
      <c r="JN199" s="391" t="str">
        <f t="shared" si="415"/>
        <v/>
      </c>
      <c r="JO199" s="392" t="str">
        <f t="shared" si="416"/>
        <v/>
      </c>
      <c r="JP199" s="393" t="str">
        <f t="shared" si="417"/>
        <v/>
      </c>
      <c r="JQ199" s="394" t="str">
        <f t="shared" si="418"/>
        <v/>
      </c>
      <c r="JR199" s="386" t="str">
        <f t="shared" si="419"/>
        <v/>
      </c>
      <c r="JS199" s="395"/>
      <c r="JT199" s="420" t="s">
        <v>292</v>
      </c>
      <c r="JU199" s="387" t="str">
        <f t="shared" si="394"/>
        <v/>
      </c>
      <c r="JV199" s="388" t="str">
        <f t="shared" si="395"/>
        <v/>
      </c>
      <c r="JW199" s="419" t="str">
        <f t="shared" si="396"/>
        <v/>
      </c>
      <c r="JX199" s="396" t="str">
        <f t="shared" si="397"/>
        <v/>
      </c>
      <c r="JY199" s="390" t="str">
        <f t="shared" si="398"/>
        <v/>
      </c>
      <c r="JZ199" s="391" t="str">
        <f t="shared" si="399"/>
        <v/>
      </c>
      <c r="KA199" s="392" t="str">
        <f t="shared" si="400"/>
        <v/>
      </c>
      <c r="KB199" s="393" t="str">
        <f t="shared" si="401"/>
        <v/>
      </c>
      <c r="KC199" s="394" t="str">
        <f t="shared" si="402"/>
        <v/>
      </c>
      <c r="KD199" s="386" t="str">
        <f t="shared" si="403"/>
        <v/>
      </c>
      <c r="KE199" s="395"/>
      <c r="KG199" s="387" t="str">
        <f t="shared" si="385"/>
        <v/>
      </c>
      <c r="KH199" s="388" t="str">
        <f t="shared" si="386"/>
        <v/>
      </c>
      <c r="KI199" s="419" t="str">
        <f t="shared" si="387"/>
        <v/>
      </c>
      <c r="KJ199" s="396" t="str">
        <f t="shared" si="388"/>
        <v/>
      </c>
      <c r="KK199" s="390" t="str">
        <f t="shared" si="389"/>
        <v/>
      </c>
      <c r="KL199" s="391" t="str">
        <f t="shared" si="404"/>
        <v/>
      </c>
      <c r="KM199" s="392" t="str">
        <f t="shared" si="390"/>
        <v/>
      </c>
      <c r="KN199" s="393" t="str">
        <f t="shared" si="391"/>
        <v/>
      </c>
      <c r="KO199" s="394" t="str">
        <f t="shared" si="392"/>
        <v/>
      </c>
      <c r="KP199" s="386" t="str">
        <f t="shared" si="393"/>
        <v/>
      </c>
      <c r="KQ199" s="395"/>
    </row>
    <row r="200" spans="1:304" ht="13.5" customHeight="1">
      <c r="A200" s="385"/>
      <c r="B200" s="421" t="s">
        <v>1828</v>
      </c>
      <c r="E200" s="387" t="str">
        <f t="shared" si="499"/>
        <v/>
      </c>
      <c r="F200" s="399"/>
      <c r="G200" s="389"/>
      <c r="H200" s="389"/>
      <c r="I200" s="400"/>
      <c r="J200" s="391"/>
      <c r="K200" s="401"/>
      <c r="L200" s="393"/>
      <c r="M200" s="402"/>
      <c r="O200" s="397"/>
      <c r="P200" s="415"/>
      <c r="Q200" s="387" t="str">
        <f t="shared" si="500"/>
        <v/>
      </c>
      <c r="R200" s="399"/>
      <c r="S200" s="389"/>
      <c r="T200" s="389"/>
      <c r="U200" s="400"/>
      <c r="V200" s="391"/>
      <c r="W200" s="401"/>
      <c r="X200" s="393"/>
      <c r="Y200" s="402"/>
      <c r="AA200" s="397"/>
      <c r="AB200" s="415"/>
      <c r="AC200" s="387" t="str">
        <f t="shared" si="501"/>
        <v/>
      </c>
      <c r="AD200" s="399"/>
      <c r="AE200" s="389"/>
      <c r="AF200" s="389"/>
      <c r="AG200" s="400"/>
      <c r="AH200" s="391"/>
      <c r="AI200" s="401"/>
      <c r="AJ200" s="393"/>
      <c r="AK200" s="402"/>
      <c r="AL200" s="386"/>
      <c r="AM200" s="397"/>
      <c r="AN200" s="415"/>
      <c r="AO200" s="387" t="str">
        <f t="shared" si="502"/>
        <v/>
      </c>
      <c r="AP200" s="399"/>
      <c r="AQ200" s="389"/>
      <c r="AR200" s="389"/>
      <c r="AS200" s="400"/>
      <c r="AT200" s="391"/>
      <c r="AU200" s="401"/>
      <c r="AV200" s="393"/>
      <c r="AW200" s="402"/>
      <c r="AX200" s="386"/>
      <c r="AY200" s="397"/>
      <c r="AZ200" s="415"/>
      <c r="BA200" s="387" t="str">
        <f t="shared" si="503"/>
        <v/>
      </c>
      <c r="BB200" s="399"/>
      <c r="BC200" s="389"/>
      <c r="BD200" s="389"/>
      <c r="BE200" s="400"/>
      <c r="BF200" s="391"/>
      <c r="BG200" s="401"/>
      <c r="BH200" s="393"/>
      <c r="BI200" s="402"/>
      <c r="BJ200" s="386"/>
      <c r="BK200" s="397"/>
      <c r="BL200" s="415"/>
      <c r="BM200" s="387" t="str">
        <f t="shared" si="504"/>
        <v/>
      </c>
      <c r="BN200" s="399"/>
      <c r="BO200" s="389"/>
      <c r="BP200" s="389"/>
      <c r="BQ200" s="400"/>
      <c r="BR200" s="391"/>
      <c r="BS200" s="401"/>
      <c r="BT200" s="393"/>
      <c r="BU200" s="402"/>
      <c r="BV200" s="386"/>
      <c r="BW200" s="397"/>
      <c r="BX200" s="421"/>
      <c r="BY200" s="387" t="str">
        <f t="shared" si="505"/>
        <v/>
      </c>
      <c r="BZ200" s="399"/>
      <c r="CA200" s="389"/>
      <c r="CB200" s="389"/>
      <c r="CC200" s="400"/>
      <c r="CD200" s="391"/>
      <c r="CE200" s="401"/>
      <c r="CF200" s="393"/>
      <c r="CG200" s="402"/>
      <c r="CH200" s="386"/>
      <c r="CI200" s="397"/>
      <c r="CJ200" s="421"/>
      <c r="CK200" s="387" t="str">
        <f t="shared" si="506"/>
        <v/>
      </c>
      <c r="CL200" s="399"/>
      <c r="CM200" s="389"/>
      <c r="CN200" s="389"/>
      <c r="CO200" s="400"/>
      <c r="CP200" s="391"/>
      <c r="CQ200" s="401"/>
      <c r="CR200" s="393"/>
      <c r="CS200" s="402"/>
      <c r="CT200" s="386"/>
      <c r="CU200" s="397"/>
      <c r="CV200" s="415"/>
      <c r="CW200" s="387" t="str">
        <f t="shared" si="507"/>
        <v/>
      </c>
      <c r="CX200" s="388"/>
      <c r="CY200" s="389"/>
      <c r="CZ200" s="389"/>
      <c r="DA200" s="390"/>
      <c r="DB200" s="391"/>
      <c r="DC200" s="392"/>
      <c r="DD200" s="393"/>
      <c r="DE200" s="394"/>
      <c r="DF200" s="386"/>
      <c r="DG200" s="397"/>
      <c r="DH200" s="415"/>
      <c r="DI200" s="387" t="str">
        <f t="shared" si="508"/>
        <v/>
      </c>
      <c r="DJ200" s="388"/>
      <c r="DK200" s="389"/>
      <c r="DL200" s="389"/>
      <c r="DM200" s="390"/>
      <c r="DN200" s="391"/>
      <c r="DO200" s="392"/>
      <c r="DP200" s="393"/>
      <c r="DQ200" s="394"/>
      <c r="DR200" s="386"/>
      <c r="DS200" s="397"/>
      <c r="DT200" s="415"/>
      <c r="DU200" s="387" t="str">
        <f t="shared" si="509"/>
        <v/>
      </c>
      <c r="DV200" s="388"/>
      <c r="DW200" s="389"/>
      <c r="DX200" s="389"/>
      <c r="DY200" s="390"/>
      <c r="DZ200" s="391"/>
      <c r="EA200" s="392"/>
      <c r="EB200" s="393"/>
      <c r="EC200" s="394"/>
      <c r="ED200" s="386"/>
      <c r="EE200" s="397"/>
      <c r="EF200" s="415"/>
      <c r="EG200" s="387" t="str">
        <f t="shared" si="510"/>
        <v/>
      </c>
      <c r="EH200" s="388"/>
      <c r="EI200" s="389"/>
      <c r="EJ200" s="389"/>
      <c r="EK200" s="390"/>
      <c r="EL200" s="391"/>
      <c r="EM200" s="392"/>
      <c r="EN200" s="393"/>
      <c r="EO200" s="394"/>
      <c r="EP200" s="386"/>
      <c r="EQ200" s="397"/>
      <c r="ER200" s="415"/>
      <c r="ES200" s="387" t="str">
        <f t="shared" si="511"/>
        <v/>
      </c>
      <c r="ET200" s="388"/>
      <c r="EU200" s="389"/>
      <c r="EV200" s="389"/>
      <c r="EW200" s="390"/>
      <c r="EX200" s="391"/>
      <c r="EY200" s="392"/>
      <c r="EZ200" s="393"/>
      <c r="FA200" s="394"/>
      <c r="FB200" s="386"/>
      <c r="FC200" s="397"/>
      <c r="FD200" s="418"/>
      <c r="FE200" s="387" t="str">
        <f t="shared" si="512"/>
        <v/>
      </c>
      <c r="FF200" s="388"/>
      <c r="FG200" s="389"/>
      <c r="FH200" s="389"/>
      <c r="FI200" s="390"/>
      <c r="FJ200" s="391"/>
      <c r="FK200" s="392"/>
      <c r="FL200" s="393"/>
      <c r="FM200" s="394"/>
      <c r="FN200" s="386"/>
      <c r="FO200" s="397"/>
      <c r="FP200" s="418"/>
      <c r="FQ200" s="387" t="str">
        <f t="shared" si="513"/>
        <v/>
      </c>
      <c r="FR200" s="388"/>
      <c r="FS200" s="389"/>
      <c r="FT200" s="389"/>
      <c r="FU200" s="390"/>
      <c r="FV200" s="391"/>
      <c r="FW200" s="392"/>
      <c r="FX200" s="393"/>
      <c r="FY200" s="394"/>
      <c r="FZ200" s="386"/>
      <c r="GA200" s="395"/>
      <c r="GB200" s="415"/>
      <c r="GC200" s="387" t="str">
        <f t="shared" si="514"/>
        <v/>
      </c>
      <c r="GD200" s="388"/>
      <c r="GE200" s="389"/>
      <c r="GF200" s="389"/>
      <c r="GG200" s="390"/>
      <c r="GH200" s="391"/>
      <c r="GI200" s="392"/>
      <c r="GJ200" s="393"/>
      <c r="GK200" s="394"/>
      <c r="GL200" s="386"/>
      <c r="GM200" s="397"/>
      <c r="GN200" s="418"/>
      <c r="GO200" s="387" t="str">
        <f t="shared" si="515"/>
        <v/>
      </c>
      <c r="GP200" s="388"/>
      <c r="GQ200" s="389"/>
      <c r="GR200" s="389"/>
      <c r="GS200" s="390"/>
      <c r="GT200" s="391"/>
      <c r="GU200" s="392"/>
      <c r="GV200" s="393"/>
      <c r="GW200" s="394"/>
      <c r="GX200" s="386"/>
      <c r="GY200" s="395"/>
      <c r="GZ200" s="418"/>
      <c r="HA200" s="387" t="str">
        <f t="shared" si="516"/>
        <v/>
      </c>
      <c r="HB200" s="388"/>
      <c r="HC200" s="389"/>
      <c r="HD200" s="389"/>
      <c r="HE200" s="390"/>
      <c r="HF200" s="391"/>
      <c r="HG200" s="392"/>
      <c r="HH200" s="393"/>
      <c r="HI200" s="394"/>
      <c r="HJ200" s="386"/>
      <c r="HK200" s="397"/>
      <c r="HM200" s="387">
        <f t="shared" si="517"/>
        <v>40788</v>
      </c>
      <c r="HN200" s="388" t="s">
        <v>1471</v>
      </c>
      <c r="HO200" s="396">
        <v>40557</v>
      </c>
      <c r="HP200" s="389">
        <v>40788</v>
      </c>
      <c r="HQ200" s="390" t="s">
        <v>1571</v>
      </c>
      <c r="HR200" s="391" t="s">
        <v>629</v>
      </c>
      <c r="HS200" s="392" t="s">
        <v>615</v>
      </c>
      <c r="HT200" s="393" t="s">
        <v>1336</v>
      </c>
      <c r="HU200" s="394" t="s">
        <v>1572</v>
      </c>
      <c r="HV200" s="386" t="s">
        <v>292</v>
      </c>
      <c r="HW200" s="395"/>
      <c r="HY200" s="387">
        <f t="shared" si="518"/>
        <v>41269</v>
      </c>
      <c r="HZ200" s="388" t="s">
        <v>1472</v>
      </c>
      <c r="IA200" s="426">
        <v>41015</v>
      </c>
      <c r="IB200" s="419">
        <v>41183</v>
      </c>
      <c r="IC200" s="390" t="s">
        <v>1509</v>
      </c>
      <c r="ID200" s="391" t="s">
        <v>669</v>
      </c>
      <c r="IE200" s="392" t="s">
        <v>615</v>
      </c>
      <c r="IF200" s="393" t="s">
        <v>1336</v>
      </c>
      <c r="IG200" s="394" t="s">
        <v>1510</v>
      </c>
      <c r="IH200" s="386" t="s">
        <v>292</v>
      </c>
      <c r="II200" s="395"/>
      <c r="IJ200" s="420"/>
      <c r="IK200" s="387" t="str">
        <f t="shared" si="519"/>
        <v/>
      </c>
      <c r="IL200" s="388" t="s">
        <v>292</v>
      </c>
      <c r="IM200" s="426"/>
      <c r="IN200" s="419"/>
      <c r="IO200" s="390" t="s">
        <v>292</v>
      </c>
      <c r="IP200" s="391" t="s">
        <v>292</v>
      </c>
      <c r="IQ200" s="392" t="s">
        <v>292</v>
      </c>
      <c r="IR200" s="393" t="s">
        <v>292</v>
      </c>
      <c r="IS200" s="394" t="s">
        <v>292</v>
      </c>
      <c r="IT200" s="386" t="s">
        <v>292</v>
      </c>
      <c r="IU200" s="395"/>
      <c r="IV200" s="420" t="s">
        <v>292</v>
      </c>
      <c r="IW200" s="387"/>
      <c r="IX200" s="388"/>
      <c r="IY200" s="396"/>
      <c r="IZ200" s="396"/>
      <c r="JA200" s="390"/>
      <c r="JB200" s="391"/>
      <c r="JC200" s="392"/>
      <c r="JD200" s="393"/>
      <c r="JE200" s="394" t="str">
        <f t="shared" si="455"/>
        <v/>
      </c>
      <c r="JF200" s="386"/>
      <c r="JG200" s="395"/>
      <c r="JH200" s="420"/>
      <c r="JI200" s="387" t="str">
        <f t="shared" si="411"/>
        <v/>
      </c>
      <c r="JJ200" s="388" t="str">
        <f t="shared" si="412"/>
        <v/>
      </c>
      <c r="JK200" s="419" t="str">
        <f t="shared" si="420"/>
        <v/>
      </c>
      <c r="JL200" s="396" t="str">
        <f t="shared" si="413"/>
        <v/>
      </c>
      <c r="JM200" s="390" t="str">
        <f t="shared" si="414"/>
        <v/>
      </c>
      <c r="JN200" s="391" t="str">
        <f t="shared" si="415"/>
        <v/>
      </c>
      <c r="JO200" s="392" t="str">
        <f t="shared" si="416"/>
        <v/>
      </c>
      <c r="JP200" s="393" t="str">
        <f t="shared" si="417"/>
        <v/>
      </c>
      <c r="JQ200" s="394" t="str">
        <f t="shared" si="418"/>
        <v/>
      </c>
      <c r="JR200" s="386" t="str">
        <f t="shared" si="419"/>
        <v/>
      </c>
      <c r="JS200" s="395"/>
      <c r="JT200" s="420" t="s">
        <v>292</v>
      </c>
      <c r="JU200" s="387" t="str">
        <f t="shared" si="394"/>
        <v/>
      </c>
      <c r="JV200" s="388" t="str">
        <f t="shared" si="395"/>
        <v/>
      </c>
      <c r="JW200" s="419" t="str">
        <f t="shared" si="396"/>
        <v/>
      </c>
      <c r="JX200" s="396" t="str">
        <f t="shared" si="397"/>
        <v/>
      </c>
      <c r="JY200" s="390" t="str">
        <f t="shared" si="398"/>
        <v/>
      </c>
      <c r="JZ200" s="391" t="str">
        <f t="shared" si="399"/>
        <v/>
      </c>
      <c r="KA200" s="392" t="str">
        <f t="shared" si="400"/>
        <v/>
      </c>
      <c r="KB200" s="393" t="str">
        <f t="shared" si="401"/>
        <v/>
      </c>
      <c r="KC200" s="394" t="str">
        <f t="shared" si="402"/>
        <v/>
      </c>
      <c r="KD200" s="386" t="str">
        <f t="shared" si="403"/>
        <v/>
      </c>
      <c r="KE200" s="395"/>
      <c r="KF200" s="420"/>
      <c r="KG200" s="387" t="str">
        <f t="shared" si="385"/>
        <v/>
      </c>
      <c r="KH200" s="388" t="str">
        <f t="shared" si="386"/>
        <v/>
      </c>
      <c r="KI200" s="419" t="str">
        <f t="shared" si="387"/>
        <v/>
      </c>
      <c r="KJ200" s="396" t="str">
        <f t="shared" si="388"/>
        <v/>
      </c>
      <c r="KK200" s="390" t="str">
        <f t="shared" si="389"/>
        <v/>
      </c>
      <c r="KL200" s="391" t="str">
        <f t="shared" si="404"/>
        <v/>
      </c>
      <c r="KM200" s="392" t="str">
        <f t="shared" si="390"/>
        <v/>
      </c>
      <c r="KN200" s="393" t="str">
        <f t="shared" si="391"/>
        <v/>
      </c>
      <c r="KO200" s="394" t="str">
        <f t="shared" si="392"/>
        <v/>
      </c>
      <c r="KP200" s="386" t="str">
        <f t="shared" si="393"/>
        <v/>
      </c>
      <c r="KQ200" s="395"/>
      <c r="KR200" s="420"/>
    </row>
    <row r="201" spans="1:304" ht="13.5" customHeight="1">
      <c r="A201" s="385"/>
      <c r="B201" s="421" t="s">
        <v>1828</v>
      </c>
      <c r="E201" s="387" t="str">
        <f t="shared" si="499"/>
        <v/>
      </c>
      <c r="F201" s="399"/>
      <c r="G201" s="389"/>
      <c r="H201" s="389"/>
      <c r="I201" s="400"/>
      <c r="J201" s="391"/>
      <c r="K201" s="401"/>
      <c r="L201" s="393"/>
      <c r="M201" s="402"/>
      <c r="O201" s="397"/>
      <c r="P201" s="415"/>
      <c r="Q201" s="387" t="str">
        <f t="shared" si="500"/>
        <v/>
      </c>
      <c r="R201" s="399"/>
      <c r="S201" s="389"/>
      <c r="T201" s="389"/>
      <c r="U201" s="400"/>
      <c r="V201" s="391"/>
      <c r="W201" s="401"/>
      <c r="X201" s="393"/>
      <c r="Y201" s="402"/>
      <c r="AA201" s="397"/>
      <c r="AB201" s="415"/>
      <c r="AC201" s="387" t="str">
        <f t="shared" si="501"/>
        <v/>
      </c>
      <c r="AD201" s="399"/>
      <c r="AE201" s="389"/>
      <c r="AF201" s="389"/>
      <c r="AG201" s="400"/>
      <c r="AH201" s="391"/>
      <c r="AI201" s="401"/>
      <c r="AJ201" s="393"/>
      <c r="AK201" s="402"/>
      <c r="AL201" s="386"/>
      <c r="AM201" s="397"/>
      <c r="AN201" s="415"/>
      <c r="AO201" s="387" t="str">
        <f t="shared" si="502"/>
        <v/>
      </c>
      <c r="AP201" s="399"/>
      <c r="AQ201" s="389"/>
      <c r="AR201" s="389"/>
      <c r="AS201" s="400"/>
      <c r="AT201" s="391"/>
      <c r="AU201" s="401"/>
      <c r="AV201" s="393"/>
      <c r="AW201" s="402"/>
      <c r="AX201" s="386"/>
      <c r="AY201" s="397"/>
      <c r="AZ201" s="415"/>
      <c r="BA201" s="387" t="str">
        <f t="shared" si="503"/>
        <v/>
      </c>
      <c r="BB201" s="399"/>
      <c r="BC201" s="389"/>
      <c r="BD201" s="389"/>
      <c r="BE201" s="400"/>
      <c r="BF201" s="391"/>
      <c r="BG201" s="401"/>
      <c r="BH201" s="393"/>
      <c r="BI201" s="402"/>
      <c r="BJ201" s="386"/>
      <c r="BK201" s="397"/>
      <c r="BL201" s="415"/>
      <c r="BM201" s="387" t="str">
        <f t="shared" si="504"/>
        <v/>
      </c>
      <c r="BN201" s="399"/>
      <c r="BO201" s="389"/>
      <c r="BP201" s="389"/>
      <c r="BQ201" s="400"/>
      <c r="BR201" s="391"/>
      <c r="BS201" s="401"/>
      <c r="BT201" s="393"/>
      <c r="BU201" s="402"/>
      <c r="BV201" s="386"/>
      <c r="BW201" s="397"/>
      <c r="BX201" s="421"/>
      <c r="BY201" s="387" t="str">
        <f t="shared" si="505"/>
        <v/>
      </c>
      <c r="BZ201" s="399"/>
      <c r="CA201" s="389"/>
      <c r="CB201" s="389"/>
      <c r="CC201" s="400"/>
      <c r="CD201" s="391"/>
      <c r="CE201" s="401"/>
      <c r="CF201" s="393"/>
      <c r="CG201" s="402"/>
      <c r="CH201" s="386"/>
      <c r="CI201" s="397"/>
      <c r="CJ201" s="421"/>
      <c r="CK201" s="387" t="str">
        <f t="shared" si="506"/>
        <v/>
      </c>
      <c r="CL201" s="399"/>
      <c r="CM201" s="389"/>
      <c r="CN201" s="389"/>
      <c r="CO201" s="400"/>
      <c r="CP201" s="391"/>
      <c r="CQ201" s="401"/>
      <c r="CR201" s="393"/>
      <c r="CS201" s="402"/>
      <c r="CT201" s="386"/>
      <c r="CU201" s="397"/>
      <c r="CV201" s="415"/>
      <c r="CW201" s="387" t="str">
        <f t="shared" si="507"/>
        <v/>
      </c>
      <c r="CX201" s="388"/>
      <c r="CY201" s="389"/>
      <c r="CZ201" s="389"/>
      <c r="DA201" s="390"/>
      <c r="DB201" s="391"/>
      <c r="DC201" s="392"/>
      <c r="DD201" s="393"/>
      <c r="DE201" s="394"/>
      <c r="DF201" s="386"/>
      <c r="DG201" s="397"/>
      <c r="DH201" s="415"/>
      <c r="DI201" s="387" t="str">
        <f t="shared" si="508"/>
        <v/>
      </c>
      <c r="DJ201" s="388"/>
      <c r="DK201" s="389"/>
      <c r="DL201" s="389"/>
      <c r="DM201" s="390"/>
      <c r="DN201" s="391"/>
      <c r="DO201" s="392"/>
      <c r="DP201" s="393"/>
      <c r="DQ201" s="394"/>
      <c r="DR201" s="386"/>
      <c r="DS201" s="397"/>
      <c r="DT201" s="415"/>
      <c r="DU201" s="387" t="str">
        <f t="shared" si="509"/>
        <v/>
      </c>
      <c r="DV201" s="388"/>
      <c r="DW201" s="389"/>
      <c r="DX201" s="389"/>
      <c r="DY201" s="390"/>
      <c r="DZ201" s="391"/>
      <c r="EA201" s="392"/>
      <c r="EB201" s="393"/>
      <c r="EC201" s="394"/>
      <c r="ED201" s="386"/>
      <c r="EE201" s="397"/>
      <c r="EF201" s="415"/>
      <c r="EG201" s="387" t="str">
        <f t="shared" si="510"/>
        <v/>
      </c>
      <c r="EH201" s="388"/>
      <c r="EI201" s="389"/>
      <c r="EJ201" s="389"/>
      <c r="EK201" s="390"/>
      <c r="EL201" s="391"/>
      <c r="EM201" s="392"/>
      <c r="EN201" s="393"/>
      <c r="EO201" s="394"/>
      <c r="EP201" s="386"/>
      <c r="EQ201" s="397"/>
      <c r="ER201" s="415"/>
      <c r="ES201" s="387" t="str">
        <f t="shared" si="511"/>
        <v/>
      </c>
      <c r="ET201" s="388"/>
      <c r="EU201" s="389"/>
      <c r="EV201" s="389"/>
      <c r="EW201" s="390"/>
      <c r="EX201" s="391"/>
      <c r="EY201" s="392"/>
      <c r="EZ201" s="393"/>
      <c r="FA201" s="394"/>
      <c r="FB201" s="386"/>
      <c r="FC201" s="397"/>
      <c r="FD201" s="418"/>
      <c r="FE201" s="387" t="str">
        <f t="shared" si="512"/>
        <v/>
      </c>
      <c r="FF201" s="388"/>
      <c r="FG201" s="389"/>
      <c r="FH201" s="389"/>
      <c r="FI201" s="390"/>
      <c r="FJ201" s="391"/>
      <c r="FK201" s="392"/>
      <c r="FL201" s="393"/>
      <c r="FM201" s="394"/>
      <c r="FN201" s="386"/>
      <c r="FO201" s="397"/>
      <c r="FP201" s="418"/>
      <c r="FQ201" s="387" t="str">
        <f t="shared" si="513"/>
        <v/>
      </c>
      <c r="FR201" s="388"/>
      <c r="FS201" s="389"/>
      <c r="FT201" s="389"/>
      <c r="FU201" s="390"/>
      <c r="FV201" s="391"/>
      <c r="FW201" s="392"/>
      <c r="FX201" s="393"/>
      <c r="FY201" s="394"/>
      <c r="FZ201" s="386"/>
      <c r="GA201" s="395"/>
      <c r="GB201" s="415"/>
      <c r="GC201" s="387" t="str">
        <f t="shared" si="514"/>
        <v/>
      </c>
      <c r="GD201" s="388"/>
      <c r="GE201" s="389"/>
      <c r="GF201" s="389"/>
      <c r="GG201" s="390"/>
      <c r="GH201" s="391"/>
      <c r="GI201" s="392"/>
      <c r="GJ201" s="393"/>
      <c r="GK201" s="394"/>
      <c r="GL201" s="386"/>
      <c r="GM201" s="397"/>
      <c r="GN201" s="418"/>
      <c r="GO201" s="387" t="str">
        <f t="shared" si="515"/>
        <v/>
      </c>
      <c r="GP201" s="388"/>
      <c r="GQ201" s="389"/>
      <c r="GR201" s="389"/>
      <c r="GS201" s="390"/>
      <c r="GT201" s="391"/>
      <c r="GU201" s="392"/>
      <c r="GV201" s="393"/>
      <c r="GW201" s="394"/>
      <c r="GX201" s="386"/>
      <c r="GY201" s="395"/>
      <c r="GZ201" s="418"/>
      <c r="HA201" s="387" t="str">
        <f t="shared" si="516"/>
        <v/>
      </c>
      <c r="HB201" s="388"/>
      <c r="HC201" s="389"/>
      <c r="HD201" s="389"/>
      <c r="HE201" s="390"/>
      <c r="HF201" s="391"/>
      <c r="HG201" s="392"/>
      <c r="HH201" s="393"/>
      <c r="HI201" s="394"/>
      <c r="HJ201" s="386"/>
      <c r="HK201" s="397"/>
      <c r="HM201" s="387" t="str">
        <f t="shared" si="517"/>
        <v/>
      </c>
      <c r="HN201" s="388" t="s">
        <v>292</v>
      </c>
      <c r="HO201" s="396"/>
      <c r="HP201" s="389"/>
      <c r="HQ201" s="390" t="s">
        <v>292</v>
      </c>
      <c r="HR201" s="391" t="s">
        <v>292</v>
      </c>
      <c r="HS201" s="392" t="s">
        <v>292</v>
      </c>
      <c r="HT201" s="393" t="s">
        <v>292</v>
      </c>
      <c r="HU201" s="394" t="s">
        <v>292</v>
      </c>
      <c r="HV201" s="386" t="s">
        <v>292</v>
      </c>
      <c r="HW201" s="395"/>
      <c r="HY201" s="387">
        <f t="shared" si="518"/>
        <v>41269</v>
      </c>
      <c r="HZ201" s="388" t="s">
        <v>1472</v>
      </c>
      <c r="IA201" s="419">
        <v>41183</v>
      </c>
      <c r="IB201" s="419">
        <v>41269</v>
      </c>
      <c r="IC201" s="390" t="s">
        <v>789</v>
      </c>
      <c r="ID201" s="391" t="s">
        <v>688</v>
      </c>
      <c r="IE201" s="392" t="s">
        <v>615</v>
      </c>
      <c r="IF201" s="393" t="s">
        <v>1336</v>
      </c>
      <c r="IG201" s="394" t="s">
        <v>790</v>
      </c>
      <c r="IH201" s="386" t="s">
        <v>292</v>
      </c>
      <c r="II201" s="395"/>
      <c r="IJ201" s="420"/>
      <c r="IK201" s="387" t="str">
        <f t="shared" si="519"/>
        <v/>
      </c>
      <c r="IL201" s="388" t="s">
        <v>292</v>
      </c>
      <c r="IM201" s="426"/>
      <c r="IN201" s="419"/>
      <c r="IO201" s="390" t="s">
        <v>292</v>
      </c>
      <c r="IP201" s="391" t="s">
        <v>292</v>
      </c>
      <c r="IQ201" s="392" t="s">
        <v>292</v>
      </c>
      <c r="IR201" s="393" t="s">
        <v>292</v>
      </c>
      <c r="IS201" s="394" t="s">
        <v>292</v>
      </c>
      <c r="IT201" s="386" t="s">
        <v>292</v>
      </c>
      <c r="IU201" s="395"/>
      <c r="IV201" s="420" t="s">
        <v>292</v>
      </c>
      <c r="IW201" s="387" t="str">
        <f t="shared" si="456"/>
        <v/>
      </c>
      <c r="IX201" s="388" t="str">
        <f t="shared" si="457"/>
        <v/>
      </c>
      <c r="IY201" s="419" t="str">
        <f t="shared" si="462"/>
        <v/>
      </c>
      <c r="IZ201" s="396" t="str">
        <f t="shared" si="463"/>
        <v/>
      </c>
      <c r="JA201" s="390" t="str">
        <f t="shared" si="458"/>
        <v/>
      </c>
      <c r="JB201" s="391" t="str">
        <f t="shared" si="464"/>
        <v/>
      </c>
      <c r="JC201" s="392" t="str">
        <f t="shared" si="459"/>
        <v/>
      </c>
      <c r="JD201" s="393" t="str">
        <f t="shared" si="460"/>
        <v/>
      </c>
      <c r="JE201" s="394" t="str">
        <f t="shared" si="455"/>
        <v/>
      </c>
      <c r="JF201" s="386" t="str">
        <f t="shared" si="461"/>
        <v/>
      </c>
      <c r="JG201" s="395"/>
      <c r="JH201" s="420" t="s">
        <v>292</v>
      </c>
      <c r="JI201" s="387" t="str">
        <f t="shared" si="411"/>
        <v/>
      </c>
      <c r="JJ201" s="388" t="str">
        <f t="shared" si="412"/>
        <v/>
      </c>
      <c r="JK201" s="419" t="str">
        <f t="shared" si="420"/>
        <v/>
      </c>
      <c r="JL201" s="396" t="str">
        <f t="shared" si="413"/>
        <v/>
      </c>
      <c r="JM201" s="390" t="str">
        <f t="shared" si="414"/>
        <v/>
      </c>
      <c r="JN201" s="391" t="str">
        <f t="shared" si="415"/>
        <v/>
      </c>
      <c r="JO201" s="392" t="str">
        <f t="shared" si="416"/>
        <v/>
      </c>
      <c r="JP201" s="393" t="str">
        <f t="shared" si="417"/>
        <v/>
      </c>
      <c r="JQ201" s="394" t="str">
        <f t="shared" si="418"/>
        <v/>
      </c>
      <c r="JR201" s="386" t="str">
        <f t="shared" si="419"/>
        <v/>
      </c>
      <c r="JS201" s="395"/>
      <c r="JT201" s="420" t="s">
        <v>292</v>
      </c>
      <c r="JU201" s="387" t="str">
        <f t="shared" si="394"/>
        <v/>
      </c>
      <c r="JV201" s="388" t="str">
        <f t="shared" si="395"/>
        <v/>
      </c>
      <c r="JW201" s="419" t="str">
        <f t="shared" si="396"/>
        <v/>
      </c>
      <c r="JX201" s="396" t="str">
        <f t="shared" si="397"/>
        <v/>
      </c>
      <c r="JY201" s="390" t="str">
        <f t="shared" si="398"/>
        <v/>
      </c>
      <c r="JZ201" s="391" t="str">
        <f t="shared" si="399"/>
        <v/>
      </c>
      <c r="KA201" s="392" t="str">
        <f t="shared" si="400"/>
        <v/>
      </c>
      <c r="KB201" s="393" t="str">
        <f t="shared" si="401"/>
        <v/>
      </c>
      <c r="KC201" s="394" t="str">
        <f t="shared" si="402"/>
        <v/>
      </c>
      <c r="KD201" s="386" t="str">
        <f t="shared" si="403"/>
        <v/>
      </c>
      <c r="KE201" s="395"/>
      <c r="KF201" s="420"/>
      <c r="KG201" s="387" t="str">
        <f t="shared" si="385"/>
        <v/>
      </c>
      <c r="KH201" s="388" t="str">
        <f t="shared" si="386"/>
        <v/>
      </c>
      <c r="KI201" s="419" t="str">
        <f t="shared" si="387"/>
        <v/>
      </c>
      <c r="KJ201" s="396" t="str">
        <f t="shared" si="388"/>
        <v/>
      </c>
      <c r="KK201" s="390" t="str">
        <f t="shared" si="389"/>
        <v/>
      </c>
      <c r="KL201" s="391" t="str">
        <f t="shared" si="404"/>
        <v/>
      </c>
      <c r="KM201" s="392" t="str">
        <f t="shared" si="390"/>
        <v/>
      </c>
      <c r="KN201" s="393" t="str">
        <f t="shared" si="391"/>
        <v/>
      </c>
      <c r="KO201" s="394" t="str">
        <f t="shared" si="392"/>
        <v/>
      </c>
      <c r="KP201" s="386" t="str">
        <f t="shared" si="393"/>
        <v/>
      </c>
      <c r="KQ201" s="395"/>
      <c r="KR201" s="420"/>
    </row>
    <row r="202" spans="1:304" ht="13.5" customHeight="1">
      <c r="A202" s="385"/>
      <c r="B202" s="421" t="s">
        <v>1877</v>
      </c>
      <c r="E202" s="387"/>
      <c r="F202" s="399"/>
      <c r="G202" s="389"/>
      <c r="H202" s="389"/>
      <c r="I202" s="400"/>
      <c r="J202" s="391"/>
      <c r="K202" s="401"/>
      <c r="L202" s="393"/>
      <c r="M202" s="402"/>
      <c r="O202" s="397"/>
      <c r="P202" s="415"/>
      <c r="Q202" s="387"/>
      <c r="R202" s="399"/>
      <c r="S202" s="389"/>
      <c r="T202" s="389"/>
      <c r="U202" s="400"/>
      <c r="V202" s="391"/>
      <c r="W202" s="401"/>
      <c r="X202" s="393"/>
      <c r="Y202" s="402"/>
      <c r="AA202" s="397"/>
      <c r="AB202" s="415"/>
      <c r="AC202" s="387"/>
      <c r="AD202" s="399"/>
      <c r="AE202" s="389"/>
      <c r="AF202" s="389"/>
      <c r="AG202" s="400"/>
      <c r="AH202" s="391"/>
      <c r="AI202" s="401"/>
      <c r="AJ202" s="393"/>
      <c r="AK202" s="402"/>
      <c r="AL202" s="386"/>
      <c r="AM202" s="397"/>
      <c r="AN202" s="415"/>
      <c r="AO202" s="387"/>
      <c r="AP202" s="399"/>
      <c r="AQ202" s="389"/>
      <c r="AR202" s="389"/>
      <c r="AS202" s="400"/>
      <c r="AT202" s="391"/>
      <c r="AU202" s="401"/>
      <c r="AV202" s="393"/>
      <c r="AW202" s="402"/>
      <c r="AX202" s="386"/>
      <c r="AY202" s="397"/>
      <c r="AZ202" s="415"/>
      <c r="BA202" s="387"/>
      <c r="BB202" s="399"/>
      <c r="BC202" s="389"/>
      <c r="BD202" s="389"/>
      <c r="BE202" s="400"/>
      <c r="BF202" s="391"/>
      <c r="BG202" s="401"/>
      <c r="BH202" s="393"/>
      <c r="BI202" s="402"/>
      <c r="BJ202" s="386"/>
      <c r="BK202" s="397"/>
      <c r="BL202" s="415"/>
      <c r="BM202" s="387"/>
      <c r="BN202" s="399"/>
      <c r="BO202" s="389"/>
      <c r="BP202" s="389"/>
      <c r="BQ202" s="400"/>
      <c r="BR202" s="391"/>
      <c r="BS202" s="401"/>
      <c r="BT202" s="393"/>
      <c r="BU202" s="402"/>
      <c r="BV202" s="386"/>
      <c r="BW202" s="397"/>
      <c r="BX202" s="421"/>
      <c r="BY202" s="387"/>
      <c r="BZ202" s="399"/>
      <c r="CA202" s="389"/>
      <c r="CB202" s="389"/>
      <c r="CC202" s="400"/>
      <c r="CD202" s="391"/>
      <c r="CE202" s="401"/>
      <c r="CF202" s="393"/>
      <c r="CG202" s="402"/>
      <c r="CH202" s="386"/>
      <c r="CI202" s="397"/>
      <c r="CJ202" s="421"/>
      <c r="CK202" s="387"/>
      <c r="CL202" s="399"/>
      <c r="CM202" s="389"/>
      <c r="CN202" s="389"/>
      <c r="CO202" s="400"/>
      <c r="CP202" s="391"/>
      <c r="CQ202" s="401"/>
      <c r="CR202" s="393"/>
      <c r="CS202" s="402"/>
      <c r="CT202" s="386"/>
      <c r="CU202" s="397"/>
      <c r="CV202" s="415"/>
      <c r="CW202" s="387"/>
      <c r="CX202" s="388"/>
      <c r="CY202" s="389"/>
      <c r="CZ202" s="389"/>
      <c r="DA202" s="390"/>
      <c r="DB202" s="391"/>
      <c r="DC202" s="392"/>
      <c r="DD202" s="393"/>
      <c r="DE202" s="394"/>
      <c r="DF202" s="386"/>
      <c r="DG202" s="397"/>
      <c r="DH202" s="415"/>
      <c r="DI202" s="387"/>
      <c r="DJ202" s="388"/>
      <c r="DK202" s="389"/>
      <c r="DL202" s="389"/>
      <c r="DM202" s="390"/>
      <c r="DN202" s="391"/>
      <c r="DO202" s="392"/>
      <c r="DP202" s="393"/>
      <c r="DQ202" s="394"/>
      <c r="DR202" s="386"/>
      <c r="DS202" s="397"/>
      <c r="DT202" s="415"/>
      <c r="DU202" s="387"/>
      <c r="DV202" s="388"/>
      <c r="DW202" s="389"/>
      <c r="DX202" s="389"/>
      <c r="DY202" s="390"/>
      <c r="DZ202" s="391"/>
      <c r="EA202" s="392"/>
      <c r="EB202" s="393"/>
      <c r="EC202" s="394"/>
      <c r="ED202" s="386"/>
      <c r="EE202" s="397"/>
      <c r="EF202" s="415"/>
      <c r="EG202" s="387"/>
      <c r="EH202" s="388"/>
      <c r="EI202" s="389"/>
      <c r="EJ202" s="389"/>
      <c r="EK202" s="390"/>
      <c r="EL202" s="391"/>
      <c r="EM202" s="392"/>
      <c r="EN202" s="393"/>
      <c r="EO202" s="394"/>
      <c r="EP202" s="386"/>
      <c r="EQ202" s="397"/>
      <c r="ER202" s="415"/>
      <c r="ES202" s="387"/>
      <c r="ET202" s="388"/>
      <c r="EU202" s="389"/>
      <c r="EV202" s="389"/>
      <c r="EW202" s="390"/>
      <c r="EX202" s="391"/>
      <c r="EY202" s="392"/>
      <c r="EZ202" s="393"/>
      <c r="FA202" s="394"/>
      <c r="FB202" s="386"/>
      <c r="FC202" s="397"/>
      <c r="FD202" s="418"/>
      <c r="FE202" s="387"/>
      <c r="FF202" s="388"/>
      <c r="FG202" s="389"/>
      <c r="FH202" s="389"/>
      <c r="FI202" s="390"/>
      <c r="FJ202" s="391"/>
      <c r="FK202" s="392"/>
      <c r="FL202" s="393"/>
      <c r="FM202" s="394"/>
      <c r="FN202" s="386"/>
      <c r="FO202" s="397"/>
      <c r="FP202" s="418"/>
      <c r="FQ202" s="387"/>
      <c r="FR202" s="388"/>
      <c r="FS202" s="389"/>
      <c r="FT202" s="389"/>
      <c r="FU202" s="390"/>
      <c r="FV202" s="391"/>
      <c r="FW202" s="392"/>
      <c r="FX202" s="393"/>
      <c r="FY202" s="394"/>
      <c r="FZ202" s="386"/>
      <c r="GA202" s="395"/>
      <c r="GB202" s="415"/>
      <c r="GC202" s="387"/>
      <c r="GD202" s="388"/>
      <c r="GE202" s="389"/>
      <c r="GF202" s="389"/>
      <c r="GG202" s="390"/>
      <c r="GH202" s="391"/>
      <c r="GI202" s="392"/>
      <c r="GJ202" s="393"/>
      <c r="GK202" s="394"/>
      <c r="GL202" s="386"/>
      <c r="GM202" s="397"/>
      <c r="GN202" s="418"/>
      <c r="GO202" s="387"/>
      <c r="GP202" s="388"/>
      <c r="GQ202" s="389"/>
      <c r="GR202" s="389"/>
      <c r="GS202" s="390"/>
      <c r="GT202" s="391"/>
      <c r="GU202" s="392"/>
      <c r="GV202" s="393"/>
      <c r="GW202" s="394"/>
      <c r="GX202" s="386"/>
      <c r="GY202" s="395"/>
      <c r="GZ202" s="418"/>
      <c r="HA202" s="387"/>
      <c r="HB202" s="388"/>
      <c r="HC202" s="389"/>
      <c r="HD202" s="389"/>
      <c r="HE202" s="390"/>
      <c r="HF202" s="391"/>
      <c r="HG202" s="392"/>
      <c r="HH202" s="393"/>
      <c r="HI202" s="394"/>
      <c r="HJ202" s="386"/>
      <c r="HK202" s="397"/>
      <c r="HM202" s="387"/>
      <c r="HN202" s="388"/>
      <c r="HO202" s="396"/>
      <c r="HP202" s="389"/>
      <c r="HQ202" s="390"/>
      <c r="HR202" s="391"/>
      <c r="HS202" s="392"/>
      <c r="HT202" s="393"/>
      <c r="HU202" s="394"/>
      <c r="HV202" s="386"/>
      <c r="HW202" s="395"/>
      <c r="HY202" s="387"/>
      <c r="HZ202" s="388"/>
      <c r="IA202" s="419"/>
      <c r="IB202" s="419"/>
      <c r="IC202" s="390"/>
      <c r="ID202" s="391"/>
      <c r="IE202" s="392"/>
      <c r="IF202" s="393"/>
      <c r="IG202" s="394"/>
      <c r="IH202" s="386"/>
      <c r="II202" s="395"/>
      <c r="IJ202" s="420"/>
      <c r="IK202" s="387"/>
      <c r="IL202" s="388"/>
      <c r="IM202" s="426"/>
      <c r="IN202" s="419"/>
      <c r="IO202" s="390"/>
      <c r="IP202" s="391"/>
      <c r="IQ202" s="392"/>
      <c r="IR202" s="393"/>
      <c r="IS202" s="394"/>
      <c r="IT202" s="386"/>
      <c r="IU202" s="395"/>
      <c r="IV202" s="420"/>
      <c r="IW202" s="387">
        <f t="shared" si="456"/>
        <v>43040</v>
      </c>
      <c r="IX202" s="388" t="str">
        <f t="shared" si="457"/>
        <v>Abe III</v>
      </c>
      <c r="IY202" s="419">
        <f t="shared" si="462"/>
        <v>41997</v>
      </c>
      <c r="IZ202" s="396">
        <v>42284</v>
      </c>
      <c r="JA202" s="390" t="str">
        <f t="shared" si="458"/>
        <v>Haruko Arimura</v>
      </c>
      <c r="JB202" s="391" t="str">
        <f t="shared" si="464"/>
        <v>1970</v>
      </c>
      <c r="JC202" s="392" t="str">
        <f t="shared" si="459"/>
        <v>female</v>
      </c>
      <c r="JD202" s="393" t="s">
        <v>1335</v>
      </c>
      <c r="JE202" s="394" t="str">
        <f t="shared" si="455"/>
        <v>Arimura_Haruko_1970</v>
      </c>
      <c r="JF202" s="386" t="str">
        <f t="shared" si="461"/>
        <v/>
      </c>
      <c r="JG202" s="395"/>
      <c r="JH202" s="42" t="s">
        <v>1844</v>
      </c>
      <c r="JI202" s="387">
        <f t="shared" ref="JI202:JI204" si="587">IF(JM202="","",JI$3)</f>
        <v>44090</v>
      </c>
      <c r="JJ202" s="388" t="str">
        <f t="shared" ref="JJ202:JJ204" si="588">IF(JM202="","",JI$1)</f>
        <v>Abe IV</v>
      </c>
      <c r="JK202" s="419">
        <f t="shared" ref="JK202" si="589">IF(JM202="","",JI$2)</f>
        <v>43040</v>
      </c>
      <c r="JL202" s="396">
        <v>43375</v>
      </c>
      <c r="JM202" s="390" t="str">
        <f t="shared" ref="JM202:JM204" si="590">IF(JT202="","",IF(ISNUMBER(SEARCH(":",JT202)),MID(JT202,FIND(":",JT202)+2,FIND("(",JT202)-FIND(":",JT202)-3),LEFT(JT202,FIND("(",JT202)-2)))</f>
        <v>Hiroshi Kajiyama</v>
      </c>
      <c r="JN202" s="391" t="str">
        <f t="shared" ref="JN202:JN204" si="591">IF(JT202="","",MID(JT202,FIND("(",JT202)+1,4))</f>
        <v>1955</v>
      </c>
      <c r="JO202" s="392" t="str">
        <f t="shared" ref="JO202:JO204" si="592">IF(ISNUMBER(SEARCH("*female*",JT202)),"female",IF(ISNUMBER(SEARCH("*male*",JT202)),"male",""))</f>
        <v>male</v>
      </c>
      <c r="JP202" s="393" t="str">
        <f t="shared" ref="JP202:JP204" si="593">IF(JT202="","",IF(ISERROR(MID(JT202,FIND("male,",JT202)+6,(FIND(")",JT202)-(FIND("male,",JT202)+6))))=TRUE,"missing/error",MID(JT202,FIND("male,",JT202)+6,(FIND(")",JT202)-(FIND("male,",JT202)+6)))))</f>
        <v>jp_ldp01</v>
      </c>
      <c r="JQ202" s="394" t="str">
        <f t="shared" ref="JQ202:JQ204" si="594">IF(JM202="","",(MID(JM202,(SEARCH("^^",SUBSTITUTE(JM202," ","^^",LEN(JM202)-LEN(SUBSTITUTE(JM202," ","")))))+1,99)&amp;"_"&amp;LEFT(JM202,FIND(" ",JM202)-1)&amp;"_"&amp;JN202))</f>
        <v>Kajiyama_Hiroshi_1955</v>
      </c>
      <c r="JR202" s="386" t="str">
        <f t="shared" ref="JR202:JR204" si="595">IF(JT202="","",IF((LEN(JT202)-LEN(SUBSTITUTE(JT202,"male","")))/LEN("male")&gt;1,"!",IF(RIGHT(JT202,1)=")","",IF(RIGHT(JT202,2)=") ","",IF(RIGHT(JT202,2)=").","","!!")))))</f>
        <v/>
      </c>
      <c r="JS202" s="395"/>
      <c r="JT202" s="420" t="s">
        <v>2018</v>
      </c>
      <c r="JU202" s="387">
        <f t="shared" si="394"/>
        <v>44196</v>
      </c>
      <c r="JV202" s="388" t="str">
        <f t="shared" si="395"/>
        <v>Suga I</v>
      </c>
      <c r="JW202" s="419">
        <f t="shared" si="396"/>
        <v>44090</v>
      </c>
      <c r="JX202" s="396">
        <f t="shared" si="397"/>
        <v>44196</v>
      </c>
      <c r="JY202" s="390" t="str">
        <f t="shared" si="398"/>
        <v>Taro Kono</v>
      </c>
      <c r="JZ202" s="391" t="str">
        <f t="shared" si="399"/>
        <v>1963</v>
      </c>
      <c r="KA202" s="392" t="str">
        <f t="shared" si="400"/>
        <v>male</v>
      </c>
      <c r="KB202" s="393" t="str">
        <f t="shared" si="401"/>
        <v>jp_ldp01</v>
      </c>
      <c r="KC202" s="394" t="str">
        <f t="shared" si="402"/>
        <v>Kono_Taro_1963</v>
      </c>
      <c r="KD202" s="386" t="str">
        <f t="shared" si="403"/>
        <v/>
      </c>
      <c r="KE202" s="395"/>
      <c r="KF202" s="420" t="s">
        <v>2009</v>
      </c>
      <c r="KG202" s="387" t="str">
        <f t="shared" si="385"/>
        <v/>
      </c>
      <c r="KH202" s="388" t="str">
        <f t="shared" si="386"/>
        <v/>
      </c>
      <c r="KI202" s="419" t="str">
        <f t="shared" si="387"/>
        <v/>
      </c>
      <c r="KJ202" s="396" t="str">
        <f t="shared" si="388"/>
        <v/>
      </c>
      <c r="KK202" s="390" t="str">
        <f t="shared" si="389"/>
        <v/>
      </c>
      <c r="KL202" s="391" t="str">
        <f t="shared" si="404"/>
        <v/>
      </c>
      <c r="KM202" s="392" t="str">
        <f t="shared" si="390"/>
        <v/>
      </c>
      <c r="KN202" s="393" t="str">
        <f t="shared" si="391"/>
        <v/>
      </c>
      <c r="KO202" s="394" t="str">
        <f t="shared" si="392"/>
        <v/>
      </c>
      <c r="KP202" s="386" t="str">
        <f t="shared" si="393"/>
        <v/>
      </c>
      <c r="KQ202" s="395"/>
      <c r="KR202" s="420"/>
    </row>
    <row r="203" spans="1:304" ht="13.5" customHeight="1">
      <c r="A203" s="385"/>
      <c r="B203" s="421" t="s">
        <v>1877</v>
      </c>
      <c r="E203" s="387"/>
      <c r="F203" s="399"/>
      <c r="G203" s="389"/>
      <c r="H203" s="389"/>
      <c r="I203" s="400"/>
      <c r="J203" s="391"/>
      <c r="K203" s="401"/>
      <c r="L203" s="393"/>
      <c r="M203" s="402"/>
      <c r="O203" s="397"/>
      <c r="P203" s="415"/>
      <c r="Q203" s="387"/>
      <c r="R203" s="399"/>
      <c r="S203" s="389"/>
      <c r="T203" s="389"/>
      <c r="U203" s="400"/>
      <c r="V203" s="391"/>
      <c r="W203" s="401"/>
      <c r="X203" s="393"/>
      <c r="Y203" s="402"/>
      <c r="AA203" s="397"/>
      <c r="AB203" s="415"/>
      <c r="AC203" s="387"/>
      <c r="AD203" s="399"/>
      <c r="AE203" s="389"/>
      <c r="AF203" s="389"/>
      <c r="AG203" s="400"/>
      <c r="AH203" s="391"/>
      <c r="AI203" s="401"/>
      <c r="AJ203" s="393"/>
      <c r="AK203" s="402"/>
      <c r="AL203" s="386"/>
      <c r="AM203" s="397"/>
      <c r="AN203" s="415"/>
      <c r="AO203" s="387"/>
      <c r="AP203" s="399"/>
      <c r="AQ203" s="389"/>
      <c r="AR203" s="389"/>
      <c r="AS203" s="400"/>
      <c r="AT203" s="391"/>
      <c r="AU203" s="401"/>
      <c r="AV203" s="393"/>
      <c r="AW203" s="402"/>
      <c r="AX203" s="386"/>
      <c r="AY203" s="397"/>
      <c r="AZ203" s="415"/>
      <c r="BA203" s="387"/>
      <c r="BB203" s="399"/>
      <c r="BC203" s="389"/>
      <c r="BD203" s="389"/>
      <c r="BE203" s="400"/>
      <c r="BF203" s="391"/>
      <c r="BG203" s="401"/>
      <c r="BH203" s="393"/>
      <c r="BI203" s="402"/>
      <c r="BJ203" s="386"/>
      <c r="BK203" s="397"/>
      <c r="BL203" s="415"/>
      <c r="BM203" s="387"/>
      <c r="BN203" s="399"/>
      <c r="BO203" s="389"/>
      <c r="BP203" s="389"/>
      <c r="BQ203" s="400"/>
      <c r="BR203" s="391"/>
      <c r="BS203" s="401"/>
      <c r="BT203" s="393"/>
      <c r="BU203" s="402"/>
      <c r="BV203" s="386"/>
      <c r="BW203" s="397"/>
      <c r="BX203" s="421"/>
      <c r="BY203" s="387"/>
      <c r="BZ203" s="399"/>
      <c r="CA203" s="389"/>
      <c r="CB203" s="389"/>
      <c r="CC203" s="400"/>
      <c r="CD203" s="391"/>
      <c r="CE203" s="401"/>
      <c r="CF203" s="393"/>
      <c r="CG203" s="402"/>
      <c r="CH203" s="386"/>
      <c r="CI203" s="397"/>
      <c r="CJ203" s="421"/>
      <c r="CK203" s="387"/>
      <c r="CL203" s="399"/>
      <c r="CM203" s="389"/>
      <c r="CN203" s="389"/>
      <c r="CO203" s="400"/>
      <c r="CP203" s="391"/>
      <c r="CQ203" s="401"/>
      <c r="CR203" s="393"/>
      <c r="CS203" s="402"/>
      <c r="CT203" s="386"/>
      <c r="CU203" s="397"/>
      <c r="CV203" s="415"/>
      <c r="CW203" s="387"/>
      <c r="CX203" s="388"/>
      <c r="CY203" s="389"/>
      <c r="CZ203" s="389"/>
      <c r="DA203" s="390"/>
      <c r="DB203" s="391"/>
      <c r="DC203" s="392"/>
      <c r="DD203" s="393"/>
      <c r="DE203" s="394"/>
      <c r="DF203" s="386"/>
      <c r="DG203" s="397"/>
      <c r="DH203" s="415"/>
      <c r="DI203" s="387"/>
      <c r="DJ203" s="388"/>
      <c r="DK203" s="389"/>
      <c r="DL203" s="389"/>
      <c r="DM203" s="390"/>
      <c r="DN203" s="391"/>
      <c r="DO203" s="392"/>
      <c r="DP203" s="393"/>
      <c r="DQ203" s="394"/>
      <c r="DR203" s="386"/>
      <c r="DS203" s="397"/>
      <c r="DT203" s="415"/>
      <c r="DU203" s="387"/>
      <c r="DV203" s="388"/>
      <c r="DW203" s="389"/>
      <c r="DX203" s="389"/>
      <c r="DY203" s="390"/>
      <c r="DZ203" s="391"/>
      <c r="EA203" s="392"/>
      <c r="EB203" s="393"/>
      <c r="EC203" s="394"/>
      <c r="ED203" s="386"/>
      <c r="EE203" s="397"/>
      <c r="EF203" s="415"/>
      <c r="EG203" s="387"/>
      <c r="EH203" s="388"/>
      <c r="EI203" s="389"/>
      <c r="EJ203" s="389"/>
      <c r="EK203" s="390"/>
      <c r="EL203" s="391"/>
      <c r="EM203" s="392"/>
      <c r="EN203" s="393"/>
      <c r="EO203" s="394"/>
      <c r="EP203" s="386"/>
      <c r="EQ203" s="397"/>
      <c r="ER203" s="415"/>
      <c r="ES203" s="387"/>
      <c r="ET203" s="388"/>
      <c r="EU203" s="389"/>
      <c r="EV203" s="389"/>
      <c r="EW203" s="390"/>
      <c r="EX203" s="391"/>
      <c r="EY203" s="392"/>
      <c r="EZ203" s="393"/>
      <c r="FA203" s="394"/>
      <c r="FB203" s="386"/>
      <c r="FC203" s="397"/>
      <c r="FD203" s="418"/>
      <c r="FE203" s="387"/>
      <c r="FF203" s="388"/>
      <c r="FG203" s="389"/>
      <c r="FH203" s="389"/>
      <c r="FI203" s="390"/>
      <c r="FJ203" s="391"/>
      <c r="FK203" s="392"/>
      <c r="FL203" s="393"/>
      <c r="FM203" s="394"/>
      <c r="FN203" s="386"/>
      <c r="FO203" s="397"/>
      <c r="FP203" s="418"/>
      <c r="FQ203" s="387"/>
      <c r="FR203" s="388"/>
      <c r="FS203" s="389"/>
      <c r="FT203" s="389"/>
      <c r="FU203" s="390"/>
      <c r="FV203" s="391"/>
      <c r="FW203" s="392"/>
      <c r="FX203" s="393"/>
      <c r="FY203" s="394"/>
      <c r="FZ203" s="386"/>
      <c r="GA203" s="395"/>
      <c r="GB203" s="415"/>
      <c r="GC203" s="387"/>
      <c r="GD203" s="388"/>
      <c r="GE203" s="389"/>
      <c r="GF203" s="389"/>
      <c r="GG203" s="390"/>
      <c r="GH203" s="391"/>
      <c r="GI203" s="392"/>
      <c r="GJ203" s="393"/>
      <c r="GK203" s="394"/>
      <c r="GL203" s="386"/>
      <c r="GM203" s="397"/>
      <c r="GN203" s="418"/>
      <c r="GO203" s="387"/>
      <c r="GP203" s="388"/>
      <c r="GQ203" s="389"/>
      <c r="GR203" s="389"/>
      <c r="GS203" s="390"/>
      <c r="GT203" s="391"/>
      <c r="GU203" s="392"/>
      <c r="GV203" s="393"/>
      <c r="GW203" s="394"/>
      <c r="GX203" s="386"/>
      <c r="GY203" s="395"/>
      <c r="GZ203" s="418"/>
      <c r="HA203" s="387"/>
      <c r="HB203" s="388"/>
      <c r="HC203" s="389"/>
      <c r="HD203" s="389"/>
      <c r="HE203" s="390"/>
      <c r="HF203" s="391"/>
      <c r="HG203" s="392"/>
      <c r="HH203" s="393"/>
      <c r="HI203" s="394"/>
      <c r="HJ203" s="386"/>
      <c r="HK203" s="397"/>
      <c r="HM203" s="387"/>
      <c r="HN203" s="388"/>
      <c r="HO203" s="396"/>
      <c r="HP203" s="389"/>
      <c r="HQ203" s="390"/>
      <c r="HR203" s="391"/>
      <c r="HS203" s="392"/>
      <c r="HT203" s="393"/>
      <c r="HU203" s="394"/>
      <c r="HV203" s="386"/>
      <c r="HW203" s="395"/>
      <c r="HY203" s="387"/>
      <c r="HZ203" s="388"/>
      <c r="IA203" s="419"/>
      <c r="IB203" s="419"/>
      <c r="IC203" s="390"/>
      <c r="ID203" s="391"/>
      <c r="IE203" s="392"/>
      <c r="IF203" s="393"/>
      <c r="IG203" s="394"/>
      <c r="IH203" s="386"/>
      <c r="II203" s="395"/>
      <c r="IJ203" s="420"/>
      <c r="IK203" s="387"/>
      <c r="IL203" s="388"/>
      <c r="IM203" s="426"/>
      <c r="IN203" s="419"/>
      <c r="IO203" s="390"/>
      <c r="IP203" s="391"/>
      <c r="IQ203" s="392"/>
      <c r="IR203" s="393"/>
      <c r="IS203" s="394"/>
      <c r="IT203" s="386"/>
      <c r="IU203" s="395"/>
      <c r="IV203" s="420"/>
      <c r="IW203" s="387">
        <f t="shared" si="456"/>
        <v>43040</v>
      </c>
      <c r="IX203" s="388" t="str">
        <f t="shared" si="457"/>
        <v>Abe III</v>
      </c>
      <c r="IY203" s="396">
        <v>42284</v>
      </c>
      <c r="IZ203" s="396">
        <v>42585</v>
      </c>
      <c r="JA203" s="390" t="str">
        <f t="shared" si="458"/>
        <v>Taro Kono</v>
      </c>
      <c r="JB203" s="391" t="str">
        <f t="shared" si="464"/>
        <v>1963</v>
      </c>
      <c r="JC203" s="392" t="str">
        <f t="shared" si="459"/>
        <v>male</v>
      </c>
      <c r="JD203" s="393" t="s">
        <v>1335</v>
      </c>
      <c r="JE203" s="394" t="str">
        <f t="shared" si="455"/>
        <v>Kono_Taro_1963</v>
      </c>
      <c r="JF203" s="386" t="str">
        <f t="shared" si="461"/>
        <v/>
      </c>
      <c r="JG203" s="395"/>
      <c r="JH203" s="420" t="s">
        <v>1874</v>
      </c>
      <c r="JI203" s="387">
        <f t="shared" si="587"/>
        <v>44090</v>
      </c>
      <c r="JJ203" s="388" t="str">
        <f t="shared" si="588"/>
        <v>Abe IV</v>
      </c>
      <c r="JK203" s="419">
        <v>43375</v>
      </c>
      <c r="JL203" s="396">
        <v>43719</v>
      </c>
      <c r="JM203" s="390" t="str">
        <f t="shared" si="590"/>
        <v>Mitsuhiro Miyakoshi</v>
      </c>
      <c r="JN203" s="391" t="str">
        <f t="shared" si="591"/>
        <v>1950</v>
      </c>
      <c r="JO203" s="392" t="str">
        <f t="shared" si="592"/>
        <v>male</v>
      </c>
      <c r="JP203" s="393" t="str">
        <f t="shared" si="593"/>
        <v>jp_ldp01</v>
      </c>
      <c r="JQ203" s="394" t="str">
        <f t="shared" si="594"/>
        <v>Miyakoshi_Mitsuhiro_1950</v>
      </c>
      <c r="JR203" s="386" t="str">
        <f t="shared" si="595"/>
        <v/>
      </c>
      <c r="JS203" s="395"/>
      <c r="JT203" s="420" t="s">
        <v>2040</v>
      </c>
      <c r="JU203" s="387" t="str">
        <f t="shared" si="394"/>
        <v/>
      </c>
      <c r="JV203" s="388" t="str">
        <f t="shared" si="395"/>
        <v/>
      </c>
      <c r="JW203" s="419" t="str">
        <f t="shared" si="396"/>
        <v/>
      </c>
      <c r="JX203" s="396" t="str">
        <f t="shared" si="397"/>
        <v/>
      </c>
      <c r="JY203" s="390" t="str">
        <f t="shared" si="398"/>
        <v/>
      </c>
      <c r="JZ203" s="391" t="str">
        <f t="shared" si="399"/>
        <v/>
      </c>
      <c r="KA203" s="392" t="str">
        <f t="shared" si="400"/>
        <v/>
      </c>
      <c r="KB203" s="393" t="str">
        <f t="shared" si="401"/>
        <v/>
      </c>
      <c r="KC203" s="394" t="str">
        <f t="shared" si="402"/>
        <v/>
      </c>
      <c r="KD203" s="386" t="str">
        <f t="shared" si="403"/>
        <v/>
      </c>
      <c r="KE203" s="395"/>
      <c r="KF203" s="420"/>
      <c r="KG203" s="387" t="str">
        <f t="shared" ref="KG203:KG266" si="596">IF(KK203="","",KG$3)</f>
        <v/>
      </c>
      <c r="KH203" s="388" t="str">
        <f t="shared" ref="KH203:KH266" si="597">IF(KK203="","",KG$1)</f>
        <v/>
      </c>
      <c r="KI203" s="419" t="str">
        <f t="shared" ref="KI203:KI266" si="598">IF(KK203="","",KG$2)</f>
        <v/>
      </c>
      <c r="KJ203" s="396" t="str">
        <f t="shared" ref="KJ203:KJ266" si="599">IF(KK203="","",KG$3)</f>
        <v/>
      </c>
      <c r="KK203" s="390" t="str">
        <f t="shared" ref="KK203:KK266" si="600">IF(KR203="","",IF(ISNUMBER(SEARCH(":",KR203)),MID(KR203,FIND(":",KR203)+2,FIND("(",KR203)-FIND(":",KR203)-3),LEFT(KR203,FIND("(",KR203)-2)))</f>
        <v/>
      </c>
      <c r="KL203" s="391" t="str">
        <f t="shared" si="404"/>
        <v/>
      </c>
      <c r="KM203" s="392" t="str">
        <f t="shared" ref="KM203:KM266" si="601">IF(ISNUMBER(SEARCH("*female*",KR203)),"female",IF(ISNUMBER(SEARCH("*male*",KR203)),"male",""))</f>
        <v/>
      </c>
      <c r="KN203" s="393" t="str">
        <f t="shared" ref="KN203:KN266" si="602">IF(KR203="","",IF(ISERROR(MID(KR203,FIND("male,",KR203)+6,(FIND(")",KR203)-(FIND("male,",KR203)+6))))=TRUE,"missing/error",MID(KR203,FIND("male,",KR203)+6,(FIND(")",KR203)-(FIND("male,",KR203)+6)))))</f>
        <v/>
      </c>
      <c r="KO203" s="394" t="str">
        <f t="shared" ref="KO203:KO266" si="603">IF(KK203="","",(MID(KK203,(SEARCH("^^",SUBSTITUTE(KK203," ","^^",LEN(KK203)-LEN(SUBSTITUTE(KK203," ","")))))+1,99)&amp;"_"&amp;LEFT(KK203,FIND(" ",KK203)-1)&amp;"_"&amp;KL203))</f>
        <v/>
      </c>
      <c r="KP203" s="386" t="str">
        <f t="shared" ref="KP203:KP266" si="604">IF(KR203="","",IF((LEN(KR203)-LEN(SUBSTITUTE(KR203,"male","")))/LEN("male")&gt;1,"!",IF(RIGHT(KR203,1)=")","",IF(RIGHT(KR203,2)=") ","",IF(RIGHT(KR203,2)=").","","!!")))))</f>
        <v/>
      </c>
      <c r="KQ203" s="395"/>
      <c r="KR203" s="420"/>
    </row>
    <row r="204" spans="1:304" ht="13.5" customHeight="1">
      <c r="A204" s="385"/>
      <c r="B204" s="421" t="s">
        <v>1877</v>
      </c>
      <c r="E204" s="387"/>
      <c r="F204" s="399"/>
      <c r="G204" s="389"/>
      <c r="H204" s="389"/>
      <c r="I204" s="400"/>
      <c r="J204" s="391"/>
      <c r="K204" s="401"/>
      <c r="L204" s="393"/>
      <c r="M204" s="402"/>
      <c r="O204" s="397"/>
      <c r="P204" s="415"/>
      <c r="Q204" s="387"/>
      <c r="R204" s="399"/>
      <c r="S204" s="389"/>
      <c r="T204" s="389"/>
      <c r="U204" s="400"/>
      <c r="V204" s="391"/>
      <c r="W204" s="401"/>
      <c r="X204" s="393"/>
      <c r="Y204" s="402"/>
      <c r="AA204" s="397"/>
      <c r="AB204" s="415"/>
      <c r="AC204" s="387"/>
      <c r="AD204" s="399"/>
      <c r="AE204" s="389"/>
      <c r="AF204" s="389"/>
      <c r="AG204" s="400"/>
      <c r="AH204" s="391"/>
      <c r="AI204" s="401"/>
      <c r="AJ204" s="393"/>
      <c r="AK204" s="402"/>
      <c r="AL204" s="386"/>
      <c r="AM204" s="397"/>
      <c r="AN204" s="415"/>
      <c r="AO204" s="387"/>
      <c r="AP204" s="399"/>
      <c r="AQ204" s="389"/>
      <c r="AR204" s="389"/>
      <c r="AS204" s="400"/>
      <c r="AT204" s="391"/>
      <c r="AU204" s="401"/>
      <c r="AV204" s="393"/>
      <c r="AW204" s="402"/>
      <c r="AX204" s="386"/>
      <c r="AY204" s="397"/>
      <c r="AZ204" s="415"/>
      <c r="BA204" s="387"/>
      <c r="BB204" s="399"/>
      <c r="BC204" s="389"/>
      <c r="BD204" s="389"/>
      <c r="BE204" s="400"/>
      <c r="BF204" s="391"/>
      <c r="BG204" s="401"/>
      <c r="BH204" s="393"/>
      <c r="BI204" s="402"/>
      <c r="BJ204" s="386"/>
      <c r="BK204" s="397"/>
      <c r="BL204" s="415"/>
      <c r="BM204" s="387"/>
      <c r="BN204" s="399"/>
      <c r="BO204" s="389"/>
      <c r="BP204" s="389"/>
      <c r="BQ204" s="400"/>
      <c r="BR204" s="391"/>
      <c r="BS204" s="401"/>
      <c r="BT204" s="393"/>
      <c r="BU204" s="402"/>
      <c r="BV204" s="386"/>
      <c r="BW204" s="397"/>
      <c r="BX204" s="421"/>
      <c r="BY204" s="387"/>
      <c r="BZ204" s="399"/>
      <c r="CA204" s="389"/>
      <c r="CB204" s="389"/>
      <c r="CC204" s="400"/>
      <c r="CD204" s="391"/>
      <c r="CE204" s="401"/>
      <c r="CF204" s="393"/>
      <c r="CG204" s="402"/>
      <c r="CH204" s="386"/>
      <c r="CI204" s="397"/>
      <c r="CJ204" s="421"/>
      <c r="CK204" s="387"/>
      <c r="CL204" s="399"/>
      <c r="CM204" s="389"/>
      <c r="CN204" s="389"/>
      <c r="CO204" s="400"/>
      <c r="CP204" s="391"/>
      <c r="CQ204" s="401"/>
      <c r="CR204" s="393"/>
      <c r="CS204" s="402"/>
      <c r="CT204" s="386"/>
      <c r="CU204" s="397"/>
      <c r="CV204" s="415"/>
      <c r="CW204" s="387"/>
      <c r="CX204" s="388"/>
      <c r="CY204" s="389"/>
      <c r="CZ204" s="389"/>
      <c r="DA204" s="390"/>
      <c r="DB204" s="391"/>
      <c r="DC204" s="392"/>
      <c r="DD204" s="393"/>
      <c r="DE204" s="394"/>
      <c r="DF204" s="386"/>
      <c r="DG204" s="397"/>
      <c r="DH204" s="415"/>
      <c r="DI204" s="387"/>
      <c r="DJ204" s="388"/>
      <c r="DK204" s="389"/>
      <c r="DL204" s="389"/>
      <c r="DM204" s="390"/>
      <c r="DN204" s="391"/>
      <c r="DO204" s="392"/>
      <c r="DP204" s="393"/>
      <c r="DQ204" s="394"/>
      <c r="DR204" s="386"/>
      <c r="DS204" s="397"/>
      <c r="DT204" s="415"/>
      <c r="DU204" s="387"/>
      <c r="DV204" s="388"/>
      <c r="DW204" s="389"/>
      <c r="DX204" s="389"/>
      <c r="DY204" s="390"/>
      <c r="DZ204" s="391"/>
      <c r="EA204" s="392"/>
      <c r="EB204" s="393"/>
      <c r="EC204" s="394"/>
      <c r="ED204" s="386"/>
      <c r="EE204" s="397"/>
      <c r="EF204" s="415"/>
      <c r="EG204" s="387"/>
      <c r="EH204" s="388"/>
      <c r="EI204" s="389"/>
      <c r="EJ204" s="389"/>
      <c r="EK204" s="390"/>
      <c r="EL204" s="391"/>
      <c r="EM204" s="392"/>
      <c r="EN204" s="393"/>
      <c r="EO204" s="394"/>
      <c r="EP204" s="386"/>
      <c r="EQ204" s="397"/>
      <c r="ER204" s="415"/>
      <c r="ES204" s="387"/>
      <c r="ET204" s="388"/>
      <c r="EU204" s="389"/>
      <c r="EV204" s="389"/>
      <c r="EW204" s="390"/>
      <c r="EX204" s="391"/>
      <c r="EY204" s="392"/>
      <c r="EZ204" s="393"/>
      <c r="FA204" s="394"/>
      <c r="FB204" s="386"/>
      <c r="FC204" s="397"/>
      <c r="FD204" s="418"/>
      <c r="FE204" s="387"/>
      <c r="FF204" s="388"/>
      <c r="FG204" s="389"/>
      <c r="FH204" s="389"/>
      <c r="FI204" s="390"/>
      <c r="FJ204" s="391"/>
      <c r="FK204" s="392"/>
      <c r="FL204" s="393"/>
      <c r="FM204" s="394"/>
      <c r="FN204" s="386"/>
      <c r="FO204" s="397"/>
      <c r="FP204" s="418"/>
      <c r="FQ204" s="387"/>
      <c r="FR204" s="388"/>
      <c r="FS204" s="389"/>
      <c r="FT204" s="389"/>
      <c r="FU204" s="390"/>
      <c r="FV204" s="391"/>
      <c r="FW204" s="392"/>
      <c r="FX204" s="393"/>
      <c r="FY204" s="394"/>
      <c r="FZ204" s="386"/>
      <c r="GA204" s="395"/>
      <c r="GB204" s="415"/>
      <c r="GC204" s="387"/>
      <c r="GD204" s="388"/>
      <c r="GE204" s="389"/>
      <c r="GF204" s="389"/>
      <c r="GG204" s="390"/>
      <c r="GH204" s="391"/>
      <c r="GI204" s="392"/>
      <c r="GJ204" s="393"/>
      <c r="GK204" s="394"/>
      <c r="GL204" s="386"/>
      <c r="GM204" s="397"/>
      <c r="GN204" s="418"/>
      <c r="GO204" s="387"/>
      <c r="GP204" s="388"/>
      <c r="GQ204" s="389"/>
      <c r="GR204" s="389"/>
      <c r="GS204" s="390"/>
      <c r="GT204" s="391"/>
      <c r="GU204" s="392"/>
      <c r="GV204" s="393"/>
      <c r="GW204" s="394"/>
      <c r="GX204" s="386"/>
      <c r="GY204" s="395"/>
      <c r="GZ204" s="418"/>
      <c r="HA204" s="387"/>
      <c r="HB204" s="388"/>
      <c r="HC204" s="389"/>
      <c r="HD204" s="389"/>
      <c r="HE204" s="390"/>
      <c r="HF204" s="391"/>
      <c r="HG204" s="392"/>
      <c r="HH204" s="393"/>
      <c r="HI204" s="394"/>
      <c r="HJ204" s="386"/>
      <c r="HK204" s="397"/>
      <c r="HM204" s="387"/>
      <c r="HN204" s="388"/>
      <c r="HO204" s="396"/>
      <c r="HP204" s="389"/>
      <c r="HQ204" s="390"/>
      <c r="HR204" s="391"/>
      <c r="HS204" s="392"/>
      <c r="HT204" s="393"/>
      <c r="HU204" s="394"/>
      <c r="HV204" s="386"/>
      <c r="HW204" s="395"/>
      <c r="HY204" s="387"/>
      <c r="HZ204" s="388"/>
      <c r="IA204" s="419"/>
      <c r="IB204" s="419"/>
      <c r="IC204" s="390"/>
      <c r="ID204" s="391"/>
      <c r="IE204" s="392"/>
      <c r="IF204" s="393"/>
      <c r="IG204" s="394"/>
      <c r="IH204" s="386"/>
      <c r="II204" s="395"/>
      <c r="IJ204" s="420"/>
      <c r="IK204" s="387"/>
      <c r="IL204" s="388"/>
      <c r="IM204" s="426"/>
      <c r="IN204" s="419"/>
      <c r="IO204" s="390"/>
      <c r="IP204" s="391"/>
      <c r="IQ204" s="392"/>
      <c r="IR204" s="393"/>
      <c r="IS204" s="394"/>
      <c r="IT204" s="386"/>
      <c r="IU204" s="395"/>
      <c r="IV204" s="420"/>
      <c r="IW204" s="387">
        <f t="shared" si="456"/>
        <v>43040</v>
      </c>
      <c r="IX204" s="388" t="str">
        <f t="shared" si="457"/>
        <v>Abe III</v>
      </c>
      <c r="IY204" s="396">
        <v>42585</v>
      </c>
      <c r="IZ204" s="396">
        <v>42950</v>
      </c>
      <c r="JA204" s="390" t="str">
        <f t="shared" si="458"/>
        <v>Kozo Yamamoto</v>
      </c>
      <c r="JB204" s="391" t="str">
        <f t="shared" si="464"/>
        <v>1948</v>
      </c>
      <c r="JC204" s="392" t="str">
        <f t="shared" si="459"/>
        <v>male</v>
      </c>
      <c r="JD204" s="393" t="s">
        <v>1335</v>
      </c>
      <c r="JE204" s="394" t="str">
        <f t="shared" si="455"/>
        <v>Yamamoto_Kozo_1948</v>
      </c>
      <c r="JF204" s="386" t="str">
        <f t="shared" si="461"/>
        <v/>
      </c>
      <c r="JG204" s="395"/>
      <c r="JH204" s="420" t="s">
        <v>1888</v>
      </c>
      <c r="JI204" s="387">
        <f t="shared" si="587"/>
        <v>44090</v>
      </c>
      <c r="JJ204" s="388" t="str">
        <f t="shared" si="588"/>
        <v>Abe IV</v>
      </c>
      <c r="JK204" s="396">
        <v>43719</v>
      </c>
      <c r="JL204" s="396">
        <f t="shared" ref="JL204" si="605">IF(JM204="","",JI$3)</f>
        <v>44090</v>
      </c>
      <c r="JM204" s="390" t="str">
        <f t="shared" si="590"/>
        <v>Ryota Takeda</v>
      </c>
      <c r="JN204" s="391" t="str">
        <f t="shared" si="591"/>
        <v>1968</v>
      </c>
      <c r="JO204" s="392" t="str">
        <f t="shared" si="592"/>
        <v>male</v>
      </c>
      <c r="JP204" s="393" t="str">
        <f t="shared" si="593"/>
        <v>jp_ldp01</v>
      </c>
      <c r="JQ204" s="394" t="str">
        <f t="shared" si="594"/>
        <v>Takeda_Ryota_1968</v>
      </c>
      <c r="JR204" s="386" t="str">
        <f t="shared" si="595"/>
        <v/>
      </c>
      <c r="JS204" s="395"/>
      <c r="JT204" s="420" t="s">
        <v>2073</v>
      </c>
      <c r="JU204" s="387" t="str">
        <f t="shared" ref="JU204:JU267" si="606">IF(JY204="","",JU$3)</f>
        <v/>
      </c>
      <c r="JV204" s="388" t="str">
        <f t="shared" ref="JV204:JV267" si="607">IF(JY204="","",JU$1)</f>
        <v/>
      </c>
      <c r="JW204" s="419" t="str">
        <f t="shared" ref="JW204:JW267" si="608">IF(JY204="","",JU$2)</f>
        <v/>
      </c>
      <c r="JX204" s="396" t="str">
        <f t="shared" ref="JX204:JX267" si="609">IF(JY204="","",JU$3)</f>
        <v/>
      </c>
      <c r="JY204" s="390" t="str">
        <f t="shared" ref="JY204:JY267" si="610">IF(KF204="","",IF(ISNUMBER(SEARCH(":",KF204)),MID(KF204,FIND(":",KF204)+2,FIND("(",KF204)-FIND(":",KF204)-3),LEFT(KF204,FIND("(",KF204)-2)))</f>
        <v/>
      </c>
      <c r="JZ204" s="391" t="str">
        <f t="shared" ref="JZ204:JZ267" si="611">IF(KF204="","",MID(KF204,FIND("(",KF204)+1,4))</f>
        <v/>
      </c>
      <c r="KA204" s="392" t="str">
        <f t="shared" ref="KA204:KA267" si="612">IF(ISNUMBER(SEARCH("*female*",KF204)),"female",IF(ISNUMBER(SEARCH("*male*",KF204)),"male",""))</f>
        <v/>
      </c>
      <c r="KB204" s="393" t="str">
        <f t="shared" ref="KB204:KB267" si="613">IF(KF204="","",IF(ISERROR(MID(KF204,FIND("male,",KF204)+6,(FIND(")",KF204)-(FIND("male,",KF204)+6))))=TRUE,"missing/error",MID(KF204,FIND("male,",KF204)+6,(FIND(")",KF204)-(FIND("male,",KF204)+6)))))</f>
        <v/>
      </c>
      <c r="KC204" s="394" t="str">
        <f t="shared" ref="KC204:KC267" si="614">IF(JY204="","",(MID(JY204,(SEARCH("^^",SUBSTITUTE(JY204," ","^^",LEN(JY204)-LEN(SUBSTITUTE(JY204," ","")))))+1,99)&amp;"_"&amp;LEFT(JY204,FIND(" ",JY204)-1)&amp;"_"&amp;JZ204))</f>
        <v/>
      </c>
      <c r="KD204" s="386" t="str">
        <f t="shared" ref="KD204:KD267" si="615">IF(KF204="","",IF((LEN(KF204)-LEN(SUBSTITUTE(KF204,"male","")))/LEN("male")&gt;1,"!",IF(RIGHT(KF204,1)=")","",IF(RIGHT(KF204,2)=") ","",IF(RIGHT(KF204,2)=").","","!!")))))</f>
        <v/>
      </c>
      <c r="KE204" s="395"/>
      <c r="KF204" s="420"/>
      <c r="KG204" s="387" t="str">
        <f t="shared" si="596"/>
        <v/>
      </c>
      <c r="KH204" s="388" t="str">
        <f t="shared" si="597"/>
        <v/>
      </c>
      <c r="KI204" s="419" t="str">
        <f t="shared" si="598"/>
        <v/>
      </c>
      <c r="KJ204" s="396" t="str">
        <f t="shared" si="599"/>
        <v/>
      </c>
      <c r="KK204" s="390" t="str">
        <f t="shared" si="600"/>
        <v/>
      </c>
      <c r="KL204" s="391" t="str">
        <f t="shared" ref="KL204:KL267" si="616">IF(KR204="","",MID(KR204,FIND("(",KR204)+1,4))</f>
        <v/>
      </c>
      <c r="KM204" s="392" t="str">
        <f t="shared" si="601"/>
        <v/>
      </c>
      <c r="KN204" s="393" t="str">
        <f t="shared" si="602"/>
        <v/>
      </c>
      <c r="KO204" s="394" t="str">
        <f t="shared" si="603"/>
        <v/>
      </c>
      <c r="KP204" s="386" t="str">
        <f t="shared" si="604"/>
        <v/>
      </c>
      <c r="KQ204" s="395"/>
      <c r="KR204" s="420"/>
    </row>
    <row r="205" spans="1:304" ht="13.5" customHeight="1">
      <c r="A205" s="385"/>
      <c r="B205" s="421" t="s">
        <v>1877</v>
      </c>
      <c r="E205" s="387"/>
      <c r="F205" s="399"/>
      <c r="G205" s="389"/>
      <c r="H205" s="389"/>
      <c r="I205" s="400"/>
      <c r="J205" s="391"/>
      <c r="K205" s="401"/>
      <c r="L205" s="393"/>
      <c r="M205" s="402"/>
      <c r="O205" s="397"/>
      <c r="P205" s="415"/>
      <c r="Q205" s="387"/>
      <c r="R205" s="399"/>
      <c r="S205" s="389"/>
      <c r="T205" s="389"/>
      <c r="U205" s="400"/>
      <c r="V205" s="391"/>
      <c r="W205" s="401"/>
      <c r="X205" s="393"/>
      <c r="Y205" s="402"/>
      <c r="AA205" s="397"/>
      <c r="AB205" s="415"/>
      <c r="AC205" s="387"/>
      <c r="AD205" s="399"/>
      <c r="AE205" s="389"/>
      <c r="AF205" s="389"/>
      <c r="AG205" s="400"/>
      <c r="AH205" s="391"/>
      <c r="AI205" s="401"/>
      <c r="AJ205" s="393"/>
      <c r="AK205" s="402"/>
      <c r="AL205" s="386"/>
      <c r="AM205" s="397"/>
      <c r="AN205" s="415"/>
      <c r="AO205" s="387"/>
      <c r="AP205" s="399"/>
      <c r="AQ205" s="389"/>
      <c r="AR205" s="389"/>
      <c r="AS205" s="400"/>
      <c r="AT205" s="391"/>
      <c r="AU205" s="401"/>
      <c r="AV205" s="393"/>
      <c r="AW205" s="402"/>
      <c r="AX205" s="386"/>
      <c r="AY205" s="397"/>
      <c r="AZ205" s="415"/>
      <c r="BA205" s="387"/>
      <c r="BB205" s="399"/>
      <c r="BC205" s="389"/>
      <c r="BD205" s="389"/>
      <c r="BE205" s="400"/>
      <c r="BF205" s="391"/>
      <c r="BG205" s="401"/>
      <c r="BH205" s="393"/>
      <c r="BI205" s="402"/>
      <c r="BJ205" s="386"/>
      <c r="BK205" s="397"/>
      <c r="BL205" s="415"/>
      <c r="BM205" s="387"/>
      <c r="BN205" s="399"/>
      <c r="BO205" s="389"/>
      <c r="BP205" s="389"/>
      <c r="BQ205" s="400"/>
      <c r="BR205" s="391"/>
      <c r="BS205" s="401"/>
      <c r="BT205" s="393"/>
      <c r="BU205" s="402"/>
      <c r="BV205" s="386"/>
      <c r="BW205" s="397"/>
      <c r="BX205" s="421"/>
      <c r="BY205" s="387"/>
      <c r="BZ205" s="399"/>
      <c r="CA205" s="389"/>
      <c r="CB205" s="389"/>
      <c r="CC205" s="400"/>
      <c r="CD205" s="391"/>
      <c r="CE205" s="401"/>
      <c r="CF205" s="393"/>
      <c r="CG205" s="402"/>
      <c r="CH205" s="386"/>
      <c r="CI205" s="397"/>
      <c r="CJ205" s="421"/>
      <c r="CK205" s="387"/>
      <c r="CL205" s="399"/>
      <c r="CM205" s="389"/>
      <c r="CN205" s="389"/>
      <c r="CO205" s="400"/>
      <c r="CP205" s="391"/>
      <c r="CQ205" s="401"/>
      <c r="CR205" s="393"/>
      <c r="CS205" s="402"/>
      <c r="CT205" s="386"/>
      <c r="CU205" s="397"/>
      <c r="CV205" s="415"/>
      <c r="CW205" s="387"/>
      <c r="CX205" s="388"/>
      <c r="CY205" s="389"/>
      <c r="CZ205" s="389"/>
      <c r="DA205" s="390"/>
      <c r="DB205" s="391"/>
      <c r="DC205" s="392"/>
      <c r="DD205" s="393"/>
      <c r="DE205" s="394"/>
      <c r="DF205" s="386"/>
      <c r="DG205" s="397"/>
      <c r="DH205" s="415"/>
      <c r="DI205" s="387"/>
      <c r="DJ205" s="388"/>
      <c r="DK205" s="389"/>
      <c r="DL205" s="389"/>
      <c r="DM205" s="390"/>
      <c r="DN205" s="391"/>
      <c r="DO205" s="392"/>
      <c r="DP205" s="393"/>
      <c r="DQ205" s="394"/>
      <c r="DR205" s="386"/>
      <c r="DS205" s="397"/>
      <c r="DT205" s="415"/>
      <c r="DU205" s="387"/>
      <c r="DV205" s="388"/>
      <c r="DW205" s="389"/>
      <c r="DX205" s="389"/>
      <c r="DY205" s="390"/>
      <c r="DZ205" s="391"/>
      <c r="EA205" s="392"/>
      <c r="EB205" s="393"/>
      <c r="EC205" s="394"/>
      <c r="ED205" s="386"/>
      <c r="EE205" s="397"/>
      <c r="EF205" s="415"/>
      <c r="EG205" s="387"/>
      <c r="EH205" s="388"/>
      <c r="EI205" s="389"/>
      <c r="EJ205" s="389"/>
      <c r="EK205" s="390"/>
      <c r="EL205" s="391"/>
      <c r="EM205" s="392"/>
      <c r="EN205" s="393"/>
      <c r="EO205" s="394"/>
      <c r="EP205" s="386"/>
      <c r="EQ205" s="397"/>
      <c r="ER205" s="415"/>
      <c r="ES205" s="387"/>
      <c r="ET205" s="388"/>
      <c r="EU205" s="389"/>
      <c r="EV205" s="389"/>
      <c r="EW205" s="390"/>
      <c r="EX205" s="391"/>
      <c r="EY205" s="392"/>
      <c r="EZ205" s="393"/>
      <c r="FA205" s="394"/>
      <c r="FB205" s="386"/>
      <c r="FC205" s="397"/>
      <c r="FD205" s="418"/>
      <c r="FE205" s="387"/>
      <c r="FF205" s="388"/>
      <c r="FG205" s="389"/>
      <c r="FH205" s="389"/>
      <c r="FI205" s="390"/>
      <c r="FJ205" s="391"/>
      <c r="FK205" s="392"/>
      <c r="FL205" s="393"/>
      <c r="FM205" s="394"/>
      <c r="FN205" s="386"/>
      <c r="FO205" s="397"/>
      <c r="FP205" s="418"/>
      <c r="FQ205" s="387"/>
      <c r="FR205" s="388"/>
      <c r="FS205" s="389"/>
      <c r="FT205" s="389"/>
      <c r="FU205" s="390"/>
      <c r="FV205" s="391"/>
      <c r="FW205" s="392"/>
      <c r="FX205" s="393"/>
      <c r="FY205" s="394"/>
      <c r="FZ205" s="386"/>
      <c r="GA205" s="395"/>
      <c r="GB205" s="415"/>
      <c r="GC205" s="387"/>
      <c r="GD205" s="388"/>
      <c r="GE205" s="389"/>
      <c r="GF205" s="389"/>
      <c r="GG205" s="390"/>
      <c r="GH205" s="391"/>
      <c r="GI205" s="392"/>
      <c r="GJ205" s="393"/>
      <c r="GK205" s="394"/>
      <c r="GL205" s="386"/>
      <c r="GM205" s="397"/>
      <c r="GN205" s="418"/>
      <c r="GO205" s="387"/>
      <c r="GP205" s="388"/>
      <c r="GQ205" s="389"/>
      <c r="GR205" s="389"/>
      <c r="GS205" s="390"/>
      <c r="GT205" s="391"/>
      <c r="GU205" s="392"/>
      <c r="GV205" s="393"/>
      <c r="GW205" s="394"/>
      <c r="GX205" s="386"/>
      <c r="GY205" s="395"/>
      <c r="GZ205" s="418"/>
      <c r="HA205" s="387"/>
      <c r="HB205" s="388"/>
      <c r="HC205" s="389"/>
      <c r="HD205" s="389"/>
      <c r="HE205" s="390"/>
      <c r="HF205" s="391"/>
      <c r="HG205" s="392"/>
      <c r="HH205" s="393"/>
      <c r="HI205" s="394"/>
      <c r="HJ205" s="386"/>
      <c r="HK205" s="397"/>
      <c r="HM205" s="387"/>
      <c r="HN205" s="388"/>
      <c r="HO205" s="396"/>
      <c r="HP205" s="389"/>
      <c r="HQ205" s="390"/>
      <c r="HR205" s="391"/>
      <c r="HS205" s="392"/>
      <c r="HT205" s="393"/>
      <c r="HU205" s="394"/>
      <c r="HV205" s="386"/>
      <c r="HW205" s="395"/>
      <c r="HY205" s="387"/>
      <c r="HZ205" s="388"/>
      <c r="IA205" s="419"/>
      <c r="IB205" s="419"/>
      <c r="IC205" s="390"/>
      <c r="ID205" s="391"/>
      <c r="IE205" s="392"/>
      <c r="IF205" s="393"/>
      <c r="IG205" s="394"/>
      <c r="IH205" s="386"/>
      <c r="II205" s="395"/>
      <c r="IJ205" s="420"/>
      <c r="IK205" s="387"/>
      <c r="IL205" s="388"/>
      <c r="IM205" s="426"/>
      <c r="IN205" s="419"/>
      <c r="IO205" s="390"/>
      <c r="IP205" s="391"/>
      <c r="IQ205" s="392"/>
      <c r="IR205" s="393"/>
      <c r="IS205" s="394"/>
      <c r="IT205" s="386"/>
      <c r="IU205" s="395"/>
      <c r="IV205" s="420"/>
      <c r="IW205" s="387">
        <f t="shared" si="456"/>
        <v>43040</v>
      </c>
      <c r="IX205" s="388" t="str">
        <f t="shared" si="457"/>
        <v>Abe III</v>
      </c>
      <c r="IY205" s="419">
        <v>42950</v>
      </c>
      <c r="IZ205" s="396">
        <f t="shared" ref="IZ205" si="617">IF(JA205="","",IW$3)</f>
        <v>43040</v>
      </c>
      <c r="JA205" s="390" t="str">
        <f t="shared" si="458"/>
        <v>Hiroshi Kajiyama</v>
      </c>
      <c r="JB205" s="391" t="str">
        <f t="shared" si="464"/>
        <v>1955</v>
      </c>
      <c r="JC205" s="392" t="str">
        <f t="shared" si="459"/>
        <v>male</v>
      </c>
      <c r="JD205" s="393" t="str">
        <f t="shared" ref="JD205" si="618">IF(JH205="","",IF(ISERROR(MID(JH205,FIND("male,",JH205)+6,(FIND(")",JH205)-(FIND("male,",JH205)+6))))=TRUE,"missing/error",MID(JH205,FIND("male,",JH205)+6,(FIND(")",JH205)-(FIND("male,",JH205)+6)))))</f>
        <v>jp_ldp01</v>
      </c>
      <c r="JE205" s="394" t="str">
        <f t="shared" si="455"/>
        <v>Kajiyama_Hiroshi_1955</v>
      </c>
      <c r="JF205" s="386" t="str">
        <f t="shared" si="461"/>
        <v/>
      </c>
      <c r="JG205" s="395"/>
      <c r="JH205" s="420" t="s">
        <v>2018</v>
      </c>
      <c r="JI205" s="387" t="str">
        <f t="shared" si="411"/>
        <v/>
      </c>
      <c r="JJ205" s="388" t="str">
        <f t="shared" si="412"/>
        <v/>
      </c>
      <c r="JK205" s="419" t="str">
        <f t="shared" si="420"/>
        <v/>
      </c>
      <c r="JL205" s="396" t="str">
        <f t="shared" si="413"/>
        <v/>
      </c>
      <c r="JM205" s="390" t="str">
        <f t="shared" si="414"/>
        <v/>
      </c>
      <c r="JN205" s="391" t="str">
        <f t="shared" si="415"/>
        <v/>
      </c>
      <c r="JO205" s="392" t="str">
        <f t="shared" si="416"/>
        <v/>
      </c>
      <c r="JP205" s="393" t="str">
        <f t="shared" si="417"/>
        <v/>
      </c>
      <c r="JQ205" s="394" t="str">
        <f t="shared" si="418"/>
        <v/>
      </c>
      <c r="JR205" s="386" t="str">
        <f t="shared" si="419"/>
        <v/>
      </c>
      <c r="JS205" s="395"/>
      <c r="JT205" s="420" t="s">
        <v>292</v>
      </c>
      <c r="JU205" s="387" t="str">
        <f t="shared" si="606"/>
        <v/>
      </c>
      <c r="JV205" s="388" t="str">
        <f t="shared" si="607"/>
        <v/>
      </c>
      <c r="JW205" s="419" t="str">
        <f t="shared" si="608"/>
        <v/>
      </c>
      <c r="JX205" s="396" t="str">
        <f t="shared" si="609"/>
        <v/>
      </c>
      <c r="JY205" s="390" t="str">
        <f t="shared" si="610"/>
        <v/>
      </c>
      <c r="JZ205" s="391" t="str">
        <f t="shared" si="611"/>
        <v/>
      </c>
      <c r="KA205" s="392" t="str">
        <f t="shared" si="612"/>
        <v/>
      </c>
      <c r="KB205" s="393" t="str">
        <f t="shared" si="613"/>
        <v/>
      </c>
      <c r="KC205" s="394" t="str">
        <f t="shared" si="614"/>
        <v/>
      </c>
      <c r="KD205" s="386" t="str">
        <f t="shared" si="615"/>
        <v/>
      </c>
      <c r="KE205" s="395"/>
      <c r="KF205" s="420"/>
      <c r="KG205" s="387" t="str">
        <f t="shared" si="596"/>
        <v/>
      </c>
      <c r="KH205" s="388" t="str">
        <f t="shared" si="597"/>
        <v/>
      </c>
      <c r="KI205" s="419" t="str">
        <f t="shared" si="598"/>
        <v/>
      </c>
      <c r="KJ205" s="396" t="str">
        <f t="shared" si="599"/>
        <v/>
      </c>
      <c r="KK205" s="390" t="str">
        <f t="shared" si="600"/>
        <v/>
      </c>
      <c r="KL205" s="391" t="str">
        <f t="shared" si="616"/>
        <v/>
      </c>
      <c r="KM205" s="392" t="str">
        <f t="shared" si="601"/>
        <v/>
      </c>
      <c r="KN205" s="393" t="str">
        <f t="shared" si="602"/>
        <v/>
      </c>
      <c r="KO205" s="394" t="str">
        <f t="shared" si="603"/>
        <v/>
      </c>
      <c r="KP205" s="386" t="str">
        <f t="shared" si="604"/>
        <v/>
      </c>
      <c r="KQ205" s="395"/>
      <c r="KR205" s="420"/>
    </row>
    <row r="206" spans="1:304" ht="13.5" customHeight="1">
      <c r="A206" s="385"/>
      <c r="B206" s="415" t="s">
        <v>336</v>
      </c>
      <c r="E206" s="387" t="str">
        <f t="shared" si="499"/>
        <v/>
      </c>
      <c r="F206" s="399"/>
      <c r="G206" s="389" t="s">
        <v>292</v>
      </c>
      <c r="H206" s="389" t="s">
        <v>292</v>
      </c>
      <c r="I206" s="400"/>
      <c r="J206" s="391" t="s">
        <v>292</v>
      </c>
      <c r="K206" s="401"/>
      <c r="L206" s="393"/>
      <c r="M206" s="402"/>
      <c r="O206" s="397"/>
      <c r="P206" s="415"/>
      <c r="Q206" s="387" t="str">
        <f t="shared" si="500"/>
        <v/>
      </c>
      <c r="R206" s="399"/>
      <c r="S206" s="389" t="s">
        <v>292</v>
      </c>
      <c r="T206" s="389" t="s">
        <v>292</v>
      </c>
      <c r="U206" s="400"/>
      <c r="V206" s="391" t="s">
        <v>292</v>
      </c>
      <c r="W206" s="401"/>
      <c r="X206" s="393"/>
      <c r="Y206" s="402"/>
      <c r="AA206" s="397"/>
      <c r="AB206" s="415"/>
      <c r="AC206" s="387" t="str">
        <f t="shared" si="501"/>
        <v/>
      </c>
      <c r="AD206" s="399"/>
      <c r="AE206" s="389" t="s">
        <v>292</v>
      </c>
      <c r="AF206" s="389" t="s">
        <v>292</v>
      </c>
      <c r="AG206" s="400"/>
      <c r="AH206" s="391" t="s">
        <v>292</v>
      </c>
      <c r="AI206" s="401"/>
      <c r="AJ206" s="393"/>
      <c r="AK206" s="402"/>
      <c r="AL206" s="386"/>
      <c r="AM206" s="397"/>
      <c r="AN206" s="415"/>
      <c r="AO206" s="387" t="str">
        <f t="shared" si="502"/>
        <v/>
      </c>
      <c r="AP206" s="399"/>
      <c r="AQ206" s="389" t="s">
        <v>292</v>
      </c>
      <c r="AR206" s="389" t="s">
        <v>292</v>
      </c>
      <c r="AS206" s="400"/>
      <c r="AT206" s="391" t="s">
        <v>292</v>
      </c>
      <c r="AU206" s="401"/>
      <c r="AV206" s="393"/>
      <c r="AW206" s="402"/>
      <c r="AX206" s="386"/>
      <c r="AY206" s="397"/>
      <c r="AZ206" s="415"/>
      <c r="BA206" s="387" t="str">
        <f t="shared" si="503"/>
        <v/>
      </c>
      <c r="BB206" s="399"/>
      <c r="BC206" s="389" t="s">
        <v>292</v>
      </c>
      <c r="BD206" s="389" t="s">
        <v>292</v>
      </c>
      <c r="BE206" s="400"/>
      <c r="BF206" s="391" t="s">
        <v>292</v>
      </c>
      <c r="BG206" s="401"/>
      <c r="BH206" s="393"/>
      <c r="BI206" s="402"/>
      <c r="BJ206" s="386"/>
      <c r="BK206" s="397"/>
      <c r="BL206" s="415"/>
      <c r="BM206" s="387" t="str">
        <f t="shared" si="504"/>
        <v/>
      </c>
      <c r="BN206" s="399"/>
      <c r="BO206" s="389" t="s">
        <v>292</v>
      </c>
      <c r="BP206" s="389" t="s">
        <v>292</v>
      </c>
      <c r="BQ206" s="400"/>
      <c r="BR206" s="391" t="s">
        <v>292</v>
      </c>
      <c r="BS206" s="401"/>
      <c r="BT206" s="393"/>
      <c r="BU206" s="402"/>
      <c r="BV206" s="386"/>
      <c r="BW206" s="397"/>
      <c r="BX206" s="421"/>
      <c r="BY206" s="387" t="str">
        <f t="shared" si="505"/>
        <v/>
      </c>
      <c r="BZ206" s="399"/>
      <c r="CA206" s="389" t="s">
        <v>292</v>
      </c>
      <c r="CB206" s="389" t="s">
        <v>292</v>
      </c>
      <c r="CC206" s="400"/>
      <c r="CD206" s="391" t="s">
        <v>292</v>
      </c>
      <c r="CE206" s="401"/>
      <c r="CF206" s="393"/>
      <c r="CG206" s="402"/>
      <c r="CH206" s="386"/>
      <c r="CI206" s="397"/>
      <c r="CJ206" s="421"/>
      <c r="CK206" s="387" t="str">
        <f t="shared" si="506"/>
        <v/>
      </c>
      <c r="CL206" s="399"/>
      <c r="CM206" s="389" t="s">
        <v>292</v>
      </c>
      <c r="CN206" s="389" t="s">
        <v>292</v>
      </c>
      <c r="CO206" s="400"/>
      <c r="CP206" s="391" t="s">
        <v>292</v>
      </c>
      <c r="CQ206" s="401"/>
      <c r="CR206" s="393"/>
      <c r="CS206" s="402"/>
      <c r="CT206" s="386"/>
      <c r="CU206" s="397"/>
      <c r="CV206" s="415"/>
      <c r="CW206" s="387" t="str">
        <f t="shared" si="507"/>
        <v/>
      </c>
      <c r="CX206" s="388" t="s">
        <v>292</v>
      </c>
      <c r="CY206" s="389" t="s">
        <v>292</v>
      </c>
      <c r="CZ206" s="389" t="s">
        <v>292</v>
      </c>
      <c r="DA206" s="390" t="s">
        <v>292</v>
      </c>
      <c r="DB206" s="391" t="s">
        <v>292</v>
      </c>
      <c r="DC206" s="392" t="s">
        <v>292</v>
      </c>
      <c r="DD206" s="393" t="s">
        <v>292</v>
      </c>
      <c r="DE206" s="394" t="s">
        <v>292</v>
      </c>
      <c r="DF206" s="386"/>
      <c r="DG206" s="397"/>
      <c r="DH206" s="415"/>
      <c r="DI206" s="387" t="str">
        <f t="shared" si="508"/>
        <v/>
      </c>
      <c r="DJ206" s="388" t="s">
        <v>292</v>
      </c>
      <c r="DK206" s="389" t="s">
        <v>292</v>
      </c>
      <c r="DL206" s="389" t="s">
        <v>292</v>
      </c>
      <c r="DM206" s="390" t="s">
        <v>292</v>
      </c>
      <c r="DN206" s="391" t="s">
        <v>292</v>
      </c>
      <c r="DO206" s="392" t="s">
        <v>292</v>
      </c>
      <c r="DP206" s="393" t="s">
        <v>292</v>
      </c>
      <c r="DQ206" s="394" t="s">
        <v>292</v>
      </c>
      <c r="DR206" s="386" t="s">
        <v>292</v>
      </c>
      <c r="DS206" s="397"/>
      <c r="DT206" s="415"/>
      <c r="DU206" s="387">
        <f t="shared" si="509"/>
        <v>37944</v>
      </c>
      <c r="DV206" s="388" t="s">
        <v>367</v>
      </c>
      <c r="DW206" s="389">
        <v>37007</v>
      </c>
      <c r="DX206" s="389">
        <v>37529</v>
      </c>
      <c r="DY206" s="390" t="s">
        <v>1261</v>
      </c>
      <c r="DZ206" s="391" t="s">
        <v>629</v>
      </c>
      <c r="EA206" s="392" t="s">
        <v>615</v>
      </c>
      <c r="EB206" s="393" t="s">
        <v>1335</v>
      </c>
      <c r="EC206" s="394" t="s">
        <v>1262</v>
      </c>
      <c r="ED206" s="386" t="s">
        <v>292</v>
      </c>
      <c r="EE206" s="397"/>
      <c r="EF206" s="415"/>
      <c r="EG206" s="387">
        <f t="shared" si="510"/>
        <v>38616</v>
      </c>
      <c r="EH206" s="388" t="s">
        <v>368</v>
      </c>
      <c r="EI206" s="389">
        <v>37944</v>
      </c>
      <c r="EJ206" s="389">
        <v>38114</v>
      </c>
      <c r="EK206" s="390" t="s">
        <v>980</v>
      </c>
      <c r="EL206" s="391" t="s">
        <v>680</v>
      </c>
      <c r="EM206" s="392" t="s">
        <v>615</v>
      </c>
      <c r="EN206" s="393" t="s">
        <v>1335</v>
      </c>
      <c r="EO206" s="394" t="s">
        <v>981</v>
      </c>
      <c r="EP206" s="386" t="s">
        <v>292</v>
      </c>
      <c r="EQ206" s="397"/>
      <c r="ER206" s="418"/>
      <c r="ES206" s="387">
        <f t="shared" si="511"/>
        <v>38986</v>
      </c>
      <c r="ET206" s="388" t="s">
        <v>369</v>
      </c>
      <c r="EU206" s="389">
        <v>38616</v>
      </c>
      <c r="EV206" s="389">
        <v>38656</v>
      </c>
      <c r="EW206" s="390" t="s">
        <v>1269</v>
      </c>
      <c r="EX206" s="391" t="s">
        <v>676</v>
      </c>
      <c r="EY206" s="392" t="s">
        <v>615</v>
      </c>
      <c r="EZ206" s="393" t="s">
        <v>1335</v>
      </c>
      <c r="FA206" s="394" t="s">
        <v>1270</v>
      </c>
      <c r="FB206" s="386"/>
      <c r="FC206" s="397"/>
      <c r="FD206" s="418"/>
      <c r="FE206" s="387" t="str">
        <f t="shared" si="512"/>
        <v/>
      </c>
      <c r="FF206" s="388" t="s">
        <v>292</v>
      </c>
      <c r="FG206" s="389" t="s">
        <v>292</v>
      </c>
      <c r="FH206" s="389" t="s">
        <v>292</v>
      </c>
      <c r="FI206" s="390" t="s">
        <v>292</v>
      </c>
      <c r="FJ206" s="391" t="s">
        <v>292</v>
      </c>
      <c r="FK206" s="392" t="s">
        <v>292</v>
      </c>
      <c r="FL206" s="393" t="s">
        <v>292</v>
      </c>
      <c r="FM206" s="394" t="s">
        <v>292</v>
      </c>
      <c r="FN206" s="386" t="s">
        <v>292</v>
      </c>
      <c r="FO206" s="397"/>
      <c r="FP206" s="415"/>
      <c r="FQ206" s="387" t="str">
        <f t="shared" si="513"/>
        <v/>
      </c>
      <c r="FR206" s="388" t="s">
        <v>292</v>
      </c>
      <c r="FS206" s="389" t="s">
        <v>292</v>
      </c>
      <c r="FT206" s="389" t="s">
        <v>292</v>
      </c>
      <c r="FU206" s="390" t="s">
        <v>292</v>
      </c>
      <c r="FV206" s="391" t="s">
        <v>292</v>
      </c>
      <c r="FW206" s="392" t="s">
        <v>292</v>
      </c>
      <c r="FX206" s="393" t="s">
        <v>292</v>
      </c>
      <c r="FY206" s="394" t="s">
        <v>292</v>
      </c>
      <c r="FZ206" s="386" t="s">
        <v>292</v>
      </c>
      <c r="GA206" s="395"/>
      <c r="GB206" s="415"/>
      <c r="GC206" s="387" t="str">
        <f t="shared" si="514"/>
        <v/>
      </c>
      <c r="GD206" s="388" t="s">
        <v>292</v>
      </c>
      <c r="GE206" s="389" t="s">
        <v>292</v>
      </c>
      <c r="GF206" s="389" t="s">
        <v>292</v>
      </c>
      <c r="GG206" s="390" t="s">
        <v>292</v>
      </c>
      <c r="GH206" s="391" t="s">
        <v>292</v>
      </c>
      <c r="GI206" s="392" t="s">
        <v>292</v>
      </c>
      <c r="GJ206" s="393" t="s">
        <v>292</v>
      </c>
      <c r="GK206" s="394" t="s">
        <v>292</v>
      </c>
      <c r="GL206" s="386" t="s">
        <v>292</v>
      </c>
      <c r="GM206" s="397"/>
      <c r="GN206" s="415"/>
      <c r="GO206" s="387" t="str">
        <f t="shared" si="515"/>
        <v/>
      </c>
      <c r="GP206" s="388" t="s">
        <v>292</v>
      </c>
      <c r="GQ206" s="389" t="s">
        <v>292</v>
      </c>
      <c r="GR206" s="389" t="s">
        <v>292</v>
      </c>
      <c r="GS206" s="390" t="s">
        <v>292</v>
      </c>
      <c r="GT206" s="391" t="s">
        <v>292</v>
      </c>
      <c r="GU206" s="392" t="s">
        <v>292</v>
      </c>
      <c r="GV206" s="393" t="s">
        <v>292</v>
      </c>
      <c r="GW206" s="394" t="s">
        <v>292</v>
      </c>
      <c r="GX206" s="386" t="s">
        <v>292</v>
      </c>
      <c r="GY206" s="395"/>
      <c r="GZ206" s="415"/>
      <c r="HA206" s="387" t="str">
        <f t="shared" si="516"/>
        <v/>
      </c>
      <c r="HB206" s="388" t="s">
        <v>292</v>
      </c>
      <c r="HC206" s="389" t="s">
        <v>292</v>
      </c>
      <c r="HD206" s="389" t="s">
        <v>292</v>
      </c>
      <c r="HE206" s="390" t="s">
        <v>292</v>
      </c>
      <c r="HF206" s="391" t="s">
        <v>292</v>
      </c>
      <c r="HG206" s="392" t="s">
        <v>292</v>
      </c>
      <c r="HH206" s="393" t="s">
        <v>292</v>
      </c>
      <c r="HI206" s="394" t="s">
        <v>292</v>
      </c>
      <c r="HJ206" s="386" t="s">
        <v>292</v>
      </c>
      <c r="HK206" s="397"/>
      <c r="HM206" s="387" t="str">
        <f t="shared" si="517"/>
        <v/>
      </c>
      <c r="HN206" s="388" t="s">
        <v>292</v>
      </c>
      <c r="HO206" s="396"/>
      <c r="HP206" s="389"/>
      <c r="HQ206" s="390" t="s">
        <v>292</v>
      </c>
      <c r="HR206" s="391" t="s">
        <v>292</v>
      </c>
      <c r="HS206" s="392" t="s">
        <v>292</v>
      </c>
      <c r="HT206" s="393" t="s">
        <v>292</v>
      </c>
      <c r="HU206" s="394" t="s">
        <v>292</v>
      </c>
      <c r="HV206" s="386" t="s">
        <v>292</v>
      </c>
      <c r="HW206" s="395"/>
      <c r="HY206" s="387" t="str">
        <f t="shared" si="518"/>
        <v/>
      </c>
      <c r="HZ206" s="388" t="s">
        <v>292</v>
      </c>
      <c r="IA206" s="419" t="s">
        <v>292</v>
      </c>
      <c r="IB206" s="419" t="s">
        <v>292</v>
      </c>
      <c r="IC206" s="390" t="s">
        <v>292</v>
      </c>
      <c r="ID206" s="391" t="s">
        <v>292</v>
      </c>
      <c r="IE206" s="392" t="s">
        <v>292</v>
      </c>
      <c r="IF206" s="393" t="s">
        <v>292</v>
      </c>
      <c r="IG206" s="394" t="s">
        <v>292</v>
      </c>
      <c r="IH206" s="386" t="s">
        <v>292</v>
      </c>
      <c r="II206" s="395"/>
      <c r="IK206" s="387" t="str">
        <f t="shared" si="519"/>
        <v/>
      </c>
      <c r="IL206" s="388" t="s">
        <v>292</v>
      </c>
      <c r="IM206" s="419" t="s">
        <v>292</v>
      </c>
      <c r="IN206" s="419" t="s">
        <v>292</v>
      </c>
      <c r="IO206" s="390" t="s">
        <v>292</v>
      </c>
      <c r="IP206" s="391" t="s">
        <v>292</v>
      </c>
      <c r="IQ206" s="392" t="s">
        <v>292</v>
      </c>
      <c r="IR206" s="393" t="s">
        <v>292</v>
      </c>
      <c r="IS206" s="394" t="s">
        <v>292</v>
      </c>
      <c r="IT206" s="386" t="s">
        <v>292</v>
      </c>
      <c r="IU206" s="395"/>
      <c r="IV206" s="364" t="s">
        <v>292</v>
      </c>
      <c r="IW206" s="387" t="str">
        <f t="shared" si="456"/>
        <v/>
      </c>
      <c r="IX206" s="388" t="str">
        <f t="shared" si="457"/>
        <v/>
      </c>
      <c r="IY206" s="419" t="str">
        <f t="shared" si="462"/>
        <v/>
      </c>
      <c r="IZ206" s="396" t="str">
        <f t="shared" si="463"/>
        <v/>
      </c>
      <c r="JA206" s="390" t="str">
        <f t="shared" si="458"/>
        <v/>
      </c>
      <c r="JB206" s="391" t="str">
        <f t="shared" si="464"/>
        <v/>
      </c>
      <c r="JC206" s="392" t="str">
        <f t="shared" si="459"/>
        <v/>
      </c>
      <c r="JD206" s="393" t="str">
        <f t="shared" si="460"/>
        <v/>
      </c>
      <c r="JE206" s="394" t="str">
        <f t="shared" si="455"/>
        <v/>
      </c>
      <c r="JF206" s="386" t="str">
        <f t="shared" si="461"/>
        <v/>
      </c>
      <c r="JG206" s="395"/>
      <c r="JH206" s="420" t="s">
        <v>292</v>
      </c>
      <c r="JI206" s="387" t="str">
        <f t="shared" ref="JI206:JI274" si="619">IF(JM206="","",JI$3)</f>
        <v/>
      </c>
      <c r="JJ206" s="388" t="str">
        <f t="shared" ref="JJ206:JJ274" si="620">IF(JM206="","",JI$1)</f>
        <v/>
      </c>
      <c r="JK206" s="419" t="str">
        <f t="shared" ref="JK206:JK273" si="621">IF(JM206="","",JI$2)</f>
        <v/>
      </c>
      <c r="JL206" s="396" t="str">
        <f t="shared" ref="JL206:JL272" si="622">IF(JM206="","",JI$3)</f>
        <v/>
      </c>
      <c r="JM206" s="390" t="str">
        <f t="shared" ref="JM206:JM274" si="623">IF(JT206="","",IF(ISNUMBER(SEARCH(":",JT206)),MID(JT206,FIND(":",JT206)+2,FIND("(",JT206)-FIND(":",JT206)-3),LEFT(JT206,FIND("(",JT206)-2)))</f>
        <v/>
      </c>
      <c r="JN206" s="391" t="str">
        <f t="shared" ref="JN206:JN274" si="624">IF(JT206="","",MID(JT206,FIND("(",JT206)+1,4))</f>
        <v/>
      </c>
      <c r="JO206" s="392" t="str">
        <f t="shared" ref="JO206:JO274" si="625">IF(ISNUMBER(SEARCH("*female*",JT206)),"female",IF(ISNUMBER(SEARCH("*male*",JT206)),"male",""))</f>
        <v/>
      </c>
      <c r="JP206" s="393" t="str">
        <f t="shared" ref="JP206:JP274" si="626">IF(JT206="","",IF(ISERROR(MID(JT206,FIND("male,",JT206)+6,(FIND(")",JT206)-(FIND("male,",JT206)+6))))=TRUE,"missing/error",MID(JT206,FIND("male,",JT206)+6,(FIND(")",JT206)-(FIND("male,",JT206)+6)))))</f>
        <v/>
      </c>
      <c r="JQ206" s="394" t="str">
        <f t="shared" ref="JQ206:JQ274" si="627">IF(JM206="","",(MID(JM206,(SEARCH("^^",SUBSTITUTE(JM206," ","^^",LEN(JM206)-LEN(SUBSTITUTE(JM206," ","")))))+1,99)&amp;"_"&amp;LEFT(JM206,FIND(" ",JM206)-1)&amp;"_"&amp;JN206))</f>
        <v/>
      </c>
      <c r="JR206" s="386" t="str">
        <f t="shared" ref="JR206:JR274" si="628">IF(JT206="","",IF((LEN(JT206)-LEN(SUBSTITUTE(JT206,"male","")))/LEN("male")&gt;1,"!",IF(RIGHT(JT206,1)=")","",IF(RIGHT(JT206,2)=") ","",IF(RIGHT(JT206,2)=").","","!!")))))</f>
        <v/>
      </c>
      <c r="JS206" s="395"/>
      <c r="JT206" s="420" t="s">
        <v>292</v>
      </c>
      <c r="JU206" s="387" t="str">
        <f t="shared" si="606"/>
        <v/>
      </c>
      <c r="JV206" s="388" t="str">
        <f t="shared" si="607"/>
        <v/>
      </c>
      <c r="JW206" s="419" t="str">
        <f t="shared" si="608"/>
        <v/>
      </c>
      <c r="JX206" s="396" t="str">
        <f t="shared" si="609"/>
        <v/>
      </c>
      <c r="JY206" s="390" t="str">
        <f t="shared" si="610"/>
        <v/>
      </c>
      <c r="JZ206" s="391" t="str">
        <f t="shared" si="611"/>
        <v/>
      </c>
      <c r="KA206" s="392" t="str">
        <f t="shared" si="612"/>
        <v/>
      </c>
      <c r="KB206" s="393" t="str">
        <f t="shared" si="613"/>
        <v/>
      </c>
      <c r="KC206" s="394" t="str">
        <f t="shared" si="614"/>
        <v/>
      </c>
      <c r="KD206" s="386" t="str">
        <f t="shared" si="615"/>
        <v/>
      </c>
      <c r="KE206" s="395"/>
      <c r="KG206" s="387" t="str">
        <f t="shared" si="596"/>
        <v/>
      </c>
      <c r="KH206" s="388" t="str">
        <f t="shared" si="597"/>
        <v/>
      </c>
      <c r="KI206" s="419" t="str">
        <f t="shared" si="598"/>
        <v/>
      </c>
      <c r="KJ206" s="396" t="str">
        <f t="shared" si="599"/>
        <v/>
      </c>
      <c r="KK206" s="390" t="str">
        <f t="shared" si="600"/>
        <v/>
      </c>
      <c r="KL206" s="391" t="str">
        <f t="shared" si="616"/>
        <v/>
      </c>
      <c r="KM206" s="392" t="str">
        <f t="shared" si="601"/>
        <v/>
      </c>
      <c r="KN206" s="393" t="str">
        <f t="shared" si="602"/>
        <v/>
      </c>
      <c r="KO206" s="394" t="str">
        <f t="shared" si="603"/>
        <v/>
      </c>
      <c r="KP206" s="386" t="str">
        <f t="shared" si="604"/>
        <v/>
      </c>
      <c r="KQ206" s="395"/>
    </row>
    <row r="207" spans="1:304" ht="13.5" customHeight="1">
      <c r="A207" s="385"/>
      <c r="B207" s="415" t="s">
        <v>336</v>
      </c>
      <c r="E207" s="387" t="str">
        <f t="shared" si="499"/>
        <v/>
      </c>
      <c r="F207" s="399"/>
      <c r="G207" s="389"/>
      <c r="H207" s="389"/>
      <c r="I207" s="400"/>
      <c r="J207" s="391"/>
      <c r="K207" s="401"/>
      <c r="L207" s="393"/>
      <c r="M207" s="402"/>
      <c r="O207" s="397"/>
      <c r="P207" s="415"/>
      <c r="Q207" s="387" t="str">
        <f t="shared" si="500"/>
        <v/>
      </c>
      <c r="R207" s="399"/>
      <c r="S207" s="389"/>
      <c r="T207" s="389"/>
      <c r="U207" s="400"/>
      <c r="V207" s="391"/>
      <c r="W207" s="401"/>
      <c r="X207" s="393"/>
      <c r="Y207" s="402"/>
      <c r="AA207" s="397"/>
      <c r="AB207" s="415"/>
      <c r="AC207" s="387" t="str">
        <f t="shared" si="501"/>
        <v/>
      </c>
      <c r="AD207" s="399"/>
      <c r="AE207" s="389"/>
      <c r="AF207" s="389"/>
      <c r="AG207" s="400"/>
      <c r="AH207" s="391"/>
      <c r="AI207" s="401"/>
      <c r="AJ207" s="393"/>
      <c r="AK207" s="402"/>
      <c r="AL207" s="386"/>
      <c r="AM207" s="397"/>
      <c r="AN207" s="415"/>
      <c r="AO207" s="387" t="str">
        <f t="shared" si="502"/>
        <v/>
      </c>
      <c r="AP207" s="399"/>
      <c r="AQ207" s="389"/>
      <c r="AR207" s="389"/>
      <c r="AS207" s="400"/>
      <c r="AT207" s="391"/>
      <c r="AU207" s="401"/>
      <c r="AV207" s="393"/>
      <c r="AW207" s="402"/>
      <c r="AX207" s="386"/>
      <c r="AY207" s="397"/>
      <c r="AZ207" s="415"/>
      <c r="BA207" s="387" t="str">
        <f t="shared" si="503"/>
        <v/>
      </c>
      <c r="BB207" s="399"/>
      <c r="BC207" s="389"/>
      <c r="BD207" s="389"/>
      <c r="BE207" s="400"/>
      <c r="BF207" s="391"/>
      <c r="BG207" s="401"/>
      <c r="BH207" s="393"/>
      <c r="BI207" s="402"/>
      <c r="BJ207" s="386"/>
      <c r="BK207" s="397"/>
      <c r="BL207" s="415"/>
      <c r="BM207" s="387" t="str">
        <f t="shared" si="504"/>
        <v/>
      </c>
      <c r="BN207" s="399"/>
      <c r="BO207" s="389"/>
      <c r="BP207" s="389"/>
      <c r="BQ207" s="400"/>
      <c r="BR207" s="391"/>
      <c r="BS207" s="401"/>
      <c r="BT207" s="393"/>
      <c r="BU207" s="402"/>
      <c r="BV207" s="386"/>
      <c r="BW207" s="397"/>
      <c r="BX207" s="421"/>
      <c r="BY207" s="387" t="str">
        <f t="shared" si="505"/>
        <v/>
      </c>
      <c r="BZ207" s="399"/>
      <c r="CA207" s="389"/>
      <c r="CB207" s="389"/>
      <c r="CC207" s="400"/>
      <c r="CD207" s="391"/>
      <c r="CE207" s="401"/>
      <c r="CF207" s="393"/>
      <c r="CG207" s="402"/>
      <c r="CH207" s="386"/>
      <c r="CI207" s="397"/>
      <c r="CJ207" s="421"/>
      <c r="CK207" s="387" t="str">
        <f t="shared" si="506"/>
        <v/>
      </c>
      <c r="CL207" s="399"/>
      <c r="CM207" s="389"/>
      <c r="CN207" s="389"/>
      <c r="CO207" s="400"/>
      <c r="CP207" s="391"/>
      <c r="CQ207" s="401"/>
      <c r="CR207" s="393"/>
      <c r="CS207" s="402"/>
      <c r="CT207" s="386"/>
      <c r="CU207" s="397"/>
      <c r="CV207" s="415"/>
      <c r="CW207" s="387" t="str">
        <f t="shared" si="507"/>
        <v/>
      </c>
      <c r="CX207" s="388"/>
      <c r="CY207" s="389"/>
      <c r="CZ207" s="389"/>
      <c r="DA207" s="390"/>
      <c r="DB207" s="391"/>
      <c r="DC207" s="392"/>
      <c r="DD207" s="393"/>
      <c r="DE207" s="394"/>
      <c r="DF207" s="386"/>
      <c r="DG207" s="397"/>
      <c r="DH207" s="415"/>
      <c r="DI207" s="387" t="str">
        <f t="shared" si="508"/>
        <v/>
      </c>
      <c r="DJ207" s="388"/>
      <c r="DK207" s="389"/>
      <c r="DL207" s="389"/>
      <c r="DM207" s="390"/>
      <c r="DN207" s="391"/>
      <c r="DO207" s="392"/>
      <c r="DP207" s="393"/>
      <c r="DQ207" s="394"/>
      <c r="DR207" s="386"/>
      <c r="DS207" s="397"/>
      <c r="DT207" s="415"/>
      <c r="DU207" s="387">
        <f t="shared" si="509"/>
        <v>37944</v>
      </c>
      <c r="DV207" s="388" t="s">
        <v>367</v>
      </c>
      <c r="DW207" s="389">
        <v>37529</v>
      </c>
      <c r="DX207" s="389">
        <v>37944</v>
      </c>
      <c r="DY207" s="390" t="s">
        <v>980</v>
      </c>
      <c r="DZ207" s="391" t="s">
        <v>680</v>
      </c>
      <c r="EA207" s="392" t="s">
        <v>615</v>
      </c>
      <c r="EB207" s="393" t="s">
        <v>1335</v>
      </c>
      <c r="EC207" s="394" t="s">
        <v>981</v>
      </c>
      <c r="ED207" s="386"/>
      <c r="EE207" s="397"/>
      <c r="EF207" s="418"/>
      <c r="EG207" s="387">
        <f t="shared" si="510"/>
        <v>38616</v>
      </c>
      <c r="EH207" s="388" t="s">
        <v>368</v>
      </c>
      <c r="EI207" s="389">
        <v>38257</v>
      </c>
      <c r="EJ207" s="389">
        <v>38616</v>
      </c>
      <c r="EK207" s="390" t="s">
        <v>1269</v>
      </c>
      <c r="EL207" s="391" t="s">
        <v>676</v>
      </c>
      <c r="EM207" s="392" t="s">
        <v>615</v>
      </c>
      <c r="EN207" s="393" t="s">
        <v>1335</v>
      </c>
      <c r="EO207" s="394" t="s">
        <v>1270</v>
      </c>
      <c r="EP207" s="386"/>
      <c r="EQ207" s="397"/>
      <c r="ER207" s="418"/>
      <c r="ES207" s="387">
        <f t="shared" si="511"/>
        <v>38986</v>
      </c>
      <c r="ET207" s="388" t="s">
        <v>369</v>
      </c>
      <c r="EU207" s="389">
        <v>38656</v>
      </c>
      <c r="EV207" s="389">
        <v>38986</v>
      </c>
      <c r="EW207" s="390" t="s">
        <v>1271</v>
      </c>
      <c r="EX207" s="391" t="s">
        <v>755</v>
      </c>
      <c r="EY207" s="392" t="s">
        <v>615</v>
      </c>
      <c r="EZ207" s="393" t="s">
        <v>1335</v>
      </c>
      <c r="FA207" s="394" t="s">
        <v>1272</v>
      </c>
      <c r="FB207" s="386"/>
      <c r="FC207" s="397"/>
      <c r="FD207" s="418"/>
      <c r="FE207" s="387" t="str">
        <f t="shared" si="512"/>
        <v/>
      </c>
      <c r="FF207" s="388"/>
      <c r="FG207" s="389"/>
      <c r="FH207" s="389"/>
      <c r="FI207" s="390"/>
      <c r="FJ207" s="391"/>
      <c r="FK207" s="392"/>
      <c r="FL207" s="393"/>
      <c r="FM207" s="394"/>
      <c r="FN207" s="386"/>
      <c r="FO207" s="397"/>
      <c r="FP207" s="415"/>
      <c r="FQ207" s="387" t="str">
        <f t="shared" si="513"/>
        <v/>
      </c>
      <c r="FR207" s="388"/>
      <c r="FS207" s="389"/>
      <c r="FT207" s="389"/>
      <c r="FU207" s="390"/>
      <c r="FV207" s="391"/>
      <c r="FW207" s="392"/>
      <c r="FX207" s="393"/>
      <c r="FY207" s="394"/>
      <c r="FZ207" s="386"/>
      <c r="GA207" s="395"/>
      <c r="GB207" s="415"/>
      <c r="GC207" s="387" t="str">
        <f t="shared" si="514"/>
        <v/>
      </c>
      <c r="GD207" s="388"/>
      <c r="GE207" s="389"/>
      <c r="GF207" s="389"/>
      <c r="GG207" s="390"/>
      <c r="GH207" s="391"/>
      <c r="GI207" s="392"/>
      <c r="GJ207" s="393"/>
      <c r="GK207" s="394"/>
      <c r="GL207" s="386"/>
      <c r="GM207" s="397"/>
      <c r="GN207" s="415"/>
      <c r="GO207" s="387" t="str">
        <f t="shared" si="515"/>
        <v/>
      </c>
      <c r="GP207" s="388"/>
      <c r="GQ207" s="389"/>
      <c r="GR207" s="389"/>
      <c r="GS207" s="390"/>
      <c r="GT207" s="391"/>
      <c r="GU207" s="392"/>
      <c r="GV207" s="393"/>
      <c r="GW207" s="394"/>
      <c r="GX207" s="386"/>
      <c r="GY207" s="395"/>
      <c r="GZ207" s="415"/>
      <c r="HA207" s="387" t="str">
        <f t="shared" si="516"/>
        <v/>
      </c>
      <c r="HB207" s="388"/>
      <c r="HC207" s="389"/>
      <c r="HD207" s="389"/>
      <c r="HE207" s="390"/>
      <c r="HF207" s="391"/>
      <c r="HG207" s="392"/>
      <c r="HH207" s="393"/>
      <c r="HI207" s="394"/>
      <c r="HJ207" s="386"/>
      <c r="HK207" s="397"/>
      <c r="HM207" s="387" t="str">
        <f t="shared" si="517"/>
        <v/>
      </c>
      <c r="HN207" s="388" t="s">
        <v>292</v>
      </c>
      <c r="HO207" s="396"/>
      <c r="HP207" s="389"/>
      <c r="HQ207" s="390" t="s">
        <v>292</v>
      </c>
      <c r="HR207" s="391" t="s">
        <v>292</v>
      </c>
      <c r="HS207" s="392" t="s">
        <v>292</v>
      </c>
      <c r="HT207" s="393" t="s">
        <v>292</v>
      </c>
      <c r="HU207" s="394" t="s">
        <v>292</v>
      </c>
      <c r="HV207" s="386" t="s">
        <v>292</v>
      </c>
      <c r="HW207" s="395"/>
      <c r="HY207" s="387" t="str">
        <f t="shared" si="518"/>
        <v/>
      </c>
      <c r="HZ207" s="388" t="s">
        <v>292</v>
      </c>
      <c r="IA207" s="419" t="s">
        <v>292</v>
      </c>
      <c r="IB207" s="419" t="s">
        <v>292</v>
      </c>
      <c r="IC207" s="390" t="s">
        <v>292</v>
      </c>
      <c r="ID207" s="391" t="s">
        <v>292</v>
      </c>
      <c r="IE207" s="392" t="s">
        <v>292</v>
      </c>
      <c r="IF207" s="393" t="s">
        <v>292</v>
      </c>
      <c r="IG207" s="394" t="s">
        <v>292</v>
      </c>
      <c r="IH207" s="386" t="s">
        <v>292</v>
      </c>
      <c r="II207" s="395"/>
      <c r="IK207" s="387" t="str">
        <f t="shared" si="519"/>
        <v/>
      </c>
      <c r="IL207" s="388" t="s">
        <v>292</v>
      </c>
      <c r="IM207" s="419" t="s">
        <v>292</v>
      </c>
      <c r="IN207" s="419" t="s">
        <v>292</v>
      </c>
      <c r="IO207" s="390" t="s">
        <v>292</v>
      </c>
      <c r="IP207" s="391" t="s">
        <v>292</v>
      </c>
      <c r="IQ207" s="392" t="s">
        <v>292</v>
      </c>
      <c r="IR207" s="393" t="s">
        <v>292</v>
      </c>
      <c r="IS207" s="394" t="s">
        <v>292</v>
      </c>
      <c r="IT207" s="386" t="s">
        <v>292</v>
      </c>
      <c r="IU207" s="395"/>
      <c r="IV207" s="364" t="s">
        <v>292</v>
      </c>
      <c r="IW207" s="387" t="str">
        <f t="shared" si="456"/>
        <v/>
      </c>
      <c r="IX207" s="388" t="str">
        <f t="shared" si="457"/>
        <v/>
      </c>
      <c r="IY207" s="419" t="str">
        <f t="shared" si="462"/>
        <v/>
      </c>
      <c r="IZ207" s="396" t="str">
        <f t="shared" si="463"/>
        <v/>
      </c>
      <c r="JA207" s="390" t="str">
        <f t="shared" si="458"/>
        <v/>
      </c>
      <c r="JB207" s="391" t="str">
        <f t="shared" si="464"/>
        <v/>
      </c>
      <c r="JC207" s="392" t="str">
        <f t="shared" si="459"/>
        <v/>
      </c>
      <c r="JD207" s="393" t="str">
        <f t="shared" si="460"/>
        <v/>
      </c>
      <c r="JE207" s="394" t="str">
        <f t="shared" si="455"/>
        <v/>
      </c>
      <c r="JF207" s="386" t="str">
        <f t="shared" si="461"/>
        <v/>
      </c>
      <c r="JG207" s="395"/>
      <c r="JH207" s="420" t="s">
        <v>292</v>
      </c>
      <c r="JI207" s="387" t="str">
        <f t="shared" si="619"/>
        <v/>
      </c>
      <c r="JJ207" s="388" t="str">
        <f t="shared" si="620"/>
        <v/>
      </c>
      <c r="JK207" s="419" t="str">
        <f t="shared" si="621"/>
        <v/>
      </c>
      <c r="JL207" s="396" t="str">
        <f t="shared" si="622"/>
        <v/>
      </c>
      <c r="JM207" s="390" t="str">
        <f t="shared" si="623"/>
        <v/>
      </c>
      <c r="JN207" s="391" t="str">
        <f t="shared" si="624"/>
        <v/>
      </c>
      <c r="JO207" s="392" t="str">
        <f t="shared" si="625"/>
        <v/>
      </c>
      <c r="JP207" s="393" t="str">
        <f t="shared" si="626"/>
        <v/>
      </c>
      <c r="JQ207" s="394" t="str">
        <f t="shared" si="627"/>
        <v/>
      </c>
      <c r="JR207" s="386" t="str">
        <f t="shared" si="628"/>
        <v/>
      </c>
      <c r="JS207" s="395"/>
      <c r="JT207" s="420" t="s">
        <v>292</v>
      </c>
      <c r="JU207" s="387" t="str">
        <f t="shared" si="606"/>
        <v/>
      </c>
      <c r="JV207" s="388" t="str">
        <f t="shared" si="607"/>
        <v/>
      </c>
      <c r="JW207" s="419" t="str">
        <f t="shared" si="608"/>
        <v/>
      </c>
      <c r="JX207" s="396" t="str">
        <f t="shared" si="609"/>
        <v/>
      </c>
      <c r="JY207" s="390" t="str">
        <f t="shared" si="610"/>
        <v/>
      </c>
      <c r="JZ207" s="391" t="str">
        <f t="shared" si="611"/>
        <v/>
      </c>
      <c r="KA207" s="392" t="str">
        <f t="shared" si="612"/>
        <v/>
      </c>
      <c r="KB207" s="393" t="str">
        <f t="shared" si="613"/>
        <v/>
      </c>
      <c r="KC207" s="394" t="str">
        <f t="shared" si="614"/>
        <v/>
      </c>
      <c r="KD207" s="386" t="str">
        <f t="shared" si="615"/>
        <v/>
      </c>
      <c r="KE207" s="395"/>
      <c r="KG207" s="387" t="str">
        <f t="shared" si="596"/>
        <v/>
      </c>
      <c r="KH207" s="388" t="str">
        <f t="shared" si="597"/>
        <v/>
      </c>
      <c r="KI207" s="419" t="str">
        <f t="shared" si="598"/>
        <v/>
      </c>
      <c r="KJ207" s="396" t="str">
        <f t="shared" si="599"/>
        <v/>
      </c>
      <c r="KK207" s="390" t="str">
        <f t="shared" si="600"/>
        <v/>
      </c>
      <c r="KL207" s="391" t="str">
        <f t="shared" si="616"/>
        <v/>
      </c>
      <c r="KM207" s="392" t="str">
        <f t="shared" si="601"/>
        <v/>
      </c>
      <c r="KN207" s="393" t="str">
        <f t="shared" si="602"/>
        <v/>
      </c>
      <c r="KO207" s="394" t="str">
        <f t="shared" si="603"/>
        <v/>
      </c>
      <c r="KP207" s="386" t="str">
        <f t="shared" si="604"/>
        <v/>
      </c>
      <c r="KQ207" s="395"/>
    </row>
    <row r="208" spans="1:304" ht="13.5" customHeight="1">
      <c r="A208" s="385"/>
      <c r="B208" s="415" t="s">
        <v>337</v>
      </c>
      <c r="E208" s="387" t="str">
        <f t="shared" si="499"/>
        <v/>
      </c>
      <c r="F208" s="399"/>
      <c r="G208" s="389" t="s">
        <v>292</v>
      </c>
      <c r="H208" s="389" t="s">
        <v>292</v>
      </c>
      <c r="I208" s="400"/>
      <c r="J208" s="391" t="s">
        <v>292</v>
      </c>
      <c r="K208" s="401"/>
      <c r="L208" s="393"/>
      <c r="M208" s="402"/>
      <c r="O208" s="397"/>
      <c r="P208" s="415"/>
      <c r="Q208" s="387" t="str">
        <f t="shared" si="500"/>
        <v/>
      </c>
      <c r="R208" s="399"/>
      <c r="S208" s="389" t="s">
        <v>292</v>
      </c>
      <c r="T208" s="389" t="s">
        <v>292</v>
      </c>
      <c r="U208" s="400"/>
      <c r="V208" s="391" t="s">
        <v>292</v>
      </c>
      <c r="W208" s="401"/>
      <c r="X208" s="393"/>
      <c r="Y208" s="402"/>
      <c r="AA208" s="397"/>
      <c r="AB208" s="415"/>
      <c r="AC208" s="387" t="str">
        <f t="shared" si="501"/>
        <v/>
      </c>
      <c r="AD208" s="399"/>
      <c r="AE208" s="389" t="s">
        <v>292</v>
      </c>
      <c r="AF208" s="389" t="s">
        <v>292</v>
      </c>
      <c r="AG208" s="400"/>
      <c r="AH208" s="391" t="s">
        <v>292</v>
      </c>
      <c r="AI208" s="401"/>
      <c r="AJ208" s="393"/>
      <c r="AK208" s="402"/>
      <c r="AL208" s="386"/>
      <c r="AM208" s="397"/>
      <c r="AN208" s="415"/>
      <c r="AO208" s="387" t="str">
        <f t="shared" si="502"/>
        <v/>
      </c>
      <c r="AP208" s="399"/>
      <c r="AQ208" s="389" t="s">
        <v>292</v>
      </c>
      <c r="AR208" s="389" t="s">
        <v>292</v>
      </c>
      <c r="AS208" s="400"/>
      <c r="AT208" s="391" t="s">
        <v>292</v>
      </c>
      <c r="AU208" s="401"/>
      <c r="AV208" s="393"/>
      <c r="AW208" s="402"/>
      <c r="AX208" s="386"/>
      <c r="AY208" s="397"/>
      <c r="AZ208" s="415"/>
      <c r="BA208" s="387" t="str">
        <f t="shared" si="503"/>
        <v/>
      </c>
      <c r="BB208" s="399"/>
      <c r="BC208" s="389" t="s">
        <v>292</v>
      </c>
      <c r="BD208" s="389" t="s">
        <v>292</v>
      </c>
      <c r="BE208" s="400"/>
      <c r="BF208" s="391" t="s">
        <v>292</v>
      </c>
      <c r="BG208" s="401"/>
      <c r="BH208" s="393"/>
      <c r="BI208" s="402"/>
      <c r="BJ208" s="386"/>
      <c r="BK208" s="397"/>
      <c r="BL208" s="415"/>
      <c r="BM208" s="387" t="str">
        <f t="shared" si="504"/>
        <v/>
      </c>
      <c r="BN208" s="399"/>
      <c r="BO208" s="389" t="s">
        <v>292</v>
      </c>
      <c r="BP208" s="389" t="s">
        <v>292</v>
      </c>
      <c r="BQ208" s="400"/>
      <c r="BR208" s="391" t="s">
        <v>292</v>
      </c>
      <c r="BS208" s="401"/>
      <c r="BT208" s="393"/>
      <c r="BU208" s="402"/>
      <c r="BV208" s="386"/>
      <c r="BW208" s="397"/>
      <c r="BX208" s="421"/>
      <c r="BY208" s="387" t="str">
        <f t="shared" si="505"/>
        <v/>
      </c>
      <c r="BZ208" s="399"/>
      <c r="CA208" s="389" t="s">
        <v>292</v>
      </c>
      <c r="CB208" s="389" t="s">
        <v>292</v>
      </c>
      <c r="CC208" s="400"/>
      <c r="CD208" s="391" t="s">
        <v>292</v>
      </c>
      <c r="CE208" s="401"/>
      <c r="CF208" s="393"/>
      <c r="CG208" s="402"/>
      <c r="CH208" s="386"/>
      <c r="CI208" s="397"/>
      <c r="CJ208" s="421"/>
      <c r="CK208" s="387" t="str">
        <f t="shared" si="506"/>
        <v/>
      </c>
      <c r="CL208" s="399"/>
      <c r="CM208" s="389" t="s">
        <v>292</v>
      </c>
      <c r="CN208" s="389" t="s">
        <v>292</v>
      </c>
      <c r="CO208" s="400"/>
      <c r="CP208" s="391" t="s">
        <v>292</v>
      </c>
      <c r="CQ208" s="401"/>
      <c r="CR208" s="393"/>
      <c r="CS208" s="402"/>
      <c r="CT208" s="386"/>
      <c r="CU208" s="397"/>
      <c r="CV208" s="415"/>
      <c r="CW208" s="387" t="str">
        <f t="shared" si="507"/>
        <v/>
      </c>
      <c r="CX208" s="388" t="s">
        <v>292</v>
      </c>
      <c r="CY208" s="389" t="s">
        <v>292</v>
      </c>
      <c r="CZ208" s="389" t="s">
        <v>292</v>
      </c>
      <c r="DA208" s="390" t="s">
        <v>292</v>
      </c>
      <c r="DB208" s="391" t="s">
        <v>292</v>
      </c>
      <c r="DC208" s="392" t="s">
        <v>292</v>
      </c>
      <c r="DD208" s="393" t="s">
        <v>292</v>
      </c>
      <c r="DE208" s="394" t="s">
        <v>292</v>
      </c>
      <c r="DF208" s="386"/>
      <c r="DG208" s="397"/>
      <c r="DH208" s="415"/>
      <c r="DI208" s="387" t="str">
        <f t="shared" si="508"/>
        <v/>
      </c>
      <c r="DJ208" s="388" t="s">
        <v>292</v>
      </c>
      <c r="DK208" s="389" t="s">
        <v>292</v>
      </c>
      <c r="DL208" s="389" t="s">
        <v>292</v>
      </c>
      <c r="DM208" s="390" t="s">
        <v>292</v>
      </c>
      <c r="DN208" s="391" t="s">
        <v>292</v>
      </c>
      <c r="DO208" s="392" t="s">
        <v>292</v>
      </c>
      <c r="DP208" s="393" t="s">
        <v>292</v>
      </c>
      <c r="DQ208" s="394" t="s">
        <v>292</v>
      </c>
      <c r="DR208" s="386" t="s">
        <v>292</v>
      </c>
      <c r="DS208" s="397"/>
      <c r="DT208" s="415"/>
      <c r="DU208" s="387">
        <f t="shared" si="509"/>
        <v>37944</v>
      </c>
      <c r="DV208" s="388" t="s">
        <v>367</v>
      </c>
      <c r="DW208" s="389">
        <v>37529</v>
      </c>
      <c r="DX208" s="389">
        <v>37944</v>
      </c>
      <c r="DY208" s="390" t="s">
        <v>980</v>
      </c>
      <c r="DZ208" s="391" t="s">
        <v>680</v>
      </c>
      <c r="EA208" s="392" t="s">
        <v>615</v>
      </c>
      <c r="EB208" s="393" t="s">
        <v>1335</v>
      </c>
      <c r="EC208" s="394" t="s">
        <v>981</v>
      </c>
      <c r="ED208" s="386" t="s">
        <v>292</v>
      </c>
      <c r="EE208" s="397"/>
      <c r="EF208" s="418"/>
      <c r="EG208" s="387">
        <f t="shared" si="510"/>
        <v>38616</v>
      </c>
      <c r="EH208" s="388" t="s">
        <v>368</v>
      </c>
      <c r="EI208" s="389">
        <v>37944</v>
      </c>
      <c r="EJ208" s="389">
        <v>38114</v>
      </c>
      <c r="EK208" s="390" t="s">
        <v>980</v>
      </c>
      <c r="EL208" s="391" t="s">
        <v>680</v>
      </c>
      <c r="EM208" s="392" t="s">
        <v>615</v>
      </c>
      <c r="EN208" s="393" t="s">
        <v>1335</v>
      </c>
      <c r="EO208" s="394" t="s">
        <v>981</v>
      </c>
      <c r="EP208" s="386" t="s">
        <v>292</v>
      </c>
      <c r="EQ208" s="397"/>
      <c r="ER208" s="418"/>
      <c r="ES208" s="387">
        <f t="shared" si="511"/>
        <v>38986</v>
      </c>
      <c r="ET208" s="388" t="s">
        <v>369</v>
      </c>
      <c r="EU208" s="389">
        <v>38616</v>
      </c>
      <c r="EV208" s="389">
        <v>38656</v>
      </c>
      <c r="EW208" s="390" t="s">
        <v>1269</v>
      </c>
      <c r="EX208" s="391" t="s">
        <v>676</v>
      </c>
      <c r="EY208" s="392" t="s">
        <v>615</v>
      </c>
      <c r="EZ208" s="393" t="s">
        <v>1335</v>
      </c>
      <c r="FA208" s="394" t="s">
        <v>1270</v>
      </c>
      <c r="FB208" s="386"/>
      <c r="FC208" s="397"/>
      <c r="FD208" s="418"/>
      <c r="FE208" s="387">
        <f t="shared" si="512"/>
        <v>39351</v>
      </c>
      <c r="FF208" s="388" t="s">
        <v>370</v>
      </c>
      <c r="FG208" s="389">
        <v>38986</v>
      </c>
      <c r="FH208" s="389">
        <v>39079</v>
      </c>
      <c r="FI208" s="390" t="s">
        <v>704</v>
      </c>
      <c r="FJ208" s="391" t="s">
        <v>676</v>
      </c>
      <c r="FK208" s="392" t="s">
        <v>615</v>
      </c>
      <c r="FL208" s="393" t="s">
        <v>1335</v>
      </c>
      <c r="FM208" s="394" t="s">
        <v>705</v>
      </c>
      <c r="FN208" s="386" t="s">
        <v>292</v>
      </c>
      <c r="FO208" s="397"/>
      <c r="FP208" s="418"/>
      <c r="FQ208" s="387">
        <f t="shared" si="513"/>
        <v>39662</v>
      </c>
      <c r="FR208" s="388" t="s">
        <v>372</v>
      </c>
      <c r="FS208" s="389">
        <v>39351</v>
      </c>
      <c r="FT208" s="389">
        <v>39662</v>
      </c>
      <c r="FU208" s="390" t="s">
        <v>624</v>
      </c>
      <c r="FV208" s="391" t="s">
        <v>625</v>
      </c>
      <c r="FW208" s="392" t="s">
        <v>615</v>
      </c>
      <c r="FX208" s="393" t="s">
        <v>1347</v>
      </c>
      <c r="FY208" s="394" t="s">
        <v>627</v>
      </c>
      <c r="FZ208" s="386" t="s">
        <v>292</v>
      </c>
      <c r="GA208" s="395"/>
      <c r="GB208" s="418" t="s">
        <v>626</v>
      </c>
      <c r="GC208" s="387">
        <f t="shared" si="514"/>
        <v>39715</v>
      </c>
      <c r="GD208" s="388" t="s">
        <v>373</v>
      </c>
      <c r="GE208" s="389">
        <v>39662</v>
      </c>
      <c r="GF208" s="389">
        <v>39715</v>
      </c>
      <c r="GG208" s="390" t="s">
        <v>624</v>
      </c>
      <c r="GH208" s="391" t="s">
        <v>625</v>
      </c>
      <c r="GI208" s="392" t="s">
        <v>615</v>
      </c>
      <c r="GJ208" s="393" t="s">
        <v>1347</v>
      </c>
      <c r="GK208" s="394" t="s">
        <v>627</v>
      </c>
      <c r="GL208" s="386" t="s">
        <v>292</v>
      </c>
      <c r="GM208" s="397"/>
      <c r="GN208" s="418" t="s">
        <v>626</v>
      </c>
      <c r="GO208" s="387" t="str">
        <f t="shared" si="515"/>
        <v/>
      </c>
      <c r="GP208" s="388" t="s">
        <v>292</v>
      </c>
      <c r="GQ208" s="389" t="s">
        <v>292</v>
      </c>
      <c r="GR208" s="389" t="s">
        <v>292</v>
      </c>
      <c r="GS208" s="390" t="s">
        <v>292</v>
      </c>
      <c r="GT208" s="391" t="s">
        <v>292</v>
      </c>
      <c r="GU208" s="392" t="s">
        <v>292</v>
      </c>
      <c r="GV208" s="393" t="s">
        <v>292</v>
      </c>
      <c r="GW208" s="394" t="s">
        <v>292</v>
      </c>
      <c r="GX208" s="386" t="s">
        <v>292</v>
      </c>
      <c r="GY208" s="395"/>
      <c r="GZ208" s="415"/>
      <c r="HA208" s="387" t="str">
        <f t="shared" si="516"/>
        <v/>
      </c>
      <c r="HB208" s="388" t="s">
        <v>292</v>
      </c>
      <c r="HC208" s="389" t="s">
        <v>292</v>
      </c>
      <c r="HD208" s="389" t="s">
        <v>292</v>
      </c>
      <c r="HE208" s="390" t="s">
        <v>292</v>
      </c>
      <c r="HF208" s="391" t="s">
        <v>292</v>
      </c>
      <c r="HG208" s="392" t="s">
        <v>292</v>
      </c>
      <c r="HH208" s="393" t="s">
        <v>292</v>
      </c>
      <c r="HI208" s="394" t="s">
        <v>292</v>
      </c>
      <c r="HJ208" s="386" t="s">
        <v>292</v>
      </c>
      <c r="HK208" s="397"/>
      <c r="HM208" s="387">
        <f t="shared" si="517"/>
        <v>40788</v>
      </c>
      <c r="HN208" s="388" t="s">
        <v>1471</v>
      </c>
      <c r="HO208" s="396">
        <v>40430</v>
      </c>
      <c r="HP208" s="389">
        <v>40788</v>
      </c>
      <c r="HQ208" s="390" t="s">
        <v>1486</v>
      </c>
      <c r="HR208" s="391" t="s">
        <v>625</v>
      </c>
      <c r="HS208" s="392" t="s">
        <v>615</v>
      </c>
      <c r="HT208" s="393" t="s">
        <v>1347</v>
      </c>
      <c r="HU208" s="394" t="s">
        <v>1487</v>
      </c>
      <c r="HV208" s="386" t="s">
        <v>292</v>
      </c>
      <c r="HW208" s="395"/>
      <c r="HX208" s="364" t="s">
        <v>626</v>
      </c>
      <c r="HY208" s="387">
        <f t="shared" si="518"/>
        <v>41269</v>
      </c>
      <c r="HZ208" s="388" t="s">
        <v>1472</v>
      </c>
      <c r="IA208" s="419">
        <v>40788</v>
      </c>
      <c r="IB208" s="419">
        <v>41183</v>
      </c>
      <c r="IC208" s="390" t="s">
        <v>886</v>
      </c>
      <c r="ID208" s="391" t="s">
        <v>653</v>
      </c>
      <c r="IE208" s="392" t="s">
        <v>615</v>
      </c>
      <c r="IF208" s="393" t="s">
        <v>1336</v>
      </c>
      <c r="IG208" s="394" t="s">
        <v>887</v>
      </c>
      <c r="IH208" s="386" t="s">
        <v>292</v>
      </c>
      <c r="II208" s="395"/>
      <c r="IJ208" s="420"/>
      <c r="IK208" s="387">
        <f t="shared" si="519"/>
        <v>41997</v>
      </c>
      <c r="IL208" s="388" t="s">
        <v>371</v>
      </c>
      <c r="IM208" s="419">
        <v>41269</v>
      </c>
      <c r="IN208" s="419">
        <v>41885</v>
      </c>
      <c r="IO208" s="390" t="s">
        <v>1483</v>
      </c>
      <c r="IP208" s="391" t="s">
        <v>1484</v>
      </c>
      <c r="IQ208" s="392" t="s">
        <v>615</v>
      </c>
      <c r="IR208" s="393" t="s">
        <v>1335</v>
      </c>
      <c r="IS208" s="394" t="s">
        <v>1485</v>
      </c>
      <c r="IT208" s="386" t="s">
        <v>292</v>
      </c>
      <c r="IU208" s="395"/>
      <c r="IV208" s="420" t="s">
        <v>292</v>
      </c>
      <c r="IW208" s="387" t="str">
        <f t="shared" si="456"/>
        <v/>
      </c>
      <c r="IX208" s="388" t="str">
        <f t="shared" si="457"/>
        <v/>
      </c>
      <c r="IY208" s="419" t="str">
        <f t="shared" si="462"/>
        <v/>
      </c>
      <c r="IZ208" s="396" t="str">
        <f t="shared" si="463"/>
        <v/>
      </c>
      <c r="JA208" s="390" t="str">
        <f t="shared" si="458"/>
        <v/>
      </c>
      <c r="JB208" s="391" t="str">
        <f t="shared" si="464"/>
        <v/>
      </c>
      <c r="JC208" s="392" t="str">
        <f t="shared" si="459"/>
        <v/>
      </c>
      <c r="JD208" s="393" t="str">
        <f t="shared" si="460"/>
        <v/>
      </c>
      <c r="JE208" s="394" t="str">
        <f t="shared" si="455"/>
        <v/>
      </c>
      <c r="JF208" s="386" t="str">
        <f t="shared" si="461"/>
        <v/>
      </c>
      <c r="JG208" s="395"/>
      <c r="JH208" s="420" t="s">
        <v>292</v>
      </c>
      <c r="JI208" s="387">
        <f t="shared" si="619"/>
        <v>44090</v>
      </c>
      <c r="JJ208" s="388" t="str">
        <f t="shared" si="620"/>
        <v>Abe IV</v>
      </c>
      <c r="JK208" s="419">
        <f t="shared" si="621"/>
        <v>43040</v>
      </c>
      <c r="JL208" s="396">
        <v>43375</v>
      </c>
      <c r="JM208" s="390" t="str">
        <f t="shared" si="623"/>
        <v>Hiroshi Kajiyama</v>
      </c>
      <c r="JN208" s="391" t="str">
        <f t="shared" si="624"/>
        <v>1955</v>
      </c>
      <c r="JO208" s="392" t="str">
        <f t="shared" si="625"/>
        <v>male</v>
      </c>
      <c r="JP208" s="393" t="str">
        <f t="shared" si="626"/>
        <v>jp_ldp01</v>
      </c>
      <c r="JQ208" s="394" t="str">
        <f t="shared" si="627"/>
        <v>Kajiyama_Hiroshi_1955</v>
      </c>
      <c r="JR208" s="386" t="str">
        <f t="shared" si="628"/>
        <v/>
      </c>
      <c r="JS208" s="395"/>
      <c r="JT208" s="420" t="s">
        <v>2018</v>
      </c>
      <c r="JU208" s="387">
        <f t="shared" si="606"/>
        <v>44196</v>
      </c>
      <c r="JV208" s="388" t="str">
        <f t="shared" si="607"/>
        <v>Suga I</v>
      </c>
      <c r="JW208" s="419">
        <f t="shared" si="608"/>
        <v>44090</v>
      </c>
      <c r="JX208" s="396">
        <f t="shared" si="609"/>
        <v>44196</v>
      </c>
      <c r="JY208" s="390" t="str">
        <f t="shared" si="610"/>
        <v>Tetsushi Sakamoto</v>
      </c>
      <c r="JZ208" s="391" t="str">
        <f t="shared" si="611"/>
        <v>1950</v>
      </c>
      <c r="KA208" s="392" t="str">
        <f t="shared" si="612"/>
        <v>male</v>
      </c>
      <c r="KB208" s="393" t="str">
        <f t="shared" si="613"/>
        <v>jp_ldp01</v>
      </c>
      <c r="KC208" s="394" t="str">
        <f t="shared" si="614"/>
        <v>Sakamoto_Tetsushi_1950</v>
      </c>
      <c r="KD208" s="386" t="str">
        <f t="shared" si="615"/>
        <v/>
      </c>
      <c r="KE208" s="395"/>
      <c r="KF208" s="364" t="s">
        <v>2088</v>
      </c>
      <c r="KG208" s="387" t="str">
        <f t="shared" si="596"/>
        <v/>
      </c>
      <c r="KH208" s="388" t="str">
        <f t="shared" si="597"/>
        <v/>
      </c>
      <c r="KI208" s="419" t="str">
        <f t="shared" si="598"/>
        <v/>
      </c>
      <c r="KJ208" s="396" t="str">
        <f t="shared" si="599"/>
        <v/>
      </c>
      <c r="KK208" s="390" t="str">
        <f t="shared" si="600"/>
        <v/>
      </c>
      <c r="KL208" s="391" t="str">
        <f t="shared" si="616"/>
        <v/>
      </c>
      <c r="KM208" s="392" t="str">
        <f t="shared" si="601"/>
        <v/>
      </c>
      <c r="KN208" s="393" t="str">
        <f t="shared" si="602"/>
        <v/>
      </c>
      <c r="KO208" s="394" t="str">
        <f t="shared" si="603"/>
        <v/>
      </c>
      <c r="KP208" s="386" t="str">
        <f t="shared" si="604"/>
        <v/>
      </c>
      <c r="KQ208" s="395"/>
      <c r="KR208" s="420"/>
    </row>
    <row r="209" spans="1:304" ht="13.5" customHeight="1">
      <c r="A209" s="385"/>
      <c r="B209" s="415" t="s">
        <v>337</v>
      </c>
      <c r="E209" s="387" t="str">
        <f t="shared" si="499"/>
        <v/>
      </c>
      <c r="F209" s="399"/>
      <c r="G209" s="389"/>
      <c r="H209" s="389"/>
      <c r="I209" s="400"/>
      <c r="J209" s="391"/>
      <c r="K209" s="401"/>
      <c r="L209" s="393"/>
      <c r="M209" s="402"/>
      <c r="O209" s="397"/>
      <c r="P209" s="415"/>
      <c r="Q209" s="387" t="str">
        <f t="shared" si="500"/>
        <v/>
      </c>
      <c r="R209" s="399"/>
      <c r="S209" s="389"/>
      <c r="T209" s="389"/>
      <c r="U209" s="400"/>
      <c r="V209" s="391"/>
      <c r="W209" s="401"/>
      <c r="X209" s="393"/>
      <c r="Y209" s="402"/>
      <c r="AA209" s="397"/>
      <c r="AB209" s="415"/>
      <c r="AC209" s="387" t="str">
        <f t="shared" si="501"/>
        <v/>
      </c>
      <c r="AD209" s="399"/>
      <c r="AE209" s="389"/>
      <c r="AF209" s="389"/>
      <c r="AG209" s="400"/>
      <c r="AH209" s="391"/>
      <c r="AI209" s="401"/>
      <c r="AJ209" s="393"/>
      <c r="AK209" s="402"/>
      <c r="AL209" s="386"/>
      <c r="AM209" s="397"/>
      <c r="AN209" s="415"/>
      <c r="AO209" s="387" t="str">
        <f t="shared" si="502"/>
        <v/>
      </c>
      <c r="AP209" s="399"/>
      <c r="AQ209" s="389"/>
      <c r="AR209" s="389"/>
      <c r="AS209" s="400"/>
      <c r="AT209" s="391"/>
      <c r="AU209" s="401"/>
      <c r="AV209" s="393"/>
      <c r="AW209" s="402"/>
      <c r="AX209" s="386"/>
      <c r="AY209" s="397"/>
      <c r="AZ209" s="415"/>
      <c r="BA209" s="387" t="str">
        <f t="shared" si="503"/>
        <v/>
      </c>
      <c r="BB209" s="399"/>
      <c r="BC209" s="389"/>
      <c r="BD209" s="389"/>
      <c r="BE209" s="400"/>
      <c r="BF209" s="391"/>
      <c r="BG209" s="401"/>
      <c r="BH209" s="393"/>
      <c r="BI209" s="402"/>
      <c r="BJ209" s="386"/>
      <c r="BK209" s="397"/>
      <c r="BL209" s="415"/>
      <c r="BM209" s="387" t="str">
        <f t="shared" si="504"/>
        <v/>
      </c>
      <c r="BN209" s="399"/>
      <c r="BO209" s="389"/>
      <c r="BP209" s="389"/>
      <c r="BQ209" s="400"/>
      <c r="BR209" s="391"/>
      <c r="BS209" s="401"/>
      <c r="BT209" s="393"/>
      <c r="BU209" s="402"/>
      <c r="BV209" s="386"/>
      <c r="BW209" s="397"/>
      <c r="BX209" s="421"/>
      <c r="BY209" s="387" t="str">
        <f t="shared" si="505"/>
        <v/>
      </c>
      <c r="BZ209" s="399"/>
      <c r="CA209" s="389"/>
      <c r="CB209" s="389"/>
      <c r="CC209" s="400"/>
      <c r="CD209" s="391"/>
      <c r="CE209" s="401"/>
      <c r="CF209" s="393"/>
      <c r="CG209" s="402"/>
      <c r="CH209" s="386"/>
      <c r="CI209" s="397"/>
      <c r="CJ209" s="421"/>
      <c r="CK209" s="387" t="str">
        <f t="shared" si="506"/>
        <v/>
      </c>
      <c r="CL209" s="399"/>
      <c r="CM209" s="389"/>
      <c r="CN209" s="389"/>
      <c r="CO209" s="400"/>
      <c r="CP209" s="391"/>
      <c r="CQ209" s="401"/>
      <c r="CR209" s="393"/>
      <c r="CS209" s="402"/>
      <c r="CT209" s="386"/>
      <c r="CU209" s="397"/>
      <c r="CV209" s="415"/>
      <c r="CW209" s="387" t="str">
        <f t="shared" si="507"/>
        <v/>
      </c>
      <c r="CX209" s="388" t="s">
        <v>292</v>
      </c>
      <c r="CY209" s="389" t="s">
        <v>292</v>
      </c>
      <c r="CZ209" s="389" t="s">
        <v>292</v>
      </c>
      <c r="DA209" s="390" t="s">
        <v>292</v>
      </c>
      <c r="DB209" s="391" t="s">
        <v>292</v>
      </c>
      <c r="DC209" s="392" t="s">
        <v>292</v>
      </c>
      <c r="DD209" s="393" t="s">
        <v>292</v>
      </c>
      <c r="DE209" s="394" t="s">
        <v>292</v>
      </c>
      <c r="DF209" s="386"/>
      <c r="DG209" s="397"/>
      <c r="DH209" s="415"/>
      <c r="DI209" s="387" t="str">
        <f t="shared" si="508"/>
        <v/>
      </c>
      <c r="DJ209" s="388" t="s">
        <v>292</v>
      </c>
      <c r="DK209" s="389"/>
      <c r="DL209" s="389"/>
      <c r="DM209" s="390"/>
      <c r="DN209" s="391"/>
      <c r="DO209" s="392"/>
      <c r="DP209" s="393"/>
      <c r="DQ209" s="394"/>
      <c r="DR209" s="386"/>
      <c r="DS209" s="397"/>
      <c r="DT209" s="415"/>
      <c r="DU209" s="387" t="str">
        <f t="shared" si="509"/>
        <v/>
      </c>
      <c r="DV209" s="388" t="s">
        <v>292</v>
      </c>
      <c r="DW209" s="389"/>
      <c r="DX209" s="389"/>
      <c r="DY209" s="390"/>
      <c r="DZ209" s="391"/>
      <c r="EA209" s="392"/>
      <c r="EB209" s="393"/>
      <c r="EC209" s="394"/>
      <c r="ED209" s="386"/>
      <c r="EE209" s="397"/>
      <c r="EF209" s="415"/>
      <c r="EG209" s="387">
        <f t="shared" si="510"/>
        <v>38616</v>
      </c>
      <c r="EH209" s="388" t="s">
        <v>368</v>
      </c>
      <c r="EI209" s="389">
        <v>38257</v>
      </c>
      <c r="EJ209" s="389">
        <v>38616</v>
      </c>
      <c r="EK209" s="390" t="s">
        <v>1269</v>
      </c>
      <c r="EL209" s="391" t="s">
        <v>676</v>
      </c>
      <c r="EM209" s="392" t="s">
        <v>615</v>
      </c>
      <c r="EN209" s="393" t="s">
        <v>1335</v>
      </c>
      <c r="EO209" s="394" t="s">
        <v>1270</v>
      </c>
      <c r="EP209" s="386"/>
      <c r="EQ209" s="397"/>
      <c r="ER209" s="418"/>
      <c r="ES209" s="387">
        <f t="shared" si="511"/>
        <v>38986</v>
      </c>
      <c r="ET209" s="388" t="s">
        <v>369</v>
      </c>
      <c r="EU209" s="389">
        <v>38656</v>
      </c>
      <c r="EV209" s="389">
        <v>38986</v>
      </c>
      <c r="EW209" s="390" t="s">
        <v>1271</v>
      </c>
      <c r="EX209" s="391" t="s">
        <v>755</v>
      </c>
      <c r="EY209" s="392" t="s">
        <v>615</v>
      </c>
      <c r="EZ209" s="393" t="s">
        <v>1335</v>
      </c>
      <c r="FA209" s="394" t="s">
        <v>1272</v>
      </c>
      <c r="FB209" s="386"/>
      <c r="FC209" s="397"/>
      <c r="FD209" s="418"/>
      <c r="FE209" s="387">
        <f t="shared" si="512"/>
        <v>39351</v>
      </c>
      <c r="FF209" s="388" t="s">
        <v>370</v>
      </c>
      <c r="FG209" s="389">
        <v>39079</v>
      </c>
      <c r="FH209" s="389">
        <v>39351</v>
      </c>
      <c r="FI209" s="390" t="s">
        <v>697</v>
      </c>
      <c r="FJ209" s="391" t="s">
        <v>676</v>
      </c>
      <c r="FK209" s="392" t="s">
        <v>615</v>
      </c>
      <c r="FL209" s="393" t="s">
        <v>1335</v>
      </c>
      <c r="FM209" s="394" t="s">
        <v>698</v>
      </c>
      <c r="FN209" s="386"/>
      <c r="FO209" s="397"/>
      <c r="FP209" s="418"/>
      <c r="FQ209" s="387" t="str">
        <f t="shared" si="513"/>
        <v/>
      </c>
      <c r="FR209" s="388" t="s">
        <v>292</v>
      </c>
      <c r="FS209" s="389"/>
      <c r="FT209" s="389"/>
      <c r="FU209" s="390"/>
      <c r="FV209" s="391"/>
      <c r="FW209" s="392"/>
      <c r="FX209" s="393"/>
      <c r="FY209" s="394"/>
      <c r="FZ209" s="386"/>
      <c r="GA209" s="395"/>
      <c r="GB209" s="418"/>
      <c r="GC209" s="387" t="str">
        <f t="shared" si="514"/>
        <v/>
      </c>
      <c r="GD209" s="388" t="s">
        <v>292</v>
      </c>
      <c r="GE209" s="389"/>
      <c r="GF209" s="389"/>
      <c r="GG209" s="390"/>
      <c r="GH209" s="391"/>
      <c r="GI209" s="392"/>
      <c r="GJ209" s="393"/>
      <c r="GK209" s="394"/>
      <c r="GL209" s="386"/>
      <c r="GM209" s="397"/>
      <c r="GN209" s="418"/>
      <c r="GO209" s="387" t="str">
        <f t="shared" si="515"/>
        <v/>
      </c>
      <c r="GP209" s="388" t="s">
        <v>292</v>
      </c>
      <c r="GQ209" s="389"/>
      <c r="GR209" s="389"/>
      <c r="GS209" s="390"/>
      <c r="GT209" s="391"/>
      <c r="GU209" s="392"/>
      <c r="GV209" s="393"/>
      <c r="GW209" s="394"/>
      <c r="GX209" s="386"/>
      <c r="GY209" s="395"/>
      <c r="GZ209" s="415"/>
      <c r="HA209" s="387" t="str">
        <f t="shared" si="516"/>
        <v/>
      </c>
      <c r="HB209" s="388" t="s">
        <v>292</v>
      </c>
      <c r="HC209" s="389"/>
      <c r="HD209" s="389"/>
      <c r="HE209" s="390"/>
      <c r="HF209" s="391"/>
      <c r="HG209" s="392"/>
      <c r="HH209" s="393"/>
      <c r="HI209" s="394"/>
      <c r="HJ209" s="386"/>
      <c r="HK209" s="397"/>
      <c r="HM209" s="387" t="str">
        <f t="shared" si="517"/>
        <v/>
      </c>
      <c r="HN209" s="388" t="s">
        <v>292</v>
      </c>
      <c r="HO209" s="396"/>
      <c r="HP209" s="389"/>
      <c r="HQ209" s="390" t="s">
        <v>292</v>
      </c>
      <c r="HR209" s="391" t="s">
        <v>292</v>
      </c>
      <c r="HS209" s="392" t="s">
        <v>292</v>
      </c>
      <c r="HT209" s="393" t="s">
        <v>292</v>
      </c>
      <c r="HU209" s="394" t="s">
        <v>292</v>
      </c>
      <c r="HV209" s="386" t="s">
        <v>292</v>
      </c>
      <c r="HW209" s="395"/>
      <c r="HY209" s="387">
        <f t="shared" si="518"/>
        <v>41269</v>
      </c>
      <c r="HZ209" s="388" t="s">
        <v>1472</v>
      </c>
      <c r="IA209" s="419">
        <v>41183</v>
      </c>
      <c r="IB209" s="419">
        <v>41269</v>
      </c>
      <c r="IC209" s="390" t="s">
        <v>1488</v>
      </c>
      <c r="ID209" s="391" t="s">
        <v>656</v>
      </c>
      <c r="IE209" s="392" t="s">
        <v>615</v>
      </c>
      <c r="IF209" s="393" t="s">
        <v>1336</v>
      </c>
      <c r="IG209" s="394" t="s">
        <v>1489</v>
      </c>
      <c r="IH209" s="386" t="s">
        <v>292</v>
      </c>
      <c r="II209" s="395"/>
      <c r="IJ209" s="420"/>
      <c r="IK209" s="387" t="str">
        <f t="shared" si="519"/>
        <v/>
      </c>
      <c r="IL209" s="388" t="s">
        <v>292</v>
      </c>
      <c r="IM209" s="419" t="s">
        <v>292</v>
      </c>
      <c r="IN209" s="419" t="s">
        <v>292</v>
      </c>
      <c r="IO209" s="390" t="s">
        <v>292</v>
      </c>
      <c r="IP209" s="391" t="s">
        <v>292</v>
      </c>
      <c r="IQ209" s="392" t="s">
        <v>292</v>
      </c>
      <c r="IR209" s="393" t="s">
        <v>292</v>
      </c>
      <c r="IS209" s="394" t="s">
        <v>292</v>
      </c>
      <c r="IT209" s="386" t="s">
        <v>292</v>
      </c>
      <c r="IU209" s="395"/>
      <c r="IV209" s="364" t="s">
        <v>292</v>
      </c>
      <c r="IW209" s="387" t="str">
        <f t="shared" si="456"/>
        <v/>
      </c>
      <c r="IX209" s="388" t="str">
        <f t="shared" si="457"/>
        <v/>
      </c>
      <c r="IY209" s="419" t="str">
        <f t="shared" si="462"/>
        <v/>
      </c>
      <c r="IZ209" s="396" t="str">
        <f t="shared" si="463"/>
        <v/>
      </c>
      <c r="JA209" s="390" t="str">
        <f t="shared" si="458"/>
        <v/>
      </c>
      <c r="JB209" s="391" t="str">
        <f t="shared" si="464"/>
        <v/>
      </c>
      <c r="JC209" s="392" t="str">
        <f t="shared" si="459"/>
        <v/>
      </c>
      <c r="JD209" s="393" t="str">
        <f t="shared" si="460"/>
        <v/>
      </c>
      <c r="JE209" s="394" t="str">
        <f t="shared" si="455"/>
        <v/>
      </c>
      <c r="JF209" s="386" t="str">
        <f t="shared" si="461"/>
        <v/>
      </c>
      <c r="JG209" s="395"/>
      <c r="JH209" s="420" t="s">
        <v>292</v>
      </c>
      <c r="JI209" s="387">
        <f t="shared" si="619"/>
        <v>44090</v>
      </c>
      <c r="JJ209" s="388" t="str">
        <f t="shared" si="620"/>
        <v>Abe IV</v>
      </c>
      <c r="JK209" s="419">
        <v>43375</v>
      </c>
      <c r="JL209" s="396">
        <v>43719</v>
      </c>
      <c r="JM209" s="390" t="str">
        <f t="shared" si="623"/>
        <v>Satsuki Katayama</v>
      </c>
      <c r="JN209" s="391" t="str">
        <f t="shared" si="624"/>
        <v>1959</v>
      </c>
      <c r="JO209" s="392" t="str">
        <f t="shared" si="625"/>
        <v>female</v>
      </c>
      <c r="JP209" s="393" t="str">
        <f t="shared" si="626"/>
        <v>jp_ldp01</v>
      </c>
      <c r="JQ209" s="394" t="str">
        <f t="shared" si="627"/>
        <v>Katayama_Satsuki_1959</v>
      </c>
      <c r="JR209" s="386" t="str">
        <f t="shared" si="628"/>
        <v/>
      </c>
      <c r="JS209" s="395"/>
      <c r="JT209" s="420" t="s">
        <v>2028</v>
      </c>
      <c r="JU209" s="387" t="str">
        <f t="shared" si="606"/>
        <v/>
      </c>
      <c r="JV209" s="388" t="str">
        <f t="shared" si="607"/>
        <v/>
      </c>
      <c r="JW209" s="419" t="str">
        <f t="shared" si="608"/>
        <v/>
      </c>
      <c r="JX209" s="396" t="str">
        <f t="shared" si="609"/>
        <v/>
      </c>
      <c r="JY209" s="390" t="str">
        <f t="shared" si="610"/>
        <v/>
      </c>
      <c r="JZ209" s="391" t="str">
        <f t="shared" si="611"/>
        <v/>
      </c>
      <c r="KA209" s="392" t="str">
        <f t="shared" si="612"/>
        <v/>
      </c>
      <c r="KB209" s="393" t="str">
        <f t="shared" si="613"/>
        <v/>
      </c>
      <c r="KC209" s="394" t="str">
        <f t="shared" si="614"/>
        <v/>
      </c>
      <c r="KD209" s="386" t="str">
        <f t="shared" si="615"/>
        <v/>
      </c>
      <c r="KE209" s="395"/>
      <c r="KG209" s="387" t="str">
        <f t="shared" si="596"/>
        <v/>
      </c>
      <c r="KH209" s="388" t="str">
        <f t="shared" si="597"/>
        <v/>
      </c>
      <c r="KI209" s="419" t="str">
        <f t="shared" si="598"/>
        <v/>
      </c>
      <c r="KJ209" s="396" t="str">
        <f t="shared" si="599"/>
        <v/>
      </c>
      <c r="KK209" s="390" t="str">
        <f t="shared" si="600"/>
        <v/>
      </c>
      <c r="KL209" s="391" t="str">
        <f t="shared" si="616"/>
        <v/>
      </c>
      <c r="KM209" s="392" t="str">
        <f t="shared" si="601"/>
        <v/>
      </c>
      <c r="KN209" s="393" t="str">
        <f t="shared" si="602"/>
        <v/>
      </c>
      <c r="KO209" s="394" t="str">
        <f t="shared" si="603"/>
        <v/>
      </c>
      <c r="KP209" s="386" t="str">
        <f t="shared" si="604"/>
        <v/>
      </c>
      <c r="KQ209" s="395"/>
    </row>
    <row r="210" spans="1:304" ht="13.5" customHeight="1">
      <c r="A210" s="385"/>
      <c r="B210" s="415" t="s">
        <v>337</v>
      </c>
      <c r="E210" s="387"/>
      <c r="F210" s="399"/>
      <c r="G210" s="389"/>
      <c r="H210" s="389"/>
      <c r="I210" s="400"/>
      <c r="J210" s="391"/>
      <c r="K210" s="401"/>
      <c r="L210" s="393"/>
      <c r="M210" s="402"/>
      <c r="O210" s="397"/>
      <c r="P210" s="415"/>
      <c r="Q210" s="387"/>
      <c r="R210" s="399"/>
      <c r="S210" s="389"/>
      <c r="T210" s="389"/>
      <c r="U210" s="400"/>
      <c r="V210" s="391"/>
      <c r="W210" s="401"/>
      <c r="X210" s="393"/>
      <c r="Y210" s="402"/>
      <c r="AA210" s="397"/>
      <c r="AB210" s="415"/>
      <c r="AC210" s="387"/>
      <c r="AD210" s="399"/>
      <c r="AE210" s="389"/>
      <c r="AF210" s="389"/>
      <c r="AG210" s="400"/>
      <c r="AH210" s="391"/>
      <c r="AI210" s="401"/>
      <c r="AJ210" s="393"/>
      <c r="AK210" s="402"/>
      <c r="AL210" s="386"/>
      <c r="AM210" s="397"/>
      <c r="AN210" s="415"/>
      <c r="AO210" s="387"/>
      <c r="AP210" s="399"/>
      <c r="AQ210" s="389"/>
      <c r="AR210" s="389"/>
      <c r="AS210" s="400"/>
      <c r="AT210" s="391"/>
      <c r="AU210" s="401"/>
      <c r="AV210" s="393"/>
      <c r="AW210" s="402"/>
      <c r="AX210" s="386"/>
      <c r="AY210" s="397"/>
      <c r="AZ210" s="415"/>
      <c r="BA210" s="387"/>
      <c r="BB210" s="399"/>
      <c r="BC210" s="389"/>
      <c r="BD210" s="389"/>
      <c r="BE210" s="400"/>
      <c r="BF210" s="391"/>
      <c r="BG210" s="401"/>
      <c r="BH210" s="393"/>
      <c r="BI210" s="402"/>
      <c r="BJ210" s="386"/>
      <c r="BK210" s="397"/>
      <c r="BL210" s="415"/>
      <c r="BM210" s="387"/>
      <c r="BN210" s="399"/>
      <c r="BO210" s="389"/>
      <c r="BP210" s="389"/>
      <c r="BQ210" s="400"/>
      <c r="BR210" s="391"/>
      <c r="BS210" s="401"/>
      <c r="BT210" s="393"/>
      <c r="BU210" s="402"/>
      <c r="BV210" s="386"/>
      <c r="BW210" s="397"/>
      <c r="BX210" s="421"/>
      <c r="BY210" s="387"/>
      <c r="BZ210" s="399"/>
      <c r="CA210" s="389"/>
      <c r="CB210" s="389"/>
      <c r="CC210" s="400"/>
      <c r="CD210" s="391"/>
      <c r="CE210" s="401"/>
      <c r="CF210" s="393"/>
      <c r="CG210" s="402"/>
      <c r="CH210" s="386"/>
      <c r="CI210" s="397"/>
      <c r="CJ210" s="421"/>
      <c r="CK210" s="387"/>
      <c r="CL210" s="399"/>
      <c r="CM210" s="389"/>
      <c r="CN210" s="389"/>
      <c r="CO210" s="400"/>
      <c r="CP210" s="391"/>
      <c r="CQ210" s="401"/>
      <c r="CR210" s="393"/>
      <c r="CS210" s="402"/>
      <c r="CT210" s="386"/>
      <c r="CU210" s="397"/>
      <c r="CV210" s="415"/>
      <c r="CW210" s="387"/>
      <c r="CX210" s="388"/>
      <c r="CY210" s="389"/>
      <c r="CZ210" s="389"/>
      <c r="DA210" s="390"/>
      <c r="DB210" s="391"/>
      <c r="DC210" s="392"/>
      <c r="DD210" s="393"/>
      <c r="DE210" s="394"/>
      <c r="DF210" s="386"/>
      <c r="DG210" s="397"/>
      <c r="DH210" s="415"/>
      <c r="DI210" s="387"/>
      <c r="DJ210" s="388"/>
      <c r="DK210" s="389"/>
      <c r="DL210" s="389"/>
      <c r="DM210" s="390"/>
      <c r="DN210" s="391"/>
      <c r="DO210" s="392"/>
      <c r="DP210" s="393"/>
      <c r="DQ210" s="394"/>
      <c r="DR210" s="386"/>
      <c r="DS210" s="397"/>
      <c r="DT210" s="415"/>
      <c r="DU210" s="387"/>
      <c r="DV210" s="388"/>
      <c r="DW210" s="389"/>
      <c r="DX210" s="389"/>
      <c r="DY210" s="390"/>
      <c r="DZ210" s="391"/>
      <c r="EA210" s="392"/>
      <c r="EB210" s="393"/>
      <c r="EC210" s="394"/>
      <c r="ED210" s="386"/>
      <c r="EE210" s="397"/>
      <c r="EF210" s="415"/>
      <c r="EG210" s="387"/>
      <c r="EH210" s="388"/>
      <c r="EI210" s="389"/>
      <c r="EJ210" s="389"/>
      <c r="EK210" s="390"/>
      <c r="EL210" s="391"/>
      <c r="EM210" s="392"/>
      <c r="EN210" s="393"/>
      <c r="EO210" s="394"/>
      <c r="EP210" s="386"/>
      <c r="EQ210" s="397"/>
      <c r="ER210" s="418"/>
      <c r="ES210" s="387"/>
      <c r="ET210" s="388"/>
      <c r="EU210" s="389"/>
      <c r="EV210" s="389"/>
      <c r="EW210" s="390"/>
      <c r="EX210" s="391"/>
      <c r="EY210" s="392"/>
      <c r="EZ210" s="393"/>
      <c r="FA210" s="394"/>
      <c r="FB210" s="386"/>
      <c r="FC210" s="397"/>
      <c r="FD210" s="418"/>
      <c r="FE210" s="387"/>
      <c r="FF210" s="388"/>
      <c r="FG210" s="389"/>
      <c r="FH210" s="389"/>
      <c r="FI210" s="390"/>
      <c r="FJ210" s="391"/>
      <c r="FK210" s="392"/>
      <c r="FL210" s="393"/>
      <c r="FM210" s="394"/>
      <c r="FN210" s="386"/>
      <c r="FO210" s="397"/>
      <c r="FP210" s="418"/>
      <c r="FQ210" s="387"/>
      <c r="FR210" s="388"/>
      <c r="FS210" s="389"/>
      <c r="FT210" s="389"/>
      <c r="FU210" s="390"/>
      <c r="FV210" s="391"/>
      <c r="FW210" s="392"/>
      <c r="FX210" s="393"/>
      <c r="FY210" s="394"/>
      <c r="FZ210" s="386"/>
      <c r="GA210" s="395"/>
      <c r="GB210" s="418"/>
      <c r="GC210" s="387"/>
      <c r="GD210" s="388"/>
      <c r="GE210" s="389"/>
      <c r="GF210" s="389"/>
      <c r="GG210" s="390"/>
      <c r="GH210" s="391"/>
      <c r="GI210" s="392"/>
      <c r="GJ210" s="393"/>
      <c r="GK210" s="394"/>
      <c r="GL210" s="386"/>
      <c r="GM210" s="397"/>
      <c r="GN210" s="418"/>
      <c r="GO210" s="387"/>
      <c r="GP210" s="388"/>
      <c r="GQ210" s="389"/>
      <c r="GR210" s="389"/>
      <c r="GS210" s="390"/>
      <c r="GT210" s="391"/>
      <c r="GU210" s="392"/>
      <c r="GV210" s="393"/>
      <c r="GW210" s="394"/>
      <c r="GX210" s="386"/>
      <c r="GY210" s="395"/>
      <c r="GZ210" s="415"/>
      <c r="HA210" s="387"/>
      <c r="HB210" s="388"/>
      <c r="HC210" s="389"/>
      <c r="HD210" s="389"/>
      <c r="HE210" s="390"/>
      <c r="HF210" s="391"/>
      <c r="HG210" s="392"/>
      <c r="HH210" s="393"/>
      <c r="HI210" s="394"/>
      <c r="HJ210" s="386"/>
      <c r="HK210" s="397"/>
      <c r="HM210" s="387"/>
      <c r="HN210" s="388"/>
      <c r="HO210" s="396"/>
      <c r="HP210" s="389"/>
      <c r="HQ210" s="390"/>
      <c r="HR210" s="391"/>
      <c r="HS210" s="392"/>
      <c r="HT210" s="393"/>
      <c r="HU210" s="394"/>
      <c r="HV210" s="386"/>
      <c r="HW210" s="395"/>
      <c r="HY210" s="387"/>
      <c r="HZ210" s="388"/>
      <c r="IA210" s="419"/>
      <c r="IB210" s="419"/>
      <c r="IC210" s="390"/>
      <c r="ID210" s="391"/>
      <c r="IE210" s="392"/>
      <c r="IF210" s="393"/>
      <c r="IG210" s="394"/>
      <c r="IH210" s="386"/>
      <c r="II210" s="395"/>
      <c r="IJ210" s="420"/>
      <c r="IK210" s="387"/>
      <c r="IL210" s="388"/>
      <c r="IM210" s="419"/>
      <c r="IN210" s="419"/>
      <c r="IO210" s="390"/>
      <c r="IP210" s="391"/>
      <c r="IQ210" s="392"/>
      <c r="IR210" s="393"/>
      <c r="IS210" s="394"/>
      <c r="IT210" s="386"/>
      <c r="IU210" s="395"/>
      <c r="IW210" s="387"/>
      <c r="IX210" s="388"/>
      <c r="IY210" s="419"/>
      <c r="IZ210" s="396"/>
      <c r="JA210" s="390"/>
      <c r="JB210" s="391"/>
      <c r="JC210" s="392"/>
      <c r="JD210" s="393"/>
      <c r="JE210" s="394"/>
      <c r="JF210" s="386"/>
      <c r="JG210" s="395"/>
      <c r="JH210" s="420"/>
      <c r="JI210" s="387">
        <f>IF(JM210="","",JI$3)</f>
        <v>44090</v>
      </c>
      <c r="JJ210" s="388" t="str">
        <f>IF(JM210="","",JI$1)</f>
        <v>Abe IV</v>
      </c>
      <c r="JK210" s="396">
        <v>43719</v>
      </c>
      <c r="JL210" s="396">
        <f>IF(JM210="","",JI$3)</f>
        <v>44090</v>
      </c>
      <c r="JM210" s="390" t="str">
        <f>IF(JT210="","",IF(ISNUMBER(SEARCH(":",JT210)),MID(JT210,FIND(":",JT210)+2,FIND("(",JT210)-FIND(":",JT210)-3),LEFT(JT210,FIND("(",JT210)-2)))</f>
        <v>Seigo Kitamura</v>
      </c>
      <c r="JN210" s="391" t="str">
        <f>IF(JT210="","",MID(JT210,FIND("(",JT210)+1,4))</f>
        <v>1947</v>
      </c>
      <c r="JO210" s="392" t="str">
        <f>IF(ISNUMBER(SEARCH("*female*",JT210)),"female",IF(ISNUMBER(SEARCH("*male*",JT210)),"male",""))</f>
        <v>male</v>
      </c>
      <c r="JP210" s="393" t="str">
        <f>IF(JT210="","",IF(ISERROR(MID(JT210,FIND("male,",JT210)+6,(FIND(")",JT210)-(FIND("male,",JT210)+6))))=TRUE,"missing/error",MID(JT210,FIND("male,",JT210)+6,(FIND(")",JT210)-(FIND("male,",JT210)+6)))))</f>
        <v>jp_ldp01</v>
      </c>
      <c r="JQ210" s="394" t="str">
        <f>IF(JM210="","",(MID(JM210,(SEARCH("^^",SUBSTITUTE(JM210," ","^^",LEN(JM210)-LEN(SUBSTITUTE(JM210," ","")))))+1,99)&amp;"_"&amp;LEFT(JM210,FIND(" ",JM210)-1)&amp;"_"&amp;JN210))</f>
        <v>Kitamura_Seigo_1947</v>
      </c>
      <c r="JR210" s="386" t="str">
        <f>IF(JT210="","",IF((LEN(JT210)-LEN(SUBSTITUTE(JT210,"male","")))/LEN("male")&gt;1,"!",IF(RIGHT(JT210,1)=")","",IF(RIGHT(JT210,2)=") ","",IF(RIGHT(JT210,2)=").","","!!")))))</f>
        <v/>
      </c>
      <c r="JS210" s="395"/>
      <c r="JT210" s="420" t="s">
        <v>2079</v>
      </c>
      <c r="JU210" s="387" t="str">
        <f t="shared" si="606"/>
        <v/>
      </c>
      <c r="JV210" s="388" t="str">
        <f t="shared" si="607"/>
        <v/>
      </c>
      <c r="JW210" s="419" t="str">
        <f t="shared" si="608"/>
        <v/>
      </c>
      <c r="JX210" s="396" t="str">
        <f t="shared" si="609"/>
        <v/>
      </c>
      <c r="JY210" s="390" t="str">
        <f t="shared" si="610"/>
        <v/>
      </c>
      <c r="JZ210" s="391" t="str">
        <f t="shared" si="611"/>
        <v/>
      </c>
      <c r="KA210" s="392" t="str">
        <f t="shared" si="612"/>
        <v/>
      </c>
      <c r="KB210" s="393" t="str">
        <f t="shared" si="613"/>
        <v/>
      </c>
      <c r="KC210" s="394" t="str">
        <f t="shared" si="614"/>
        <v/>
      </c>
      <c r="KD210" s="386" t="str">
        <f t="shared" si="615"/>
        <v/>
      </c>
      <c r="KE210" s="395"/>
      <c r="KG210" s="387" t="str">
        <f t="shared" si="596"/>
        <v/>
      </c>
      <c r="KH210" s="388" t="str">
        <f t="shared" si="597"/>
        <v/>
      </c>
      <c r="KI210" s="419" t="str">
        <f t="shared" si="598"/>
        <v/>
      </c>
      <c r="KJ210" s="396" t="str">
        <f t="shared" si="599"/>
        <v/>
      </c>
      <c r="KK210" s="390" t="str">
        <f t="shared" si="600"/>
        <v/>
      </c>
      <c r="KL210" s="391" t="str">
        <f t="shared" si="616"/>
        <v/>
      </c>
      <c r="KM210" s="392" t="str">
        <f t="shared" si="601"/>
        <v/>
      </c>
      <c r="KN210" s="393" t="str">
        <f t="shared" si="602"/>
        <v/>
      </c>
      <c r="KO210" s="394" t="str">
        <f t="shared" si="603"/>
        <v/>
      </c>
      <c r="KP210" s="386" t="str">
        <f t="shared" si="604"/>
        <v/>
      </c>
      <c r="KQ210" s="395"/>
    </row>
    <row r="211" spans="1:304" ht="13.5" customHeight="1">
      <c r="A211" s="385"/>
      <c r="B211" s="421" t="s">
        <v>338</v>
      </c>
      <c r="E211" s="387" t="str">
        <f t="shared" si="499"/>
        <v/>
      </c>
      <c r="F211" s="399"/>
      <c r="G211" s="389" t="s">
        <v>292</v>
      </c>
      <c r="H211" s="389" t="s">
        <v>292</v>
      </c>
      <c r="I211" s="400"/>
      <c r="J211" s="391" t="s">
        <v>292</v>
      </c>
      <c r="K211" s="401"/>
      <c r="L211" s="393"/>
      <c r="M211" s="402"/>
      <c r="O211" s="397"/>
      <c r="P211" s="415"/>
      <c r="Q211" s="387" t="str">
        <f t="shared" si="500"/>
        <v/>
      </c>
      <c r="R211" s="399"/>
      <c r="S211" s="389" t="s">
        <v>292</v>
      </c>
      <c r="T211" s="389" t="s">
        <v>292</v>
      </c>
      <c r="U211" s="400"/>
      <c r="V211" s="391" t="s">
        <v>292</v>
      </c>
      <c r="W211" s="401"/>
      <c r="X211" s="393"/>
      <c r="Y211" s="402"/>
      <c r="AA211" s="397"/>
      <c r="AB211" s="415"/>
      <c r="AC211" s="387" t="str">
        <f t="shared" si="501"/>
        <v/>
      </c>
      <c r="AD211" s="399"/>
      <c r="AE211" s="389" t="s">
        <v>292</v>
      </c>
      <c r="AF211" s="389" t="s">
        <v>292</v>
      </c>
      <c r="AG211" s="400"/>
      <c r="AH211" s="391" t="s">
        <v>292</v>
      </c>
      <c r="AI211" s="401"/>
      <c r="AJ211" s="393"/>
      <c r="AK211" s="402"/>
      <c r="AL211" s="386"/>
      <c r="AM211" s="397"/>
      <c r="AN211" s="415"/>
      <c r="AO211" s="387" t="str">
        <f t="shared" si="502"/>
        <v/>
      </c>
      <c r="AP211" s="399"/>
      <c r="AQ211" s="389" t="s">
        <v>292</v>
      </c>
      <c r="AR211" s="389" t="s">
        <v>292</v>
      </c>
      <c r="AS211" s="400"/>
      <c r="AT211" s="391" t="s">
        <v>292</v>
      </c>
      <c r="AU211" s="401"/>
      <c r="AV211" s="393"/>
      <c r="AW211" s="402"/>
      <c r="AX211" s="386"/>
      <c r="AY211" s="397"/>
      <c r="AZ211" s="415"/>
      <c r="BA211" s="387" t="str">
        <f t="shared" si="503"/>
        <v/>
      </c>
      <c r="BB211" s="399"/>
      <c r="BC211" s="389" t="s">
        <v>292</v>
      </c>
      <c r="BD211" s="389" t="s">
        <v>292</v>
      </c>
      <c r="BE211" s="400"/>
      <c r="BF211" s="391" t="s">
        <v>292</v>
      </c>
      <c r="BG211" s="401"/>
      <c r="BH211" s="393"/>
      <c r="BI211" s="402"/>
      <c r="BJ211" s="386"/>
      <c r="BK211" s="397"/>
      <c r="BL211" s="415"/>
      <c r="BM211" s="387" t="str">
        <f t="shared" si="504"/>
        <v/>
      </c>
      <c r="BN211" s="399"/>
      <c r="BO211" s="389" t="s">
        <v>292</v>
      </c>
      <c r="BP211" s="389" t="s">
        <v>292</v>
      </c>
      <c r="BQ211" s="400"/>
      <c r="BR211" s="391" t="s">
        <v>292</v>
      </c>
      <c r="BS211" s="401"/>
      <c r="BT211" s="393"/>
      <c r="BU211" s="402"/>
      <c r="BV211" s="386"/>
      <c r="BW211" s="397"/>
      <c r="BX211" s="421"/>
      <c r="BY211" s="387" t="str">
        <f t="shared" si="505"/>
        <v/>
      </c>
      <c r="BZ211" s="399"/>
      <c r="CA211" s="389" t="s">
        <v>292</v>
      </c>
      <c r="CB211" s="389" t="s">
        <v>292</v>
      </c>
      <c r="CC211" s="400"/>
      <c r="CD211" s="391" t="s">
        <v>292</v>
      </c>
      <c r="CE211" s="401"/>
      <c r="CF211" s="393"/>
      <c r="CG211" s="402"/>
      <c r="CH211" s="386"/>
      <c r="CI211" s="397"/>
      <c r="CJ211" s="421"/>
      <c r="CK211" s="387" t="str">
        <f t="shared" si="506"/>
        <v/>
      </c>
      <c r="CL211" s="399"/>
      <c r="CM211" s="389" t="s">
        <v>292</v>
      </c>
      <c r="CN211" s="389" t="s">
        <v>292</v>
      </c>
      <c r="CO211" s="400"/>
      <c r="CP211" s="391" t="s">
        <v>292</v>
      </c>
      <c r="CQ211" s="401"/>
      <c r="CR211" s="393"/>
      <c r="CS211" s="402"/>
      <c r="CT211" s="386"/>
      <c r="CU211" s="397"/>
      <c r="CV211" s="415"/>
      <c r="CW211" s="387" t="str">
        <f t="shared" si="507"/>
        <v/>
      </c>
      <c r="CX211" s="388" t="s">
        <v>292</v>
      </c>
      <c r="CY211" s="389" t="s">
        <v>292</v>
      </c>
      <c r="CZ211" s="389" t="s">
        <v>292</v>
      </c>
      <c r="DA211" s="390" t="s">
        <v>292</v>
      </c>
      <c r="DB211" s="391" t="s">
        <v>292</v>
      </c>
      <c r="DC211" s="392" t="s">
        <v>292</v>
      </c>
      <c r="DD211" s="393" t="s">
        <v>292</v>
      </c>
      <c r="DE211" s="394" t="s">
        <v>292</v>
      </c>
      <c r="DF211" s="386"/>
      <c r="DG211" s="397"/>
      <c r="DH211" s="415"/>
      <c r="DI211" s="387" t="str">
        <f t="shared" si="508"/>
        <v/>
      </c>
      <c r="DJ211" s="388" t="s">
        <v>292</v>
      </c>
      <c r="DK211" s="389" t="s">
        <v>292</v>
      </c>
      <c r="DL211" s="389" t="s">
        <v>292</v>
      </c>
      <c r="DM211" s="390" t="s">
        <v>292</v>
      </c>
      <c r="DN211" s="391" t="s">
        <v>292</v>
      </c>
      <c r="DO211" s="392" t="s">
        <v>292</v>
      </c>
      <c r="DP211" s="393" t="s">
        <v>292</v>
      </c>
      <c r="DQ211" s="394" t="s">
        <v>292</v>
      </c>
      <c r="DR211" s="386" t="s">
        <v>292</v>
      </c>
      <c r="DS211" s="397"/>
      <c r="DT211" s="415"/>
      <c r="DU211" s="387" t="str">
        <f t="shared" si="509"/>
        <v/>
      </c>
      <c r="DV211" s="388" t="s">
        <v>292</v>
      </c>
      <c r="DW211" s="389" t="s">
        <v>292</v>
      </c>
      <c r="DX211" s="389" t="s">
        <v>292</v>
      </c>
      <c r="DY211" s="390" t="s">
        <v>292</v>
      </c>
      <c r="DZ211" s="391" t="s">
        <v>292</v>
      </c>
      <c r="EA211" s="392" t="s">
        <v>292</v>
      </c>
      <c r="EB211" s="393" t="s">
        <v>292</v>
      </c>
      <c r="EC211" s="394" t="s">
        <v>292</v>
      </c>
      <c r="ED211" s="386" t="s">
        <v>292</v>
      </c>
      <c r="EE211" s="397"/>
      <c r="EF211" s="415"/>
      <c r="EG211" s="387" t="str">
        <f t="shared" si="510"/>
        <v/>
      </c>
      <c r="EH211" s="388" t="s">
        <v>292</v>
      </c>
      <c r="EI211" s="389" t="s">
        <v>292</v>
      </c>
      <c r="EJ211" s="389" t="s">
        <v>292</v>
      </c>
      <c r="EK211" s="390" t="s">
        <v>292</v>
      </c>
      <c r="EL211" s="391" t="s">
        <v>292</v>
      </c>
      <c r="EM211" s="392" t="s">
        <v>292</v>
      </c>
      <c r="EN211" s="393" t="s">
        <v>292</v>
      </c>
      <c r="EO211" s="394" t="s">
        <v>292</v>
      </c>
      <c r="EP211" s="386" t="s">
        <v>292</v>
      </c>
      <c r="EQ211" s="397"/>
      <c r="ER211" s="415"/>
      <c r="ES211" s="387" t="str">
        <f t="shared" si="511"/>
        <v/>
      </c>
      <c r="ET211" s="388" t="s">
        <v>292</v>
      </c>
      <c r="EU211" s="389" t="s">
        <v>292</v>
      </c>
      <c r="EV211" s="389" t="s">
        <v>292</v>
      </c>
      <c r="EW211" s="390" t="s">
        <v>292</v>
      </c>
      <c r="EX211" s="391" t="s">
        <v>292</v>
      </c>
      <c r="EY211" s="392" t="s">
        <v>292</v>
      </c>
      <c r="EZ211" s="393" t="s">
        <v>292</v>
      </c>
      <c r="FA211" s="394" t="s">
        <v>292</v>
      </c>
      <c r="FB211" s="386"/>
      <c r="FC211" s="397"/>
      <c r="FD211" s="418"/>
      <c r="FE211" s="387">
        <f t="shared" si="512"/>
        <v>39351</v>
      </c>
      <c r="FF211" s="388" t="s">
        <v>370</v>
      </c>
      <c r="FG211" s="389">
        <v>38986</v>
      </c>
      <c r="FH211" s="389">
        <v>39079</v>
      </c>
      <c r="FI211" s="390" t="s">
        <v>704</v>
      </c>
      <c r="FJ211" s="391" t="s">
        <v>676</v>
      </c>
      <c r="FK211" s="392" t="s">
        <v>615</v>
      </c>
      <c r="FL211" s="393" t="s">
        <v>1335</v>
      </c>
      <c r="FM211" s="394" t="s">
        <v>705</v>
      </c>
      <c r="FN211" s="386" t="s">
        <v>292</v>
      </c>
      <c r="FO211" s="397"/>
      <c r="FP211" s="418"/>
      <c r="FQ211" s="387">
        <f t="shared" si="513"/>
        <v>39662</v>
      </c>
      <c r="FR211" s="388" t="s">
        <v>372</v>
      </c>
      <c r="FS211" s="389">
        <v>39351</v>
      </c>
      <c r="FT211" s="389">
        <v>39662</v>
      </c>
      <c r="FU211" s="390" t="s">
        <v>624</v>
      </c>
      <c r="FV211" s="391" t="s">
        <v>625</v>
      </c>
      <c r="FW211" s="392" t="s">
        <v>615</v>
      </c>
      <c r="FX211" s="393" t="s">
        <v>1347</v>
      </c>
      <c r="FY211" s="394" t="s">
        <v>627</v>
      </c>
      <c r="FZ211" s="386" t="s">
        <v>292</v>
      </c>
      <c r="GA211" s="395"/>
      <c r="GB211" s="418" t="s">
        <v>626</v>
      </c>
      <c r="GC211" s="387">
        <f t="shared" si="514"/>
        <v>39715</v>
      </c>
      <c r="GD211" s="388" t="s">
        <v>373</v>
      </c>
      <c r="GE211" s="389">
        <v>39662</v>
      </c>
      <c r="GF211" s="389">
        <v>39715</v>
      </c>
      <c r="GG211" s="390" t="s">
        <v>624</v>
      </c>
      <c r="GH211" s="391" t="s">
        <v>625</v>
      </c>
      <c r="GI211" s="392" t="s">
        <v>615</v>
      </c>
      <c r="GJ211" s="393" t="s">
        <v>1347</v>
      </c>
      <c r="GK211" s="394" t="s">
        <v>627</v>
      </c>
      <c r="GL211" s="386" t="s">
        <v>292</v>
      </c>
      <c r="GM211" s="397"/>
      <c r="GN211" s="418" t="s">
        <v>626</v>
      </c>
      <c r="GO211" s="387" t="str">
        <f t="shared" si="515"/>
        <v/>
      </c>
      <c r="GP211" s="388" t="s">
        <v>292</v>
      </c>
      <c r="GQ211" s="389" t="s">
        <v>292</v>
      </c>
      <c r="GR211" s="389" t="s">
        <v>292</v>
      </c>
      <c r="GS211" s="390" t="s">
        <v>292</v>
      </c>
      <c r="GT211" s="391" t="s">
        <v>292</v>
      </c>
      <c r="GU211" s="392" t="s">
        <v>292</v>
      </c>
      <c r="GV211" s="393" t="s">
        <v>292</v>
      </c>
      <c r="GW211" s="394" t="s">
        <v>292</v>
      </c>
      <c r="GX211" s="386" t="s">
        <v>292</v>
      </c>
      <c r="GY211" s="395"/>
      <c r="GZ211" s="415"/>
      <c r="HA211" s="387" t="str">
        <f t="shared" si="516"/>
        <v/>
      </c>
      <c r="HB211" s="388" t="s">
        <v>292</v>
      </c>
      <c r="HC211" s="389" t="s">
        <v>292</v>
      </c>
      <c r="HD211" s="389" t="s">
        <v>292</v>
      </c>
      <c r="HE211" s="390" t="s">
        <v>292</v>
      </c>
      <c r="HF211" s="391" t="s">
        <v>292</v>
      </c>
      <c r="HG211" s="392" t="s">
        <v>292</v>
      </c>
      <c r="HH211" s="393" t="s">
        <v>292</v>
      </c>
      <c r="HI211" s="394" t="s">
        <v>292</v>
      </c>
      <c r="HJ211" s="386" t="s">
        <v>292</v>
      </c>
      <c r="HK211" s="397"/>
      <c r="HM211" s="387" t="str">
        <f t="shared" si="517"/>
        <v/>
      </c>
      <c r="HN211" s="388" t="s">
        <v>292</v>
      </c>
      <c r="HO211" s="396"/>
      <c r="HP211" s="389"/>
      <c r="HQ211" s="390" t="s">
        <v>292</v>
      </c>
      <c r="HR211" s="391" t="s">
        <v>292</v>
      </c>
      <c r="HS211" s="392" t="s">
        <v>292</v>
      </c>
      <c r="HT211" s="393" t="s">
        <v>292</v>
      </c>
      <c r="HU211" s="394" t="s">
        <v>292</v>
      </c>
      <c r="HV211" s="386" t="s">
        <v>292</v>
      </c>
      <c r="HW211" s="395"/>
      <c r="HY211" s="387" t="str">
        <f t="shared" si="518"/>
        <v/>
      </c>
      <c r="HZ211" s="388" t="s">
        <v>292</v>
      </c>
      <c r="IA211" s="419" t="s">
        <v>292</v>
      </c>
      <c r="IB211" s="419" t="s">
        <v>292</v>
      </c>
      <c r="IC211" s="390" t="s">
        <v>292</v>
      </c>
      <c r="ID211" s="391" t="s">
        <v>292</v>
      </c>
      <c r="IE211" s="392" t="s">
        <v>292</v>
      </c>
      <c r="IF211" s="393" t="s">
        <v>292</v>
      </c>
      <c r="IG211" s="394" t="s">
        <v>292</v>
      </c>
      <c r="IH211" s="386" t="s">
        <v>292</v>
      </c>
      <c r="II211" s="395"/>
      <c r="IJ211" s="420"/>
      <c r="IK211" s="387">
        <f t="shared" si="519"/>
        <v>41997</v>
      </c>
      <c r="IL211" s="388" t="s">
        <v>371</v>
      </c>
      <c r="IM211" s="419">
        <v>41269</v>
      </c>
      <c r="IN211" s="419">
        <v>41885</v>
      </c>
      <c r="IO211" s="390" t="s">
        <v>1483</v>
      </c>
      <c r="IP211" s="391" t="s">
        <v>1484</v>
      </c>
      <c r="IQ211" s="392" t="s">
        <v>615</v>
      </c>
      <c r="IR211" s="393" t="s">
        <v>1335</v>
      </c>
      <c r="IS211" s="394" t="s">
        <v>1485</v>
      </c>
      <c r="IT211" s="386" t="s">
        <v>292</v>
      </c>
      <c r="IU211" s="395"/>
      <c r="IV211" s="420" t="s">
        <v>292</v>
      </c>
      <c r="IW211" s="387" t="str">
        <f t="shared" si="456"/>
        <v/>
      </c>
      <c r="IX211" s="388" t="str">
        <f t="shared" si="457"/>
        <v/>
      </c>
      <c r="IY211" s="419" t="str">
        <f t="shared" si="462"/>
        <v/>
      </c>
      <c r="IZ211" s="396" t="str">
        <f t="shared" si="463"/>
        <v/>
      </c>
      <c r="JA211" s="390" t="str">
        <f t="shared" si="458"/>
        <v/>
      </c>
      <c r="JB211" s="391" t="str">
        <f t="shared" si="464"/>
        <v/>
      </c>
      <c r="JC211" s="392" t="str">
        <f t="shared" si="459"/>
        <v/>
      </c>
      <c r="JD211" s="393" t="str">
        <f t="shared" si="460"/>
        <v/>
      </c>
      <c r="JE211" s="394" t="str">
        <f t="shared" si="455"/>
        <v/>
      </c>
      <c r="JF211" s="386" t="str">
        <f t="shared" si="461"/>
        <v/>
      </c>
      <c r="JG211" s="395"/>
      <c r="JH211" s="420" t="s">
        <v>292</v>
      </c>
      <c r="JI211" s="387" t="str">
        <f t="shared" ref="JI211" si="629">IF(JM211="","",JI$3)</f>
        <v/>
      </c>
      <c r="JJ211" s="388" t="str">
        <f t="shared" ref="JJ211" si="630">IF(JM211="","",JI$1)</f>
        <v/>
      </c>
      <c r="JK211" s="419" t="str">
        <f t="shared" ref="JK211" si="631">IF(JM211="","",JI$2)</f>
        <v/>
      </c>
      <c r="JL211" s="396" t="str">
        <f t="shared" ref="JL211" si="632">IF(JM211="","",JI$3)</f>
        <v/>
      </c>
      <c r="JM211" s="390" t="str">
        <f t="shared" ref="JM211" si="633">IF(JT211="","",IF(ISNUMBER(SEARCH(":",JT211)),MID(JT211,FIND(":",JT211)+2,FIND("(",JT211)-FIND(":",JT211)-3),LEFT(JT211,FIND("(",JT211)-2)))</f>
        <v/>
      </c>
      <c r="JN211" s="391" t="str">
        <f t="shared" ref="JN211" si="634">IF(JT211="","",MID(JT211,FIND("(",JT211)+1,4))</f>
        <v/>
      </c>
      <c r="JO211" s="392" t="str">
        <f t="shared" ref="JO211" si="635">IF(ISNUMBER(SEARCH("*female*",JT211)),"female",IF(ISNUMBER(SEARCH("*male*",JT211)),"male",""))</f>
        <v/>
      </c>
      <c r="JP211" s="393" t="str">
        <f t="shared" ref="JP211" si="636">IF(JT211="","",IF(ISERROR(MID(JT211,FIND("male,",JT211)+6,(FIND(")",JT211)-(FIND("male,",JT211)+6))))=TRUE,"missing/error",MID(JT211,FIND("male,",JT211)+6,(FIND(")",JT211)-(FIND("male,",JT211)+6)))))</f>
        <v/>
      </c>
      <c r="JQ211" s="394" t="str">
        <f t="shared" ref="JQ211" si="637">IF(JM211="","",(MID(JM211,(SEARCH("^^",SUBSTITUTE(JM211," ","^^",LEN(JM211)-LEN(SUBSTITUTE(JM211," ","")))))+1,99)&amp;"_"&amp;LEFT(JM211,FIND(" ",JM211)-1)&amp;"_"&amp;JN211))</f>
        <v/>
      </c>
      <c r="JR211" s="386" t="str">
        <f t="shared" ref="JR211" si="638">IF(JT211="","",IF((LEN(JT211)-LEN(SUBSTITUTE(JT211,"male","")))/LEN("male")&gt;1,"!",IF(RIGHT(JT211,1)=")","",IF(RIGHT(JT211,2)=") ","",IF(RIGHT(JT211,2)=").","","!!")))))</f>
        <v/>
      </c>
      <c r="JS211" s="395"/>
      <c r="JU211" s="387" t="str">
        <f t="shared" si="606"/>
        <v/>
      </c>
      <c r="JV211" s="388" t="str">
        <f t="shared" si="607"/>
        <v/>
      </c>
      <c r="JW211" s="419" t="str">
        <f t="shared" si="608"/>
        <v/>
      </c>
      <c r="JX211" s="396" t="str">
        <f t="shared" si="609"/>
        <v/>
      </c>
      <c r="JY211" s="390" t="str">
        <f t="shared" si="610"/>
        <v/>
      </c>
      <c r="JZ211" s="391" t="str">
        <f t="shared" si="611"/>
        <v/>
      </c>
      <c r="KA211" s="392" t="str">
        <f t="shared" si="612"/>
        <v/>
      </c>
      <c r="KB211" s="393" t="str">
        <f t="shared" si="613"/>
        <v/>
      </c>
      <c r="KC211" s="394" t="str">
        <f t="shared" si="614"/>
        <v/>
      </c>
      <c r="KD211" s="386" t="str">
        <f t="shared" si="615"/>
        <v/>
      </c>
      <c r="KE211" s="395"/>
      <c r="KF211" s="420"/>
      <c r="KG211" s="387" t="str">
        <f t="shared" si="596"/>
        <v/>
      </c>
      <c r="KH211" s="388" t="str">
        <f t="shared" si="597"/>
        <v/>
      </c>
      <c r="KI211" s="419" t="str">
        <f t="shared" si="598"/>
        <v/>
      </c>
      <c r="KJ211" s="396" t="str">
        <f t="shared" si="599"/>
        <v/>
      </c>
      <c r="KK211" s="390" t="str">
        <f t="shared" si="600"/>
        <v/>
      </c>
      <c r="KL211" s="391" t="str">
        <f t="shared" si="616"/>
        <v/>
      </c>
      <c r="KM211" s="392" t="str">
        <f t="shared" si="601"/>
        <v/>
      </c>
      <c r="KN211" s="393" t="str">
        <f t="shared" si="602"/>
        <v/>
      </c>
      <c r="KO211" s="394" t="str">
        <f t="shared" si="603"/>
        <v/>
      </c>
      <c r="KP211" s="386" t="str">
        <f t="shared" si="604"/>
        <v/>
      </c>
      <c r="KQ211" s="395"/>
      <c r="KR211" s="420"/>
    </row>
    <row r="212" spans="1:304" ht="13.5" customHeight="1">
      <c r="A212" s="385"/>
      <c r="B212" s="421" t="s">
        <v>338</v>
      </c>
      <c r="E212" s="387" t="str">
        <f t="shared" si="499"/>
        <v/>
      </c>
      <c r="F212" s="399"/>
      <c r="G212" s="389"/>
      <c r="H212" s="389"/>
      <c r="I212" s="400"/>
      <c r="J212" s="391"/>
      <c r="K212" s="401"/>
      <c r="L212" s="393"/>
      <c r="M212" s="402"/>
      <c r="O212" s="397"/>
      <c r="P212" s="415"/>
      <c r="Q212" s="387" t="str">
        <f t="shared" si="500"/>
        <v/>
      </c>
      <c r="R212" s="399"/>
      <c r="S212" s="389"/>
      <c r="T212" s="389"/>
      <c r="U212" s="400"/>
      <c r="V212" s="391"/>
      <c r="W212" s="401"/>
      <c r="X212" s="393"/>
      <c r="Y212" s="402"/>
      <c r="AA212" s="397"/>
      <c r="AB212" s="415"/>
      <c r="AC212" s="387" t="str">
        <f t="shared" si="501"/>
        <v/>
      </c>
      <c r="AD212" s="399"/>
      <c r="AE212" s="389"/>
      <c r="AF212" s="389"/>
      <c r="AG212" s="400"/>
      <c r="AH212" s="391"/>
      <c r="AI212" s="401"/>
      <c r="AJ212" s="393"/>
      <c r="AK212" s="402"/>
      <c r="AL212" s="386"/>
      <c r="AM212" s="397"/>
      <c r="AN212" s="415"/>
      <c r="AO212" s="387" t="str">
        <f t="shared" si="502"/>
        <v/>
      </c>
      <c r="AP212" s="399"/>
      <c r="AQ212" s="389"/>
      <c r="AR212" s="389"/>
      <c r="AS212" s="400"/>
      <c r="AT212" s="391"/>
      <c r="AU212" s="401"/>
      <c r="AV212" s="393"/>
      <c r="AW212" s="402"/>
      <c r="AX212" s="386"/>
      <c r="AY212" s="397"/>
      <c r="AZ212" s="415"/>
      <c r="BA212" s="387" t="str">
        <f t="shared" si="503"/>
        <v/>
      </c>
      <c r="BB212" s="399"/>
      <c r="BC212" s="389"/>
      <c r="BD212" s="389"/>
      <c r="BE212" s="400"/>
      <c r="BF212" s="391"/>
      <c r="BG212" s="401"/>
      <c r="BH212" s="393"/>
      <c r="BI212" s="402"/>
      <c r="BJ212" s="386"/>
      <c r="BK212" s="397"/>
      <c r="BL212" s="415"/>
      <c r="BM212" s="387" t="str">
        <f t="shared" si="504"/>
        <v/>
      </c>
      <c r="BN212" s="399"/>
      <c r="BO212" s="389"/>
      <c r="BP212" s="389"/>
      <c r="BQ212" s="400"/>
      <c r="BR212" s="391"/>
      <c r="BS212" s="401"/>
      <c r="BT212" s="393"/>
      <c r="BU212" s="402"/>
      <c r="BV212" s="386"/>
      <c r="BW212" s="397"/>
      <c r="BX212" s="421"/>
      <c r="BY212" s="387" t="str">
        <f t="shared" si="505"/>
        <v/>
      </c>
      <c r="BZ212" s="399"/>
      <c r="CA212" s="389"/>
      <c r="CB212" s="389"/>
      <c r="CC212" s="400"/>
      <c r="CD212" s="391"/>
      <c r="CE212" s="401"/>
      <c r="CF212" s="393"/>
      <c r="CG212" s="402"/>
      <c r="CH212" s="386"/>
      <c r="CI212" s="397"/>
      <c r="CJ212" s="421"/>
      <c r="CK212" s="387" t="str">
        <f t="shared" si="506"/>
        <v/>
      </c>
      <c r="CL212" s="399"/>
      <c r="CM212" s="389"/>
      <c r="CN212" s="389"/>
      <c r="CO212" s="400"/>
      <c r="CP212" s="391"/>
      <c r="CQ212" s="401"/>
      <c r="CR212" s="393"/>
      <c r="CS212" s="402"/>
      <c r="CT212" s="386"/>
      <c r="CU212" s="397"/>
      <c r="CV212" s="415"/>
      <c r="CW212" s="387" t="str">
        <f t="shared" si="507"/>
        <v/>
      </c>
      <c r="CX212" s="388" t="s">
        <v>292</v>
      </c>
      <c r="CY212" s="389" t="s">
        <v>292</v>
      </c>
      <c r="CZ212" s="389" t="s">
        <v>292</v>
      </c>
      <c r="DA212" s="390" t="s">
        <v>292</v>
      </c>
      <c r="DB212" s="391" t="s">
        <v>292</v>
      </c>
      <c r="DC212" s="392" t="s">
        <v>292</v>
      </c>
      <c r="DD212" s="393" t="s">
        <v>292</v>
      </c>
      <c r="DE212" s="394" t="s">
        <v>292</v>
      </c>
      <c r="DF212" s="386"/>
      <c r="DG212" s="397"/>
      <c r="DH212" s="415"/>
      <c r="DI212" s="387" t="str">
        <f t="shared" si="508"/>
        <v/>
      </c>
      <c r="DJ212" s="388" t="s">
        <v>292</v>
      </c>
      <c r="DK212" s="389"/>
      <c r="DL212" s="389"/>
      <c r="DM212" s="390"/>
      <c r="DN212" s="391"/>
      <c r="DO212" s="392"/>
      <c r="DP212" s="393"/>
      <c r="DQ212" s="394"/>
      <c r="DR212" s="386"/>
      <c r="DS212" s="397"/>
      <c r="DT212" s="415"/>
      <c r="DU212" s="387" t="str">
        <f t="shared" si="509"/>
        <v/>
      </c>
      <c r="DV212" s="388" t="s">
        <v>292</v>
      </c>
      <c r="DW212" s="389"/>
      <c r="DX212" s="389"/>
      <c r="DY212" s="390"/>
      <c r="DZ212" s="391"/>
      <c r="EA212" s="392"/>
      <c r="EB212" s="393"/>
      <c r="EC212" s="394"/>
      <c r="ED212" s="386"/>
      <c r="EE212" s="397"/>
      <c r="EF212" s="415"/>
      <c r="EG212" s="387" t="str">
        <f t="shared" si="510"/>
        <v/>
      </c>
      <c r="EH212" s="388" t="s">
        <v>292</v>
      </c>
      <c r="EI212" s="389"/>
      <c r="EJ212" s="389"/>
      <c r="EK212" s="390"/>
      <c r="EL212" s="391"/>
      <c r="EM212" s="392"/>
      <c r="EN212" s="393"/>
      <c r="EO212" s="394"/>
      <c r="EP212" s="386"/>
      <c r="EQ212" s="397"/>
      <c r="ER212" s="415"/>
      <c r="ES212" s="387" t="str">
        <f t="shared" si="511"/>
        <v/>
      </c>
      <c r="ET212" s="388" t="s">
        <v>292</v>
      </c>
      <c r="EU212" s="389"/>
      <c r="EV212" s="389"/>
      <c r="EW212" s="390"/>
      <c r="EX212" s="391"/>
      <c r="EY212" s="392"/>
      <c r="EZ212" s="393"/>
      <c r="FA212" s="394"/>
      <c r="FB212" s="386"/>
      <c r="FC212" s="397"/>
      <c r="FD212" s="418"/>
      <c r="FE212" s="387">
        <f t="shared" si="512"/>
        <v>39351</v>
      </c>
      <c r="FF212" s="388" t="s">
        <v>370</v>
      </c>
      <c r="FG212" s="389">
        <v>39079</v>
      </c>
      <c r="FH212" s="389">
        <v>39321</v>
      </c>
      <c r="FI212" s="390" t="s">
        <v>697</v>
      </c>
      <c r="FJ212" s="391" t="s">
        <v>676</v>
      </c>
      <c r="FK212" s="392" t="s">
        <v>615</v>
      </c>
      <c r="FL212" s="393" t="s">
        <v>1335</v>
      </c>
      <c r="FM212" s="394" t="s">
        <v>698</v>
      </c>
      <c r="FN212" s="386"/>
      <c r="FO212" s="397"/>
      <c r="FP212" s="418"/>
      <c r="FQ212" s="387" t="str">
        <f t="shared" si="513"/>
        <v/>
      </c>
      <c r="FR212" s="388" t="s">
        <v>292</v>
      </c>
      <c r="FS212" s="389"/>
      <c r="FT212" s="389"/>
      <c r="FU212" s="390"/>
      <c r="FV212" s="391"/>
      <c r="FW212" s="392"/>
      <c r="FX212" s="393"/>
      <c r="FY212" s="394"/>
      <c r="FZ212" s="386"/>
      <c r="GA212" s="395"/>
      <c r="GB212" s="418"/>
      <c r="GC212" s="387" t="str">
        <f t="shared" si="514"/>
        <v/>
      </c>
      <c r="GD212" s="388" t="s">
        <v>292</v>
      </c>
      <c r="GE212" s="389"/>
      <c r="GF212" s="389"/>
      <c r="GG212" s="390"/>
      <c r="GH212" s="391"/>
      <c r="GI212" s="392"/>
      <c r="GJ212" s="393"/>
      <c r="GK212" s="394"/>
      <c r="GL212" s="386"/>
      <c r="GM212" s="397"/>
      <c r="GN212" s="418"/>
      <c r="GO212" s="387" t="str">
        <f t="shared" si="515"/>
        <v/>
      </c>
      <c r="GP212" s="388" t="s">
        <v>292</v>
      </c>
      <c r="GQ212" s="389"/>
      <c r="GR212" s="389"/>
      <c r="GS212" s="390"/>
      <c r="GT212" s="391"/>
      <c r="GU212" s="392"/>
      <c r="GV212" s="393"/>
      <c r="GW212" s="394"/>
      <c r="GX212" s="386"/>
      <c r="GY212" s="395"/>
      <c r="GZ212" s="415"/>
      <c r="HA212" s="387" t="str">
        <f t="shared" si="516"/>
        <v/>
      </c>
      <c r="HB212" s="388" t="s">
        <v>292</v>
      </c>
      <c r="HC212" s="389"/>
      <c r="HD212" s="389"/>
      <c r="HE212" s="390"/>
      <c r="HF212" s="391"/>
      <c r="HG212" s="392"/>
      <c r="HH212" s="393"/>
      <c r="HI212" s="394"/>
      <c r="HJ212" s="386"/>
      <c r="HK212" s="397"/>
      <c r="HM212" s="387" t="str">
        <f t="shared" si="517"/>
        <v/>
      </c>
      <c r="HN212" s="388" t="s">
        <v>292</v>
      </c>
      <c r="HO212" s="396"/>
      <c r="HP212" s="389"/>
      <c r="HQ212" s="390" t="s">
        <v>292</v>
      </c>
      <c r="HR212" s="391" t="s">
        <v>292</v>
      </c>
      <c r="HS212" s="392" t="s">
        <v>292</v>
      </c>
      <c r="HT212" s="393" t="s">
        <v>292</v>
      </c>
      <c r="HU212" s="394" t="s">
        <v>292</v>
      </c>
      <c r="HV212" s="386" t="s">
        <v>292</v>
      </c>
      <c r="HW212" s="395"/>
      <c r="HY212" s="387" t="str">
        <f t="shared" si="518"/>
        <v/>
      </c>
      <c r="HZ212" s="388" t="s">
        <v>292</v>
      </c>
      <c r="IA212" s="419" t="s">
        <v>292</v>
      </c>
      <c r="IB212" s="419" t="s">
        <v>292</v>
      </c>
      <c r="IC212" s="390" t="s">
        <v>292</v>
      </c>
      <c r="ID212" s="391" t="s">
        <v>292</v>
      </c>
      <c r="IE212" s="392" t="s">
        <v>292</v>
      </c>
      <c r="IF212" s="393" t="s">
        <v>292</v>
      </c>
      <c r="IG212" s="394" t="s">
        <v>292</v>
      </c>
      <c r="IH212" s="386" t="s">
        <v>292</v>
      </c>
      <c r="II212" s="395"/>
      <c r="IK212" s="387" t="str">
        <f t="shared" si="519"/>
        <v/>
      </c>
      <c r="IL212" s="388" t="s">
        <v>292</v>
      </c>
      <c r="IM212" s="419" t="s">
        <v>292</v>
      </c>
      <c r="IN212" s="419" t="s">
        <v>292</v>
      </c>
      <c r="IO212" s="390" t="s">
        <v>292</v>
      </c>
      <c r="IP212" s="391" t="s">
        <v>292</v>
      </c>
      <c r="IQ212" s="392" t="s">
        <v>292</v>
      </c>
      <c r="IR212" s="393" t="s">
        <v>292</v>
      </c>
      <c r="IS212" s="394" t="s">
        <v>292</v>
      </c>
      <c r="IT212" s="386" t="s">
        <v>292</v>
      </c>
      <c r="IU212" s="395"/>
      <c r="IV212" s="364" t="s">
        <v>292</v>
      </c>
      <c r="IW212" s="387" t="str">
        <f t="shared" si="456"/>
        <v/>
      </c>
      <c r="IX212" s="388" t="str">
        <f t="shared" si="457"/>
        <v/>
      </c>
      <c r="IY212" s="419" t="str">
        <f t="shared" si="462"/>
        <v/>
      </c>
      <c r="IZ212" s="396" t="str">
        <f t="shared" si="463"/>
        <v/>
      </c>
      <c r="JA212" s="390" t="str">
        <f t="shared" si="458"/>
        <v/>
      </c>
      <c r="JB212" s="391" t="str">
        <f t="shared" si="464"/>
        <v/>
      </c>
      <c r="JC212" s="392" t="str">
        <f t="shared" si="459"/>
        <v/>
      </c>
      <c r="JD212" s="393" t="str">
        <f t="shared" si="460"/>
        <v/>
      </c>
      <c r="JE212" s="394" t="str">
        <f t="shared" si="455"/>
        <v/>
      </c>
      <c r="JF212" s="386" t="str">
        <f t="shared" si="461"/>
        <v/>
      </c>
      <c r="JG212" s="395"/>
      <c r="JH212" s="420" t="s">
        <v>292</v>
      </c>
      <c r="JI212" s="387" t="str">
        <f t="shared" si="619"/>
        <v/>
      </c>
      <c r="JJ212" s="388" t="str">
        <f t="shared" si="620"/>
        <v/>
      </c>
      <c r="JK212" s="419" t="str">
        <f t="shared" si="621"/>
        <v/>
      </c>
      <c r="JL212" s="396" t="str">
        <f t="shared" si="622"/>
        <v/>
      </c>
      <c r="JM212" s="390" t="str">
        <f t="shared" si="623"/>
        <v/>
      </c>
      <c r="JN212" s="391" t="str">
        <f t="shared" si="624"/>
        <v/>
      </c>
      <c r="JO212" s="392" t="str">
        <f t="shared" si="625"/>
        <v/>
      </c>
      <c r="JP212" s="393" t="str">
        <f t="shared" si="626"/>
        <v/>
      </c>
      <c r="JQ212" s="394" t="str">
        <f t="shared" si="627"/>
        <v/>
      </c>
      <c r="JR212" s="386" t="str">
        <f t="shared" si="628"/>
        <v/>
      </c>
      <c r="JS212" s="395"/>
      <c r="JT212" s="420" t="s">
        <v>292</v>
      </c>
      <c r="JU212" s="387" t="str">
        <f t="shared" si="606"/>
        <v/>
      </c>
      <c r="JV212" s="388" t="str">
        <f t="shared" si="607"/>
        <v/>
      </c>
      <c r="JW212" s="419" t="str">
        <f t="shared" si="608"/>
        <v/>
      </c>
      <c r="JX212" s="396" t="str">
        <f t="shared" si="609"/>
        <v/>
      </c>
      <c r="JY212" s="390" t="str">
        <f t="shared" si="610"/>
        <v/>
      </c>
      <c r="JZ212" s="391" t="str">
        <f t="shared" si="611"/>
        <v/>
      </c>
      <c r="KA212" s="392" t="str">
        <f t="shared" si="612"/>
        <v/>
      </c>
      <c r="KB212" s="393" t="str">
        <f t="shared" si="613"/>
        <v/>
      </c>
      <c r="KC212" s="394" t="str">
        <f t="shared" si="614"/>
        <v/>
      </c>
      <c r="KD212" s="386" t="str">
        <f t="shared" si="615"/>
        <v/>
      </c>
      <c r="KE212" s="395"/>
      <c r="KG212" s="387" t="str">
        <f t="shared" si="596"/>
        <v/>
      </c>
      <c r="KH212" s="388" t="str">
        <f t="shared" si="597"/>
        <v/>
      </c>
      <c r="KI212" s="419" t="str">
        <f t="shared" si="598"/>
        <v/>
      </c>
      <c r="KJ212" s="396" t="str">
        <f t="shared" si="599"/>
        <v/>
      </c>
      <c r="KK212" s="390" t="str">
        <f t="shared" si="600"/>
        <v/>
      </c>
      <c r="KL212" s="391" t="str">
        <f t="shared" si="616"/>
        <v/>
      </c>
      <c r="KM212" s="392" t="str">
        <f t="shared" si="601"/>
        <v/>
      </c>
      <c r="KN212" s="393" t="str">
        <f t="shared" si="602"/>
        <v/>
      </c>
      <c r="KO212" s="394" t="str">
        <f t="shared" si="603"/>
        <v/>
      </c>
      <c r="KP212" s="386" t="str">
        <f t="shared" si="604"/>
        <v/>
      </c>
      <c r="KQ212" s="395"/>
    </row>
    <row r="213" spans="1:304" ht="13.5" customHeight="1">
      <c r="A213" s="385"/>
      <c r="B213" s="421" t="s">
        <v>338</v>
      </c>
      <c r="E213" s="387" t="str">
        <f t="shared" si="499"/>
        <v/>
      </c>
      <c r="F213" s="399"/>
      <c r="G213" s="389"/>
      <c r="H213" s="389"/>
      <c r="I213" s="400"/>
      <c r="J213" s="391"/>
      <c r="K213" s="401"/>
      <c r="L213" s="393"/>
      <c r="M213" s="402"/>
      <c r="O213" s="397"/>
      <c r="P213" s="415"/>
      <c r="Q213" s="387" t="str">
        <f t="shared" si="500"/>
        <v/>
      </c>
      <c r="R213" s="399"/>
      <c r="S213" s="389"/>
      <c r="T213" s="389"/>
      <c r="U213" s="400"/>
      <c r="V213" s="391"/>
      <c r="W213" s="401"/>
      <c r="X213" s="393"/>
      <c r="Y213" s="402"/>
      <c r="AA213" s="397"/>
      <c r="AB213" s="415"/>
      <c r="AC213" s="387" t="str">
        <f t="shared" si="501"/>
        <v/>
      </c>
      <c r="AD213" s="399"/>
      <c r="AE213" s="389"/>
      <c r="AF213" s="389"/>
      <c r="AG213" s="400"/>
      <c r="AH213" s="391"/>
      <c r="AI213" s="401"/>
      <c r="AJ213" s="393"/>
      <c r="AK213" s="402"/>
      <c r="AL213" s="386"/>
      <c r="AM213" s="397"/>
      <c r="AN213" s="415"/>
      <c r="AO213" s="387" t="str">
        <f t="shared" si="502"/>
        <v/>
      </c>
      <c r="AP213" s="399"/>
      <c r="AQ213" s="389"/>
      <c r="AR213" s="389"/>
      <c r="AS213" s="400"/>
      <c r="AT213" s="391"/>
      <c r="AU213" s="401"/>
      <c r="AV213" s="393"/>
      <c r="AW213" s="402"/>
      <c r="AX213" s="386"/>
      <c r="AY213" s="397"/>
      <c r="AZ213" s="415"/>
      <c r="BA213" s="387" t="str">
        <f t="shared" si="503"/>
        <v/>
      </c>
      <c r="BB213" s="399"/>
      <c r="BC213" s="389"/>
      <c r="BD213" s="389"/>
      <c r="BE213" s="400"/>
      <c r="BF213" s="391"/>
      <c r="BG213" s="401"/>
      <c r="BH213" s="393"/>
      <c r="BI213" s="402"/>
      <c r="BJ213" s="386"/>
      <c r="BK213" s="397"/>
      <c r="BL213" s="415"/>
      <c r="BM213" s="387" t="str">
        <f t="shared" si="504"/>
        <v/>
      </c>
      <c r="BN213" s="399"/>
      <c r="BO213" s="389"/>
      <c r="BP213" s="389"/>
      <c r="BQ213" s="400"/>
      <c r="BR213" s="391"/>
      <c r="BS213" s="401"/>
      <c r="BT213" s="393"/>
      <c r="BU213" s="402"/>
      <c r="BV213" s="386"/>
      <c r="BW213" s="397"/>
      <c r="BX213" s="421"/>
      <c r="BY213" s="387" t="str">
        <f t="shared" si="505"/>
        <v/>
      </c>
      <c r="BZ213" s="399"/>
      <c r="CA213" s="389"/>
      <c r="CB213" s="389"/>
      <c r="CC213" s="400"/>
      <c r="CD213" s="391"/>
      <c r="CE213" s="401"/>
      <c r="CF213" s="393"/>
      <c r="CG213" s="402"/>
      <c r="CH213" s="386"/>
      <c r="CI213" s="397"/>
      <c r="CJ213" s="421"/>
      <c r="CK213" s="387" t="str">
        <f t="shared" si="506"/>
        <v/>
      </c>
      <c r="CL213" s="399"/>
      <c r="CM213" s="389"/>
      <c r="CN213" s="389"/>
      <c r="CO213" s="400"/>
      <c r="CP213" s="391"/>
      <c r="CQ213" s="401"/>
      <c r="CR213" s="393"/>
      <c r="CS213" s="402"/>
      <c r="CT213" s="386"/>
      <c r="CU213" s="397"/>
      <c r="CV213" s="415"/>
      <c r="CW213" s="387" t="str">
        <f t="shared" si="507"/>
        <v/>
      </c>
      <c r="CX213" s="388"/>
      <c r="CY213" s="389"/>
      <c r="CZ213" s="389"/>
      <c r="DA213" s="390"/>
      <c r="DB213" s="391"/>
      <c r="DC213" s="392"/>
      <c r="DD213" s="393"/>
      <c r="DE213" s="394"/>
      <c r="DF213" s="386"/>
      <c r="DG213" s="397"/>
      <c r="DH213" s="415"/>
      <c r="DI213" s="387" t="str">
        <f t="shared" si="508"/>
        <v/>
      </c>
      <c r="DJ213" s="388"/>
      <c r="DK213" s="389"/>
      <c r="DL213" s="389"/>
      <c r="DM213" s="390"/>
      <c r="DN213" s="391"/>
      <c r="DO213" s="392"/>
      <c r="DP213" s="393"/>
      <c r="DQ213" s="394"/>
      <c r="DR213" s="386"/>
      <c r="DS213" s="397"/>
      <c r="DT213" s="415"/>
      <c r="DU213" s="387" t="str">
        <f t="shared" si="509"/>
        <v/>
      </c>
      <c r="DV213" s="388"/>
      <c r="DW213" s="389"/>
      <c r="DX213" s="389"/>
      <c r="DY213" s="390"/>
      <c r="DZ213" s="391"/>
      <c r="EA213" s="392"/>
      <c r="EB213" s="393"/>
      <c r="EC213" s="394"/>
      <c r="ED213" s="386"/>
      <c r="EE213" s="397"/>
      <c r="EF213" s="415"/>
      <c r="EG213" s="387" t="str">
        <f t="shared" si="510"/>
        <v/>
      </c>
      <c r="EH213" s="388"/>
      <c r="EI213" s="389"/>
      <c r="EJ213" s="389"/>
      <c r="EK213" s="390"/>
      <c r="EL213" s="391"/>
      <c r="EM213" s="392"/>
      <c r="EN213" s="393"/>
      <c r="EO213" s="394"/>
      <c r="EP213" s="386"/>
      <c r="EQ213" s="397"/>
      <c r="ER213" s="415"/>
      <c r="ES213" s="387" t="str">
        <f t="shared" si="511"/>
        <v/>
      </c>
      <c r="ET213" s="388"/>
      <c r="EU213" s="389"/>
      <c r="EV213" s="389"/>
      <c r="EW213" s="390"/>
      <c r="EX213" s="391"/>
      <c r="EY213" s="392"/>
      <c r="EZ213" s="393"/>
      <c r="FA213" s="394"/>
      <c r="FB213" s="386"/>
      <c r="FC213" s="397"/>
      <c r="FD213" s="418"/>
      <c r="FE213" s="387">
        <f t="shared" si="512"/>
        <v>39351</v>
      </c>
      <c r="FF213" s="388" t="s">
        <v>370</v>
      </c>
      <c r="FG213" s="389">
        <v>39321</v>
      </c>
      <c r="FH213" s="389">
        <v>39351</v>
      </c>
      <c r="FI213" s="390" t="s">
        <v>624</v>
      </c>
      <c r="FJ213" s="391" t="s">
        <v>625</v>
      </c>
      <c r="FK213" s="392" t="s">
        <v>615</v>
      </c>
      <c r="FL213" s="393" t="s">
        <v>1347</v>
      </c>
      <c r="FM213" s="394" t="s">
        <v>627</v>
      </c>
      <c r="FN213" s="386"/>
      <c r="FO213" s="397"/>
      <c r="FP213" s="418" t="s">
        <v>626</v>
      </c>
      <c r="FQ213" s="387" t="str">
        <f t="shared" si="513"/>
        <v/>
      </c>
      <c r="FR213" s="388"/>
      <c r="FS213" s="389"/>
      <c r="FT213" s="389"/>
      <c r="FU213" s="390"/>
      <c r="FV213" s="391"/>
      <c r="FW213" s="392"/>
      <c r="FX213" s="393"/>
      <c r="FY213" s="394"/>
      <c r="FZ213" s="386"/>
      <c r="GA213" s="395"/>
      <c r="GB213" s="418"/>
      <c r="GC213" s="387" t="str">
        <f t="shared" si="514"/>
        <v/>
      </c>
      <c r="GD213" s="388"/>
      <c r="GE213" s="389"/>
      <c r="GF213" s="389"/>
      <c r="GG213" s="390"/>
      <c r="GH213" s="391"/>
      <c r="GI213" s="392"/>
      <c r="GJ213" s="393"/>
      <c r="GK213" s="394"/>
      <c r="GL213" s="386"/>
      <c r="GM213" s="397"/>
      <c r="GN213" s="418"/>
      <c r="GO213" s="387" t="str">
        <f t="shared" si="515"/>
        <v/>
      </c>
      <c r="GP213" s="388"/>
      <c r="GQ213" s="389"/>
      <c r="GR213" s="389"/>
      <c r="GS213" s="390"/>
      <c r="GT213" s="391"/>
      <c r="GU213" s="392"/>
      <c r="GV213" s="393"/>
      <c r="GW213" s="394"/>
      <c r="GX213" s="386"/>
      <c r="GY213" s="395"/>
      <c r="GZ213" s="415"/>
      <c r="HA213" s="387" t="str">
        <f t="shared" si="516"/>
        <v/>
      </c>
      <c r="HB213" s="388"/>
      <c r="HC213" s="389"/>
      <c r="HD213" s="389"/>
      <c r="HE213" s="390"/>
      <c r="HF213" s="391"/>
      <c r="HG213" s="392"/>
      <c r="HH213" s="393"/>
      <c r="HI213" s="394"/>
      <c r="HJ213" s="386"/>
      <c r="HK213" s="397"/>
      <c r="HM213" s="387" t="str">
        <f t="shared" si="517"/>
        <v/>
      </c>
      <c r="HN213" s="388" t="s">
        <v>292</v>
      </c>
      <c r="HO213" s="396"/>
      <c r="HP213" s="389"/>
      <c r="HQ213" s="390" t="s">
        <v>292</v>
      </c>
      <c r="HR213" s="391" t="s">
        <v>292</v>
      </c>
      <c r="HS213" s="392" t="s">
        <v>292</v>
      </c>
      <c r="HT213" s="393" t="s">
        <v>292</v>
      </c>
      <c r="HU213" s="394" t="s">
        <v>292</v>
      </c>
      <c r="HV213" s="386" t="s">
        <v>292</v>
      </c>
      <c r="HW213" s="395"/>
      <c r="HY213" s="387" t="str">
        <f t="shared" si="518"/>
        <v/>
      </c>
      <c r="HZ213" s="388" t="s">
        <v>292</v>
      </c>
      <c r="IA213" s="419" t="s">
        <v>292</v>
      </c>
      <c r="IB213" s="419" t="s">
        <v>292</v>
      </c>
      <c r="IC213" s="390" t="s">
        <v>292</v>
      </c>
      <c r="ID213" s="391" t="s">
        <v>292</v>
      </c>
      <c r="IE213" s="392" t="s">
        <v>292</v>
      </c>
      <c r="IF213" s="393" t="s">
        <v>292</v>
      </c>
      <c r="IG213" s="394" t="s">
        <v>292</v>
      </c>
      <c r="IH213" s="386" t="s">
        <v>292</v>
      </c>
      <c r="II213" s="395"/>
      <c r="IK213" s="387" t="str">
        <f t="shared" si="519"/>
        <v/>
      </c>
      <c r="IL213" s="388" t="s">
        <v>292</v>
      </c>
      <c r="IM213" s="419" t="s">
        <v>292</v>
      </c>
      <c r="IN213" s="419" t="s">
        <v>292</v>
      </c>
      <c r="IO213" s="390" t="s">
        <v>292</v>
      </c>
      <c r="IP213" s="391" t="s">
        <v>292</v>
      </c>
      <c r="IQ213" s="392" t="s">
        <v>292</v>
      </c>
      <c r="IR213" s="393" t="s">
        <v>292</v>
      </c>
      <c r="IS213" s="394" t="s">
        <v>292</v>
      </c>
      <c r="IT213" s="386" t="s">
        <v>292</v>
      </c>
      <c r="IU213" s="395"/>
      <c r="IV213" s="364" t="s">
        <v>292</v>
      </c>
      <c r="IW213" s="387" t="str">
        <f t="shared" si="456"/>
        <v/>
      </c>
      <c r="IX213" s="388" t="str">
        <f t="shared" si="457"/>
        <v/>
      </c>
      <c r="IY213" s="419" t="str">
        <f t="shared" si="462"/>
        <v/>
      </c>
      <c r="IZ213" s="396" t="str">
        <f t="shared" si="463"/>
        <v/>
      </c>
      <c r="JA213" s="390" t="str">
        <f t="shared" si="458"/>
        <v/>
      </c>
      <c r="JB213" s="391" t="str">
        <f t="shared" si="464"/>
        <v/>
      </c>
      <c r="JC213" s="392" t="str">
        <f t="shared" si="459"/>
        <v/>
      </c>
      <c r="JD213" s="393" t="str">
        <f t="shared" si="460"/>
        <v/>
      </c>
      <c r="JE213" s="394" t="str">
        <f t="shared" si="455"/>
        <v/>
      </c>
      <c r="JF213" s="386" t="str">
        <f t="shared" si="461"/>
        <v/>
      </c>
      <c r="JG213" s="395"/>
      <c r="JH213" s="420" t="s">
        <v>292</v>
      </c>
      <c r="JI213" s="387" t="str">
        <f t="shared" si="619"/>
        <v/>
      </c>
      <c r="JJ213" s="388" t="str">
        <f t="shared" si="620"/>
        <v/>
      </c>
      <c r="JK213" s="419" t="str">
        <f t="shared" si="621"/>
        <v/>
      </c>
      <c r="JL213" s="396" t="str">
        <f t="shared" si="622"/>
        <v/>
      </c>
      <c r="JM213" s="390" t="str">
        <f t="shared" si="623"/>
        <v/>
      </c>
      <c r="JN213" s="391" t="str">
        <f t="shared" si="624"/>
        <v/>
      </c>
      <c r="JO213" s="392" t="str">
        <f t="shared" si="625"/>
        <v/>
      </c>
      <c r="JP213" s="393" t="str">
        <f t="shared" si="626"/>
        <v/>
      </c>
      <c r="JQ213" s="394" t="str">
        <f t="shared" si="627"/>
        <v/>
      </c>
      <c r="JR213" s="386" t="str">
        <f t="shared" si="628"/>
        <v/>
      </c>
      <c r="JS213" s="395"/>
      <c r="JT213" s="420" t="s">
        <v>292</v>
      </c>
      <c r="JU213" s="387" t="str">
        <f t="shared" si="606"/>
        <v/>
      </c>
      <c r="JV213" s="388" t="str">
        <f t="shared" si="607"/>
        <v/>
      </c>
      <c r="JW213" s="419" t="str">
        <f t="shared" si="608"/>
        <v/>
      </c>
      <c r="JX213" s="396" t="str">
        <f t="shared" si="609"/>
        <v/>
      </c>
      <c r="JY213" s="390" t="str">
        <f t="shared" si="610"/>
        <v/>
      </c>
      <c r="JZ213" s="391" t="str">
        <f t="shared" si="611"/>
        <v/>
      </c>
      <c r="KA213" s="392" t="str">
        <f t="shared" si="612"/>
        <v/>
      </c>
      <c r="KB213" s="393" t="str">
        <f t="shared" si="613"/>
        <v/>
      </c>
      <c r="KC213" s="394" t="str">
        <f t="shared" si="614"/>
        <v/>
      </c>
      <c r="KD213" s="386" t="str">
        <f t="shared" si="615"/>
        <v/>
      </c>
      <c r="KE213" s="395"/>
      <c r="KG213" s="387" t="str">
        <f t="shared" si="596"/>
        <v/>
      </c>
      <c r="KH213" s="388" t="str">
        <f t="shared" si="597"/>
        <v/>
      </c>
      <c r="KI213" s="419" t="str">
        <f t="shared" si="598"/>
        <v/>
      </c>
      <c r="KJ213" s="396" t="str">
        <f t="shared" si="599"/>
        <v/>
      </c>
      <c r="KK213" s="390" t="str">
        <f t="shared" si="600"/>
        <v/>
      </c>
      <c r="KL213" s="391" t="str">
        <f t="shared" si="616"/>
        <v/>
      </c>
      <c r="KM213" s="392" t="str">
        <f t="shared" si="601"/>
        <v/>
      </c>
      <c r="KN213" s="393" t="str">
        <f t="shared" si="602"/>
        <v/>
      </c>
      <c r="KO213" s="394" t="str">
        <f t="shared" si="603"/>
        <v/>
      </c>
      <c r="KP213" s="386" t="str">
        <f t="shared" si="604"/>
        <v/>
      </c>
      <c r="KQ213" s="395"/>
    </row>
    <row r="214" spans="1:304" ht="13.5" customHeight="1">
      <c r="A214" s="385"/>
      <c r="B214" s="415" t="s">
        <v>341</v>
      </c>
      <c r="E214" s="387" t="str">
        <f t="shared" si="499"/>
        <v/>
      </c>
      <c r="F214" s="399"/>
      <c r="G214" s="389" t="s">
        <v>292</v>
      </c>
      <c r="H214" s="389" t="s">
        <v>292</v>
      </c>
      <c r="I214" s="400"/>
      <c r="J214" s="391" t="s">
        <v>292</v>
      </c>
      <c r="K214" s="401"/>
      <c r="L214" s="393"/>
      <c r="M214" s="402"/>
      <c r="O214" s="397"/>
      <c r="P214" s="415"/>
      <c r="Q214" s="387" t="str">
        <f t="shared" si="500"/>
        <v/>
      </c>
      <c r="R214" s="399"/>
      <c r="S214" s="389" t="s">
        <v>292</v>
      </c>
      <c r="T214" s="389" t="s">
        <v>292</v>
      </c>
      <c r="U214" s="400"/>
      <c r="V214" s="391" t="s">
        <v>292</v>
      </c>
      <c r="W214" s="401"/>
      <c r="X214" s="393"/>
      <c r="Y214" s="402"/>
      <c r="AA214" s="397"/>
      <c r="AB214" s="415"/>
      <c r="AC214" s="387" t="str">
        <f t="shared" si="501"/>
        <v/>
      </c>
      <c r="AD214" s="399"/>
      <c r="AE214" s="389" t="s">
        <v>292</v>
      </c>
      <c r="AF214" s="389" t="s">
        <v>292</v>
      </c>
      <c r="AG214" s="400"/>
      <c r="AH214" s="391" t="s">
        <v>292</v>
      </c>
      <c r="AI214" s="401"/>
      <c r="AJ214" s="393"/>
      <c r="AK214" s="402"/>
      <c r="AL214" s="386"/>
      <c r="AM214" s="397"/>
      <c r="AN214" s="415"/>
      <c r="AO214" s="387" t="str">
        <f t="shared" si="502"/>
        <v/>
      </c>
      <c r="AP214" s="399"/>
      <c r="AQ214" s="389" t="s">
        <v>292</v>
      </c>
      <c r="AR214" s="389" t="s">
        <v>292</v>
      </c>
      <c r="AS214" s="400"/>
      <c r="AT214" s="391" t="s">
        <v>292</v>
      </c>
      <c r="AU214" s="401"/>
      <c r="AV214" s="393"/>
      <c r="AW214" s="402"/>
      <c r="AX214" s="386"/>
      <c r="AY214" s="397"/>
      <c r="AZ214" s="415"/>
      <c r="BA214" s="387" t="str">
        <f t="shared" si="503"/>
        <v/>
      </c>
      <c r="BB214" s="399"/>
      <c r="BC214" s="389" t="s">
        <v>292</v>
      </c>
      <c r="BD214" s="389" t="s">
        <v>292</v>
      </c>
      <c r="BE214" s="400"/>
      <c r="BF214" s="391" t="s">
        <v>292</v>
      </c>
      <c r="BG214" s="401"/>
      <c r="BH214" s="393"/>
      <c r="BI214" s="402"/>
      <c r="BJ214" s="386"/>
      <c r="BK214" s="397"/>
      <c r="BL214" s="415"/>
      <c r="BM214" s="387" t="str">
        <f t="shared" si="504"/>
        <v/>
      </c>
      <c r="BN214" s="399"/>
      <c r="BO214" s="389" t="s">
        <v>292</v>
      </c>
      <c r="BP214" s="389" t="s">
        <v>292</v>
      </c>
      <c r="BQ214" s="400"/>
      <c r="BR214" s="391" t="s">
        <v>292</v>
      </c>
      <c r="BS214" s="401"/>
      <c r="BT214" s="393"/>
      <c r="BU214" s="402"/>
      <c r="BV214" s="386"/>
      <c r="BW214" s="397"/>
      <c r="BX214" s="421"/>
      <c r="BY214" s="387" t="str">
        <f t="shared" si="505"/>
        <v/>
      </c>
      <c r="BZ214" s="399"/>
      <c r="CA214" s="389" t="s">
        <v>292</v>
      </c>
      <c r="CB214" s="389" t="s">
        <v>292</v>
      </c>
      <c r="CC214" s="400"/>
      <c r="CD214" s="391" t="s">
        <v>292</v>
      </c>
      <c r="CE214" s="401"/>
      <c r="CF214" s="393"/>
      <c r="CG214" s="402"/>
      <c r="CH214" s="386"/>
      <c r="CI214" s="397"/>
      <c r="CJ214" s="421"/>
      <c r="CK214" s="387" t="str">
        <f t="shared" si="506"/>
        <v/>
      </c>
      <c r="CL214" s="399"/>
      <c r="CM214" s="389" t="s">
        <v>292</v>
      </c>
      <c r="CN214" s="389" t="s">
        <v>292</v>
      </c>
      <c r="CO214" s="400"/>
      <c r="CP214" s="391" t="s">
        <v>292</v>
      </c>
      <c r="CQ214" s="401"/>
      <c r="CR214" s="393"/>
      <c r="CS214" s="402"/>
      <c r="CT214" s="386"/>
      <c r="CU214" s="397"/>
      <c r="CV214" s="415"/>
      <c r="CW214" s="387" t="str">
        <f t="shared" si="507"/>
        <v/>
      </c>
      <c r="CX214" s="388" t="s">
        <v>292</v>
      </c>
      <c r="CY214" s="389" t="s">
        <v>292</v>
      </c>
      <c r="CZ214" s="389" t="s">
        <v>292</v>
      </c>
      <c r="DA214" s="390" t="s">
        <v>292</v>
      </c>
      <c r="DB214" s="391" t="s">
        <v>292</v>
      </c>
      <c r="DC214" s="392" t="s">
        <v>292</v>
      </c>
      <c r="DD214" s="393" t="s">
        <v>292</v>
      </c>
      <c r="DE214" s="394" t="s">
        <v>292</v>
      </c>
      <c r="DF214" s="386"/>
      <c r="DG214" s="397"/>
      <c r="DH214" s="415"/>
      <c r="DI214" s="387" t="str">
        <f t="shared" si="508"/>
        <v/>
      </c>
      <c r="DJ214" s="388" t="s">
        <v>292</v>
      </c>
      <c r="DK214" s="389" t="s">
        <v>292</v>
      </c>
      <c r="DL214" s="389" t="s">
        <v>292</v>
      </c>
      <c r="DM214" s="390" t="s">
        <v>292</v>
      </c>
      <c r="DN214" s="391" t="s">
        <v>292</v>
      </c>
      <c r="DO214" s="392" t="s">
        <v>292</v>
      </c>
      <c r="DP214" s="393" t="s">
        <v>292</v>
      </c>
      <c r="DQ214" s="394" t="s">
        <v>292</v>
      </c>
      <c r="DR214" s="386" t="s">
        <v>292</v>
      </c>
      <c r="DS214" s="397"/>
      <c r="DT214" s="415"/>
      <c r="DU214" s="387" t="str">
        <f t="shared" si="509"/>
        <v/>
      </c>
      <c r="DV214" s="388" t="s">
        <v>292</v>
      </c>
      <c r="DW214" s="389" t="s">
        <v>292</v>
      </c>
      <c r="DX214" s="389" t="s">
        <v>292</v>
      </c>
      <c r="DY214" s="390" t="s">
        <v>292</v>
      </c>
      <c r="DZ214" s="391" t="s">
        <v>292</v>
      </c>
      <c r="EA214" s="392" t="s">
        <v>292</v>
      </c>
      <c r="EB214" s="393" t="s">
        <v>292</v>
      </c>
      <c r="EC214" s="394" t="s">
        <v>292</v>
      </c>
      <c r="ED214" s="386" t="s">
        <v>292</v>
      </c>
      <c r="EE214" s="397"/>
      <c r="EF214" s="415"/>
      <c r="EG214" s="387" t="str">
        <f t="shared" si="510"/>
        <v/>
      </c>
      <c r="EH214" s="388" t="s">
        <v>292</v>
      </c>
      <c r="EI214" s="389" t="s">
        <v>292</v>
      </c>
      <c r="EJ214" s="389" t="s">
        <v>292</v>
      </c>
      <c r="EK214" s="390" t="s">
        <v>292</v>
      </c>
      <c r="EL214" s="391" t="s">
        <v>292</v>
      </c>
      <c r="EM214" s="392" t="s">
        <v>292</v>
      </c>
      <c r="EN214" s="393" t="s">
        <v>292</v>
      </c>
      <c r="EO214" s="394" t="s">
        <v>292</v>
      </c>
      <c r="EP214" s="386" t="s">
        <v>292</v>
      </c>
      <c r="EQ214" s="397"/>
      <c r="ER214" s="415"/>
      <c r="ES214" s="387" t="str">
        <f t="shared" si="511"/>
        <v/>
      </c>
      <c r="ET214" s="388" t="s">
        <v>292</v>
      </c>
      <c r="EU214" s="389" t="s">
        <v>292</v>
      </c>
      <c r="EV214" s="389" t="s">
        <v>292</v>
      </c>
      <c r="EW214" s="390" t="s">
        <v>292</v>
      </c>
      <c r="EX214" s="391" t="s">
        <v>292</v>
      </c>
      <c r="EY214" s="392" t="s">
        <v>292</v>
      </c>
      <c r="EZ214" s="393" t="s">
        <v>292</v>
      </c>
      <c r="FA214" s="394" t="s">
        <v>292</v>
      </c>
      <c r="FB214" s="386"/>
      <c r="FC214" s="397"/>
      <c r="FD214" s="418"/>
      <c r="FE214" s="387">
        <f t="shared" si="512"/>
        <v>39351</v>
      </c>
      <c r="FF214" s="388" t="s">
        <v>370</v>
      </c>
      <c r="FG214" s="389">
        <v>38986</v>
      </c>
      <c r="FH214" s="389">
        <v>39321</v>
      </c>
      <c r="FI214" s="390" t="s">
        <v>684</v>
      </c>
      <c r="FJ214" s="391" t="s">
        <v>685</v>
      </c>
      <c r="FK214" s="392" t="s">
        <v>677</v>
      </c>
      <c r="FL214" s="393" t="s">
        <v>1335</v>
      </c>
      <c r="FM214" s="394" t="s">
        <v>686</v>
      </c>
      <c r="FN214" s="386" t="s">
        <v>292</v>
      </c>
      <c r="FO214" s="397"/>
      <c r="FP214" s="418"/>
      <c r="FQ214" s="387">
        <f t="shared" si="513"/>
        <v>39662</v>
      </c>
      <c r="FR214" s="388" t="s">
        <v>372</v>
      </c>
      <c r="FS214" s="389">
        <v>39351</v>
      </c>
      <c r="FT214" s="389">
        <v>39662</v>
      </c>
      <c r="FU214" s="390" t="s">
        <v>687</v>
      </c>
      <c r="FV214" s="391" t="s">
        <v>688</v>
      </c>
      <c r="FW214" s="392" t="s">
        <v>677</v>
      </c>
      <c r="FX214" s="393" t="s">
        <v>1335</v>
      </c>
      <c r="FY214" s="394" t="s">
        <v>689</v>
      </c>
      <c r="FZ214" s="386" t="s">
        <v>292</v>
      </c>
      <c r="GA214" s="395"/>
      <c r="GB214" s="418"/>
      <c r="GC214" s="387">
        <f t="shared" si="514"/>
        <v>39715</v>
      </c>
      <c r="GD214" s="388" t="s">
        <v>373</v>
      </c>
      <c r="GE214" s="389">
        <v>39662</v>
      </c>
      <c r="GF214" s="389">
        <v>39715</v>
      </c>
      <c r="GG214" s="390" t="s">
        <v>1241</v>
      </c>
      <c r="GH214" s="391" t="s">
        <v>629</v>
      </c>
      <c r="GI214" s="392" t="s">
        <v>677</v>
      </c>
      <c r="GJ214" s="393" t="s">
        <v>1335</v>
      </c>
      <c r="GK214" s="394" t="s">
        <v>1242</v>
      </c>
      <c r="GL214" s="386" t="s">
        <v>292</v>
      </c>
      <c r="GM214" s="397"/>
      <c r="GN214" s="418"/>
      <c r="GO214" s="387">
        <f t="shared" si="515"/>
        <v>40072</v>
      </c>
      <c r="GP214" s="388" t="s">
        <v>374</v>
      </c>
      <c r="GQ214" s="389">
        <v>39715</v>
      </c>
      <c r="GR214" s="389">
        <v>40072</v>
      </c>
      <c r="GS214" s="390" t="s">
        <v>1243</v>
      </c>
      <c r="GT214" s="391" t="s">
        <v>1244</v>
      </c>
      <c r="GU214" s="392" t="s">
        <v>677</v>
      </c>
      <c r="GV214" s="393" t="s">
        <v>1335</v>
      </c>
      <c r="GW214" s="394" t="s">
        <v>1245</v>
      </c>
      <c r="GX214" s="386" t="s">
        <v>292</v>
      </c>
      <c r="GY214" s="395"/>
      <c r="GZ214" s="418"/>
      <c r="HA214" s="387">
        <f t="shared" si="516"/>
        <v>40337</v>
      </c>
      <c r="HB214" s="388" t="s">
        <v>375</v>
      </c>
      <c r="HC214" s="389">
        <v>40072</v>
      </c>
      <c r="HD214" s="389">
        <v>40326</v>
      </c>
      <c r="HE214" s="390" t="s">
        <v>1246</v>
      </c>
      <c r="HF214" s="391" t="s">
        <v>1179</v>
      </c>
      <c r="HG214" s="392" t="s">
        <v>677</v>
      </c>
      <c r="HH214" s="393" t="s">
        <v>1364</v>
      </c>
      <c r="HI214" s="394" t="s">
        <v>1247</v>
      </c>
      <c r="HJ214" s="386" t="s">
        <v>292</v>
      </c>
      <c r="HK214" s="397"/>
      <c r="HM214" s="387">
        <f t="shared" si="517"/>
        <v>40788</v>
      </c>
      <c r="HN214" s="388" t="s">
        <v>1471</v>
      </c>
      <c r="HO214" s="396">
        <v>40337</v>
      </c>
      <c r="HP214" s="389">
        <v>40430</v>
      </c>
      <c r="HQ214" s="390" t="s">
        <v>1490</v>
      </c>
      <c r="HR214" s="391" t="s">
        <v>1491</v>
      </c>
      <c r="HS214" s="392" t="s">
        <v>615</v>
      </c>
      <c r="HT214" s="393" t="s">
        <v>1336</v>
      </c>
      <c r="HU214" s="394" t="s">
        <v>1492</v>
      </c>
      <c r="HV214" s="386" t="s">
        <v>292</v>
      </c>
      <c r="HW214" s="395"/>
      <c r="HY214" s="387" t="str">
        <f t="shared" si="518"/>
        <v/>
      </c>
      <c r="HZ214" s="388" t="s">
        <v>292</v>
      </c>
      <c r="IA214" s="419" t="s">
        <v>292</v>
      </c>
      <c r="IB214" s="419" t="s">
        <v>292</v>
      </c>
      <c r="IC214" s="390" t="s">
        <v>292</v>
      </c>
      <c r="ID214" s="391" t="s">
        <v>292</v>
      </c>
      <c r="IE214" s="392" t="s">
        <v>292</v>
      </c>
      <c r="IF214" s="393" t="s">
        <v>292</v>
      </c>
      <c r="IG214" s="394" t="s">
        <v>292</v>
      </c>
      <c r="IH214" s="386" t="s">
        <v>292</v>
      </c>
      <c r="II214" s="395"/>
      <c r="IK214" s="387" t="str">
        <f t="shared" si="519"/>
        <v/>
      </c>
      <c r="IL214" s="388" t="s">
        <v>292</v>
      </c>
      <c r="IM214" s="419" t="s">
        <v>292</v>
      </c>
      <c r="IN214" s="419" t="s">
        <v>292</v>
      </c>
      <c r="IO214" s="390" t="s">
        <v>292</v>
      </c>
      <c r="IP214" s="391" t="s">
        <v>292</v>
      </c>
      <c r="IQ214" s="392" t="s">
        <v>292</v>
      </c>
      <c r="IR214" s="393" t="s">
        <v>292</v>
      </c>
      <c r="IS214" s="394" t="s">
        <v>292</v>
      </c>
      <c r="IT214" s="386" t="s">
        <v>292</v>
      </c>
      <c r="IU214" s="395"/>
      <c r="IV214" s="364" t="s">
        <v>292</v>
      </c>
      <c r="IW214" s="387" t="str">
        <f t="shared" si="456"/>
        <v/>
      </c>
      <c r="IX214" s="388" t="str">
        <f t="shared" si="457"/>
        <v/>
      </c>
      <c r="IY214" s="419" t="str">
        <f t="shared" si="462"/>
        <v/>
      </c>
      <c r="IZ214" s="396" t="str">
        <f t="shared" si="463"/>
        <v/>
      </c>
      <c r="JA214" s="390" t="str">
        <f t="shared" si="458"/>
        <v/>
      </c>
      <c r="JB214" s="391" t="str">
        <f t="shared" si="464"/>
        <v/>
      </c>
      <c r="JC214" s="392" t="str">
        <f t="shared" si="459"/>
        <v/>
      </c>
      <c r="JD214" s="393" t="str">
        <f t="shared" si="460"/>
        <v/>
      </c>
      <c r="JE214" s="394" t="str">
        <f t="shared" si="455"/>
        <v/>
      </c>
      <c r="JF214" s="386" t="str">
        <f t="shared" si="461"/>
        <v/>
      </c>
      <c r="JG214" s="395"/>
      <c r="JH214" s="420" t="s">
        <v>292</v>
      </c>
      <c r="JI214" s="387" t="str">
        <f t="shared" si="619"/>
        <v/>
      </c>
      <c r="JJ214" s="388" t="str">
        <f t="shared" si="620"/>
        <v/>
      </c>
      <c r="JK214" s="419" t="str">
        <f t="shared" si="621"/>
        <v/>
      </c>
      <c r="JL214" s="396" t="str">
        <f t="shared" si="622"/>
        <v/>
      </c>
      <c r="JM214" s="390" t="str">
        <f t="shared" si="623"/>
        <v/>
      </c>
      <c r="JN214" s="391" t="str">
        <f t="shared" si="624"/>
        <v/>
      </c>
      <c r="JO214" s="392" t="str">
        <f t="shared" si="625"/>
        <v/>
      </c>
      <c r="JP214" s="393" t="str">
        <f t="shared" si="626"/>
        <v/>
      </c>
      <c r="JQ214" s="394" t="str">
        <f t="shared" si="627"/>
        <v/>
      </c>
      <c r="JR214" s="386" t="str">
        <f t="shared" si="628"/>
        <v/>
      </c>
      <c r="JS214" s="395"/>
      <c r="JT214" s="420" t="s">
        <v>292</v>
      </c>
      <c r="JU214" s="387" t="str">
        <f t="shared" si="606"/>
        <v/>
      </c>
      <c r="JV214" s="388" t="str">
        <f t="shared" si="607"/>
        <v/>
      </c>
      <c r="JW214" s="419" t="str">
        <f t="shared" si="608"/>
        <v/>
      </c>
      <c r="JX214" s="396" t="str">
        <f t="shared" si="609"/>
        <v/>
      </c>
      <c r="JY214" s="390" t="str">
        <f t="shared" si="610"/>
        <v/>
      </c>
      <c r="JZ214" s="391" t="str">
        <f t="shared" si="611"/>
        <v/>
      </c>
      <c r="KA214" s="392" t="str">
        <f t="shared" si="612"/>
        <v/>
      </c>
      <c r="KB214" s="393" t="str">
        <f t="shared" si="613"/>
        <v/>
      </c>
      <c r="KC214" s="394" t="str">
        <f t="shared" si="614"/>
        <v/>
      </c>
      <c r="KD214" s="386" t="str">
        <f t="shared" si="615"/>
        <v/>
      </c>
      <c r="KE214" s="395"/>
      <c r="KG214" s="387" t="str">
        <f t="shared" si="596"/>
        <v/>
      </c>
      <c r="KH214" s="388" t="str">
        <f t="shared" si="597"/>
        <v/>
      </c>
      <c r="KI214" s="419" t="str">
        <f t="shared" si="598"/>
        <v/>
      </c>
      <c r="KJ214" s="396" t="str">
        <f t="shared" si="599"/>
        <v/>
      </c>
      <c r="KK214" s="390" t="str">
        <f t="shared" si="600"/>
        <v/>
      </c>
      <c r="KL214" s="391" t="str">
        <f t="shared" si="616"/>
        <v/>
      </c>
      <c r="KM214" s="392" t="str">
        <f t="shared" si="601"/>
        <v/>
      </c>
      <c r="KN214" s="393" t="str">
        <f t="shared" si="602"/>
        <v/>
      </c>
      <c r="KO214" s="394" t="str">
        <f t="shared" si="603"/>
        <v/>
      </c>
      <c r="KP214" s="386" t="str">
        <f t="shared" si="604"/>
        <v/>
      </c>
      <c r="KQ214" s="395"/>
    </row>
    <row r="215" spans="1:304" ht="13.5" customHeight="1">
      <c r="A215" s="385"/>
      <c r="B215" s="415" t="s">
        <v>341</v>
      </c>
      <c r="E215" s="387" t="str">
        <f t="shared" si="499"/>
        <v/>
      </c>
      <c r="F215" s="399"/>
      <c r="G215" s="389"/>
      <c r="H215" s="389"/>
      <c r="I215" s="400"/>
      <c r="J215" s="391"/>
      <c r="K215" s="401"/>
      <c r="L215" s="393"/>
      <c r="M215" s="402"/>
      <c r="O215" s="397"/>
      <c r="P215" s="415"/>
      <c r="Q215" s="387" t="str">
        <f t="shared" si="500"/>
        <v/>
      </c>
      <c r="R215" s="399"/>
      <c r="S215" s="389"/>
      <c r="T215" s="389"/>
      <c r="U215" s="400"/>
      <c r="V215" s="391"/>
      <c r="W215" s="401"/>
      <c r="X215" s="393"/>
      <c r="Y215" s="402"/>
      <c r="AA215" s="397"/>
      <c r="AB215" s="415"/>
      <c r="AC215" s="387" t="str">
        <f t="shared" si="501"/>
        <v/>
      </c>
      <c r="AD215" s="399"/>
      <c r="AE215" s="389"/>
      <c r="AF215" s="389"/>
      <c r="AG215" s="400"/>
      <c r="AH215" s="391"/>
      <c r="AI215" s="401"/>
      <c r="AJ215" s="393"/>
      <c r="AK215" s="402"/>
      <c r="AL215" s="386"/>
      <c r="AM215" s="397"/>
      <c r="AN215" s="415"/>
      <c r="AO215" s="387" t="str">
        <f t="shared" si="502"/>
        <v/>
      </c>
      <c r="AP215" s="399"/>
      <c r="AQ215" s="389"/>
      <c r="AR215" s="389"/>
      <c r="AS215" s="400"/>
      <c r="AT215" s="391"/>
      <c r="AU215" s="401"/>
      <c r="AV215" s="393"/>
      <c r="AW215" s="402"/>
      <c r="AX215" s="386"/>
      <c r="AY215" s="397"/>
      <c r="AZ215" s="415"/>
      <c r="BA215" s="387" t="str">
        <f t="shared" si="503"/>
        <v/>
      </c>
      <c r="BB215" s="399"/>
      <c r="BC215" s="389"/>
      <c r="BD215" s="389"/>
      <c r="BE215" s="400"/>
      <c r="BF215" s="391"/>
      <c r="BG215" s="401"/>
      <c r="BH215" s="393"/>
      <c r="BI215" s="402"/>
      <c r="BJ215" s="386"/>
      <c r="BK215" s="397"/>
      <c r="BL215" s="415"/>
      <c r="BM215" s="387" t="str">
        <f t="shared" si="504"/>
        <v/>
      </c>
      <c r="BN215" s="399"/>
      <c r="BO215" s="389"/>
      <c r="BP215" s="389"/>
      <c r="BQ215" s="400"/>
      <c r="BR215" s="391"/>
      <c r="BS215" s="401"/>
      <c r="BT215" s="393"/>
      <c r="BU215" s="402"/>
      <c r="BV215" s="386"/>
      <c r="BW215" s="397"/>
      <c r="BX215" s="421"/>
      <c r="BY215" s="387" t="str">
        <f t="shared" si="505"/>
        <v/>
      </c>
      <c r="BZ215" s="399"/>
      <c r="CA215" s="389"/>
      <c r="CB215" s="389"/>
      <c r="CC215" s="400"/>
      <c r="CD215" s="391"/>
      <c r="CE215" s="401"/>
      <c r="CF215" s="393"/>
      <c r="CG215" s="402"/>
      <c r="CH215" s="386"/>
      <c r="CI215" s="397"/>
      <c r="CJ215" s="421"/>
      <c r="CK215" s="387" t="str">
        <f t="shared" si="506"/>
        <v/>
      </c>
      <c r="CL215" s="399"/>
      <c r="CM215" s="389"/>
      <c r="CN215" s="389"/>
      <c r="CO215" s="400"/>
      <c r="CP215" s="391"/>
      <c r="CQ215" s="401"/>
      <c r="CR215" s="393"/>
      <c r="CS215" s="402"/>
      <c r="CT215" s="386"/>
      <c r="CU215" s="397"/>
      <c r="CV215" s="415"/>
      <c r="CW215" s="387" t="str">
        <f t="shared" si="507"/>
        <v/>
      </c>
      <c r="CX215" s="388"/>
      <c r="CY215" s="389"/>
      <c r="CZ215" s="389"/>
      <c r="DA215" s="390"/>
      <c r="DB215" s="391"/>
      <c r="DC215" s="392"/>
      <c r="DD215" s="393"/>
      <c r="DE215" s="394"/>
      <c r="DF215" s="386"/>
      <c r="DG215" s="397"/>
      <c r="DH215" s="415"/>
      <c r="DI215" s="387" t="str">
        <f t="shared" si="508"/>
        <v/>
      </c>
      <c r="DJ215" s="388"/>
      <c r="DK215" s="389"/>
      <c r="DL215" s="389"/>
      <c r="DM215" s="390"/>
      <c r="DN215" s="391"/>
      <c r="DO215" s="392"/>
      <c r="DP215" s="393"/>
      <c r="DQ215" s="394"/>
      <c r="DR215" s="386"/>
      <c r="DS215" s="397"/>
      <c r="DT215" s="415"/>
      <c r="DU215" s="387" t="str">
        <f t="shared" si="509"/>
        <v/>
      </c>
      <c r="DV215" s="388"/>
      <c r="DW215" s="389"/>
      <c r="DX215" s="389"/>
      <c r="DY215" s="390"/>
      <c r="DZ215" s="391"/>
      <c r="EA215" s="392"/>
      <c r="EB215" s="393"/>
      <c r="EC215" s="394"/>
      <c r="ED215" s="386"/>
      <c r="EE215" s="397"/>
      <c r="EF215" s="415"/>
      <c r="EG215" s="387" t="str">
        <f t="shared" si="510"/>
        <v/>
      </c>
      <c r="EH215" s="388"/>
      <c r="EI215" s="389"/>
      <c r="EJ215" s="389"/>
      <c r="EK215" s="390"/>
      <c r="EL215" s="391"/>
      <c r="EM215" s="392"/>
      <c r="EN215" s="393"/>
      <c r="EO215" s="394"/>
      <c r="EP215" s="386"/>
      <c r="EQ215" s="397"/>
      <c r="ER215" s="415"/>
      <c r="ES215" s="387" t="str">
        <f t="shared" si="511"/>
        <v/>
      </c>
      <c r="ET215" s="388"/>
      <c r="EU215" s="389"/>
      <c r="EV215" s="389"/>
      <c r="EW215" s="390"/>
      <c r="EX215" s="391"/>
      <c r="EY215" s="392"/>
      <c r="EZ215" s="393"/>
      <c r="FA215" s="394"/>
      <c r="FB215" s="386"/>
      <c r="FC215" s="397"/>
      <c r="FD215" s="418"/>
      <c r="FE215" s="387">
        <f t="shared" si="512"/>
        <v>39351</v>
      </c>
      <c r="FF215" s="388" t="s">
        <v>370</v>
      </c>
      <c r="FG215" s="389">
        <v>39321</v>
      </c>
      <c r="FH215" s="389">
        <v>39351</v>
      </c>
      <c r="FI215" s="390" t="s">
        <v>687</v>
      </c>
      <c r="FJ215" s="391" t="s">
        <v>688</v>
      </c>
      <c r="FK215" s="392" t="s">
        <v>677</v>
      </c>
      <c r="FL215" s="393" t="s">
        <v>1335</v>
      </c>
      <c r="FM215" s="394" t="s">
        <v>689</v>
      </c>
      <c r="FN215" s="386" t="s">
        <v>292</v>
      </c>
      <c r="FO215" s="397"/>
      <c r="FP215" s="418"/>
      <c r="FQ215" s="387" t="str">
        <f t="shared" si="513"/>
        <v/>
      </c>
      <c r="FR215" s="388"/>
      <c r="FS215" s="389"/>
      <c r="FT215" s="389"/>
      <c r="FU215" s="390"/>
      <c r="FV215" s="391"/>
      <c r="FW215" s="392"/>
      <c r="FX215" s="393"/>
      <c r="FY215" s="394"/>
      <c r="FZ215" s="386"/>
      <c r="GA215" s="395"/>
      <c r="GB215" s="418"/>
      <c r="GC215" s="387" t="str">
        <f t="shared" si="514"/>
        <v/>
      </c>
      <c r="GD215" s="388"/>
      <c r="GE215" s="389"/>
      <c r="GF215" s="389"/>
      <c r="GG215" s="390"/>
      <c r="GH215" s="391"/>
      <c r="GI215" s="392"/>
      <c r="GJ215" s="393"/>
      <c r="GK215" s="394"/>
      <c r="GL215" s="386"/>
      <c r="GM215" s="397"/>
      <c r="GN215" s="418"/>
      <c r="GO215" s="387" t="str">
        <f t="shared" si="515"/>
        <v/>
      </c>
      <c r="GP215" s="388"/>
      <c r="GQ215" s="389"/>
      <c r="GR215" s="389"/>
      <c r="GS215" s="390"/>
      <c r="GT215" s="391"/>
      <c r="GU215" s="392"/>
      <c r="GV215" s="393"/>
      <c r="GW215" s="394"/>
      <c r="GX215" s="386"/>
      <c r="GY215" s="395"/>
      <c r="GZ215" s="418"/>
      <c r="HA215" s="387" t="str">
        <f t="shared" si="516"/>
        <v/>
      </c>
      <c r="HB215" s="388"/>
      <c r="HC215" s="389"/>
      <c r="HD215" s="389"/>
      <c r="HE215" s="390"/>
      <c r="HF215" s="391"/>
      <c r="HG215" s="392"/>
      <c r="HH215" s="393"/>
      <c r="HI215" s="394"/>
      <c r="HJ215" s="386"/>
      <c r="HK215" s="397"/>
      <c r="HM215" s="387">
        <f t="shared" si="517"/>
        <v>40788</v>
      </c>
      <c r="HN215" s="388" t="s">
        <v>1471</v>
      </c>
      <c r="HO215" s="396">
        <v>40430</v>
      </c>
      <c r="HP215" s="389">
        <v>40557</v>
      </c>
      <c r="HQ215" s="390" t="s">
        <v>1579</v>
      </c>
      <c r="HR215" s="391" t="s">
        <v>632</v>
      </c>
      <c r="HS215" s="392" t="s">
        <v>677</v>
      </c>
      <c r="HT215" s="393" t="s">
        <v>1336</v>
      </c>
      <c r="HU215" s="394" t="s">
        <v>1580</v>
      </c>
      <c r="HV215" s="386" t="s">
        <v>292</v>
      </c>
      <c r="HW215" s="395"/>
      <c r="HY215" s="387" t="str">
        <f t="shared" si="518"/>
        <v/>
      </c>
      <c r="HZ215" s="388" t="s">
        <v>292</v>
      </c>
      <c r="IA215" s="419" t="s">
        <v>292</v>
      </c>
      <c r="IB215" s="419" t="s">
        <v>292</v>
      </c>
      <c r="IC215" s="390" t="s">
        <v>292</v>
      </c>
      <c r="ID215" s="391" t="s">
        <v>292</v>
      </c>
      <c r="IE215" s="392" t="s">
        <v>292</v>
      </c>
      <c r="IF215" s="393" t="s">
        <v>292</v>
      </c>
      <c r="IG215" s="394" t="s">
        <v>292</v>
      </c>
      <c r="IH215" s="386" t="s">
        <v>292</v>
      </c>
      <c r="II215" s="395"/>
      <c r="IK215" s="387" t="str">
        <f t="shared" si="519"/>
        <v/>
      </c>
      <c r="IL215" s="388" t="s">
        <v>292</v>
      </c>
      <c r="IM215" s="419" t="s">
        <v>292</v>
      </c>
      <c r="IN215" s="419" t="s">
        <v>292</v>
      </c>
      <c r="IO215" s="390" t="s">
        <v>292</v>
      </c>
      <c r="IP215" s="391" t="s">
        <v>292</v>
      </c>
      <c r="IQ215" s="392" t="s">
        <v>292</v>
      </c>
      <c r="IR215" s="393" t="s">
        <v>292</v>
      </c>
      <c r="IS215" s="394" t="s">
        <v>292</v>
      </c>
      <c r="IT215" s="386" t="s">
        <v>292</v>
      </c>
      <c r="IU215" s="395"/>
      <c r="IV215" s="364" t="s">
        <v>292</v>
      </c>
      <c r="IW215" s="387" t="str">
        <f t="shared" si="456"/>
        <v/>
      </c>
      <c r="IX215" s="388" t="str">
        <f t="shared" si="457"/>
        <v/>
      </c>
      <c r="IY215" s="419" t="str">
        <f t="shared" si="462"/>
        <v/>
      </c>
      <c r="IZ215" s="396" t="str">
        <f t="shared" si="463"/>
        <v/>
      </c>
      <c r="JA215" s="390" t="str">
        <f t="shared" si="458"/>
        <v/>
      </c>
      <c r="JB215" s="391" t="str">
        <f t="shared" si="464"/>
        <v/>
      </c>
      <c r="JC215" s="392" t="str">
        <f t="shared" si="459"/>
        <v/>
      </c>
      <c r="JD215" s="393" t="str">
        <f t="shared" si="460"/>
        <v/>
      </c>
      <c r="JE215" s="394" t="str">
        <f t="shared" si="455"/>
        <v/>
      </c>
      <c r="JF215" s="386" t="str">
        <f t="shared" si="461"/>
        <v/>
      </c>
      <c r="JG215" s="395"/>
      <c r="JH215" s="420" t="s">
        <v>292</v>
      </c>
      <c r="JI215" s="387" t="str">
        <f t="shared" si="619"/>
        <v/>
      </c>
      <c r="JJ215" s="388" t="str">
        <f t="shared" si="620"/>
        <v/>
      </c>
      <c r="JK215" s="419" t="str">
        <f t="shared" si="621"/>
        <v/>
      </c>
      <c r="JL215" s="396" t="str">
        <f t="shared" si="622"/>
        <v/>
      </c>
      <c r="JM215" s="390" t="str">
        <f t="shared" si="623"/>
        <v/>
      </c>
      <c r="JN215" s="391" t="str">
        <f t="shared" si="624"/>
        <v/>
      </c>
      <c r="JO215" s="392" t="str">
        <f t="shared" si="625"/>
        <v/>
      </c>
      <c r="JP215" s="393" t="str">
        <f t="shared" si="626"/>
        <v/>
      </c>
      <c r="JQ215" s="394" t="str">
        <f t="shared" si="627"/>
        <v/>
      </c>
      <c r="JR215" s="386" t="str">
        <f t="shared" si="628"/>
        <v/>
      </c>
      <c r="JS215" s="395"/>
      <c r="JT215" s="420" t="s">
        <v>292</v>
      </c>
      <c r="JU215" s="387" t="str">
        <f t="shared" si="606"/>
        <v/>
      </c>
      <c r="JV215" s="388" t="str">
        <f t="shared" si="607"/>
        <v/>
      </c>
      <c r="JW215" s="419" t="str">
        <f t="shared" si="608"/>
        <v/>
      </c>
      <c r="JX215" s="396" t="str">
        <f t="shared" si="609"/>
        <v/>
      </c>
      <c r="JY215" s="390" t="str">
        <f t="shared" si="610"/>
        <v/>
      </c>
      <c r="JZ215" s="391" t="str">
        <f t="shared" si="611"/>
        <v/>
      </c>
      <c r="KA215" s="392" t="str">
        <f t="shared" si="612"/>
        <v/>
      </c>
      <c r="KB215" s="393" t="str">
        <f t="shared" si="613"/>
        <v/>
      </c>
      <c r="KC215" s="394" t="str">
        <f t="shared" si="614"/>
        <v/>
      </c>
      <c r="KD215" s="386" t="str">
        <f t="shared" si="615"/>
        <v/>
      </c>
      <c r="KE215" s="395"/>
      <c r="KG215" s="387" t="str">
        <f t="shared" si="596"/>
        <v/>
      </c>
      <c r="KH215" s="388" t="str">
        <f t="shared" si="597"/>
        <v/>
      </c>
      <c r="KI215" s="419" t="str">
        <f t="shared" si="598"/>
        <v/>
      </c>
      <c r="KJ215" s="396" t="str">
        <f t="shared" si="599"/>
        <v/>
      </c>
      <c r="KK215" s="390" t="str">
        <f t="shared" si="600"/>
        <v/>
      </c>
      <c r="KL215" s="391" t="str">
        <f t="shared" si="616"/>
        <v/>
      </c>
      <c r="KM215" s="392" t="str">
        <f t="shared" si="601"/>
        <v/>
      </c>
      <c r="KN215" s="393" t="str">
        <f t="shared" si="602"/>
        <v/>
      </c>
      <c r="KO215" s="394" t="str">
        <f t="shared" si="603"/>
        <v/>
      </c>
      <c r="KP215" s="386" t="str">
        <f t="shared" si="604"/>
        <v/>
      </c>
      <c r="KQ215" s="395"/>
    </row>
    <row r="216" spans="1:304" ht="13.5" customHeight="1">
      <c r="A216" s="385"/>
      <c r="B216" s="415" t="s">
        <v>342</v>
      </c>
      <c r="E216" s="387" t="str">
        <f t="shared" si="499"/>
        <v/>
      </c>
      <c r="F216" s="399"/>
      <c r="G216" s="389" t="s">
        <v>292</v>
      </c>
      <c r="H216" s="389" t="s">
        <v>292</v>
      </c>
      <c r="I216" s="400"/>
      <c r="J216" s="391" t="s">
        <v>292</v>
      </c>
      <c r="K216" s="401"/>
      <c r="L216" s="393"/>
      <c r="M216" s="402"/>
      <c r="O216" s="397"/>
      <c r="P216" s="415"/>
      <c r="Q216" s="387" t="str">
        <f t="shared" si="500"/>
        <v/>
      </c>
      <c r="R216" s="399"/>
      <c r="S216" s="389" t="s">
        <v>292</v>
      </c>
      <c r="T216" s="389" t="s">
        <v>292</v>
      </c>
      <c r="U216" s="400"/>
      <c r="V216" s="391" t="s">
        <v>292</v>
      </c>
      <c r="W216" s="401"/>
      <c r="X216" s="393"/>
      <c r="Y216" s="402"/>
      <c r="AA216" s="397"/>
      <c r="AB216" s="415"/>
      <c r="AC216" s="387" t="str">
        <f t="shared" si="501"/>
        <v/>
      </c>
      <c r="AD216" s="399"/>
      <c r="AE216" s="389" t="s">
        <v>292</v>
      </c>
      <c r="AF216" s="389" t="s">
        <v>292</v>
      </c>
      <c r="AG216" s="400"/>
      <c r="AH216" s="391" t="s">
        <v>292</v>
      </c>
      <c r="AI216" s="401"/>
      <c r="AJ216" s="393"/>
      <c r="AK216" s="402"/>
      <c r="AL216" s="386"/>
      <c r="AM216" s="397"/>
      <c r="AN216" s="415"/>
      <c r="AO216" s="387" t="str">
        <f t="shared" si="502"/>
        <v/>
      </c>
      <c r="AP216" s="399"/>
      <c r="AQ216" s="389" t="s">
        <v>292</v>
      </c>
      <c r="AR216" s="389" t="s">
        <v>292</v>
      </c>
      <c r="AS216" s="400"/>
      <c r="AT216" s="391" t="s">
        <v>292</v>
      </c>
      <c r="AU216" s="401"/>
      <c r="AV216" s="393"/>
      <c r="AW216" s="402"/>
      <c r="AX216" s="386"/>
      <c r="AY216" s="397"/>
      <c r="AZ216" s="415"/>
      <c r="BA216" s="387" t="str">
        <f t="shared" si="503"/>
        <v/>
      </c>
      <c r="BB216" s="399"/>
      <c r="BC216" s="389" t="s">
        <v>292</v>
      </c>
      <c r="BD216" s="389" t="s">
        <v>292</v>
      </c>
      <c r="BE216" s="400"/>
      <c r="BF216" s="391" t="s">
        <v>292</v>
      </c>
      <c r="BG216" s="401"/>
      <c r="BH216" s="393"/>
      <c r="BI216" s="402"/>
      <c r="BJ216" s="386"/>
      <c r="BK216" s="397"/>
      <c r="BL216" s="415"/>
      <c r="BM216" s="387" t="str">
        <f t="shared" si="504"/>
        <v/>
      </c>
      <c r="BN216" s="399"/>
      <c r="BO216" s="389" t="s">
        <v>292</v>
      </c>
      <c r="BP216" s="389" t="s">
        <v>292</v>
      </c>
      <c r="BQ216" s="400"/>
      <c r="BR216" s="391" t="s">
        <v>292</v>
      </c>
      <c r="BS216" s="401"/>
      <c r="BT216" s="393"/>
      <c r="BU216" s="402"/>
      <c r="BV216" s="386"/>
      <c r="BW216" s="397"/>
      <c r="BX216" s="421"/>
      <c r="BY216" s="387" t="str">
        <f t="shared" si="505"/>
        <v/>
      </c>
      <c r="BZ216" s="399"/>
      <c r="CA216" s="389" t="s">
        <v>292</v>
      </c>
      <c r="CB216" s="389" t="s">
        <v>292</v>
      </c>
      <c r="CC216" s="400"/>
      <c r="CD216" s="391" t="s">
        <v>292</v>
      </c>
      <c r="CE216" s="401"/>
      <c r="CF216" s="393"/>
      <c r="CG216" s="402"/>
      <c r="CH216" s="386"/>
      <c r="CI216" s="397"/>
      <c r="CJ216" s="421"/>
      <c r="CK216" s="387" t="str">
        <f t="shared" si="506"/>
        <v/>
      </c>
      <c r="CL216" s="399"/>
      <c r="CM216" s="389" t="s">
        <v>292</v>
      </c>
      <c r="CN216" s="389" t="s">
        <v>292</v>
      </c>
      <c r="CO216" s="400"/>
      <c r="CP216" s="391" t="s">
        <v>292</v>
      </c>
      <c r="CQ216" s="401"/>
      <c r="CR216" s="393"/>
      <c r="CS216" s="402"/>
      <c r="CT216" s="386"/>
      <c r="CU216" s="397"/>
      <c r="CV216" s="415"/>
      <c r="CW216" s="387" t="str">
        <f t="shared" si="507"/>
        <v/>
      </c>
      <c r="CX216" s="388" t="s">
        <v>292</v>
      </c>
      <c r="CY216" s="389" t="s">
        <v>292</v>
      </c>
      <c r="CZ216" s="389" t="s">
        <v>292</v>
      </c>
      <c r="DA216" s="390" t="s">
        <v>292</v>
      </c>
      <c r="DB216" s="391" t="s">
        <v>292</v>
      </c>
      <c r="DC216" s="392" t="s">
        <v>292</v>
      </c>
      <c r="DD216" s="393" t="s">
        <v>292</v>
      </c>
      <c r="DE216" s="394" t="s">
        <v>292</v>
      </c>
      <c r="DF216" s="386"/>
      <c r="DG216" s="397"/>
      <c r="DH216" s="415"/>
      <c r="DI216" s="387" t="str">
        <f t="shared" si="508"/>
        <v/>
      </c>
      <c r="DJ216" s="388" t="s">
        <v>292</v>
      </c>
      <c r="DK216" s="389" t="s">
        <v>292</v>
      </c>
      <c r="DL216" s="389" t="s">
        <v>292</v>
      </c>
      <c r="DM216" s="390" t="s">
        <v>292</v>
      </c>
      <c r="DN216" s="391" t="s">
        <v>292</v>
      </c>
      <c r="DO216" s="392" t="s">
        <v>292</v>
      </c>
      <c r="DP216" s="393" t="s">
        <v>292</v>
      </c>
      <c r="DQ216" s="394" t="s">
        <v>292</v>
      </c>
      <c r="DR216" s="386" t="s">
        <v>292</v>
      </c>
      <c r="DS216" s="397"/>
      <c r="DT216" s="415"/>
      <c r="DU216" s="387" t="str">
        <f t="shared" si="509"/>
        <v/>
      </c>
      <c r="DV216" s="388" t="s">
        <v>292</v>
      </c>
      <c r="DW216" s="389" t="s">
        <v>292</v>
      </c>
      <c r="DX216" s="389" t="s">
        <v>292</v>
      </c>
      <c r="DY216" s="390" t="s">
        <v>292</v>
      </c>
      <c r="DZ216" s="391" t="s">
        <v>292</v>
      </c>
      <c r="EA216" s="392" t="s">
        <v>292</v>
      </c>
      <c r="EB216" s="393" t="s">
        <v>292</v>
      </c>
      <c r="EC216" s="394" t="s">
        <v>292</v>
      </c>
      <c r="ED216" s="386" t="s">
        <v>292</v>
      </c>
      <c r="EE216" s="397"/>
      <c r="EF216" s="415"/>
      <c r="EG216" s="387" t="str">
        <f t="shared" si="510"/>
        <v/>
      </c>
      <c r="EH216" s="388" t="s">
        <v>292</v>
      </c>
      <c r="EI216" s="389" t="s">
        <v>292</v>
      </c>
      <c r="EJ216" s="389" t="s">
        <v>292</v>
      </c>
      <c r="EK216" s="390" t="s">
        <v>292</v>
      </c>
      <c r="EL216" s="391" t="s">
        <v>292</v>
      </c>
      <c r="EM216" s="392" t="s">
        <v>292</v>
      </c>
      <c r="EN216" s="393" t="s">
        <v>292</v>
      </c>
      <c r="EO216" s="394" t="s">
        <v>292</v>
      </c>
      <c r="EP216" s="386" t="s">
        <v>292</v>
      </c>
      <c r="EQ216" s="397"/>
      <c r="ER216" s="415"/>
      <c r="ES216" s="387" t="str">
        <f t="shared" si="511"/>
        <v/>
      </c>
      <c r="ET216" s="388" t="s">
        <v>292</v>
      </c>
      <c r="EU216" s="389" t="s">
        <v>292</v>
      </c>
      <c r="EV216" s="389" t="s">
        <v>292</v>
      </c>
      <c r="EW216" s="390" t="s">
        <v>292</v>
      </c>
      <c r="EX216" s="391" t="s">
        <v>292</v>
      </c>
      <c r="EY216" s="392" t="s">
        <v>292</v>
      </c>
      <c r="EZ216" s="393" t="s">
        <v>292</v>
      </c>
      <c r="FA216" s="394" t="s">
        <v>292</v>
      </c>
      <c r="FB216" s="386"/>
      <c r="FC216" s="397"/>
      <c r="FD216" s="418"/>
      <c r="FE216" s="387" t="str">
        <f t="shared" si="512"/>
        <v/>
      </c>
      <c r="FF216" s="388" t="s">
        <v>292</v>
      </c>
      <c r="FG216" s="389" t="s">
        <v>292</v>
      </c>
      <c r="FH216" s="389" t="s">
        <v>292</v>
      </c>
      <c r="FI216" s="390" t="s">
        <v>292</v>
      </c>
      <c r="FJ216" s="391" t="s">
        <v>292</v>
      </c>
      <c r="FK216" s="392" t="s">
        <v>292</v>
      </c>
      <c r="FL216" s="393" t="s">
        <v>292</v>
      </c>
      <c r="FM216" s="394" t="s">
        <v>292</v>
      </c>
      <c r="FN216" s="386" t="s">
        <v>292</v>
      </c>
      <c r="FO216" s="397"/>
      <c r="FP216" s="418"/>
      <c r="FQ216" s="387" t="str">
        <f t="shared" si="513"/>
        <v/>
      </c>
      <c r="FR216" s="388" t="s">
        <v>292</v>
      </c>
      <c r="FS216" s="389" t="s">
        <v>292</v>
      </c>
      <c r="FT216" s="389" t="s">
        <v>292</v>
      </c>
      <c r="FU216" s="390" t="s">
        <v>292</v>
      </c>
      <c r="FV216" s="391" t="s">
        <v>292</v>
      </c>
      <c r="FW216" s="392" t="s">
        <v>292</v>
      </c>
      <c r="FX216" s="393" t="s">
        <v>292</v>
      </c>
      <c r="FY216" s="394" t="s">
        <v>292</v>
      </c>
      <c r="FZ216" s="386" t="s">
        <v>292</v>
      </c>
      <c r="GA216" s="395"/>
      <c r="GB216" s="418"/>
      <c r="GC216" s="387">
        <f t="shared" si="514"/>
        <v>39715</v>
      </c>
      <c r="GD216" s="388" t="s">
        <v>373</v>
      </c>
      <c r="GE216" s="389">
        <v>39662</v>
      </c>
      <c r="GF216" s="389">
        <v>39715</v>
      </c>
      <c r="GG216" s="390" t="s">
        <v>1241</v>
      </c>
      <c r="GH216" s="391" t="s">
        <v>629</v>
      </c>
      <c r="GI216" s="392" t="s">
        <v>677</v>
      </c>
      <c r="GJ216" s="393" t="s">
        <v>1335</v>
      </c>
      <c r="GK216" s="394" t="s">
        <v>1242</v>
      </c>
      <c r="GL216" s="386" t="s">
        <v>292</v>
      </c>
      <c r="GM216" s="397"/>
      <c r="GN216" s="418"/>
      <c r="GO216" s="387" t="str">
        <f t="shared" si="515"/>
        <v/>
      </c>
      <c r="GP216" s="388" t="s">
        <v>292</v>
      </c>
      <c r="GQ216" s="389" t="s">
        <v>292</v>
      </c>
      <c r="GR216" s="389" t="s">
        <v>292</v>
      </c>
      <c r="GS216" s="390" t="s">
        <v>292</v>
      </c>
      <c r="GT216" s="391" t="s">
        <v>292</v>
      </c>
      <c r="GU216" s="392" t="s">
        <v>292</v>
      </c>
      <c r="GV216" s="393" t="s">
        <v>292</v>
      </c>
      <c r="GW216" s="394" t="s">
        <v>292</v>
      </c>
      <c r="GX216" s="386" t="s">
        <v>292</v>
      </c>
      <c r="GY216" s="395"/>
      <c r="GZ216" s="415"/>
      <c r="HA216" s="387" t="str">
        <f t="shared" si="516"/>
        <v/>
      </c>
      <c r="HB216" s="388" t="s">
        <v>292</v>
      </c>
      <c r="HC216" s="389" t="s">
        <v>292</v>
      </c>
      <c r="HD216" s="389" t="s">
        <v>292</v>
      </c>
      <c r="HE216" s="390" t="s">
        <v>292</v>
      </c>
      <c r="HF216" s="391" t="s">
        <v>292</v>
      </c>
      <c r="HG216" s="392" t="s">
        <v>292</v>
      </c>
      <c r="HH216" s="393" t="s">
        <v>292</v>
      </c>
      <c r="HI216" s="394" t="s">
        <v>292</v>
      </c>
      <c r="HJ216" s="386" t="s">
        <v>292</v>
      </c>
      <c r="HK216" s="397"/>
      <c r="HM216" s="387" t="str">
        <f t="shared" si="517"/>
        <v/>
      </c>
      <c r="HN216" s="388" t="s">
        <v>292</v>
      </c>
      <c r="HO216" s="396"/>
      <c r="HP216" s="389"/>
      <c r="HQ216" s="390" t="s">
        <v>292</v>
      </c>
      <c r="HR216" s="391" t="s">
        <v>292</v>
      </c>
      <c r="HS216" s="392" t="s">
        <v>292</v>
      </c>
      <c r="HT216" s="393" t="s">
        <v>292</v>
      </c>
      <c r="HU216" s="394" t="s">
        <v>292</v>
      </c>
      <c r="HV216" s="386" t="s">
        <v>292</v>
      </c>
      <c r="HW216" s="395"/>
      <c r="HY216" s="387" t="str">
        <f t="shared" si="518"/>
        <v/>
      </c>
      <c r="HZ216" s="388" t="s">
        <v>292</v>
      </c>
      <c r="IA216" s="419" t="s">
        <v>292</v>
      </c>
      <c r="IB216" s="419" t="s">
        <v>292</v>
      </c>
      <c r="IC216" s="390" t="s">
        <v>292</v>
      </c>
      <c r="ID216" s="391" t="s">
        <v>292</v>
      </c>
      <c r="IE216" s="392" t="s">
        <v>292</v>
      </c>
      <c r="IF216" s="393" t="s">
        <v>292</v>
      </c>
      <c r="IG216" s="394" t="s">
        <v>292</v>
      </c>
      <c r="IH216" s="386" t="s">
        <v>292</v>
      </c>
      <c r="II216" s="395"/>
      <c r="IK216" s="387" t="str">
        <f t="shared" si="519"/>
        <v/>
      </c>
      <c r="IL216" s="388" t="s">
        <v>292</v>
      </c>
      <c r="IM216" s="419" t="s">
        <v>292</v>
      </c>
      <c r="IN216" s="419" t="s">
        <v>292</v>
      </c>
      <c r="IO216" s="390" t="s">
        <v>292</v>
      </c>
      <c r="IP216" s="391" t="s">
        <v>292</v>
      </c>
      <c r="IQ216" s="392" t="s">
        <v>292</v>
      </c>
      <c r="IR216" s="393" t="s">
        <v>292</v>
      </c>
      <c r="IS216" s="394" t="s">
        <v>292</v>
      </c>
      <c r="IT216" s="386" t="s">
        <v>292</v>
      </c>
      <c r="IU216" s="395"/>
      <c r="IV216" s="364" t="s">
        <v>292</v>
      </c>
      <c r="IW216" s="387" t="str">
        <f t="shared" si="456"/>
        <v/>
      </c>
      <c r="IX216" s="388" t="str">
        <f t="shared" si="457"/>
        <v/>
      </c>
      <c r="IY216" s="419" t="str">
        <f t="shared" si="462"/>
        <v/>
      </c>
      <c r="IZ216" s="396" t="str">
        <f t="shared" si="463"/>
        <v/>
      </c>
      <c r="JA216" s="390" t="str">
        <f t="shared" si="458"/>
        <v/>
      </c>
      <c r="JB216" s="391" t="str">
        <f t="shared" si="464"/>
        <v/>
      </c>
      <c r="JC216" s="392" t="str">
        <f t="shared" si="459"/>
        <v/>
      </c>
      <c r="JD216" s="393" t="str">
        <f t="shared" si="460"/>
        <v/>
      </c>
      <c r="JE216" s="394" t="str">
        <f t="shared" si="455"/>
        <v/>
      </c>
      <c r="JF216" s="386" t="str">
        <f t="shared" si="461"/>
        <v/>
      </c>
      <c r="JG216" s="395"/>
      <c r="JH216" s="420" t="s">
        <v>292</v>
      </c>
      <c r="JI216" s="387" t="str">
        <f t="shared" si="619"/>
        <v/>
      </c>
      <c r="JJ216" s="388" t="str">
        <f t="shared" si="620"/>
        <v/>
      </c>
      <c r="JK216" s="419" t="str">
        <f t="shared" si="621"/>
        <v/>
      </c>
      <c r="JL216" s="396" t="str">
        <f t="shared" si="622"/>
        <v/>
      </c>
      <c r="JM216" s="390" t="str">
        <f t="shared" si="623"/>
        <v/>
      </c>
      <c r="JN216" s="391" t="str">
        <f t="shared" si="624"/>
        <v/>
      </c>
      <c r="JO216" s="392" t="str">
        <f t="shared" si="625"/>
        <v/>
      </c>
      <c r="JP216" s="393" t="str">
        <f t="shared" si="626"/>
        <v/>
      </c>
      <c r="JQ216" s="394" t="str">
        <f t="shared" si="627"/>
        <v/>
      </c>
      <c r="JR216" s="386" t="str">
        <f t="shared" si="628"/>
        <v/>
      </c>
      <c r="JS216" s="395"/>
      <c r="JT216" s="420" t="s">
        <v>292</v>
      </c>
      <c r="JU216" s="387" t="str">
        <f t="shared" si="606"/>
        <v/>
      </c>
      <c r="JV216" s="388" t="str">
        <f t="shared" si="607"/>
        <v/>
      </c>
      <c r="JW216" s="419" t="str">
        <f t="shared" si="608"/>
        <v/>
      </c>
      <c r="JX216" s="396" t="str">
        <f t="shared" si="609"/>
        <v/>
      </c>
      <c r="JY216" s="390" t="str">
        <f t="shared" si="610"/>
        <v/>
      </c>
      <c r="JZ216" s="391" t="str">
        <f t="shared" si="611"/>
        <v/>
      </c>
      <c r="KA216" s="392" t="str">
        <f t="shared" si="612"/>
        <v/>
      </c>
      <c r="KB216" s="393" t="str">
        <f t="shared" si="613"/>
        <v/>
      </c>
      <c r="KC216" s="394" t="str">
        <f t="shared" si="614"/>
        <v/>
      </c>
      <c r="KD216" s="386" t="str">
        <f t="shared" si="615"/>
        <v/>
      </c>
      <c r="KE216" s="395"/>
      <c r="KG216" s="387" t="str">
        <f t="shared" si="596"/>
        <v/>
      </c>
      <c r="KH216" s="388" t="str">
        <f t="shared" si="597"/>
        <v/>
      </c>
      <c r="KI216" s="419" t="str">
        <f t="shared" si="598"/>
        <v/>
      </c>
      <c r="KJ216" s="396" t="str">
        <f t="shared" si="599"/>
        <v/>
      </c>
      <c r="KK216" s="390" t="str">
        <f t="shared" si="600"/>
        <v/>
      </c>
      <c r="KL216" s="391" t="str">
        <f t="shared" si="616"/>
        <v/>
      </c>
      <c r="KM216" s="392" t="str">
        <f t="shared" si="601"/>
        <v/>
      </c>
      <c r="KN216" s="393" t="str">
        <f t="shared" si="602"/>
        <v/>
      </c>
      <c r="KO216" s="394" t="str">
        <f t="shared" si="603"/>
        <v/>
      </c>
      <c r="KP216" s="386" t="str">
        <f t="shared" si="604"/>
        <v/>
      </c>
      <c r="KQ216" s="395"/>
    </row>
    <row r="217" spans="1:304" ht="13.5" customHeight="1">
      <c r="A217" s="385"/>
      <c r="B217" s="428" t="s">
        <v>343</v>
      </c>
      <c r="E217" s="387" t="str">
        <f t="shared" si="499"/>
        <v/>
      </c>
      <c r="F217" s="399"/>
      <c r="G217" s="389" t="s">
        <v>292</v>
      </c>
      <c r="H217" s="389" t="s">
        <v>292</v>
      </c>
      <c r="I217" s="400"/>
      <c r="J217" s="391" t="s">
        <v>292</v>
      </c>
      <c r="K217" s="401"/>
      <c r="L217" s="393"/>
      <c r="M217" s="402"/>
      <c r="O217" s="397"/>
      <c r="P217" s="415"/>
      <c r="Q217" s="387" t="str">
        <f t="shared" si="500"/>
        <v/>
      </c>
      <c r="R217" s="399"/>
      <c r="S217" s="389" t="s">
        <v>292</v>
      </c>
      <c r="T217" s="389" t="s">
        <v>292</v>
      </c>
      <c r="U217" s="400"/>
      <c r="V217" s="391" t="s">
        <v>292</v>
      </c>
      <c r="W217" s="401"/>
      <c r="X217" s="393"/>
      <c r="Y217" s="402"/>
      <c r="AA217" s="397"/>
      <c r="AB217" s="415"/>
      <c r="AC217" s="387" t="str">
        <f t="shared" si="501"/>
        <v/>
      </c>
      <c r="AD217" s="399"/>
      <c r="AE217" s="389" t="s">
        <v>292</v>
      </c>
      <c r="AF217" s="389" t="s">
        <v>292</v>
      </c>
      <c r="AG217" s="400"/>
      <c r="AH217" s="391" t="s">
        <v>292</v>
      </c>
      <c r="AI217" s="401"/>
      <c r="AJ217" s="393"/>
      <c r="AK217" s="402"/>
      <c r="AL217" s="386"/>
      <c r="AM217" s="397"/>
      <c r="AN217" s="415"/>
      <c r="AO217" s="387" t="str">
        <f t="shared" si="502"/>
        <v/>
      </c>
      <c r="AP217" s="399"/>
      <c r="AQ217" s="389" t="s">
        <v>292</v>
      </c>
      <c r="AR217" s="389" t="s">
        <v>292</v>
      </c>
      <c r="AS217" s="400"/>
      <c r="AT217" s="391" t="s">
        <v>292</v>
      </c>
      <c r="AU217" s="401"/>
      <c r="AV217" s="393"/>
      <c r="AW217" s="402"/>
      <c r="AX217" s="386"/>
      <c r="AY217" s="397"/>
      <c r="AZ217" s="415"/>
      <c r="BA217" s="387" t="str">
        <f t="shared" si="503"/>
        <v/>
      </c>
      <c r="BB217" s="399"/>
      <c r="BC217" s="389" t="s">
        <v>292</v>
      </c>
      <c r="BD217" s="389" t="s">
        <v>292</v>
      </c>
      <c r="BE217" s="400"/>
      <c r="BF217" s="391" t="s">
        <v>292</v>
      </c>
      <c r="BG217" s="401"/>
      <c r="BH217" s="393"/>
      <c r="BI217" s="402"/>
      <c r="BJ217" s="386"/>
      <c r="BK217" s="397"/>
      <c r="BL217" s="415"/>
      <c r="BM217" s="387" t="str">
        <f t="shared" si="504"/>
        <v/>
      </c>
      <c r="BN217" s="399"/>
      <c r="BO217" s="389" t="s">
        <v>292</v>
      </c>
      <c r="BP217" s="389" t="s">
        <v>292</v>
      </c>
      <c r="BQ217" s="400"/>
      <c r="BR217" s="391" t="s">
        <v>292</v>
      </c>
      <c r="BS217" s="401"/>
      <c r="BT217" s="393"/>
      <c r="BU217" s="402"/>
      <c r="BV217" s="386"/>
      <c r="BW217" s="397"/>
      <c r="BX217" s="421"/>
      <c r="BY217" s="387" t="str">
        <f t="shared" si="505"/>
        <v/>
      </c>
      <c r="BZ217" s="399"/>
      <c r="CA217" s="389" t="s">
        <v>292</v>
      </c>
      <c r="CB217" s="389" t="s">
        <v>292</v>
      </c>
      <c r="CC217" s="400"/>
      <c r="CD217" s="391" t="s">
        <v>292</v>
      </c>
      <c r="CE217" s="401"/>
      <c r="CF217" s="393"/>
      <c r="CG217" s="402"/>
      <c r="CH217" s="386"/>
      <c r="CI217" s="397"/>
      <c r="CJ217" s="421"/>
      <c r="CK217" s="387" t="str">
        <f t="shared" si="506"/>
        <v/>
      </c>
      <c r="CL217" s="399"/>
      <c r="CM217" s="389" t="s">
        <v>292</v>
      </c>
      <c r="CN217" s="389" t="s">
        <v>292</v>
      </c>
      <c r="CO217" s="400"/>
      <c r="CP217" s="391" t="s">
        <v>292</v>
      </c>
      <c r="CQ217" s="401"/>
      <c r="CR217" s="393"/>
      <c r="CS217" s="402"/>
      <c r="CT217" s="386"/>
      <c r="CU217" s="397"/>
      <c r="CV217" s="415"/>
      <c r="CW217" s="387" t="str">
        <f t="shared" si="507"/>
        <v/>
      </c>
      <c r="CX217" s="388" t="s">
        <v>292</v>
      </c>
      <c r="CY217" s="389" t="s">
        <v>292</v>
      </c>
      <c r="CZ217" s="389" t="s">
        <v>292</v>
      </c>
      <c r="DA217" s="390" t="s">
        <v>292</v>
      </c>
      <c r="DB217" s="391" t="s">
        <v>292</v>
      </c>
      <c r="DC217" s="392" t="s">
        <v>292</v>
      </c>
      <c r="DD217" s="393" t="s">
        <v>292</v>
      </c>
      <c r="DE217" s="394" t="s">
        <v>292</v>
      </c>
      <c r="DF217" s="386"/>
      <c r="DG217" s="397"/>
      <c r="DH217" s="415"/>
      <c r="DI217" s="387">
        <f t="shared" si="508"/>
        <v>37007</v>
      </c>
      <c r="DJ217" s="388" t="s">
        <v>366</v>
      </c>
      <c r="DK217" s="389">
        <v>36865</v>
      </c>
      <c r="DL217" s="389">
        <v>36914</v>
      </c>
      <c r="DM217" s="390" t="s">
        <v>642</v>
      </c>
      <c r="DN217" s="391" t="s">
        <v>632</v>
      </c>
      <c r="DO217" s="392" t="s">
        <v>615</v>
      </c>
      <c r="DP217" s="393" t="s">
        <v>1335</v>
      </c>
      <c r="DQ217" s="394" t="s">
        <v>643</v>
      </c>
      <c r="DR217" s="386" t="s">
        <v>292</v>
      </c>
      <c r="DS217" s="397"/>
      <c r="DT217" s="415"/>
      <c r="DU217" s="387">
        <f t="shared" si="509"/>
        <v>37944</v>
      </c>
      <c r="DV217" s="388" t="s">
        <v>367</v>
      </c>
      <c r="DW217" s="389">
        <v>37007</v>
      </c>
      <c r="DX217" s="389">
        <v>37295</v>
      </c>
      <c r="DY217" s="390" t="s">
        <v>773</v>
      </c>
      <c r="DZ217" s="391" t="s">
        <v>625</v>
      </c>
      <c r="EA217" s="392" t="s">
        <v>615</v>
      </c>
      <c r="EB217" s="393" t="s">
        <v>1347</v>
      </c>
      <c r="EC217" s="394" t="s">
        <v>774</v>
      </c>
      <c r="ED217" s="386" t="s">
        <v>292</v>
      </c>
      <c r="EE217" s="395"/>
      <c r="EF217" s="415" t="s">
        <v>626</v>
      </c>
      <c r="EG217" s="387">
        <f t="shared" si="510"/>
        <v>38616</v>
      </c>
      <c r="EH217" s="388" t="s">
        <v>368</v>
      </c>
      <c r="EI217" s="389">
        <v>37944</v>
      </c>
      <c r="EJ217" s="389">
        <v>38257</v>
      </c>
      <c r="EK217" s="390" t="s">
        <v>1275</v>
      </c>
      <c r="EL217" s="391" t="s">
        <v>1179</v>
      </c>
      <c r="EM217" s="392" t="s">
        <v>615</v>
      </c>
      <c r="EN217" s="393" t="s">
        <v>1335</v>
      </c>
      <c r="EO217" s="394" t="s">
        <v>1276</v>
      </c>
      <c r="EP217" s="386" t="s">
        <v>292</v>
      </c>
      <c r="EQ217" s="397"/>
      <c r="ER217" s="418"/>
      <c r="ES217" s="387">
        <f t="shared" si="511"/>
        <v>38986</v>
      </c>
      <c r="ET217" s="388" t="s">
        <v>369</v>
      </c>
      <c r="EU217" s="389">
        <v>38616</v>
      </c>
      <c r="EV217" s="389">
        <v>38656</v>
      </c>
      <c r="EW217" s="390" t="s">
        <v>728</v>
      </c>
      <c r="EX217" s="391" t="s">
        <v>729</v>
      </c>
      <c r="EY217" s="392" t="s">
        <v>615</v>
      </c>
      <c r="EZ217" s="393" t="s">
        <v>1335</v>
      </c>
      <c r="FA217" s="394" t="s">
        <v>730</v>
      </c>
      <c r="FB217" s="386"/>
      <c r="FC217" s="397"/>
      <c r="FD217" s="418"/>
      <c r="FE217" s="387" t="str">
        <f t="shared" si="512"/>
        <v/>
      </c>
      <c r="FF217" s="388" t="s">
        <v>292</v>
      </c>
      <c r="FG217" s="389" t="s">
        <v>292</v>
      </c>
      <c r="FH217" s="389" t="s">
        <v>292</v>
      </c>
      <c r="FI217" s="390" t="s">
        <v>292</v>
      </c>
      <c r="FJ217" s="391" t="s">
        <v>292</v>
      </c>
      <c r="FK217" s="392" t="s">
        <v>292</v>
      </c>
      <c r="FL217" s="393" t="s">
        <v>292</v>
      </c>
      <c r="FM217" s="394" t="s">
        <v>292</v>
      </c>
      <c r="FN217" s="386" t="s">
        <v>292</v>
      </c>
      <c r="FO217" s="397"/>
      <c r="FP217" s="415"/>
      <c r="FQ217" s="387" t="str">
        <f t="shared" si="513"/>
        <v/>
      </c>
      <c r="FR217" s="388" t="s">
        <v>292</v>
      </c>
      <c r="FS217" s="389" t="s">
        <v>292</v>
      </c>
      <c r="FT217" s="389" t="s">
        <v>292</v>
      </c>
      <c r="FU217" s="390" t="s">
        <v>292</v>
      </c>
      <c r="FV217" s="391" t="s">
        <v>292</v>
      </c>
      <c r="FW217" s="392" t="s">
        <v>292</v>
      </c>
      <c r="FX217" s="393" t="s">
        <v>292</v>
      </c>
      <c r="FY217" s="394" t="s">
        <v>292</v>
      </c>
      <c r="FZ217" s="386" t="s">
        <v>292</v>
      </c>
      <c r="GA217" s="395"/>
      <c r="GB217" s="415"/>
      <c r="GC217" s="387" t="str">
        <f t="shared" si="514"/>
        <v/>
      </c>
      <c r="GD217" s="388" t="s">
        <v>292</v>
      </c>
      <c r="GE217" s="389" t="s">
        <v>292</v>
      </c>
      <c r="GF217" s="389" t="s">
        <v>292</v>
      </c>
      <c r="GG217" s="390" t="s">
        <v>292</v>
      </c>
      <c r="GH217" s="391" t="s">
        <v>292</v>
      </c>
      <c r="GI217" s="392" t="s">
        <v>292</v>
      </c>
      <c r="GJ217" s="393" t="s">
        <v>292</v>
      </c>
      <c r="GK217" s="394" t="s">
        <v>292</v>
      </c>
      <c r="GL217" s="386" t="s">
        <v>292</v>
      </c>
      <c r="GM217" s="397"/>
      <c r="GN217" s="415"/>
      <c r="GO217" s="387" t="str">
        <f t="shared" si="515"/>
        <v/>
      </c>
      <c r="GP217" s="388" t="s">
        <v>292</v>
      </c>
      <c r="GQ217" s="389" t="s">
        <v>292</v>
      </c>
      <c r="GR217" s="389" t="s">
        <v>292</v>
      </c>
      <c r="GS217" s="390" t="s">
        <v>292</v>
      </c>
      <c r="GT217" s="391" t="s">
        <v>292</v>
      </c>
      <c r="GU217" s="392" t="s">
        <v>292</v>
      </c>
      <c r="GV217" s="393" t="s">
        <v>292</v>
      </c>
      <c r="GW217" s="394" t="s">
        <v>292</v>
      </c>
      <c r="GX217" s="386" t="s">
        <v>292</v>
      </c>
      <c r="GY217" s="395"/>
      <c r="GZ217" s="415"/>
      <c r="HA217" s="387" t="str">
        <f t="shared" si="516"/>
        <v/>
      </c>
      <c r="HB217" s="388" t="s">
        <v>292</v>
      </c>
      <c r="HC217" s="389" t="s">
        <v>292</v>
      </c>
      <c r="HD217" s="389" t="s">
        <v>292</v>
      </c>
      <c r="HE217" s="390" t="s">
        <v>292</v>
      </c>
      <c r="HF217" s="391" t="s">
        <v>292</v>
      </c>
      <c r="HG217" s="392" t="s">
        <v>292</v>
      </c>
      <c r="HH217" s="393" t="s">
        <v>292</v>
      </c>
      <c r="HI217" s="394" t="s">
        <v>292</v>
      </c>
      <c r="HJ217" s="386" t="s">
        <v>292</v>
      </c>
      <c r="HK217" s="397"/>
      <c r="HM217" s="387" t="str">
        <f t="shared" si="517"/>
        <v/>
      </c>
      <c r="HN217" s="388" t="s">
        <v>292</v>
      </c>
      <c r="HO217" s="396"/>
      <c r="HP217" s="389"/>
      <c r="HQ217" s="390" t="s">
        <v>292</v>
      </c>
      <c r="HR217" s="391" t="s">
        <v>292</v>
      </c>
      <c r="HS217" s="392" t="s">
        <v>292</v>
      </c>
      <c r="HT217" s="393" t="s">
        <v>292</v>
      </c>
      <c r="HU217" s="394" t="s">
        <v>292</v>
      </c>
      <c r="HV217" s="386" t="s">
        <v>292</v>
      </c>
      <c r="HW217" s="395"/>
      <c r="HY217" s="387" t="str">
        <f t="shared" si="518"/>
        <v/>
      </c>
      <c r="HZ217" s="388" t="s">
        <v>292</v>
      </c>
      <c r="IA217" s="419" t="s">
        <v>292</v>
      </c>
      <c r="IB217" s="419" t="s">
        <v>292</v>
      </c>
      <c r="IC217" s="390" t="s">
        <v>292</v>
      </c>
      <c r="ID217" s="391" t="s">
        <v>292</v>
      </c>
      <c r="IE217" s="392" t="s">
        <v>292</v>
      </c>
      <c r="IF217" s="393" t="s">
        <v>292</v>
      </c>
      <c r="IG217" s="394" t="s">
        <v>292</v>
      </c>
      <c r="IH217" s="386" t="s">
        <v>292</v>
      </c>
      <c r="II217" s="395"/>
      <c r="IJ217" s="420"/>
      <c r="IK217" s="387">
        <f t="shared" si="519"/>
        <v>41997</v>
      </c>
      <c r="IL217" s="388" t="s">
        <v>371</v>
      </c>
      <c r="IM217" s="419">
        <v>41269</v>
      </c>
      <c r="IN217" s="419">
        <v>41885</v>
      </c>
      <c r="IO217" s="390" t="s">
        <v>1593</v>
      </c>
      <c r="IP217" s="391" t="s">
        <v>1484</v>
      </c>
      <c r="IQ217" s="392" t="s">
        <v>615</v>
      </c>
      <c r="IR217" s="393" t="s">
        <v>1335</v>
      </c>
      <c r="IS217" s="394" t="s">
        <v>1594</v>
      </c>
      <c r="IT217" s="386" t="s">
        <v>292</v>
      </c>
      <c r="IU217" s="395"/>
      <c r="IV217" s="420" t="s">
        <v>292</v>
      </c>
      <c r="IW217" s="387">
        <f t="shared" ref="IW217:IW218" si="639">IF(JA217="","",IW$3)</f>
        <v>43040</v>
      </c>
      <c r="IX217" s="388" t="s">
        <v>1823</v>
      </c>
      <c r="IY217" s="419">
        <v>41997</v>
      </c>
      <c r="IZ217" s="396">
        <v>42284</v>
      </c>
      <c r="JA217" s="390" t="s">
        <v>1876</v>
      </c>
      <c r="JB217" s="391" t="s">
        <v>669</v>
      </c>
      <c r="JC217" s="392" t="s">
        <v>615</v>
      </c>
      <c r="JD217" s="393" t="s">
        <v>1335</v>
      </c>
      <c r="JE217" s="394" t="str">
        <f t="shared" si="455"/>
        <v>Yamaguchi_Shunichi_1950</v>
      </c>
      <c r="JF217" s="386" t="s">
        <v>292</v>
      </c>
      <c r="JG217" s="395"/>
      <c r="JH217" s="42" t="s">
        <v>1842</v>
      </c>
      <c r="JI217" s="387">
        <f t="shared" ref="JI217:JI218" si="640">IF(JM217="","",JI$3)</f>
        <v>44090</v>
      </c>
      <c r="JJ217" s="388" t="str">
        <f t="shared" ref="JJ217:JJ218" si="641">IF(JM217="","",JI$1)</f>
        <v>Abe IV</v>
      </c>
      <c r="JK217" s="419">
        <f t="shared" ref="JK217" si="642">IF(JM217="","",JI$2)</f>
        <v>43040</v>
      </c>
      <c r="JL217" s="396">
        <v>43375</v>
      </c>
      <c r="JM217" s="390" t="str">
        <f t="shared" ref="JM217:JM218" si="643">IF(JT217="","",IF(ISNUMBER(SEARCH(":",JT217)),MID(JT217,FIND(":",JT217)+2,FIND("(",JT217)-FIND(":",JT217)-3),LEFT(JT217,FIND("(",JT217)-2)))</f>
        <v>Masaji Matsuyama</v>
      </c>
      <c r="JN217" s="391" t="str">
        <f t="shared" ref="JN217:JN218" si="644">IF(JT217="","",MID(JT217,FIND("(",JT217)+1,4))</f>
        <v>1959</v>
      </c>
      <c r="JO217" s="392" t="str">
        <f t="shared" ref="JO217:JO218" si="645">IF(ISNUMBER(SEARCH("*female*",JT217)),"female",IF(ISNUMBER(SEARCH("*male*",JT217)),"male",""))</f>
        <v>male</v>
      </c>
      <c r="JP217" s="393" t="str">
        <f t="shared" ref="JP217:JP218" si="646">IF(JT217="","",IF(ISERROR(MID(JT217,FIND("male,",JT217)+6,(FIND(")",JT217)-(FIND("male,",JT217)+6))))=TRUE,"missing/error",MID(JT217,FIND("male,",JT217)+6,(FIND(")",JT217)-(FIND("male,",JT217)+6)))))</f>
        <v>jp_ldp01</v>
      </c>
      <c r="JQ217" s="394" t="str">
        <f t="shared" ref="JQ217:JQ218" si="647">IF(JM217="","",(MID(JM217,(SEARCH("^^",SUBSTITUTE(JM217," ","^^",LEN(JM217)-LEN(SUBSTITUTE(JM217," ","")))))+1,99)&amp;"_"&amp;LEFT(JM217,FIND(" ",JM217)-1)&amp;"_"&amp;JN217))</f>
        <v>Matsuyama_Masaji_1959</v>
      </c>
      <c r="JR217" s="386" t="str">
        <f t="shared" ref="JR217:JR218" si="648">IF(JT217="","",IF((LEN(JT217)-LEN(SUBSTITUTE(JT217,"male","")))/LEN("male")&gt;1,"!",IF(RIGHT(JT217,1)=")","",IF(RIGHT(JT217,2)=") ","",IF(RIGHT(JT217,2)=").","","!!")))))</f>
        <v/>
      </c>
      <c r="JS217" s="395"/>
      <c r="JT217" s="420" t="s">
        <v>2016</v>
      </c>
      <c r="JU217" s="387">
        <f t="shared" si="606"/>
        <v>44196</v>
      </c>
      <c r="JV217" s="388" t="str">
        <f t="shared" si="607"/>
        <v>Suga I</v>
      </c>
      <c r="JW217" s="419">
        <f t="shared" si="608"/>
        <v>44090</v>
      </c>
      <c r="JX217" s="396">
        <f t="shared" si="609"/>
        <v>44196</v>
      </c>
      <c r="JY217" s="390" t="str">
        <f t="shared" si="610"/>
        <v>Takuya Hirai</v>
      </c>
      <c r="JZ217" s="391" t="str">
        <f t="shared" si="611"/>
        <v>1958</v>
      </c>
      <c r="KA217" s="392" t="str">
        <f t="shared" si="612"/>
        <v>male</v>
      </c>
      <c r="KB217" s="393" t="str">
        <f t="shared" si="613"/>
        <v>jp_ldp01</v>
      </c>
      <c r="KC217" s="394" t="str">
        <f t="shared" si="614"/>
        <v>Hirai_Takuya_1958</v>
      </c>
      <c r="KD217" s="386" t="str">
        <f t="shared" si="615"/>
        <v/>
      </c>
      <c r="KE217" s="395"/>
      <c r="KF217" s="420" t="s">
        <v>2041</v>
      </c>
      <c r="KG217" s="387" t="str">
        <f t="shared" si="596"/>
        <v/>
      </c>
      <c r="KH217" s="388" t="str">
        <f t="shared" si="597"/>
        <v/>
      </c>
      <c r="KI217" s="419" t="str">
        <f t="shared" si="598"/>
        <v/>
      </c>
      <c r="KJ217" s="396" t="str">
        <f t="shared" si="599"/>
        <v/>
      </c>
      <c r="KK217" s="390" t="str">
        <f t="shared" si="600"/>
        <v/>
      </c>
      <c r="KL217" s="391" t="str">
        <f t="shared" si="616"/>
        <v/>
      </c>
      <c r="KM217" s="392" t="str">
        <f t="shared" si="601"/>
        <v/>
      </c>
      <c r="KN217" s="393" t="str">
        <f t="shared" si="602"/>
        <v/>
      </c>
      <c r="KO217" s="394" t="str">
        <f t="shared" si="603"/>
        <v/>
      </c>
      <c r="KP217" s="386" t="str">
        <f t="shared" si="604"/>
        <v/>
      </c>
      <c r="KQ217" s="395"/>
      <c r="KR217" s="420"/>
    </row>
    <row r="218" spans="1:304" ht="13.5" customHeight="1">
      <c r="A218" s="385"/>
      <c r="B218" s="428" t="s">
        <v>343</v>
      </c>
      <c r="E218" s="387" t="str">
        <f t="shared" si="499"/>
        <v/>
      </c>
      <c r="F218" s="399"/>
      <c r="G218" s="389"/>
      <c r="H218" s="389"/>
      <c r="I218" s="400"/>
      <c r="J218" s="391"/>
      <c r="K218" s="401"/>
      <c r="L218" s="393"/>
      <c r="M218" s="402"/>
      <c r="O218" s="397"/>
      <c r="P218" s="415"/>
      <c r="Q218" s="387" t="str">
        <f t="shared" si="500"/>
        <v/>
      </c>
      <c r="R218" s="399"/>
      <c r="S218" s="389"/>
      <c r="T218" s="389"/>
      <c r="U218" s="400"/>
      <c r="V218" s="391"/>
      <c r="W218" s="401"/>
      <c r="X218" s="393"/>
      <c r="Y218" s="402"/>
      <c r="AA218" s="397"/>
      <c r="AB218" s="415"/>
      <c r="AC218" s="387" t="str">
        <f t="shared" si="501"/>
        <v/>
      </c>
      <c r="AD218" s="399"/>
      <c r="AE218" s="389"/>
      <c r="AF218" s="389"/>
      <c r="AG218" s="400"/>
      <c r="AH218" s="391"/>
      <c r="AI218" s="401"/>
      <c r="AJ218" s="393"/>
      <c r="AK218" s="402"/>
      <c r="AL218" s="386"/>
      <c r="AM218" s="397"/>
      <c r="AN218" s="415"/>
      <c r="AO218" s="387" t="str">
        <f t="shared" si="502"/>
        <v/>
      </c>
      <c r="AP218" s="399"/>
      <c r="AQ218" s="389"/>
      <c r="AR218" s="389"/>
      <c r="AS218" s="400"/>
      <c r="AT218" s="391"/>
      <c r="AU218" s="401"/>
      <c r="AV218" s="393"/>
      <c r="AW218" s="402"/>
      <c r="AX218" s="386"/>
      <c r="AY218" s="397"/>
      <c r="AZ218" s="415"/>
      <c r="BA218" s="387" t="str">
        <f t="shared" si="503"/>
        <v/>
      </c>
      <c r="BB218" s="399"/>
      <c r="BC218" s="389"/>
      <c r="BD218" s="389"/>
      <c r="BE218" s="400"/>
      <c r="BF218" s="391"/>
      <c r="BG218" s="401"/>
      <c r="BH218" s="393"/>
      <c r="BI218" s="402"/>
      <c r="BJ218" s="386"/>
      <c r="BK218" s="397"/>
      <c r="BL218" s="415"/>
      <c r="BM218" s="387" t="str">
        <f t="shared" si="504"/>
        <v/>
      </c>
      <c r="BN218" s="399"/>
      <c r="BO218" s="389"/>
      <c r="BP218" s="389"/>
      <c r="BQ218" s="400"/>
      <c r="BR218" s="391"/>
      <c r="BS218" s="401"/>
      <c r="BT218" s="393"/>
      <c r="BU218" s="402"/>
      <c r="BV218" s="386"/>
      <c r="BW218" s="397"/>
      <c r="BX218" s="421"/>
      <c r="BY218" s="387" t="str">
        <f t="shared" si="505"/>
        <v/>
      </c>
      <c r="BZ218" s="399"/>
      <c r="CA218" s="389"/>
      <c r="CB218" s="389"/>
      <c r="CC218" s="400"/>
      <c r="CD218" s="391"/>
      <c r="CE218" s="401"/>
      <c r="CF218" s="393"/>
      <c r="CG218" s="402"/>
      <c r="CH218" s="386"/>
      <c r="CI218" s="397"/>
      <c r="CJ218" s="421"/>
      <c r="CK218" s="387" t="str">
        <f t="shared" si="506"/>
        <v/>
      </c>
      <c r="CL218" s="399"/>
      <c r="CM218" s="389"/>
      <c r="CN218" s="389"/>
      <c r="CO218" s="400"/>
      <c r="CP218" s="391"/>
      <c r="CQ218" s="401"/>
      <c r="CR218" s="393"/>
      <c r="CS218" s="402"/>
      <c r="CT218" s="386"/>
      <c r="CU218" s="397"/>
      <c r="CV218" s="415"/>
      <c r="CW218" s="387" t="str">
        <f t="shared" si="507"/>
        <v/>
      </c>
      <c r="CX218" s="388"/>
      <c r="CY218" s="389"/>
      <c r="CZ218" s="389"/>
      <c r="DA218" s="390"/>
      <c r="DB218" s="391"/>
      <c r="DC218" s="392"/>
      <c r="DD218" s="393"/>
      <c r="DE218" s="394"/>
      <c r="DF218" s="386"/>
      <c r="DG218" s="397"/>
      <c r="DH218" s="415"/>
      <c r="DI218" s="387" t="str">
        <f t="shared" si="508"/>
        <v/>
      </c>
      <c r="DJ218" s="388"/>
      <c r="DK218" s="389"/>
      <c r="DL218" s="389"/>
      <c r="DM218" s="390"/>
      <c r="DN218" s="391"/>
      <c r="DO218" s="392"/>
      <c r="DP218" s="393"/>
      <c r="DQ218" s="394"/>
      <c r="DR218" s="386"/>
      <c r="DS218" s="397"/>
      <c r="DT218" s="415"/>
      <c r="DU218" s="387">
        <f t="shared" si="509"/>
        <v>37944</v>
      </c>
      <c r="DV218" s="388" t="s">
        <v>367</v>
      </c>
      <c r="DW218" s="389">
        <v>37295</v>
      </c>
      <c r="DX218" s="389">
        <v>37529</v>
      </c>
      <c r="DY218" s="390" t="s">
        <v>726</v>
      </c>
      <c r="DZ218" s="391" t="s">
        <v>632</v>
      </c>
      <c r="EA218" s="392" t="s">
        <v>615</v>
      </c>
      <c r="EB218" s="393" t="s">
        <v>1335</v>
      </c>
      <c r="EC218" s="394" t="s">
        <v>727</v>
      </c>
      <c r="ED218" s="386" t="s">
        <v>292</v>
      </c>
      <c r="EE218" s="397"/>
      <c r="EF218" s="415"/>
      <c r="EG218" s="387">
        <f t="shared" si="510"/>
        <v>38616</v>
      </c>
      <c r="EH218" s="388" t="s">
        <v>368</v>
      </c>
      <c r="EI218" s="389">
        <v>38257</v>
      </c>
      <c r="EJ218" s="389">
        <v>38616</v>
      </c>
      <c r="EK218" s="390" t="s">
        <v>728</v>
      </c>
      <c r="EL218" s="391" t="s">
        <v>729</v>
      </c>
      <c r="EM218" s="392" t="s">
        <v>615</v>
      </c>
      <c r="EN218" s="393" t="s">
        <v>1335</v>
      </c>
      <c r="EO218" s="394" t="s">
        <v>730</v>
      </c>
      <c r="EP218" s="386" t="s">
        <v>292</v>
      </c>
      <c r="EQ218" s="397"/>
      <c r="ER218" s="415"/>
      <c r="ES218" s="387">
        <f t="shared" si="511"/>
        <v>38986</v>
      </c>
      <c r="ET218" s="388" t="s">
        <v>369</v>
      </c>
      <c r="EU218" s="389">
        <v>38656</v>
      </c>
      <c r="EV218" s="389">
        <v>38986</v>
      </c>
      <c r="EW218" s="390" t="s">
        <v>1267</v>
      </c>
      <c r="EX218" s="391" t="s">
        <v>693</v>
      </c>
      <c r="EY218" s="392" t="s">
        <v>615</v>
      </c>
      <c r="EZ218" s="393" t="s">
        <v>1335</v>
      </c>
      <c r="FA218" s="394" t="s">
        <v>1268</v>
      </c>
      <c r="FB218" s="386"/>
      <c r="FC218" s="397"/>
      <c r="FD218" s="418"/>
      <c r="FE218" s="387" t="str">
        <f t="shared" si="512"/>
        <v/>
      </c>
      <c r="FF218" s="388"/>
      <c r="FG218" s="389"/>
      <c r="FH218" s="389"/>
      <c r="FI218" s="390"/>
      <c r="FJ218" s="391"/>
      <c r="FK218" s="392"/>
      <c r="FL218" s="393"/>
      <c r="FM218" s="394"/>
      <c r="FN218" s="386"/>
      <c r="FO218" s="397"/>
      <c r="FP218" s="415"/>
      <c r="FQ218" s="387" t="str">
        <f t="shared" si="513"/>
        <v/>
      </c>
      <c r="FR218" s="388"/>
      <c r="FS218" s="389"/>
      <c r="FT218" s="389"/>
      <c r="FU218" s="390"/>
      <c r="FV218" s="391"/>
      <c r="FW218" s="392"/>
      <c r="FX218" s="393"/>
      <c r="FY218" s="394"/>
      <c r="FZ218" s="386"/>
      <c r="GA218" s="395"/>
      <c r="GB218" s="415"/>
      <c r="GC218" s="387" t="str">
        <f t="shared" si="514"/>
        <v/>
      </c>
      <c r="GD218" s="388"/>
      <c r="GE218" s="389"/>
      <c r="GF218" s="389"/>
      <c r="GG218" s="390"/>
      <c r="GH218" s="391"/>
      <c r="GI218" s="392"/>
      <c r="GJ218" s="393"/>
      <c r="GK218" s="394"/>
      <c r="GL218" s="386"/>
      <c r="GM218" s="397"/>
      <c r="GN218" s="415"/>
      <c r="GO218" s="387" t="str">
        <f t="shared" si="515"/>
        <v/>
      </c>
      <c r="GP218" s="388"/>
      <c r="GQ218" s="389"/>
      <c r="GR218" s="389"/>
      <c r="GS218" s="390"/>
      <c r="GT218" s="391"/>
      <c r="GU218" s="392"/>
      <c r="GV218" s="393"/>
      <c r="GW218" s="394"/>
      <c r="GX218" s="386"/>
      <c r="GY218" s="395"/>
      <c r="GZ218" s="415"/>
      <c r="HA218" s="387" t="str">
        <f t="shared" si="516"/>
        <v/>
      </c>
      <c r="HB218" s="388"/>
      <c r="HC218" s="389"/>
      <c r="HD218" s="389"/>
      <c r="HE218" s="390"/>
      <c r="HF218" s="391"/>
      <c r="HG218" s="392"/>
      <c r="HH218" s="393"/>
      <c r="HI218" s="394"/>
      <c r="HJ218" s="386"/>
      <c r="HK218" s="397"/>
      <c r="HM218" s="387" t="str">
        <f t="shared" si="517"/>
        <v/>
      </c>
      <c r="HN218" s="388" t="s">
        <v>292</v>
      </c>
      <c r="HO218" s="396"/>
      <c r="HP218" s="389"/>
      <c r="HQ218" s="390" t="s">
        <v>292</v>
      </c>
      <c r="HR218" s="391" t="s">
        <v>292</v>
      </c>
      <c r="HS218" s="392" t="s">
        <v>292</v>
      </c>
      <c r="HT218" s="393" t="s">
        <v>292</v>
      </c>
      <c r="HU218" s="394" t="s">
        <v>292</v>
      </c>
      <c r="HV218" s="386" t="s">
        <v>292</v>
      </c>
      <c r="HW218" s="395"/>
      <c r="HY218" s="387" t="str">
        <f t="shared" si="518"/>
        <v/>
      </c>
      <c r="HZ218" s="388" t="s">
        <v>292</v>
      </c>
      <c r="IA218" s="419" t="s">
        <v>292</v>
      </c>
      <c r="IB218" s="419" t="s">
        <v>292</v>
      </c>
      <c r="IC218" s="390" t="s">
        <v>292</v>
      </c>
      <c r="ID218" s="391" t="s">
        <v>292</v>
      </c>
      <c r="IE218" s="392" t="s">
        <v>292</v>
      </c>
      <c r="IF218" s="393" t="s">
        <v>292</v>
      </c>
      <c r="IG218" s="394" t="s">
        <v>292</v>
      </c>
      <c r="IH218" s="386" t="s">
        <v>292</v>
      </c>
      <c r="II218" s="395"/>
      <c r="IK218" s="387">
        <f t="shared" si="519"/>
        <v>41997</v>
      </c>
      <c r="IL218" s="388" t="str">
        <f t="shared" ref="IL218" si="649">IF(IO218="","",IK$1)</f>
        <v>Abe II</v>
      </c>
      <c r="IM218" s="419">
        <v>41885</v>
      </c>
      <c r="IN218" s="396">
        <f t="shared" ref="IN218" si="650">IF(IO218="","",IK$3)</f>
        <v>41997</v>
      </c>
      <c r="IO218" s="390" t="str">
        <f t="shared" ref="IO218" si="651">IF(IV218="","",IF(ISNUMBER(SEARCH(":",IV218)),MID(IV218,FIND(":",IV218)+2,FIND("(",IV218)-FIND(":",IV218)-3),LEFT(IV218,FIND("(",IV218)-2)))</f>
        <v>Shunichi Yamaguchi</v>
      </c>
      <c r="IP218" s="391" t="str">
        <f t="shared" ref="IP218" si="652">IF(IV218="","",MID(IV218,FIND("(",IV218)+1,4))</f>
        <v>1950</v>
      </c>
      <c r="IQ218" s="392" t="str">
        <f t="shared" ref="IQ218" si="653">IF(ISNUMBER(SEARCH("*female*",IV218)),"female",IF(ISNUMBER(SEARCH("*male*",IV218)),"male",""))</f>
        <v>male</v>
      </c>
      <c r="IR218" s="393" t="s">
        <v>1335</v>
      </c>
      <c r="IS218" s="394" t="str">
        <f t="shared" ref="IS218" si="654">IF(IO218="","",(MID(IO218,(SEARCH("^^",SUBSTITUTE(IO218," ","^^",LEN(IO218)-LEN(SUBSTITUTE(IO218," ","")))))+1,99)&amp;"_"&amp;LEFT(IO218,FIND(" ",IO218)-1)&amp;"_"&amp;IP218))</f>
        <v>Yamaguchi_Shunichi_1950</v>
      </c>
      <c r="IT218" s="386"/>
      <c r="IU218" s="395"/>
      <c r="IV218" s="364" t="s">
        <v>1858</v>
      </c>
      <c r="IW218" s="387">
        <f t="shared" si="639"/>
        <v>43040</v>
      </c>
      <c r="IX218" s="388" t="str">
        <f t="shared" ref="IX218" si="655">IF(JA218="","",IW$1)</f>
        <v>Abe III</v>
      </c>
      <c r="IY218" s="396">
        <v>42284</v>
      </c>
      <c r="IZ218" s="396">
        <v>42585</v>
      </c>
      <c r="JA218" s="390" t="str">
        <f t="shared" ref="JA218" si="656">IF(JH218="","",IF(ISNUMBER(SEARCH(":",JH218)),MID(JH218,FIND(":",JH218)+2,FIND("(",JH218)-FIND(":",JH218)-3),LEFT(JH218,FIND("(",JH218)-2)))</f>
        <v>Aiko Shimajiri</v>
      </c>
      <c r="JB218" s="391" t="str">
        <f t="shared" ref="JB218" si="657">IF(JH218="","",MID(JH218,FIND("(",JH218)+1,4))</f>
        <v>1965</v>
      </c>
      <c r="JC218" s="392" t="str">
        <f t="shared" ref="JC218" si="658">IF(ISNUMBER(SEARCH("*female*",JH218)),"female",IF(ISNUMBER(SEARCH("*male*",JH218)),"male",""))</f>
        <v>female</v>
      </c>
      <c r="JD218" s="393" t="s">
        <v>1335</v>
      </c>
      <c r="JE218" s="394" t="str">
        <f t="shared" si="455"/>
        <v>Shimajiri_Aiko_1965</v>
      </c>
      <c r="JF218" s="386" t="s">
        <v>292</v>
      </c>
      <c r="JG218" s="395"/>
      <c r="JH218" s="420" t="s">
        <v>1875</v>
      </c>
      <c r="JI218" s="387">
        <f t="shared" si="640"/>
        <v>44090</v>
      </c>
      <c r="JJ218" s="388" t="str">
        <f t="shared" si="641"/>
        <v>Abe IV</v>
      </c>
      <c r="JK218" s="419">
        <v>43375</v>
      </c>
      <c r="JL218" s="396">
        <v>43719</v>
      </c>
      <c r="JM218" s="390" t="str">
        <f t="shared" si="643"/>
        <v>Takuya Hirai</v>
      </c>
      <c r="JN218" s="391" t="str">
        <f t="shared" si="644"/>
        <v>1958</v>
      </c>
      <c r="JO218" s="392" t="str">
        <f t="shared" si="645"/>
        <v>male</v>
      </c>
      <c r="JP218" s="393" t="str">
        <f t="shared" si="646"/>
        <v>jp_ldp01</v>
      </c>
      <c r="JQ218" s="394" t="str">
        <f t="shared" si="647"/>
        <v>Hirai_Takuya_1958</v>
      </c>
      <c r="JR218" s="386" t="str">
        <f t="shared" si="648"/>
        <v/>
      </c>
      <c r="JS218" s="395"/>
      <c r="JT218" s="420" t="s">
        <v>2041</v>
      </c>
      <c r="JU218" s="387" t="str">
        <f t="shared" si="606"/>
        <v/>
      </c>
      <c r="JV218" s="388" t="str">
        <f t="shared" si="607"/>
        <v/>
      </c>
      <c r="JW218" s="419" t="str">
        <f t="shared" si="608"/>
        <v/>
      </c>
      <c r="JX218" s="396" t="str">
        <f t="shared" si="609"/>
        <v/>
      </c>
      <c r="JY218" s="390" t="str">
        <f t="shared" si="610"/>
        <v/>
      </c>
      <c r="JZ218" s="391" t="str">
        <f t="shared" si="611"/>
        <v/>
      </c>
      <c r="KA218" s="392" t="str">
        <f t="shared" si="612"/>
        <v/>
      </c>
      <c r="KB218" s="393" t="str">
        <f t="shared" si="613"/>
        <v/>
      </c>
      <c r="KC218" s="394" t="str">
        <f t="shared" si="614"/>
        <v/>
      </c>
      <c r="KD218" s="386" t="str">
        <f t="shared" si="615"/>
        <v/>
      </c>
      <c r="KE218" s="395"/>
      <c r="KG218" s="387" t="str">
        <f t="shared" si="596"/>
        <v/>
      </c>
      <c r="KH218" s="388" t="str">
        <f t="shared" si="597"/>
        <v/>
      </c>
      <c r="KI218" s="419" t="str">
        <f t="shared" si="598"/>
        <v/>
      </c>
      <c r="KJ218" s="396" t="str">
        <f t="shared" si="599"/>
        <v/>
      </c>
      <c r="KK218" s="390" t="str">
        <f t="shared" si="600"/>
        <v/>
      </c>
      <c r="KL218" s="391" t="str">
        <f t="shared" si="616"/>
        <v/>
      </c>
      <c r="KM218" s="392" t="str">
        <f t="shared" si="601"/>
        <v/>
      </c>
      <c r="KN218" s="393" t="str">
        <f t="shared" si="602"/>
        <v/>
      </c>
      <c r="KO218" s="394" t="str">
        <f t="shared" si="603"/>
        <v/>
      </c>
      <c r="KP218" s="386" t="str">
        <f t="shared" si="604"/>
        <v/>
      </c>
      <c r="KQ218" s="395"/>
    </row>
    <row r="219" spans="1:304" ht="13.5" customHeight="1">
      <c r="A219" s="385"/>
      <c r="B219" s="428" t="s">
        <v>343</v>
      </c>
      <c r="E219" s="387" t="str">
        <f t="shared" si="499"/>
        <v/>
      </c>
      <c r="F219" s="399"/>
      <c r="G219" s="389"/>
      <c r="H219" s="389"/>
      <c r="I219" s="400"/>
      <c r="J219" s="391"/>
      <c r="K219" s="401"/>
      <c r="L219" s="393"/>
      <c r="M219" s="402"/>
      <c r="O219" s="397"/>
      <c r="P219" s="415"/>
      <c r="Q219" s="387" t="str">
        <f t="shared" si="500"/>
        <v/>
      </c>
      <c r="R219" s="399"/>
      <c r="S219" s="389"/>
      <c r="T219" s="389"/>
      <c r="U219" s="400"/>
      <c r="V219" s="391"/>
      <c r="W219" s="401"/>
      <c r="X219" s="393"/>
      <c r="Y219" s="402"/>
      <c r="AA219" s="397"/>
      <c r="AB219" s="415"/>
      <c r="AC219" s="387" t="str">
        <f t="shared" si="501"/>
        <v/>
      </c>
      <c r="AD219" s="399"/>
      <c r="AE219" s="389"/>
      <c r="AF219" s="389"/>
      <c r="AG219" s="400"/>
      <c r="AH219" s="391"/>
      <c r="AI219" s="401"/>
      <c r="AJ219" s="393"/>
      <c r="AK219" s="402"/>
      <c r="AL219" s="386"/>
      <c r="AM219" s="397"/>
      <c r="AN219" s="415"/>
      <c r="AO219" s="387" t="str">
        <f t="shared" si="502"/>
        <v/>
      </c>
      <c r="AP219" s="399"/>
      <c r="AQ219" s="389"/>
      <c r="AR219" s="389"/>
      <c r="AS219" s="400"/>
      <c r="AT219" s="391"/>
      <c r="AU219" s="401"/>
      <c r="AV219" s="393"/>
      <c r="AW219" s="402"/>
      <c r="AX219" s="386"/>
      <c r="AY219" s="397"/>
      <c r="AZ219" s="415"/>
      <c r="BA219" s="387" t="str">
        <f t="shared" si="503"/>
        <v/>
      </c>
      <c r="BB219" s="399"/>
      <c r="BC219" s="389"/>
      <c r="BD219" s="389"/>
      <c r="BE219" s="400"/>
      <c r="BF219" s="391"/>
      <c r="BG219" s="401"/>
      <c r="BH219" s="393"/>
      <c r="BI219" s="402"/>
      <c r="BJ219" s="386"/>
      <c r="BK219" s="397"/>
      <c r="BL219" s="415"/>
      <c r="BM219" s="387" t="str">
        <f t="shared" si="504"/>
        <v/>
      </c>
      <c r="BN219" s="399"/>
      <c r="BO219" s="389"/>
      <c r="BP219" s="389"/>
      <c r="BQ219" s="400"/>
      <c r="BR219" s="391"/>
      <c r="BS219" s="401"/>
      <c r="BT219" s="393"/>
      <c r="BU219" s="402"/>
      <c r="BV219" s="386"/>
      <c r="BW219" s="397"/>
      <c r="BX219" s="421"/>
      <c r="BY219" s="387" t="str">
        <f t="shared" si="505"/>
        <v/>
      </c>
      <c r="BZ219" s="399"/>
      <c r="CA219" s="389"/>
      <c r="CB219" s="389"/>
      <c r="CC219" s="400"/>
      <c r="CD219" s="391"/>
      <c r="CE219" s="401"/>
      <c r="CF219" s="393"/>
      <c r="CG219" s="402"/>
      <c r="CH219" s="386"/>
      <c r="CI219" s="397"/>
      <c r="CJ219" s="421"/>
      <c r="CK219" s="387" t="str">
        <f t="shared" si="506"/>
        <v/>
      </c>
      <c r="CL219" s="399"/>
      <c r="CM219" s="389"/>
      <c r="CN219" s="389"/>
      <c r="CO219" s="400"/>
      <c r="CP219" s="391"/>
      <c r="CQ219" s="401"/>
      <c r="CR219" s="393"/>
      <c r="CS219" s="402"/>
      <c r="CT219" s="386"/>
      <c r="CU219" s="397"/>
      <c r="CV219" s="415"/>
      <c r="CW219" s="387" t="str">
        <f t="shared" si="507"/>
        <v/>
      </c>
      <c r="CX219" s="388"/>
      <c r="CY219" s="389"/>
      <c r="CZ219" s="389"/>
      <c r="DA219" s="390"/>
      <c r="DB219" s="391"/>
      <c r="DC219" s="392"/>
      <c r="DD219" s="393"/>
      <c r="DE219" s="394"/>
      <c r="DF219" s="386"/>
      <c r="DG219" s="397"/>
      <c r="DH219" s="415"/>
      <c r="DI219" s="387" t="str">
        <f t="shared" si="508"/>
        <v/>
      </c>
      <c r="DJ219" s="388"/>
      <c r="DK219" s="389"/>
      <c r="DL219" s="389"/>
      <c r="DM219" s="390"/>
      <c r="DN219" s="391"/>
      <c r="DO219" s="392"/>
      <c r="DP219" s="393"/>
      <c r="DQ219" s="394"/>
      <c r="DR219" s="386"/>
      <c r="DS219" s="397"/>
      <c r="DT219" s="415"/>
      <c r="DU219" s="387">
        <f t="shared" si="509"/>
        <v>37944</v>
      </c>
      <c r="DV219" s="388" t="s">
        <v>367</v>
      </c>
      <c r="DW219" s="389">
        <v>37529</v>
      </c>
      <c r="DX219" s="389">
        <v>37944</v>
      </c>
      <c r="DY219" s="390" t="s">
        <v>1275</v>
      </c>
      <c r="DZ219" s="391" t="s">
        <v>1179</v>
      </c>
      <c r="EA219" s="392" t="s">
        <v>615</v>
      </c>
      <c r="EB219" s="393" t="s">
        <v>1335</v>
      </c>
      <c r="EC219" s="394" t="s">
        <v>1276</v>
      </c>
      <c r="ED219" s="386" t="s">
        <v>292</v>
      </c>
      <c r="EE219" s="397"/>
      <c r="EF219" s="418"/>
      <c r="EG219" s="387" t="str">
        <f t="shared" si="510"/>
        <v/>
      </c>
      <c r="EH219" s="388"/>
      <c r="EI219" s="389"/>
      <c r="EJ219" s="389"/>
      <c r="EK219" s="390"/>
      <c r="EL219" s="391"/>
      <c r="EM219" s="392"/>
      <c r="EN219" s="393"/>
      <c r="EO219" s="394"/>
      <c r="EP219" s="386"/>
      <c r="EQ219" s="397"/>
      <c r="ER219" s="415"/>
      <c r="ES219" s="387" t="str">
        <f t="shared" si="511"/>
        <v/>
      </c>
      <c r="ET219" s="388"/>
      <c r="EU219" s="389"/>
      <c r="EV219" s="389"/>
      <c r="EW219" s="390"/>
      <c r="EX219" s="391"/>
      <c r="EY219" s="392"/>
      <c r="EZ219" s="393"/>
      <c r="FA219" s="394"/>
      <c r="FB219" s="386"/>
      <c r="FC219" s="397"/>
      <c r="FD219" s="418"/>
      <c r="FE219" s="387" t="str">
        <f t="shared" si="512"/>
        <v/>
      </c>
      <c r="FF219" s="388"/>
      <c r="FG219" s="389"/>
      <c r="FH219" s="389"/>
      <c r="FI219" s="390"/>
      <c r="FJ219" s="391"/>
      <c r="FK219" s="392"/>
      <c r="FL219" s="393"/>
      <c r="FM219" s="394"/>
      <c r="FN219" s="386"/>
      <c r="FO219" s="397"/>
      <c r="FP219" s="415"/>
      <c r="FQ219" s="387" t="str">
        <f t="shared" si="513"/>
        <v/>
      </c>
      <c r="FR219" s="388"/>
      <c r="FS219" s="389"/>
      <c r="FT219" s="389"/>
      <c r="FU219" s="390"/>
      <c r="FV219" s="391"/>
      <c r="FW219" s="392"/>
      <c r="FX219" s="393"/>
      <c r="FY219" s="394"/>
      <c r="FZ219" s="386"/>
      <c r="GA219" s="395"/>
      <c r="GB219" s="415"/>
      <c r="GC219" s="387" t="str">
        <f t="shared" si="514"/>
        <v/>
      </c>
      <c r="GD219" s="388"/>
      <c r="GE219" s="389"/>
      <c r="GF219" s="389"/>
      <c r="GG219" s="390"/>
      <c r="GH219" s="391"/>
      <c r="GI219" s="392"/>
      <c r="GJ219" s="393"/>
      <c r="GK219" s="394"/>
      <c r="GL219" s="386"/>
      <c r="GM219" s="397"/>
      <c r="GN219" s="415"/>
      <c r="GO219" s="387" t="str">
        <f t="shared" si="515"/>
        <v/>
      </c>
      <c r="GP219" s="388"/>
      <c r="GQ219" s="389"/>
      <c r="GR219" s="389"/>
      <c r="GS219" s="390"/>
      <c r="GT219" s="391"/>
      <c r="GU219" s="392"/>
      <c r="GV219" s="393"/>
      <c r="GW219" s="394"/>
      <c r="GX219" s="386"/>
      <c r="GY219" s="395"/>
      <c r="GZ219" s="415"/>
      <c r="HA219" s="387" t="str">
        <f t="shared" si="516"/>
        <v/>
      </c>
      <c r="HB219" s="388"/>
      <c r="HC219" s="389"/>
      <c r="HD219" s="389"/>
      <c r="HE219" s="390"/>
      <c r="HF219" s="391"/>
      <c r="HG219" s="392"/>
      <c r="HH219" s="393"/>
      <c r="HI219" s="394"/>
      <c r="HJ219" s="386"/>
      <c r="HK219" s="397"/>
      <c r="HM219" s="387" t="str">
        <f t="shared" si="517"/>
        <v/>
      </c>
      <c r="HN219" s="388" t="s">
        <v>292</v>
      </c>
      <c r="HO219" s="396"/>
      <c r="HP219" s="389"/>
      <c r="HQ219" s="390" t="s">
        <v>292</v>
      </c>
      <c r="HR219" s="391" t="s">
        <v>292</v>
      </c>
      <c r="HS219" s="392" t="s">
        <v>292</v>
      </c>
      <c r="HT219" s="393" t="s">
        <v>292</v>
      </c>
      <c r="HU219" s="394" t="s">
        <v>292</v>
      </c>
      <c r="HV219" s="386" t="s">
        <v>292</v>
      </c>
      <c r="HW219" s="395"/>
      <c r="HY219" s="387" t="str">
        <f t="shared" si="518"/>
        <v/>
      </c>
      <c r="HZ219" s="388" t="s">
        <v>292</v>
      </c>
      <c r="IA219" s="419" t="s">
        <v>292</v>
      </c>
      <c r="IB219" s="419" t="s">
        <v>292</v>
      </c>
      <c r="IC219" s="390" t="s">
        <v>292</v>
      </c>
      <c r="ID219" s="391" t="s">
        <v>292</v>
      </c>
      <c r="IE219" s="392" t="s">
        <v>292</v>
      </c>
      <c r="IF219" s="393" t="s">
        <v>292</v>
      </c>
      <c r="IG219" s="394" t="s">
        <v>292</v>
      </c>
      <c r="IH219" s="386" t="s">
        <v>292</v>
      </c>
      <c r="II219" s="395"/>
      <c r="IK219" s="387" t="str">
        <f t="shared" si="519"/>
        <v/>
      </c>
      <c r="IL219" s="388" t="s">
        <v>292</v>
      </c>
      <c r="IM219" s="419" t="s">
        <v>292</v>
      </c>
      <c r="IN219" s="419" t="s">
        <v>292</v>
      </c>
      <c r="IO219" s="390" t="s">
        <v>292</v>
      </c>
      <c r="IP219" s="391" t="s">
        <v>292</v>
      </c>
      <c r="IQ219" s="392" t="s">
        <v>292</v>
      </c>
      <c r="IR219" s="393" t="s">
        <v>292</v>
      </c>
      <c r="IS219" s="394" t="s">
        <v>292</v>
      </c>
      <c r="IT219" s="386" t="s">
        <v>292</v>
      </c>
      <c r="IU219" s="395"/>
      <c r="IV219" s="364" t="s">
        <v>292</v>
      </c>
      <c r="IW219" s="387">
        <f t="shared" ref="IW219:IW220" si="659">IF(JA219="","",IW$3)</f>
        <v>43040</v>
      </c>
      <c r="IX219" s="388" t="str">
        <f t="shared" ref="IX219:IX220" si="660">IF(JA219="","",IW$1)</f>
        <v>Abe III</v>
      </c>
      <c r="IY219" s="396">
        <v>42585</v>
      </c>
      <c r="IZ219" s="396">
        <v>42950</v>
      </c>
      <c r="JA219" s="390" t="str">
        <f t="shared" ref="JA219:JA220" si="661">IF(JH219="","",IF(ISNUMBER(SEARCH(":",JH219)),MID(JH219,FIND(":",JH219)+2,FIND("(",JH219)-FIND(":",JH219)-3),LEFT(JH219,FIND("(",JH219)-2)))</f>
        <v>Yōsuke Tsuruho</v>
      </c>
      <c r="JB219" s="391" t="str">
        <f t="shared" ref="JB219:JB220" si="662">IF(JH219="","",MID(JH219,FIND("(",JH219)+1,4))</f>
        <v>1967</v>
      </c>
      <c r="JC219" s="392" t="str">
        <f t="shared" ref="JC219:JC220" si="663">IF(ISNUMBER(SEARCH("*female*",JH219)),"female",IF(ISNUMBER(SEARCH("*male*",JH219)),"male",""))</f>
        <v>male</v>
      </c>
      <c r="JD219" s="393" t="s">
        <v>1335</v>
      </c>
      <c r="JE219" s="394" t="str">
        <f t="shared" ref="JE219:JE220" si="664">IF(JA219="","",(MID(JA219,(SEARCH("^^",SUBSTITUTE(JA219," ","^^",LEN(JA219)-LEN(SUBSTITUTE(JA219," ","")))))+1,99)&amp;"_"&amp;LEFT(JA219,FIND(" ",JA219)-1)&amp;"_"&amp;JB219))</f>
        <v>Tsuruho_Yōsuke_1967</v>
      </c>
      <c r="JF219" s="386" t="s">
        <v>292</v>
      </c>
      <c r="JG219" s="395"/>
      <c r="JH219" s="420" t="s">
        <v>1890</v>
      </c>
      <c r="JI219" s="387">
        <f t="shared" si="619"/>
        <v>44090</v>
      </c>
      <c r="JJ219" s="388" t="str">
        <f t="shared" si="620"/>
        <v>Abe IV</v>
      </c>
      <c r="JK219" s="396">
        <v>43719</v>
      </c>
      <c r="JL219" s="396">
        <f t="shared" si="622"/>
        <v>44090</v>
      </c>
      <c r="JM219" s="390" t="str">
        <f t="shared" si="623"/>
        <v>Naokazu Takemoto</v>
      </c>
      <c r="JN219" s="391" t="str">
        <f t="shared" si="624"/>
        <v>1940</v>
      </c>
      <c r="JO219" s="392" t="str">
        <f t="shared" si="625"/>
        <v>male</v>
      </c>
      <c r="JP219" s="393" t="str">
        <f t="shared" si="626"/>
        <v>jp_ldp01</v>
      </c>
      <c r="JQ219" s="394" t="str">
        <f t="shared" si="627"/>
        <v>Takemoto_Naokazu_1940</v>
      </c>
      <c r="JR219" s="386" t="str">
        <f t="shared" si="628"/>
        <v/>
      </c>
      <c r="JS219" s="395"/>
      <c r="JT219" s="420" t="s">
        <v>2075</v>
      </c>
      <c r="JU219" s="387" t="str">
        <f t="shared" si="606"/>
        <v/>
      </c>
      <c r="JV219" s="388" t="str">
        <f t="shared" si="607"/>
        <v/>
      </c>
      <c r="JW219" s="419" t="str">
        <f t="shared" si="608"/>
        <v/>
      </c>
      <c r="JX219" s="396" t="str">
        <f t="shared" si="609"/>
        <v/>
      </c>
      <c r="JY219" s="390" t="str">
        <f t="shared" si="610"/>
        <v/>
      </c>
      <c r="JZ219" s="391" t="str">
        <f t="shared" si="611"/>
        <v/>
      </c>
      <c r="KA219" s="392" t="str">
        <f t="shared" si="612"/>
        <v/>
      </c>
      <c r="KB219" s="393" t="str">
        <f t="shared" si="613"/>
        <v/>
      </c>
      <c r="KC219" s="394" t="str">
        <f t="shared" si="614"/>
        <v/>
      </c>
      <c r="KD219" s="386" t="str">
        <f t="shared" si="615"/>
        <v/>
      </c>
      <c r="KE219" s="395"/>
      <c r="KG219" s="387" t="str">
        <f t="shared" si="596"/>
        <v/>
      </c>
      <c r="KH219" s="388" t="str">
        <f t="shared" si="597"/>
        <v/>
      </c>
      <c r="KI219" s="419" t="str">
        <f t="shared" si="598"/>
        <v/>
      </c>
      <c r="KJ219" s="396" t="str">
        <f t="shared" si="599"/>
        <v/>
      </c>
      <c r="KK219" s="390" t="str">
        <f t="shared" si="600"/>
        <v/>
      </c>
      <c r="KL219" s="391" t="str">
        <f t="shared" si="616"/>
        <v/>
      </c>
      <c r="KM219" s="392" t="str">
        <f t="shared" si="601"/>
        <v/>
      </c>
      <c r="KN219" s="393" t="str">
        <f t="shared" si="602"/>
        <v/>
      </c>
      <c r="KO219" s="394" t="str">
        <f t="shared" si="603"/>
        <v/>
      </c>
      <c r="KP219" s="386" t="str">
        <f t="shared" si="604"/>
        <v/>
      </c>
      <c r="KQ219" s="395"/>
    </row>
    <row r="220" spans="1:304" ht="13.5" customHeight="1">
      <c r="A220" s="385"/>
      <c r="B220" s="428" t="s">
        <v>343</v>
      </c>
      <c r="E220" s="387"/>
      <c r="F220" s="399"/>
      <c r="G220" s="389"/>
      <c r="H220" s="389"/>
      <c r="I220" s="400"/>
      <c r="J220" s="391"/>
      <c r="K220" s="401"/>
      <c r="L220" s="393"/>
      <c r="M220" s="402"/>
      <c r="O220" s="397"/>
      <c r="P220" s="415"/>
      <c r="Q220" s="387"/>
      <c r="R220" s="399"/>
      <c r="S220" s="389"/>
      <c r="T220" s="389"/>
      <c r="U220" s="400"/>
      <c r="V220" s="391"/>
      <c r="W220" s="401"/>
      <c r="X220" s="393"/>
      <c r="Y220" s="402"/>
      <c r="AA220" s="397"/>
      <c r="AB220" s="415"/>
      <c r="AC220" s="387"/>
      <c r="AD220" s="399"/>
      <c r="AE220" s="389"/>
      <c r="AF220" s="389"/>
      <c r="AG220" s="400"/>
      <c r="AH220" s="391"/>
      <c r="AI220" s="401"/>
      <c r="AJ220" s="393"/>
      <c r="AK220" s="402"/>
      <c r="AL220" s="386"/>
      <c r="AM220" s="397"/>
      <c r="AN220" s="415"/>
      <c r="AO220" s="387"/>
      <c r="AP220" s="399"/>
      <c r="AQ220" s="389"/>
      <c r="AR220" s="389"/>
      <c r="AS220" s="400"/>
      <c r="AT220" s="391"/>
      <c r="AU220" s="401"/>
      <c r="AV220" s="393"/>
      <c r="AW220" s="402"/>
      <c r="AX220" s="386"/>
      <c r="AY220" s="397"/>
      <c r="AZ220" s="415"/>
      <c r="BA220" s="387"/>
      <c r="BB220" s="399"/>
      <c r="BC220" s="389"/>
      <c r="BD220" s="389"/>
      <c r="BE220" s="400"/>
      <c r="BF220" s="391"/>
      <c r="BG220" s="401"/>
      <c r="BH220" s="393"/>
      <c r="BI220" s="402"/>
      <c r="BJ220" s="386"/>
      <c r="BK220" s="397"/>
      <c r="BL220" s="415"/>
      <c r="BM220" s="387"/>
      <c r="BN220" s="399"/>
      <c r="BO220" s="389"/>
      <c r="BP220" s="389"/>
      <c r="BQ220" s="400"/>
      <c r="BR220" s="391"/>
      <c r="BS220" s="401"/>
      <c r="BT220" s="393"/>
      <c r="BU220" s="402"/>
      <c r="BV220" s="386"/>
      <c r="BW220" s="397"/>
      <c r="BX220" s="421"/>
      <c r="BY220" s="387"/>
      <c r="BZ220" s="399"/>
      <c r="CA220" s="389"/>
      <c r="CB220" s="389"/>
      <c r="CC220" s="400"/>
      <c r="CD220" s="391"/>
      <c r="CE220" s="401"/>
      <c r="CF220" s="393"/>
      <c r="CG220" s="402"/>
      <c r="CH220" s="386"/>
      <c r="CI220" s="397"/>
      <c r="CJ220" s="421"/>
      <c r="CK220" s="387"/>
      <c r="CL220" s="399"/>
      <c r="CM220" s="389"/>
      <c r="CN220" s="389"/>
      <c r="CO220" s="400"/>
      <c r="CP220" s="391"/>
      <c r="CQ220" s="401"/>
      <c r="CR220" s="393"/>
      <c r="CS220" s="402"/>
      <c r="CT220" s="386"/>
      <c r="CU220" s="397"/>
      <c r="CV220" s="415"/>
      <c r="CW220" s="387"/>
      <c r="CX220" s="388"/>
      <c r="CY220" s="389"/>
      <c r="CZ220" s="389"/>
      <c r="DA220" s="390"/>
      <c r="DB220" s="391"/>
      <c r="DC220" s="392"/>
      <c r="DD220" s="393"/>
      <c r="DE220" s="394"/>
      <c r="DF220" s="386"/>
      <c r="DG220" s="397"/>
      <c r="DH220" s="415"/>
      <c r="DI220" s="387"/>
      <c r="DJ220" s="388"/>
      <c r="DK220" s="389"/>
      <c r="DL220" s="389"/>
      <c r="DM220" s="390"/>
      <c r="DN220" s="391"/>
      <c r="DO220" s="392"/>
      <c r="DP220" s="393"/>
      <c r="DQ220" s="394"/>
      <c r="DR220" s="386"/>
      <c r="DS220" s="397"/>
      <c r="DT220" s="415"/>
      <c r="DU220" s="387"/>
      <c r="DV220" s="388"/>
      <c r="DW220" s="389"/>
      <c r="DX220" s="389"/>
      <c r="DY220" s="390"/>
      <c r="DZ220" s="391"/>
      <c r="EA220" s="392"/>
      <c r="EB220" s="393"/>
      <c r="EC220" s="394"/>
      <c r="ED220" s="386"/>
      <c r="EE220" s="397"/>
      <c r="EF220" s="418"/>
      <c r="EG220" s="387"/>
      <c r="EH220" s="388"/>
      <c r="EI220" s="389"/>
      <c r="EJ220" s="389"/>
      <c r="EK220" s="390"/>
      <c r="EL220" s="391"/>
      <c r="EM220" s="392"/>
      <c r="EN220" s="393"/>
      <c r="EO220" s="394"/>
      <c r="EP220" s="386"/>
      <c r="EQ220" s="397"/>
      <c r="ER220" s="415"/>
      <c r="ES220" s="387"/>
      <c r="ET220" s="388"/>
      <c r="EU220" s="389"/>
      <c r="EV220" s="389"/>
      <c r="EW220" s="390"/>
      <c r="EX220" s="391"/>
      <c r="EY220" s="392"/>
      <c r="EZ220" s="393"/>
      <c r="FA220" s="394"/>
      <c r="FB220" s="386"/>
      <c r="FC220" s="397"/>
      <c r="FD220" s="418"/>
      <c r="FE220" s="387"/>
      <c r="FF220" s="388"/>
      <c r="FG220" s="389"/>
      <c r="FH220" s="389"/>
      <c r="FI220" s="390"/>
      <c r="FJ220" s="391"/>
      <c r="FK220" s="392"/>
      <c r="FL220" s="393"/>
      <c r="FM220" s="394"/>
      <c r="FN220" s="386"/>
      <c r="FO220" s="397"/>
      <c r="FP220" s="415"/>
      <c r="FQ220" s="387"/>
      <c r="FR220" s="388"/>
      <c r="FS220" s="389"/>
      <c r="FT220" s="389"/>
      <c r="FU220" s="390"/>
      <c r="FV220" s="391"/>
      <c r="FW220" s="392"/>
      <c r="FX220" s="393"/>
      <c r="FY220" s="394"/>
      <c r="FZ220" s="386"/>
      <c r="GA220" s="395"/>
      <c r="GB220" s="415"/>
      <c r="GC220" s="387"/>
      <c r="GD220" s="388"/>
      <c r="GE220" s="389"/>
      <c r="GF220" s="389"/>
      <c r="GG220" s="390"/>
      <c r="GH220" s="391"/>
      <c r="GI220" s="392"/>
      <c r="GJ220" s="393"/>
      <c r="GK220" s="394"/>
      <c r="GL220" s="386"/>
      <c r="GM220" s="397"/>
      <c r="GN220" s="415"/>
      <c r="GO220" s="387"/>
      <c r="GP220" s="388"/>
      <c r="GQ220" s="389"/>
      <c r="GR220" s="389"/>
      <c r="GS220" s="390"/>
      <c r="GT220" s="391"/>
      <c r="GU220" s="392"/>
      <c r="GV220" s="393"/>
      <c r="GW220" s="394"/>
      <c r="GX220" s="386"/>
      <c r="GY220" s="395"/>
      <c r="GZ220" s="415"/>
      <c r="HA220" s="387"/>
      <c r="HB220" s="388"/>
      <c r="HC220" s="389"/>
      <c r="HD220" s="389"/>
      <c r="HE220" s="390"/>
      <c r="HF220" s="391"/>
      <c r="HG220" s="392"/>
      <c r="HH220" s="393"/>
      <c r="HI220" s="394"/>
      <c r="HJ220" s="386"/>
      <c r="HK220" s="397"/>
      <c r="HM220" s="387"/>
      <c r="HN220" s="388"/>
      <c r="HO220" s="396"/>
      <c r="HP220" s="389"/>
      <c r="HQ220" s="390"/>
      <c r="HR220" s="391"/>
      <c r="HS220" s="392"/>
      <c r="HT220" s="393"/>
      <c r="HU220" s="394"/>
      <c r="HV220" s="386"/>
      <c r="HW220" s="395"/>
      <c r="HY220" s="387"/>
      <c r="HZ220" s="388"/>
      <c r="IA220" s="419"/>
      <c r="IB220" s="419"/>
      <c r="IC220" s="390"/>
      <c r="ID220" s="391"/>
      <c r="IE220" s="392"/>
      <c r="IF220" s="393"/>
      <c r="IG220" s="394"/>
      <c r="IH220" s="386"/>
      <c r="II220" s="395"/>
      <c r="IK220" s="387"/>
      <c r="IL220" s="388"/>
      <c r="IM220" s="419"/>
      <c r="IN220" s="419"/>
      <c r="IO220" s="390"/>
      <c r="IP220" s="391"/>
      <c r="IQ220" s="392"/>
      <c r="IR220" s="393"/>
      <c r="IS220" s="394"/>
      <c r="IT220" s="386"/>
      <c r="IU220" s="395"/>
      <c r="IW220" s="387">
        <f t="shared" si="659"/>
        <v>43040</v>
      </c>
      <c r="IX220" s="388" t="str">
        <f t="shared" si="660"/>
        <v>Abe III</v>
      </c>
      <c r="IY220" s="419">
        <v>42950</v>
      </c>
      <c r="IZ220" s="396">
        <f t="shared" ref="IZ220" si="665">IF(JA220="","",IW$3)</f>
        <v>43040</v>
      </c>
      <c r="JA220" s="390" t="str">
        <f t="shared" si="661"/>
        <v>Masaji Matsuyama</v>
      </c>
      <c r="JB220" s="391" t="str">
        <f t="shared" si="662"/>
        <v>1959</v>
      </c>
      <c r="JC220" s="392" t="str">
        <f t="shared" si="663"/>
        <v>male</v>
      </c>
      <c r="JD220" s="393" t="str">
        <f t="shared" ref="JD220" si="666">IF(JH220="","",IF(ISERROR(MID(JH220,FIND("male,",JH220)+6,(FIND(")",JH220)-(FIND("male,",JH220)+6))))=TRUE,"missing/error",MID(JH220,FIND("male,",JH220)+6,(FIND(")",JH220)-(FIND("male,",JH220)+6)))))</f>
        <v>jp_ldp01</v>
      </c>
      <c r="JE220" s="394" t="str">
        <f t="shared" si="664"/>
        <v>Matsuyama_Masaji_1959</v>
      </c>
      <c r="JF220" s="386" t="str">
        <f t="shared" ref="JF220" si="667">IF(JH220="","",IF((LEN(JH220)-LEN(SUBSTITUTE(JH220,"male","")))/LEN("male")&gt;1,"!",IF(RIGHT(JH220,1)=")","",IF(RIGHT(JH220,2)=") ","",IF(RIGHT(JH220,2)=").","","!!")))))</f>
        <v/>
      </c>
      <c r="JG220" s="395"/>
      <c r="JH220" s="420" t="s">
        <v>2016</v>
      </c>
      <c r="JI220" s="387" t="str">
        <f t="shared" si="619"/>
        <v/>
      </c>
      <c r="JJ220" s="388" t="str">
        <f t="shared" si="620"/>
        <v/>
      </c>
      <c r="JK220" s="419" t="str">
        <f t="shared" si="621"/>
        <v/>
      </c>
      <c r="JL220" s="396" t="str">
        <f t="shared" si="622"/>
        <v/>
      </c>
      <c r="JM220" s="390" t="str">
        <f t="shared" si="623"/>
        <v/>
      </c>
      <c r="JN220" s="391" t="str">
        <f t="shared" si="624"/>
        <v/>
      </c>
      <c r="JO220" s="392" t="str">
        <f t="shared" si="625"/>
        <v/>
      </c>
      <c r="JP220" s="393" t="str">
        <f t="shared" si="626"/>
        <v/>
      </c>
      <c r="JQ220" s="394" t="str">
        <f t="shared" si="627"/>
        <v/>
      </c>
      <c r="JR220" s="386" t="str">
        <f t="shared" si="628"/>
        <v/>
      </c>
      <c r="JS220" s="395"/>
      <c r="JT220" s="420" t="s">
        <v>292</v>
      </c>
      <c r="JU220" s="387" t="str">
        <f t="shared" si="606"/>
        <v/>
      </c>
      <c r="JV220" s="388" t="str">
        <f t="shared" si="607"/>
        <v/>
      </c>
      <c r="JW220" s="419" t="str">
        <f t="shared" si="608"/>
        <v/>
      </c>
      <c r="JX220" s="396" t="str">
        <f t="shared" si="609"/>
        <v/>
      </c>
      <c r="JY220" s="390" t="str">
        <f t="shared" si="610"/>
        <v/>
      </c>
      <c r="JZ220" s="391" t="str">
        <f t="shared" si="611"/>
        <v/>
      </c>
      <c r="KA220" s="392" t="str">
        <f t="shared" si="612"/>
        <v/>
      </c>
      <c r="KB220" s="393" t="str">
        <f t="shared" si="613"/>
        <v/>
      </c>
      <c r="KC220" s="394" t="str">
        <f t="shared" si="614"/>
        <v/>
      </c>
      <c r="KD220" s="386" t="str">
        <f t="shared" si="615"/>
        <v/>
      </c>
      <c r="KE220" s="395"/>
      <c r="KG220" s="387" t="str">
        <f t="shared" si="596"/>
        <v/>
      </c>
      <c r="KH220" s="388" t="str">
        <f t="shared" si="597"/>
        <v/>
      </c>
      <c r="KI220" s="419" t="str">
        <f t="shared" si="598"/>
        <v/>
      </c>
      <c r="KJ220" s="396" t="str">
        <f t="shared" si="599"/>
        <v/>
      </c>
      <c r="KK220" s="390" t="str">
        <f t="shared" si="600"/>
        <v/>
      </c>
      <c r="KL220" s="391" t="str">
        <f t="shared" si="616"/>
        <v/>
      </c>
      <c r="KM220" s="392" t="str">
        <f t="shared" si="601"/>
        <v/>
      </c>
      <c r="KN220" s="393" t="str">
        <f t="shared" si="602"/>
        <v/>
      </c>
      <c r="KO220" s="394" t="str">
        <f t="shared" si="603"/>
        <v/>
      </c>
      <c r="KP220" s="386" t="str">
        <f t="shared" si="604"/>
        <v/>
      </c>
      <c r="KQ220" s="395"/>
    </row>
    <row r="221" spans="1:304" ht="13.5" customHeight="1">
      <c r="A221" s="385"/>
      <c r="B221" s="428" t="s">
        <v>1891</v>
      </c>
      <c r="E221" s="387"/>
      <c r="F221" s="399"/>
      <c r="G221" s="389"/>
      <c r="H221" s="389"/>
      <c r="I221" s="400"/>
      <c r="J221" s="391"/>
      <c r="K221" s="401"/>
      <c r="L221" s="393"/>
      <c r="M221" s="402"/>
      <c r="O221" s="397"/>
      <c r="P221" s="415"/>
      <c r="Q221" s="387"/>
      <c r="R221" s="399"/>
      <c r="S221" s="389"/>
      <c r="T221" s="389"/>
      <c r="U221" s="400"/>
      <c r="V221" s="391"/>
      <c r="W221" s="401"/>
      <c r="X221" s="393"/>
      <c r="Y221" s="402"/>
      <c r="AA221" s="397"/>
      <c r="AB221" s="415"/>
      <c r="AC221" s="387"/>
      <c r="AD221" s="399"/>
      <c r="AE221" s="389"/>
      <c r="AF221" s="389"/>
      <c r="AG221" s="400"/>
      <c r="AH221" s="391"/>
      <c r="AI221" s="401"/>
      <c r="AJ221" s="393"/>
      <c r="AK221" s="402"/>
      <c r="AL221" s="386"/>
      <c r="AM221" s="397"/>
      <c r="AN221" s="415"/>
      <c r="AO221" s="387"/>
      <c r="AP221" s="399"/>
      <c r="AQ221" s="389"/>
      <c r="AR221" s="389"/>
      <c r="AS221" s="400"/>
      <c r="AT221" s="391"/>
      <c r="AU221" s="401"/>
      <c r="AV221" s="393"/>
      <c r="AW221" s="402"/>
      <c r="AX221" s="386"/>
      <c r="AY221" s="397"/>
      <c r="AZ221" s="415"/>
      <c r="BA221" s="387"/>
      <c r="BB221" s="399"/>
      <c r="BC221" s="389"/>
      <c r="BD221" s="389"/>
      <c r="BE221" s="400"/>
      <c r="BF221" s="391"/>
      <c r="BG221" s="401"/>
      <c r="BH221" s="393"/>
      <c r="BI221" s="402"/>
      <c r="BJ221" s="386"/>
      <c r="BK221" s="397"/>
      <c r="BL221" s="415"/>
      <c r="BM221" s="387"/>
      <c r="BN221" s="399"/>
      <c r="BO221" s="389"/>
      <c r="BP221" s="389"/>
      <c r="BQ221" s="400"/>
      <c r="BR221" s="391"/>
      <c r="BS221" s="401"/>
      <c r="BT221" s="393"/>
      <c r="BU221" s="402"/>
      <c r="BV221" s="386"/>
      <c r="BW221" s="397"/>
      <c r="BX221" s="421"/>
      <c r="BY221" s="387"/>
      <c r="BZ221" s="399"/>
      <c r="CA221" s="389"/>
      <c r="CB221" s="389"/>
      <c r="CC221" s="400"/>
      <c r="CD221" s="391"/>
      <c r="CE221" s="401"/>
      <c r="CF221" s="393"/>
      <c r="CG221" s="402"/>
      <c r="CH221" s="386"/>
      <c r="CI221" s="397"/>
      <c r="CJ221" s="421"/>
      <c r="CK221" s="387"/>
      <c r="CL221" s="399"/>
      <c r="CM221" s="389"/>
      <c r="CN221" s="389"/>
      <c r="CO221" s="400"/>
      <c r="CP221" s="391"/>
      <c r="CQ221" s="401"/>
      <c r="CR221" s="393"/>
      <c r="CS221" s="402"/>
      <c r="CT221" s="386"/>
      <c r="CU221" s="397"/>
      <c r="CV221" s="415"/>
      <c r="CW221" s="387"/>
      <c r="CX221" s="388"/>
      <c r="CY221" s="389"/>
      <c r="CZ221" s="389"/>
      <c r="DA221" s="390"/>
      <c r="DB221" s="391"/>
      <c r="DC221" s="392"/>
      <c r="DD221" s="393"/>
      <c r="DE221" s="394"/>
      <c r="DF221" s="386"/>
      <c r="DG221" s="397"/>
      <c r="DH221" s="415"/>
      <c r="DI221" s="387"/>
      <c r="DJ221" s="388"/>
      <c r="DK221" s="389"/>
      <c r="DL221" s="389"/>
      <c r="DM221" s="390"/>
      <c r="DN221" s="391"/>
      <c r="DO221" s="392"/>
      <c r="DP221" s="393"/>
      <c r="DQ221" s="394"/>
      <c r="DR221" s="386"/>
      <c r="DS221" s="397"/>
      <c r="DT221" s="415"/>
      <c r="DU221" s="387"/>
      <c r="DV221" s="388"/>
      <c r="DW221" s="389"/>
      <c r="DX221" s="389"/>
      <c r="DY221" s="390"/>
      <c r="DZ221" s="391"/>
      <c r="EA221" s="392"/>
      <c r="EB221" s="393"/>
      <c r="EC221" s="394"/>
      <c r="ED221" s="386"/>
      <c r="EE221" s="397"/>
      <c r="EF221" s="418"/>
      <c r="EG221" s="387"/>
      <c r="EH221" s="388"/>
      <c r="EI221" s="389"/>
      <c r="EJ221" s="389"/>
      <c r="EK221" s="390"/>
      <c r="EL221" s="391"/>
      <c r="EM221" s="392"/>
      <c r="EN221" s="393"/>
      <c r="EO221" s="394"/>
      <c r="EP221" s="386"/>
      <c r="EQ221" s="397"/>
      <c r="ER221" s="415"/>
      <c r="ES221" s="387"/>
      <c r="ET221" s="388"/>
      <c r="EU221" s="389"/>
      <c r="EV221" s="389"/>
      <c r="EW221" s="390"/>
      <c r="EX221" s="391"/>
      <c r="EY221" s="392"/>
      <c r="EZ221" s="393"/>
      <c r="FA221" s="394"/>
      <c r="FB221" s="386"/>
      <c r="FC221" s="397"/>
      <c r="FD221" s="418"/>
      <c r="FE221" s="387"/>
      <c r="FF221" s="388"/>
      <c r="FG221" s="389"/>
      <c r="FH221" s="389"/>
      <c r="FI221" s="390"/>
      <c r="FJ221" s="391"/>
      <c r="FK221" s="392"/>
      <c r="FL221" s="393"/>
      <c r="FM221" s="394"/>
      <c r="FN221" s="386"/>
      <c r="FO221" s="397"/>
      <c r="FP221" s="415"/>
      <c r="FQ221" s="387"/>
      <c r="FR221" s="388"/>
      <c r="FS221" s="389"/>
      <c r="FT221" s="389"/>
      <c r="FU221" s="390"/>
      <c r="FV221" s="391"/>
      <c r="FW221" s="392"/>
      <c r="FX221" s="393"/>
      <c r="FY221" s="394"/>
      <c r="FZ221" s="386"/>
      <c r="GA221" s="395"/>
      <c r="GB221" s="415"/>
      <c r="GC221" s="387"/>
      <c r="GD221" s="388"/>
      <c r="GE221" s="389"/>
      <c r="GF221" s="389"/>
      <c r="GG221" s="390"/>
      <c r="GH221" s="391"/>
      <c r="GI221" s="392"/>
      <c r="GJ221" s="393"/>
      <c r="GK221" s="394"/>
      <c r="GL221" s="386"/>
      <c r="GM221" s="397"/>
      <c r="GN221" s="415"/>
      <c r="GO221" s="387"/>
      <c r="GP221" s="388"/>
      <c r="GQ221" s="389"/>
      <c r="GR221" s="389"/>
      <c r="GS221" s="390"/>
      <c r="GT221" s="391"/>
      <c r="GU221" s="392"/>
      <c r="GV221" s="393"/>
      <c r="GW221" s="394"/>
      <c r="GX221" s="386"/>
      <c r="GY221" s="395"/>
      <c r="GZ221" s="415"/>
      <c r="HA221" s="387"/>
      <c r="HB221" s="388"/>
      <c r="HC221" s="389"/>
      <c r="HD221" s="389"/>
      <c r="HE221" s="390"/>
      <c r="HF221" s="391"/>
      <c r="HG221" s="392"/>
      <c r="HH221" s="393"/>
      <c r="HI221" s="394"/>
      <c r="HJ221" s="386"/>
      <c r="HK221" s="397"/>
      <c r="HM221" s="387"/>
      <c r="HN221" s="388"/>
      <c r="HO221" s="396"/>
      <c r="HP221" s="389"/>
      <c r="HQ221" s="390"/>
      <c r="HR221" s="391"/>
      <c r="HS221" s="392"/>
      <c r="HT221" s="393"/>
      <c r="HU221" s="394"/>
      <c r="HV221" s="386"/>
      <c r="HW221" s="395"/>
      <c r="HY221" s="387"/>
      <c r="HZ221" s="388"/>
      <c r="IA221" s="419"/>
      <c r="IB221" s="419"/>
      <c r="IC221" s="390"/>
      <c r="ID221" s="391"/>
      <c r="IE221" s="392"/>
      <c r="IF221" s="393"/>
      <c r="IG221" s="394"/>
      <c r="IH221" s="386"/>
      <c r="II221" s="395"/>
      <c r="IK221" s="387"/>
      <c r="IL221" s="388"/>
      <c r="IM221" s="419"/>
      <c r="IN221" s="419"/>
      <c r="IO221" s="390"/>
      <c r="IP221" s="391"/>
      <c r="IQ221" s="392"/>
      <c r="IR221" s="393"/>
      <c r="IS221" s="394"/>
      <c r="IT221" s="386"/>
      <c r="IU221" s="395"/>
      <c r="IW221" s="387">
        <f t="shared" si="456"/>
        <v>43040</v>
      </c>
      <c r="IX221" s="388" t="s">
        <v>1823</v>
      </c>
      <c r="IY221" s="396">
        <v>42585</v>
      </c>
      <c r="IZ221" s="396">
        <v>42950</v>
      </c>
      <c r="JA221" s="390" t="str">
        <f t="shared" si="458"/>
        <v>Yōsuke Tsuruho</v>
      </c>
      <c r="JB221" s="391" t="str">
        <f t="shared" si="464"/>
        <v>1967</v>
      </c>
      <c r="JC221" s="392" t="str">
        <f t="shared" si="459"/>
        <v>male</v>
      </c>
      <c r="JD221" s="393" t="s">
        <v>1335</v>
      </c>
      <c r="JE221" s="394" t="str">
        <f t="shared" ref="JE221:JE222" si="668">IF(JA221="","",(MID(JA221,(SEARCH("^^",SUBSTITUTE(JA221," ","^^",LEN(JA221)-LEN(SUBSTITUTE(JA221," ","")))))+1,99)&amp;"_"&amp;LEFT(JA221,FIND(" ",JA221)-1)&amp;"_"&amp;JB221))</f>
        <v>Tsuruho_Yōsuke_1967</v>
      </c>
      <c r="JF221" s="386" t="s">
        <v>292</v>
      </c>
      <c r="JG221" s="395"/>
      <c r="JH221" s="420" t="s">
        <v>1890</v>
      </c>
      <c r="JI221" s="387">
        <f t="shared" ref="JI221:JI223" si="669">IF(JM221="","",JI$3)</f>
        <v>44090</v>
      </c>
      <c r="JJ221" s="388" t="str">
        <f t="shared" ref="JJ221:JJ223" si="670">IF(JM221="","",JI$1)</f>
        <v>Abe IV</v>
      </c>
      <c r="JK221" s="419">
        <f t="shared" ref="JK221" si="671">IF(JM221="","",JI$2)</f>
        <v>43040</v>
      </c>
      <c r="JL221" s="396">
        <v>43375</v>
      </c>
      <c r="JM221" s="390" t="str">
        <f t="shared" ref="JM221:JM223" si="672">IF(JT221="","",IF(ISNUMBER(SEARCH(":",JT221)),MID(JT221,FIND(":",JT221)+2,FIND("(",JT221)-FIND(":",JT221)-3),LEFT(JT221,FIND("(",JT221)-2)))</f>
        <v>Masaji Matsuyama</v>
      </c>
      <c r="JN221" s="391" t="str">
        <f t="shared" ref="JN221:JN223" si="673">IF(JT221="","",MID(JT221,FIND("(",JT221)+1,4))</f>
        <v>1959</v>
      </c>
      <c r="JO221" s="392" t="str">
        <f t="shared" ref="JO221:JO223" si="674">IF(ISNUMBER(SEARCH("*female*",JT221)),"female",IF(ISNUMBER(SEARCH("*male*",JT221)),"male",""))</f>
        <v>male</v>
      </c>
      <c r="JP221" s="393" t="str">
        <f t="shared" ref="JP221:JP223" si="675">IF(JT221="","",IF(ISERROR(MID(JT221,FIND("male,",JT221)+6,(FIND(")",JT221)-(FIND("male,",JT221)+6))))=TRUE,"missing/error",MID(JT221,FIND("male,",JT221)+6,(FIND(")",JT221)-(FIND("male,",JT221)+6)))))</f>
        <v>jp_ldp01</v>
      </c>
      <c r="JQ221" s="394" t="str">
        <f t="shared" ref="JQ221:JQ223" si="676">IF(JM221="","",(MID(JM221,(SEARCH("^^",SUBSTITUTE(JM221," ","^^",LEN(JM221)-LEN(SUBSTITUTE(JM221," ","")))))+1,99)&amp;"_"&amp;LEFT(JM221,FIND(" ",JM221)-1)&amp;"_"&amp;JN221))</f>
        <v>Matsuyama_Masaji_1959</v>
      </c>
      <c r="JR221" s="386" t="str">
        <f t="shared" ref="JR221:JR223" si="677">IF(JT221="","",IF((LEN(JT221)-LEN(SUBSTITUTE(JT221,"male","")))/LEN("male")&gt;1,"!",IF(RIGHT(JT221,1)=")","",IF(RIGHT(JT221,2)=") ","",IF(RIGHT(JT221,2)=").","","!!")))))</f>
        <v/>
      </c>
      <c r="JS221" s="395"/>
      <c r="JT221" s="420" t="s">
        <v>2016</v>
      </c>
      <c r="JU221" s="387">
        <f t="shared" si="606"/>
        <v>44196</v>
      </c>
      <c r="JV221" s="388" t="str">
        <f t="shared" si="607"/>
        <v>Suga I</v>
      </c>
      <c r="JW221" s="419">
        <f t="shared" si="608"/>
        <v>44090</v>
      </c>
      <c r="JX221" s="396">
        <f t="shared" si="609"/>
        <v>44196</v>
      </c>
      <c r="JY221" s="390" t="str">
        <f t="shared" si="610"/>
        <v>Shinji Inoue</v>
      </c>
      <c r="JZ221" s="391" t="str">
        <f t="shared" si="611"/>
        <v>1969</v>
      </c>
      <c r="KA221" s="392" t="str">
        <f t="shared" si="612"/>
        <v>male</v>
      </c>
      <c r="KB221" s="393" t="str">
        <f t="shared" si="613"/>
        <v>jp_ldp01</v>
      </c>
      <c r="KC221" s="394" t="str">
        <f t="shared" si="614"/>
        <v>Inoue_Shinji_1969</v>
      </c>
      <c r="KD221" s="386" t="str">
        <f t="shared" si="615"/>
        <v/>
      </c>
      <c r="KE221" s="395"/>
      <c r="KF221" s="420" t="s">
        <v>2090</v>
      </c>
      <c r="KG221" s="387" t="str">
        <f t="shared" si="596"/>
        <v/>
      </c>
      <c r="KH221" s="388" t="str">
        <f t="shared" si="597"/>
        <v/>
      </c>
      <c r="KI221" s="419" t="str">
        <f t="shared" si="598"/>
        <v/>
      </c>
      <c r="KJ221" s="396" t="str">
        <f t="shared" si="599"/>
        <v/>
      </c>
      <c r="KK221" s="390" t="str">
        <f t="shared" si="600"/>
        <v/>
      </c>
      <c r="KL221" s="391" t="str">
        <f t="shared" si="616"/>
        <v/>
      </c>
      <c r="KM221" s="392" t="str">
        <f t="shared" si="601"/>
        <v/>
      </c>
      <c r="KN221" s="393" t="str">
        <f t="shared" si="602"/>
        <v/>
      </c>
      <c r="KO221" s="394" t="str">
        <f t="shared" si="603"/>
        <v/>
      </c>
      <c r="KP221" s="386" t="str">
        <f t="shared" si="604"/>
        <v/>
      </c>
      <c r="KQ221" s="395"/>
    </row>
    <row r="222" spans="1:304" ht="13.5" customHeight="1">
      <c r="A222" s="385"/>
      <c r="B222" s="428" t="s">
        <v>1891</v>
      </c>
      <c r="E222" s="387"/>
      <c r="F222" s="399"/>
      <c r="G222" s="389"/>
      <c r="H222" s="389"/>
      <c r="I222" s="400"/>
      <c r="J222" s="391"/>
      <c r="K222" s="401"/>
      <c r="L222" s="393"/>
      <c r="M222" s="402"/>
      <c r="O222" s="397"/>
      <c r="P222" s="415"/>
      <c r="Q222" s="387"/>
      <c r="R222" s="399"/>
      <c r="S222" s="389"/>
      <c r="T222" s="389"/>
      <c r="U222" s="400"/>
      <c r="V222" s="391"/>
      <c r="W222" s="401"/>
      <c r="X222" s="393"/>
      <c r="Y222" s="402"/>
      <c r="AA222" s="397"/>
      <c r="AB222" s="415"/>
      <c r="AC222" s="387"/>
      <c r="AD222" s="399"/>
      <c r="AE222" s="389"/>
      <c r="AF222" s="389"/>
      <c r="AG222" s="400"/>
      <c r="AH222" s="391"/>
      <c r="AI222" s="401"/>
      <c r="AJ222" s="393"/>
      <c r="AK222" s="402"/>
      <c r="AL222" s="386"/>
      <c r="AM222" s="397"/>
      <c r="AN222" s="415"/>
      <c r="AO222" s="387"/>
      <c r="AP222" s="399"/>
      <c r="AQ222" s="389"/>
      <c r="AR222" s="389"/>
      <c r="AS222" s="400"/>
      <c r="AT222" s="391"/>
      <c r="AU222" s="401"/>
      <c r="AV222" s="393"/>
      <c r="AW222" s="402"/>
      <c r="AX222" s="386"/>
      <c r="AY222" s="397"/>
      <c r="AZ222" s="415"/>
      <c r="BA222" s="387"/>
      <c r="BB222" s="399"/>
      <c r="BC222" s="389"/>
      <c r="BD222" s="389"/>
      <c r="BE222" s="400"/>
      <c r="BF222" s="391"/>
      <c r="BG222" s="401"/>
      <c r="BH222" s="393"/>
      <c r="BI222" s="402"/>
      <c r="BJ222" s="386"/>
      <c r="BK222" s="397"/>
      <c r="BL222" s="415"/>
      <c r="BM222" s="387"/>
      <c r="BN222" s="399"/>
      <c r="BO222" s="389"/>
      <c r="BP222" s="389"/>
      <c r="BQ222" s="400"/>
      <c r="BR222" s="391"/>
      <c r="BS222" s="401"/>
      <c r="BT222" s="393"/>
      <c r="BU222" s="402"/>
      <c r="BV222" s="386"/>
      <c r="BW222" s="397"/>
      <c r="BX222" s="421"/>
      <c r="BY222" s="387"/>
      <c r="BZ222" s="399"/>
      <c r="CA222" s="389"/>
      <c r="CB222" s="389"/>
      <c r="CC222" s="400"/>
      <c r="CD222" s="391"/>
      <c r="CE222" s="401"/>
      <c r="CF222" s="393"/>
      <c r="CG222" s="402"/>
      <c r="CH222" s="386"/>
      <c r="CI222" s="397"/>
      <c r="CJ222" s="421"/>
      <c r="CK222" s="387"/>
      <c r="CL222" s="399"/>
      <c r="CM222" s="389"/>
      <c r="CN222" s="389"/>
      <c r="CO222" s="400"/>
      <c r="CP222" s="391"/>
      <c r="CQ222" s="401"/>
      <c r="CR222" s="393"/>
      <c r="CS222" s="402"/>
      <c r="CT222" s="386"/>
      <c r="CU222" s="397"/>
      <c r="CV222" s="415"/>
      <c r="CW222" s="387"/>
      <c r="CX222" s="388"/>
      <c r="CY222" s="389"/>
      <c r="CZ222" s="389"/>
      <c r="DA222" s="390"/>
      <c r="DB222" s="391"/>
      <c r="DC222" s="392"/>
      <c r="DD222" s="393"/>
      <c r="DE222" s="394"/>
      <c r="DF222" s="386"/>
      <c r="DG222" s="397"/>
      <c r="DH222" s="415"/>
      <c r="DI222" s="387"/>
      <c r="DJ222" s="388"/>
      <c r="DK222" s="389"/>
      <c r="DL222" s="389"/>
      <c r="DM222" s="390"/>
      <c r="DN222" s="391"/>
      <c r="DO222" s="392"/>
      <c r="DP222" s="393"/>
      <c r="DQ222" s="394"/>
      <c r="DR222" s="386"/>
      <c r="DS222" s="397"/>
      <c r="DT222" s="415"/>
      <c r="DU222" s="387"/>
      <c r="DV222" s="388"/>
      <c r="DW222" s="389"/>
      <c r="DX222" s="389"/>
      <c r="DY222" s="390"/>
      <c r="DZ222" s="391"/>
      <c r="EA222" s="392"/>
      <c r="EB222" s="393"/>
      <c r="EC222" s="394"/>
      <c r="ED222" s="386"/>
      <c r="EE222" s="397"/>
      <c r="EF222" s="418"/>
      <c r="EG222" s="387"/>
      <c r="EH222" s="388"/>
      <c r="EI222" s="389"/>
      <c r="EJ222" s="389"/>
      <c r="EK222" s="390"/>
      <c r="EL222" s="391"/>
      <c r="EM222" s="392"/>
      <c r="EN222" s="393"/>
      <c r="EO222" s="394"/>
      <c r="EP222" s="386"/>
      <c r="EQ222" s="397"/>
      <c r="ER222" s="415"/>
      <c r="ES222" s="387"/>
      <c r="ET222" s="388"/>
      <c r="EU222" s="389"/>
      <c r="EV222" s="389"/>
      <c r="EW222" s="390"/>
      <c r="EX222" s="391"/>
      <c r="EY222" s="392"/>
      <c r="EZ222" s="393"/>
      <c r="FA222" s="394"/>
      <c r="FB222" s="386"/>
      <c r="FC222" s="397"/>
      <c r="FD222" s="418"/>
      <c r="FE222" s="387"/>
      <c r="FF222" s="388"/>
      <c r="FG222" s="389"/>
      <c r="FH222" s="389"/>
      <c r="FI222" s="390"/>
      <c r="FJ222" s="391"/>
      <c r="FK222" s="392"/>
      <c r="FL222" s="393"/>
      <c r="FM222" s="394"/>
      <c r="FN222" s="386"/>
      <c r="FO222" s="397"/>
      <c r="FP222" s="415"/>
      <c r="FQ222" s="387"/>
      <c r="FR222" s="388"/>
      <c r="FS222" s="389"/>
      <c r="FT222" s="389"/>
      <c r="FU222" s="390"/>
      <c r="FV222" s="391"/>
      <c r="FW222" s="392"/>
      <c r="FX222" s="393"/>
      <c r="FY222" s="394"/>
      <c r="FZ222" s="386"/>
      <c r="GA222" s="395"/>
      <c r="GB222" s="415"/>
      <c r="GC222" s="387"/>
      <c r="GD222" s="388"/>
      <c r="GE222" s="389"/>
      <c r="GF222" s="389"/>
      <c r="GG222" s="390"/>
      <c r="GH222" s="391"/>
      <c r="GI222" s="392"/>
      <c r="GJ222" s="393"/>
      <c r="GK222" s="394"/>
      <c r="GL222" s="386"/>
      <c r="GM222" s="397"/>
      <c r="GN222" s="415"/>
      <c r="GO222" s="387"/>
      <c r="GP222" s="388"/>
      <c r="GQ222" s="389"/>
      <c r="GR222" s="389"/>
      <c r="GS222" s="390"/>
      <c r="GT222" s="391"/>
      <c r="GU222" s="392"/>
      <c r="GV222" s="393"/>
      <c r="GW222" s="394"/>
      <c r="GX222" s="386"/>
      <c r="GY222" s="395"/>
      <c r="GZ222" s="415"/>
      <c r="HA222" s="387"/>
      <c r="HB222" s="388"/>
      <c r="HC222" s="389"/>
      <c r="HD222" s="389"/>
      <c r="HE222" s="390"/>
      <c r="HF222" s="391"/>
      <c r="HG222" s="392"/>
      <c r="HH222" s="393"/>
      <c r="HI222" s="394"/>
      <c r="HJ222" s="386"/>
      <c r="HK222" s="397"/>
      <c r="HM222" s="387"/>
      <c r="HN222" s="388"/>
      <c r="HO222" s="396"/>
      <c r="HP222" s="389"/>
      <c r="HQ222" s="390"/>
      <c r="HR222" s="391"/>
      <c r="HS222" s="392"/>
      <c r="HT222" s="393"/>
      <c r="HU222" s="394"/>
      <c r="HV222" s="386"/>
      <c r="HW222" s="395"/>
      <c r="HY222" s="387"/>
      <c r="HZ222" s="388"/>
      <c r="IA222" s="419"/>
      <c r="IB222" s="419"/>
      <c r="IC222" s="390"/>
      <c r="ID222" s="391"/>
      <c r="IE222" s="392"/>
      <c r="IF222" s="393"/>
      <c r="IG222" s="394"/>
      <c r="IH222" s="386"/>
      <c r="II222" s="395"/>
      <c r="IK222" s="387"/>
      <c r="IL222" s="388"/>
      <c r="IM222" s="419"/>
      <c r="IN222" s="419"/>
      <c r="IO222" s="390"/>
      <c r="IP222" s="391"/>
      <c r="IQ222" s="392"/>
      <c r="IR222" s="393"/>
      <c r="IS222" s="394"/>
      <c r="IT222" s="386"/>
      <c r="IU222" s="395"/>
      <c r="IW222" s="387">
        <f t="shared" ref="IW222" si="678">IF(JA222="","",IW$3)</f>
        <v>43040</v>
      </c>
      <c r="IX222" s="388" t="str">
        <f t="shared" ref="IX222" si="679">IF(JA222="","",IW$1)</f>
        <v>Abe III</v>
      </c>
      <c r="IY222" s="419">
        <v>42950</v>
      </c>
      <c r="IZ222" s="396">
        <f t="shared" ref="IZ222" si="680">IF(JA222="","",IW$3)</f>
        <v>43040</v>
      </c>
      <c r="JA222" s="390" t="str">
        <f t="shared" ref="JA222" si="681">IF(JH222="","",IF(ISNUMBER(SEARCH(":",JH222)),MID(JH222,FIND(":",JH222)+2,FIND("(",JH222)-FIND(":",JH222)-3),LEFT(JH222,FIND("(",JH222)-2)))</f>
        <v>Masaji Matsuyama</v>
      </c>
      <c r="JB222" s="391" t="str">
        <f t="shared" ref="JB222" si="682">IF(JH222="","",MID(JH222,FIND("(",JH222)+1,4))</f>
        <v>1959</v>
      </c>
      <c r="JC222" s="392" t="str">
        <f t="shared" ref="JC222" si="683">IF(ISNUMBER(SEARCH("*female*",JH222)),"female",IF(ISNUMBER(SEARCH("*male*",JH222)),"male",""))</f>
        <v>male</v>
      </c>
      <c r="JD222" s="393" t="str">
        <f t="shared" ref="JD222" si="684">IF(JH222="","",IF(ISERROR(MID(JH222,FIND("male,",JH222)+6,(FIND(")",JH222)-(FIND("male,",JH222)+6))))=TRUE,"missing/error",MID(JH222,FIND("male,",JH222)+6,(FIND(")",JH222)-(FIND("male,",JH222)+6)))))</f>
        <v>jp_ldp01</v>
      </c>
      <c r="JE222" s="394" t="str">
        <f t="shared" si="668"/>
        <v>Matsuyama_Masaji_1959</v>
      </c>
      <c r="JF222" s="386" t="str">
        <f t="shared" ref="JF222" si="685">IF(JH222="","",IF((LEN(JH222)-LEN(SUBSTITUTE(JH222,"male","")))/LEN("male")&gt;1,"!",IF(RIGHT(JH222,1)=")","",IF(RIGHT(JH222,2)=") ","",IF(RIGHT(JH222,2)=").","","!!")))))</f>
        <v/>
      </c>
      <c r="JG222" s="395"/>
      <c r="JH222" s="420" t="s">
        <v>2016</v>
      </c>
      <c r="JI222" s="387">
        <f t="shared" si="669"/>
        <v>44090</v>
      </c>
      <c r="JJ222" s="388" t="str">
        <f t="shared" si="670"/>
        <v>Abe IV</v>
      </c>
      <c r="JK222" s="419">
        <v>43375</v>
      </c>
      <c r="JL222" s="396">
        <v>43719</v>
      </c>
      <c r="JM222" s="390" t="str">
        <f t="shared" si="672"/>
        <v>Takuya Hirai</v>
      </c>
      <c r="JN222" s="391" t="str">
        <f t="shared" si="673"/>
        <v>1958</v>
      </c>
      <c r="JO222" s="392" t="str">
        <f t="shared" si="674"/>
        <v>male</v>
      </c>
      <c r="JP222" s="393" t="str">
        <f t="shared" si="675"/>
        <v>jp_ldp01</v>
      </c>
      <c r="JQ222" s="394" t="str">
        <f t="shared" si="676"/>
        <v>Hirai_Takuya_1958</v>
      </c>
      <c r="JR222" s="386" t="str">
        <f t="shared" si="677"/>
        <v/>
      </c>
      <c r="JS222" s="395"/>
      <c r="JT222" s="420" t="s">
        <v>2041</v>
      </c>
      <c r="JU222" s="387" t="str">
        <f t="shared" si="606"/>
        <v/>
      </c>
      <c r="JV222" s="388" t="str">
        <f t="shared" si="607"/>
        <v/>
      </c>
      <c r="JW222" s="419" t="str">
        <f t="shared" si="608"/>
        <v/>
      </c>
      <c r="JX222" s="396" t="str">
        <f t="shared" si="609"/>
        <v/>
      </c>
      <c r="JY222" s="390" t="str">
        <f t="shared" si="610"/>
        <v/>
      </c>
      <c r="JZ222" s="391" t="str">
        <f t="shared" si="611"/>
        <v/>
      </c>
      <c r="KA222" s="392" t="str">
        <f t="shared" si="612"/>
        <v/>
      </c>
      <c r="KB222" s="393" t="str">
        <f t="shared" si="613"/>
        <v/>
      </c>
      <c r="KC222" s="394" t="str">
        <f t="shared" si="614"/>
        <v/>
      </c>
      <c r="KD222" s="386" t="str">
        <f t="shared" si="615"/>
        <v/>
      </c>
      <c r="KE222" s="395"/>
      <c r="KG222" s="387" t="str">
        <f t="shared" si="596"/>
        <v/>
      </c>
      <c r="KH222" s="388" t="str">
        <f t="shared" si="597"/>
        <v/>
      </c>
      <c r="KI222" s="419" t="str">
        <f t="shared" si="598"/>
        <v/>
      </c>
      <c r="KJ222" s="396" t="str">
        <f t="shared" si="599"/>
        <v/>
      </c>
      <c r="KK222" s="390" t="str">
        <f t="shared" si="600"/>
        <v/>
      </c>
      <c r="KL222" s="391" t="str">
        <f t="shared" si="616"/>
        <v/>
      </c>
      <c r="KM222" s="392" t="str">
        <f t="shared" si="601"/>
        <v/>
      </c>
      <c r="KN222" s="393" t="str">
        <f t="shared" si="602"/>
        <v/>
      </c>
      <c r="KO222" s="394" t="str">
        <f t="shared" si="603"/>
        <v/>
      </c>
      <c r="KP222" s="386" t="str">
        <f t="shared" si="604"/>
        <v/>
      </c>
      <c r="KQ222" s="395"/>
    </row>
    <row r="223" spans="1:304" ht="13.5" customHeight="1">
      <c r="A223" s="385"/>
      <c r="B223" s="428" t="s">
        <v>1891</v>
      </c>
      <c r="E223" s="387"/>
      <c r="F223" s="399"/>
      <c r="G223" s="389"/>
      <c r="H223" s="389"/>
      <c r="I223" s="400"/>
      <c r="J223" s="391"/>
      <c r="K223" s="401"/>
      <c r="L223" s="393"/>
      <c r="M223" s="402"/>
      <c r="O223" s="397"/>
      <c r="P223" s="415"/>
      <c r="Q223" s="387"/>
      <c r="R223" s="399"/>
      <c r="S223" s="389"/>
      <c r="T223" s="389"/>
      <c r="U223" s="400"/>
      <c r="V223" s="391"/>
      <c r="W223" s="401"/>
      <c r="X223" s="393"/>
      <c r="Y223" s="402"/>
      <c r="AA223" s="397"/>
      <c r="AB223" s="415"/>
      <c r="AC223" s="387"/>
      <c r="AD223" s="399"/>
      <c r="AE223" s="389"/>
      <c r="AF223" s="389"/>
      <c r="AG223" s="400"/>
      <c r="AH223" s="391"/>
      <c r="AI223" s="401"/>
      <c r="AJ223" s="393"/>
      <c r="AK223" s="402"/>
      <c r="AL223" s="386"/>
      <c r="AM223" s="397"/>
      <c r="AN223" s="415"/>
      <c r="AO223" s="387"/>
      <c r="AP223" s="399"/>
      <c r="AQ223" s="389"/>
      <c r="AR223" s="389"/>
      <c r="AS223" s="400"/>
      <c r="AT223" s="391"/>
      <c r="AU223" s="401"/>
      <c r="AV223" s="393"/>
      <c r="AW223" s="402"/>
      <c r="AX223" s="386"/>
      <c r="AY223" s="397"/>
      <c r="AZ223" s="415"/>
      <c r="BA223" s="387"/>
      <c r="BB223" s="399"/>
      <c r="BC223" s="389"/>
      <c r="BD223" s="389"/>
      <c r="BE223" s="400"/>
      <c r="BF223" s="391"/>
      <c r="BG223" s="401"/>
      <c r="BH223" s="393"/>
      <c r="BI223" s="402"/>
      <c r="BJ223" s="386"/>
      <c r="BK223" s="397"/>
      <c r="BL223" s="415"/>
      <c r="BM223" s="387"/>
      <c r="BN223" s="399"/>
      <c r="BO223" s="389"/>
      <c r="BP223" s="389"/>
      <c r="BQ223" s="400"/>
      <c r="BR223" s="391"/>
      <c r="BS223" s="401"/>
      <c r="BT223" s="393"/>
      <c r="BU223" s="402"/>
      <c r="BV223" s="386"/>
      <c r="BW223" s="397"/>
      <c r="BX223" s="421"/>
      <c r="BY223" s="387"/>
      <c r="BZ223" s="399"/>
      <c r="CA223" s="389"/>
      <c r="CB223" s="389"/>
      <c r="CC223" s="400"/>
      <c r="CD223" s="391"/>
      <c r="CE223" s="401"/>
      <c r="CF223" s="393"/>
      <c r="CG223" s="402"/>
      <c r="CH223" s="386"/>
      <c r="CI223" s="397"/>
      <c r="CJ223" s="421"/>
      <c r="CK223" s="387"/>
      <c r="CL223" s="399"/>
      <c r="CM223" s="389"/>
      <c r="CN223" s="389"/>
      <c r="CO223" s="400"/>
      <c r="CP223" s="391"/>
      <c r="CQ223" s="401"/>
      <c r="CR223" s="393"/>
      <c r="CS223" s="402"/>
      <c r="CT223" s="386"/>
      <c r="CU223" s="397"/>
      <c r="CV223" s="415"/>
      <c r="CW223" s="387"/>
      <c r="CX223" s="388"/>
      <c r="CY223" s="389"/>
      <c r="CZ223" s="389"/>
      <c r="DA223" s="390"/>
      <c r="DB223" s="391"/>
      <c r="DC223" s="392"/>
      <c r="DD223" s="393"/>
      <c r="DE223" s="394"/>
      <c r="DF223" s="386"/>
      <c r="DG223" s="397"/>
      <c r="DH223" s="415"/>
      <c r="DI223" s="387"/>
      <c r="DJ223" s="388"/>
      <c r="DK223" s="389"/>
      <c r="DL223" s="389"/>
      <c r="DM223" s="390"/>
      <c r="DN223" s="391"/>
      <c r="DO223" s="392"/>
      <c r="DP223" s="393"/>
      <c r="DQ223" s="394"/>
      <c r="DR223" s="386"/>
      <c r="DS223" s="397"/>
      <c r="DT223" s="415"/>
      <c r="DU223" s="387"/>
      <c r="DV223" s="388"/>
      <c r="DW223" s="389"/>
      <c r="DX223" s="389"/>
      <c r="DY223" s="390"/>
      <c r="DZ223" s="391"/>
      <c r="EA223" s="392"/>
      <c r="EB223" s="393"/>
      <c r="EC223" s="394"/>
      <c r="ED223" s="386"/>
      <c r="EE223" s="397"/>
      <c r="EF223" s="418"/>
      <c r="EG223" s="387"/>
      <c r="EH223" s="388"/>
      <c r="EI223" s="389"/>
      <c r="EJ223" s="389"/>
      <c r="EK223" s="390"/>
      <c r="EL223" s="391"/>
      <c r="EM223" s="392"/>
      <c r="EN223" s="393"/>
      <c r="EO223" s="394"/>
      <c r="EP223" s="386"/>
      <c r="EQ223" s="397"/>
      <c r="ER223" s="415"/>
      <c r="ES223" s="387"/>
      <c r="ET223" s="388"/>
      <c r="EU223" s="389"/>
      <c r="EV223" s="389"/>
      <c r="EW223" s="390"/>
      <c r="EX223" s="391"/>
      <c r="EY223" s="392"/>
      <c r="EZ223" s="393"/>
      <c r="FA223" s="394"/>
      <c r="FB223" s="386"/>
      <c r="FC223" s="397"/>
      <c r="FD223" s="418"/>
      <c r="FE223" s="387"/>
      <c r="FF223" s="388"/>
      <c r="FG223" s="389"/>
      <c r="FH223" s="389"/>
      <c r="FI223" s="390"/>
      <c r="FJ223" s="391"/>
      <c r="FK223" s="392"/>
      <c r="FL223" s="393"/>
      <c r="FM223" s="394"/>
      <c r="FN223" s="386"/>
      <c r="FO223" s="397"/>
      <c r="FP223" s="415"/>
      <c r="FQ223" s="387"/>
      <c r="FR223" s="388"/>
      <c r="FS223" s="389"/>
      <c r="FT223" s="389"/>
      <c r="FU223" s="390"/>
      <c r="FV223" s="391"/>
      <c r="FW223" s="392"/>
      <c r="FX223" s="393"/>
      <c r="FY223" s="394"/>
      <c r="FZ223" s="386"/>
      <c r="GA223" s="395"/>
      <c r="GB223" s="415"/>
      <c r="GC223" s="387"/>
      <c r="GD223" s="388"/>
      <c r="GE223" s="389"/>
      <c r="GF223" s="389"/>
      <c r="GG223" s="390"/>
      <c r="GH223" s="391"/>
      <c r="GI223" s="392"/>
      <c r="GJ223" s="393"/>
      <c r="GK223" s="394"/>
      <c r="GL223" s="386"/>
      <c r="GM223" s="397"/>
      <c r="GN223" s="415"/>
      <c r="GO223" s="387"/>
      <c r="GP223" s="388"/>
      <c r="GQ223" s="389"/>
      <c r="GR223" s="389"/>
      <c r="GS223" s="390"/>
      <c r="GT223" s="391"/>
      <c r="GU223" s="392"/>
      <c r="GV223" s="393"/>
      <c r="GW223" s="394"/>
      <c r="GX223" s="386"/>
      <c r="GY223" s="395"/>
      <c r="GZ223" s="415"/>
      <c r="HA223" s="387"/>
      <c r="HB223" s="388"/>
      <c r="HC223" s="389"/>
      <c r="HD223" s="389"/>
      <c r="HE223" s="390"/>
      <c r="HF223" s="391"/>
      <c r="HG223" s="392"/>
      <c r="HH223" s="393"/>
      <c r="HI223" s="394"/>
      <c r="HJ223" s="386"/>
      <c r="HK223" s="397"/>
      <c r="HM223" s="387"/>
      <c r="HN223" s="388"/>
      <c r="HO223" s="396"/>
      <c r="HP223" s="389"/>
      <c r="HQ223" s="390"/>
      <c r="HR223" s="391"/>
      <c r="HS223" s="392"/>
      <c r="HT223" s="393"/>
      <c r="HU223" s="394"/>
      <c r="HV223" s="386"/>
      <c r="HW223" s="395"/>
      <c r="HY223" s="387"/>
      <c r="HZ223" s="388"/>
      <c r="IA223" s="419"/>
      <c r="IB223" s="419"/>
      <c r="IC223" s="390"/>
      <c r="ID223" s="391"/>
      <c r="IE223" s="392"/>
      <c r="IF223" s="393"/>
      <c r="IG223" s="394"/>
      <c r="IH223" s="386"/>
      <c r="II223" s="395"/>
      <c r="IK223" s="387"/>
      <c r="IL223" s="388"/>
      <c r="IM223" s="419"/>
      <c r="IN223" s="419"/>
      <c r="IO223" s="390"/>
      <c r="IP223" s="391"/>
      <c r="IQ223" s="392"/>
      <c r="IR223" s="393"/>
      <c r="IS223" s="394"/>
      <c r="IT223" s="386"/>
      <c r="IU223" s="395"/>
      <c r="IW223" s="387"/>
      <c r="IX223" s="388"/>
      <c r="IY223" s="419"/>
      <c r="IZ223" s="396"/>
      <c r="JA223" s="390"/>
      <c r="JB223" s="391"/>
      <c r="JC223" s="392"/>
      <c r="JD223" s="393"/>
      <c r="JE223" s="394"/>
      <c r="JF223" s="386"/>
      <c r="JG223" s="395"/>
      <c r="JH223" s="420"/>
      <c r="JI223" s="387">
        <f t="shared" si="669"/>
        <v>44090</v>
      </c>
      <c r="JJ223" s="388" t="str">
        <f t="shared" si="670"/>
        <v>Abe IV</v>
      </c>
      <c r="JK223" s="396">
        <v>43719</v>
      </c>
      <c r="JL223" s="396">
        <f t="shared" ref="JL223" si="686">IF(JM223="","",JI$3)</f>
        <v>44090</v>
      </c>
      <c r="JM223" s="390" t="str">
        <f t="shared" si="672"/>
        <v>Naokazu Takemoto</v>
      </c>
      <c r="JN223" s="391" t="str">
        <f t="shared" si="673"/>
        <v>1940</v>
      </c>
      <c r="JO223" s="392" t="str">
        <f t="shared" si="674"/>
        <v>male</v>
      </c>
      <c r="JP223" s="393" t="str">
        <f t="shared" si="675"/>
        <v>jp_ldp01</v>
      </c>
      <c r="JQ223" s="394" t="str">
        <f t="shared" si="676"/>
        <v>Takemoto_Naokazu_1940</v>
      </c>
      <c r="JR223" s="386" t="str">
        <f t="shared" si="677"/>
        <v/>
      </c>
      <c r="JS223" s="395"/>
      <c r="JT223" s="420" t="s">
        <v>2075</v>
      </c>
      <c r="JU223" s="387" t="str">
        <f t="shared" si="606"/>
        <v/>
      </c>
      <c r="JV223" s="388" t="str">
        <f t="shared" si="607"/>
        <v/>
      </c>
      <c r="JW223" s="419" t="str">
        <f t="shared" si="608"/>
        <v/>
      </c>
      <c r="JX223" s="396" t="str">
        <f t="shared" si="609"/>
        <v/>
      </c>
      <c r="JY223" s="390" t="str">
        <f t="shared" si="610"/>
        <v/>
      </c>
      <c r="JZ223" s="391" t="str">
        <f t="shared" si="611"/>
        <v/>
      </c>
      <c r="KA223" s="392" t="str">
        <f t="shared" si="612"/>
        <v/>
      </c>
      <c r="KB223" s="393" t="str">
        <f t="shared" si="613"/>
        <v/>
      </c>
      <c r="KC223" s="394" t="str">
        <f t="shared" si="614"/>
        <v/>
      </c>
      <c r="KD223" s="386" t="str">
        <f t="shared" si="615"/>
        <v/>
      </c>
      <c r="KE223" s="395"/>
      <c r="KG223" s="387" t="str">
        <f t="shared" si="596"/>
        <v/>
      </c>
      <c r="KH223" s="388" t="str">
        <f t="shared" si="597"/>
        <v/>
      </c>
      <c r="KI223" s="419" t="str">
        <f t="shared" si="598"/>
        <v/>
      </c>
      <c r="KJ223" s="396" t="str">
        <f t="shared" si="599"/>
        <v/>
      </c>
      <c r="KK223" s="390" t="str">
        <f t="shared" si="600"/>
        <v/>
      </c>
      <c r="KL223" s="391" t="str">
        <f t="shared" si="616"/>
        <v/>
      </c>
      <c r="KM223" s="392" t="str">
        <f t="shared" si="601"/>
        <v/>
      </c>
      <c r="KN223" s="393" t="str">
        <f t="shared" si="602"/>
        <v/>
      </c>
      <c r="KO223" s="394" t="str">
        <f t="shared" si="603"/>
        <v/>
      </c>
      <c r="KP223" s="386" t="str">
        <f t="shared" si="604"/>
        <v/>
      </c>
      <c r="KQ223" s="395"/>
    </row>
    <row r="224" spans="1:304" ht="13.5" customHeight="1">
      <c r="A224" s="385"/>
      <c r="B224" s="415" t="s">
        <v>344</v>
      </c>
      <c r="E224" s="387" t="str">
        <f t="shared" si="499"/>
        <v/>
      </c>
      <c r="F224" s="399"/>
      <c r="G224" s="389" t="s">
        <v>292</v>
      </c>
      <c r="H224" s="389" t="s">
        <v>292</v>
      </c>
      <c r="I224" s="400"/>
      <c r="J224" s="391" t="s">
        <v>292</v>
      </c>
      <c r="K224" s="401"/>
      <c r="L224" s="393"/>
      <c r="M224" s="402"/>
      <c r="O224" s="397"/>
      <c r="P224" s="415"/>
      <c r="Q224" s="387" t="str">
        <f t="shared" si="500"/>
        <v/>
      </c>
      <c r="R224" s="399"/>
      <c r="S224" s="389" t="s">
        <v>292</v>
      </c>
      <c r="T224" s="389" t="s">
        <v>292</v>
      </c>
      <c r="U224" s="400"/>
      <c r="V224" s="391" t="s">
        <v>292</v>
      </c>
      <c r="W224" s="401"/>
      <c r="X224" s="393"/>
      <c r="Y224" s="402"/>
      <c r="AA224" s="397"/>
      <c r="AB224" s="415"/>
      <c r="AC224" s="387" t="str">
        <f t="shared" si="501"/>
        <v/>
      </c>
      <c r="AD224" s="399"/>
      <c r="AE224" s="389" t="s">
        <v>292</v>
      </c>
      <c r="AF224" s="389" t="s">
        <v>292</v>
      </c>
      <c r="AG224" s="400"/>
      <c r="AH224" s="391" t="s">
        <v>292</v>
      </c>
      <c r="AI224" s="401"/>
      <c r="AJ224" s="393"/>
      <c r="AK224" s="402"/>
      <c r="AL224" s="386"/>
      <c r="AM224" s="397"/>
      <c r="AN224" s="415"/>
      <c r="AO224" s="387" t="str">
        <f t="shared" si="502"/>
        <v/>
      </c>
      <c r="AP224" s="399"/>
      <c r="AQ224" s="389" t="s">
        <v>292</v>
      </c>
      <c r="AR224" s="389" t="s">
        <v>292</v>
      </c>
      <c r="AS224" s="400"/>
      <c r="AT224" s="391" t="s">
        <v>292</v>
      </c>
      <c r="AU224" s="401"/>
      <c r="AV224" s="393"/>
      <c r="AW224" s="402"/>
      <c r="AX224" s="386"/>
      <c r="AY224" s="397"/>
      <c r="AZ224" s="415"/>
      <c r="BA224" s="387" t="str">
        <f t="shared" si="503"/>
        <v/>
      </c>
      <c r="BB224" s="399"/>
      <c r="BC224" s="389" t="s">
        <v>292</v>
      </c>
      <c r="BD224" s="389" t="s">
        <v>292</v>
      </c>
      <c r="BE224" s="400"/>
      <c r="BF224" s="391" t="s">
        <v>292</v>
      </c>
      <c r="BG224" s="401"/>
      <c r="BH224" s="393"/>
      <c r="BI224" s="402"/>
      <c r="BJ224" s="386"/>
      <c r="BK224" s="397"/>
      <c r="BL224" s="415"/>
      <c r="BM224" s="387" t="str">
        <f t="shared" si="504"/>
        <v/>
      </c>
      <c r="BN224" s="399"/>
      <c r="BO224" s="389" t="s">
        <v>292</v>
      </c>
      <c r="BP224" s="389" t="s">
        <v>292</v>
      </c>
      <c r="BQ224" s="400"/>
      <c r="BR224" s="391" t="s">
        <v>292</v>
      </c>
      <c r="BS224" s="401"/>
      <c r="BT224" s="393"/>
      <c r="BU224" s="402"/>
      <c r="BV224" s="386"/>
      <c r="BW224" s="397"/>
      <c r="BX224" s="421"/>
      <c r="BY224" s="387" t="str">
        <f t="shared" si="505"/>
        <v/>
      </c>
      <c r="BZ224" s="399"/>
      <c r="CA224" s="389" t="s">
        <v>292</v>
      </c>
      <c r="CB224" s="389" t="s">
        <v>292</v>
      </c>
      <c r="CC224" s="400"/>
      <c r="CD224" s="391" t="s">
        <v>292</v>
      </c>
      <c r="CE224" s="401"/>
      <c r="CF224" s="393"/>
      <c r="CG224" s="402"/>
      <c r="CH224" s="386"/>
      <c r="CI224" s="397"/>
      <c r="CJ224" s="421"/>
      <c r="CK224" s="387" t="str">
        <f t="shared" si="506"/>
        <v/>
      </c>
      <c r="CL224" s="399"/>
      <c r="CM224" s="389" t="s">
        <v>292</v>
      </c>
      <c r="CN224" s="389" t="s">
        <v>292</v>
      </c>
      <c r="CO224" s="400"/>
      <c r="CP224" s="391" t="s">
        <v>292</v>
      </c>
      <c r="CQ224" s="401"/>
      <c r="CR224" s="393"/>
      <c r="CS224" s="402"/>
      <c r="CT224" s="386"/>
      <c r="CU224" s="397"/>
      <c r="CV224" s="415"/>
      <c r="CW224" s="387" t="str">
        <f t="shared" si="507"/>
        <v/>
      </c>
      <c r="CX224" s="388" t="s">
        <v>292</v>
      </c>
      <c r="CY224" s="389" t="s">
        <v>292</v>
      </c>
      <c r="CZ224" s="389" t="s">
        <v>292</v>
      </c>
      <c r="DA224" s="390" t="s">
        <v>292</v>
      </c>
      <c r="DB224" s="391" t="s">
        <v>292</v>
      </c>
      <c r="DC224" s="392" t="s">
        <v>292</v>
      </c>
      <c r="DD224" s="393" t="s">
        <v>292</v>
      </c>
      <c r="DE224" s="394" t="s">
        <v>292</v>
      </c>
      <c r="DF224" s="386"/>
      <c r="DG224" s="397"/>
      <c r="DH224" s="415"/>
      <c r="DI224" s="387">
        <f t="shared" si="508"/>
        <v>37007</v>
      </c>
      <c r="DJ224" s="388" t="s">
        <v>366</v>
      </c>
      <c r="DK224" s="389">
        <v>36914</v>
      </c>
      <c r="DL224" s="389">
        <v>37007</v>
      </c>
      <c r="DM224" s="390" t="s">
        <v>628</v>
      </c>
      <c r="DN224" s="391" t="s">
        <v>629</v>
      </c>
      <c r="DO224" s="392" t="s">
        <v>615</v>
      </c>
      <c r="DP224" s="393" t="s">
        <v>1335</v>
      </c>
      <c r="DQ224" s="394" t="s">
        <v>630</v>
      </c>
      <c r="DR224" s="386" t="s">
        <v>292</v>
      </c>
      <c r="DS224" s="397"/>
      <c r="DT224" s="418"/>
      <c r="DU224" s="387">
        <f t="shared" si="509"/>
        <v>37944</v>
      </c>
      <c r="DV224" s="388" t="s">
        <v>367</v>
      </c>
      <c r="DW224" s="389">
        <v>37529</v>
      </c>
      <c r="DX224" s="389">
        <v>37944</v>
      </c>
      <c r="DY224" s="390" t="s">
        <v>856</v>
      </c>
      <c r="DZ224" s="391" t="s">
        <v>653</v>
      </c>
      <c r="EA224" s="392" t="s">
        <v>615</v>
      </c>
      <c r="EB224" s="393" t="s">
        <v>1335</v>
      </c>
      <c r="EC224" s="394" t="s">
        <v>857</v>
      </c>
      <c r="ED224" s="386" t="s">
        <v>292</v>
      </c>
      <c r="EE224" s="397"/>
      <c r="EF224" s="415"/>
      <c r="EG224" s="387">
        <f t="shared" si="510"/>
        <v>38616</v>
      </c>
      <c r="EH224" s="388" t="s">
        <v>368</v>
      </c>
      <c r="EI224" s="389">
        <v>37944</v>
      </c>
      <c r="EJ224" s="389">
        <v>38114</v>
      </c>
      <c r="EK224" s="390" t="s">
        <v>980</v>
      </c>
      <c r="EL224" s="391" t="s">
        <v>680</v>
      </c>
      <c r="EM224" s="392" t="s">
        <v>615</v>
      </c>
      <c r="EN224" s="393" t="s">
        <v>1335</v>
      </c>
      <c r="EO224" s="394" t="s">
        <v>981</v>
      </c>
      <c r="EP224" s="386" t="s">
        <v>292</v>
      </c>
      <c r="EQ224" s="397"/>
      <c r="ER224" s="418"/>
      <c r="ES224" s="387" t="str">
        <f t="shared" si="511"/>
        <v/>
      </c>
      <c r="ET224" s="388" t="s">
        <v>292</v>
      </c>
      <c r="EU224" s="389" t="s">
        <v>292</v>
      </c>
      <c r="EV224" s="389" t="s">
        <v>292</v>
      </c>
      <c r="EW224" s="390" t="s">
        <v>292</v>
      </c>
      <c r="EX224" s="391" t="s">
        <v>292</v>
      </c>
      <c r="EY224" s="392" t="s">
        <v>292</v>
      </c>
      <c r="EZ224" s="393" t="s">
        <v>292</v>
      </c>
      <c r="FA224" s="394" t="s">
        <v>292</v>
      </c>
      <c r="FB224" s="386"/>
      <c r="FC224" s="397"/>
      <c r="FD224" s="415"/>
      <c r="FE224" s="387" t="str">
        <f t="shared" si="512"/>
        <v/>
      </c>
      <c r="FF224" s="388" t="s">
        <v>292</v>
      </c>
      <c r="FG224" s="389" t="s">
        <v>292</v>
      </c>
      <c r="FH224" s="389" t="s">
        <v>292</v>
      </c>
      <c r="FI224" s="390" t="s">
        <v>292</v>
      </c>
      <c r="FJ224" s="391" t="s">
        <v>292</v>
      </c>
      <c r="FK224" s="392" t="s">
        <v>292</v>
      </c>
      <c r="FL224" s="393" t="s">
        <v>292</v>
      </c>
      <c r="FM224" s="394" t="s">
        <v>292</v>
      </c>
      <c r="FN224" s="386" t="s">
        <v>292</v>
      </c>
      <c r="FO224" s="397"/>
      <c r="FP224" s="415"/>
      <c r="FQ224" s="387" t="str">
        <f t="shared" si="513"/>
        <v/>
      </c>
      <c r="FR224" s="388" t="s">
        <v>292</v>
      </c>
      <c r="FS224" s="389" t="s">
        <v>292</v>
      </c>
      <c r="FT224" s="389" t="s">
        <v>292</v>
      </c>
      <c r="FU224" s="390" t="s">
        <v>292</v>
      </c>
      <c r="FV224" s="391" t="s">
        <v>292</v>
      </c>
      <c r="FW224" s="392" t="s">
        <v>292</v>
      </c>
      <c r="FX224" s="393" t="s">
        <v>292</v>
      </c>
      <c r="FY224" s="394" t="s">
        <v>292</v>
      </c>
      <c r="FZ224" s="386" t="s">
        <v>292</v>
      </c>
      <c r="GA224" s="395"/>
      <c r="GB224" s="415"/>
      <c r="GC224" s="387" t="str">
        <f t="shared" si="514"/>
        <v/>
      </c>
      <c r="GD224" s="388" t="s">
        <v>292</v>
      </c>
      <c r="GE224" s="389" t="s">
        <v>292</v>
      </c>
      <c r="GF224" s="389" t="s">
        <v>292</v>
      </c>
      <c r="GG224" s="390" t="s">
        <v>292</v>
      </c>
      <c r="GH224" s="391" t="s">
        <v>292</v>
      </c>
      <c r="GI224" s="392" t="s">
        <v>292</v>
      </c>
      <c r="GJ224" s="393" t="s">
        <v>292</v>
      </c>
      <c r="GK224" s="394" t="s">
        <v>292</v>
      </c>
      <c r="GL224" s="386" t="s">
        <v>292</v>
      </c>
      <c r="GM224" s="397"/>
      <c r="GN224" s="415"/>
      <c r="GO224" s="387" t="str">
        <f t="shared" si="515"/>
        <v/>
      </c>
      <c r="GP224" s="388" t="s">
        <v>292</v>
      </c>
      <c r="GQ224" s="389" t="s">
        <v>292</v>
      </c>
      <c r="GR224" s="389" t="s">
        <v>292</v>
      </c>
      <c r="GS224" s="390" t="s">
        <v>292</v>
      </c>
      <c r="GT224" s="391" t="s">
        <v>292</v>
      </c>
      <c r="GU224" s="392" t="s">
        <v>292</v>
      </c>
      <c r="GV224" s="393" t="s">
        <v>292</v>
      </c>
      <c r="GW224" s="394" t="s">
        <v>292</v>
      </c>
      <c r="GX224" s="386" t="s">
        <v>292</v>
      </c>
      <c r="GY224" s="395"/>
      <c r="GZ224" s="415"/>
      <c r="HA224" s="387" t="str">
        <f t="shared" si="516"/>
        <v/>
      </c>
      <c r="HB224" s="388" t="s">
        <v>292</v>
      </c>
      <c r="HC224" s="389" t="s">
        <v>292</v>
      </c>
      <c r="HD224" s="389" t="s">
        <v>292</v>
      </c>
      <c r="HE224" s="390" t="s">
        <v>292</v>
      </c>
      <c r="HF224" s="391" t="s">
        <v>292</v>
      </c>
      <c r="HG224" s="392" t="s">
        <v>292</v>
      </c>
      <c r="HH224" s="393" t="s">
        <v>292</v>
      </c>
      <c r="HI224" s="394" t="s">
        <v>292</v>
      </c>
      <c r="HJ224" s="386" t="s">
        <v>292</v>
      </c>
      <c r="HK224" s="397"/>
      <c r="HM224" s="387" t="str">
        <f t="shared" si="517"/>
        <v/>
      </c>
      <c r="HN224" s="388" t="s">
        <v>292</v>
      </c>
      <c r="HO224" s="396"/>
      <c r="HP224" s="389"/>
      <c r="HQ224" s="390" t="s">
        <v>292</v>
      </c>
      <c r="HR224" s="391" t="s">
        <v>292</v>
      </c>
      <c r="HS224" s="392" t="s">
        <v>292</v>
      </c>
      <c r="HT224" s="393" t="s">
        <v>292</v>
      </c>
      <c r="HU224" s="394" t="s">
        <v>292</v>
      </c>
      <c r="HV224" s="386" t="s">
        <v>292</v>
      </c>
      <c r="HW224" s="395"/>
      <c r="HY224" s="387" t="str">
        <f t="shared" si="518"/>
        <v/>
      </c>
      <c r="HZ224" s="388" t="s">
        <v>292</v>
      </c>
      <c r="IA224" s="419" t="s">
        <v>292</v>
      </c>
      <c r="IB224" s="419" t="s">
        <v>292</v>
      </c>
      <c r="IC224" s="390" t="s">
        <v>292</v>
      </c>
      <c r="ID224" s="391" t="s">
        <v>292</v>
      </c>
      <c r="IE224" s="392" t="s">
        <v>292</v>
      </c>
      <c r="IF224" s="393" t="s">
        <v>292</v>
      </c>
      <c r="IG224" s="394" t="s">
        <v>292</v>
      </c>
      <c r="IH224" s="386" t="s">
        <v>292</v>
      </c>
      <c r="II224" s="395"/>
      <c r="IK224" s="387" t="str">
        <f t="shared" si="519"/>
        <v/>
      </c>
      <c r="IL224" s="388" t="s">
        <v>292</v>
      </c>
      <c r="IM224" s="419" t="s">
        <v>292</v>
      </c>
      <c r="IN224" s="419" t="s">
        <v>292</v>
      </c>
      <c r="IO224" s="390" t="s">
        <v>292</v>
      </c>
      <c r="IP224" s="391" t="s">
        <v>292</v>
      </c>
      <c r="IQ224" s="392" t="s">
        <v>292</v>
      </c>
      <c r="IR224" s="393" t="s">
        <v>292</v>
      </c>
      <c r="IS224" s="394" t="s">
        <v>292</v>
      </c>
      <c r="IT224" s="386" t="s">
        <v>292</v>
      </c>
      <c r="IU224" s="395"/>
      <c r="IV224" s="364" t="s">
        <v>292</v>
      </c>
      <c r="IW224" s="387" t="str">
        <f t="shared" si="456"/>
        <v/>
      </c>
      <c r="IX224" s="388" t="str">
        <f t="shared" si="457"/>
        <v/>
      </c>
      <c r="IY224" s="419" t="str">
        <f t="shared" si="462"/>
        <v/>
      </c>
      <c r="IZ224" s="396" t="str">
        <f t="shared" si="463"/>
        <v/>
      </c>
      <c r="JA224" s="390" t="str">
        <f t="shared" si="458"/>
        <v/>
      </c>
      <c r="JB224" s="391" t="str">
        <f t="shared" si="464"/>
        <v/>
      </c>
      <c r="JC224" s="392" t="str">
        <f t="shared" si="459"/>
        <v/>
      </c>
      <c r="JD224" s="393" t="str">
        <f t="shared" si="460"/>
        <v/>
      </c>
      <c r="JE224" s="394" t="str">
        <f t="shared" si="455"/>
        <v/>
      </c>
      <c r="JF224" s="386" t="str">
        <f t="shared" si="461"/>
        <v/>
      </c>
      <c r="JG224" s="395"/>
      <c r="JH224" s="420" t="s">
        <v>292</v>
      </c>
      <c r="JI224" s="387" t="str">
        <f t="shared" si="619"/>
        <v/>
      </c>
      <c r="JJ224" s="388" t="str">
        <f t="shared" si="620"/>
        <v/>
      </c>
      <c r="JK224" s="419" t="str">
        <f t="shared" si="621"/>
        <v/>
      </c>
      <c r="JL224" s="396" t="str">
        <f t="shared" si="622"/>
        <v/>
      </c>
      <c r="JM224" s="390" t="str">
        <f t="shared" si="623"/>
        <v/>
      </c>
      <c r="JN224" s="391" t="str">
        <f t="shared" si="624"/>
        <v/>
      </c>
      <c r="JO224" s="392" t="str">
        <f t="shared" si="625"/>
        <v/>
      </c>
      <c r="JP224" s="393" t="str">
        <f t="shared" si="626"/>
        <v/>
      </c>
      <c r="JQ224" s="394" t="str">
        <f t="shared" si="627"/>
        <v/>
      </c>
      <c r="JR224" s="386" t="str">
        <f t="shared" si="628"/>
        <v/>
      </c>
      <c r="JS224" s="395"/>
      <c r="JT224" s="420" t="s">
        <v>292</v>
      </c>
      <c r="JU224" s="387" t="str">
        <f t="shared" si="606"/>
        <v/>
      </c>
      <c r="JV224" s="388" t="str">
        <f t="shared" si="607"/>
        <v/>
      </c>
      <c r="JW224" s="419" t="str">
        <f t="shared" si="608"/>
        <v/>
      </c>
      <c r="JX224" s="396" t="str">
        <f t="shared" si="609"/>
        <v/>
      </c>
      <c r="JY224" s="390" t="str">
        <f t="shared" si="610"/>
        <v/>
      </c>
      <c r="JZ224" s="391" t="str">
        <f t="shared" si="611"/>
        <v/>
      </c>
      <c r="KA224" s="392" t="str">
        <f t="shared" si="612"/>
        <v/>
      </c>
      <c r="KB224" s="393" t="str">
        <f t="shared" si="613"/>
        <v/>
      </c>
      <c r="KC224" s="394" t="str">
        <f t="shared" si="614"/>
        <v/>
      </c>
      <c r="KD224" s="386" t="str">
        <f t="shared" si="615"/>
        <v/>
      </c>
      <c r="KE224" s="395"/>
      <c r="KG224" s="387" t="str">
        <f t="shared" si="596"/>
        <v/>
      </c>
      <c r="KH224" s="388" t="str">
        <f t="shared" si="597"/>
        <v/>
      </c>
      <c r="KI224" s="419" t="str">
        <f t="shared" si="598"/>
        <v/>
      </c>
      <c r="KJ224" s="396" t="str">
        <f t="shared" si="599"/>
        <v/>
      </c>
      <c r="KK224" s="390" t="str">
        <f t="shared" si="600"/>
        <v/>
      </c>
      <c r="KL224" s="391" t="str">
        <f t="shared" si="616"/>
        <v/>
      </c>
      <c r="KM224" s="392" t="str">
        <f t="shared" si="601"/>
        <v/>
      </c>
      <c r="KN224" s="393" t="str">
        <f t="shared" si="602"/>
        <v/>
      </c>
      <c r="KO224" s="394" t="str">
        <f t="shared" si="603"/>
        <v/>
      </c>
      <c r="KP224" s="386" t="str">
        <f t="shared" si="604"/>
        <v/>
      </c>
      <c r="KQ224" s="395"/>
    </row>
    <row r="225" spans="1:304" ht="13.5" customHeight="1">
      <c r="A225" s="385"/>
      <c r="B225" s="415" t="s">
        <v>344</v>
      </c>
      <c r="E225" s="387" t="str">
        <f t="shared" si="499"/>
        <v/>
      </c>
      <c r="F225" s="399"/>
      <c r="G225" s="389"/>
      <c r="H225" s="389"/>
      <c r="I225" s="400"/>
      <c r="J225" s="391"/>
      <c r="K225" s="401"/>
      <c r="L225" s="393"/>
      <c r="M225" s="402"/>
      <c r="O225" s="397"/>
      <c r="P225" s="415"/>
      <c r="Q225" s="387" t="str">
        <f t="shared" si="500"/>
        <v/>
      </c>
      <c r="R225" s="399"/>
      <c r="S225" s="389"/>
      <c r="T225" s="389"/>
      <c r="U225" s="400"/>
      <c r="V225" s="391"/>
      <c r="W225" s="401"/>
      <c r="X225" s="393"/>
      <c r="Y225" s="402"/>
      <c r="AA225" s="397"/>
      <c r="AB225" s="415"/>
      <c r="AC225" s="387" t="str">
        <f t="shared" si="501"/>
        <v/>
      </c>
      <c r="AD225" s="399"/>
      <c r="AE225" s="389"/>
      <c r="AF225" s="389"/>
      <c r="AG225" s="400"/>
      <c r="AH225" s="391"/>
      <c r="AI225" s="401"/>
      <c r="AJ225" s="393"/>
      <c r="AK225" s="402"/>
      <c r="AL225" s="386"/>
      <c r="AM225" s="397"/>
      <c r="AN225" s="415"/>
      <c r="AO225" s="387" t="str">
        <f t="shared" si="502"/>
        <v/>
      </c>
      <c r="AP225" s="399"/>
      <c r="AQ225" s="389"/>
      <c r="AR225" s="389"/>
      <c r="AS225" s="400"/>
      <c r="AT225" s="391"/>
      <c r="AU225" s="401"/>
      <c r="AV225" s="393"/>
      <c r="AW225" s="402"/>
      <c r="AX225" s="386"/>
      <c r="AY225" s="397"/>
      <c r="AZ225" s="415"/>
      <c r="BA225" s="387" t="str">
        <f t="shared" si="503"/>
        <v/>
      </c>
      <c r="BB225" s="399"/>
      <c r="BC225" s="389"/>
      <c r="BD225" s="389"/>
      <c r="BE225" s="400"/>
      <c r="BF225" s="391"/>
      <c r="BG225" s="401"/>
      <c r="BH225" s="393"/>
      <c r="BI225" s="402"/>
      <c r="BJ225" s="386"/>
      <c r="BK225" s="397"/>
      <c r="BL225" s="415"/>
      <c r="BM225" s="387" t="str">
        <f t="shared" si="504"/>
        <v/>
      </c>
      <c r="BN225" s="399"/>
      <c r="BO225" s="389"/>
      <c r="BP225" s="389"/>
      <c r="BQ225" s="400"/>
      <c r="BR225" s="391"/>
      <c r="BS225" s="401"/>
      <c r="BT225" s="393"/>
      <c r="BU225" s="402"/>
      <c r="BV225" s="386"/>
      <c r="BW225" s="397"/>
      <c r="BX225" s="421"/>
      <c r="BY225" s="387" t="str">
        <f t="shared" si="505"/>
        <v/>
      </c>
      <c r="BZ225" s="399"/>
      <c r="CA225" s="389"/>
      <c r="CB225" s="389"/>
      <c r="CC225" s="400"/>
      <c r="CD225" s="391"/>
      <c r="CE225" s="401"/>
      <c r="CF225" s="393"/>
      <c r="CG225" s="402"/>
      <c r="CH225" s="386"/>
      <c r="CI225" s="397"/>
      <c r="CJ225" s="421"/>
      <c r="CK225" s="387" t="str">
        <f t="shared" si="506"/>
        <v/>
      </c>
      <c r="CL225" s="399"/>
      <c r="CM225" s="389"/>
      <c r="CN225" s="389"/>
      <c r="CO225" s="400"/>
      <c r="CP225" s="391"/>
      <c r="CQ225" s="401"/>
      <c r="CR225" s="393"/>
      <c r="CS225" s="402"/>
      <c r="CT225" s="386"/>
      <c r="CU225" s="397"/>
      <c r="CV225" s="415"/>
      <c r="CW225" s="387" t="str">
        <f t="shared" si="507"/>
        <v/>
      </c>
      <c r="CX225" s="388"/>
      <c r="CY225" s="389"/>
      <c r="CZ225" s="389"/>
      <c r="DA225" s="390"/>
      <c r="DB225" s="391"/>
      <c r="DC225" s="392"/>
      <c r="DD225" s="393"/>
      <c r="DE225" s="394"/>
      <c r="DF225" s="386"/>
      <c r="DG225" s="397"/>
      <c r="DH225" s="415"/>
      <c r="DI225" s="387" t="str">
        <f t="shared" si="508"/>
        <v/>
      </c>
      <c r="DJ225" s="388"/>
      <c r="DK225" s="389"/>
      <c r="DL225" s="389"/>
      <c r="DM225" s="390"/>
      <c r="DN225" s="391"/>
      <c r="DO225" s="392"/>
      <c r="DP225" s="393"/>
      <c r="DQ225" s="394"/>
      <c r="DR225" s="386"/>
      <c r="DS225" s="397"/>
      <c r="DT225" s="418"/>
      <c r="DU225" s="387" t="str">
        <f t="shared" si="509"/>
        <v/>
      </c>
      <c r="DV225" s="388"/>
      <c r="DW225" s="389"/>
      <c r="DX225" s="389"/>
      <c r="DY225" s="390"/>
      <c r="DZ225" s="391"/>
      <c r="EA225" s="392"/>
      <c r="EB225" s="393"/>
      <c r="EC225" s="394"/>
      <c r="ED225" s="386"/>
      <c r="EE225" s="397"/>
      <c r="EF225" s="415"/>
      <c r="EG225" s="387">
        <f t="shared" si="510"/>
        <v>38616</v>
      </c>
      <c r="EH225" s="388" t="s">
        <v>368</v>
      </c>
      <c r="EI225" s="389">
        <v>38257</v>
      </c>
      <c r="EJ225" s="389">
        <v>38616</v>
      </c>
      <c r="EK225" s="390" t="s">
        <v>1269</v>
      </c>
      <c r="EL225" s="391" t="s">
        <v>676</v>
      </c>
      <c r="EM225" s="392" t="s">
        <v>615</v>
      </c>
      <c r="EN225" s="393" t="s">
        <v>1335</v>
      </c>
      <c r="EO225" s="394" t="s">
        <v>1270</v>
      </c>
      <c r="EP225" s="386" t="s">
        <v>292</v>
      </c>
      <c r="EQ225" s="397"/>
      <c r="ER225" s="418"/>
      <c r="ES225" s="387" t="str">
        <f t="shared" si="511"/>
        <v/>
      </c>
      <c r="ET225" s="388"/>
      <c r="EU225" s="389"/>
      <c r="EV225" s="389"/>
      <c r="EW225" s="390"/>
      <c r="EX225" s="391"/>
      <c r="EY225" s="392"/>
      <c r="EZ225" s="393"/>
      <c r="FA225" s="394"/>
      <c r="FB225" s="386"/>
      <c r="FC225" s="397"/>
      <c r="FD225" s="415"/>
      <c r="FE225" s="387" t="str">
        <f t="shared" si="512"/>
        <v/>
      </c>
      <c r="FF225" s="388"/>
      <c r="FG225" s="389"/>
      <c r="FH225" s="389"/>
      <c r="FI225" s="390"/>
      <c r="FJ225" s="391"/>
      <c r="FK225" s="392"/>
      <c r="FL225" s="393"/>
      <c r="FM225" s="394"/>
      <c r="FN225" s="386"/>
      <c r="FO225" s="397"/>
      <c r="FP225" s="415"/>
      <c r="FQ225" s="387" t="str">
        <f t="shared" si="513"/>
        <v/>
      </c>
      <c r="FR225" s="388"/>
      <c r="FS225" s="389"/>
      <c r="FT225" s="389"/>
      <c r="FU225" s="390"/>
      <c r="FV225" s="391"/>
      <c r="FW225" s="392"/>
      <c r="FX225" s="393"/>
      <c r="FY225" s="394"/>
      <c r="FZ225" s="386"/>
      <c r="GA225" s="395"/>
      <c r="GB225" s="415"/>
      <c r="GC225" s="387" t="str">
        <f t="shared" si="514"/>
        <v/>
      </c>
      <c r="GD225" s="388"/>
      <c r="GE225" s="389"/>
      <c r="GF225" s="389"/>
      <c r="GG225" s="390"/>
      <c r="GH225" s="391"/>
      <c r="GI225" s="392"/>
      <c r="GJ225" s="393"/>
      <c r="GK225" s="394"/>
      <c r="GL225" s="386"/>
      <c r="GM225" s="397"/>
      <c r="GN225" s="415"/>
      <c r="GO225" s="387" t="str">
        <f t="shared" si="515"/>
        <v/>
      </c>
      <c r="GP225" s="388"/>
      <c r="GQ225" s="389"/>
      <c r="GR225" s="389"/>
      <c r="GS225" s="390"/>
      <c r="GT225" s="391"/>
      <c r="GU225" s="392"/>
      <c r="GV225" s="393"/>
      <c r="GW225" s="394"/>
      <c r="GX225" s="386"/>
      <c r="GY225" s="395"/>
      <c r="GZ225" s="415"/>
      <c r="HA225" s="387" t="str">
        <f t="shared" si="516"/>
        <v/>
      </c>
      <c r="HB225" s="388"/>
      <c r="HC225" s="389"/>
      <c r="HD225" s="389"/>
      <c r="HE225" s="390"/>
      <c r="HF225" s="391"/>
      <c r="HG225" s="392"/>
      <c r="HH225" s="393"/>
      <c r="HI225" s="394"/>
      <c r="HJ225" s="386"/>
      <c r="HK225" s="397"/>
      <c r="HM225" s="387" t="str">
        <f t="shared" si="517"/>
        <v/>
      </c>
      <c r="HN225" s="388" t="s">
        <v>292</v>
      </c>
      <c r="HO225" s="396"/>
      <c r="HP225" s="389"/>
      <c r="HQ225" s="390" t="s">
        <v>292</v>
      </c>
      <c r="HR225" s="391" t="s">
        <v>292</v>
      </c>
      <c r="HS225" s="392" t="s">
        <v>292</v>
      </c>
      <c r="HT225" s="393" t="s">
        <v>292</v>
      </c>
      <c r="HU225" s="394" t="s">
        <v>292</v>
      </c>
      <c r="HV225" s="386" t="s">
        <v>292</v>
      </c>
      <c r="HW225" s="395"/>
      <c r="HY225" s="387" t="str">
        <f t="shared" si="518"/>
        <v/>
      </c>
      <c r="HZ225" s="388" t="s">
        <v>292</v>
      </c>
      <c r="IA225" s="419" t="s">
        <v>292</v>
      </c>
      <c r="IB225" s="419" t="s">
        <v>292</v>
      </c>
      <c r="IC225" s="390" t="s">
        <v>292</v>
      </c>
      <c r="ID225" s="391" t="s">
        <v>292</v>
      </c>
      <c r="IE225" s="392" t="s">
        <v>292</v>
      </c>
      <c r="IF225" s="393" t="s">
        <v>292</v>
      </c>
      <c r="IG225" s="394" t="s">
        <v>292</v>
      </c>
      <c r="IH225" s="386" t="s">
        <v>292</v>
      </c>
      <c r="II225" s="395"/>
      <c r="IK225" s="387" t="str">
        <f t="shared" si="519"/>
        <v/>
      </c>
      <c r="IL225" s="388" t="s">
        <v>292</v>
      </c>
      <c r="IM225" s="419" t="s">
        <v>292</v>
      </c>
      <c r="IN225" s="419" t="s">
        <v>292</v>
      </c>
      <c r="IO225" s="390" t="s">
        <v>292</v>
      </c>
      <c r="IP225" s="391" t="s">
        <v>292</v>
      </c>
      <c r="IQ225" s="392" t="s">
        <v>292</v>
      </c>
      <c r="IR225" s="393" t="s">
        <v>292</v>
      </c>
      <c r="IS225" s="394" t="s">
        <v>292</v>
      </c>
      <c r="IT225" s="386" t="s">
        <v>292</v>
      </c>
      <c r="IU225" s="395"/>
      <c r="IV225" s="364" t="s">
        <v>292</v>
      </c>
      <c r="IW225" s="387" t="str">
        <f t="shared" si="456"/>
        <v/>
      </c>
      <c r="IX225" s="388" t="str">
        <f t="shared" si="457"/>
        <v/>
      </c>
      <c r="IY225" s="419" t="str">
        <f t="shared" si="462"/>
        <v/>
      </c>
      <c r="IZ225" s="396" t="str">
        <f t="shared" si="463"/>
        <v/>
      </c>
      <c r="JA225" s="390" t="str">
        <f t="shared" si="458"/>
        <v/>
      </c>
      <c r="JB225" s="391" t="str">
        <f t="shared" si="464"/>
        <v/>
      </c>
      <c r="JC225" s="392" t="str">
        <f t="shared" si="459"/>
        <v/>
      </c>
      <c r="JD225" s="393" t="str">
        <f t="shared" si="460"/>
        <v/>
      </c>
      <c r="JE225" s="394" t="str">
        <f t="shared" ref="JE225:JE302" si="687">IF(JA225="","",(MID(JA225,(SEARCH("^^",SUBSTITUTE(JA225," ","^^",LEN(JA225)-LEN(SUBSTITUTE(JA225," ","")))))+1,99)&amp;"_"&amp;LEFT(JA225,FIND(" ",JA225)-1)&amp;"_"&amp;JB225))</f>
        <v/>
      </c>
      <c r="JF225" s="386" t="str">
        <f t="shared" si="461"/>
        <v/>
      </c>
      <c r="JG225" s="395"/>
      <c r="JH225" s="420" t="s">
        <v>292</v>
      </c>
      <c r="JI225" s="387" t="str">
        <f t="shared" si="619"/>
        <v/>
      </c>
      <c r="JJ225" s="388" t="str">
        <f t="shared" si="620"/>
        <v/>
      </c>
      <c r="JK225" s="419" t="str">
        <f t="shared" si="621"/>
        <v/>
      </c>
      <c r="JL225" s="396" t="str">
        <f t="shared" si="622"/>
        <v/>
      </c>
      <c r="JM225" s="390" t="str">
        <f t="shared" si="623"/>
        <v/>
      </c>
      <c r="JN225" s="391" t="str">
        <f t="shared" si="624"/>
        <v/>
      </c>
      <c r="JO225" s="392" t="str">
        <f t="shared" si="625"/>
        <v/>
      </c>
      <c r="JP225" s="393" t="str">
        <f t="shared" si="626"/>
        <v/>
      </c>
      <c r="JQ225" s="394" t="str">
        <f t="shared" si="627"/>
        <v/>
      </c>
      <c r="JR225" s="386" t="str">
        <f t="shared" si="628"/>
        <v/>
      </c>
      <c r="JS225" s="395"/>
      <c r="JT225" s="420" t="s">
        <v>292</v>
      </c>
      <c r="JU225" s="387" t="str">
        <f t="shared" si="606"/>
        <v/>
      </c>
      <c r="JV225" s="388" t="str">
        <f t="shared" si="607"/>
        <v/>
      </c>
      <c r="JW225" s="419" t="str">
        <f t="shared" si="608"/>
        <v/>
      </c>
      <c r="JX225" s="396" t="str">
        <f t="shared" si="609"/>
        <v/>
      </c>
      <c r="JY225" s="390" t="str">
        <f t="shared" si="610"/>
        <v/>
      </c>
      <c r="JZ225" s="391" t="str">
        <f t="shared" si="611"/>
        <v/>
      </c>
      <c r="KA225" s="392" t="str">
        <f t="shared" si="612"/>
        <v/>
      </c>
      <c r="KB225" s="393" t="str">
        <f t="shared" si="613"/>
        <v/>
      </c>
      <c r="KC225" s="394" t="str">
        <f t="shared" si="614"/>
        <v/>
      </c>
      <c r="KD225" s="386" t="str">
        <f t="shared" si="615"/>
        <v/>
      </c>
      <c r="KE225" s="395"/>
      <c r="KG225" s="387" t="str">
        <f t="shared" si="596"/>
        <v/>
      </c>
      <c r="KH225" s="388" t="str">
        <f t="shared" si="597"/>
        <v/>
      </c>
      <c r="KI225" s="419" t="str">
        <f t="shared" si="598"/>
        <v/>
      </c>
      <c r="KJ225" s="396" t="str">
        <f t="shared" si="599"/>
        <v/>
      </c>
      <c r="KK225" s="390" t="str">
        <f t="shared" si="600"/>
        <v/>
      </c>
      <c r="KL225" s="391" t="str">
        <f t="shared" si="616"/>
        <v/>
      </c>
      <c r="KM225" s="392" t="str">
        <f t="shared" si="601"/>
        <v/>
      </c>
      <c r="KN225" s="393" t="str">
        <f t="shared" si="602"/>
        <v/>
      </c>
      <c r="KO225" s="394" t="str">
        <f t="shared" si="603"/>
        <v/>
      </c>
      <c r="KP225" s="386" t="str">
        <f t="shared" si="604"/>
        <v/>
      </c>
      <c r="KQ225" s="395"/>
    </row>
    <row r="226" spans="1:304" ht="13.5" customHeight="1">
      <c r="A226" s="385"/>
      <c r="B226" s="415" t="s">
        <v>345</v>
      </c>
      <c r="E226" s="387" t="str">
        <f t="shared" si="499"/>
        <v/>
      </c>
      <c r="F226" s="399"/>
      <c r="G226" s="389" t="s">
        <v>292</v>
      </c>
      <c r="H226" s="389" t="s">
        <v>292</v>
      </c>
      <c r="I226" s="400"/>
      <c r="J226" s="391" t="s">
        <v>292</v>
      </c>
      <c r="K226" s="401"/>
      <c r="L226" s="393"/>
      <c r="M226" s="402"/>
      <c r="O226" s="397"/>
      <c r="P226" s="415"/>
      <c r="Q226" s="387" t="str">
        <f t="shared" si="500"/>
        <v/>
      </c>
      <c r="R226" s="399"/>
      <c r="S226" s="389" t="s">
        <v>292</v>
      </c>
      <c r="T226" s="389" t="s">
        <v>292</v>
      </c>
      <c r="U226" s="400"/>
      <c r="V226" s="391" t="s">
        <v>292</v>
      </c>
      <c r="W226" s="401"/>
      <c r="X226" s="393"/>
      <c r="Y226" s="402"/>
      <c r="AA226" s="397"/>
      <c r="AB226" s="415"/>
      <c r="AC226" s="387" t="str">
        <f t="shared" si="501"/>
        <v/>
      </c>
      <c r="AD226" s="399"/>
      <c r="AE226" s="389" t="s">
        <v>292</v>
      </c>
      <c r="AF226" s="389" t="s">
        <v>292</v>
      </c>
      <c r="AG226" s="400"/>
      <c r="AH226" s="391" t="s">
        <v>292</v>
      </c>
      <c r="AI226" s="401"/>
      <c r="AJ226" s="393"/>
      <c r="AK226" s="402"/>
      <c r="AL226" s="386"/>
      <c r="AM226" s="397"/>
      <c r="AN226" s="415"/>
      <c r="AO226" s="387" t="str">
        <f t="shared" si="502"/>
        <v/>
      </c>
      <c r="AP226" s="399"/>
      <c r="AQ226" s="389" t="s">
        <v>292</v>
      </c>
      <c r="AR226" s="389" t="s">
        <v>292</v>
      </c>
      <c r="AS226" s="400"/>
      <c r="AT226" s="391" t="s">
        <v>292</v>
      </c>
      <c r="AU226" s="401"/>
      <c r="AV226" s="393"/>
      <c r="AW226" s="402"/>
      <c r="AX226" s="386"/>
      <c r="AY226" s="397"/>
      <c r="AZ226" s="415"/>
      <c r="BA226" s="387" t="str">
        <f t="shared" si="503"/>
        <v/>
      </c>
      <c r="BB226" s="399"/>
      <c r="BC226" s="389" t="s">
        <v>292</v>
      </c>
      <c r="BD226" s="389" t="s">
        <v>292</v>
      </c>
      <c r="BE226" s="400"/>
      <c r="BF226" s="391" t="s">
        <v>292</v>
      </c>
      <c r="BG226" s="401"/>
      <c r="BH226" s="393"/>
      <c r="BI226" s="402"/>
      <c r="BJ226" s="386"/>
      <c r="BK226" s="397"/>
      <c r="BL226" s="415"/>
      <c r="BM226" s="387" t="str">
        <f t="shared" si="504"/>
        <v/>
      </c>
      <c r="BN226" s="399"/>
      <c r="BO226" s="389" t="s">
        <v>292</v>
      </c>
      <c r="BP226" s="389" t="s">
        <v>292</v>
      </c>
      <c r="BQ226" s="400"/>
      <c r="BR226" s="391" t="s">
        <v>292</v>
      </c>
      <c r="BS226" s="401"/>
      <c r="BT226" s="393"/>
      <c r="BU226" s="402"/>
      <c r="BV226" s="386"/>
      <c r="BW226" s="397"/>
      <c r="BX226" s="421"/>
      <c r="BY226" s="387" t="str">
        <f t="shared" si="505"/>
        <v/>
      </c>
      <c r="BZ226" s="399"/>
      <c r="CA226" s="389" t="s">
        <v>292</v>
      </c>
      <c r="CB226" s="389" t="s">
        <v>292</v>
      </c>
      <c r="CC226" s="400"/>
      <c r="CD226" s="391" t="s">
        <v>292</v>
      </c>
      <c r="CE226" s="401"/>
      <c r="CF226" s="393"/>
      <c r="CG226" s="402"/>
      <c r="CH226" s="386"/>
      <c r="CI226" s="397"/>
      <c r="CJ226" s="421"/>
      <c r="CK226" s="387" t="str">
        <f t="shared" si="506"/>
        <v/>
      </c>
      <c r="CL226" s="399"/>
      <c r="CM226" s="389" t="s">
        <v>292</v>
      </c>
      <c r="CN226" s="389" t="s">
        <v>292</v>
      </c>
      <c r="CO226" s="400"/>
      <c r="CP226" s="391" t="s">
        <v>292</v>
      </c>
      <c r="CQ226" s="401"/>
      <c r="CR226" s="393"/>
      <c r="CS226" s="402"/>
      <c r="CT226" s="386"/>
      <c r="CU226" s="397"/>
      <c r="CV226" s="415"/>
      <c r="CW226" s="387" t="str">
        <f t="shared" si="507"/>
        <v/>
      </c>
      <c r="CX226" s="388" t="s">
        <v>292</v>
      </c>
      <c r="CY226" s="389" t="s">
        <v>292</v>
      </c>
      <c r="CZ226" s="389" t="s">
        <v>292</v>
      </c>
      <c r="DA226" s="390" t="s">
        <v>292</v>
      </c>
      <c r="DB226" s="391" t="s">
        <v>292</v>
      </c>
      <c r="DC226" s="392" t="s">
        <v>292</v>
      </c>
      <c r="DD226" s="393" t="s">
        <v>292</v>
      </c>
      <c r="DE226" s="394" t="s">
        <v>292</v>
      </c>
      <c r="DF226" s="386"/>
      <c r="DG226" s="397"/>
      <c r="DH226" s="415"/>
      <c r="DI226" s="387" t="str">
        <f t="shared" si="508"/>
        <v/>
      </c>
      <c r="DJ226" s="388" t="s">
        <v>292</v>
      </c>
      <c r="DK226" s="389" t="s">
        <v>292</v>
      </c>
      <c r="DL226" s="389" t="s">
        <v>292</v>
      </c>
      <c r="DM226" s="390" t="s">
        <v>292</v>
      </c>
      <c r="DN226" s="391" t="s">
        <v>292</v>
      </c>
      <c r="DO226" s="392" t="s">
        <v>292</v>
      </c>
      <c r="DP226" s="393" t="s">
        <v>292</v>
      </c>
      <c r="DQ226" s="394" t="s">
        <v>292</v>
      </c>
      <c r="DR226" s="386" t="s">
        <v>292</v>
      </c>
      <c r="DS226" s="397"/>
      <c r="DT226" s="415"/>
      <c r="DU226" s="387">
        <f t="shared" si="509"/>
        <v>37944</v>
      </c>
      <c r="DV226" s="388" t="s">
        <v>367</v>
      </c>
      <c r="DW226" s="389">
        <v>37778</v>
      </c>
      <c r="DX226" s="389">
        <v>37886</v>
      </c>
      <c r="DY226" s="390" t="s">
        <v>726</v>
      </c>
      <c r="DZ226" s="391" t="s">
        <v>632</v>
      </c>
      <c r="EA226" s="392" t="s">
        <v>615</v>
      </c>
      <c r="EB226" s="393" t="s">
        <v>1335</v>
      </c>
      <c r="EC226" s="394" t="s">
        <v>727</v>
      </c>
      <c r="ED226" s="386" t="s">
        <v>292</v>
      </c>
      <c r="EE226" s="397"/>
      <c r="EF226" s="415"/>
      <c r="EG226" s="387">
        <f t="shared" si="510"/>
        <v>38616</v>
      </c>
      <c r="EH226" s="388" t="s">
        <v>368</v>
      </c>
      <c r="EI226" s="389">
        <v>37944</v>
      </c>
      <c r="EJ226" s="389">
        <v>38257</v>
      </c>
      <c r="EK226" s="390" t="s">
        <v>1275</v>
      </c>
      <c r="EL226" s="391" t="s">
        <v>1179</v>
      </c>
      <c r="EM226" s="392" t="s">
        <v>615</v>
      </c>
      <c r="EN226" s="393" t="s">
        <v>1335</v>
      </c>
      <c r="EO226" s="394" t="s">
        <v>1276</v>
      </c>
      <c r="EP226" s="386" t="s">
        <v>292</v>
      </c>
      <c r="EQ226" s="397"/>
      <c r="ER226" s="418"/>
      <c r="ES226" s="387" t="str">
        <f t="shared" si="511"/>
        <v/>
      </c>
      <c r="ET226" s="388" t="s">
        <v>292</v>
      </c>
      <c r="EU226" s="389" t="s">
        <v>292</v>
      </c>
      <c r="EV226" s="389" t="s">
        <v>292</v>
      </c>
      <c r="EW226" s="390" t="s">
        <v>292</v>
      </c>
      <c r="EX226" s="391" t="s">
        <v>292</v>
      </c>
      <c r="EY226" s="392" t="s">
        <v>292</v>
      </c>
      <c r="EZ226" s="393" t="s">
        <v>292</v>
      </c>
      <c r="FA226" s="394" t="s">
        <v>292</v>
      </c>
      <c r="FB226" s="386"/>
      <c r="FC226" s="397"/>
      <c r="FD226" s="415"/>
      <c r="FE226" s="387" t="str">
        <f t="shared" si="512"/>
        <v/>
      </c>
      <c r="FF226" s="388" t="s">
        <v>292</v>
      </c>
      <c r="FG226" s="389" t="s">
        <v>292</v>
      </c>
      <c r="FH226" s="389" t="s">
        <v>292</v>
      </c>
      <c r="FI226" s="390" t="s">
        <v>292</v>
      </c>
      <c r="FJ226" s="391" t="s">
        <v>292</v>
      </c>
      <c r="FK226" s="392" t="s">
        <v>292</v>
      </c>
      <c r="FL226" s="393" t="s">
        <v>292</v>
      </c>
      <c r="FM226" s="394" t="s">
        <v>292</v>
      </c>
      <c r="FN226" s="386" t="s">
        <v>292</v>
      </c>
      <c r="FO226" s="397"/>
      <c r="FP226" s="415"/>
      <c r="FQ226" s="387" t="str">
        <f t="shared" si="513"/>
        <v/>
      </c>
      <c r="FR226" s="388" t="s">
        <v>292</v>
      </c>
      <c r="FS226" s="389" t="s">
        <v>292</v>
      </c>
      <c r="FT226" s="389" t="s">
        <v>292</v>
      </c>
      <c r="FU226" s="390" t="s">
        <v>292</v>
      </c>
      <c r="FV226" s="391" t="s">
        <v>292</v>
      </c>
      <c r="FW226" s="392" t="s">
        <v>292</v>
      </c>
      <c r="FX226" s="393" t="s">
        <v>292</v>
      </c>
      <c r="FY226" s="394" t="s">
        <v>292</v>
      </c>
      <c r="FZ226" s="386" t="s">
        <v>292</v>
      </c>
      <c r="GA226" s="395"/>
      <c r="GB226" s="415"/>
      <c r="GC226" s="387" t="str">
        <f t="shared" si="514"/>
        <v/>
      </c>
      <c r="GD226" s="388" t="s">
        <v>292</v>
      </c>
      <c r="GE226" s="389" t="s">
        <v>292</v>
      </c>
      <c r="GF226" s="389" t="s">
        <v>292</v>
      </c>
      <c r="GG226" s="390" t="s">
        <v>292</v>
      </c>
      <c r="GH226" s="391" t="s">
        <v>292</v>
      </c>
      <c r="GI226" s="392" t="s">
        <v>292</v>
      </c>
      <c r="GJ226" s="393" t="s">
        <v>292</v>
      </c>
      <c r="GK226" s="394" t="s">
        <v>292</v>
      </c>
      <c r="GL226" s="386" t="s">
        <v>292</v>
      </c>
      <c r="GM226" s="397"/>
      <c r="GN226" s="415"/>
      <c r="GO226" s="387" t="str">
        <f t="shared" si="515"/>
        <v/>
      </c>
      <c r="GP226" s="388" t="s">
        <v>292</v>
      </c>
      <c r="GQ226" s="389" t="s">
        <v>292</v>
      </c>
      <c r="GR226" s="389" t="s">
        <v>292</v>
      </c>
      <c r="GS226" s="390" t="s">
        <v>292</v>
      </c>
      <c r="GT226" s="391" t="s">
        <v>292</v>
      </c>
      <c r="GU226" s="392" t="s">
        <v>292</v>
      </c>
      <c r="GV226" s="393" t="s">
        <v>292</v>
      </c>
      <c r="GW226" s="394" t="s">
        <v>292</v>
      </c>
      <c r="GX226" s="386" t="s">
        <v>292</v>
      </c>
      <c r="GY226" s="395"/>
      <c r="GZ226" s="415"/>
      <c r="HA226" s="387" t="str">
        <f t="shared" si="516"/>
        <v/>
      </c>
      <c r="HB226" s="388" t="s">
        <v>292</v>
      </c>
      <c r="HC226" s="389" t="s">
        <v>292</v>
      </c>
      <c r="HD226" s="389" t="s">
        <v>292</v>
      </c>
      <c r="HE226" s="390" t="s">
        <v>292</v>
      </c>
      <c r="HF226" s="391" t="s">
        <v>292</v>
      </c>
      <c r="HG226" s="392" t="s">
        <v>292</v>
      </c>
      <c r="HH226" s="393" t="s">
        <v>292</v>
      </c>
      <c r="HI226" s="394" t="s">
        <v>292</v>
      </c>
      <c r="HJ226" s="386" t="s">
        <v>292</v>
      </c>
      <c r="HK226" s="397"/>
      <c r="HM226" s="387" t="str">
        <f t="shared" si="517"/>
        <v/>
      </c>
      <c r="HN226" s="388" t="s">
        <v>292</v>
      </c>
      <c r="HO226" s="396"/>
      <c r="HP226" s="389"/>
      <c r="HQ226" s="390" t="s">
        <v>292</v>
      </c>
      <c r="HR226" s="391" t="s">
        <v>292</v>
      </c>
      <c r="HS226" s="392" t="s">
        <v>292</v>
      </c>
      <c r="HT226" s="393" t="s">
        <v>292</v>
      </c>
      <c r="HU226" s="394" t="s">
        <v>292</v>
      </c>
      <c r="HV226" s="386" t="s">
        <v>292</v>
      </c>
      <c r="HW226" s="395"/>
      <c r="HY226" s="387" t="str">
        <f t="shared" si="518"/>
        <v/>
      </c>
      <c r="HZ226" s="388" t="s">
        <v>292</v>
      </c>
      <c r="IA226" s="419" t="s">
        <v>292</v>
      </c>
      <c r="IB226" s="419" t="s">
        <v>292</v>
      </c>
      <c r="IC226" s="390" t="s">
        <v>292</v>
      </c>
      <c r="ID226" s="391" t="s">
        <v>292</v>
      </c>
      <c r="IE226" s="392" t="s">
        <v>292</v>
      </c>
      <c r="IF226" s="393" t="s">
        <v>292</v>
      </c>
      <c r="IG226" s="394" t="s">
        <v>292</v>
      </c>
      <c r="IH226" s="386" t="s">
        <v>292</v>
      </c>
      <c r="II226" s="395"/>
      <c r="IK226" s="387" t="str">
        <f t="shared" si="519"/>
        <v/>
      </c>
      <c r="IL226" s="388" t="s">
        <v>292</v>
      </c>
      <c r="IM226" s="419" t="s">
        <v>292</v>
      </c>
      <c r="IN226" s="419" t="s">
        <v>292</v>
      </c>
      <c r="IO226" s="390" t="s">
        <v>292</v>
      </c>
      <c r="IP226" s="391" t="s">
        <v>292</v>
      </c>
      <c r="IQ226" s="392" t="s">
        <v>292</v>
      </c>
      <c r="IR226" s="393" t="s">
        <v>292</v>
      </c>
      <c r="IS226" s="394" t="s">
        <v>292</v>
      </c>
      <c r="IT226" s="386" t="s">
        <v>292</v>
      </c>
      <c r="IU226" s="395"/>
      <c r="IV226" s="364" t="s">
        <v>292</v>
      </c>
      <c r="IW226" s="387" t="str">
        <f t="shared" si="456"/>
        <v/>
      </c>
      <c r="IX226" s="388" t="str">
        <f t="shared" si="457"/>
        <v/>
      </c>
      <c r="IY226" s="419" t="str">
        <f t="shared" si="462"/>
        <v/>
      </c>
      <c r="IZ226" s="396" t="str">
        <f t="shared" si="463"/>
        <v/>
      </c>
      <c r="JA226" s="390" t="str">
        <f t="shared" si="458"/>
        <v/>
      </c>
      <c r="JB226" s="391" t="str">
        <f t="shared" si="464"/>
        <v/>
      </c>
      <c r="JC226" s="392" t="str">
        <f t="shared" si="459"/>
        <v/>
      </c>
      <c r="JD226" s="393" t="str">
        <f t="shared" si="460"/>
        <v/>
      </c>
      <c r="JE226" s="394" t="str">
        <f t="shared" si="687"/>
        <v/>
      </c>
      <c r="JF226" s="386" t="str">
        <f t="shared" si="461"/>
        <v/>
      </c>
      <c r="JG226" s="395"/>
      <c r="JH226" s="420" t="s">
        <v>292</v>
      </c>
      <c r="JI226" s="387" t="str">
        <f t="shared" si="619"/>
        <v/>
      </c>
      <c r="JJ226" s="388" t="str">
        <f t="shared" si="620"/>
        <v/>
      </c>
      <c r="JK226" s="419" t="str">
        <f t="shared" si="621"/>
        <v/>
      </c>
      <c r="JL226" s="396" t="str">
        <f t="shared" si="622"/>
        <v/>
      </c>
      <c r="JM226" s="390" t="str">
        <f t="shared" si="623"/>
        <v/>
      </c>
      <c r="JN226" s="391" t="str">
        <f t="shared" si="624"/>
        <v/>
      </c>
      <c r="JO226" s="392" t="str">
        <f t="shared" si="625"/>
        <v/>
      </c>
      <c r="JP226" s="393" t="str">
        <f t="shared" si="626"/>
        <v/>
      </c>
      <c r="JQ226" s="394" t="str">
        <f t="shared" si="627"/>
        <v/>
      </c>
      <c r="JR226" s="386" t="str">
        <f t="shared" si="628"/>
        <v/>
      </c>
      <c r="JS226" s="395"/>
      <c r="JT226" s="420" t="s">
        <v>292</v>
      </c>
      <c r="JU226" s="387" t="str">
        <f t="shared" si="606"/>
        <v/>
      </c>
      <c r="JV226" s="388" t="str">
        <f t="shared" si="607"/>
        <v/>
      </c>
      <c r="JW226" s="419" t="str">
        <f t="shared" si="608"/>
        <v/>
      </c>
      <c r="JX226" s="396" t="str">
        <f t="shared" si="609"/>
        <v/>
      </c>
      <c r="JY226" s="390" t="str">
        <f t="shared" si="610"/>
        <v/>
      </c>
      <c r="JZ226" s="391" t="str">
        <f t="shared" si="611"/>
        <v/>
      </c>
      <c r="KA226" s="392" t="str">
        <f t="shared" si="612"/>
        <v/>
      </c>
      <c r="KB226" s="393" t="str">
        <f t="shared" si="613"/>
        <v/>
      </c>
      <c r="KC226" s="394" t="str">
        <f t="shared" si="614"/>
        <v/>
      </c>
      <c r="KD226" s="386" t="str">
        <f t="shared" si="615"/>
        <v/>
      </c>
      <c r="KE226" s="395"/>
      <c r="KG226" s="387" t="str">
        <f t="shared" si="596"/>
        <v/>
      </c>
      <c r="KH226" s="388" t="str">
        <f t="shared" si="597"/>
        <v/>
      </c>
      <c r="KI226" s="419" t="str">
        <f t="shared" si="598"/>
        <v/>
      </c>
      <c r="KJ226" s="396" t="str">
        <f t="shared" si="599"/>
        <v/>
      </c>
      <c r="KK226" s="390" t="str">
        <f t="shared" si="600"/>
        <v/>
      </c>
      <c r="KL226" s="391" t="str">
        <f t="shared" si="616"/>
        <v/>
      </c>
      <c r="KM226" s="392" t="str">
        <f t="shared" si="601"/>
        <v/>
      </c>
      <c r="KN226" s="393" t="str">
        <f t="shared" si="602"/>
        <v/>
      </c>
      <c r="KO226" s="394" t="str">
        <f t="shared" si="603"/>
        <v/>
      </c>
      <c r="KP226" s="386" t="str">
        <f t="shared" si="604"/>
        <v/>
      </c>
      <c r="KQ226" s="395"/>
    </row>
    <row r="227" spans="1:304" ht="13.5" customHeight="1">
      <c r="A227" s="385"/>
      <c r="B227" s="415" t="s">
        <v>345</v>
      </c>
      <c r="E227" s="387" t="str">
        <f t="shared" si="499"/>
        <v/>
      </c>
      <c r="F227" s="399"/>
      <c r="G227" s="389"/>
      <c r="H227" s="389"/>
      <c r="I227" s="400"/>
      <c r="J227" s="391"/>
      <c r="K227" s="401"/>
      <c r="L227" s="393"/>
      <c r="M227" s="402"/>
      <c r="O227" s="397"/>
      <c r="P227" s="415"/>
      <c r="Q227" s="387" t="str">
        <f t="shared" si="500"/>
        <v/>
      </c>
      <c r="R227" s="399"/>
      <c r="S227" s="389"/>
      <c r="T227" s="389"/>
      <c r="U227" s="400"/>
      <c r="V227" s="391"/>
      <c r="W227" s="401"/>
      <c r="X227" s="393"/>
      <c r="Y227" s="402"/>
      <c r="AA227" s="397"/>
      <c r="AB227" s="415"/>
      <c r="AC227" s="387" t="str">
        <f t="shared" si="501"/>
        <v/>
      </c>
      <c r="AD227" s="399"/>
      <c r="AE227" s="389"/>
      <c r="AF227" s="389"/>
      <c r="AG227" s="400"/>
      <c r="AH227" s="391"/>
      <c r="AI227" s="401"/>
      <c r="AJ227" s="393"/>
      <c r="AK227" s="402"/>
      <c r="AL227" s="386"/>
      <c r="AM227" s="397"/>
      <c r="AN227" s="415"/>
      <c r="AO227" s="387" t="str">
        <f t="shared" si="502"/>
        <v/>
      </c>
      <c r="AP227" s="399"/>
      <c r="AQ227" s="389"/>
      <c r="AR227" s="389"/>
      <c r="AS227" s="400"/>
      <c r="AT227" s="391"/>
      <c r="AU227" s="401"/>
      <c r="AV227" s="393"/>
      <c r="AW227" s="402"/>
      <c r="AX227" s="386"/>
      <c r="AY227" s="397"/>
      <c r="AZ227" s="415"/>
      <c r="BA227" s="387" t="str">
        <f t="shared" si="503"/>
        <v/>
      </c>
      <c r="BB227" s="399"/>
      <c r="BC227" s="389"/>
      <c r="BD227" s="389"/>
      <c r="BE227" s="400"/>
      <c r="BF227" s="391"/>
      <c r="BG227" s="401"/>
      <c r="BH227" s="393"/>
      <c r="BI227" s="402"/>
      <c r="BJ227" s="386"/>
      <c r="BK227" s="397"/>
      <c r="BL227" s="415"/>
      <c r="BM227" s="387" t="str">
        <f t="shared" si="504"/>
        <v/>
      </c>
      <c r="BN227" s="399"/>
      <c r="BO227" s="389"/>
      <c r="BP227" s="389"/>
      <c r="BQ227" s="400"/>
      <c r="BR227" s="391"/>
      <c r="BS227" s="401"/>
      <c r="BT227" s="393"/>
      <c r="BU227" s="402"/>
      <c r="BV227" s="386"/>
      <c r="BW227" s="397"/>
      <c r="BX227" s="421"/>
      <c r="BY227" s="387" t="str">
        <f t="shared" si="505"/>
        <v/>
      </c>
      <c r="BZ227" s="399"/>
      <c r="CA227" s="389"/>
      <c r="CB227" s="389"/>
      <c r="CC227" s="400"/>
      <c r="CD227" s="391"/>
      <c r="CE227" s="401"/>
      <c r="CF227" s="393"/>
      <c r="CG227" s="402"/>
      <c r="CH227" s="386"/>
      <c r="CI227" s="397"/>
      <c r="CJ227" s="421"/>
      <c r="CK227" s="387" t="str">
        <f t="shared" si="506"/>
        <v/>
      </c>
      <c r="CL227" s="399"/>
      <c r="CM227" s="389"/>
      <c r="CN227" s="389"/>
      <c r="CO227" s="400"/>
      <c r="CP227" s="391"/>
      <c r="CQ227" s="401"/>
      <c r="CR227" s="393"/>
      <c r="CS227" s="402"/>
      <c r="CT227" s="386"/>
      <c r="CU227" s="397"/>
      <c r="CV227" s="415"/>
      <c r="CW227" s="387" t="str">
        <f t="shared" si="507"/>
        <v/>
      </c>
      <c r="CX227" s="388"/>
      <c r="CY227" s="389"/>
      <c r="CZ227" s="389"/>
      <c r="DA227" s="390"/>
      <c r="DB227" s="391"/>
      <c r="DC227" s="392"/>
      <c r="DD227" s="393"/>
      <c r="DE227" s="394"/>
      <c r="DF227" s="386"/>
      <c r="DG227" s="397"/>
      <c r="DH227" s="415"/>
      <c r="DI227" s="387" t="str">
        <f t="shared" si="508"/>
        <v/>
      </c>
      <c r="DJ227" s="388"/>
      <c r="DK227" s="389"/>
      <c r="DL227" s="389"/>
      <c r="DM227" s="390"/>
      <c r="DN227" s="391"/>
      <c r="DO227" s="392"/>
      <c r="DP227" s="393"/>
      <c r="DQ227" s="394"/>
      <c r="DR227" s="386"/>
      <c r="DS227" s="397"/>
      <c r="DT227" s="415"/>
      <c r="DU227" s="387">
        <f t="shared" si="509"/>
        <v>37944</v>
      </c>
      <c r="DV227" s="388" t="s">
        <v>367</v>
      </c>
      <c r="DW227" s="389">
        <v>37886</v>
      </c>
      <c r="DX227" s="389">
        <v>37944</v>
      </c>
      <c r="DY227" s="390" t="s">
        <v>1275</v>
      </c>
      <c r="DZ227" s="391" t="s">
        <v>1179</v>
      </c>
      <c r="EA227" s="392" t="s">
        <v>615</v>
      </c>
      <c r="EB227" s="393" t="s">
        <v>1335</v>
      </c>
      <c r="EC227" s="394" t="s">
        <v>1276</v>
      </c>
      <c r="ED227" s="386"/>
      <c r="EE227" s="397"/>
      <c r="EF227" s="418"/>
      <c r="EG227" s="387" t="str">
        <f t="shared" si="510"/>
        <v/>
      </c>
      <c r="EH227" s="388"/>
      <c r="EI227" s="389"/>
      <c r="EJ227" s="389"/>
      <c r="EK227" s="390"/>
      <c r="EL227" s="391"/>
      <c r="EM227" s="392"/>
      <c r="EN227" s="393"/>
      <c r="EO227" s="394"/>
      <c r="EP227" s="386"/>
      <c r="EQ227" s="397"/>
      <c r="ER227" s="415"/>
      <c r="ES227" s="387" t="str">
        <f t="shared" si="511"/>
        <v/>
      </c>
      <c r="ET227" s="388"/>
      <c r="EU227" s="389"/>
      <c r="EV227" s="389"/>
      <c r="EW227" s="390"/>
      <c r="EX227" s="391"/>
      <c r="EY227" s="392"/>
      <c r="EZ227" s="393"/>
      <c r="FA227" s="394"/>
      <c r="FB227" s="386"/>
      <c r="FC227" s="397"/>
      <c r="FD227" s="415"/>
      <c r="FE227" s="387" t="str">
        <f t="shared" si="512"/>
        <v/>
      </c>
      <c r="FF227" s="388"/>
      <c r="FG227" s="389"/>
      <c r="FH227" s="389"/>
      <c r="FI227" s="390"/>
      <c r="FJ227" s="391"/>
      <c r="FK227" s="392"/>
      <c r="FL227" s="393"/>
      <c r="FM227" s="394"/>
      <c r="FN227" s="386"/>
      <c r="FO227" s="397"/>
      <c r="FP227" s="415"/>
      <c r="FQ227" s="387" t="str">
        <f t="shared" si="513"/>
        <v/>
      </c>
      <c r="FR227" s="388"/>
      <c r="FS227" s="389"/>
      <c r="FT227" s="389"/>
      <c r="FU227" s="390"/>
      <c r="FV227" s="391"/>
      <c r="FW227" s="392"/>
      <c r="FX227" s="393"/>
      <c r="FY227" s="394"/>
      <c r="FZ227" s="386"/>
      <c r="GA227" s="395"/>
      <c r="GB227" s="415"/>
      <c r="GC227" s="387" t="str">
        <f t="shared" si="514"/>
        <v/>
      </c>
      <c r="GD227" s="388"/>
      <c r="GE227" s="389"/>
      <c r="GF227" s="389"/>
      <c r="GG227" s="390"/>
      <c r="GH227" s="391"/>
      <c r="GI227" s="392"/>
      <c r="GJ227" s="393"/>
      <c r="GK227" s="394"/>
      <c r="GL227" s="386"/>
      <c r="GM227" s="397"/>
      <c r="GN227" s="415"/>
      <c r="GO227" s="387" t="str">
        <f t="shared" si="515"/>
        <v/>
      </c>
      <c r="GP227" s="388"/>
      <c r="GQ227" s="389"/>
      <c r="GR227" s="389"/>
      <c r="GS227" s="390"/>
      <c r="GT227" s="391"/>
      <c r="GU227" s="392"/>
      <c r="GV227" s="393"/>
      <c r="GW227" s="394"/>
      <c r="GX227" s="386"/>
      <c r="GY227" s="395"/>
      <c r="GZ227" s="415"/>
      <c r="HA227" s="387" t="str">
        <f t="shared" si="516"/>
        <v/>
      </c>
      <c r="HB227" s="388"/>
      <c r="HC227" s="389"/>
      <c r="HD227" s="389"/>
      <c r="HE227" s="390"/>
      <c r="HF227" s="391"/>
      <c r="HG227" s="392"/>
      <c r="HH227" s="393"/>
      <c r="HI227" s="394"/>
      <c r="HJ227" s="386"/>
      <c r="HK227" s="397"/>
      <c r="HM227" s="387" t="str">
        <f t="shared" si="517"/>
        <v/>
      </c>
      <c r="HN227" s="388" t="s">
        <v>292</v>
      </c>
      <c r="HO227" s="396"/>
      <c r="HP227" s="389"/>
      <c r="HQ227" s="390" t="s">
        <v>292</v>
      </c>
      <c r="HR227" s="391" t="s">
        <v>292</v>
      </c>
      <c r="HS227" s="392" t="s">
        <v>292</v>
      </c>
      <c r="HT227" s="393" t="s">
        <v>292</v>
      </c>
      <c r="HU227" s="394" t="s">
        <v>292</v>
      </c>
      <c r="HV227" s="386" t="s">
        <v>292</v>
      </c>
      <c r="HW227" s="395"/>
      <c r="HY227" s="387" t="str">
        <f t="shared" si="518"/>
        <v/>
      </c>
      <c r="HZ227" s="388" t="s">
        <v>292</v>
      </c>
      <c r="IA227" s="419" t="s">
        <v>292</v>
      </c>
      <c r="IB227" s="419" t="s">
        <v>292</v>
      </c>
      <c r="IC227" s="390" t="s">
        <v>292</v>
      </c>
      <c r="ID227" s="391" t="s">
        <v>292</v>
      </c>
      <c r="IE227" s="392" t="s">
        <v>292</v>
      </c>
      <c r="IF227" s="393" t="s">
        <v>292</v>
      </c>
      <c r="IG227" s="394" t="s">
        <v>292</v>
      </c>
      <c r="IH227" s="386" t="s">
        <v>292</v>
      </c>
      <c r="II227" s="395"/>
      <c r="IK227" s="387" t="str">
        <f t="shared" si="519"/>
        <v/>
      </c>
      <c r="IL227" s="388" t="s">
        <v>292</v>
      </c>
      <c r="IM227" s="419" t="s">
        <v>292</v>
      </c>
      <c r="IN227" s="419" t="s">
        <v>292</v>
      </c>
      <c r="IO227" s="390" t="s">
        <v>292</v>
      </c>
      <c r="IP227" s="391" t="s">
        <v>292</v>
      </c>
      <c r="IQ227" s="392" t="s">
        <v>292</v>
      </c>
      <c r="IR227" s="393" t="s">
        <v>292</v>
      </c>
      <c r="IS227" s="394" t="s">
        <v>292</v>
      </c>
      <c r="IT227" s="386" t="s">
        <v>292</v>
      </c>
      <c r="IU227" s="395"/>
      <c r="IV227" s="364" t="s">
        <v>292</v>
      </c>
      <c r="IW227" s="387" t="str">
        <f t="shared" si="456"/>
        <v/>
      </c>
      <c r="IX227" s="388" t="str">
        <f t="shared" si="457"/>
        <v/>
      </c>
      <c r="IY227" s="419" t="str">
        <f t="shared" si="462"/>
        <v/>
      </c>
      <c r="IZ227" s="396" t="str">
        <f t="shared" si="463"/>
        <v/>
      </c>
      <c r="JA227" s="390" t="str">
        <f t="shared" si="458"/>
        <v/>
      </c>
      <c r="JB227" s="391" t="str">
        <f t="shared" si="464"/>
        <v/>
      </c>
      <c r="JC227" s="392" t="str">
        <f t="shared" si="459"/>
        <v/>
      </c>
      <c r="JD227" s="393" t="str">
        <f t="shared" si="460"/>
        <v/>
      </c>
      <c r="JE227" s="394" t="str">
        <f t="shared" si="687"/>
        <v/>
      </c>
      <c r="JF227" s="386" t="str">
        <f t="shared" si="461"/>
        <v/>
      </c>
      <c r="JG227" s="395"/>
      <c r="JH227" s="420" t="s">
        <v>292</v>
      </c>
      <c r="JI227" s="387" t="str">
        <f t="shared" si="619"/>
        <v/>
      </c>
      <c r="JJ227" s="388" t="str">
        <f t="shared" si="620"/>
        <v/>
      </c>
      <c r="JK227" s="419" t="str">
        <f t="shared" si="621"/>
        <v/>
      </c>
      <c r="JL227" s="396" t="str">
        <f t="shared" si="622"/>
        <v/>
      </c>
      <c r="JM227" s="390" t="str">
        <f t="shared" si="623"/>
        <v/>
      </c>
      <c r="JN227" s="391" t="str">
        <f t="shared" si="624"/>
        <v/>
      </c>
      <c r="JO227" s="392" t="str">
        <f t="shared" si="625"/>
        <v/>
      </c>
      <c r="JP227" s="393" t="str">
        <f t="shared" si="626"/>
        <v/>
      </c>
      <c r="JQ227" s="394" t="str">
        <f t="shared" si="627"/>
        <v/>
      </c>
      <c r="JR227" s="386" t="str">
        <f t="shared" si="628"/>
        <v/>
      </c>
      <c r="JS227" s="395"/>
      <c r="JT227" s="420" t="s">
        <v>292</v>
      </c>
      <c r="JU227" s="387" t="str">
        <f t="shared" si="606"/>
        <v/>
      </c>
      <c r="JV227" s="388" t="str">
        <f t="shared" si="607"/>
        <v/>
      </c>
      <c r="JW227" s="419" t="str">
        <f t="shared" si="608"/>
        <v/>
      </c>
      <c r="JX227" s="396" t="str">
        <f t="shared" si="609"/>
        <v/>
      </c>
      <c r="JY227" s="390" t="str">
        <f t="shared" si="610"/>
        <v/>
      </c>
      <c r="JZ227" s="391" t="str">
        <f t="shared" si="611"/>
        <v/>
      </c>
      <c r="KA227" s="392" t="str">
        <f t="shared" si="612"/>
        <v/>
      </c>
      <c r="KB227" s="393" t="str">
        <f t="shared" si="613"/>
        <v/>
      </c>
      <c r="KC227" s="394" t="str">
        <f t="shared" si="614"/>
        <v/>
      </c>
      <c r="KD227" s="386" t="str">
        <f t="shared" si="615"/>
        <v/>
      </c>
      <c r="KE227" s="395"/>
      <c r="KG227" s="387" t="str">
        <f t="shared" si="596"/>
        <v/>
      </c>
      <c r="KH227" s="388" t="str">
        <f t="shared" si="597"/>
        <v/>
      </c>
      <c r="KI227" s="419" t="str">
        <f t="shared" si="598"/>
        <v/>
      </c>
      <c r="KJ227" s="396" t="str">
        <f t="shared" si="599"/>
        <v/>
      </c>
      <c r="KK227" s="390" t="str">
        <f t="shared" si="600"/>
        <v/>
      </c>
      <c r="KL227" s="391" t="str">
        <f t="shared" si="616"/>
        <v/>
      </c>
      <c r="KM227" s="392" t="str">
        <f t="shared" si="601"/>
        <v/>
      </c>
      <c r="KN227" s="393" t="str">
        <f t="shared" si="602"/>
        <v/>
      </c>
      <c r="KO227" s="394" t="str">
        <f t="shared" si="603"/>
        <v/>
      </c>
      <c r="KP227" s="386" t="str">
        <f t="shared" si="604"/>
        <v/>
      </c>
      <c r="KQ227" s="395"/>
    </row>
    <row r="228" spans="1:304" ht="13.5" customHeight="1">
      <c r="A228" s="385"/>
      <c r="B228" s="415" t="s">
        <v>601</v>
      </c>
      <c r="E228" s="387" t="str">
        <f t="shared" si="499"/>
        <v/>
      </c>
      <c r="F228" s="399"/>
      <c r="G228" s="389" t="s">
        <v>292</v>
      </c>
      <c r="H228" s="389" t="s">
        <v>292</v>
      </c>
      <c r="I228" s="400"/>
      <c r="J228" s="391" t="s">
        <v>292</v>
      </c>
      <c r="K228" s="401"/>
      <c r="L228" s="393"/>
      <c r="M228" s="402"/>
      <c r="O228" s="397"/>
      <c r="P228" s="415"/>
      <c r="Q228" s="387" t="str">
        <f t="shared" si="500"/>
        <v/>
      </c>
      <c r="R228" s="399"/>
      <c r="S228" s="389" t="s">
        <v>292</v>
      </c>
      <c r="T228" s="389" t="s">
        <v>292</v>
      </c>
      <c r="U228" s="400"/>
      <c r="V228" s="391" t="s">
        <v>292</v>
      </c>
      <c r="W228" s="401"/>
      <c r="X228" s="393"/>
      <c r="Y228" s="402"/>
      <c r="AA228" s="397"/>
      <c r="AB228" s="415"/>
      <c r="AC228" s="387" t="str">
        <f t="shared" si="501"/>
        <v/>
      </c>
      <c r="AD228" s="399"/>
      <c r="AE228" s="389" t="s">
        <v>292</v>
      </c>
      <c r="AF228" s="389" t="s">
        <v>292</v>
      </c>
      <c r="AG228" s="400"/>
      <c r="AH228" s="391" t="s">
        <v>292</v>
      </c>
      <c r="AI228" s="401"/>
      <c r="AJ228" s="393"/>
      <c r="AK228" s="402"/>
      <c r="AL228" s="386"/>
      <c r="AM228" s="397"/>
      <c r="AN228" s="415"/>
      <c r="AO228" s="387" t="str">
        <f t="shared" si="502"/>
        <v/>
      </c>
      <c r="AP228" s="399"/>
      <c r="AQ228" s="389" t="s">
        <v>292</v>
      </c>
      <c r="AR228" s="389" t="s">
        <v>292</v>
      </c>
      <c r="AS228" s="400"/>
      <c r="AT228" s="391" t="s">
        <v>292</v>
      </c>
      <c r="AU228" s="401"/>
      <c r="AV228" s="393"/>
      <c r="AW228" s="402"/>
      <c r="AX228" s="386"/>
      <c r="AY228" s="397"/>
      <c r="AZ228" s="415"/>
      <c r="BA228" s="387" t="str">
        <f t="shared" si="503"/>
        <v/>
      </c>
      <c r="BB228" s="399"/>
      <c r="BC228" s="389" t="s">
        <v>292</v>
      </c>
      <c r="BD228" s="389" t="s">
        <v>292</v>
      </c>
      <c r="BE228" s="400"/>
      <c r="BF228" s="391" t="s">
        <v>292</v>
      </c>
      <c r="BG228" s="401"/>
      <c r="BH228" s="393"/>
      <c r="BI228" s="402"/>
      <c r="BJ228" s="386"/>
      <c r="BK228" s="397"/>
      <c r="BL228" s="415"/>
      <c r="BM228" s="387" t="str">
        <f t="shared" si="504"/>
        <v/>
      </c>
      <c r="BN228" s="399"/>
      <c r="BO228" s="389" t="s">
        <v>292</v>
      </c>
      <c r="BP228" s="389" t="s">
        <v>292</v>
      </c>
      <c r="BQ228" s="400"/>
      <c r="BR228" s="391" t="s">
        <v>292</v>
      </c>
      <c r="BS228" s="401"/>
      <c r="BT228" s="393"/>
      <c r="BU228" s="402"/>
      <c r="BV228" s="386"/>
      <c r="BW228" s="397"/>
      <c r="BX228" s="421"/>
      <c r="BY228" s="387" t="str">
        <f t="shared" si="505"/>
        <v/>
      </c>
      <c r="BZ228" s="399"/>
      <c r="CA228" s="389" t="s">
        <v>292</v>
      </c>
      <c r="CB228" s="389" t="s">
        <v>292</v>
      </c>
      <c r="CC228" s="400"/>
      <c r="CD228" s="391" t="s">
        <v>292</v>
      </c>
      <c r="CE228" s="401"/>
      <c r="CF228" s="393"/>
      <c r="CG228" s="402"/>
      <c r="CH228" s="386"/>
      <c r="CI228" s="397"/>
      <c r="CJ228" s="421"/>
      <c r="CK228" s="387" t="str">
        <f t="shared" si="506"/>
        <v/>
      </c>
      <c r="CL228" s="399"/>
      <c r="CM228" s="389" t="s">
        <v>292</v>
      </c>
      <c r="CN228" s="389" t="s">
        <v>292</v>
      </c>
      <c r="CO228" s="400"/>
      <c r="CP228" s="391" t="s">
        <v>292</v>
      </c>
      <c r="CQ228" s="401"/>
      <c r="CR228" s="393"/>
      <c r="CS228" s="402"/>
      <c r="CT228" s="386"/>
      <c r="CU228" s="397"/>
      <c r="CV228" s="415"/>
      <c r="CW228" s="387" t="str">
        <f t="shared" si="507"/>
        <v/>
      </c>
      <c r="CX228" s="388" t="s">
        <v>292</v>
      </c>
      <c r="CY228" s="389" t="s">
        <v>292</v>
      </c>
      <c r="CZ228" s="389" t="s">
        <v>292</v>
      </c>
      <c r="DA228" s="390" t="s">
        <v>292</v>
      </c>
      <c r="DB228" s="391" t="s">
        <v>292</v>
      </c>
      <c r="DC228" s="392" t="s">
        <v>292</v>
      </c>
      <c r="DD228" s="393" t="s">
        <v>292</v>
      </c>
      <c r="DE228" s="394" t="s">
        <v>292</v>
      </c>
      <c r="DF228" s="386"/>
      <c r="DG228" s="397"/>
      <c r="DH228" s="415"/>
      <c r="DI228" s="387">
        <f t="shared" si="508"/>
        <v>37007</v>
      </c>
      <c r="DJ228" s="388" t="s">
        <v>366</v>
      </c>
      <c r="DK228" s="389">
        <v>36897</v>
      </c>
      <c r="DL228" s="389">
        <v>37007</v>
      </c>
      <c r="DM228" s="390" t="s">
        <v>1273</v>
      </c>
      <c r="DN228" s="391" t="s">
        <v>648</v>
      </c>
      <c r="DO228" s="392" t="s">
        <v>615</v>
      </c>
      <c r="DP228" s="393" t="s">
        <v>1335</v>
      </c>
      <c r="DQ228" s="394" t="s">
        <v>1274</v>
      </c>
      <c r="DR228" s="386" t="s">
        <v>292</v>
      </c>
      <c r="DS228" s="397"/>
      <c r="DT228" s="415"/>
      <c r="DU228" s="387">
        <f t="shared" si="509"/>
        <v>37944</v>
      </c>
      <c r="DV228" s="388" t="s">
        <v>367</v>
      </c>
      <c r="DW228" s="389">
        <v>37007</v>
      </c>
      <c r="DX228" s="389">
        <v>37529</v>
      </c>
      <c r="DY228" s="390" t="s">
        <v>639</v>
      </c>
      <c r="DZ228" s="391" t="s">
        <v>640</v>
      </c>
      <c r="EA228" s="392" t="s">
        <v>615</v>
      </c>
      <c r="EB228" s="393" t="s">
        <v>1335</v>
      </c>
      <c r="EC228" s="394" t="s">
        <v>641</v>
      </c>
      <c r="ED228" s="386" t="s">
        <v>292</v>
      </c>
      <c r="EE228" s="397"/>
      <c r="EF228" s="415"/>
      <c r="EG228" s="387">
        <f t="shared" si="510"/>
        <v>38616</v>
      </c>
      <c r="EH228" s="388" t="s">
        <v>368</v>
      </c>
      <c r="EI228" s="389">
        <v>37944</v>
      </c>
      <c r="EJ228" s="389">
        <v>38257</v>
      </c>
      <c r="EK228" s="390" t="s">
        <v>1275</v>
      </c>
      <c r="EL228" s="391" t="s">
        <v>1179</v>
      </c>
      <c r="EM228" s="392" t="s">
        <v>615</v>
      </c>
      <c r="EN228" s="393" t="s">
        <v>1335</v>
      </c>
      <c r="EO228" s="394" t="s">
        <v>1276</v>
      </c>
      <c r="EP228" s="386" t="s">
        <v>292</v>
      </c>
      <c r="EQ228" s="397"/>
      <c r="ER228" s="418"/>
      <c r="ES228" s="387">
        <f t="shared" si="511"/>
        <v>38986</v>
      </c>
      <c r="ET228" s="388" t="s">
        <v>369</v>
      </c>
      <c r="EU228" s="389">
        <v>38616</v>
      </c>
      <c r="EV228" s="389">
        <v>38656</v>
      </c>
      <c r="EW228" s="390" t="s">
        <v>728</v>
      </c>
      <c r="EX228" s="391" t="s">
        <v>729</v>
      </c>
      <c r="EY228" s="392" t="s">
        <v>615</v>
      </c>
      <c r="EZ228" s="393" t="s">
        <v>1335</v>
      </c>
      <c r="FA228" s="394" t="s">
        <v>730</v>
      </c>
      <c r="FB228" s="386"/>
      <c r="FC228" s="397"/>
      <c r="FD228" s="418"/>
      <c r="FE228" s="387">
        <f t="shared" si="512"/>
        <v>39351</v>
      </c>
      <c r="FF228" s="388" t="s">
        <v>370</v>
      </c>
      <c r="FG228" s="389">
        <v>38986</v>
      </c>
      <c r="FH228" s="389">
        <v>39321</v>
      </c>
      <c r="FI228" s="390" t="s">
        <v>684</v>
      </c>
      <c r="FJ228" s="391" t="s">
        <v>685</v>
      </c>
      <c r="FK228" s="392" t="s">
        <v>677</v>
      </c>
      <c r="FL228" s="393" t="s">
        <v>1335</v>
      </c>
      <c r="FM228" s="394" t="s">
        <v>686</v>
      </c>
      <c r="FN228" s="386" t="s">
        <v>292</v>
      </c>
      <c r="FO228" s="397"/>
      <c r="FP228" s="418"/>
      <c r="FQ228" s="387" t="str">
        <f t="shared" si="513"/>
        <v/>
      </c>
      <c r="FR228" s="388" t="s">
        <v>292</v>
      </c>
      <c r="FS228" s="389" t="s">
        <v>292</v>
      </c>
      <c r="FT228" s="389" t="s">
        <v>292</v>
      </c>
      <c r="FU228" s="390" t="s">
        <v>292</v>
      </c>
      <c r="FV228" s="391" t="s">
        <v>292</v>
      </c>
      <c r="FW228" s="392" t="s">
        <v>292</v>
      </c>
      <c r="FX228" s="393" t="s">
        <v>292</v>
      </c>
      <c r="FY228" s="394" t="s">
        <v>292</v>
      </c>
      <c r="FZ228" s="386" t="s">
        <v>292</v>
      </c>
      <c r="GA228" s="395"/>
      <c r="GB228" s="415"/>
      <c r="GC228" s="387">
        <f t="shared" si="514"/>
        <v>39715</v>
      </c>
      <c r="GD228" s="388" t="s">
        <v>373</v>
      </c>
      <c r="GE228" s="389">
        <v>39662</v>
      </c>
      <c r="GF228" s="389">
        <v>39715</v>
      </c>
      <c r="GG228" s="390" t="s">
        <v>999</v>
      </c>
      <c r="GH228" s="391" t="s">
        <v>914</v>
      </c>
      <c r="GI228" s="392" t="s">
        <v>677</v>
      </c>
      <c r="GJ228" s="393" t="s">
        <v>1335</v>
      </c>
      <c r="GK228" s="394" t="s">
        <v>1000</v>
      </c>
      <c r="GL228" s="386" t="s">
        <v>292</v>
      </c>
      <c r="GM228" s="397"/>
      <c r="GN228" s="418"/>
      <c r="GO228" s="387">
        <f t="shared" si="515"/>
        <v>40072</v>
      </c>
      <c r="GP228" s="388" t="s">
        <v>374</v>
      </c>
      <c r="GQ228" s="389">
        <v>39715</v>
      </c>
      <c r="GR228" s="389">
        <v>40072</v>
      </c>
      <c r="GS228" s="390" t="s">
        <v>999</v>
      </c>
      <c r="GT228" s="391" t="s">
        <v>914</v>
      </c>
      <c r="GU228" s="392" t="s">
        <v>677</v>
      </c>
      <c r="GV228" s="393" t="s">
        <v>1335</v>
      </c>
      <c r="GW228" s="394" t="s">
        <v>1000</v>
      </c>
      <c r="GX228" s="386" t="s">
        <v>292</v>
      </c>
      <c r="GY228" s="395"/>
      <c r="GZ228" s="418"/>
      <c r="HA228" s="387">
        <f t="shared" si="516"/>
        <v>40337</v>
      </c>
      <c r="HB228" s="388" t="s">
        <v>375</v>
      </c>
      <c r="HC228" s="389">
        <v>40072</v>
      </c>
      <c r="HD228" s="389">
        <v>40185</v>
      </c>
      <c r="HE228" s="390" t="s">
        <v>768</v>
      </c>
      <c r="HF228" s="391" t="s">
        <v>769</v>
      </c>
      <c r="HG228" s="392" t="s">
        <v>615</v>
      </c>
      <c r="HH228" s="393" t="s">
        <v>1336</v>
      </c>
      <c r="HI228" s="394" t="s">
        <v>770</v>
      </c>
      <c r="HJ228" s="386" t="s">
        <v>292</v>
      </c>
      <c r="HK228" s="397"/>
      <c r="HM228" s="387">
        <f t="shared" si="517"/>
        <v>40788</v>
      </c>
      <c r="HN228" s="388" t="s">
        <v>1471</v>
      </c>
      <c r="HO228" s="396">
        <v>40337</v>
      </c>
      <c r="HP228" s="389">
        <v>40430</v>
      </c>
      <c r="HQ228" s="390" t="s">
        <v>886</v>
      </c>
      <c r="HR228" s="391" t="s">
        <v>653</v>
      </c>
      <c r="HS228" s="392" t="s">
        <v>615</v>
      </c>
      <c r="HT228" s="393" t="s">
        <v>1336</v>
      </c>
      <c r="HU228" s="394" t="s">
        <v>887</v>
      </c>
      <c r="HV228" s="386" t="s">
        <v>292</v>
      </c>
      <c r="HW228" s="395"/>
      <c r="HY228" s="387">
        <f t="shared" si="518"/>
        <v>41269</v>
      </c>
      <c r="HZ228" s="388" t="s">
        <v>1472</v>
      </c>
      <c r="IA228" s="419">
        <v>40788</v>
      </c>
      <c r="IB228" s="419">
        <v>41183</v>
      </c>
      <c r="IC228" s="390" t="s">
        <v>1561</v>
      </c>
      <c r="ID228" s="391" t="s">
        <v>1562</v>
      </c>
      <c r="IE228" s="392" t="s">
        <v>615</v>
      </c>
      <c r="IF228" s="393" t="s">
        <v>1336</v>
      </c>
      <c r="IG228" s="394" t="s">
        <v>1563</v>
      </c>
      <c r="IH228" s="386" t="s">
        <v>292</v>
      </c>
      <c r="II228" s="395"/>
      <c r="IJ228" s="420"/>
      <c r="IK228" s="387">
        <f t="shared" si="519"/>
        <v>41997</v>
      </c>
      <c r="IL228" s="388" t="s">
        <v>371</v>
      </c>
      <c r="IM228" s="419">
        <v>41269</v>
      </c>
      <c r="IN228" s="419">
        <v>41885</v>
      </c>
      <c r="IO228" s="390" t="s">
        <v>1593</v>
      </c>
      <c r="IP228" s="391" t="s">
        <v>1484</v>
      </c>
      <c r="IQ228" s="392" t="s">
        <v>615</v>
      </c>
      <c r="IR228" s="393" t="s">
        <v>1335</v>
      </c>
      <c r="IS228" s="394" t="s">
        <v>1594</v>
      </c>
      <c r="IT228" s="386" t="s">
        <v>292</v>
      </c>
      <c r="IU228" s="395"/>
      <c r="IV228" s="420" t="s">
        <v>292</v>
      </c>
      <c r="IW228" s="387">
        <v>42663</v>
      </c>
      <c r="IX228" s="388" t="s">
        <v>1823</v>
      </c>
      <c r="IY228" s="419">
        <v>41997</v>
      </c>
      <c r="IZ228" s="396">
        <v>42284</v>
      </c>
      <c r="JA228" s="390" t="s">
        <v>1876</v>
      </c>
      <c r="JB228" s="391" t="s">
        <v>669</v>
      </c>
      <c r="JC228" s="392" t="s">
        <v>615</v>
      </c>
      <c r="JD228" s="393" t="s">
        <v>1335</v>
      </c>
      <c r="JE228" s="394" t="str">
        <f t="shared" si="687"/>
        <v>Yamaguchi_Shunichi_1950</v>
      </c>
      <c r="JF228" s="386" t="s">
        <v>292</v>
      </c>
      <c r="JG228" s="395"/>
      <c r="JH228" s="42" t="s">
        <v>1842</v>
      </c>
      <c r="JI228" s="387">
        <f t="shared" si="619"/>
        <v>44090</v>
      </c>
      <c r="JJ228" s="388" t="str">
        <f t="shared" si="620"/>
        <v>Abe IV</v>
      </c>
      <c r="JK228" s="419">
        <f t="shared" si="621"/>
        <v>43040</v>
      </c>
      <c r="JL228" s="396">
        <v>43375</v>
      </c>
      <c r="JM228" s="390" t="str">
        <f t="shared" si="623"/>
        <v>Masaji Matsuyama</v>
      </c>
      <c r="JN228" s="391" t="str">
        <f t="shared" si="624"/>
        <v>1959</v>
      </c>
      <c r="JO228" s="392" t="str">
        <f t="shared" si="625"/>
        <v>male</v>
      </c>
      <c r="JP228" s="393" t="str">
        <f t="shared" si="626"/>
        <v>jp_ldp01</v>
      </c>
      <c r="JQ228" s="394" t="str">
        <f t="shared" si="627"/>
        <v>Matsuyama_Masaji_1959</v>
      </c>
      <c r="JR228" s="386" t="str">
        <f t="shared" si="628"/>
        <v/>
      </c>
      <c r="JS228" s="395"/>
      <c r="JT228" s="420" t="s">
        <v>2016</v>
      </c>
      <c r="JU228" s="387">
        <f t="shared" si="606"/>
        <v>44196</v>
      </c>
      <c r="JV228" s="388" t="str">
        <f t="shared" si="607"/>
        <v>Suga I</v>
      </c>
      <c r="JW228" s="419">
        <f t="shared" si="608"/>
        <v>44090</v>
      </c>
      <c r="JX228" s="396">
        <f t="shared" si="609"/>
        <v>44196</v>
      </c>
      <c r="JY228" s="390" t="str">
        <f t="shared" si="610"/>
        <v>Shinji Inoue</v>
      </c>
      <c r="JZ228" s="391" t="str">
        <f t="shared" si="611"/>
        <v>1969</v>
      </c>
      <c r="KA228" s="392" t="str">
        <f t="shared" si="612"/>
        <v>male</v>
      </c>
      <c r="KB228" s="393" t="str">
        <f t="shared" si="613"/>
        <v>jp_ldp01</v>
      </c>
      <c r="KC228" s="394" t="str">
        <f t="shared" si="614"/>
        <v>Inoue_Shinji_1969</v>
      </c>
      <c r="KD228" s="386" t="str">
        <f t="shared" si="615"/>
        <v/>
      </c>
      <c r="KE228" s="395"/>
      <c r="KF228" s="420" t="s">
        <v>2090</v>
      </c>
      <c r="KG228" s="387" t="str">
        <f t="shared" si="596"/>
        <v/>
      </c>
      <c r="KH228" s="388" t="str">
        <f t="shared" si="597"/>
        <v/>
      </c>
      <c r="KI228" s="419" t="str">
        <f t="shared" si="598"/>
        <v/>
      </c>
      <c r="KJ228" s="396" t="str">
        <f t="shared" si="599"/>
        <v/>
      </c>
      <c r="KK228" s="390" t="str">
        <f t="shared" si="600"/>
        <v/>
      </c>
      <c r="KL228" s="391" t="str">
        <f t="shared" si="616"/>
        <v/>
      </c>
      <c r="KM228" s="392" t="str">
        <f t="shared" si="601"/>
        <v/>
      </c>
      <c r="KN228" s="393" t="str">
        <f t="shared" si="602"/>
        <v/>
      </c>
      <c r="KO228" s="394" t="str">
        <f t="shared" si="603"/>
        <v/>
      </c>
      <c r="KP228" s="386" t="str">
        <f t="shared" si="604"/>
        <v/>
      </c>
      <c r="KQ228" s="395"/>
      <c r="KR228" s="420"/>
    </row>
    <row r="229" spans="1:304" ht="13.5" customHeight="1">
      <c r="A229" s="385"/>
      <c r="B229" s="415" t="s">
        <v>601</v>
      </c>
      <c r="E229" s="387" t="str">
        <f t="shared" si="499"/>
        <v/>
      </c>
      <c r="F229" s="399"/>
      <c r="G229" s="389" t="s">
        <v>292</v>
      </c>
      <c r="H229" s="389" t="s">
        <v>292</v>
      </c>
      <c r="I229" s="400"/>
      <c r="J229" s="391" t="s">
        <v>292</v>
      </c>
      <c r="K229" s="401"/>
      <c r="L229" s="393"/>
      <c r="M229" s="402"/>
      <c r="O229" s="397"/>
      <c r="P229" s="415"/>
      <c r="Q229" s="387" t="str">
        <f t="shared" si="500"/>
        <v/>
      </c>
      <c r="R229" s="399"/>
      <c r="S229" s="389" t="s">
        <v>292</v>
      </c>
      <c r="T229" s="389" t="s">
        <v>292</v>
      </c>
      <c r="U229" s="400"/>
      <c r="V229" s="391" t="s">
        <v>292</v>
      </c>
      <c r="W229" s="401"/>
      <c r="X229" s="393"/>
      <c r="Y229" s="402"/>
      <c r="AA229" s="397"/>
      <c r="AB229" s="415"/>
      <c r="AC229" s="387" t="str">
        <f t="shared" si="501"/>
        <v/>
      </c>
      <c r="AD229" s="399"/>
      <c r="AE229" s="389" t="s">
        <v>292</v>
      </c>
      <c r="AF229" s="389" t="s">
        <v>292</v>
      </c>
      <c r="AG229" s="400"/>
      <c r="AH229" s="391" t="s">
        <v>292</v>
      </c>
      <c r="AI229" s="401"/>
      <c r="AJ229" s="393"/>
      <c r="AK229" s="402"/>
      <c r="AL229" s="386"/>
      <c r="AM229" s="397"/>
      <c r="AN229" s="415"/>
      <c r="AO229" s="387" t="str">
        <f t="shared" si="502"/>
        <v/>
      </c>
      <c r="AP229" s="399"/>
      <c r="AQ229" s="389" t="s">
        <v>292</v>
      </c>
      <c r="AR229" s="389" t="s">
        <v>292</v>
      </c>
      <c r="AS229" s="400"/>
      <c r="AT229" s="391" t="s">
        <v>292</v>
      </c>
      <c r="AU229" s="401"/>
      <c r="AV229" s="393"/>
      <c r="AW229" s="402"/>
      <c r="AX229" s="386"/>
      <c r="AY229" s="397"/>
      <c r="AZ229" s="415"/>
      <c r="BA229" s="387" t="str">
        <f t="shared" si="503"/>
        <v/>
      </c>
      <c r="BB229" s="399"/>
      <c r="BC229" s="389" t="s">
        <v>292</v>
      </c>
      <c r="BD229" s="389" t="s">
        <v>292</v>
      </c>
      <c r="BE229" s="400"/>
      <c r="BF229" s="391" t="s">
        <v>292</v>
      </c>
      <c r="BG229" s="401"/>
      <c r="BH229" s="393"/>
      <c r="BI229" s="402"/>
      <c r="BJ229" s="386"/>
      <c r="BK229" s="397"/>
      <c r="BL229" s="415"/>
      <c r="BM229" s="387" t="str">
        <f t="shared" si="504"/>
        <v/>
      </c>
      <c r="BN229" s="399"/>
      <c r="BO229" s="389" t="s">
        <v>292</v>
      </c>
      <c r="BP229" s="389" t="s">
        <v>292</v>
      </c>
      <c r="BQ229" s="400"/>
      <c r="BR229" s="391" t="s">
        <v>292</v>
      </c>
      <c r="BS229" s="401"/>
      <c r="BT229" s="393"/>
      <c r="BU229" s="402"/>
      <c r="BV229" s="386"/>
      <c r="BW229" s="397"/>
      <c r="BX229" s="421"/>
      <c r="BY229" s="387" t="str">
        <f t="shared" si="505"/>
        <v/>
      </c>
      <c r="BZ229" s="399"/>
      <c r="CA229" s="389" t="s">
        <v>292</v>
      </c>
      <c r="CB229" s="389" t="s">
        <v>292</v>
      </c>
      <c r="CC229" s="400"/>
      <c r="CD229" s="391" t="s">
        <v>292</v>
      </c>
      <c r="CE229" s="401"/>
      <c r="CF229" s="393"/>
      <c r="CG229" s="402"/>
      <c r="CH229" s="386"/>
      <c r="CI229" s="397"/>
      <c r="CJ229" s="421"/>
      <c r="CK229" s="387" t="str">
        <f t="shared" si="506"/>
        <v/>
      </c>
      <c r="CL229" s="399"/>
      <c r="CM229" s="389" t="s">
        <v>292</v>
      </c>
      <c r="CN229" s="389" t="s">
        <v>292</v>
      </c>
      <c r="CO229" s="400"/>
      <c r="CP229" s="391" t="s">
        <v>292</v>
      </c>
      <c r="CQ229" s="401"/>
      <c r="CR229" s="393"/>
      <c r="CS229" s="402"/>
      <c r="CT229" s="386"/>
      <c r="CU229" s="397"/>
      <c r="CV229" s="415"/>
      <c r="CW229" s="387" t="str">
        <f t="shared" si="507"/>
        <v/>
      </c>
      <c r="CX229" s="388" t="s">
        <v>292</v>
      </c>
      <c r="CY229" s="389" t="s">
        <v>292</v>
      </c>
      <c r="CZ229" s="389" t="s">
        <v>292</v>
      </c>
      <c r="DA229" s="390" t="s">
        <v>292</v>
      </c>
      <c r="DB229" s="391" t="s">
        <v>292</v>
      </c>
      <c r="DC229" s="392" t="s">
        <v>292</v>
      </c>
      <c r="DD229" s="393" t="s">
        <v>292</v>
      </c>
      <c r="DE229" s="394" t="s">
        <v>292</v>
      </c>
      <c r="DF229" s="386"/>
      <c r="DG229" s="397"/>
      <c r="DH229" s="415"/>
      <c r="DI229" s="387" t="str">
        <f t="shared" si="508"/>
        <v/>
      </c>
      <c r="DJ229" s="388" t="s">
        <v>292</v>
      </c>
      <c r="DK229" s="389" t="s">
        <v>292</v>
      </c>
      <c r="DL229" s="389" t="s">
        <v>292</v>
      </c>
      <c r="DM229" s="390" t="s">
        <v>292</v>
      </c>
      <c r="DN229" s="391" t="s">
        <v>292</v>
      </c>
      <c r="DO229" s="392" t="s">
        <v>292</v>
      </c>
      <c r="DP229" s="393" t="s">
        <v>292</v>
      </c>
      <c r="DQ229" s="394" t="s">
        <v>292</v>
      </c>
      <c r="DR229" s="386" t="s">
        <v>292</v>
      </c>
      <c r="DS229" s="397"/>
      <c r="DT229" s="415"/>
      <c r="DU229" s="387">
        <f t="shared" si="509"/>
        <v>37944</v>
      </c>
      <c r="DV229" s="388" t="s">
        <v>367</v>
      </c>
      <c r="DW229" s="389">
        <v>37529</v>
      </c>
      <c r="DX229" s="389">
        <v>37886</v>
      </c>
      <c r="DY229" s="390" t="s">
        <v>726</v>
      </c>
      <c r="DZ229" s="391" t="s">
        <v>632</v>
      </c>
      <c r="EA229" s="392" t="s">
        <v>615</v>
      </c>
      <c r="EB229" s="393" t="s">
        <v>1335</v>
      </c>
      <c r="EC229" s="394" t="s">
        <v>727</v>
      </c>
      <c r="ED229" s="386" t="s">
        <v>292</v>
      </c>
      <c r="EE229" s="397"/>
      <c r="EF229" s="415"/>
      <c r="EG229" s="387">
        <f t="shared" si="510"/>
        <v>38616</v>
      </c>
      <c r="EH229" s="388" t="s">
        <v>368</v>
      </c>
      <c r="EI229" s="389">
        <v>38257</v>
      </c>
      <c r="EJ229" s="389">
        <v>38616</v>
      </c>
      <c r="EK229" s="390" t="s">
        <v>728</v>
      </c>
      <c r="EL229" s="391" t="s">
        <v>729</v>
      </c>
      <c r="EM229" s="392" t="s">
        <v>615</v>
      </c>
      <c r="EN229" s="393" t="s">
        <v>1335</v>
      </c>
      <c r="EO229" s="394" t="s">
        <v>730</v>
      </c>
      <c r="EP229" s="386" t="s">
        <v>292</v>
      </c>
      <c r="EQ229" s="397"/>
      <c r="ER229" s="418"/>
      <c r="ES229" s="387">
        <f t="shared" si="511"/>
        <v>38986</v>
      </c>
      <c r="ET229" s="388" t="s">
        <v>369</v>
      </c>
      <c r="EU229" s="389">
        <v>38656</v>
      </c>
      <c r="EV229" s="389">
        <v>38986</v>
      </c>
      <c r="EW229" s="390" t="s">
        <v>1267</v>
      </c>
      <c r="EX229" s="391" t="s">
        <v>693</v>
      </c>
      <c r="EY229" s="392" t="s">
        <v>615</v>
      </c>
      <c r="EZ229" s="393" t="s">
        <v>1335</v>
      </c>
      <c r="FA229" s="394" t="s">
        <v>1268</v>
      </c>
      <c r="FB229" s="386"/>
      <c r="FC229" s="397"/>
      <c r="FD229" s="418"/>
      <c r="FE229" s="387">
        <f t="shared" si="512"/>
        <v>39351</v>
      </c>
      <c r="FF229" s="388" t="s">
        <v>370</v>
      </c>
      <c r="FG229" s="389">
        <v>39321</v>
      </c>
      <c r="FH229" s="389">
        <v>39351</v>
      </c>
      <c r="FI229" s="390" t="s">
        <v>699</v>
      </c>
      <c r="FJ229" s="391" t="s">
        <v>700</v>
      </c>
      <c r="FK229" s="392" t="s">
        <v>615</v>
      </c>
      <c r="FL229" s="393" t="s">
        <v>1335</v>
      </c>
      <c r="FM229" s="394" t="s">
        <v>701</v>
      </c>
      <c r="FN229" s="386" t="s">
        <v>292</v>
      </c>
      <c r="FO229" s="397"/>
      <c r="FP229" s="418"/>
      <c r="FQ229" s="387" t="str">
        <f t="shared" si="513"/>
        <v/>
      </c>
      <c r="FR229" s="388" t="s">
        <v>292</v>
      </c>
      <c r="FS229" s="389" t="s">
        <v>292</v>
      </c>
      <c r="FT229" s="389" t="s">
        <v>292</v>
      </c>
      <c r="FU229" s="390" t="s">
        <v>292</v>
      </c>
      <c r="FV229" s="391" t="s">
        <v>292</v>
      </c>
      <c r="FW229" s="392" t="s">
        <v>292</v>
      </c>
      <c r="FX229" s="393" t="s">
        <v>292</v>
      </c>
      <c r="FY229" s="394" t="s">
        <v>292</v>
      </c>
      <c r="FZ229" s="386" t="s">
        <v>292</v>
      </c>
      <c r="GA229" s="395"/>
      <c r="GB229" s="415"/>
      <c r="GC229" s="387" t="str">
        <f t="shared" si="514"/>
        <v/>
      </c>
      <c r="GD229" s="388" t="s">
        <v>292</v>
      </c>
      <c r="GE229" s="389" t="s">
        <v>292</v>
      </c>
      <c r="GF229" s="389" t="s">
        <v>292</v>
      </c>
      <c r="GG229" s="390" t="s">
        <v>292</v>
      </c>
      <c r="GH229" s="391" t="s">
        <v>292</v>
      </c>
      <c r="GI229" s="392" t="s">
        <v>292</v>
      </c>
      <c r="GJ229" s="393" t="s">
        <v>292</v>
      </c>
      <c r="GK229" s="394" t="s">
        <v>292</v>
      </c>
      <c r="GL229" s="386" t="s">
        <v>292</v>
      </c>
      <c r="GM229" s="397"/>
      <c r="GN229" s="415"/>
      <c r="GO229" s="387" t="str">
        <f t="shared" si="515"/>
        <v/>
      </c>
      <c r="GP229" s="388" t="s">
        <v>292</v>
      </c>
      <c r="GQ229" s="389" t="s">
        <v>292</v>
      </c>
      <c r="GR229" s="389" t="s">
        <v>292</v>
      </c>
      <c r="GS229" s="390" t="s">
        <v>292</v>
      </c>
      <c r="GT229" s="391" t="s">
        <v>292</v>
      </c>
      <c r="GU229" s="392" t="s">
        <v>292</v>
      </c>
      <c r="GV229" s="393" t="s">
        <v>292</v>
      </c>
      <c r="GW229" s="394" t="s">
        <v>292</v>
      </c>
      <c r="GX229" s="386" t="s">
        <v>292</v>
      </c>
      <c r="GY229" s="395"/>
      <c r="GZ229" s="418"/>
      <c r="HA229" s="387">
        <f t="shared" si="516"/>
        <v>40337</v>
      </c>
      <c r="HB229" s="388" t="s">
        <v>375</v>
      </c>
      <c r="HC229" s="389">
        <v>40185</v>
      </c>
      <c r="HD229" s="389">
        <v>40337</v>
      </c>
      <c r="HE229" s="390" t="s">
        <v>886</v>
      </c>
      <c r="HF229" s="391">
        <v>1945</v>
      </c>
      <c r="HG229" s="392" t="s">
        <v>615</v>
      </c>
      <c r="HH229" s="393" t="s">
        <v>1336</v>
      </c>
      <c r="HI229" s="394" t="s">
        <v>887</v>
      </c>
      <c r="HJ229" s="386" t="s">
        <v>292</v>
      </c>
      <c r="HK229" s="397"/>
      <c r="HM229" s="387">
        <f t="shared" si="517"/>
        <v>40788</v>
      </c>
      <c r="HN229" s="388" t="s">
        <v>1471</v>
      </c>
      <c r="HO229" s="396">
        <v>40430</v>
      </c>
      <c r="HP229" s="389">
        <v>40557</v>
      </c>
      <c r="HQ229" s="390" t="s">
        <v>1591</v>
      </c>
      <c r="HR229" s="391" t="s">
        <v>664</v>
      </c>
      <c r="HS229" s="392" t="s">
        <v>615</v>
      </c>
      <c r="HT229" s="393" t="s">
        <v>1336</v>
      </c>
      <c r="HU229" s="394" t="s">
        <v>1592</v>
      </c>
      <c r="HV229" s="386" t="s">
        <v>292</v>
      </c>
      <c r="HW229" s="395"/>
      <c r="HY229" s="387">
        <f t="shared" si="518"/>
        <v>41269</v>
      </c>
      <c r="HZ229" s="388" t="s">
        <v>1472</v>
      </c>
      <c r="IA229" s="419">
        <v>41183</v>
      </c>
      <c r="IB229" s="419">
        <v>41269</v>
      </c>
      <c r="IC229" s="390" t="s">
        <v>982</v>
      </c>
      <c r="ID229" s="391" t="s">
        <v>983</v>
      </c>
      <c r="IE229" s="392" t="s">
        <v>615</v>
      </c>
      <c r="IF229" s="393" t="s">
        <v>1336</v>
      </c>
      <c r="IG229" s="394" t="s">
        <v>984</v>
      </c>
      <c r="IH229" s="386" t="s">
        <v>292</v>
      </c>
      <c r="II229" s="395"/>
      <c r="IJ229" s="420"/>
      <c r="IK229" s="387">
        <f t="shared" si="519"/>
        <v>41997</v>
      </c>
      <c r="IL229" s="388" t="str">
        <f t="shared" ref="IL229" si="688">IF(IO229="","",IK$1)</f>
        <v>Abe II</v>
      </c>
      <c r="IM229" s="419">
        <v>41885</v>
      </c>
      <c r="IN229" s="396">
        <f t="shared" ref="IN229" si="689">IF(IO229="","",IK$3)</f>
        <v>41997</v>
      </c>
      <c r="IO229" s="390" t="str">
        <f t="shared" ref="IO229" si="690">IF(IV229="","",IF(ISNUMBER(SEARCH(":",IV229)),MID(IV229,FIND(":",IV229)+2,FIND("(",IV229)-FIND(":",IV229)-3),LEFT(IV229,FIND("(",IV229)-2)))</f>
        <v>Shunichi Yamaguchi</v>
      </c>
      <c r="IP229" s="391" t="str">
        <f t="shared" ref="IP229" si="691">IF(IV229="","",MID(IV229,FIND("(",IV229)+1,4))</f>
        <v>1950</v>
      </c>
      <c r="IQ229" s="392" t="str">
        <f t="shared" ref="IQ229" si="692">IF(ISNUMBER(SEARCH("*female*",IV229)),"female",IF(ISNUMBER(SEARCH("*male*",IV229)),"male",""))</f>
        <v>male</v>
      </c>
      <c r="IR229" s="393" t="s">
        <v>1335</v>
      </c>
      <c r="IS229" s="394" t="str">
        <f t="shared" ref="IS229" si="693">IF(IO229="","",(MID(IO229,(SEARCH("^^",SUBSTITUTE(IO229," ","^^",LEN(IO229)-LEN(SUBSTITUTE(IO229," ","")))))+1,99)&amp;"_"&amp;LEFT(IO229,FIND(" ",IO229)-1)&amp;"_"&amp;IP229))</f>
        <v>Yamaguchi_Shunichi_1950</v>
      </c>
      <c r="IT229" s="386"/>
      <c r="IU229" s="395"/>
      <c r="IV229" s="364" t="s">
        <v>1858</v>
      </c>
      <c r="IW229" s="387">
        <f t="shared" ref="IW229:IW231" si="694">IF(JA229="","",IW$3)</f>
        <v>43040</v>
      </c>
      <c r="IX229" s="388" t="str">
        <f t="shared" ref="IX229" si="695">IF(JA229="","",IW$1)</f>
        <v>Abe III</v>
      </c>
      <c r="IY229" s="396">
        <v>42284</v>
      </c>
      <c r="IZ229" s="396">
        <v>42585</v>
      </c>
      <c r="JA229" s="390" t="str">
        <f t="shared" ref="JA229:JA231" si="696">IF(JH229="","",IF(ISNUMBER(SEARCH(":",JH229)),MID(JH229,FIND(":",JH229)+2,FIND("(",JH229)-FIND(":",JH229)-3),LEFT(JH229,FIND("(",JH229)-2)))</f>
        <v>Aiko Shimajiri</v>
      </c>
      <c r="JB229" s="391" t="str">
        <f t="shared" ref="JB229:JB231" si="697">IF(JH229="","",MID(JH229,FIND("(",JH229)+1,4))</f>
        <v>1965</v>
      </c>
      <c r="JC229" s="392" t="str">
        <f t="shared" ref="JC229:JC231" si="698">IF(ISNUMBER(SEARCH("*female*",JH229)),"female",IF(ISNUMBER(SEARCH("*male*",JH229)),"male",""))</f>
        <v>female</v>
      </c>
      <c r="JD229" s="393" t="s">
        <v>1335</v>
      </c>
      <c r="JE229" s="394" t="str">
        <f t="shared" si="687"/>
        <v>Shimajiri_Aiko_1965</v>
      </c>
      <c r="JF229" s="386" t="s">
        <v>292</v>
      </c>
      <c r="JG229" s="395"/>
      <c r="JH229" s="420" t="s">
        <v>1875</v>
      </c>
      <c r="JI229" s="387">
        <f t="shared" si="619"/>
        <v>44090</v>
      </c>
      <c r="JJ229" s="388" t="str">
        <f t="shared" si="620"/>
        <v>Abe IV</v>
      </c>
      <c r="JK229" s="419">
        <v>43375</v>
      </c>
      <c r="JL229" s="396">
        <v>43719</v>
      </c>
      <c r="JM229" s="390" t="str">
        <f t="shared" si="623"/>
        <v>Takuya Hirai</v>
      </c>
      <c r="JN229" s="391" t="str">
        <f t="shared" si="624"/>
        <v>1958</v>
      </c>
      <c r="JO229" s="392" t="str">
        <f t="shared" si="625"/>
        <v>male</v>
      </c>
      <c r="JP229" s="393" t="str">
        <f t="shared" si="626"/>
        <v>jp_ldp01</v>
      </c>
      <c r="JQ229" s="394" t="str">
        <f t="shared" si="627"/>
        <v>Hirai_Takuya_1958</v>
      </c>
      <c r="JR229" s="386" t="str">
        <f t="shared" si="628"/>
        <v/>
      </c>
      <c r="JS229" s="395"/>
      <c r="JT229" s="420" t="s">
        <v>2041</v>
      </c>
      <c r="JU229" s="387" t="str">
        <f t="shared" si="606"/>
        <v/>
      </c>
      <c r="JV229" s="388" t="str">
        <f t="shared" si="607"/>
        <v/>
      </c>
      <c r="JW229" s="419" t="str">
        <f t="shared" si="608"/>
        <v/>
      </c>
      <c r="JX229" s="396" t="str">
        <f t="shared" si="609"/>
        <v/>
      </c>
      <c r="JY229" s="390" t="str">
        <f t="shared" si="610"/>
        <v/>
      </c>
      <c r="JZ229" s="391" t="str">
        <f t="shared" si="611"/>
        <v/>
      </c>
      <c r="KA229" s="392" t="str">
        <f t="shared" si="612"/>
        <v/>
      </c>
      <c r="KB229" s="393" t="str">
        <f t="shared" si="613"/>
        <v/>
      </c>
      <c r="KC229" s="394" t="str">
        <f t="shared" si="614"/>
        <v/>
      </c>
      <c r="KD229" s="386" t="str">
        <f t="shared" si="615"/>
        <v/>
      </c>
      <c r="KE229" s="395"/>
      <c r="KG229" s="387" t="str">
        <f t="shared" si="596"/>
        <v/>
      </c>
      <c r="KH229" s="388" t="str">
        <f t="shared" si="597"/>
        <v/>
      </c>
      <c r="KI229" s="419" t="str">
        <f t="shared" si="598"/>
        <v/>
      </c>
      <c r="KJ229" s="396" t="str">
        <f t="shared" si="599"/>
        <v/>
      </c>
      <c r="KK229" s="390" t="str">
        <f t="shared" si="600"/>
        <v/>
      </c>
      <c r="KL229" s="391" t="str">
        <f t="shared" si="616"/>
        <v/>
      </c>
      <c r="KM229" s="392" t="str">
        <f t="shared" si="601"/>
        <v/>
      </c>
      <c r="KN229" s="393" t="str">
        <f t="shared" si="602"/>
        <v/>
      </c>
      <c r="KO229" s="394" t="str">
        <f t="shared" si="603"/>
        <v/>
      </c>
      <c r="KP229" s="386" t="str">
        <f t="shared" si="604"/>
        <v/>
      </c>
      <c r="KQ229" s="395"/>
    </row>
    <row r="230" spans="1:304" ht="13.5" customHeight="1">
      <c r="A230" s="385"/>
      <c r="B230" s="415" t="s">
        <v>601</v>
      </c>
      <c r="E230" s="387" t="str">
        <f t="shared" si="499"/>
        <v/>
      </c>
      <c r="F230" s="399"/>
      <c r="G230" s="389"/>
      <c r="H230" s="389"/>
      <c r="I230" s="400"/>
      <c r="J230" s="391"/>
      <c r="K230" s="401"/>
      <c r="L230" s="393"/>
      <c r="M230" s="402"/>
      <c r="O230" s="397"/>
      <c r="P230" s="415"/>
      <c r="Q230" s="387" t="str">
        <f t="shared" si="500"/>
        <v/>
      </c>
      <c r="R230" s="399"/>
      <c r="S230" s="389"/>
      <c r="T230" s="389"/>
      <c r="U230" s="400"/>
      <c r="V230" s="391"/>
      <c r="W230" s="401"/>
      <c r="X230" s="393"/>
      <c r="Y230" s="402"/>
      <c r="AA230" s="397"/>
      <c r="AB230" s="415"/>
      <c r="AC230" s="387" t="str">
        <f t="shared" si="501"/>
        <v/>
      </c>
      <c r="AD230" s="399"/>
      <c r="AE230" s="389"/>
      <c r="AF230" s="389"/>
      <c r="AG230" s="400"/>
      <c r="AH230" s="391"/>
      <c r="AI230" s="401"/>
      <c r="AJ230" s="393"/>
      <c r="AK230" s="402"/>
      <c r="AL230" s="386"/>
      <c r="AM230" s="397"/>
      <c r="AN230" s="415"/>
      <c r="AO230" s="387" t="str">
        <f t="shared" si="502"/>
        <v/>
      </c>
      <c r="AP230" s="399"/>
      <c r="AQ230" s="389"/>
      <c r="AR230" s="389"/>
      <c r="AS230" s="400"/>
      <c r="AT230" s="391"/>
      <c r="AU230" s="401"/>
      <c r="AV230" s="393"/>
      <c r="AW230" s="402"/>
      <c r="AX230" s="386"/>
      <c r="AY230" s="397"/>
      <c r="AZ230" s="415"/>
      <c r="BA230" s="387" t="str">
        <f t="shared" si="503"/>
        <v/>
      </c>
      <c r="BB230" s="399"/>
      <c r="BC230" s="389"/>
      <c r="BD230" s="389"/>
      <c r="BE230" s="400"/>
      <c r="BF230" s="391"/>
      <c r="BG230" s="401"/>
      <c r="BH230" s="393"/>
      <c r="BI230" s="402"/>
      <c r="BJ230" s="386"/>
      <c r="BK230" s="397"/>
      <c r="BL230" s="415"/>
      <c r="BM230" s="387" t="str">
        <f t="shared" si="504"/>
        <v/>
      </c>
      <c r="BN230" s="399"/>
      <c r="BO230" s="389"/>
      <c r="BP230" s="389"/>
      <c r="BQ230" s="400"/>
      <c r="BR230" s="391"/>
      <c r="BS230" s="401"/>
      <c r="BT230" s="393"/>
      <c r="BU230" s="402"/>
      <c r="BV230" s="386"/>
      <c r="BW230" s="397"/>
      <c r="BX230" s="421"/>
      <c r="BY230" s="387" t="str">
        <f t="shared" si="505"/>
        <v/>
      </c>
      <c r="BZ230" s="399"/>
      <c r="CA230" s="389"/>
      <c r="CB230" s="389"/>
      <c r="CC230" s="400"/>
      <c r="CD230" s="391"/>
      <c r="CE230" s="401"/>
      <c r="CF230" s="393"/>
      <c r="CG230" s="402"/>
      <c r="CH230" s="386"/>
      <c r="CI230" s="397"/>
      <c r="CJ230" s="421"/>
      <c r="CK230" s="387" t="str">
        <f t="shared" si="506"/>
        <v/>
      </c>
      <c r="CL230" s="399"/>
      <c r="CM230" s="389"/>
      <c r="CN230" s="389"/>
      <c r="CO230" s="400"/>
      <c r="CP230" s="391"/>
      <c r="CQ230" s="401"/>
      <c r="CR230" s="393"/>
      <c r="CS230" s="402"/>
      <c r="CT230" s="386"/>
      <c r="CU230" s="397"/>
      <c r="CV230" s="415"/>
      <c r="CW230" s="387" t="str">
        <f t="shared" si="507"/>
        <v/>
      </c>
      <c r="CX230" s="388"/>
      <c r="CY230" s="389"/>
      <c r="CZ230" s="389"/>
      <c r="DA230" s="390"/>
      <c r="DB230" s="391"/>
      <c r="DC230" s="392"/>
      <c r="DD230" s="393"/>
      <c r="DE230" s="394"/>
      <c r="DF230" s="386"/>
      <c r="DG230" s="397"/>
      <c r="DH230" s="415"/>
      <c r="DI230" s="387" t="str">
        <f t="shared" si="508"/>
        <v/>
      </c>
      <c r="DJ230" s="388"/>
      <c r="DK230" s="389"/>
      <c r="DL230" s="389"/>
      <c r="DM230" s="390"/>
      <c r="DN230" s="391"/>
      <c r="DO230" s="392"/>
      <c r="DP230" s="393"/>
      <c r="DQ230" s="394"/>
      <c r="DR230" s="386"/>
      <c r="DS230" s="397"/>
      <c r="DT230" s="415"/>
      <c r="DU230" s="387">
        <f t="shared" si="509"/>
        <v>37944</v>
      </c>
      <c r="DV230" s="388" t="s">
        <v>367</v>
      </c>
      <c r="DW230" s="389">
        <v>37886</v>
      </c>
      <c r="DX230" s="389">
        <v>37944</v>
      </c>
      <c r="DY230" s="390" t="s">
        <v>1275</v>
      </c>
      <c r="DZ230" s="391" t="s">
        <v>1179</v>
      </c>
      <c r="EA230" s="392" t="s">
        <v>615</v>
      </c>
      <c r="EB230" s="393" t="s">
        <v>1335</v>
      </c>
      <c r="EC230" s="394" t="s">
        <v>1276</v>
      </c>
      <c r="ED230" s="386"/>
      <c r="EE230" s="397"/>
      <c r="EF230" s="418"/>
      <c r="EG230" s="387" t="str">
        <f t="shared" si="510"/>
        <v/>
      </c>
      <c r="EH230" s="388"/>
      <c r="EI230" s="389"/>
      <c r="EJ230" s="389"/>
      <c r="EK230" s="390"/>
      <c r="EL230" s="391"/>
      <c r="EM230" s="392"/>
      <c r="EN230" s="393"/>
      <c r="EO230" s="394"/>
      <c r="EP230" s="386"/>
      <c r="EQ230" s="397"/>
      <c r="ER230" s="418"/>
      <c r="ES230" s="387" t="str">
        <f t="shared" si="511"/>
        <v/>
      </c>
      <c r="ET230" s="388"/>
      <c r="EU230" s="389"/>
      <c r="EV230" s="389"/>
      <c r="EW230" s="390"/>
      <c r="EX230" s="391"/>
      <c r="EY230" s="392"/>
      <c r="EZ230" s="393"/>
      <c r="FA230" s="394"/>
      <c r="FB230" s="386"/>
      <c r="FC230" s="397"/>
      <c r="FD230" s="415"/>
      <c r="FE230" s="387" t="str">
        <f t="shared" si="512"/>
        <v/>
      </c>
      <c r="FF230" s="388"/>
      <c r="FG230" s="389"/>
      <c r="FH230" s="389"/>
      <c r="FI230" s="390"/>
      <c r="FJ230" s="391"/>
      <c r="FK230" s="392"/>
      <c r="FL230" s="393"/>
      <c r="FM230" s="394"/>
      <c r="FN230" s="386"/>
      <c r="FO230" s="397"/>
      <c r="FP230" s="418"/>
      <c r="FQ230" s="387" t="str">
        <f t="shared" si="513"/>
        <v/>
      </c>
      <c r="FR230" s="388"/>
      <c r="FS230" s="389"/>
      <c r="FT230" s="389"/>
      <c r="FU230" s="390"/>
      <c r="FV230" s="391"/>
      <c r="FW230" s="392"/>
      <c r="FX230" s="393"/>
      <c r="FY230" s="394"/>
      <c r="FZ230" s="386"/>
      <c r="GA230" s="395"/>
      <c r="GB230" s="415"/>
      <c r="GC230" s="387" t="str">
        <f t="shared" si="514"/>
        <v/>
      </c>
      <c r="GD230" s="388"/>
      <c r="GE230" s="389"/>
      <c r="GF230" s="389"/>
      <c r="GG230" s="390"/>
      <c r="GH230" s="391"/>
      <c r="GI230" s="392"/>
      <c r="GJ230" s="393"/>
      <c r="GK230" s="394"/>
      <c r="GL230" s="386"/>
      <c r="GM230" s="397"/>
      <c r="GN230" s="415"/>
      <c r="GO230" s="387" t="str">
        <f t="shared" si="515"/>
        <v/>
      </c>
      <c r="GP230" s="388"/>
      <c r="GQ230" s="389"/>
      <c r="GR230" s="389"/>
      <c r="GS230" s="390"/>
      <c r="GT230" s="391"/>
      <c r="GU230" s="392"/>
      <c r="GV230" s="393"/>
      <c r="GW230" s="394"/>
      <c r="GX230" s="386"/>
      <c r="GY230" s="395"/>
      <c r="GZ230" s="418"/>
      <c r="HA230" s="387" t="str">
        <f t="shared" si="516"/>
        <v/>
      </c>
      <c r="HB230" s="388"/>
      <c r="HC230" s="389"/>
      <c r="HD230" s="389"/>
      <c r="HE230" s="390"/>
      <c r="HF230" s="391"/>
      <c r="HG230" s="392"/>
      <c r="HH230" s="393"/>
      <c r="HI230" s="394"/>
      <c r="HJ230" s="386"/>
      <c r="HK230" s="397"/>
      <c r="HM230" s="387">
        <f t="shared" si="517"/>
        <v>40788</v>
      </c>
      <c r="HN230" s="388" t="s">
        <v>1471</v>
      </c>
      <c r="HO230" s="396">
        <v>40557</v>
      </c>
      <c r="HP230" s="389">
        <v>40788</v>
      </c>
      <c r="HQ230" s="390" t="s">
        <v>1490</v>
      </c>
      <c r="HR230" s="391" t="s">
        <v>1491</v>
      </c>
      <c r="HS230" s="392" t="s">
        <v>615</v>
      </c>
      <c r="HT230" s="393" t="s">
        <v>1336</v>
      </c>
      <c r="HU230" s="394" t="s">
        <v>1492</v>
      </c>
      <c r="HV230" s="386" t="s">
        <v>292</v>
      </c>
      <c r="HW230" s="395"/>
      <c r="HY230" s="387" t="str">
        <f t="shared" si="518"/>
        <v/>
      </c>
      <c r="HZ230" s="388" t="s">
        <v>292</v>
      </c>
      <c r="IA230" s="419" t="s">
        <v>292</v>
      </c>
      <c r="IB230" s="419" t="s">
        <v>292</v>
      </c>
      <c r="IC230" s="390" t="s">
        <v>292</v>
      </c>
      <c r="ID230" s="391" t="s">
        <v>292</v>
      </c>
      <c r="IE230" s="392" t="s">
        <v>292</v>
      </c>
      <c r="IF230" s="393" t="s">
        <v>292</v>
      </c>
      <c r="IG230" s="394" t="s">
        <v>292</v>
      </c>
      <c r="IH230" s="386" t="s">
        <v>292</v>
      </c>
      <c r="II230" s="395"/>
      <c r="IK230" s="387" t="str">
        <f t="shared" si="519"/>
        <v/>
      </c>
      <c r="IL230" s="388" t="s">
        <v>292</v>
      </c>
      <c r="IM230" s="419" t="s">
        <v>292</v>
      </c>
      <c r="IN230" s="419" t="s">
        <v>292</v>
      </c>
      <c r="IO230" s="390" t="s">
        <v>292</v>
      </c>
      <c r="IP230" s="391" t="s">
        <v>292</v>
      </c>
      <c r="IQ230" s="392" t="s">
        <v>292</v>
      </c>
      <c r="IR230" s="393" t="s">
        <v>292</v>
      </c>
      <c r="IS230" s="394" t="s">
        <v>292</v>
      </c>
      <c r="IT230" s="386" t="s">
        <v>292</v>
      </c>
      <c r="IU230" s="395"/>
      <c r="IV230" s="364" t="s">
        <v>292</v>
      </c>
      <c r="IW230" s="387">
        <f t="shared" si="694"/>
        <v>43040</v>
      </c>
      <c r="IX230" s="388" t="s">
        <v>1823</v>
      </c>
      <c r="IY230" s="396">
        <v>42585</v>
      </c>
      <c r="IZ230" s="396">
        <v>42950</v>
      </c>
      <c r="JA230" s="390" t="str">
        <f t="shared" si="696"/>
        <v>Yōsuke Tsuruho</v>
      </c>
      <c r="JB230" s="391" t="str">
        <f t="shared" si="697"/>
        <v>1967</v>
      </c>
      <c r="JC230" s="392" t="str">
        <f t="shared" si="698"/>
        <v>male</v>
      </c>
      <c r="JD230" s="393" t="s">
        <v>1335</v>
      </c>
      <c r="JE230" s="394" t="str">
        <f t="shared" si="687"/>
        <v>Tsuruho_Yōsuke_1967</v>
      </c>
      <c r="JF230" s="386" t="s">
        <v>292</v>
      </c>
      <c r="JG230" s="395"/>
      <c r="JH230" s="420" t="s">
        <v>1890</v>
      </c>
      <c r="JI230" s="387">
        <f t="shared" si="619"/>
        <v>44090</v>
      </c>
      <c r="JJ230" s="388" t="str">
        <f t="shared" si="620"/>
        <v>Abe IV</v>
      </c>
      <c r="JK230" s="396">
        <v>43719</v>
      </c>
      <c r="JL230" s="396">
        <f t="shared" ref="JL230" si="699">IF(JM230="","",JI$3)</f>
        <v>44090</v>
      </c>
      <c r="JM230" s="390" t="str">
        <f t="shared" si="623"/>
        <v>Naokazu Takemoto</v>
      </c>
      <c r="JN230" s="391" t="str">
        <f t="shared" si="624"/>
        <v>1940</v>
      </c>
      <c r="JO230" s="392" t="str">
        <f t="shared" si="625"/>
        <v>male</v>
      </c>
      <c r="JP230" s="393" t="str">
        <f t="shared" si="626"/>
        <v>jp_ldp01</v>
      </c>
      <c r="JQ230" s="394" t="str">
        <f t="shared" si="627"/>
        <v>Takemoto_Naokazu_1940</v>
      </c>
      <c r="JR230" s="386" t="str">
        <f t="shared" si="628"/>
        <v/>
      </c>
      <c r="JS230" s="395"/>
      <c r="JT230" s="420" t="s">
        <v>2075</v>
      </c>
      <c r="JU230" s="387" t="str">
        <f t="shared" si="606"/>
        <v/>
      </c>
      <c r="JV230" s="388" t="str">
        <f t="shared" si="607"/>
        <v/>
      </c>
      <c r="JW230" s="419" t="str">
        <f t="shared" si="608"/>
        <v/>
      </c>
      <c r="JX230" s="396" t="str">
        <f t="shared" si="609"/>
        <v/>
      </c>
      <c r="JY230" s="390" t="str">
        <f t="shared" si="610"/>
        <v/>
      </c>
      <c r="JZ230" s="391" t="str">
        <f t="shared" si="611"/>
        <v/>
      </c>
      <c r="KA230" s="392" t="str">
        <f t="shared" si="612"/>
        <v/>
      </c>
      <c r="KB230" s="393" t="str">
        <f t="shared" si="613"/>
        <v/>
      </c>
      <c r="KC230" s="394" t="str">
        <f t="shared" si="614"/>
        <v/>
      </c>
      <c r="KD230" s="386" t="str">
        <f t="shared" si="615"/>
        <v/>
      </c>
      <c r="KE230" s="395"/>
      <c r="KG230" s="387" t="str">
        <f t="shared" si="596"/>
        <v/>
      </c>
      <c r="KH230" s="388" t="str">
        <f t="shared" si="597"/>
        <v/>
      </c>
      <c r="KI230" s="419" t="str">
        <f t="shared" si="598"/>
        <v/>
      </c>
      <c r="KJ230" s="396" t="str">
        <f t="shared" si="599"/>
        <v/>
      </c>
      <c r="KK230" s="390" t="str">
        <f t="shared" si="600"/>
        <v/>
      </c>
      <c r="KL230" s="391" t="str">
        <f t="shared" si="616"/>
        <v/>
      </c>
      <c r="KM230" s="392" t="str">
        <f t="shared" si="601"/>
        <v/>
      </c>
      <c r="KN230" s="393" t="str">
        <f t="shared" si="602"/>
        <v/>
      </c>
      <c r="KO230" s="394" t="str">
        <f t="shared" si="603"/>
        <v/>
      </c>
      <c r="KP230" s="386" t="str">
        <f t="shared" si="604"/>
        <v/>
      </c>
      <c r="KQ230" s="395"/>
    </row>
    <row r="231" spans="1:304" ht="13.5" customHeight="1">
      <c r="A231" s="385"/>
      <c r="B231" s="415" t="s">
        <v>601</v>
      </c>
      <c r="E231" s="387"/>
      <c r="F231" s="399"/>
      <c r="G231" s="389"/>
      <c r="H231" s="389"/>
      <c r="I231" s="400"/>
      <c r="J231" s="391"/>
      <c r="K231" s="401"/>
      <c r="L231" s="393"/>
      <c r="M231" s="402"/>
      <c r="O231" s="397"/>
      <c r="P231" s="415"/>
      <c r="Q231" s="387"/>
      <c r="R231" s="399"/>
      <c r="S231" s="389"/>
      <c r="T231" s="389"/>
      <c r="U231" s="400"/>
      <c r="V231" s="391"/>
      <c r="W231" s="401"/>
      <c r="X231" s="393"/>
      <c r="Y231" s="402"/>
      <c r="AA231" s="397"/>
      <c r="AB231" s="415"/>
      <c r="AC231" s="387"/>
      <c r="AD231" s="399"/>
      <c r="AE231" s="389"/>
      <c r="AF231" s="389"/>
      <c r="AG231" s="400"/>
      <c r="AH231" s="391"/>
      <c r="AI231" s="401"/>
      <c r="AJ231" s="393"/>
      <c r="AK231" s="402"/>
      <c r="AL231" s="386"/>
      <c r="AM231" s="397"/>
      <c r="AN231" s="415"/>
      <c r="AO231" s="387"/>
      <c r="AP231" s="399"/>
      <c r="AQ231" s="389"/>
      <c r="AR231" s="389"/>
      <c r="AS231" s="400"/>
      <c r="AT231" s="391"/>
      <c r="AU231" s="401"/>
      <c r="AV231" s="393"/>
      <c r="AW231" s="402"/>
      <c r="AX231" s="386"/>
      <c r="AY231" s="397"/>
      <c r="AZ231" s="415"/>
      <c r="BA231" s="387"/>
      <c r="BB231" s="399"/>
      <c r="BC231" s="389"/>
      <c r="BD231" s="389"/>
      <c r="BE231" s="400"/>
      <c r="BF231" s="391"/>
      <c r="BG231" s="401"/>
      <c r="BH231" s="393"/>
      <c r="BI231" s="402"/>
      <c r="BJ231" s="386"/>
      <c r="BK231" s="397"/>
      <c r="BL231" s="415"/>
      <c r="BM231" s="387"/>
      <c r="BN231" s="399"/>
      <c r="BO231" s="389"/>
      <c r="BP231" s="389"/>
      <c r="BQ231" s="400"/>
      <c r="BR231" s="391"/>
      <c r="BS231" s="401"/>
      <c r="BT231" s="393"/>
      <c r="BU231" s="402"/>
      <c r="BV231" s="386"/>
      <c r="BW231" s="397"/>
      <c r="BX231" s="421"/>
      <c r="BY231" s="387"/>
      <c r="BZ231" s="399"/>
      <c r="CA231" s="389"/>
      <c r="CB231" s="389"/>
      <c r="CC231" s="400"/>
      <c r="CD231" s="391"/>
      <c r="CE231" s="401"/>
      <c r="CF231" s="393"/>
      <c r="CG231" s="402"/>
      <c r="CH231" s="386"/>
      <c r="CI231" s="397"/>
      <c r="CJ231" s="421"/>
      <c r="CK231" s="387"/>
      <c r="CL231" s="399"/>
      <c r="CM231" s="389"/>
      <c r="CN231" s="389"/>
      <c r="CO231" s="400"/>
      <c r="CP231" s="391"/>
      <c r="CQ231" s="401"/>
      <c r="CR231" s="393"/>
      <c r="CS231" s="402"/>
      <c r="CT231" s="386"/>
      <c r="CU231" s="397"/>
      <c r="CV231" s="415"/>
      <c r="CW231" s="387"/>
      <c r="CX231" s="388"/>
      <c r="CY231" s="389"/>
      <c r="CZ231" s="389"/>
      <c r="DA231" s="390"/>
      <c r="DB231" s="391"/>
      <c r="DC231" s="392"/>
      <c r="DD231" s="393"/>
      <c r="DE231" s="394"/>
      <c r="DF231" s="386"/>
      <c r="DG231" s="397"/>
      <c r="DH231" s="415"/>
      <c r="DI231" s="387"/>
      <c r="DJ231" s="388"/>
      <c r="DK231" s="389"/>
      <c r="DL231" s="389"/>
      <c r="DM231" s="390"/>
      <c r="DN231" s="391"/>
      <c r="DO231" s="392"/>
      <c r="DP231" s="393"/>
      <c r="DQ231" s="394"/>
      <c r="DR231" s="386"/>
      <c r="DS231" s="397"/>
      <c r="DT231" s="415"/>
      <c r="DU231" s="387"/>
      <c r="DV231" s="388"/>
      <c r="DW231" s="389"/>
      <c r="DX231" s="389"/>
      <c r="DY231" s="390"/>
      <c r="DZ231" s="391"/>
      <c r="EA231" s="392"/>
      <c r="EB231" s="393"/>
      <c r="EC231" s="394"/>
      <c r="ED231" s="386"/>
      <c r="EE231" s="397"/>
      <c r="EF231" s="418"/>
      <c r="EG231" s="387"/>
      <c r="EH231" s="388"/>
      <c r="EI231" s="389"/>
      <c r="EJ231" s="389"/>
      <c r="EK231" s="390"/>
      <c r="EL231" s="391"/>
      <c r="EM231" s="392"/>
      <c r="EN231" s="393"/>
      <c r="EO231" s="394"/>
      <c r="EP231" s="386"/>
      <c r="EQ231" s="397"/>
      <c r="ER231" s="418"/>
      <c r="ES231" s="387"/>
      <c r="ET231" s="388"/>
      <c r="EU231" s="389"/>
      <c r="EV231" s="389"/>
      <c r="EW231" s="390"/>
      <c r="EX231" s="391"/>
      <c r="EY231" s="392"/>
      <c r="EZ231" s="393"/>
      <c r="FA231" s="394"/>
      <c r="FB231" s="386"/>
      <c r="FC231" s="397"/>
      <c r="FD231" s="415"/>
      <c r="FE231" s="387"/>
      <c r="FF231" s="388"/>
      <c r="FG231" s="389"/>
      <c r="FH231" s="389"/>
      <c r="FI231" s="390"/>
      <c r="FJ231" s="391"/>
      <c r="FK231" s="392"/>
      <c r="FL231" s="393"/>
      <c r="FM231" s="394"/>
      <c r="FN231" s="386"/>
      <c r="FO231" s="397"/>
      <c r="FP231" s="418"/>
      <c r="FQ231" s="387"/>
      <c r="FR231" s="388"/>
      <c r="FS231" s="389"/>
      <c r="FT231" s="389"/>
      <c r="FU231" s="390"/>
      <c r="FV231" s="391"/>
      <c r="FW231" s="392"/>
      <c r="FX231" s="393"/>
      <c r="FY231" s="394"/>
      <c r="FZ231" s="386"/>
      <c r="GA231" s="395"/>
      <c r="GB231" s="415"/>
      <c r="GC231" s="387"/>
      <c r="GD231" s="388"/>
      <c r="GE231" s="389"/>
      <c r="GF231" s="389"/>
      <c r="GG231" s="390"/>
      <c r="GH231" s="391"/>
      <c r="GI231" s="392"/>
      <c r="GJ231" s="393"/>
      <c r="GK231" s="394"/>
      <c r="GL231" s="386"/>
      <c r="GM231" s="397"/>
      <c r="GN231" s="415"/>
      <c r="GO231" s="387"/>
      <c r="GP231" s="388"/>
      <c r="GQ231" s="389"/>
      <c r="GR231" s="389"/>
      <c r="GS231" s="390"/>
      <c r="GT231" s="391"/>
      <c r="GU231" s="392"/>
      <c r="GV231" s="393"/>
      <c r="GW231" s="394"/>
      <c r="GX231" s="386"/>
      <c r="GY231" s="395"/>
      <c r="GZ231" s="418"/>
      <c r="HA231" s="387"/>
      <c r="HB231" s="388"/>
      <c r="HC231" s="389"/>
      <c r="HD231" s="389"/>
      <c r="HE231" s="390"/>
      <c r="HF231" s="391"/>
      <c r="HG231" s="392"/>
      <c r="HH231" s="393"/>
      <c r="HI231" s="394"/>
      <c r="HJ231" s="386"/>
      <c r="HK231" s="397"/>
      <c r="HM231" s="387"/>
      <c r="HN231" s="388"/>
      <c r="HO231" s="396"/>
      <c r="HP231" s="389"/>
      <c r="HQ231" s="390"/>
      <c r="HR231" s="391"/>
      <c r="HS231" s="392"/>
      <c r="HT231" s="393"/>
      <c r="HU231" s="394"/>
      <c r="HV231" s="386"/>
      <c r="HW231" s="395"/>
      <c r="HY231" s="387"/>
      <c r="HZ231" s="388"/>
      <c r="IA231" s="419"/>
      <c r="IB231" s="419"/>
      <c r="IC231" s="390"/>
      <c r="ID231" s="391"/>
      <c r="IE231" s="392"/>
      <c r="IF231" s="393"/>
      <c r="IG231" s="394"/>
      <c r="IH231" s="386"/>
      <c r="II231" s="395"/>
      <c r="IK231" s="387"/>
      <c r="IL231" s="388"/>
      <c r="IM231" s="419"/>
      <c r="IN231" s="419"/>
      <c r="IO231" s="390"/>
      <c r="IP231" s="391"/>
      <c r="IQ231" s="392"/>
      <c r="IR231" s="393"/>
      <c r="IS231" s="394"/>
      <c r="IT231" s="386"/>
      <c r="IU231" s="395"/>
      <c r="IW231" s="387">
        <f t="shared" si="694"/>
        <v>43040</v>
      </c>
      <c r="IX231" s="388" t="str">
        <f t="shared" ref="IX231" si="700">IF(JA231="","",IW$1)</f>
        <v>Abe III</v>
      </c>
      <c r="IY231" s="419">
        <v>42950</v>
      </c>
      <c r="IZ231" s="396">
        <f t="shared" ref="IZ231" si="701">IF(JA231="","",IW$3)</f>
        <v>43040</v>
      </c>
      <c r="JA231" s="390" t="str">
        <f t="shared" si="696"/>
        <v>Masaji Matsuyama</v>
      </c>
      <c r="JB231" s="391" t="str">
        <f t="shared" si="697"/>
        <v>1959</v>
      </c>
      <c r="JC231" s="392" t="str">
        <f t="shared" si="698"/>
        <v>male</v>
      </c>
      <c r="JD231" s="393" t="str">
        <f t="shared" ref="JD231" si="702">IF(JH231="","",IF(ISERROR(MID(JH231,FIND("male,",JH231)+6,(FIND(")",JH231)-(FIND("male,",JH231)+6))))=TRUE,"missing/error",MID(JH231,FIND("male,",JH231)+6,(FIND(")",JH231)-(FIND("male,",JH231)+6)))))</f>
        <v>jp_ldp01</v>
      </c>
      <c r="JE231" s="394" t="str">
        <f t="shared" si="687"/>
        <v>Matsuyama_Masaji_1959</v>
      </c>
      <c r="JF231" s="386" t="str">
        <f t="shared" ref="JF231" si="703">IF(JH231="","",IF((LEN(JH231)-LEN(SUBSTITUTE(JH231,"male","")))/LEN("male")&gt;1,"!",IF(RIGHT(JH231,1)=")","",IF(RIGHT(JH231,2)=") ","",IF(RIGHT(JH231,2)=").","","!!")))))</f>
        <v/>
      </c>
      <c r="JG231" s="395"/>
      <c r="JH231" s="420" t="s">
        <v>2016</v>
      </c>
      <c r="JI231" s="387" t="str">
        <f t="shared" si="619"/>
        <v/>
      </c>
      <c r="JJ231" s="388" t="str">
        <f t="shared" si="620"/>
        <v/>
      </c>
      <c r="JK231" s="419" t="str">
        <f t="shared" si="621"/>
        <v/>
      </c>
      <c r="JL231" s="396" t="str">
        <f t="shared" si="622"/>
        <v/>
      </c>
      <c r="JM231" s="390" t="str">
        <f t="shared" si="623"/>
        <v/>
      </c>
      <c r="JN231" s="391" t="str">
        <f t="shared" si="624"/>
        <v/>
      </c>
      <c r="JO231" s="392" t="str">
        <f t="shared" si="625"/>
        <v/>
      </c>
      <c r="JP231" s="393" t="str">
        <f t="shared" si="626"/>
        <v/>
      </c>
      <c r="JQ231" s="394" t="str">
        <f t="shared" si="627"/>
        <v/>
      </c>
      <c r="JR231" s="386" t="str">
        <f t="shared" si="628"/>
        <v/>
      </c>
      <c r="JS231" s="395"/>
      <c r="JT231" s="420" t="s">
        <v>292</v>
      </c>
      <c r="JU231" s="387" t="str">
        <f t="shared" si="606"/>
        <v/>
      </c>
      <c r="JV231" s="388" t="str">
        <f t="shared" si="607"/>
        <v/>
      </c>
      <c r="JW231" s="419" t="str">
        <f t="shared" si="608"/>
        <v/>
      </c>
      <c r="JX231" s="396" t="str">
        <f t="shared" si="609"/>
        <v/>
      </c>
      <c r="JY231" s="390" t="str">
        <f t="shared" si="610"/>
        <v/>
      </c>
      <c r="JZ231" s="391" t="str">
        <f t="shared" si="611"/>
        <v/>
      </c>
      <c r="KA231" s="392" t="str">
        <f t="shared" si="612"/>
        <v/>
      </c>
      <c r="KB231" s="393" t="str">
        <f t="shared" si="613"/>
        <v/>
      </c>
      <c r="KC231" s="394" t="str">
        <f t="shared" si="614"/>
        <v/>
      </c>
      <c r="KD231" s="386" t="str">
        <f t="shared" si="615"/>
        <v/>
      </c>
      <c r="KE231" s="395"/>
      <c r="KG231" s="387" t="str">
        <f t="shared" si="596"/>
        <v/>
      </c>
      <c r="KH231" s="388" t="str">
        <f t="shared" si="597"/>
        <v/>
      </c>
      <c r="KI231" s="419" t="str">
        <f t="shared" si="598"/>
        <v/>
      </c>
      <c r="KJ231" s="396" t="str">
        <f t="shared" si="599"/>
        <v/>
      </c>
      <c r="KK231" s="390" t="str">
        <f t="shared" si="600"/>
        <v/>
      </c>
      <c r="KL231" s="391" t="str">
        <f t="shared" si="616"/>
        <v/>
      </c>
      <c r="KM231" s="392" t="str">
        <f t="shared" si="601"/>
        <v/>
      </c>
      <c r="KN231" s="393" t="str">
        <f t="shared" si="602"/>
        <v/>
      </c>
      <c r="KO231" s="394" t="str">
        <f t="shared" si="603"/>
        <v/>
      </c>
      <c r="KP231" s="386" t="str">
        <f t="shared" si="604"/>
        <v/>
      </c>
      <c r="KQ231" s="395"/>
    </row>
    <row r="232" spans="1:304" ht="13.5" customHeight="1">
      <c r="A232" s="385"/>
      <c r="B232" s="418" t="s">
        <v>346</v>
      </c>
      <c r="E232" s="387" t="str">
        <f t="shared" si="499"/>
        <v/>
      </c>
      <c r="F232" s="399"/>
      <c r="G232" s="389" t="s">
        <v>292</v>
      </c>
      <c r="H232" s="389" t="s">
        <v>292</v>
      </c>
      <c r="I232" s="400"/>
      <c r="J232" s="391" t="s">
        <v>292</v>
      </c>
      <c r="K232" s="401"/>
      <c r="L232" s="393"/>
      <c r="M232" s="402"/>
      <c r="O232" s="397"/>
      <c r="P232" s="415"/>
      <c r="Q232" s="387" t="str">
        <f t="shared" si="500"/>
        <v/>
      </c>
      <c r="R232" s="399"/>
      <c r="S232" s="389" t="s">
        <v>292</v>
      </c>
      <c r="T232" s="389" t="s">
        <v>292</v>
      </c>
      <c r="U232" s="400"/>
      <c r="V232" s="391" t="s">
        <v>292</v>
      </c>
      <c r="W232" s="401"/>
      <c r="X232" s="393"/>
      <c r="Y232" s="402"/>
      <c r="AA232" s="397"/>
      <c r="AB232" s="415"/>
      <c r="AC232" s="387" t="str">
        <f t="shared" si="501"/>
        <v/>
      </c>
      <c r="AD232" s="399"/>
      <c r="AE232" s="389" t="s">
        <v>292</v>
      </c>
      <c r="AF232" s="389" t="s">
        <v>292</v>
      </c>
      <c r="AG232" s="400"/>
      <c r="AH232" s="391" t="s">
        <v>292</v>
      </c>
      <c r="AI232" s="401"/>
      <c r="AJ232" s="393"/>
      <c r="AK232" s="402"/>
      <c r="AL232" s="386"/>
      <c r="AM232" s="397"/>
      <c r="AN232" s="386"/>
      <c r="AO232" s="387" t="str">
        <f t="shared" si="502"/>
        <v/>
      </c>
      <c r="AP232" s="399"/>
      <c r="AQ232" s="389" t="s">
        <v>292</v>
      </c>
      <c r="AR232" s="389" t="s">
        <v>292</v>
      </c>
      <c r="AS232" s="400"/>
      <c r="AT232" s="391" t="s">
        <v>292</v>
      </c>
      <c r="AU232" s="401"/>
      <c r="AV232" s="393"/>
      <c r="AW232" s="402"/>
      <c r="AX232" s="386"/>
      <c r="AY232" s="397"/>
      <c r="AZ232" s="415"/>
      <c r="BA232" s="387" t="str">
        <f t="shared" si="503"/>
        <v/>
      </c>
      <c r="BB232" s="399"/>
      <c r="BC232" s="389" t="s">
        <v>292</v>
      </c>
      <c r="BD232" s="389" t="s">
        <v>292</v>
      </c>
      <c r="BE232" s="400"/>
      <c r="BF232" s="391" t="s">
        <v>292</v>
      </c>
      <c r="BG232" s="401"/>
      <c r="BH232" s="393"/>
      <c r="BI232" s="402"/>
      <c r="BJ232" s="386"/>
      <c r="BK232" s="397"/>
      <c r="BL232" s="415"/>
      <c r="BM232" s="387" t="str">
        <f t="shared" si="504"/>
        <v/>
      </c>
      <c r="BN232" s="399"/>
      <c r="BO232" s="389" t="s">
        <v>292</v>
      </c>
      <c r="BP232" s="389" t="s">
        <v>292</v>
      </c>
      <c r="BQ232" s="400"/>
      <c r="BR232" s="391" t="s">
        <v>292</v>
      </c>
      <c r="BS232" s="401"/>
      <c r="BT232" s="393"/>
      <c r="BU232" s="402"/>
      <c r="BV232" s="386"/>
      <c r="BW232" s="397"/>
      <c r="BX232" s="386"/>
      <c r="BY232" s="387" t="str">
        <f t="shared" si="505"/>
        <v/>
      </c>
      <c r="BZ232" s="399"/>
      <c r="CA232" s="389" t="s">
        <v>292</v>
      </c>
      <c r="CB232" s="389" t="s">
        <v>292</v>
      </c>
      <c r="CC232" s="400"/>
      <c r="CD232" s="391" t="s">
        <v>292</v>
      </c>
      <c r="CE232" s="401"/>
      <c r="CF232" s="393"/>
      <c r="CG232" s="402"/>
      <c r="CH232" s="386"/>
      <c r="CI232" s="397"/>
      <c r="CJ232" s="386"/>
      <c r="CK232" s="387" t="str">
        <f t="shared" si="506"/>
        <v/>
      </c>
      <c r="CL232" s="399"/>
      <c r="CM232" s="389" t="s">
        <v>292</v>
      </c>
      <c r="CN232" s="389" t="s">
        <v>292</v>
      </c>
      <c r="CO232" s="400"/>
      <c r="CP232" s="391" t="s">
        <v>292</v>
      </c>
      <c r="CQ232" s="401"/>
      <c r="CR232" s="393"/>
      <c r="CS232" s="402"/>
      <c r="CT232" s="386"/>
      <c r="CU232" s="397"/>
      <c r="CV232" s="386"/>
      <c r="CW232" s="387" t="str">
        <f t="shared" si="507"/>
        <v/>
      </c>
      <c r="CX232" s="388" t="s">
        <v>292</v>
      </c>
      <c r="CY232" s="389" t="s">
        <v>292</v>
      </c>
      <c r="CZ232" s="389" t="s">
        <v>292</v>
      </c>
      <c r="DA232" s="390" t="s">
        <v>292</v>
      </c>
      <c r="DB232" s="391" t="s">
        <v>292</v>
      </c>
      <c r="DC232" s="392" t="s">
        <v>292</v>
      </c>
      <c r="DD232" s="393" t="s">
        <v>292</v>
      </c>
      <c r="DE232" s="394" t="s">
        <v>292</v>
      </c>
      <c r="DF232" s="386"/>
      <c r="DG232" s="397"/>
      <c r="DH232" s="415"/>
      <c r="DI232" s="387" t="str">
        <f t="shared" si="508"/>
        <v/>
      </c>
      <c r="DJ232" s="388" t="s">
        <v>292</v>
      </c>
      <c r="DK232" s="389" t="s">
        <v>292</v>
      </c>
      <c r="DL232" s="389" t="s">
        <v>292</v>
      </c>
      <c r="DM232" s="390" t="s">
        <v>292</v>
      </c>
      <c r="DN232" s="391" t="s">
        <v>292</v>
      </c>
      <c r="DO232" s="392" t="s">
        <v>292</v>
      </c>
      <c r="DP232" s="393" t="s">
        <v>292</v>
      </c>
      <c r="DQ232" s="394" t="s">
        <v>292</v>
      </c>
      <c r="DR232" s="386" t="s">
        <v>292</v>
      </c>
      <c r="DS232" s="397"/>
      <c r="DT232" s="415"/>
      <c r="DU232" s="387" t="str">
        <f t="shared" si="509"/>
        <v/>
      </c>
      <c r="DV232" s="388" t="s">
        <v>292</v>
      </c>
      <c r="DW232" s="389" t="s">
        <v>292</v>
      </c>
      <c r="DX232" s="389" t="s">
        <v>292</v>
      </c>
      <c r="DY232" s="390" t="s">
        <v>292</v>
      </c>
      <c r="DZ232" s="391" t="s">
        <v>292</v>
      </c>
      <c r="EA232" s="392" t="s">
        <v>292</v>
      </c>
      <c r="EB232" s="393" t="s">
        <v>292</v>
      </c>
      <c r="EC232" s="394" t="s">
        <v>292</v>
      </c>
      <c r="ED232" s="386" t="s">
        <v>292</v>
      </c>
      <c r="EE232" s="397"/>
      <c r="EF232" s="415"/>
      <c r="EG232" s="387" t="str">
        <f t="shared" si="510"/>
        <v/>
      </c>
      <c r="EH232" s="388" t="s">
        <v>292</v>
      </c>
      <c r="EI232" s="389" t="s">
        <v>292</v>
      </c>
      <c r="EJ232" s="389" t="s">
        <v>292</v>
      </c>
      <c r="EK232" s="390" t="s">
        <v>292</v>
      </c>
      <c r="EL232" s="391" t="s">
        <v>292</v>
      </c>
      <c r="EM232" s="392" t="s">
        <v>292</v>
      </c>
      <c r="EN232" s="393" t="s">
        <v>292</v>
      </c>
      <c r="EO232" s="394" t="s">
        <v>292</v>
      </c>
      <c r="EP232" s="386" t="s">
        <v>292</v>
      </c>
      <c r="EQ232" s="397"/>
      <c r="ER232" s="418"/>
      <c r="ES232" s="387" t="str">
        <f t="shared" si="511"/>
        <v/>
      </c>
      <c r="ET232" s="388" t="s">
        <v>292</v>
      </c>
      <c r="EU232" s="389" t="s">
        <v>292</v>
      </c>
      <c r="EV232" s="389" t="s">
        <v>292</v>
      </c>
      <c r="EW232" s="390" t="s">
        <v>292</v>
      </c>
      <c r="EX232" s="391" t="s">
        <v>292</v>
      </c>
      <c r="EY232" s="392" t="s">
        <v>292</v>
      </c>
      <c r="EZ232" s="393" t="s">
        <v>292</v>
      </c>
      <c r="FA232" s="394" t="s">
        <v>292</v>
      </c>
      <c r="FB232" s="386"/>
      <c r="FC232" s="397"/>
      <c r="FD232" s="415"/>
      <c r="FE232" s="387">
        <f t="shared" si="512"/>
        <v>39351</v>
      </c>
      <c r="FF232" s="388" t="s">
        <v>370</v>
      </c>
      <c r="FG232" s="389">
        <v>38986</v>
      </c>
      <c r="FH232" s="389">
        <v>39321</v>
      </c>
      <c r="FI232" s="390" t="s">
        <v>684</v>
      </c>
      <c r="FJ232" s="391" t="s">
        <v>685</v>
      </c>
      <c r="FK232" s="392" t="s">
        <v>677</v>
      </c>
      <c r="FL232" s="393" t="s">
        <v>1335</v>
      </c>
      <c r="FM232" s="394" t="s">
        <v>686</v>
      </c>
      <c r="FN232" s="386" t="s">
        <v>292</v>
      </c>
      <c r="FO232" s="397"/>
      <c r="FP232" s="418"/>
      <c r="FQ232" s="387" t="str">
        <f t="shared" si="513"/>
        <v/>
      </c>
      <c r="FR232" s="388" t="s">
        <v>292</v>
      </c>
      <c r="FS232" s="389" t="s">
        <v>292</v>
      </c>
      <c r="FT232" s="389" t="s">
        <v>292</v>
      </c>
      <c r="FU232" s="390" t="s">
        <v>292</v>
      </c>
      <c r="FV232" s="391" t="s">
        <v>292</v>
      </c>
      <c r="FW232" s="392" t="s">
        <v>292</v>
      </c>
      <c r="FX232" s="393" t="s">
        <v>292</v>
      </c>
      <c r="FY232" s="394" t="s">
        <v>292</v>
      </c>
      <c r="FZ232" s="386" t="s">
        <v>292</v>
      </c>
      <c r="GA232" s="395"/>
      <c r="GB232" s="415"/>
      <c r="GC232" s="387" t="str">
        <f t="shared" si="514"/>
        <v/>
      </c>
      <c r="GD232" s="388" t="s">
        <v>292</v>
      </c>
      <c r="GE232" s="389" t="s">
        <v>292</v>
      </c>
      <c r="GF232" s="389" t="s">
        <v>292</v>
      </c>
      <c r="GG232" s="390" t="s">
        <v>292</v>
      </c>
      <c r="GH232" s="391" t="s">
        <v>292</v>
      </c>
      <c r="GI232" s="392" t="s">
        <v>292</v>
      </c>
      <c r="GJ232" s="393" t="s">
        <v>292</v>
      </c>
      <c r="GK232" s="394" t="s">
        <v>292</v>
      </c>
      <c r="GL232" s="386" t="s">
        <v>292</v>
      </c>
      <c r="GM232" s="397"/>
      <c r="GN232" s="415"/>
      <c r="GO232" s="387" t="str">
        <f t="shared" si="515"/>
        <v/>
      </c>
      <c r="GP232" s="388" t="s">
        <v>292</v>
      </c>
      <c r="GQ232" s="389" t="s">
        <v>292</v>
      </c>
      <c r="GR232" s="389" t="s">
        <v>292</v>
      </c>
      <c r="GS232" s="390" t="s">
        <v>292</v>
      </c>
      <c r="GT232" s="391" t="s">
        <v>292</v>
      </c>
      <c r="GU232" s="392" t="s">
        <v>292</v>
      </c>
      <c r="GV232" s="393" t="s">
        <v>292</v>
      </c>
      <c r="GW232" s="394" t="s">
        <v>292</v>
      </c>
      <c r="GX232" s="386" t="s">
        <v>292</v>
      </c>
      <c r="GY232" s="395"/>
      <c r="GZ232" s="415"/>
      <c r="HA232" s="387" t="str">
        <f t="shared" si="516"/>
        <v/>
      </c>
      <c r="HB232" s="388" t="s">
        <v>292</v>
      </c>
      <c r="HC232" s="389" t="s">
        <v>292</v>
      </c>
      <c r="HD232" s="389" t="s">
        <v>292</v>
      </c>
      <c r="HE232" s="390" t="s">
        <v>292</v>
      </c>
      <c r="HF232" s="391" t="s">
        <v>292</v>
      </c>
      <c r="HG232" s="392" t="s">
        <v>292</v>
      </c>
      <c r="HH232" s="393" t="s">
        <v>292</v>
      </c>
      <c r="HI232" s="394" t="s">
        <v>292</v>
      </c>
      <c r="HJ232" s="386" t="s">
        <v>292</v>
      </c>
      <c r="HK232" s="397"/>
      <c r="HM232" s="387" t="str">
        <f t="shared" si="517"/>
        <v/>
      </c>
      <c r="HN232" s="388" t="s">
        <v>292</v>
      </c>
      <c r="HO232" s="396"/>
      <c r="HP232" s="389"/>
      <c r="HQ232" s="390" t="s">
        <v>292</v>
      </c>
      <c r="HR232" s="391" t="s">
        <v>292</v>
      </c>
      <c r="HS232" s="392" t="s">
        <v>292</v>
      </c>
      <c r="HT232" s="393" t="s">
        <v>292</v>
      </c>
      <c r="HU232" s="394" t="s">
        <v>292</v>
      </c>
      <c r="HV232" s="386" t="s">
        <v>292</v>
      </c>
      <c r="HW232" s="395"/>
      <c r="HY232" s="387" t="str">
        <f t="shared" si="518"/>
        <v/>
      </c>
      <c r="HZ232" s="388" t="s">
        <v>292</v>
      </c>
      <c r="IA232" s="419" t="s">
        <v>292</v>
      </c>
      <c r="IB232" s="419" t="s">
        <v>292</v>
      </c>
      <c r="IC232" s="390" t="s">
        <v>292</v>
      </c>
      <c r="ID232" s="391" t="s">
        <v>292</v>
      </c>
      <c r="IE232" s="392" t="s">
        <v>292</v>
      </c>
      <c r="IF232" s="393" t="s">
        <v>292</v>
      </c>
      <c r="IG232" s="394" t="s">
        <v>292</v>
      </c>
      <c r="IH232" s="386" t="s">
        <v>292</v>
      </c>
      <c r="II232" s="395"/>
      <c r="IK232" s="387" t="str">
        <f t="shared" si="519"/>
        <v/>
      </c>
      <c r="IL232" s="388" t="s">
        <v>292</v>
      </c>
      <c r="IM232" s="419" t="s">
        <v>292</v>
      </c>
      <c r="IN232" s="419" t="s">
        <v>292</v>
      </c>
      <c r="IO232" s="390" t="s">
        <v>292</v>
      </c>
      <c r="IP232" s="391" t="s">
        <v>292</v>
      </c>
      <c r="IQ232" s="392" t="s">
        <v>292</v>
      </c>
      <c r="IR232" s="393" t="s">
        <v>292</v>
      </c>
      <c r="IS232" s="394" t="s">
        <v>292</v>
      </c>
      <c r="IT232" s="386" t="s">
        <v>292</v>
      </c>
      <c r="IU232" s="395"/>
      <c r="IV232" s="364" t="s">
        <v>292</v>
      </c>
      <c r="IW232" s="387" t="str">
        <f t="shared" ref="IW232:IW333" si="704">IF(JA232="","",IW$3)</f>
        <v/>
      </c>
      <c r="IX232" s="388" t="str">
        <f t="shared" ref="IX232:IX333" si="705">IF(JA232="","",IW$1)</f>
        <v/>
      </c>
      <c r="IY232" s="419" t="str">
        <f t="shared" ref="IY232:IY334" si="706">IF(JA232="","",IW$2)</f>
        <v/>
      </c>
      <c r="IZ232" s="396" t="str">
        <f t="shared" ref="IZ232:IZ334" si="707">IF(JA232="","",IW$3)</f>
        <v/>
      </c>
      <c r="JA232" s="390" t="str">
        <f t="shared" ref="JA232:JA333" si="708">IF(JH232="","",IF(ISNUMBER(SEARCH(":",JH232)),MID(JH232,FIND(":",JH232)+2,FIND("(",JH232)-FIND(":",JH232)-3),LEFT(JH232,FIND("(",JH232)-2)))</f>
        <v/>
      </c>
      <c r="JB232" s="391" t="str">
        <f t="shared" ref="JB232:JB334" si="709">IF(JH232="","",MID(JH232,FIND("(",JH232)+1,4))</f>
        <v/>
      </c>
      <c r="JC232" s="392" t="str">
        <f t="shared" ref="JC232:JC333" si="710">IF(ISNUMBER(SEARCH("*female*",JH232)),"female",IF(ISNUMBER(SEARCH("*male*",JH232)),"male",""))</f>
        <v/>
      </c>
      <c r="JD232" s="393" t="str">
        <f t="shared" ref="JD232:JD333" si="711">IF(JH232="","",IF(ISERROR(MID(JH232,FIND("male,",JH232)+6,(FIND(")",JH232)-(FIND("male,",JH232)+6))))=TRUE,"missing/error",MID(JH232,FIND("male,",JH232)+6,(FIND(")",JH232)-(FIND("male,",JH232)+6)))))</f>
        <v/>
      </c>
      <c r="JE232" s="394" t="str">
        <f t="shared" si="687"/>
        <v/>
      </c>
      <c r="JF232" s="386" t="str">
        <f t="shared" ref="JF232:JF333" si="712">IF(JH232="","",IF((LEN(JH232)-LEN(SUBSTITUTE(JH232,"male","")))/LEN("male")&gt;1,"!",IF(RIGHT(JH232,1)=")","",IF(RIGHT(JH232,2)=") ","",IF(RIGHT(JH232,2)=").","","!!")))))</f>
        <v/>
      </c>
      <c r="JG232" s="395"/>
      <c r="JH232" s="420" t="s">
        <v>292</v>
      </c>
      <c r="JI232" s="387" t="str">
        <f t="shared" si="619"/>
        <v/>
      </c>
      <c r="JJ232" s="388" t="str">
        <f t="shared" si="620"/>
        <v/>
      </c>
      <c r="JK232" s="419" t="str">
        <f t="shared" si="621"/>
        <v/>
      </c>
      <c r="JL232" s="396" t="str">
        <f t="shared" si="622"/>
        <v/>
      </c>
      <c r="JM232" s="390" t="str">
        <f t="shared" si="623"/>
        <v/>
      </c>
      <c r="JN232" s="391" t="str">
        <f t="shared" si="624"/>
        <v/>
      </c>
      <c r="JO232" s="392" t="str">
        <f t="shared" si="625"/>
        <v/>
      </c>
      <c r="JP232" s="393" t="str">
        <f t="shared" si="626"/>
        <v/>
      </c>
      <c r="JQ232" s="394" t="str">
        <f t="shared" si="627"/>
        <v/>
      </c>
      <c r="JR232" s="386" t="str">
        <f t="shared" si="628"/>
        <v/>
      </c>
      <c r="JS232" s="395"/>
      <c r="JT232" s="420" t="s">
        <v>292</v>
      </c>
      <c r="JU232" s="387" t="str">
        <f t="shared" si="606"/>
        <v/>
      </c>
      <c r="JV232" s="388" t="str">
        <f t="shared" si="607"/>
        <v/>
      </c>
      <c r="JW232" s="419" t="str">
        <f t="shared" si="608"/>
        <v/>
      </c>
      <c r="JX232" s="396" t="str">
        <f t="shared" si="609"/>
        <v/>
      </c>
      <c r="JY232" s="390" t="str">
        <f t="shared" si="610"/>
        <v/>
      </c>
      <c r="JZ232" s="391" t="str">
        <f t="shared" si="611"/>
        <v/>
      </c>
      <c r="KA232" s="392" t="str">
        <f t="shared" si="612"/>
        <v/>
      </c>
      <c r="KB232" s="393" t="str">
        <f t="shared" si="613"/>
        <v/>
      </c>
      <c r="KC232" s="394" t="str">
        <f t="shared" si="614"/>
        <v/>
      </c>
      <c r="KD232" s="386" t="str">
        <f t="shared" si="615"/>
        <v/>
      </c>
      <c r="KE232" s="395"/>
      <c r="KG232" s="387" t="str">
        <f t="shared" si="596"/>
        <v/>
      </c>
      <c r="KH232" s="388" t="str">
        <f t="shared" si="597"/>
        <v/>
      </c>
      <c r="KI232" s="419" t="str">
        <f t="shared" si="598"/>
        <v/>
      </c>
      <c r="KJ232" s="396" t="str">
        <f t="shared" si="599"/>
        <v/>
      </c>
      <c r="KK232" s="390" t="str">
        <f t="shared" si="600"/>
        <v/>
      </c>
      <c r="KL232" s="391" t="str">
        <f t="shared" si="616"/>
        <v/>
      </c>
      <c r="KM232" s="392" t="str">
        <f t="shared" si="601"/>
        <v/>
      </c>
      <c r="KN232" s="393" t="str">
        <f t="shared" si="602"/>
        <v/>
      </c>
      <c r="KO232" s="394" t="str">
        <f t="shared" si="603"/>
        <v/>
      </c>
      <c r="KP232" s="386" t="str">
        <f t="shared" si="604"/>
        <v/>
      </c>
      <c r="KQ232" s="395"/>
    </row>
    <row r="233" spans="1:304" ht="13.5" customHeight="1">
      <c r="A233" s="385"/>
      <c r="B233" s="418" t="s">
        <v>349</v>
      </c>
      <c r="E233" s="387" t="str">
        <f t="shared" si="499"/>
        <v/>
      </c>
      <c r="F233" s="399"/>
      <c r="G233" s="389" t="s">
        <v>292</v>
      </c>
      <c r="H233" s="389" t="s">
        <v>292</v>
      </c>
      <c r="I233" s="400"/>
      <c r="J233" s="391" t="s">
        <v>292</v>
      </c>
      <c r="K233" s="401"/>
      <c r="L233" s="393"/>
      <c r="M233" s="402"/>
      <c r="O233" s="397"/>
      <c r="P233" s="415"/>
      <c r="Q233" s="387" t="str">
        <f t="shared" si="500"/>
        <v/>
      </c>
      <c r="R233" s="399"/>
      <c r="S233" s="389" t="s">
        <v>292</v>
      </c>
      <c r="T233" s="389" t="s">
        <v>292</v>
      </c>
      <c r="U233" s="400"/>
      <c r="V233" s="391" t="s">
        <v>292</v>
      </c>
      <c r="W233" s="401"/>
      <c r="X233" s="393"/>
      <c r="Y233" s="402"/>
      <c r="AA233" s="397"/>
      <c r="AB233" s="415"/>
      <c r="AC233" s="387" t="str">
        <f t="shared" si="501"/>
        <v/>
      </c>
      <c r="AD233" s="399"/>
      <c r="AE233" s="389" t="s">
        <v>292</v>
      </c>
      <c r="AF233" s="389" t="s">
        <v>292</v>
      </c>
      <c r="AG233" s="400"/>
      <c r="AH233" s="391" t="s">
        <v>292</v>
      </c>
      <c r="AI233" s="401"/>
      <c r="AJ233" s="393"/>
      <c r="AK233" s="402"/>
      <c r="AL233" s="386"/>
      <c r="AM233" s="397"/>
      <c r="AN233" s="386"/>
      <c r="AO233" s="387" t="str">
        <f t="shared" si="502"/>
        <v/>
      </c>
      <c r="AP233" s="399"/>
      <c r="AQ233" s="389" t="s">
        <v>292</v>
      </c>
      <c r="AR233" s="389" t="s">
        <v>292</v>
      </c>
      <c r="AS233" s="400"/>
      <c r="AT233" s="391" t="s">
        <v>292</v>
      </c>
      <c r="AU233" s="401"/>
      <c r="AV233" s="393"/>
      <c r="AW233" s="402"/>
      <c r="AX233" s="386"/>
      <c r="AY233" s="397"/>
      <c r="AZ233" s="415"/>
      <c r="BA233" s="387" t="str">
        <f t="shared" si="503"/>
        <v/>
      </c>
      <c r="BB233" s="399"/>
      <c r="BC233" s="389" t="s">
        <v>292</v>
      </c>
      <c r="BD233" s="389" t="s">
        <v>292</v>
      </c>
      <c r="BE233" s="400"/>
      <c r="BF233" s="391" t="s">
        <v>292</v>
      </c>
      <c r="BG233" s="401"/>
      <c r="BH233" s="393"/>
      <c r="BI233" s="402"/>
      <c r="BJ233" s="386"/>
      <c r="BK233" s="397"/>
      <c r="BL233" s="415"/>
      <c r="BM233" s="387" t="str">
        <f t="shared" si="504"/>
        <v/>
      </c>
      <c r="BN233" s="399"/>
      <c r="BO233" s="389" t="s">
        <v>292</v>
      </c>
      <c r="BP233" s="389" t="s">
        <v>292</v>
      </c>
      <c r="BQ233" s="400"/>
      <c r="BR233" s="391" t="s">
        <v>292</v>
      </c>
      <c r="BS233" s="401"/>
      <c r="BT233" s="393"/>
      <c r="BU233" s="402"/>
      <c r="BV233" s="386"/>
      <c r="BW233" s="397"/>
      <c r="BX233" s="386"/>
      <c r="BY233" s="387" t="str">
        <f t="shared" si="505"/>
        <v/>
      </c>
      <c r="BZ233" s="399"/>
      <c r="CA233" s="389" t="s">
        <v>292</v>
      </c>
      <c r="CB233" s="389" t="s">
        <v>292</v>
      </c>
      <c r="CC233" s="400"/>
      <c r="CD233" s="391" t="s">
        <v>292</v>
      </c>
      <c r="CE233" s="401"/>
      <c r="CF233" s="393"/>
      <c r="CG233" s="402"/>
      <c r="CH233" s="386"/>
      <c r="CI233" s="397"/>
      <c r="CJ233" s="386"/>
      <c r="CK233" s="387" t="str">
        <f t="shared" si="506"/>
        <v/>
      </c>
      <c r="CL233" s="399"/>
      <c r="CM233" s="389" t="s">
        <v>292</v>
      </c>
      <c r="CN233" s="389" t="s">
        <v>292</v>
      </c>
      <c r="CO233" s="400"/>
      <c r="CP233" s="391" t="s">
        <v>292</v>
      </c>
      <c r="CQ233" s="401"/>
      <c r="CR233" s="393"/>
      <c r="CS233" s="402"/>
      <c r="CT233" s="386"/>
      <c r="CU233" s="397"/>
      <c r="CV233" s="386"/>
      <c r="CW233" s="387" t="str">
        <f t="shared" si="507"/>
        <v/>
      </c>
      <c r="CX233" s="388" t="s">
        <v>292</v>
      </c>
      <c r="CY233" s="389" t="s">
        <v>292</v>
      </c>
      <c r="CZ233" s="389" t="s">
        <v>292</v>
      </c>
      <c r="DA233" s="390" t="s">
        <v>292</v>
      </c>
      <c r="DB233" s="391" t="s">
        <v>292</v>
      </c>
      <c r="DC233" s="392" t="s">
        <v>292</v>
      </c>
      <c r="DD233" s="393" t="s">
        <v>292</v>
      </c>
      <c r="DE233" s="394" t="s">
        <v>292</v>
      </c>
      <c r="DF233" s="386"/>
      <c r="DG233" s="397"/>
      <c r="DH233" s="415"/>
      <c r="DI233" s="387" t="str">
        <f t="shared" si="508"/>
        <v/>
      </c>
      <c r="DJ233" s="388" t="s">
        <v>292</v>
      </c>
      <c r="DK233" s="389" t="s">
        <v>292</v>
      </c>
      <c r="DL233" s="389" t="s">
        <v>292</v>
      </c>
      <c r="DM233" s="390" t="s">
        <v>292</v>
      </c>
      <c r="DN233" s="391" t="s">
        <v>292</v>
      </c>
      <c r="DO233" s="392" t="s">
        <v>292</v>
      </c>
      <c r="DP233" s="393" t="s">
        <v>292</v>
      </c>
      <c r="DQ233" s="394" t="s">
        <v>292</v>
      </c>
      <c r="DR233" s="386" t="s">
        <v>292</v>
      </c>
      <c r="DS233" s="397"/>
      <c r="DT233" s="421"/>
      <c r="DU233" s="387" t="str">
        <f t="shared" si="509"/>
        <v/>
      </c>
      <c r="DV233" s="388" t="s">
        <v>292</v>
      </c>
      <c r="DW233" s="389" t="s">
        <v>292</v>
      </c>
      <c r="DX233" s="389" t="s">
        <v>292</v>
      </c>
      <c r="DY233" s="390" t="s">
        <v>292</v>
      </c>
      <c r="DZ233" s="391" t="s">
        <v>292</v>
      </c>
      <c r="EA233" s="392" t="s">
        <v>292</v>
      </c>
      <c r="EB233" s="393" t="s">
        <v>292</v>
      </c>
      <c r="EC233" s="394" t="s">
        <v>292</v>
      </c>
      <c r="ED233" s="386" t="s">
        <v>292</v>
      </c>
      <c r="EE233" s="397"/>
      <c r="EF233" s="415"/>
      <c r="EG233" s="387" t="str">
        <f t="shared" si="510"/>
        <v/>
      </c>
      <c r="EH233" s="388" t="s">
        <v>292</v>
      </c>
      <c r="EI233" s="389" t="s">
        <v>292</v>
      </c>
      <c r="EJ233" s="389" t="s">
        <v>292</v>
      </c>
      <c r="EK233" s="390" t="s">
        <v>292</v>
      </c>
      <c r="EL233" s="391" t="s">
        <v>292</v>
      </c>
      <c r="EM233" s="392" t="s">
        <v>292</v>
      </c>
      <c r="EN233" s="393" t="s">
        <v>292</v>
      </c>
      <c r="EO233" s="394" t="s">
        <v>292</v>
      </c>
      <c r="EP233" s="386" t="s">
        <v>292</v>
      </c>
      <c r="EQ233" s="397"/>
      <c r="ER233" s="418"/>
      <c r="ES233" s="387" t="str">
        <f t="shared" si="511"/>
        <v/>
      </c>
      <c r="ET233" s="388" t="s">
        <v>292</v>
      </c>
      <c r="EU233" s="389" t="s">
        <v>292</v>
      </c>
      <c r="EV233" s="389" t="s">
        <v>292</v>
      </c>
      <c r="EW233" s="390" t="s">
        <v>292</v>
      </c>
      <c r="EX233" s="391" t="s">
        <v>292</v>
      </c>
      <c r="EY233" s="392" t="s">
        <v>292</v>
      </c>
      <c r="EZ233" s="393" t="s">
        <v>292</v>
      </c>
      <c r="FA233" s="394" t="s">
        <v>292</v>
      </c>
      <c r="FB233" s="386"/>
      <c r="FC233" s="397"/>
      <c r="FD233" s="418"/>
      <c r="FE233" s="387">
        <f t="shared" si="512"/>
        <v>39351</v>
      </c>
      <c r="FF233" s="388" t="s">
        <v>370</v>
      </c>
      <c r="FG233" s="389">
        <v>39321</v>
      </c>
      <c r="FH233" s="389">
        <v>39351</v>
      </c>
      <c r="FI233" s="390" t="s">
        <v>699</v>
      </c>
      <c r="FJ233" s="391" t="s">
        <v>700</v>
      </c>
      <c r="FK233" s="392" t="s">
        <v>615</v>
      </c>
      <c r="FL233" s="393" t="s">
        <v>1335</v>
      </c>
      <c r="FM233" s="394" t="s">
        <v>701</v>
      </c>
      <c r="FN233" s="386" t="s">
        <v>292</v>
      </c>
      <c r="FO233" s="397"/>
      <c r="FP233" s="418"/>
      <c r="FQ233" s="387">
        <f t="shared" si="513"/>
        <v>39662</v>
      </c>
      <c r="FR233" s="388" t="s">
        <v>372</v>
      </c>
      <c r="FS233" s="389">
        <v>39351</v>
      </c>
      <c r="FT233" s="389">
        <v>39662</v>
      </c>
      <c r="FU233" s="390" t="s">
        <v>699</v>
      </c>
      <c r="FV233" s="391" t="s">
        <v>700</v>
      </c>
      <c r="FW233" s="392" t="s">
        <v>615</v>
      </c>
      <c r="FX233" s="393" t="s">
        <v>1335</v>
      </c>
      <c r="FY233" s="394" t="s">
        <v>701</v>
      </c>
      <c r="FZ233" s="386" t="s">
        <v>292</v>
      </c>
      <c r="GA233" s="395"/>
      <c r="GB233" s="418"/>
      <c r="GC233" s="387" t="str">
        <f t="shared" si="514"/>
        <v/>
      </c>
      <c r="GD233" s="388" t="s">
        <v>292</v>
      </c>
      <c r="GE233" s="389" t="s">
        <v>292</v>
      </c>
      <c r="GF233" s="389" t="s">
        <v>292</v>
      </c>
      <c r="GG233" s="390" t="s">
        <v>292</v>
      </c>
      <c r="GH233" s="391" t="s">
        <v>292</v>
      </c>
      <c r="GI233" s="392" t="s">
        <v>292</v>
      </c>
      <c r="GJ233" s="393" t="s">
        <v>292</v>
      </c>
      <c r="GK233" s="394" t="s">
        <v>292</v>
      </c>
      <c r="GL233" s="386" t="s">
        <v>292</v>
      </c>
      <c r="GM233" s="397"/>
      <c r="GN233" s="415"/>
      <c r="GO233" s="387" t="str">
        <f t="shared" si="515"/>
        <v/>
      </c>
      <c r="GP233" s="388" t="s">
        <v>292</v>
      </c>
      <c r="GQ233" s="389" t="s">
        <v>292</v>
      </c>
      <c r="GR233" s="389" t="s">
        <v>292</v>
      </c>
      <c r="GS233" s="390" t="s">
        <v>292</v>
      </c>
      <c r="GT233" s="391" t="s">
        <v>292</v>
      </c>
      <c r="GU233" s="392" t="s">
        <v>292</v>
      </c>
      <c r="GV233" s="393" t="s">
        <v>292</v>
      </c>
      <c r="GW233" s="394" t="s">
        <v>292</v>
      </c>
      <c r="GX233" s="386" t="s">
        <v>292</v>
      </c>
      <c r="GY233" s="395"/>
      <c r="GZ233" s="415"/>
      <c r="HA233" s="387" t="str">
        <f t="shared" si="516"/>
        <v/>
      </c>
      <c r="HB233" s="388" t="s">
        <v>292</v>
      </c>
      <c r="HC233" s="389" t="s">
        <v>292</v>
      </c>
      <c r="HD233" s="389" t="s">
        <v>292</v>
      </c>
      <c r="HE233" s="390" t="s">
        <v>292</v>
      </c>
      <c r="HF233" s="391" t="s">
        <v>292</v>
      </c>
      <c r="HG233" s="392" t="s">
        <v>292</v>
      </c>
      <c r="HH233" s="393" t="s">
        <v>292</v>
      </c>
      <c r="HI233" s="394" t="s">
        <v>292</v>
      </c>
      <c r="HJ233" s="386" t="s">
        <v>292</v>
      </c>
      <c r="HK233" s="397"/>
      <c r="HM233" s="387" t="str">
        <f t="shared" si="517"/>
        <v/>
      </c>
      <c r="HN233" s="388" t="s">
        <v>292</v>
      </c>
      <c r="HO233" s="396"/>
      <c r="HP233" s="389"/>
      <c r="HQ233" s="390" t="s">
        <v>292</v>
      </c>
      <c r="HR233" s="391" t="s">
        <v>292</v>
      </c>
      <c r="HS233" s="392" t="s">
        <v>292</v>
      </c>
      <c r="HT233" s="393" t="s">
        <v>292</v>
      </c>
      <c r="HU233" s="394" t="s">
        <v>292</v>
      </c>
      <c r="HV233" s="386" t="s">
        <v>292</v>
      </c>
      <c r="HW233" s="395"/>
      <c r="HY233" s="387" t="str">
        <f t="shared" si="518"/>
        <v/>
      </c>
      <c r="HZ233" s="388" t="s">
        <v>292</v>
      </c>
      <c r="IA233" s="419" t="s">
        <v>292</v>
      </c>
      <c r="IB233" s="419" t="s">
        <v>292</v>
      </c>
      <c r="IC233" s="390" t="s">
        <v>292</v>
      </c>
      <c r="ID233" s="391" t="s">
        <v>292</v>
      </c>
      <c r="IE233" s="392" t="s">
        <v>292</v>
      </c>
      <c r="IF233" s="393" t="s">
        <v>292</v>
      </c>
      <c r="IG233" s="394" t="s">
        <v>292</v>
      </c>
      <c r="IH233" s="386" t="s">
        <v>292</v>
      </c>
      <c r="II233" s="395"/>
      <c r="IK233" s="387" t="str">
        <f t="shared" si="519"/>
        <v/>
      </c>
      <c r="IL233" s="388" t="s">
        <v>292</v>
      </c>
      <c r="IM233" s="419" t="s">
        <v>292</v>
      </c>
      <c r="IN233" s="419" t="s">
        <v>292</v>
      </c>
      <c r="IO233" s="390" t="s">
        <v>292</v>
      </c>
      <c r="IP233" s="391" t="s">
        <v>292</v>
      </c>
      <c r="IQ233" s="392" t="s">
        <v>292</v>
      </c>
      <c r="IR233" s="393" t="s">
        <v>292</v>
      </c>
      <c r="IS233" s="394" t="s">
        <v>292</v>
      </c>
      <c r="IT233" s="386" t="s">
        <v>292</v>
      </c>
      <c r="IU233" s="395"/>
      <c r="IV233" s="364" t="s">
        <v>292</v>
      </c>
      <c r="IW233" s="387" t="str">
        <f t="shared" si="704"/>
        <v/>
      </c>
      <c r="IX233" s="388" t="str">
        <f t="shared" si="705"/>
        <v/>
      </c>
      <c r="IY233" s="419" t="str">
        <f t="shared" si="706"/>
        <v/>
      </c>
      <c r="IZ233" s="396" t="str">
        <f t="shared" si="707"/>
        <v/>
      </c>
      <c r="JA233" s="390" t="str">
        <f t="shared" si="708"/>
        <v/>
      </c>
      <c r="JB233" s="391" t="str">
        <f t="shared" si="709"/>
        <v/>
      </c>
      <c r="JC233" s="392" t="str">
        <f t="shared" si="710"/>
        <v/>
      </c>
      <c r="JD233" s="393" t="str">
        <f t="shared" si="711"/>
        <v/>
      </c>
      <c r="JE233" s="394" t="str">
        <f t="shared" si="687"/>
        <v/>
      </c>
      <c r="JF233" s="386" t="str">
        <f t="shared" si="712"/>
        <v/>
      </c>
      <c r="JG233" s="395"/>
      <c r="JH233" s="420" t="s">
        <v>292</v>
      </c>
      <c r="JI233" s="387" t="str">
        <f t="shared" si="619"/>
        <v/>
      </c>
      <c r="JJ233" s="388" t="str">
        <f t="shared" si="620"/>
        <v/>
      </c>
      <c r="JK233" s="419" t="str">
        <f t="shared" si="621"/>
        <v/>
      </c>
      <c r="JL233" s="396" t="str">
        <f t="shared" si="622"/>
        <v/>
      </c>
      <c r="JM233" s="390" t="str">
        <f t="shared" si="623"/>
        <v/>
      </c>
      <c r="JN233" s="391" t="str">
        <f t="shared" si="624"/>
        <v/>
      </c>
      <c r="JO233" s="392" t="str">
        <f t="shared" si="625"/>
        <v/>
      </c>
      <c r="JP233" s="393" t="str">
        <f t="shared" si="626"/>
        <v/>
      </c>
      <c r="JQ233" s="394" t="str">
        <f t="shared" si="627"/>
        <v/>
      </c>
      <c r="JR233" s="386" t="str">
        <f t="shared" si="628"/>
        <v/>
      </c>
      <c r="JS233" s="395"/>
      <c r="JT233" s="420" t="s">
        <v>292</v>
      </c>
      <c r="JU233" s="387" t="str">
        <f t="shared" si="606"/>
        <v/>
      </c>
      <c r="JV233" s="388" t="str">
        <f t="shared" si="607"/>
        <v/>
      </c>
      <c r="JW233" s="419" t="str">
        <f t="shared" si="608"/>
        <v/>
      </c>
      <c r="JX233" s="396" t="str">
        <f t="shared" si="609"/>
        <v/>
      </c>
      <c r="JY233" s="390" t="str">
        <f t="shared" si="610"/>
        <v/>
      </c>
      <c r="JZ233" s="391" t="str">
        <f t="shared" si="611"/>
        <v/>
      </c>
      <c r="KA233" s="392" t="str">
        <f t="shared" si="612"/>
        <v/>
      </c>
      <c r="KB233" s="393" t="str">
        <f t="shared" si="613"/>
        <v/>
      </c>
      <c r="KC233" s="394" t="str">
        <f t="shared" si="614"/>
        <v/>
      </c>
      <c r="KD233" s="386" t="str">
        <f t="shared" si="615"/>
        <v/>
      </c>
      <c r="KE233" s="395"/>
      <c r="KG233" s="387" t="str">
        <f t="shared" si="596"/>
        <v/>
      </c>
      <c r="KH233" s="388" t="str">
        <f t="shared" si="597"/>
        <v/>
      </c>
      <c r="KI233" s="419" t="str">
        <f t="shared" si="598"/>
        <v/>
      </c>
      <c r="KJ233" s="396" t="str">
        <f t="shared" si="599"/>
        <v/>
      </c>
      <c r="KK233" s="390" t="str">
        <f t="shared" si="600"/>
        <v/>
      </c>
      <c r="KL233" s="391" t="str">
        <f t="shared" si="616"/>
        <v/>
      </c>
      <c r="KM233" s="392" t="str">
        <f t="shared" si="601"/>
        <v/>
      </c>
      <c r="KN233" s="393" t="str">
        <f t="shared" si="602"/>
        <v/>
      </c>
      <c r="KO233" s="394" t="str">
        <f t="shared" si="603"/>
        <v/>
      </c>
      <c r="KP233" s="386" t="str">
        <f t="shared" si="604"/>
        <v/>
      </c>
      <c r="KQ233" s="395"/>
    </row>
    <row r="234" spans="1:304" ht="13.5" customHeight="1">
      <c r="A234" s="385"/>
      <c r="B234" s="418" t="s">
        <v>350</v>
      </c>
      <c r="E234" s="387" t="str">
        <f t="shared" si="499"/>
        <v/>
      </c>
      <c r="F234" s="399"/>
      <c r="G234" s="389" t="s">
        <v>292</v>
      </c>
      <c r="H234" s="389" t="s">
        <v>292</v>
      </c>
      <c r="I234" s="400"/>
      <c r="J234" s="391" t="s">
        <v>292</v>
      </c>
      <c r="K234" s="401"/>
      <c r="L234" s="393"/>
      <c r="M234" s="402"/>
      <c r="O234" s="397"/>
      <c r="P234" s="415"/>
      <c r="Q234" s="387" t="str">
        <f t="shared" si="500"/>
        <v/>
      </c>
      <c r="R234" s="399"/>
      <c r="S234" s="389" t="s">
        <v>292</v>
      </c>
      <c r="T234" s="389" t="s">
        <v>292</v>
      </c>
      <c r="U234" s="400"/>
      <c r="V234" s="391" t="s">
        <v>292</v>
      </c>
      <c r="W234" s="401"/>
      <c r="X234" s="393"/>
      <c r="Y234" s="402"/>
      <c r="AA234" s="397"/>
      <c r="AB234" s="415"/>
      <c r="AC234" s="387" t="str">
        <f t="shared" si="501"/>
        <v/>
      </c>
      <c r="AD234" s="399"/>
      <c r="AE234" s="389" t="s">
        <v>292</v>
      </c>
      <c r="AF234" s="389" t="s">
        <v>292</v>
      </c>
      <c r="AG234" s="400"/>
      <c r="AH234" s="391" t="s">
        <v>292</v>
      </c>
      <c r="AI234" s="401"/>
      <c r="AJ234" s="393"/>
      <c r="AK234" s="402"/>
      <c r="AL234" s="386"/>
      <c r="AM234" s="397"/>
      <c r="AN234" s="386"/>
      <c r="AO234" s="387" t="str">
        <f t="shared" si="502"/>
        <v/>
      </c>
      <c r="AP234" s="399"/>
      <c r="AQ234" s="389" t="s">
        <v>292</v>
      </c>
      <c r="AR234" s="389" t="s">
        <v>292</v>
      </c>
      <c r="AS234" s="400"/>
      <c r="AT234" s="391" t="s">
        <v>292</v>
      </c>
      <c r="AU234" s="401"/>
      <c r="AV234" s="393"/>
      <c r="AW234" s="402"/>
      <c r="AX234" s="386"/>
      <c r="AY234" s="397"/>
      <c r="AZ234" s="415"/>
      <c r="BA234" s="387" t="str">
        <f t="shared" si="503"/>
        <v/>
      </c>
      <c r="BB234" s="399"/>
      <c r="BC234" s="389" t="s">
        <v>292</v>
      </c>
      <c r="BD234" s="389" t="s">
        <v>292</v>
      </c>
      <c r="BE234" s="400"/>
      <c r="BF234" s="391" t="s">
        <v>292</v>
      </c>
      <c r="BG234" s="401"/>
      <c r="BH234" s="393"/>
      <c r="BI234" s="402"/>
      <c r="BJ234" s="386"/>
      <c r="BK234" s="397"/>
      <c r="BL234" s="415"/>
      <c r="BM234" s="387" t="str">
        <f t="shared" si="504"/>
        <v/>
      </c>
      <c r="BN234" s="399"/>
      <c r="BO234" s="389" t="s">
        <v>292</v>
      </c>
      <c r="BP234" s="389" t="s">
        <v>292</v>
      </c>
      <c r="BQ234" s="400"/>
      <c r="BR234" s="391" t="s">
        <v>292</v>
      </c>
      <c r="BS234" s="401"/>
      <c r="BT234" s="393"/>
      <c r="BU234" s="402"/>
      <c r="BV234" s="386"/>
      <c r="BW234" s="397"/>
      <c r="BX234" s="386"/>
      <c r="BY234" s="387" t="str">
        <f t="shared" si="505"/>
        <v/>
      </c>
      <c r="BZ234" s="399"/>
      <c r="CA234" s="389" t="s">
        <v>292</v>
      </c>
      <c r="CB234" s="389" t="s">
        <v>292</v>
      </c>
      <c r="CC234" s="400"/>
      <c r="CD234" s="391" t="s">
        <v>292</v>
      </c>
      <c r="CE234" s="401"/>
      <c r="CF234" s="393"/>
      <c r="CG234" s="402"/>
      <c r="CH234" s="386"/>
      <c r="CI234" s="397"/>
      <c r="CJ234" s="386"/>
      <c r="CK234" s="387" t="str">
        <f t="shared" si="506"/>
        <v/>
      </c>
      <c r="CL234" s="399"/>
      <c r="CM234" s="389" t="s">
        <v>292</v>
      </c>
      <c r="CN234" s="389" t="s">
        <v>292</v>
      </c>
      <c r="CO234" s="400"/>
      <c r="CP234" s="391" t="s">
        <v>292</v>
      </c>
      <c r="CQ234" s="401"/>
      <c r="CR234" s="393"/>
      <c r="CS234" s="402"/>
      <c r="CT234" s="386"/>
      <c r="CU234" s="397"/>
      <c r="CV234" s="386"/>
      <c r="CW234" s="387" t="str">
        <f t="shared" si="507"/>
        <v/>
      </c>
      <c r="CX234" s="388" t="s">
        <v>292</v>
      </c>
      <c r="CY234" s="389" t="s">
        <v>292</v>
      </c>
      <c r="CZ234" s="389" t="s">
        <v>292</v>
      </c>
      <c r="DA234" s="390" t="s">
        <v>292</v>
      </c>
      <c r="DB234" s="391" t="s">
        <v>292</v>
      </c>
      <c r="DC234" s="392" t="s">
        <v>292</v>
      </c>
      <c r="DD234" s="393" t="s">
        <v>292</v>
      </c>
      <c r="DE234" s="394" t="s">
        <v>292</v>
      </c>
      <c r="DF234" s="386"/>
      <c r="DG234" s="397"/>
      <c r="DH234" s="415"/>
      <c r="DI234" s="387" t="str">
        <f t="shared" si="508"/>
        <v/>
      </c>
      <c r="DJ234" s="388" t="s">
        <v>292</v>
      </c>
      <c r="DK234" s="389" t="s">
        <v>292</v>
      </c>
      <c r="DL234" s="389" t="s">
        <v>292</v>
      </c>
      <c r="DM234" s="390" t="s">
        <v>292</v>
      </c>
      <c r="DN234" s="391" t="s">
        <v>292</v>
      </c>
      <c r="DO234" s="392" t="s">
        <v>292</v>
      </c>
      <c r="DP234" s="393" t="s">
        <v>292</v>
      </c>
      <c r="DQ234" s="394" t="s">
        <v>292</v>
      </c>
      <c r="DR234" s="386" t="s">
        <v>292</v>
      </c>
      <c r="DS234" s="397"/>
      <c r="DT234" s="421"/>
      <c r="DU234" s="387" t="str">
        <f t="shared" si="509"/>
        <v/>
      </c>
      <c r="DV234" s="388" t="s">
        <v>292</v>
      </c>
      <c r="DW234" s="389" t="s">
        <v>292</v>
      </c>
      <c r="DX234" s="389" t="s">
        <v>292</v>
      </c>
      <c r="DY234" s="390" t="s">
        <v>292</v>
      </c>
      <c r="DZ234" s="391" t="s">
        <v>292</v>
      </c>
      <c r="EA234" s="392" t="s">
        <v>292</v>
      </c>
      <c r="EB234" s="393" t="s">
        <v>292</v>
      </c>
      <c r="EC234" s="394" t="s">
        <v>292</v>
      </c>
      <c r="ED234" s="386" t="s">
        <v>292</v>
      </c>
      <c r="EE234" s="397"/>
      <c r="EF234" s="415"/>
      <c r="EG234" s="387" t="str">
        <f t="shared" si="510"/>
        <v/>
      </c>
      <c r="EH234" s="388" t="s">
        <v>292</v>
      </c>
      <c r="EI234" s="389" t="s">
        <v>292</v>
      </c>
      <c r="EJ234" s="389" t="s">
        <v>292</v>
      </c>
      <c r="EK234" s="390" t="s">
        <v>292</v>
      </c>
      <c r="EL234" s="391" t="s">
        <v>292</v>
      </c>
      <c r="EM234" s="392" t="s">
        <v>292</v>
      </c>
      <c r="EN234" s="393" t="s">
        <v>292</v>
      </c>
      <c r="EO234" s="394" t="s">
        <v>292</v>
      </c>
      <c r="EP234" s="386" t="s">
        <v>292</v>
      </c>
      <c r="EQ234" s="397"/>
      <c r="ER234" s="418"/>
      <c r="ES234" s="387">
        <f t="shared" si="511"/>
        <v>38986</v>
      </c>
      <c r="ET234" s="388" t="s">
        <v>369</v>
      </c>
      <c r="EU234" s="389">
        <v>38616</v>
      </c>
      <c r="EV234" s="389">
        <v>38986</v>
      </c>
      <c r="EW234" s="390" t="s">
        <v>675</v>
      </c>
      <c r="EX234" s="391" t="s">
        <v>676</v>
      </c>
      <c r="EY234" s="392" t="s">
        <v>677</v>
      </c>
      <c r="EZ234" s="393" t="s">
        <v>1335</v>
      </c>
      <c r="FA234" s="394" t="s">
        <v>678</v>
      </c>
      <c r="FB234" s="386"/>
      <c r="FC234" s="397"/>
      <c r="FD234" s="418"/>
      <c r="FE234" s="387">
        <f t="shared" si="512"/>
        <v>39351</v>
      </c>
      <c r="FF234" s="388" t="s">
        <v>370</v>
      </c>
      <c r="FG234" s="389">
        <v>38986</v>
      </c>
      <c r="FH234" s="389">
        <v>39321</v>
      </c>
      <c r="FI234" s="390" t="s">
        <v>658</v>
      </c>
      <c r="FJ234" s="391" t="s">
        <v>659</v>
      </c>
      <c r="FK234" s="392" t="s">
        <v>615</v>
      </c>
      <c r="FL234" s="393" t="s">
        <v>1335</v>
      </c>
      <c r="FM234" s="394" t="s">
        <v>660</v>
      </c>
      <c r="FN234" s="386" t="s">
        <v>292</v>
      </c>
      <c r="FO234" s="397"/>
      <c r="FP234" s="418"/>
      <c r="FQ234" s="387">
        <f t="shared" si="513"/>
        <v>39662</v>
      </c>
      <c r="FR234" s="388" t="s">
        <v>372</v>
      </c>
      <c r="FS234" s="389">
        <v>39351</v>
      </c>
      <c r="FT234" s="389">
        <v>39662</v>
      </c>
      <c r="FU234" s="390" t="s">
        <v>682</v>
      </c>
      <c r="FV234" s="391" t="s">
        <v>664</v>
      </c>
      <c r="FW234" s="392" t="s">
        <v>615</v>
      </c>
      <c r="FX234" s="393" t="s">
        <v>1335</v>
      </c>
      <c r="FY234" s="394" t="s">
        <v>683</v>
      </c>
      <c r="FZ234" s="386" t="s">
        <v>292</v>
      </c>
      <c r="GA234" s="395"/>
      <c r="GB234" s="418"/>
      <c r="GC234" s="387">
        <f t="shared" si="514"/>
        <v>39715</v>
      </c>
      <c r="GD234" s="388" t="s">
        <v>373</v>
      </c>
      <c r="GE234" s="389">
        <v>39662</v>
      </c>
      <c r="GF234" s="389">
        <v>39715</v>
      </c>
      <c r="GG234" s="390" t="s">
        <v>1009</v>
      </c>
      <c r="GH234" s="391" t="s">
        <v>676</v>
      </c>
      <c r="GI234" s="392" t="s">
        <v>615</v>
      </c>
      <c r="GJ234" s="393" t="s">
        <v>1338</v>
      </c>
      <c r="GK234" s="394" t="s">
        <v>1010</v>
      </c>
      <c r="GL234" s="386" t="s">
        <v>292</v>
      </c>
      <c r="GM234" s="397"/>
      <c r="GN234" s="418"/>
      <c r="GO234" s="387" t="str">
        <f t="shared" si="515"/>
        <v/>
      </c>
      <c r="GP234" s="388" t="s">
        <v>292</v>
      </c>
      <c r="GQ234" s="389" t="s">
        <v>292</v>
      </c>
      <c r="GR234" s="389" t="s">
        <v>292</v>
      </c>
      <c r="GS234" s="390" t="s">
        <v>292</v>
      </c>
      <c r="GT234" s="391" t="s">
        <v>292</v>
      </c>
      <c r="GU234" s="392" t="s">
        <v>292</v>
      </c>
      <c r="GV234" s="393" t="s">
        <v>292</v>
      </c>
      <c r="GW234" s="394" t="s">
        <v>292</v>
      </c>
      <c r="GX234" s="386" t="s">
        <v>292</v>
      </c>
      <c r="GY234" s="395"/>
      <c r="GZ234" s="415"/>
      <c r="HA234" s="387" t="str">
        <f t="shared" si="516"/>
        <v/>
      </c>
      <c r="HB234" s="388" t="s">
        <v>292</v>
      </c>
      <c r="HC234" s="389" t="s">
        <v>292</v>
      </c>
      <c r="HD234" s="389" t="s">
        <v>292</v>
      </c>
      <c r="HE234" s="390" t="s">
        <v>292</v>
      </c>
      <c r="HF234" s="391" t="s">
        <v>292</v>
      </c>
      <c r="HG234" s="392" t="s">
        <v>292</v>
      </c>
      <c r="HH234" s="393" t="s">
        <v>292</v>
      </c>
      <c r="HI234" s="394" t="s">
        <v>292</v>
      </c>
      <c r="HJ234" s="386" t="s">
        <v>292</v>
      </c>
      <c r="HK234" s="397"/>
      <c r="HM234" s="387" t="str">
        <f t="shared" si="517"/>
        <v/>
      </c>
      <c r="HN234" s="388" t="s">
        <v>292</v>
      </c>
      <c r="HO234" s="396"/>
      <c r="HP234" s="389"/>
      <c r="HQ234" s="390" t="s">
        <v>292</v>
      </c>
      <c r="HR234" s="391" t="s">
        <v>292</v>
      </c>
      <c r="HS234" s="392" t="s">
        <v>292</v>
      </c>
      <c r="HT234" s="393" t="s">
        <v>292</v>
      </c>
      <c r="HU234" s="394" t="s">
        <v>292</v>
      </c>
      <c r="HV234" s="386" t="s">
        <v>292</v>
      </c>
      <c r="HW234" s="395"/>
      <c r="HY234" s="387" t="str">
        <f t="shared" si="518"/>
        <v/>
      </c>
      <c r="HZ234" s="388" t="s">
        <v>292</v>
      </c>
      <c r="IA234" s="419" t="s">
        <v>292</v>
      </c>
      <c r="IB234" s="419" t="s">
        <v>292</v>
      </c>
      <c r="IC234" s="390" t="s">
        <v>292</v>
      </c>
      <c r="ID234" s="391" t="s">
        <v>292</v>
      </c>
      <c r="IE234" s="392" t="s">
        <v>292</v>
      </c>
      <c r="IF234" s="393" t="s">
        <v>292</v>
      </c>
      <c r="IG234" s="394" t="s">
        <v>292</v>
      </c>
      <c r="IH234" s="386" t="s">
        <v>292</v>
      </c>
      <c r="II234" s="395"/>
      <c r="IK234" s="387" t="str">
        <f t="shared" si="519"/>
        <v/>
      </c>
      <c r="IL234" s="388" t="s">
        <v>292</v>
      </c>
      <c r="IM234" s="419" t="s">
        <v>292</v>
      </c>
      <c r="IN234" s="419" t="s">
        <v>292</v>
      </c>
      <c r="IO234" s="390" t="s">
        <v>292</v>
      </c>
      <c r="IP234" s="391" t="s">
        <v>292</v>
      </c>
      <c r="IQ234" s="392" t="s">
        <v>292</v>
      </c>
      <c r="IR234" s="393" t="s">
        <v>292</v>
      </c>
      <c r="IS234" s="394" t="s">
        <v>292</v>
      </c>
      <c r="IT234" s="386" t="s">
        <v>292</v>
      </c>
      <c r="IU234" s="395"/>
      <c r="IV234" s="364" t="s">
        <v>292</v>
      </c>
      <c r="IW234" s="387" t="str">
        <f t="shared" si="704"/>
        <v/>
      </c>
      <c r="IX234" s="388" t="str">
        <f t="shared" si="705"/>
        <v/>
      </c>
      <c r="IY234" s="419" t="str">
        <f t="shared" si="706"/>
        <v/>
      </c>
      <c r="IZ234" s="396" t="str">
        <f t="shared" si="707"/>
        <v/>
      </c>
      <c r="JA234" s="390" t="str">
        <f t="shared" si="708"/>
        <v/>
      </c>
      <c r="JB234" s="391" t="str">
        <f t="shared" si="709"/>
        <v/>
      </c>
      <c r="JC234" s="392" t="str">
        <f t="shared" si="710"/>
        <v/>
      </c>
      <c r="JD234" s="393" t="str">
        <f t="shared" si="711"/>
        <v/>
      </c>
      <c r="JE234" s="394" t="str">
        <f t="shared" si="687"/>
        <v/>
      </c>
      <c r="JF234" s="386" t="str">
        <f t="shared" si="712"/>
        <v/>
      </c>
      <c r="JG234" s="395"/>
      <c r="JH234" s="420" t="s">
        <v>292</v>
      </c>
      <c r="JI234" s="387" t="str">
        <f t="shared" si="619"/>
        <v/>
      </c>
      <c r="JJ234" s="388" t="str">
        <f t="shared" si="620"/>
        <v/>
      </c>
      <c r="JK234" s="419" t="str">
        <f t="shared" si="621"/>
        <v/>
      </c>
      <c r="JL234" s="396" t="str">
        <f t="shared" si="622"/>
        <v/>
      </c>
      <c r="JM234" s="390" t="str">
        <f t="shared" si="623"/>
        <v/>
      </c>
      <c r="JN234" s="391" t="str">
        <f t="shared" si="624"/>
        <v/>
      </c>
      <c r="JO234" s="392" t="str">
        <f t="shared" si="625"/>
        <v/>
      </c>
      <c r="JP234" s="393" t="str">
        <f t="shared" si="626"/>
        <v/>
      </c>
      <c r="JQ234" s="394" t="str">
        <f t="shared" si="627"/>
        <v/>
      </c>
      <c r="JR234" s="386" t="str">
        <f t="shared" si="628"/>
        <v/>
      </c>
      <c r="JS234" s="395"/>
      <c r="JT234" s="420" t="s">
        <v>292</v>
      </c>
      <c r="JU234" s="387" t="str">
        <f t="shared" si="606"/>
        <v/>
      </c>
      <c r="JV234" s="388" t="str">
        <f t="shared" si="607"/>
        <v/>
      </c>
      <c r="JW234" s="419" t="str">
        <f t="shared" si="608"/>
        <v/>
      </c>
      <c r="JX234" s="396" t="str">
        <f t="shared" si="609"/>
        <v/>
      </c>
      <c r="JY234" s="390" t="str">
        <f t="shared" si="610"/>
        <v/>
      </c>
      <c r="JZ234" s="391" t="str">
        <f t="shared" si="611"/>
        <v/>
      </c>
      <c r="KA234" s="392" t="str">
        <f t="shared" si="612"/>
        <v/>
      </c>
      <c r="KB234" s="393" t="str">
        <f t="shared" si="613"/>
        <v/>
      </c>
      <c r="KC234" s="394" t="str">
        <f t="shared" si="614"/>
        <v/>
      </c>
      <c r="KD234" s="386" t="str">
        <f t="shared" si="615"/>
        <v/>
      </c>
      <c r="KE234" s="395"/>
      <c r="KG234" s="387" t="str">
        <f t="shared" si="596"/>
        <v/>
      </c>
      <c r="KH234" s="388" t="str">
        <f t="shared" si="597"/>
        <v/>
      </c>
      <c r="KI234" s="419" t="str">
        <f t="shared" si="598"/>
        <v/>
      </c>
      <c r="KJ234" s="396" t="str">
        <f t="shared" si="599"/>
        <v/>
      </c>
      <c r="KK234" s="390" t="str">
        <f t="shared" si="600"/>
        <v/>
      </c>
      <c r="KL234" s="391" t="str">
        <f t="shared" si="616"/>
        <v/>
      </c>
      <c r="KM234" s="392" t="str">
        <f t="shared" si="601"/>
        <v/>
      </c>
      <c r="KN234" s="393" t="str">
        <f t="shared" si="602"/>
        <v/>
      </c>
      <c r="KO234" s="394" t="str">
        <f t="shared" si="603"/>
        <v/>
      </c>
      <c r="KP234" s="386" t="str">
        <f t="shared" si="604"/>
        <v/>
      </c>
      <c r="KQ234" s="395"/>
    </row>
    <row r="235" spans="1:304" ht="13.5" customHeight="1">
      <c r="A235" s="385"/>
      <c r="B235" s="418" t="s">
        <v>350</v>
      </c>
      <c r="E235" s="387" t="str">
        <f t="shared" si="499"/>
        <v/>
      </c>
      <c r="F235" s="399"/>
      <c r="G235" s="389" t="s">
        <v>292</v>
      </c>
      <c r="H235" s="389" t="s">
        <v>292</v>
      </c>
      <c r="I235" s="400"/>
      <c r="J235" s="403"/>
      <c r="K235" s="401"/>
      <c r="L235" s="393"/>
      <c r="M235" s="402"/>
      <c r="O235" s="397"/>
      <c r="Q235" s="387" t="str">
        <f t="shared" si="500"/>
        <v/>
      </c>
      <c r="R235" s="399"/>
      <c r="S235" s="389" t="s">
        <v>292</v>
      </c>
      <c r="T235" s="389" t="s">
        <v>292</v>
      </c>
      <c r="U235" s="400"/>
      <c r="V235" s="403"/>
      <c r="W235" s="401"/>
      <c r="X235" s="393"/>
      <c r="Y235" s="402"/>
      <c r="AA235" s="397"/>
      <c r="AB235" s="415"/>
      <c r="AC235" s="387" t="str">
        <f t="shared" si="501"/>
        <v/>
      </c>
      <c r="AD235" s="399"/>
      <c r="AE235" s="389" t="s">
        <v>292</v>
      </c>
      <c r="AF235" s="389" t="s">
        <v>292</v>
      </c>
      <c r="AG235" s="400"/>
      <c r="AH235" s="391" t="s">
        <v>292</v>
      </c>
      <c r="AI235" s="401"/>
      <c r="AJ235" s="393"/>
      <c r="AK235" s="402"/>
      <c r="AL235" s="386"/>
      <c r="AM235" s="397"/>
      <c r="AN235" s="386"/>
      <c r="AO235" s="387" t="str">
        <f t="shared" si="502"/>
        <v/>
      </c>
      <c r="AP235" s="399"/>
      <c r="AQ235" s="389" t="s">
        <v>292</v>
      </c>
      <c r="AR235" s="389" t="s">
        <v>292</v>
      </c>
      <c r="AS235" s="400"/>
      <c r="AT235" s="391" t="s">
        <v>292</v>
      </c>
      <c r="AU235" s="401"/>
      <c r="AV235" s="393"/>
      <c r="AW235" s="402"/>
      <c r="AX235" s="386"/>
      <c r="AY235" s="397"/>
      <c r="AZ235" s="415"/>
      <c r="BA235" s="387" t="str">
        <f t="shared" si="503"/>
        <v/>
      </c>
      <c r="BB235" s="399"/>
      <c r="BC235" s="389" t="s">
        <v>292</v>
      </c>
      <c r="BD235" s="389" t="s">
        <v>292</v>
      </c>
      <c r="BE235" s="400"/>
      <c r="BF235" s="391" t="s">
        <v>292</v>
      </c>
      <c r="BG235" s="401"/>
      <c r="BH235" s="393"/>
      <c r="BI235" s="402"/>
      <c r="BJ235" s="386"/>
      <c r="BK235" s="397"/>
      <c r="BL235" s="415"/>
      <c r="BM235" s="387" t="str">
        <f t="shared" si="504"/>
        <v/>
      </c>
      <c r="BN235" s="399"/>
      <c r="BO235" s="389" t="s">
        <v>292</v>
      </c>
      <c r="BP235" s="389" t="s">
        <v>292</v>
      </c>
      <c r="BQ235" s="400"/>
      <c r="BR235" s="391" t="s">
        <v>292</v>
      </c>
      <c r="BS235" s="401"/>
      <c r="BT235" s="393"/>
      <c r="BU235" s="402"/>
      <c r="BV235" s="386"/>
      <c r="BW235" s="397"/>
      <c r="BX235" s="386"/>
      <c r="BY235" s="387" t="str">
        <f t="shared" si="505"/>
        <v/>
      </c>
      <c r="BZ235" s="399"/>
      <c r="CA235" s="389" t="s">
        <v>292</v>
      </c>
      <c r="CB235" s="389" t="s">
        <v>292</v>
      </c>
      <c r="CC235" s="400"/>
      <c r="CD235" s="391" t="s">
        <v>292</v>
      </c>
      <c r="CE235" s="401"/>
      <c r="CF235" s="393"/>
      <c r="CG235" s="402"/>
      <c r="CH235" s="386"/>
      <c r="CI235" s="397"/>
      <c r="CJ235" s="386"/>
      <c r="CK235" s="387" t="str">
        <f t="shared" si="506"/>
        <v/>
      </c>
      <c r="CL235" s="399"/>
      <c r="CM235" s="389" t="s">
        <v>292</v>
      </c>
      <c r="CN235" s="389" t="s">
        <v>292</v>
      </c>
      <c r="CO235" s="400"/>
      <c r="CP235" s="391" t="s">
        <v>292</v>
      </c>
      <c r="CQ235" s="401"/>
      <c r="CR235" s="393"/>
      <c r="CS235" s="402"/>
      <c r="CT235" s="386"/>
      <c r="CU235" s="397"/>
      <c r="CV235" s="386"/>
      <c r="CW235" s="387" t="str">
        <f t="shared" si="507"/>
        <v/>
      </c>
      <c r="CX235" s="388" t="s">
        <v>292</v>
      </c>
      <c r="CY235" s="389" t="s">
        <v>292</v>
      </c>
      <c r="CZ235" s="389" t="s">
        <v>292</v>
      </c>
      <c r="DA235" s="390" t="s">
        <v>292</v>
      </c>
      <c r="DB235" s="391" t="s">
        <v>292</v>
      </c>
      <c r="DC235" s="392" t="s">
        <v>292</v>
      </c>
      <c r="DD235" s="393" t="s">
        <v>292</v>
      </c>
      <c r="DE235" s="394" t="s">
        <v>292</v>
      </c>
      <c r="DF235" s="386"/>
      <c r="DG235" s="397"/>
      <c r="DH235" s="415"/>
      <c r="DI235" s="387" t="str">
        <f t="shared" si="508"/>
        <v/>
      </c>
      <c r="DJ235" s="388" t="s">
        <v>292</v>
      </c>
      <c r="DK235" s="389" t="s">
        <v>292</v>
      </c>
      <c r="DL235" s="389" t="s">
        <v>292</v>
      </c>
      <c r="DM235" s="390" t="s">
        <v>292</v>
      </c>
      <c r="DN235" s="391" t="s">
        <v>292</v>
      </c>
      <c r="DO235" s="392" t="s">
        <v>292</v>
      </c>
      <c r="DP235" s="393" t="s">
        <v>292</v>
      </c>
      <c r="DQ235" s="394" t="s">
        <v>292</v>
      </c>
      <c r="DR235" s="386" t="s">
        <v>292</v>
      </c>
      <c r="DS235" s="397"/>
      <c r="DT235" s="415"/>
      <c r="DU235" s="387" t="str">
        <f t="shared" si="509"/>
        <v/>
      </c>
      <c r="DV235" s="388" t="s">
        <v>292</v>
      </c>
      <c r="DW235" s="389" t="s">
        <v>292</v>
      </c>
      <c r="DX235" s="389" t="s">
        <v>292</v>
      </c>
      <c r="DY235" s="390" t="s">
        <v>292</v>
      </c>
      <c r="DZ235" s="391" t="s">
        <v>292</v>
      </c>
      <c r="EA235" s="392" t="s">
        <v>292</v>
      </c>
      <c r="EB235" s="393" t="s">
        <v>292</v>
      </c>
      <c r="EC235" s="394" t="s">
        <v>292</v>
      </c>
      <c r="ED235" s="386" t="s">
        <v>292</v>
      </c>
      <c r="EE235" s="397"/>
      <c r="EF235" s="415"/>
      <c r="EG235" s="387" t="str">
        <f t="shared" si="510"/>
        <v/>
      </c>
      <c r="EH235" s="388" t="s">
        <v>292</v>
      </c>
      <c r="EI235" s="389" t="s">
        <v>292</v>
      </c>
      <c r="EJ235" s="389" t="s">
        <v>292</v>
      </c>
      <c r="EK235" s="390" t="s">
        <v>292</v>
      </c>
      <c r="EL235" s="391" t="s">
        <v>292</v>
      </c>
      <c r="EM235" s="392" t="s">
        <v>292</v>
      </c>
      <c r="EN235" s="393" t="s">
        <v>292</v>
      </c>
      <c r="EO235" s="394" t="s">
        <v>292</v>
      </c>
      <c r="EP235" s="386" t="s">
        <v>292</v>
      </c>
      <c r="EQ235" s="397"/>
      <c r="ER235" s="415"/>
      <c r="ES235" s="387" t="str">
        <f t="shared" si="511"/>
        <v/>
      </c>
      <c r="ET235" s="388" t="s">
        <v>292</v>
      </c>
      <c r="EU235" s="389" t="s">
        <v>292</v>
      </c>
      <c r="EV235" s="389" t="s">
        <v>292</v>
      </c>
      <c r="EW235" s="390" t="s">
        <v>292</v>
      </c>
      <c r="EX235" s="391" t="s">
        <v>292</v>
      </c>
      <c r="EY235" s="392" t="s">
        <v>292</v>
      </c>
      <c r="EZ235" s="393" t="s">
        <v>292</v>
      </c>
      <c r="FA235" s="394" t="s">
        <v>292</v>
      </c>
      <c r="FB235" s="386"/>
      <c r="FC235" s="397"/>
      <c r="FD235" s="415"/>
      <c r="FE235" s="387">
        <f t="shared" si="512"/>
        <v>39351</v>
      </c>
      <c r="FF235" s="388" t="s">
        <v>370</v>
      </c>
      <c r="FG235" s="389">
        <v>39321</v>
      </c>
      <c r="FH235" s="389">
        <v>39351</v>
      </c>
      <c r="FI235" s="390" t="s">
        <v>682</v>
      </c>
      <c r="FJ235" s="391" t="s">
        <v>664</v>
      </c>
      <c r="FK235" s="392" t="s">
        <v>615</v>
      </c>
      <c r="FL235" s="393" t="s">
        <v>1335</v>
      </c>
      <c r="FM235" s="394" t="s">
        <v>683</v>
      </c>
      <c r="FN235" s="386" t="s">
        <v>292</v>
      </c>
      <c r="FO235" s="397"/>
      <c r="FP235" s="418"/>
      <c r="FQ235" s="387" t="str">
        <f t="shared" si="513"/>
        <v/>
      </c>
      <c r="FR235" s="388" t="s">
        <v>292</v>
      </c>
      <c r="FS235" s="389" t="s">
        <v>292</v>
      </c>
      <c r="FT235" s="389" t="s">
        <v>292</v>
      </c>
      <c r="FU235" s="390" t="s">
        <v>292</v>
      </c>
      <c r="FV235" s="391" t="s">
        <v>292</v>
      </c>
      <c r="FW235" s="392" t="s">
        <v>292</v>
      </c>
      <c r="FX235" s="393" t="s">
        <v>292</v>
      </c>
      <c r="FY235" s="394" t="s">
        <v>292</v>
      </c>
      <c r="FZ235" s="386" t="s">
        <v>292</v>
      </c>
      <c r="GA235" s="395"/>
      <c r="GB235" s="415"/>
      <c r="GC235" s="387" t="str">
        <f t="shared" si="514"/>
        <v/>
      </c>
      <c r="GD235" s="388" t="s">
        <v>292</v>
      </c>
      <c r="GE235" s="389" t="s">
        <v>292</v>
      </c>
      <c r="GF235" s="389" t="s">
        <v>292</v>
      </c>
      <c r="GG235" s="390" t="s">
        <v>292</v>
      </c>
      <c r="GH235" s="391" t="s">
        <v>292</v>
      </c>
      <c r="GI235" s="392" t="s">
        <v>292</v>
      </c>
      <c r="GJ235" s="393" t="s">
        <v>292</v>
      </c>
      <c r="GK235" s="394" t="s">
        <v>292</v>
      </c>
      <c r="GL235" s="386" t="s">
        <v>292</v>
      </c>
      <c r="GM235" s="397"/>
      <c r="GN235" s="415"/>
      <c r="GO235" s="387" t="str">
        <f t="shared" si="515"/>
        <v/>
      </c>
      <c r="GP235" s="388" t="s">
        <v>292</v>
      </c>
      <c r="GQ235" s="389" t="s">
        <v>292</v>
      </c>
      <c r="GR235" s="389" t="s">
        <v>292</v>
      </c>
      <c r="GS235" s="390" t="s">
        <v>292</v>
      </c>
      <c r="GT235" s="391" t="s">
        <v>292</v>
      </c>
      <c r="GU235" s="392" t="s">
        <v>292</v>
      </c>
      <c r="GV235" s="393" t="s">
        <v>292</v>
      </c>
      <c r="GW235" s="394" t="s">
        <v>292</v>
      </c>
      <c r="GX235" s="386" t="s">
        <v>292</v>
      </c>
      <c r="GY235" s="395"/>
      <c r="GZ235" s="415"/>
      <c r="HA235" s="387" t="str">
        <f t="shared" si="516"/>
        <v/>
      </c>
      <c r="HB235" s="388" t="s">
        <v>292</v>
      </c>
      <c r="HC235" s="389" t="s">
        <v>292</v>
      </c>
      <c r="HD235" s="389" t="s">
        <v>292</v>
      </c>
      <c r="HE235" s="390" t="s">
        <v>292</v>
      </c>
      <c r="HF235" s="391" t="s">
        <v>292</v>
      </c>
      <c r="HG235" s="392" t="s">
        <v>292</v>
      </c>
      <c r="HH235" s="393" t="s">
        <v>292</v>
      </c>
      <c r="HI235" s="394" t="s">
        <v>292</v>
      </c>
      <c r="HJ235" s="386" t="s">
        <v>292</v>
      </c>
      <c r="HK235" s="397"/>
      <c r="HM235" s="387" t="str">
        <f t="shared" si="517"/>
        <v/>
      </c>
      <c r="HN235" s="388" t="s">
        <v>292</v>
      </c>
      <c r="HO235" s="396"/>
      <c r="HP235" s="389"/>
      <c r="HQ235" s="390" t="s">
        <v>292</v>
      </c>
      <c r="HR235" s="391" t="s">
        <v>292</v>
      </c>
      <c r="HS235" s="392" t="s">
        <v>292</v>
      </c>
      <c r="HT235" s="393" t="s">
        <v>292</v>
      </c>
      <c r="HU235" s="394" t="s">
        <v>292</v>
      </c>
      <c r="HV235" s="386" t="s">
        <v>292</v>
      </c>
      <c r="HW235" s="395"/>
      <c r="HY235" s="387" t="str">
        <f t="shared" si="518"/>
        <v/>
      </c>
      <c r="HZ235" s="388" t="s">
        <v>292</v>
      </c>
      <c r="IA235" s="419" t="s">
        <v>292</v>
      </c>
      <c r="IB235" s="419" t="s">
        <v>292</v>
      </c>
      <c r="IC235" s="390" t="s">
        <v>292</v>
      </c>
      <c r="ID235" s="391" t="s">
        <v>292</v>
      </c>
      <c r="IE235" s="392" t="s">
        <v>292</v>
      </c>
      <c r="IF235" s="393" t="s">
        <v>292</v>
      </c>
      <c r="IG235" s="394" t="s">
        <v>292</v>
      </c>
      <c r="IH235" s="386" t="s">
        <v>292</v>
      </c>
      <c r="II235" s="395"/>
      <c r="IK235" s="387" t="str">
        <f t="shared" si="519"/>
        <v/>
      </c>
      <c r="IL235" s="388" t="s">
        <v>292</v>
      </c>
      <c r="IM235" s="419" t="s">
        <v>292</v>
      </c>
      <c r="IN235" s="419" t="s">
        <v>292</v>
      </c>
      <c r="IO235" s="390" t="s">
        <v>292</v>
      </c>
      <c r="IP235" s="391" t="s">
        <v>292</v>
      </c>
      <c r="IQ235" s="392" t="s">
        <v>292</v>
      </c>
      <c r="IR235" s="393" t="s">
        <v>292</v>
      </c>
      <c r="IS235" s="394" t="s">
        <v>292</v>
      </c>
      <c r="IT235" s="386" t="s">
        <v>292</v>
      </c>
      <c r="IU235" s="395"/>
      <c r="IV235" s="364" t="s">
        <v>292</v>
      </c>
      <c r="IW235" s="387" t="str">
        <f t="shared" si="704"/>
        <v/>
      </c>
      <c r="IX235" s="388" t="str">
        <f t="shared" si="705"/>
        <v/>
      </c>
      <c r="IY235" s="419" t="str">
        <f t="shared" si="706"/>
        <v/>
      </c>
      <c r="IZ235" s="396" t="str">
        <f t="shared" si="707"/>
        <v/>
      </c>
      <c r="JA235" s="390" t="str">
        <f t="shared" si="708"/>
        <v/>
      </c>
      <c r="JB235" s="391" t="str">
        <f t="shared" si="709"/>
        <v/>
      </c>
      <c r="JC235" s="392" t="str">
        <f t="shared" si="710"/>
        <v/>
      </c>
      <c r="JD235" s="393" t="str">
        <f t="shared" si="711"/>
        <v/>
      </c>
      <c r="JE235" s="394" t="str">
        <f t="shared" si="687"/>
        <v/>
      </c>
      <c r="JF235" s="386" t="str">
        <f t="shared" si="712"/>
        <v/>
      </c>
      <c r="JG235" s="395"/>
      <c r="JH235" s="420" t="s">
        <v>292</v>
      </c>
      <c r="JI235" s="387" t="str">
        <f t="shared" si="619"/>
        <v/>
      </c>
      <c r="JJ235" s="388" t="str">
        <f t="shared" si="620"/>
        <v/>
      </c>
      <c r="JK235" s="419" t="str">
        <f t="shared" si="621"/>
        <v/>
      </c>
      <c r="JL235" s="396" t="str">
        <f t="shared" si="622"/>
        <v/>
      </c>
      <c r="JM235" s="390" t="str">
        <f t="shared" si="623"/>
        <v/>
      </c>
      <c r="JN235" s="391" t="str">
        <f t="shared" si="624"/>
        <v/>
      </c>
      <c r="JO235" s="392" t="str">
        <f t="shared" si="625"/>
        <v/>
      </c>
      <c r="JP235" s="393" t="str">
        <f t="shared" si="626"/>
        <v/>
      </c>
      <c r="JQ235" s="394" t="str">
        <f t="shared" si="627"/>
        <v/>
      </c>
      <c r="JR235" s="386" t="str">
        <f t="shared" si="628"/>
        <v/>
      </c>
      <c r="JS235" s="395"/>
      <c r="JT235" s="420" t="s">
        <v>292</v>
      </c>
      <c r="JU235" s="387" t="str">
        <f t="shared" si="606"/>
        <v/>
      </c>
      <c r="JV235" s="388" t="str">
        <f t="shared" si="607"/>
        <v/>
      </c>
      <c r="JW235" s="419" t="str">
        <f t="shared" si="608"/>
        <v/>
      </c>
      <c r="JX235" s="396" t="str">
        <f t="shared" si="609"/>
        <v/>
      </c>
      <c r="JY235" s="390" t="str">
        <f t="shared" si="610"/>
        <v/>
      </c>
      <c r="JZ235" s="391" t="str">
        <f t="shared" si="611"/>
        <v/>
      </c>
      <c r="KA235" s="392" t="str">
        <f t="shared" si="612"/>
        <v/>
      </c>
      <c r="KB235" s="393" t="str">
        <f t="shared" si="613"/>
        <v/>
      </c>
      <c r="KC235" s="394" t="str">
        <f t="shared" si="614"/>
        <v/>
      </c>
      <c r="KD235" s="386" t="str">
        <f t="shared" si="615"/>
        <v/>
      </c>
      <c r="KE235" s="395"/>
      <c r="KG235" s="387" t="str">
        <f t="shared" si="596"/>
        <v/>
      </c>
      <c r="KH235" s="388" t="str">
        <f t="shared" si="597"/>
        <v/>
      </c>
      <c r="KI235" s="419" t="str">
        <f t="shared" si="598"/>
        <v/>
      </c>
      <c r="KJ235" s="396" t="str">
        <f t="shared" si="599"/>
        <v/>
      </c>
      <c r="KK235" s="390" t="str">
        <f t="shared" si="600"/>
        <v/>
      </c>
      <c r="KL235" s="391" t="str">
        <f t="shared" si="616"/>
        <v/>
      </c>
      <c r="KM235" s="392" t="str">
        <f t="shared" si="601"/>
        <v/>
      </c>
      <c r="KN235" s="393" t="str">
        <f t="shared" si="602"/>
        <v/>
      </c>
      <c r="KO235" s="394" t="str">
        <f t="shared" si="603"/>
        <v/>
      </c>
      <c r="KP235" s="386" t="str">
        <f t="shared" si="604"/>
        <v/>
      </c>
      <c r="KQ235" s="395"/>
    </row>
    <row r="236" spans="1:304" ht="13.5" customHeight="1">
      <c r="A236" s="385"/>
      <c r="B236" s="420" t="s">
        <v>1473</v>
      </c>
      <c r="E236" s="387" t="str">
        <f t="shared" si="499"/>
        <v/>
      </c>
      <c r="F236" s="399"/>
      <c r="G236" s="396"/>
      <c r="H236" s="397"/>
      <c r="I236" s="400"/>
      <c r="J236" s="403"/>
      <c r="K236" s="401"/>
      <c r="L236" s="393"/>
      <c r="M236" s="402"/>
      <c r="O236" s="397"/>
      <c r="Q236" s="387" t="str">
        <f t="shared" si="500"/>
        <v/>
      </c>
      <c r="R236" s="399"/>
      <c r="S236" s="396"/>
      <c r="T236" s="397"/>
      <c r="U236" s="400"/>
      <c r="V236" s="403"/>
      <c r="W236" s="401"/>
      <c r="X236" s="393"/>
      <c r="Y236" s="402"/>
      <c r="AA236" s="397"/>
      <c r="AB236" s="415"/>
      <c r="AC236" s="387" t="str">
        <f t="shared" si="501"/>
        <v/>
      </c>
      <c r="AD236" s="399"/>
      <c r="AE236" s="396"/>
      <c r="AF236" s="397"/>
      <c r="AG236" s="400"/>
      <c r="AH236" s="391" t="s">
        <v>292</v>
      </c>
      <c r="AI236" s="401"/>
      <c r="AJ236" s="393"/>
      <c r="AK236" s="402"/>
      <c r="AL236" s="386"/>
      <c r="AM236" s="397"/>
      <c r="AN236" s="386"/>
      <c r="AO236" s="387" t="str">
        <f t="shared" si="502"/>
        <v/>
      </c>
      <c r="AP236" s="399"/>
      <c r="AQ236" s="396"/>
      <c r="AR236" s="397"/>
      <c r="AS236" s="400"/>
      <c r="AT236" s="391" t="s">
        <v>292</v>
      </c>
      <c r="AU236" s="401"/>
      <c r="AV236" s="393"/>
      <c r="AW236" s="402"/>
      <c r="AX236" s="386"/>
      <c r="AY236" s="397"/>
      <c r="AZ236" s="415"/>
      <c r="BA236" s="387" t="str">
        <f t="shared" si="503"/>
        <v/>
      </c>
      <c r="BB236" s="399"/>
      <c r="BC236" s="396"/>
      <c r="BD236" s="397"/>
      <c r="BE236" s="400"/>
      <c r="BF236" s="403"/>
      <c r="BG236" s="401"/>
      <c r="BH236" s="393"/>
      <c r="BI236" s="402"/>
      <c r="BJ236" s="386"/>
      <c r="BK236" s="397"/>
      <c r="BL236" s="415"/>
      <c r="BM236" s="387" t="str">
        <f t="shared" si="504"/>
        <v/>
      </c>
      <c r="BN236" s="399"/>
      <c r="BO236" s="396"/>
      <c r="BP236" s="397"/>
      <c r="BQ236" s="400"/>
      <c r="BR236" s="403"/>
      <c r="BS236" s="401"/>
      <c r="BT236" s="393"/>
      <c r="BU236" s="402"/>
      <c r="BV236" s="386"/>
      <c r="BW236" s="397"/>
      <c r="BX236" s="386"/>
      <c r="BY236" s="387" t="str">
        <f t="shared" si="505"/>
        <v/>
      </c>
      <c r="BZ236" s="399"/>
      <c r="CA236" s="396"/>
      <c r="CB236" s="397"/>
      <c r="CC236" s="400"/>
      <c r="CD236" s="391" t="s">
        <v>292</v>
      </c>
      <c r="CE236" s="401"/>
      <c r="CF236" s="393"/>
      <c r="CG236" s="402"/>
      <c r="CH236" s="386"/>
      <c r="CI236" s="397"/>
      <c r="CJ236" s="386"/>
      <c r="CK236" s="387" t="str">
        <f t="shared" si="506"/>
        <v/>
      </c>
      <c r="CL236" s="399"/>
      <c r="CM236" s="396"/>
      <c r="CN236" s="397"/>
      <c r="CO236" s="400"/>
      <c r="CP236" s="391" t="s">
        <v>292</v>
      </c>
      <c r="CQ236" s="401"/>
      <c r="CR236" s="393"/>
      <c r="CS236" s="402"/>
      <c r="CT236" s="386"/>
      <c r="CU236" s="397"/>
      <c r="CV236" s="386"/>
      <c r="CW236" s="387" t="str">
        <f t="shared" si="507"/>
        <v/>
      </c>
      <c r="CX236" s="388" t="s">
        <v>292</v>
      </c>
      <c r="CY236" s="396"/>
      <c r="CZ236" s="397"/>
      <c r="DA236" s="400"/>
      <c r="DB236" s="391" t="s">
        <v>292</v>
      </c>
      <c r="DC236" s="401"/>
      <c r="DD236" s="393"/>
      <c r="DE236" s="402"/>
      <c r="DF236" s="386"/>
      <c r="DG236" s="397"/>
      <c r="DH236" s="415"/>
      <c r="DI236" s="387" t="str">
        <f t="shared" si="508"/>
        <v/>
      </c>
      <c r="DJ236" s="388" t="s">
        <v>292</v>
      </c>
      <c r="DK236" s="396"/>
      <c r="DL236" s="397"/>
      <c r="DM236" s="390" t="s">
        <v>292</v>
      </c>
      <c r="DN236" s="391" t="s">
        <v>292</v>
      </c>
      <c r="DO236" s="392" t="s">
        <v>292</v>
      </c>
      <c r="DP236" s="393" t="s">
        <v>292</v>
      </c>
      <c r="DQ236" s="394" t="s">
        <v>292</v>
      </c>
      <c r="DR236" s="386" t="s">
        <v>292</v>
      </c>
      <c r="DS236" s="397"/>
      <c r="DT236" s="415"/>
      <c r="DU236" s="387" t="str">
        <f t="shared" si="509"/>
        <v/>
      </c>
      <c r="DV236" s="399"/>
      <c r="DW236" s="396"/>
      <c r="DX236" s="397"/>
      <c r="DY236" s="390" t="s">
        <v>292</v>
      </c>
      <c r="DZ236" s="391" t="s">
        <v>292</v>
      </c>
      <c r="EA236" s="392" t="s">
        <v>292</v>
      </c>
      <c r="EB236" s="393" t="s">
        <v>292</v>
      </c>
      <c r="EC236" s="394" t="s">
        <v>292</v>
      </c>
      <c r="ED236" s="386" t="s">
        <v>292</v>
      </c>
      <c r="EE236" s="397"/>
      <c r="EF236" s="415"/>
      <c r="EG236" s="387" t="str">
        <f t="shared" si="510"/>
        <v/>
      </c>
      <c r="EH236" s="388" t="s">
        <v>292</v>
      </c>
      <c r="EI236" s="396"/>
      <c r="EJ236" s="397"/>
      <c r="EK236" s="390" t="s">
        <v>292</v>
      </c>
      <c r="EL236" s="391" t="s">
        <v>292</v>
      </c>
      <c r="EM236" s="392" t="s">
        <v>292</v>
      </c>
      <c r="EN236" s="393" t="s">
        <v>292</v>
      </c>
      <c r="EO236" s="394" t="s">
        <v>292</v>
      </c>
      <c r="EP236" s="386" t="s">
        <v>292</v>
      </c>
      <c r="EQ236" s="397"/>
      <c r="ER236" s="415"/>
      <c r="ES236" s="387" t="str">
        <f t="shared" si="511"/>
        <v/>
      </c>
      <c r="ET236" s="388" t="s">
        <v>292</v>
      </c>
      <c r="EU236" s="396"/>
      <c r="EV236" s="397"/>
      <c r="EW236" s="390" t="s">
        <v>292</v>
      </c>
      <c r="EX236" s="391" t="s">
        <v>292</v>
      </c>
      <c r="EY236" s="392" t="s">
        <v>292</v>
      </c>
      <c r="EZ236" s="393" t="s">
        <v>292</v>
      </c>
      <c r="FA236" s="394" t="s">
        <v>292</v>
      </c>
      <c r="FB236" s="386"/>
      <c r="FC236" s="397"/>
      <c r="FD236" s="415"/>
      <c r="FE236" s="387" t="str">
        <f t="shared" si="512"/>
        <v/>
      </c>
      <c r="FF236" s="388" t="s">
        <v>292</v>
      </c>
      <c r="FG236" s="396"/>
      <c r="FH236" s="397"/>
      <c r="FI236" s="390" t="s">
        <v>292</v>
      </c>
      <c r="FJ236" s="391" t="s">
        <v>292</v>
      </c>
      <c r="FK236" s="392" t="s">
        <v>292</v>
      </c>
      <c r="FL236" s="393" t="s">
        <v>292</v>
      </c>
      <c r="FM236" s="394" t="s">
        <v>292</v>
      </c>
      <c r="FN236" s="386" t="s">
        <v>292</v>
      </c>
      <c r="FO236" s="397"/>
      <c r="FP236" s="415"/>
      <c r="FQ236" s="387" t="str">
        <f t="shared" si="513"/>
        <v/>
      </c>
      <c r="FR236" s="388" t="s">
        <v>292</v>
      </c>
      <c r="FS236" s="396"/>
      <c r="FT236" s="397"/>
      <c r="FU236" s="390" t="s">
        <v>292</v>
      </c>
      <c r="FV236" s="391" t="s">
        <v>292</v>
      </c>
      <c r="FW236" s="392" t="s">
        <v>292</v>
      </c>
      <c r="FX236" s="393" t="s">
        <v>292</v>
      </c>
      <c r="FY236" s="394" t="s">
        <v>292</v>
      </c>
      <c r="FZ236" s="386" t="s">
        <v>292</v>
      </c>
      <c r="GA236" s="395"/>
      <c r="GB236" s="415"/>
      <c r="GC236" s="387" t="str">
        <f t="shared" si="514"/>
        <v/>
      </c>
      <c r="GD236" s="388" t="s">
        <v>292</v>
      </c>
      <c r="GE236" s="396"/>
      <c r="GF236" s="397"/>
      <c r="GG236" s="390" t="s">
        <v>292</v>
      </c>
      <c r="GH236" s="391" t="s">
        <v>292</v>
      </c>
      <c r="GI236" s="392" t="s">
        <v>292</v>
      </c>
      <c r="GJ236" s="393" t="s">
        <v>292</v>
      </c>
      <c r="GK236" s="394" t="s">
        <v>292</v>
      </c>
      <c r="GL236" s="386" t="s">
        <v>292</v>
      </c>
      <c r="GM236" s="397"/>
      <c r="GN236" s="415"/>
      <c r="GO236" s="387" t="str">
        <f t="shared" si="515"/>
        <v/>
      </c>
      <c r="GP236" s="388" t="s">
        <v>292</v>
      </c>
      <c r="GQ236" s="396"/>
      <c r="GR236" s="397"/>
      <c r="GS236" s="390" t="s">
        <v>292</v>
      </c>
      <c r="GT236" s="391" t="s">
        <v>292</v>
      </c>
      <c r="GU236" s="392" t="s">
        <v>292</v>
      </c>
      <c r="GV236" s="393" t="s">
        <v>292</v>
      </c>
      <c r="GW236" s="394" t="s">
        <v>292</v>
      </c>
      <c r="GX236" s="386" t="s">
        <v>292</v>
      </c>
      <c r="GY236" s="395"/>
      <c r="GZ236" s="415"/>
      <c r="HA236" s="387" t="str">
        <f t="shared" si="516"/>
        <v/>
      </c>
      <c r="HB236" s="388" t="s">
        <v>292</v>
      </c>
      <c r="HC236" s="396"/>
      <c r="HD236" s="397"/>
      <c r="HE236" s="390" t="s">
        <v>292</v>
      </c>
      <c r="HF236" s="391" t="s">
        <v>292</v>
      </c>
      <c r="HG236" s="392" t="s">
        <v>292</v>
      </c>
      <c r="HH236" s="393" t="s">
        <v>292</v>
      </c>
      <c r="HI236" s="394" t="s">
        <v>292</v>
      </c>
      <c r="HJ236" s="386" t="s">
        <v>292</v>
      </c>
      <c r="HK236" s="397"/>
      <c r="HM236" s="387" t="str">
        <f t="shared" si="517"/>
        <v/>
      </c>
      <c r="HN236" s="388" t="s">
        <v>292</v>
      </c>
      <c r="HO236" s="396"/>
      <c r="HP236" s="389"/>
      <c r="HQ236" s="390" t="s">
        <v>292</v>
      </c>
      <c r="HR236" s="391" t="s">
        <v>292</v>
      </c>
      <c r="HS236" s="392" t="s">
        <v>292</v>
      </c>
      <c r="HT236" s="393" t="s">
        <v>292</v>
      </c>
      <c r="HU236" s="394" t="s">
        <v>292</v>
      </c>
      <c r="HV236" s="386" t="s">
        <v>292</v>
      </c>
      <c r="HW236" s="395"/>
      <c r="HY236" s="387">
        <f t="shared" si="518"/>
        <v>41269</v>
      </c>
      <c r="HZ236" s="388" t="s">
        <v>1472</v>
      </c>
      <c r="IA236" s="419">
        <v>40953</v>
      </c>
      <c r="IB236" s="419">
        <v>41269</v>
      </c>
      <c r="IC236" s="390" t="s">
        <v>1583</v>
      </c>
      <c r="ID236" s="391" t="s">
        <v>619</v>
      </c>
      <c r="IE236" s="392" t="s">
        <v>615</v>
      </c>
      <c r="IF236" s="393" t="s">
        <v>1336</v>
      </c>
      <c r="IG236" s="394" t="s">
        <v>1584</v>
      </c>
      <c r="IH236" s="386" t="s">
        <v>292</v>
      </c>
      <c r="II236" s="395"/>
      <c r="IJ236" s="420"/>
      <c r="IK236" s="387" t="str">
        <f t="shared" si="519"/>
        <v/>
      </c>
      <c r="IL236" s="388" t="s">
        <v>292</v>
      </c>
      <c r="IM236" s="419" t="s">
        <v>292</v>
      </c>
      <c r="IN236" s="419" t="s">
        <v>292</v>
      </c>
      <c r="IO236" s="390" t="s">
        <v>292</v>
      </c>
      <c r="IP236" s="391" t="s">
        <v>292</v>
      </c>
      <c r="IQ236" s="392" t="s">
        <v>292</v>
      </c>
      <c r="IR236" s="393" t="s">
        <v>292</v>
      </c>
      <c r="IS236" s="394" t="s">
        <v>292</v>
      </c>
      <c r="IT236" s="386" t="s">
        <v>292</v>
      </c>
      <c r="IU236" s="395"/>
      <c r="IV236" s="420" t="s">
        <v>292</v>
      </c>
      <c r="IW236" s="387" t="str">
        <f t="shared" si="704"/>
        <v/>
      </c>
      <c r="IX236" s="388" t="str">
        <f t="shared" si="705"/>
        <v/>
      </c>
      <c r="IY236" s="419" t="str">
        <f t="shared" si="706"/>
        <v/>
      </c>
      <c r="IZ236" s="396" t="str">
        <f t="shared" si="707"/>
        <v/>
      </c>
      <c r="JA236" s="390" t="str">
        <f t="shared" si="708"/>
        <v/>
      </c>
      <c r="JB236" s="391" t="str">
        <f t="shared" si="709"/>
        <v/>
      </c>
      <c r="JC236" s="392" t="str">
        <f t="shared" si="710"/>
        <v/>
      </c>
      <c r="JD236" s="393" t="str">
        <f t="shared" si="711"/>
        <v/>
      </c>
      <c r="JE236" s="394" t="str">
        <f t="shared" si="687"/>
        <v/>
      </c>
      <c r="JF236" s="386" t="str">
        <f t="shared" si="712"/>
        <v/>
      </c>
      <c r="JG236" s="395"/>
      <c r="JH236" s="420" t="s">
        <v>292</v>
      </c>
      <c r="JI236" s="387" t="str">
        <f t="shared" si="619"/>
        <v/>
      </c>
      <c r="JJ236" s="388" t="str">
        <f t="shared" si="620"/>
        <v/>
      </c>
      <c r="JK236" s="419" t="str">
        <f t="shared" si="621"/>
        <v/>
      </c>
      <c r="JL236" s="396" t="str">
        <f t="shared" si="622"/>
        <v/>
      </c>
      <c r="JM236" s="390" t="str">
        <f t="shared" si="623"/>
        <v/>
      </c>
      <c r="JN236" s="391" t="str">
        <f t="shared" si="624"/>
        <v/>
      </c>
      <c r="JO236" s="392" t="str">
        <f t="shared" si="625"/>
        <v/>
      </c>
      <c r="JP236" s="393" t="str">
        <f t="shared" si="626"/>
        <v/>
      </c>
      <c r="JQ236" s="394" t="str">
        <f t="shared" si="627"/>
        <v/>
      </c>
      <c r="JR236" s="386" t="str">
        <f t="shared" si="628"/>
        <v/>
      </c>
      <c r="JS236" s="395"/>
      <c r="JT236" s="420" t="s">
        <v>292</v>
      </c>
      <c r="JU236" s="387" t="str">
        <f t="shared" si="606"/>
        <v/>
      </c>
      <c r="JV236" s="388" t="str">
        <f t="shared" si="607"/>
        <v/>
      </c>
      <c r="JW236" s="419" t="str">
        <f t="shared" si="608"/>
        <v/>
      </c>
      <c r="JX236" s="396" t="str">
        <f t="shared" si="609"/>
        <v/>
      </c>
      <c r="JY236" s="390" t="str">
        <f t="shared" si="610"/>
        <v/>
      </c>
      <c r="JZ236" s="391" t="str">
        <f t="shared" si="611"/>
        <v/>
      </c>
      <c r="KA236" s="392" t="str">
        <f t="shared" si="612"/>
        <v/>
      </c>
      <c r="KB236" s="393" t="str">
        <f t="shared" si="613"/>
        <v/>
      </c>
      <c r="KC236" s="394" t="str">
        <f t="shared" si="614"/>
        <v/>
      </c>
      <c r="KD236" s="386" t="str">
        <f t="shared" si="615"/>
        <v/>
      </c>
      <c r="KE236" s="395"/>
      <c r="KF236" s="420"/>
      <c r="KG236" s="387" t="str">
        <f t="shared" si="596"/>
        <v/>
      </c>
      <c r="KH236" s="388" t="str">
        <f t="shared" si="597"/>
        <v/>
      </c>
      <c r="KI236" s="419" t="str">
        <f t="shared" si="598"/>
        <v/>
      </c>
      <c r="KJ236" s="396" t="str">
        <f t="shared" si="599"/>
        <v/>
      </c>
      <c r="KK236" s="390" t="str">
        <f t="shared" si="600"/>
        <v/>
      </c>
      <c r="KL236" s="391" t="str">
        <f t="shared" si="616"/>
        <v/>
      </c>
      <c r="KM236" s="392" t="str">
        <f t="shared" si="601"/>
        <v/>
      </c>
      <c r="KN236" s="393" t="str">
        <f t="shared" si="602"/>
        <v/>
      </c>
      <c r="KO236" s="394" t="str">
        <f t="shared" si="603"/>
        <v/>
      </c>
      <c r="KP236" s="386" t="str">
        <f t="shared" si="604"/>
        <v/>
      </c>
      <c r="KQ236" s="395"/>
      <c r="KR236" s="420"/>
    </row>
    <row r="237" spans="1:304" ht="13.5" customHeight="1">
      <c r="A237" s="385"/>
      <c r="B237" s="420" t="s">
        <v>1474</v>
      </c>
      <c r="E237" s="387" t="str">
        <f t="shared" si="499"/>
        <v/>
      </c>
      <c r="F237" s="399"/>
      <c r="G237" s="396"/>
      <c r="H237" s="397"/>
      <c r="I237" s="400"/>
      <c r="J237" s="403"/>
      <c r="K237" s="401"/>
      <c r="L237" s="393"/>
      <c r="M237" s="402"/>
      <c r="O237" s="397"/>
      <c r="Q237" s="387" t="str">
        <f t="shared" si="500"/>
        <v/>
      </c>
      <c r="R237" s="399"/>
      <c r="S237" s="396"/>
      <c r="T237" s="397"/>
      <c r="U237" s="400"/>
      <c r="V237" s="403"/>
      <c r="W237" s="401"/>
      <c r="X237" s="393"/>
      <c r="Y237" s="402"/>
      <c r="AA237" s="397"/>
      <c r="AB237" s="415"/>
      <c r="AC237" s="387" t="str">
        <f t="shared" si="501"/>
        <v/>
      </c>
      <c r="AD237" s="399"/>
      <c r="AE237" s="396"/>
      <c r="AF237" s="397"/>
      <c r="AG237" s="400"/>
      <c r="AH237" s="391" t="s">
        <v>292</v>
      </c>
      <c r="AI237" s="401"/>
      <c r="AJ237" s="393"/>
      <c r="AK237" s="402"/>
      <c r="AL237" s="386"/>
      <c r="AM237" s="397"/>
      <c r="AN237" s="386"/>
      <c r="AO237" s="387" t="str">
        <f t="shared" si="502"/>
        <v/>
      </c>
      <c r="AP237" s="399"/>
      <c r="AQ237" s="396"/>
      <c r="AR237" s="397"/>
      <c r="AS237" s="400"/>
      <c r="AT237" s="391" t="s">
        <v>292</v>
      </c>
      <c r="AU237" s="401"/>
      <c r="AV237" s="393"/>
      <c r="AW237" s="402"/>
      <c r="AX237" s="386"/>
      <c r="AY237" s="397"/>
      <c r="AZ237" s="415"/>
      <c r="BA237" s="387" t="str">
        <f t="shared" si="503"/>
        <v/>
      </c>
      <c r="BB237" s="399"/>
      <c r="BC237" s="396"/>
      <c r="BD237" s="397"/>
      <c r="BE237" s="400"/>
      <c r="BF237" s="403"/>
      <c r="BG237" s="401"/>
      <c r="BH237" s="393"/>
      <c r="BI237" s="402"/>
      <c r="BJ237" s="386"/>
      <c r="BK237" s="397"/>
      <c r="BL237" s="415"/>
      <c r="BM237" s="387" t="str">
        <f t="shared" si="504"/>
        <v/>
      </c>
      <c r="BN237" s="399"/>
      <c r="BO237" s="396"/>
      <c r="BP237" s="397"/>
      <c r="BQ237" s="400"/>
      <c r="BR237" s="403"/>
      <c r="BS237" s="401"/>
      <c r="BT237" s="393"/>
      <c r="BU237" s="402"/>
      <c r="BV237" s="386"/>
      <c r="BW237" s="397"/>
      <c r="BX237" s="386"/>
      <c r="BY237" s="387" t="str">
        <f t="shared" si="505"/>
        <v/>
      </c>
      <c r="BZ237" s="399"/>
      <c r="CA237" s="396"/>
      <c r="CB237" s="397"/>
      <c r="CC237" s="400"/>
      <c r="CD237" s="391" t="s">
        <v>292</v>
      </c>
      <c r="CE237" s="401"/>
      <c r="CF237" s="393"/>
      <c r="CG237" s="402"/>
      <c r="CH237" s="386"/>
      <c r="CI237" s="397"/>
      <c r="CJ237" s="386"/>
      <c r="CK237" s="387" t="str">
        <f t="shared" si="506"/>
        <v/>
      </c>
      <c r="CL237" s="399"/>
      <c r="CM237" s="396"/>
      <c r="CN237" s="397"/>
      <c r="CO237" s="400"/>
      <c r="CP237" s="391" t="s">
        <v>292</v>
      </c>
      <c r="CQ237" s="401"/>
      <c r="CR237" s="393"/>
      <c r="CS237" s="402"/>
      <c r="CT237" s="386"/>
      <c r="CU237" s="397"/>
      <c r="CV237" s="386"/>
      <c r="CW237" s="387" t="str">
        <f t="shared" si="507"/>
        <v/>
      </c>
      <c r="CX237" s="388" t="s">
        <v>292</v>
      </c>
      <c r="CY237" s="396"/>
      <c r="CZ237" s="397"/>
      <c r="DA237" s="400"/>
      <c r="DB237" s="391" t="s">
        <v>292</v>
      </c>
      <c r="DC237" s="401"/>
      <c r="DD237" s="393"/>
      <c r="DE237" s="402"/>
      <c r="DF237" s="386"/>
      <c r="DG237" s="397"/>
      <c r="DH237" s="415"/>
      <c r="DI237" s="387" t="str">
        <f t="shared" si="508"/>
        <v/>
      </c>
      <c r="DJ237" s="388" t="s">
        <v>292</v>
      </c>
      <c r="DK237" s="396"/>
      <c r="DL237" s="397"/>
      <c r="DM237" s="400"/>
      <c r="DN237" s="391" t="s">
        <v>292</v>
      </c>
      <c r="DO237" s="401"/>
      <c r="DP237" s="393"/>
      <c r="DQ237" s="402"/>
      <c r="DR237" s="386"/>
      <c r="DS237" s="397"/>
      <c r="DT237" s="415"/>
      <c r="DU237" s="387" t="str">
        <f t="shared" si="509"/>
        <v/>
      </c>
      <c r="DV237" s="399"/>
      <c r="DW237" s="396"/>
      <c r="DX237" s="397"/>
      <c r="DY237" s="400"/>
      <c r="DZ237" s="391" t="s">
        <v>292</v>
      </c>
      <c r="EA237" s="401"/>
      <c r="EB237" s="393"/>
      <c r="EC237" s="402"/>
      <c r="ED237" s="386"/>
      <c r="EE237" s="397"/>
      <c r="EF237" s="415"/>
      <c r="EG237" s="387" t="str">
        <f t="shared" si="510"/>
        <v/>
      </c>
      <c r="EH237" s="388" t="s">
        <v>292</v>
      </c>
      <c r="EI237" s="396"/>
      <c r="EJ237" s="397"/>
      <c r="EK237" s="400"/>
      <c r="EL237" s="391" t="s">
        <v>292</v>
      </c>
      <c r="EM237" s="401"/>
      <c r="EN237" s="393"/>
      <c r="EO237" s="402"/>
      <c r="EP237" s="386" t="s">
        <v>292</v>
      </c>
      <c r="EQ237" s="397"/>
      <c r="ER237" s="415"/>
      <c r="ES237" s="387" t="str">
        <f t="shared" si="511"/>
        <v/>
      </c>
      <c r="ET237" s="388" t="s">
        <v>292</v>
      </c>
      <c r="EU237" s="396"/>
      <c r="EV237" s="397"/>
      <c r="EW237" s="400"/>
      <c r="EX237" s="391" t="s">
        <v>292</v>
      </c>
      <c r="EY237" s="401"/>
      <c r="EZ237" s="393"/>
      <c r="FA237" s="402"/>
      <c r="FB237" s="386"/>
      <c r="FC237" s="397"/>
      <c r="FD237" s="415"/>
      <c r="FE237" s="387" t="str">
        <f t="shared" si="512"/>
        <v/>
      </c>
      <c r="FF237" s="388" t="s">
        <v>292</v>
      </c>
      <c r="FG237" s="396"/>
      <c r="FH237" s="397"/>
      <c r="FI237" s="390" t="s">
        <v>292</v>
      </c>
      <c r="FJ237" s="391" t="s">
        <v>292</v>
      </c>
      <c r="FK237" s="392" t="s">
        <v>292</v>
      </c>
      <c r="FL237" s="393" t="s">
        <v>292</v>
      </c>
      <c r="FM237" s="394" t="s">
        <v>292</v>
      </c>
      <c r="FN237" s="386" t="s">
        <v>292</v>
      </c>
      <c r="FO237" s="397"/>
      <c r="FP237" s="415"/>
      <c r="FQ237" s="387" t="str">
        <f t="shared" si="513"/>
        <v/>
      </c>
      <c r="FR237" s="388" t="s">
        <v>292</v>
      </c>
      <c r="FS237" s="396"/>
      <c r="FT237" s="397"/>
      <c r="FU237" s="390" t="s">
        <v>292</v>
      </c>
      <c r="FV237" s="391" t="s">
        <v>292</v>
      </c>
      <c r="FW237" s="392" t="s">
        <v>292</v>
      </c>
      <c r="FX237" s="393" t="s">
        <v>292</v>
      </c>
      <c r="FY237" s="394" t="s">
        <v>292</v>
      </c>
      <c r="FZ237" s="386" t="s">
        <v>292</v>
      </c>
      <c r="GA237" s="395"/>
      <c r="GB237" s="415"/>
      <c r="GC237" s="387" t="str">
        <f t="shared" si="514"/>
        <v/>
      </c>
      <c r="GD237" s="388" t="s">
        <v>292</v>
      </c>
      <c r="GE237" s="396"/>
      <c r="GF237" s="397"/>
      <c r="GG237" s="400"/>
      <c r="GH237" s="391" t="s">
        <v>292</v>
      </c>
      <c r="GI237" s="401"/>
      <c r="GJ237" s="393"/>
      <c r="GK237" s="402"/>
      <c r="GL237" s="386"/>
      <c r="GM237" s="397"/>
      <c r="GN237" s="415"/>
      <c r="GO237" s="387" t="str">
        <f t="shared" si="515"/>
        <v/>
      </c>
      <c r="GP237" s="388" t="s">
        <v>292</v>
      </c>
      <c r="GQ237" s="396"/>
      <c r="GR237" s="397"/>
      <c r="GS237" s="390" t="s">
        <v>292</v>
      </c>
      <c r="GT237" s="391" t="s">
        <v>292</v>
      </c>
      <c r="GU237" s="392" t="s">
        <v>292</v>
      </c>
      <c r="GV237" s="393" t="s">
        <v>292</v>
      </c>
      <c r="GW237" s="394" t="s">
        <v>292</v>
      </c>
      <c r="GX237" s="386" t="s">
        <v>292</v>
      </c>
      <c r="GY237" s="395"/>
      <c r="GZ237" s="415"/>
      <c r="HA237" s="387" t="str">
        <f t="shared" si="516"/>
        <v/>
      </c>
      <c r="HB237" s="388" t="s">
        <v>292</v>
      </c>
      <c r="HC237" s="396"/>
      <c r="HD237" s="397"/>
      <c r="HE237" s="390" t="s">
        <v>292</v>
      </c>
      <c r="HF237" s="391" t="s">
        <v>292</v>
      </c>
      <c r="HG237" s="392" t="s">
        <v>292</v>
      </c>
      <c r="HH237" s="393" t="s">
        <v>292</v>
      </c>
      <c r="HI237" s="394" t="s">
        <v>292</v>
      </c>
      <c r="HJ237" s="386" t="s">
        <v>292</v>
      </c>
      <c r="HK237" s="397"/>
      <c r="HM237" s="387">
        <f t="shared" si="517"/>
        <v>40788</v>
      </c>
      <c r="HN237" s="388" t="s">
        <v>1471</v>
      </c>
      <c r="HO237" s="396">
        <v>40644</v>
      </c>
      <c r="HP237" s="389">
        <v>40788</v>
      </c>
      <c r="HQ237" s="390" t="s">
        <v>1591</v>
      </c>
      <c r="HR237" s="391" t="s">
        <v>664</v>
      </c>
      <c r="HS237" s="392" t="s">
        <v>615</v>
      </c>
      <c r="HT237" s="393" t="s">
        <v>1336</v>
      </c>
      <c r="HU237" s="394" t="s">
        <v>1592</v>
      </c>
      <c r="HV237" s="386" t="s">
        <v>292</v>
      </c>
      <c r="HW237" s="395"/>
      <c r="HY237" s="387">
        <f t="shared" si="518"/>
        <v>41269</v>
      </c>
      <c r="HZ237" s="388" t="s">
        <v>1472</v>
      </c>
      <c r="IA237" s="419">
        <v>40788</v>
      </c>
      <c r="IB237" s="419">
        <v>40797</v>
      </c>
      <c r="IC237" s="390" t="s">
        <v>1527</v>
      </c>
      <c r="ID237" s="391" t="s">
        <v>622</v>
      </c>
      <c r="IE237" s="392" t="s">
        <v>615</v>
      </c>
      <c r="IF237" s="393" t="s">
        <v>1336</v>
      </c>
      <c r="IG237" s="394" t="s">
        <v>1528</v>
      </c>
      <c r="IH237" s="386" t="s">
        <v>292</v>
      </c>
      <c r="II237" s="395"/>
      <c r="IJ237" s="420"/>
      <c r="IK237" s="387" t="str">
        <f t="shared" si="519"/>
        <v/>
      </c>
      <c r="IL237" s="388" t="s">
        <v>292</v>
      </c>
      <c r="IO237" s="390" t="s">
        <v>292</v>
      </c>
      <c r="IP237" s="391" t="s">
        <v>292</v>
      </c>
      <c r="IQ237" s="392" t="s">
        <v>292</v>
      </c>
      <c r="IR237" s="393" t="s">
        <v>292</v>
      </c>
      <c r="IS237" s="394" t="s">
        <v>292</v>
      </c>
      <c r="IT237" s="386" t="s">
        <v>292</v>
      </c>
      <c r="IU237" s="395"/>
      <c r="IV237" s="364" t="s">
        <v>292</v>
      </c>
      <c r="IW237" s="387" t="str">
        <f t="shared" si="704"/>
        <v/>
      </c>
      <c r="IX237" s="388" t="str">
        <f t="shared" si="705"/>
        <v/>
      </c>
      <c r="IY237" s="419" t="str">
        <f t="shared" si="706"/>
        <v/>
      </c>
      <c r="IZ237" s="396" t="str">
        <f t="shared" si="707"/>
        <v/>
      </c>
      <c r="JA237" s="390" t="str">
        <f t="shared" si="708"/>
        <v/>
      </c>
      <c r="JB237" s="391" t="str">
        <f t="shared" si="709"/>
        <v/>
      </c>
      <c r="JC237" s="392" t="str">
        <f t="shared" si="710"/>
        <v/>
      </c>
      <c r="JD237" s="393" t="str">
        <f t="shared" si="711"/>
        <v/>
      </c>
      <c r="JE237" s="394" t="str">
        <f t="shared" si="687"/>
        <v/>
      </c>
      <c r="JF237" s="386" t="str">
        <f t="shared" si="712"/>
        <v/>
      </c>
      <c r="JG237" s="395"/>
      <c r="JH237" s="420" t="s">
        <v>292</v>
      </c>
      <c r="JI237" s="387" t="str">
        <f t="shared" si="619"/>
        <v/>
      </c>
      <c r="JJ237" s="388" t="str">
        <f t="shared" si="620"/>
        <v/>
      </c>
      <c r="JK237" s="419" t="str">
        <f t="shared" si="621"/>
        <v/>
      </c>
      <c r="JL237" s="396" t="str">
        <f t="shared" si="622"/>
        <v/>
      </c>
      <c r="JM237" s="390" t="str">
        <f t="shared" si="623"/>
        <v/>
      </c>
      <c r="JN237" s="391" t="str">
        <f t="shared" si="624"/>
        <v/>
      </c>
      <c r="JO237" s="392" t="str">
        <f t="shared" si="625"/>
        <v/>
      </c>
      <c r="JP237" s="393" t="str">
        <f t="shared" si="626"/>
        <v/>
      </c>
      <c r="JQ237" s="394" t="str">
        <f t="shared" si="627"/>
        <v/>
      </c>
      <c r="JR237" s="386" t="str">
        <f t="shared" si="628"/>
        <v/>
      </c>
      <c r="JS237" s="395"/>
      <c r="JT237" s="420" t="s">
        <v>292</v>
      </c>
      <c r="JU237" s="387" t="str">
        <f t="shared" si="606"/>
        <v/>
      </c>
      <c r="JV237" s="388" t="str">
        <f t="shared" si="607"/>
        <v/>
      </c>
      <c r="JW237" s="419" t="str">
        <f t="shared" si="608"/>
        <v/>
      </c>
      <c r="JX237" s="396" t="str">
        <f t="shared" si="609"/>
        <v/>
      </c>
      <c r="JY237" s="390" t="str">
        <f t="shared" si="610"/>
        <v/>
      </c>
      <c r="JZ237" s="391" t="str">
        <f t="shared" si="611"/>
        <v/>
      </c>
      <c r="KA237" s="392" t="str">
        <f t="shared" si="612"/>
        <v/>
      </c>
      <c r="KB237" s="393" t="str">
        <f t="shared" si="613"/>
        <v/>
      </c>
      <c r="KC237" s="394" t="str">
        <f t="shared" si="614"/>
        <v/>
      </c>
      <c r="KD237" s="386" t="str">
        <f t="shared" si="615"/>
        <v/>
      </c>
      <c r="KE237" s="395"/>
      <c r="KG237" s="387" t="str">
        <f t="shared" si="596"/>
        <v/>
      </c>
      <c r="KH237" s="388" t="str">
        <f t="shared" si="597"/>
        <v/>
      </c>
      <c r="KI237" s="419" t="str">
        <f t="shared" si="598"/>
        <v/>
      </c>
      <c r="KJ237" s="396" t="str">
        <f t="shared" si="599"/>
        <v/>
      </c>
      <c r="KK237" s="390" t="str">
        <f t="shared" si="600"/>
        <v/>
      </c>
      <c r="KL237" s="391" t="str">
        <f t="shared" si="616"/>
        <v/>
      </c>
      <c r="KM237" s="392" t="str">
        <f t="shared" si="601"/>
        <v/>
      </c>
      <c r="KN237" s="393" t="str">
        <f t="shared" si="602"/>
        <v/>
      </c>
      <c r="KO237" s="394" t="str">
        <f t="shared" si="603"/>
        <v/>
      </c>
      <c r="KP237" s="386" t="str">
        <f t="shared" si="604"/>
        <v/>
      </c>
      <c r="KQ237" s="395"/>
    </row>
    <row r="238" spans="1:304" ht="13.5" customHeight="1">
      <c r="A238" s="385"/>
      <c r="B238" s="420" t="s">
        <v>1474</v>
      </c>
      <c r="E238" s="387" t="str">
        <f t="shared" si="499"/>
        <v/>
      </c>
      <c r="F238" s="399"/>
      <c r="G238" s="396"/>
      <c r="H238" s="397"/>
      <c r="I238" s="400"/>
      <c r="J238" s="403"/>
      <c r="K238" s="401"/>
      <c r="L238" s="393"/>
      <c r="M238" s="402"/>
      <c r="O238" s="397"/>
      <c r="Q238" s="387" t="str">
        <f t="shared" si="500"/>
        <v/>
      </c>
      <c r="R238" s="399"/>
      <c r="S238" s="396"/>
      <c r="T238" s="397"/>
      <c r="U238" s="400"/>
      <c r="V238" s="403"/>
      <c r="W238" s="401"/>
      <c r="X238" s="393"/>
      <c r="Y238" s="402"/>
      <c r="AA238" s="397"/>
      <c r="AB238" s="415"/>
      <c r="AC238" s="387" t="str">
        <f t="shared" si="501"/>
        <v/>
      </c>
      <c r="AD238" s="399"/>
      <c r="AE238" s="396"/>
      <c r="AF238" s="397"/>
      <c r="AG238" s="400"/>
      <c r="AH238" s="391" t="s">
        <v>292</v>
      </c>
      <c r="AI238" s="401"/>
      <c r="AJ238" s="393"/>
      <c r="AK238" s="402"/>
      <c r="AL238" s="386"/>
      <c r="AM238" s="397"/>
      <c r="AN238" s="386"/>
      <c r="AO238" s="387" t="str">
        <f t="shared" si="502"/>
        <v/>
      </c>
      <c r="AP238" s="399"/>
      <c r="AQ238" s="396"/>
      <c r="AR238" s="397"/>
      <c r="AS238" s="400"/>
      <c r="AT238" s="391" t="s">
        <v>292</v>
      </c>
      <c r="AU238" s="401"/>
      <c r="AV238" s="393"/>
      <c r="AW238" s="402"/>
      <c r="AX238" s="386"/>
      <c r="AY238" s="397"/>
      <c r="AZ238" s="415"/>
      <c r="BA238" s="387" t="str">
        <f t="shared" si="503"/>
        <v/>
      </c>
      <c r="BB238" s="399"/>
      <c r="BC238" s="396"/>
      <c r="BD238" s="397"/>
      <c r="BE238" s="400"/>
      <c r="BF238" s="403"/>
      <c r="BG238" s="401"/>
      <c r="BH238" s="393"/>
      <c r="BI238" s="402"/>
      <c r="BJ238" s="386"/>
      <c r="BK238" s="397"/>
      <c r="BL238" s="415"/>
      <c r="BM238" s="387" t="str">
        <f t="shared" si="504"/>
        <v/>
      </c>
      <c r="BN238" s="399"/>
      <c r="BO238" s="396"/>
      <c r="BP238" s="397"/>
      <c r="BQ238" s="400"/>
      <c r="BR238" s="403"/>
      <c r="BS238" s="401"/>
      <c r="BT238" s="393"/>
      <c r="BU238" s="402"/>
      <c r="BV238" s="386"/>
      <c r="BW238" s="397"/>
      <c r="BX238" s="386"/>
      <c r="BY238" s="387" t="str">
        <f t="shared" si="505"/>
        <v/>
      </c>
      <c r="BZ238" s="399"/>
      <c r="CA238" s="396"/>
      <c r="CB238" s="397"/>
      <c r="CC238" s="400"/>
      <c r="CD238" s="391" t="s">
        <v>292</v>
      </c>
      <c r="CE238" s="401"/>
      <c r="CF238" s="393"/>
      <c r="CG238" s="402"/>
      <c r="CH238" s="386"/>
      <c r="CI238" s="397"/>
      <c r="CJ238" s="386"/>
      <c r="CK238" s="387" t="str">
        <f t="shared" si="506"/>
        <v/>
      </c>
      <c r="CL238" s="399"/>
      <c r="CM238" s="396"/>
      <c r="CN238" s="397"/>
      <c r="CO238" s="400"/>
      <c r="CP238" s="391" t="s">
        <v>292</v>
      </c>
      <c r="CQ238" s="401"/>
      <c r="CR238" s="393"/>
      <c r="CS238" s="402"/>
      <c r="CT238" s="386"/>
      <c r="CU238" s="397"/>
      <c r="CV238" s="386"/>
      <c r="CW238" s="387" t="str">
        <f t="shared" si="507"/>
        <v/>
      </c>
      <c r="CX238" s="388" t="s">
        <v>292</v>
      </c>
      <c r="CY238" s="396"/>
      <c r="CZ238" s="397"/>
      <c r="DA238" s="400"/>
      <c r="DB238" s="391" t="s">
        <v>292</v>
      </c>
      <c r="DC238" s="401"/>
      <c r="DD238" s="393"/>
      <c r="DE238" s="402"/>
      <c r="DF238" s="386"/>
      <c r="DG238" s="397"/>
      <c r="DH238" s="415"/>
      <c r="DI238" s="387" t="str">
        <f t="shared" si="508"/>
        <v/>
      </c>
      <c r="DJ238" s="388" t="s">
        <v>292</v>
      </c>
      <c r="DK238" s="396"/>
      <c r="DL238" s="397"/>
      <c r="DM238" s="400"/>
      <c r="DN238" s="391" t="s">
        <v>292</v>
      </c>
      <c r="DO238" s="401"/>
      <c r="DP238" s="393"/>
      <c r="DQ238" s="402"/>
      <c r="DR238" s="386"/>
      <c r="DS238" s="397"/>
      <c r="DT238" s="415"/>
      <c r="DU238" s="387" t="str">
        <f t="shared" si="509"/>
        <v/>
      </c>
      <c r="DV238" s="399"/>
      <c r="DW238" s="396"/>
      <c r="DX238" s="397"/>
      <c r="DY238" s="400"/>
      <c r="DZ238" s="391" t="s">
        <v>292</v>
      </c>
      <c r="EA238" s="401"/>
      <c r="EB238" s="393"/>
      <c r="EC238" s="402"/>
      <c r="ED238" s="386"/>
      <c r="EE238" s="397"/>
      <c r="EF238" s="415"/>
      <c r="EG238" s="387" t="str">
        <f t="shared" si="510"/>
        <v/>
      </c>
      <c r="EH238" s="388" t="s">
        <v>292</v>
      </c>
      <c r="EI238" s="396"/>
      <c r="EJ238" s="397"/>
      <c r="EK238" s="400"/>
      <c r="EL238" s="391" t="s">
        <v>292</v>
      </c>
      <c r="EM238" s="401"/>
      <c r="EN238" s="393"/>
      <c r="EO238" s="402"/>
      <c r="EP238" s="386" t="s">
        <v>292</v>
      </c>
      <c r="EQ238" s="397"/>
      <c r="ER238" s="415"/>
      <c r="ES238" s="387" t="str">
        <f t="shared" si="511"/>
        <v/>
      </c>
      <c r="ET238" s="388" t="s">
        <v>292</v>
      </c>
      <c r="EU238" s="396"/>
      <c r="EV238" s="397"/>
      <c r="EW238" s="400"/>
      <c r="EX238" s="391" t="s">
        <v>292</v>
      </c>
      <c r="EY238" s="401"/>
      <c r="EZ238" s="393"/>
      <c r="FA238" s="402"/>
      <c r="FB238" s="386"/>
      <c r="FC238" s="397"/>
      <c r="FD238" s="415"/>
      <c r="FE238" s="387" t="str">
        <f t="shared" si="512"/>
        <v/>
      </c>
      <c r="FF238" s="388" t="s">
        <v>292</v>
      </c>
      <c r="FG238" s="396"/>
      <c r="FH238" s="397"/>
      <c r="FI238" s="390" t="s">
        <v>292</v>
      </c>
      <c r="FJ238" s="391" t="s">
        <v>292</v>
      </c>
      <c r="FK238" s="392" t="s">
        <v>292</v>
      </c>
      <c r="FL238" s="393" t="s">
        <v>292</v>
      </c>
      <c r="FM238" s="394" t="s">
        <v>292</v>
      </c>
      <c r="FN238" s="386" t="s">
        <v>292</v>
      </c>
      <c r="FO238" s="397"/>
      <c r="FP238" s="415"/>
      <c r="FQ238" s="387" t="str">
        <f t="shared" si="513"/>
        <v/>
      </c>
      <c r="FR238" s="388" t="s">
        <v>292</v>
      </c>
      <c r="FS238" s="396"/>
      <c r="FT238" s="397"/>
      <c r="FU238" s="390" t="s">
        <v>292</v>
      </c>
      <c r="FV238" s="391" t="s">
        <v>292</v>
      </c>
      <c r="FW238" s="392" t="s">
        <v>292</v>
      </c>
      <c r="FX238" s="393" t="s">
        <v>292</v>
      </c>
      <c r="FY238" s="394" t="s">
        <v>292</v>
      </c>
      <c r="FZ238" s="386" t="s">
        <v>292</v>
      </c>
      <c r="GA238" s="395"/>
      <c r="GB238" s="415"/>
      <c r="GC238" s="387" t="str">
        <f t="shared" si="514"/>
        <v/>
      </c>
      <c r="GD238" s="388" t="s">
        <v>292</v>
      </c>
      <c r="GE238" s="396"/>
      <c r="GF238" s="397"/>
      <c r="GG238" s="400"/>
      <c r="GH238" s="391" t="s">
        <v>292</v>
      </c>
      <c r="GI238" s="401"/>
      <c r="GJ238" s="393"/>
      <c r="GK238" s="402"/>
      <c r="GL238" s="386"/>
      <c r="GM238" s="397"/>
      <c r="GN238" s="415"/>
      <c r="GO238" s="387" t="str">
        <f t="shared" si="515"/>
        <v/>
      </c>
      <c r="GP238" s="388" t="s">
        <v>292</v>
      </c>
      <c r="GQ238" s="396"/>
      <c r="GR238" s="397"/>
      <c r="GS238" s="390" t="s">
        <v>292</v>
      </c>
      <c r="GT238" s="391" t="s">
        <v>292</v>
      </c>
      <c r="GU238" s="392" t="s">
        <v>292</v>
      </c>
      <c r="GV238" s="393" t="s">
        <v>292</v>
      </c>
      <c r="GW238" s="394" t="s">
        <v>292</v>
      </c>
      <c r="GX238" s="386" t="s">
        <v>292</v>
      </c>
      <c r="GY238" s="395"/>
      <c r="GZ238" s="415"/>
      <c r="HA238" s="387" t="str">
        <f t="shared" si="516"/>
        <v/>
      </c>
      <c r="HB238" s="388" t="s">
        <v>292</v>
      </c>
      <c r="HC238" s="396"/>
      <c r="HD238" s="397"/>
      <c r="HE238" s="390" t="s">
        <v>292</v>
      </c>
      <c r="HF238" s="391" t="s">
        <v>292</v>
      </c>
      <c r="HG238" s="392" t="s">
        <v>292</v>
      </c>
      <c r="HH238" s="393" t="s">
        <v>292</v>
      </c>
      <c r="HI238" s="394" t="s">
        <v>292</v>
      </c>
      <c r="HJ238" s="386" t="s">
        <v>292</v>
      </c>
      <c r="HK238" s="397"/>
      <c r="HM238" s="387" t="str">
        <f t="shared" si="517"/>
        <v/>
      </c>
      <c r="HN238" s="388" t="s">
        <v>292</v>
      </c>
      <c r="HO238" s="396"/>
      <c r="HP238" s="389"/>
      <c r="HQ238" s="390" t="s">
        <v>292</v>
      </c>
      <c r="HR238" s="391" t="s">
        <v>292</v>
      </c>
      <c r="HS238" s="392" t="s">
        <v>292</v>
      </c>
      <c r="HT238" s="393" t="s">
        <v>292</v>
      </c>
      <c r="HU238" s="394" t="s">
        <v>292</v>
      </c>
      <c r="HV238" s="386" t="s">
        <v>292</v>
      </c>
      <c r="HW238" s="395"/>
      <c r="HY238" s="387">
        <f t="shared" si="518"/>
        <v>41269</v>
      </c>
      <c r="HZ238" s="388" t="s">
        <v>1472</v>
      </c>
      <c r="IA238" s="419">
        <v>40797</v>
      </c>
      <c r="IB238" s="419">
        <v>41269</v>
      </c>
      <c r="IC238" s="390" t="s">
        <v>1531</v>
      </c>
      <c r="ID238" s="391" t="s">
        <v>1491</v>
      </c>
      <c r="IE238" s="392" t="s">
        <v>615</v>
      </c>
      <c r="IF238" s="393" t="s">
        <v>1336</v>
      </c>
      <c r="IG238" s="394" t="s">
        <v>1532</v>
      </c>
      <c r="IH238" s="386" t="s">
        <v>292</v>
      </c>
      <c r="II238" s="395"/>
      <c r="IJ238" s="420"/>
      <c r="IK238" s="387" t="str">
        <f t="shared" si="519"/>
        <v/>
      </c>
      <c r="IL238" s="388" t="s">
        <v>292</v>
      </c>
      <c r="IM238" s="419"/>
      <c r="IN238" s="419"/>
      <c r="IO238" s="390" t="s">
        <v>292</v>
      </c>
      <c r="IP238" s="391" t="s">
        <v>292</v>
      </c>
      <c r="IQ238" s="392" t="s">
        <v>292</v>
      </c>
      <c r="IR238" s="393" t="s">
        <v>292</v>
      </c>
      <c r="IS238" s="394" t="s">
        <v>292</v>
      </c>
      <c r="IT238" s="386" t="s">
        <v>292</v>
      </c>
      <c r="IU238" s="395"/>
      <c r="IV238" s="420" t="s">
        <v>292</v>
      </c>
      <c r="IW238" s="387" t="str">
        <f t="shared" si="704"/>
        <v/>
      </c>
      <c r="IX238" s="388" t="str">
        <f t="shared" si="705"/>
        <v/>
      </c>
      <c r="IY238" s="419" t="str">
        <f t="shared" si="706"/>
        <v/>
      </c>
      <c r="IZ238" s="396" t="str">
        <f t="shared" si="707"/>
        <v/>
      </c>
      <c r="JA238" s="390" t="str">
        <f t="shared" si="708"/>
        <v/>
      </c>
      <c r="JB238" s="391" t="str">
        <f t="shared" si="709"/>
        <v/>
      </c>
      <c r="JC238" s="392" t="str">
        <f t="shared" si="710"/>
        <v/>
      </c>
      <c r="JD238" s="393" t="str">
        <f t="shared" si="711"/>
        <v/>
      </c>
      <c r="JE238" s="394" t="str">
        <f t="shared" si="687"/>
        <v/>
      </c>
      <c r="JF238" s="386" t="str">
        <f t="shared" si="712"/>
        <v/>
      </c>
      <c r="JG238" s="395"/>
      <c r="JH238" s="420" t="s">
        <v>292</v>
      </c>
      <c r="JI238" s="387" t="str">
        <f t="shared" si="619"/>
        <v/>
      </c>
      <c r="JJ238" s="388" t="str">
        <f t="shared" si="620"/>
        <v/>
      </c>
      <c r="JK238" s="419" t="str">
        <f t="shared" si="621"/>
        <v/>
      </c>
      <c r="JL238" s="396" t="str">
        <f t="shared" si="622"/>
        <v/>
      </c>
      <c r="JM238" s="390" t="str">
        <f t="shared" si="623"/>
        <v/>
      </c>
      <c r="JN238" s="391" t="str">
        <f t="shared" si="624"/>
        <v/>
      </c>
      <c r="JO238" s="392" t="str">
        <f t="shared" si="625"/>
        <v/>
      </c>
      <c r="JP238" s="393" t="str">
        <f t="shared" si="626"/>
        <v/>
      </c>
      <c r="JQ238" s="394" t="str">
        <f t="shared" si="627"/>
        <v/>
      </c>
      <c r="JR238" s="386" t="str">
        <f t="shared" si="628"/>
        <v/>
      </c>
      <c r="JS238" s="395"/>
      <c r="JT238" s="420" t="s">
        <v>292</v>
      </c>
      <c r="JU238" s="387" t="str">
        <f t="shared" si="606"/>
        <v/>
      </c>
      <c r="JV238" s="388" t="str">
        <f t="shared" si="607"/>
        <v/>
      </c>
      <c r="JW238" s="419" t="str">
        <f t="shared" si="608"/>
        <v/>
      </c>
      <c r="JX238" s="396" t="str">
        <f t="shared" si="609"/>
        <v/>
      </c>
      <c r="JY238" s="390" t="str">
        <f t="shared" si="610"/>
        <v/>
      </c>
      <c r="JZ238" s="391" t="str">
        <f t="shared" si="611"/>
        <v/>
      </c>
      <c r="KA238" s="392" t="str">
        <f t="shared" si="612"/>
        <v/>
      </c>
      <c r="KB238" s="393" t="str">
        <f t="shared" si="613"/>
        <v/>
      </c>
      <c r="KC238" s="394" t="str">
        <f t="shared" si="614"/>
        <v/>
      </c>
      <c r="KD238" s="386" t="str">
        <f t="shared" si="615"/>
        <v/>
      </c>
      <c r="KE238" s="395"/>
      <c r="KF238" s="420"/>
      <c r="KG238" s="387" t="str">
        <f t="shared" si="596"/>
        <v/>
      </c>
      <c r="KH238" s="388" t="str">
        <f t="shared" si="597"/>
        <v/>
      </c>
      <c r="KI238" s="419" t="str">
        <f t="shared" si="598"/>
        <v/>
      </c>
      <c r="KJ238" s="396" t="str">
        <f t="shared" si="599"/>
        <v/>
      </c>
      <c r="KK238" s="390" t="str">
        <f t="shared" si="600"/>
        <v/>
      </c>
      <c r="KL238" s="391" t="str">
        <f t="shared" si="616"/>
        <v/>
      </c>
      <c r="KM238" s="392" t="str">
        <f t="shared" si="601"/>
        <v/>
      </c>
      <c r="KN238" s="393" t="str">
        <f t="shared" si="602"/>
        <v/>
      </c>
      <c r="KO238" s="394" t="str">
        <f t="shared" si="603"/>
        <v/>
      </c>
      <c r="KP238" s="386" t="str">
        <f t="shared" si="604"/>
        <v/>
      </c>
      <c r="KQ238" s="395"/>
      <c r="KR238" s="420"/>
    </row>
    <row r="239" spans="1:304" ht="13.5" customHeight="1">
      <c r="A239" s="385"/>
      <c r="B239" s="420" t="s">
        <v>1475</v>
      </c>
      <c r="E239" s="387" t="str">
        <f t="shared" si="499"/>
        <v/>
      </c>
      <c r="F239" s="399"/>
      <c r="G239" s="396"/>
      <c r="H239" s="397"/>
      <c r="I239" s="400"/>
      <c r="J239" s="403"/>
      <c r="K239" s="401"/>
      <c r="L239" s="393"/>
      <c r="M239" s="402"/>
      <c r="O239" s="397"/>
      <c r="Q239" s="387" t="str">
        <f t="shared" si="500"/>
        <v/>
      </c>
      <c r="R239" s="399"/>
      <c r="S239" s="396"/>
      <c r="T239" s="397"/>
      <c r="U239" s="400"/>
      <c r="V239" s="403"/>
      <c r="W239" s="401"/>
      <c r="X239" s="393"/>
      <c r="Y239" s="402"/>
      <c r="AA239" s="397"/>
      <c r="AB239" s="415"/>
      <c r="AC239" s="387" t="str">
        <f t="shared" si="501"/>
        <v/>
      </c>
      <c r="AD239" s="399"/>
      <c r="AE239" s="396"/>
      <c r="AF239" s="397"/>
      <c r="AG239" s="400"/>
      <c r="AH239" s="391" t="s">
        <v>292</v>
      </c>
      <c r="AI239" s="401"/>
      <c r="AJ239" s="393"/>
      <c r="AK239" s="402"/>
      <c r="AL239" s="386"/>
      <c r="AM239" s="397"/>
      <c r="AN239" s="386"/>
      <c r="AO239" s="387" t="str">
        <f t="shared" si="502"/>
        <v/>
      </c>
      <c r="AP239" s="399"/>
      <c r="AQ239" s="396"/>
      <c r="AR239" s="397"/>
      <c r="AS239" s="400"/>
      <c r="AT239" s="391" t="s">
        <v>292</v>
      </c>
      <c r="AU239" s="401"/>
      <c r="AV239" s="393"/>
      <c r="AW239" s="402"/>
      <c r="AX239" s="386"/>
      <c r="AY239" s="397"/>
      <c r="AZ239" s="415"/>
      <c r="BA239" s="387" t="str">
        <f t="shared" si="503"/>
        <v/>
      </c>
      <c r="BB239" s="399"/>
      <c r="BC239" s="396"/>
      <c r="BD239" s="397"/>
      <c r="BE239" s="400"/>
      <c r="BF239" s="403"/>
      <c r="BG239" s="401"/>
      <c r="BH239" s="393"/>
      <c r="BI239" s="402"/>
      <c r="BJ239" s="386"/>
      <c r="BK239" s="397"/>
      <c r="BL239" s="415"/>
      <c r="BM239" s="387" t="str">
        <f t="shared" si="504"/>
        <v/>
      </c>
      <c r="BN239" s="399"/>
      <c r="BO239" s="396"/>
      <c r="BP239" s="397"/>
      <c r="BQ239" s="400"/>
      <c r="BR239" s="403"/>
      <c r="BS239" s="401"/>
      <c r="BT239" s="393"/>
      <c r="BU239" s="402"/>
      <c r="BV239" s="386"/>
      <c r="BW239" s="397"/>
      <c r="BX239" s="386"/>
      <c r="BY239" s="387" t="str">
        <f t="shared" si="505"/>
        <v/>
      </c>
      <c r="BZ239" s="399"/>
      <c r="CA239" s="396"/>
      <c r="CB239" s="397"/>
      <c r="CC239" s="400"/>
      <c r="CD239" s="391" t="s">
        <v>292</v>
      </c>
      <c r="CE239" s="401"/>
      <c r="CF239" s="393"/>
      <c r="CG239" s="402"/>
      <c r="CH239" s="386"/>
      <c r="CI239" s="397"/>
      <c r="CJ239" s="386"/>
      <c r="CK239" s="387" t="str">
        <f t="shared" si="506"/>
        <v/>
      </c>
      <c r="CL239" s="399"/>
      <c r="CM239" s="396"/>
      <c r="CN239" s="397"/>
      <c r="CO239" s="400"/>
      <c r="CP239" s="391" t="s">
        <v>292</v>
      </c>
      <c r="CQ239" s="401"/>
      <c r="CR239" s="393"/>
      <c r="CS239" s="402"/>
      <c r="CT239" s="386"/>
      <c r="CU239" s="397"/>
      <c r="CV239" s="386"/>
      <c r="CW239" s="387" t="str">
        <f t="shared" si="507"/>
        <v/>
      </c>
      <c r="CX239" s="388" t="s">
        <v>292</v>
      </c>
      <c r="CY239" s="396"/>
      <c r="CZ239" s="397"/>
      <c r="DA239" s="400"/>
      <c r="DB239" s="391" t="s">
        <v>292</v>
      </c>
      <c r="DC239" s="401"/>
      <c r="DD239" s="393"/>
      <c r="DE239" s="402"/>
      <c r="DF239" s="386"/>
      <c r="DG239" s="397"/>
      <c r="DH239" s="415"/>
      <c r="DI239" s="387" t="str">
        <f t="shared" si="508"/>
        <v/>
      </c>
      <c r="DJ239" s="388" t="s">
        <v>292</v>
      </c>
      <c r="DK239" s="396"/>
      <c r="DL239" s="397"/>
      <c r="DM239" s="400"/>
      <c r="DN239" s="391" t="s">
        <v>292</v>
      </c>
      <c r="DO239" s="401"/>
      <c r="DP239" s="393"/>
      <c r="DQ239" s="402"/>
      <c r="DR239" s="386"/>
      <c r="DS239" s="397"/>
      <c r="DT239" s="415"/>
      <c r="DU239" s="387" t="str">
        <f t="shared" si="509"/>
        <v/>
      </c>
      <c r="DV239" s="399"/>
      <c r="DW239" s="396"/>
      <c r="DX239" s="397"/>
      <c r="DY239" s="400"/>
      <c r="DZ239" s="391" t="s">
        <v>292</v>
      </c>
      <c r="EA239" s="401"/>
      <c r="EB239" s="393"/>
      <c r="EC239" s="402"/>
      <c r="ED239" s="386"/>
      <c r="EE239" s="397"/>
      <c r="EF239" s="415"/>
      <c r="EG239" s="387" t="str">
        <f t="shared" si="510"/>
        <v/>
      </c>
      <c r="EH239" s="388" t="s">
        <v>292</v>
      </c>
      <c r="EI239" s="396"/>
      <c r="EJ239" s="397"/>
      <c r="EK239" s="400"/>
      <c r="EL239" s="391" t="s">
        <v>292</v>
      </c>
      <c r="EM239" s="401"/>
      <c r="EN239" s="393"/>
      <c r="EO239" s="402"/>
      <c r="EP239" s="386" t="s">
        <v>292</v>
      </c>
      <c r="EQ239" s="397"/>
      <c r="ER239" s="415"/>
      <c r="ES239" s="387" t="str">
        <f t="shared" si="511"/>
        <v/>
      </c>
      <c r="ET239" s="388" t="s">
        <v>292</v>
      </c>
      <c r="EU239" s="396"/>
      <c r="EV239" s="397"/>
      <c r="EW239" s="400"/>
      <c r="EX239" s="391" t="s">
        <v>292</v>
      </c>
      <c r="EY239" s="401"/>
      <c r="EZ239" s="393"/>
      <c r="FA239" s="402"/>
      <c r="FB239" s="386"/>
      <c r="FC239" s="397"/>
      <c r="FD239" s="415"/>
      <c r="FE239" s="387" t="str">
        <f t="shared" si="512"/>
        <v/>
      </c>
      <c r="FF239" s="388" t="s">
        <v>292</v>
      </c>
      <c r="FG239" s="396"/>
      <c r="FH239" s="397"/>
      <c r="FI239" s="390" t="s">
        <v>292</v>
      </c>
      <c r="FJ239" s="391" t="s">
        <v>292</v>
      </c>
      <c r="FK239" s="392" t="s">
        <v>292</v>
      </c>
      <c r="FL239" s="393" t="s">
        <v>292</v>
      </c>
      <c r="FM239" s="394" t="s">
        <v>292</v>
      </c>
      <c r="FN239" s="386" t="s">
        <v>292</v>
      </c>
      <c r="FO239" s="397"/>
      <c r="FP239" s="415"/>
      <c r="FQ239" s="387" t="str">
        <f t="shared" si="513"/>
        <v/>
      </c>
      <c r="FR239" s="388" t="s">
        <v>292</v>
      </c>
      <c r="FS239" s="396"/>
      <c r="FT239" s="397"/>
      <c r="FU239" s="390" t="s">
        <v>292</v>
      </c>
      <c r="FV239" s="391" t="s">
        <v>292</v>
      </c>
      <c r="FW239" s="392" t="s">
        <v>292</v>
      </c>
      <c r="FX239" s="393" t="s">
        <v>292</v>
      </c>
      <c r="FY239" s="394" t="s">
        <v>292</v>
      </c>
      <c r="FZ239" s="386" t="s">
        <v>292</v>
      </c>
      <c r="GA239" s="395"/>
      <c r="GB239" s="415"/>
      <c r="GC239" s="387" t="str">
        <f t="shared" si="514"/>
        <v/>
      </c>
      <c r="GD239" s="388" t="s">
        <v>292</v>
      </c>
      <c r="GE239" s="396"/>
      <c r="GF239" s="397"/>
      <c r="GG239" s="400"/>
      <c r="GH239" s="391" t="s">
        <v>292</v>
      </c>
      <c r="GI239" s="401"/>
      <c r="GJ239" s="393"/>
      <c r="GK239" s="402"/>
      <c r="GL239" s="386"/>
      <c r="GM239" s="397"/>
      <c r="GN239" s="415"/>
      <c r="GO239" s="387" t="str">
        <f t="shared" si="515"/>
        <v/>
      </c>
      <c r="GP239" s="388" t="s">
        <v>292</v>
      </c>
      <c r="GQ239" s="396"/>
      <c r="GR239" s="397"/>
      <c r="GS239" s="390" t="s">
        <v>292</v>
      </c>
      <c r="GT239" s="391" t="s">
        <v>292</v>
      </c>
      <c r="GU239" s="392" t="s">
        <v>292</v>
      </c>
      <c r="GV239" s="393" t="s">
        <v>292</v>
      </c>
      <c r="GW239" s="394" t="s">
        <v>292</v>
      </c>
      <c r="GX239" s="386" t="s">
        <v>292</v>
      </c>
      <c r="GY239" s="395"/>
      <c r="GZ239" s="415"/>
      <c r="HA239" s="387" t="str">
        <f t="shared" si="516"/>
        <v/>
      </c>
      <c r="HB239" s="388" t="s">
        <v>292</v>
      </c>
      <c r="HC239" s="396"/>
      <c r="HD239" s="397"/>
      <c r="HE239" s="390" t="s">
        <v>292</v>
      </c>
      <c r="HF239" s="391" t="s">
        <v>292</v>
      </c>
      <c r="HG239" s="392" t="s">
        <v>292</v>
      </c>
      <c r="HH239" s="393" t="s">
        <v>292</v>
      </c>
      <c r="HI239" s="394" t="s">
        <v>292</v>
      </c>
      <c r="HJ239" s="386" t="s">
        <v>292</v>
      </c>
      <c r="HK239" s="397"/>
      <c r="HM239" s="387">
        <f t="shared" si="517"/>
        <v>40788</v>
      </c>
      <c r="HN239" s="388" t="s">
        <v>1471</v>
      </c>
      <c r="HO239" s="396">
        <v>40721</v>
      </c>
      <c r="HP239" s="389">
        <v>40729</v>
      </c>
      <c r="HQ239" s="390" t="s">
        <v>1545</v>
      </c>
      <c r="HR239" s="391" t="s">
        <v>625</v>
      </c>
      <c r="HS239" s="392" t="s">
        <v>615</v>
      </c>
      <c r="HT239" s="393" t="s">
        <v>1336</v>
      </c>
      <c r="HU239" s="394" t="s">
        <v>1546</v>
      </c>
      <c r="HV239" s="386" t="s">
        <v>292</v>
      </c>
      <c r="HW239" s="395"/>
      <c r="HY239" s="387">
        <f t="shared" si="518"/>
        <v>41269</v>
      </c>
      <c r="HZ239" s="388" t="s">
        <v>1472</v>
      </c>
      <c r="IA239" s="419">
        <v>40788</v>
      </c>
      <c r="IB239" s="419">
        <v>40949</v>
      </c>
      <c r="IC239" s="390" t="s">
        <v>1583</v>
      </c>
      <c r="ID239" s="391" t="s">
        <v>619</v>
      </c>
      <c r="IE239" s="392" t="s">
        <v>615</v>
      </c>
      <c r="IF239" s="393" t="s">
        <v>1336</v>
      </c>
      <c r="IG239" s="394" t="s">
        <v>1584</v>
      </c>
      <c r="IH239" s="386" t="s">
        <v>292</v>
      </c>
      <c r="II239" s="395"/>
      <c r="IJ239" s="420"/>
      <c r="IK239" s="387" t="str">
        <f t="shared" si="519"/>
        <v/>
      </c>
      <c r="IL239" s="388" t="s">
        <v>292</v>
      </c>
      <c r="IM239" s="419"/>
      <c r="IN239" s="419"/>
      <c r="IO239" s="390" t="s">
        <v>292</v>
      </c>
      <c r="IP239" s="391" t="s">
        <v>292</v>
      </c>
      <c r="IQ239" s="392" t="s">
        <v>292</v>
      </c>
      <c r="IR239" s="393" t="s">
        <v>292</v>
      </c>
      <c r="IS239" s="394" t="s">
        <v>292</v>
      </c>
      <c r="IT239" s="386" t="s">
        <v>292</v>
      </c>
      <c r="IU239" s="395"/>
      <c r="IV239" s="420" t="s">
        <v>292</v>
      </c>
      <c r="IW239" s="387" t="str">
        <f t="shared" si="704"/>
        <v/>
      </c>
      <c r="IX239" s="388" t="str">
        <f t="shared" si="705"/>
        <v/>
      </c>
      <c r="IY239" s="419" t="str">
        <f t="shared" si="706"/>
        <v/>
      </c>
      <c r="IZ239" s="396" t="str">
        <f t="shared" si="707"/>
        <v/>
      </c>
      <c r="JA239" s="390" t="str">
        <f t="shared" si="708"/>
        <v/>
      </c>
      <c r="JB239" s="391" t="str">
        <f t="shared" si="709"/>
        <v/>
      </c>
      <c r="JC239" s="392" t="str">
        <f t="shared" si="710"/>
        <v/>
      </c>
      <c r="JD239" s="393" t="str">
        <f t="shared" si="711"/>
        <v/>
      </c>
      <c r="JE239" s="394" t="str">
        <f t="shared" si="687"/>
        <v/>
      </c>
      <c r="JF239" s="386" t="str">
        <f t="shared" si="712"/>
        <v/>
      </c>
      <c r="JG239" s="395"/>
      <c r="JH239" s="420" t="s">
        <v>292</v>
      </c>
      <c r="JI239" s="387" t="str">
        <f t="shared" si="619"/>
        <v/>
      </c>
      <c r="JJ239" s="388" t="str">
        <f t="shared" si="620"/>
        <v/>
      </c>
      <c r="JK239" s="419" t="str">
        <f t="shared" si="621"/>
        <v/>
      </c>
      <c r="JL239" s="396" t="str">
        <f t="shared" si="622"/>
        <v/>
      </c>
      <c r="JM239" s="390" t="str">
        <f t="shared" si="623"/>
        <v/>
      </c>
      <c r="JN239" s="391" t="str">
        <f t="shared" si="624"/>
        <v/>
      </c>
      <c r="JO239" s="392" t="str">
        <f t="shared" si="625"/>
        <v/>
      </c>
      <c r="JP239" s="393" t="str">
        <f t="shared" si="626"/>
        <v/>
      </c>
      <c r="JQ239" s="394" t="str">
        <f t="shared" si="627"/>
        <v/>
      </c>
      <c r="JR239" s="386" t="str">
        <f t="shared" si="628"/>
        <v/>
      </c>
      <c r="JS239" s="395"/>
      <c r="JT239" s="420" t="s">
        <v>292</v>
      </c>
      <c r="JU239" s="387" t="str">
        <f t="shared" si="606"/>
        <v/>
      </c>
      <c r="JV239" s="388" t="str">
        <f t="shared" si="607"/>
        <v/>
      </c>
      <c r="JW239" s="419" t="str">
        <f t="shared" si="608"/>
        <v/>
      </c>
      <c r="JX239" s="396" t="str">
        <f t="shared" si="609"/>
        <v/>
      </c>
      <c r="JY239" s="390" t="str">
        <f t="shared" si="610"/>
        <v/>
      </c>
      <c r="JZ239" s="391" t="str">
        <f t="shared" si="611"/>
        <v/>
      </c>
      <c r="KA239" s="392" t="str">
        <f t="shared" si="612"/>
        <v/>
      </c>
      <c r="KB239" s="393" t="str">
        <f t="shared" si="613"/>
        <v/>
      </c>
      <c r="KC239" s="394" t="str">
        <f t="shared" si="614"/>
        <v/>
      </c>
      <c r="KD239" s="386" t="str">
        <f t="shared" si="615"/>
        <v/>
      </c>
      <c r="KE239" s="395"/>
      <c r="KF239" s="420"/>
      <c r="KG239" s="387" t="str">
        <f t="shared" si="596"/>
        <v/>
      </c>
      <c r="KH239" s="388" t="str">
        <f t="shared" si="597"/>
        <v/>
      </c>
      <c r="KI239" s="419" t="str">
        <f t="shared" si="598"/>
        <v/>
      </c>
      <c r="KJ239" s="396" t="str">
        <f t="shared" si="599"/>
        <v/>
      </c>
      <c r="KK239" s="390" t="str">
        <f t="shared" si="600"/>
        <v/>
      </c>
      <c r="KL239" s="391" t="str">
        <f t="shared" si="616"/>
        <v/>
      </c>
      <c r="KM239" s="392" t="str">
        <f t="shared" si="601"/>
        <v/>
      </c>
      <c r="KN239" s="393" t="str">
        <f t="shared" si="602"/>
        <v/>
      </c>
      <c r="KO239" s="394" t="str">
        <f t="shared" si="603"/>
        <v/>
      </c>
      <c r="KP239" s="386" t="str">
        <f t="shared" si="604"/>
        <v/>
      </c>
      <c r="KQ239" s="395"/>
      <c r="KR239" s="420"/>
    </row>
    <row r="240" spans="1:304" ht="13.5" customHeight="1">
      <c r="A240" s="385"/>
      <c r="B240" s="420" t="s">
        <v>1475</v>
      </c>
      <c r="E240" s="387" t="str">
        <f t="shared" si="499"/>
        <v/>
      </c>
      <c r="F240" s="399"/>
      <c r="G240" s="396"/>
      <c r="H240" s="397"/>
      <c r="I240" s="400"/>
      <c r="J240" s="403"/>
      <c r="K240" s="401"/>
      <c r="L240" s="393"/>
      <c r="M240" s="402"/>
      <c r="O240" s="397"/>
      <c r="Q240" s="387" t="str">
        <f t="shared" si="500"/>
        <v/>
      </c>
      <c r="R240" s="399"/>
      <c r="S240" s="396"/>
      <c r="T240" s="397"/>
      <c r="U240" s="400"/>
      <c r="V240" s="403"/>
      <c r="W240" s="401"/>
      <c r="X240" s="393"/>
      <c r="Y240" s="402"/>
      <c r="AA240" s="397"/>
      <c r="AB240" s="415"/>
      <c r="AC240" s="387" t="str">
        <f t="shared" si="501"/>
        <v/>
      </c>
      <c r="AD240" s="399"/>
      <c r="AE240" s="396"/>
      <c r="AF240" s="397"/>
      <c r="AG240" s="400"/>
      <c r="AH240" s="391" t="s">
        <v>292</v>
      </c>
      <c r="AI240" s="401"/>
      <c r="AJ240" s="393"/>
      <c r="AK240" s="402"/>
      <c r="AL240" s="386"/>
      <c r="AM240" s="397"/>
      <c r="AN240" s="386"/>
      <c r="AO240" s="387" t="str">
        <f t="shared" si="502"/>
        <v/>
      </c>
      <c r="AP240" s="399"/>
      <c r="AQ240" s="396"/>
      <c r="AR240" s="397"/>
      <c r="AS240" s="400"/>
      <c r="AT240" s="391" t="s">
        <v>292</v>
      </c>
      <c r="AU240" s="401"/>
      <c r="AV240" s="393"/>
      <c r="AW240" s="402"/>
      <c r="AX240" s="386"/>
      <c r="AY240" s="397"/>
      <c r="AZ240" s="415"/>
      <c r="BA240" s="387" t="str">
        <f t="shared" si="503"/>
        <v/>
      </c>
      <c r="BB240" s="399"/>
      <c r="BC240" s="396"/>
      <c r="BD240" s="397"/>
      <c r="BE240" s="400"/>
      <c r="BF240" s="403"/>
      <c r="BG240" s="401"/>
      <c r="BH240" s="393"/>
      <c r="BI240" s="402"/>
      <c r="BJ240" s="386"/>
      <c r="BK240" s="397"/>
      <c r="BL240" s="415"/>
      <c r="BM240" s="387" t="str">
        <f t="shared" si="504"/>
        <v/>
      </c>
      <c r="BN240" s="399"/>
      <c r="BO240" s="396"/>
      <c r="BP240" s="397"/>
      <c r="BQ240" s="400"/>
      <c r="BR240" s="403"/>
      <c r="BS240" s="401"/>
      <c r="BT240" s="393"/>
      <c r="BU240" s="402"/>
      <c r="BV240" s="386"/>
      <c r="BW240" s="397"/>
      <c r="BX240" s="386"/>
      <c r="BY240" s="387" t="str">
        <f t="shared" si="505"/>
        <v/>
      </c>
      <c r="BZ240" s="399"/>
      <c r="CA240" s="396"/>
      <c r="CB240" s="397"/>
      <c r="CC240" s="400"/>
      <c r="CD240" s="391" t="s">
        <v>292</v>
      </c>
      <c r="CE240" s="401"/>
      <c r="CF240" s="393"/>
      <c r="CG240" s="402"/>
      <c r="CH240" s="386"/>
      <c r="CI240" s="397"/>
      <c r="CJ240" s="386"/>
      <c r="CK240" s="387" t="str">
        <f t="shared" si="506"/>
        <v/>
      </c>
      <c r="CL240" s="399"/>
      <c r="CM240" s="396"/>
      <c r="CN240" s="397"/>
      <c r="CO240" s="400"/>
      <c r="CP240" s="391" t="s">
        <v>292</v>
      </c>
      <c r="CQ240" s="401"/>
      <c r="CR240" s="393"/>
      <c r="CS240" s="402"/>
      <c r="CT240" s="386"/>
      <c r="CU240" s="397"/>
      <c r="CV240" s="386"/>
      <c r="CW240" s="387" t="str">
        <f t="shared" si="507"/>
        <v/>
      </c>
      <c r="CX240" s="388" t="s">
        <v>292</v>
      </c>
      <c r="CY240" s="396"/>
      <c r="CZ240" s="397"/>
      <c r="DA240" s="400"/>
      <c r="DB240" s="391" t="s">
        <v>292</v>
      </c>
      <c r="DC240" s="401"/>
      <c r="DD240" s="393"/>
      <c r="DE240" s="402"/>
      <c r="DF240" s="386"/>
      <c r="DG240" s="397"/>
      <c r="DH240" s="415"/>
      <c r="DI240" s="387" t="str">
        <f t="shared" si="508"/>
        <v/>
      </c>
      <c r="DJ240" s="388" t="s">
        <v>292</v>
      </c>
      <c r="DK240" s="396"/>
      <c r="DL240" s="397"/>
      <c r="DM240" s="400"/>
      <c r="DN240" s="391" t="s">
        <v>292</v>
      </c>
      <c r="DO240" s="401"/>
      <c r="DP240" s="393"/>
      <c r="DQ240" s="402"/>
      <c r="DR240" s="386"/>
      <c r="DS240" s="397"/>
      <c r="DT240" s="415"/>
      <c r="DU240" s="387" t="str">
        <f t="shared" si="509"/>
        <v/>
      </c>
      <c r="DV240" s="399"/>
      <c r="DW240" s="396"/>
      <c r="DX240" s="397"/>
      <c r="DY240" s="400"/>
      <c r="DZ240" s="391" t="s">
        <v>292</v>
      </c>
      <c r="EA240" s="401"/>
      <c r="EB240" s="393"/>
      <c r="EC240" s="402"/>
      <c r="ED240" s="386"/>
      <c r="EE240" s="397"/>
      <c r="EF240" s="415"/>
      <c r="EG240" s="387" t="str">
        <f t="shared" si="510"/>
        <v/>
      </c>
      <c r="EH240" s="388" t="s">
        <v>292</v>
      </c>
      <c r="EI240" s="396"/>
      <c r="EJ240" s="397"/>
      <c r="EK240" s="400"/>
      <c r="EL240" s="391" t="s">
        <v>292</v>
      </c>
      <c r="EM240" s="401"/>
      <c r="EN240" s="393"/>
      <c r="EO240" s="402"/>
      <c r="EP240" s="386" t="s">
        <v>292</v>
      </c>
      <c r="EQ240" s="397"/>
      <c r="ER240" s="415"/>
      <c r="ES240" s="387" t="str">
        <f t="shared" si="511"/>
        <v/>
      </c>
      <c r="ET240" s="388" t="s">
        <v>292</v>
      </c>
      <c r="EU240" s="396"/>
      <c r="EV240" s="397"/>
      <c r="EW240" s="400"/>
      <c r="EX240" s="391" t="s">
        <v>292</v>
      </c>
      <c r="EY240" s="401"/>
      <c r="EZ240" s="393"/>
      <c r="FA240" s="402"/>
      <c r="FB240" s="386"/>
      <c r="FC240" s="397"/>
      <c r="FD240" s="415"/>
      <c r="FE240" s="387" t="str">
        <f t="shared" si="512"/>
        <v/>
      </c>
      <c r="FF240" s="388" t="s">
        <v>292</v>
      </c>
      <c r="FG240" s="396"/>
      <c r="FH240" s="397"/>
      <c r="FI240" s="390" t="s">
        <v>292</v>
      </c>
      <c r="FJ240" s="391" t="s">
        <v>292</v>
      </c>
      <c r="FK240" s="392" t="s">
        <v>292</v>
      </c>
      <c r="FL240" s="393" t="s">
        <v>292</v>
      </c>
      <c r="FM240" s="394" t="s">
        <v>292</v>
      </c>
      <c r="FN240" s="386" t="s">
        <v>292</v>
      </c>
      <c r="FO240" s="397"/>
      <c r="FP240" s="415"/>
      <c r="FQ240" s="387" t="str">
        <f t="shared" si="513"/>
        <v/>
      </c>
      <c r="FR240" s="388" t="s">
        <v>292</v>
      </c>
      <c r="FS240" s="396"/>
      <c r="FT240" s="397"/>
      <c r="FU240" s="390" t="s">
        <v>292</v>
      </c>
      <c r="FV240" s="391" t="s">
        <v>292</v>
      </c>
      <c r="FW240" s="392" t="s">
        <v>292</v>
      </c>
      <c r="FX240" s="393" t="s">
        <v>292</v>
      </c>
      <c r="FY240" s="394" t="s">
        <v>292</v>
      </c>
      <c r="FZ240" s="386" t="s">
        <v>292</v>
      </c>
      <c r="GA240" s="395"/>
      <c r="GB240" s="415"/>
      <c r="GC240" s="387" t="str">
        <f t="shared" si="514"/>
        <v/>
      </c>
      <c r="GD240" s="388" t="s">
        <v>292</v>
      </c>
      <c r="GE240" s="396"/>
      <c r="GF240" s="397"/>
      <c r="GG240" s="400"/>
      <c r="GH240" s="391" t="s">
        <v>292</v>
      </c>
      <c r="GI240" s="401"/>
      <c r="GJ240" s="393"/>
      <c r="GK240" s="402"/>
      <c r="GL240" s="386"/>
      <c r="GM240" s="397"/>
      <c r="GN240" s="415"/>
      <c r="GO240" s="387" t="str">
        <f t="shared" si="515"/>
        <v/>
      </c>
      <c r="GP240" s="388" t="s">
        <v>292</v>
      </c>
      <c r="GQ240" s="396"/>
      <c r="GR240" s="397"/>
      <c r="GS240" s="390" t="s">
        <v>292</v>
      </c>
      <c r="GT240" s="391" t="s">
        <v>292</v>
      </c>
      <c r="GU240" s="392" t="s">
        <v>292</v>
      </c>
      <c r="GV240" s="393" t="s">
        <v>292</v>
      </c>
      <c r="GW240" s="394" t="s">
        <v>292</v>
      </c>
      <c r="GX240" s="386" t="s">
        <v>292</v>
      </c>
      <c r="GY240" s="395"/>
      <c r="GZ240" s="415"/>
      <c r="HA240" s="387" t="str">
        <f t="shared" si="516"/>
        <v/>
      </c>
      <c r="HB240" s="388" t="s">
        <v>292</v>
      </c>
      <c r="HC240" s="396"/>
      <c r="HD240" s="397"/>
      <c r="HE240" s="390" t="s">
        <v>292</v>
      </c>
      <c r="HF240" s="391" t="s">
        <v>292</v>
      </c>
      <c r="HG240" s="392" t="s">
        <v>292</v>
      </c>
      <c r="HH240" s="393" t="s">
        <v>292</v>
      </c>
      <c r="HI240" s="394" t="s">
        <v>292</v>
      </c>
      <c r="HJ240" s="386" t="s">
        <v>292</v>
      </c>
      <c r="HK240" s="397"/>
      <c r="HM240" s="387">
        <f t="shared" si="517"/>
        <v>40788</v>
      </c>
      <c r="HN240" s="388" t="s">
        <v>1471</v>
      </c>
      <c r="HO240" s="389">
        <v>40729</v>
      </c>
      <c r="HP240" s="389">
        <v>40788</v>
      </c>
      <c r="HQ240" s="390" t="s">
        <v>1583</v>
      </c>
      <c r="HR240" s="391" t="s">
        <v>619</v>
      </c>
      <c r="HS240" s="392" t="s">
        <v>615</v>
      </c>
      <c r="HT240" s="393" t="s">
        <v>1336</v>
      </c>
      <c r="HU240" s="394" t="s">
        <v>1584</v>
      </c>
      <c r="HV240" s="386" t="s">
        <v>292</v>
      </c>
      <c r="HW240" s="395"/>
      <c r="HX240" s="420"/>
      <c r="HY240" s="387" t="str">
        <f t="shared" si="518"/>
        <v/>
      </c>
      <c r="HZ240" s="388"/>
      <c r="IA240" s="419"/>
      <c r="IB240" s="419"/>
      <c r="IC240" s="390"/>
      <c r="ID240" s="391"/>
      <c r="IE240" s="392"/>
      <c r="IF240" s="393"/>
      <c r="IG240" s="394"/>
      <c r="IH240" s="386"/>
      <c r="II240" s="395"/>
      <c r="IJ240" s="420"/>
      <c r="IK240" s="387"/>
      <c r="IL240" s="388"/>
      <c r="IM240" s="419"/>
      <c r="IN240" s="419"/>
      <c r="IO240" s="390"/>
      <c r="IP240" s="391"/>
      <c r="IQ240" s="392"/>
      <c r="IR240" s="393"/>
      <c r="IS240" s="394"/>
      <c r="IT240" s="386"/>
      <c r="IU240" s="395"/>
      <c r="IV240" s="420" t="s">
        <v>292</v>
      </c>
      <c r="IW240" s="387" t="str">
        <f t="shared" si="704"/>
        <v/>
      </c>
      <c r="IX240" s="388" t="str">
        <f t="shared" si="705"/>
        <v/>
      </c>
      <c r="IY240" s="419" t="str">
        <f t="shared" si="706"/>
        <v/>
      </c>
      <c r="IZ240" s="396" t="str">
        <f t="shared" si="707"/>
        <v/>
      </c>
      <c r="JA240" s="390" t="str">
        <f t="shared" si="708"/>
        <v/>
      </c>
      <c r="JB240" s="391" t="str">
        <f t="shared" si="709"/>
        <v/>
      </c>
      <c r="JC240" s="392" t="str">
        <f t="shared" si="710"/>
        <v/>
      </c>
      <c r="JD240" s="393" t="str">
        <f t="shared" si="711"/>
        <v/>
      </c>
      <c r="JE240" s="394" t="str">
        <f t="shared" si="687"/>
        <v/>
      </c>
      <c r="JF240" s="386" t="str">
        <f t="shared" si="712"/>
        <v/>
      </c>
      <c r="JG240" s="395"/>
      <c r="JH240" s="420" t="s">
        <v>292</v>
      </c>
      <c r="JI240" s="387" t="str">
        <f t="shared" si="619"/>
        <v/>
      </c>
      <c r="JJ240" s="388" t="str">
        <f t="shared" si="620"/>
        <v/>
      </c>
      <c r="JK240" s="419" t="str">
        <f t="shared" si="621"/>
        <v/>
      </c>
      <c r="JL240" s="396" t="str">
        <f t="shared" si="622"/>
        <v/>
      </c>
      <c r="JM240" s="390" t="str">
        <f t="shared" si="623"/>
        <v/>
      </c>
      <c r="JN240" s="391" t="str">
        <f t="shared" si="624"/>
        <v/>
      </c>
      <c r="JO240" s="392" t="str">
        <f t="shared" si="625"/>
        <v/>
      </c>
      <c r="JP240" s="393" t="str">
        <f t="shared" si="626"/>
        <v/>
      </c>
      <c r="JQ240" s="394" t="str">
        <f t="shared" si="627"/>
        <v/>
      </c>
      <c r="JR240" s="386" t="str">
        <f t="shared" si="628"/>
        <v/>
      </c>
      <c r="JS240" s="395"/>
      <c r="JT240" s="420" t="s">
        <v>292</v>
      </c>
      <c r="JU240" s="387" t="str">
        <f t="shared" si="606"/>
        <v/>
      </c>
      <c r="JV240" s="388" t="str">
        <f t="shared" si="607"/>
        <v/>
      </c>
      <c r="JW240" s="419" t="str">
        <f t="shared" si="608"/>
        <v/>
      </c>
      <c r="JX240" s="396" t="str">
        <f t="shared" si="609"/>
        <v/>
      </c>
      <c r="JY240" s="390" t="str">
        <f t="shared" si="610"/>
        <v/>
      </c>
      <c r="JZ240" s="391" t="str">
        <f t="shared" si="611"/>
        <v/>
      </c>
      <c r="KA240" s="392" t="str">
        <f t="shared" si="612"/>
        <v/>
      </c>
      <c r="KB240" s="393" t="str">
        <f t="shared" si="613"/>
        <v/>
      </c>
      <c r="KC240" s="394" t="str">
        <f t="shared" si="614"/>
        <v/>
      </c>
      <c r="KD240" s="386" t="str">
        <f t="shared" si="615"/>
        <v/>
      </c>
      <c r="KE240" s="395"/>
      <c r="KF240" s="420"/>
      <c r="KG240" s="387" t="str">
        <f t="shared" si="596"/>
        <v/>
      </c>
      <c r="KH240" s="388" t="str">
        <f t="shared" si="597"/>
        <v/>
      </c>
      <c r="KI240" s="419" t="str">
        <f t="shared" si="598"/>
        <v/>
      </c>
      <c r="KJ240" s="396" t="str">
        <f t="shared" si="599"/>
        <v/>
      </c>
      <c r="KK240" s="390" t="str">
        <f t="shared" si="600"/>
        <v/>
      </c>
      <c r="KL240" s="391" t="str">
        <f t="shared" si="616"/>
        <v/>
      </c>
      <c r="KM240" s="392" t="str">
        <f t="shared" si="601"/>
        <v/>
      </c>
      <c r="KN240" s="393" t="str">
        <f t="shared" si="602"/>
        <v/>
      </c>
      <c r="KO240" s="394" t="str">
        <f t="shared" si="603"/>
        <v/>
      </c>
      <c r="KP240" s="386" t="str">
        <f t="shared" si="604"/>
        <v/>
      </c>
      <c r="KQ240" s="395"/>
      <c r="KR240" s="420"/>
    </row>
    <row r="241" spans="1:304" ht="13.5" customHeight="1">
      <c r="A241" s="385"/>
      <c r="B241" s="420" t="s">
        <v>1476</v>
      </c>
      <c r="E241" s="387" t="str">
        <f t="shared" si="499"/>
        <v/>
      </c>
      <c r="F241" s="399"/>
      <c r="G241" s="396"/>
      <c r="H241" s="397"/>
      <c r="I241" s="400"/>
      <c r="J241" s="403"/>
      <c r="K241" s="401"/>
      <c r="L241" s="393"/>
      <c r="M241" s="402"/>
      <c r="O241" s="397"/>
      <c r="Q241" s="387" t="str">
        <f t="shared" si="500"/>
        <v/>
      </c>
      <c r="R241" s="399"/>
      <c r="S241" s="396"/>
      <c r="T241" s="397"/>
      <c r="U241" s="400"/>
      <c r="V241" s="403"/>
      <c r="W241" s="401"/>
      <c r="X241" s="393"/>
      <c r="Y241" s="402"/>
      <c r="AA241" s="397"/>
      <c r="AB241" s="415"/>
      <c r="AC241" s="387" t="str">
        <f t="shared" si="501"/>
        <v/>
      </c>
      <c r="AD241" s="399"/>
      <c r="AE241" s="396"/>
      <c r="AF241" s="397"/>
      <c r="AG241" s="400"/>
      <c r="AH241" s="391"/>
      <c r="AI241" s="401"/>
      <c r="AJ241" s="393"/>
      <c r="AK241" s="402"/>
      <c r="AL241" s="386"/>
      <c r="AM241" s="397"/>
      <c r="AN241" s="386"/>
      <c r="AO241" s="387" t="str">
        <f t="shared" si="502"/>
        <v/>
      </c>
      <c r="AP241" s="399"/>
      <c r="AQ241" s="396"/>
      <c r="AR241" s="397"/>
      <c r="AS241" s="400"/>
      <c r="AT241" s="391"/>
      <c r="AU241" s="401"/>
      <c r="AV241" s="393"/>
      <c r="AW241" s="402"/>
      <c r="AX241" s="386"/>
      <c r="AY241" s="397"/>
      <c r="AZ241" s="415"/>
      <c r="BA241" s="387" t="str">
        <f t="shared" si="503"/>
        <v/>
      </c>
      <c r="BB241" s="399"/>
      <c r="BC241" s="396"/>
      <c r="BD241" s="397"/>
      <c r="BE241" s="400"/>
      <c r="BF241" s="403"/>
      <c r="BG241" s="401"/>
      <c r="BH241" s="393"/>
      <c r="BI241" s="402"/>
      <c r="BJ241" s="386"/>
      <c r="BK241" s="397"/>
      <c r="BL241" s="415"/>
      <c r="BM241" s="387" t="str">
        <f t="shared" si="504"/>
        <v/>
      </c>
      <c r="BN241" s="399"/>
      <c r="BO241" s="396"/>
      <c r="BP241" s="397"/>
      <c r="BQ241" s="400"/>
      <c r="BR241" s="403"/>
      <c r="BS241" s="401"/>
      <c r="BT241" s="393"/>
      <c r="BU241" s="402"/>
      <c r="BV241" s="386"/>
      <c r="BW241" s="397"/>
      <c r="BX241" s="386"/>
      <c r="BY241" s="387" t="str">
        <f t="shared" si="505"/>
        <v/>
      </c>
      <c r="BZ241" s="399"/>
      <c r="CA241" s="396"/>
      <c r="CB241" s="397"/>
      <c r="CC241" s="400"/>
      <c r="CD241" s="391"/>
      <c r="CE241" s="401"/>
      <c r="CF241" s="393"/>
      <c r="CG241" s="402"/>
      <c r="CH241" s="386"/>
      <c r="CI241" s="397"/>
      <c r="CJ241" s="386"/>
      <c r="CK241" s="387" t="str">
        <f t="shared" si="506"/>
        <v/>
      </c>
      <c r="CL241" s="399"/>
      <c r="CM241" s="396"/>
      <c r="CN241" s="397"/>
      <c r="CO241" s="400"/>
      <c r="CP241" s="391"/>
      <c r="CQ241" s="401"/>
      <c r="CR241" s="393"/>
      <c r="CS241" s="402"/>
      <c r="CT241" s="386"/>
      <c r="CU241" s="397"/>
      <c r="CV241" s="386"/>
      <c r="CW241" s="387" t="str">
        <f t="shared" si="507"/>
        <v/>
      </c>
      <c r="CX241" s="388"/>
      <c r="CY241" s="396"/>
      <c r="CZ241" s="397"/>
      <c r="DA241" s="400"/>
      <c r="DB241" s="391"/>
      <c r="DC241" s="401"/>
      <c r="DD241" s="393"/>
      <c r="DE241" s="402"/>
      <c r="DF241" s="386"/>
      <c r="DG241" s="397"/>
      <c r="DH241" s="415"/>
      <c r="DI241" s="387" t="str">
        <f t="shared" si="508"/>
        <v/>
      </c>
      <c r="DJ241" s="388"/>
      <c r="DK241" s="396"/>
      <c r="DL241" s="397"/>
      <c r="DM241" s="400"/>
      <c r="DN241" s="391"/>
      <c r="DO241" s="401"/>
      <c r="DP241" s="393"/>
      <c r="DQ241" s="402"/>
      <c r="DR241" s="386"/>
      <c r="DS241" s="397"/>
      <c r="DT241" s="415"/>
      <c r="DU241" s="387" t="str">
        <f t="shared" si="509"/>
        <v/>
      </c>
      <c r="DV241" s="399"/>
      <c r="DW241" s="396"/>
      <c r="DX241" s="397"/>
      <c r="DY241" s="400"/>
      <c r="DZ241" s="391"/>
      <c r="EA241" s="401"/>
      <c r="EB241" s="393"/>
      <c r="EC241" s="402"/>
      <c r="ED241" s="386"/>
      <c r="EE241" s="397"/>
      <c r="EF241" s="415"/>
      <c r="EG241" s="387" t="str">
        <f t="shared" si="510"/>
        <v/>
      </c>
      <c r="EH241" s="388"/>
      <c r="EI241" s="396"/>
      <c r="EJ241" s="397"/>
      <c r="EK241" s="400"/>
      <c r="EL241" s="391"/>
      <c r="EM241" s="401"/>
      <c r="EN241" s="393"/>
      <c r="EO241" s="402"/>
      <c r="EP241" s="386"/>
      <c r="EQ241" s="397"/>
      <c r="ER241" s="415"/>
      <c r="ES241" s="387" t="str">
        <f t="shared" si="511"/>
        <v/>
      </c>
      <c r="ET241" s="388"/>
      <c r="EU241" s="396"/>
      <c r="EV241" s="397"/>
      <c r="EW241" s="400"/>
      <c r="EX241" s="391"/>
      <c r="EY241" s="401"/>
      <c r="EZ241" s="393"/>
      <c r="FA241" s="402"/>
      <c r="FB241" s="386"/>
      <c r="FC241" s="397"/>
      <c r="FD241" s="415"/>
      <c r="FE241" s="387" t="str">
        <f t="shared" si="512"/>
        <v/>
      </c>
      <c r="FF241" s="388"/>
      <c r="FG241" s="396"/>
      <c r="FH241" s="397"/>
      <c r="FI241" s="390"/>
      <c r="FJ241" s="391"/>
      <c r="FK241" s="392"/>
      <c r="FL241" s="393"/>
      <c r="FM241" s="394"/>
      <c r="FN241" s="386"/>
      <c r="FO241" s="397"/>
      <c r="FP241" s="415"/>
      <c r="FQ241" s="387" t="str">
        <f t="shared" si="513"/>
        <v/>
      </c>
      <c r="FR241" s="388"/>
      <c r="FS241" s="396"/>
      <c r="FT241" s="397"/>
      <c r="FU241" s="390"/>
      <c r="FV241" s="391"/>
      <c r="FW241" s="392"/>
      <c r="FX241" s="393"/>
      <c r="FY241" s="394"/>
      <c r="FZ241" s="386"/>
      <c r="GA241" s="395"/>
      <c r="GB241" s="415"/>
      <c r="GC241" s="387" t="str">
        <f t="shared" si="514"/>
        <v/>
      </c>
      <c r="GD241" s="388"/>
      <c r="GE241" s="396"/>
      <c r="GF241" s="397"/>
      <c r="GG241" s="400"/>
      <c r="GH241" s="391"/>
      <c r="GI241" s="401"/>
      <c r="GJ241" s="393"/>
      <c r="GK241" s="402"/>
      <c r="GL241" s="386"/>
      <c r="GM241" s="397"/>
      <c r="GN241" s="415"/>
      <c r="GO241" s="387" t="str">
        <f t="shared" si="515"/>
        <v/>
      </c>
      <c r="GP241" s="388"/>
      <c r="GQ241" s="396"/>
      <c r="GR241" s="397"/>
      <c r="GS241" s="390"/>
      <c r="GT241" s="391"/>
      <c r="GU241" s="392"/>
      <c r="GV241" s="393"/>
      <c r="GW241" s="394"/>
      <c r="GX241" s="386"/>
      <c r="GY241" s="395"/>
      <c r="GZ241" s="415"/>
      <c r="HA241" s="387" t="str">
        <f t="shared" si="516"/>
        <v/>
      </c>
      <c r="HB241" s="388"/>
      <c r="HC241" s="396"/>
      <c r="HD241" s="397"/>
      <c r="HE241" s="390"/>
      <c r="HF241" s="391"/>
      <c r="HG241" s="392"/>
      <c r="HH241" s="393"/>
      <c r="HI241" s="394"/>
      <c r="HJ241" s="386"/>
      <c r="HK241" s="397"/>
      <c r="HM241" s="387" t="str">
        <f t="shared" si="517"/>
        <v/>
      </c>
      <c r="HN241" s="388"/>
      <c r="HO241" s="389"/>
      <c r="HP241" s="389"/>
      <c r="HQ241" s="390"/>
      <c r="HR241" s="391"/>
      <c r="HS241" s="392"/>
      <c r="HT241" s="393"/>
      <c r="HU241" s="394"/>
      <c r="HV241" s="386"/>
      <c r="HW241" s="395"/>
      <c r="HX241" s="420"/>
      <c r="HY241" s="387">
        <f t="shared" si="518"/>
        <v>41269</v>
      </c>
      <c r="HZ241" s="388" t="s">
        <v>1472</v>
      </c>
      <c r="IA241" s="419">
        <v>40949</v>
      </c>
      <c r="IB241" s="419">
        <v>41269</v>
      </c>
      <c r="IC241" s="390" t="s">
        <v>1583</v>
      </c>
      <c r="ID241" s="391" t="s">
        <v>619</v>
      </c>
      <c r="IE241" s="392" t="s">
        <v>615</v>
      </c>
      <c r="IF241" s="393" t="s">
        <v>1336</v>
      </c>
      <c r="IG241" s="394" t="s">
        <v>1584</v>
      </c>
      <c r="IH241" s="386" t="s">
        <v>292</v>
      </c>
      <c r="II241" s="395"/>
      <c r="IJ241" s="420"/>
      <c r="IK241" s="387">
        <f t="shared" ref="IK241:IK242" si="713">IF(IO241="","",IK$3)</f>
        <v>41997</v>
      </c>
      <c r="IL241" s="388" t="s">
        <v>371</v>
      </c>
      <c r="IM241" s="419">
        <v>41269</v>
      </c>
      <c r="IN241" s="419">
        <v>41885</v>
      </c>
      <c r="IO241" s="390" t="s">
        <v>1595</v>
      </c>
      <c r="IP241" s="391" t="s">
        <v>625</v>
      </c>
      <c r="IQ241" s="392" t="s">
        <v>615</v>
      </c>
      <c r="IR241" s="393" t="s">
        <v>1335</v>
      </c>
      <c r="IS241" s="394" t="s">
        <v>1596</v>
      </c>
      <c r="IT241" s="386" t="s">
        <v>292</v>
      </c>
      <c r="IU241" s="395"/>
      <c r="IV241" s="420" t="s">
        <v>292</v>
      </c>
      <c r="IW241" s="387">
        <f t="shared" si="704"/>
        <v>43040</v>
      </c>
      <c r="IX241" s="388" t="str">
        <f t="shared" si="705"/>
        <v>Abe III</v>
      </c>
      <c r="IY241" s="419">
        <f t="shared" si="706"/>
        <v>41997</v>
      </c>
      <c r="IZ241" s="396">
        <v>42284</v>
      </c>
      <c r="JA241" s="390" t="str">
        <f t="shared" si="708"/>
        <v>Wataru Takeshita</v>
      </c>
      <c r="JB241" s="391" t="str">
        <f t="shared" si="709"/>
        <v>1946</v>
      </c>
      <c r="JC241" s="392" t="str">
        <f t="shared" si="710"/>
        <v>male</v>
      </c>
      <c r="JD241" s="393" t="s">
        <v>1335</v>
      </c>
      <c r="JE241" s="394" t="str">
        <f t="shared" si="687"/>
        <v>Takeshita_Wataru_1946</v>
      </c>
      <c r="JF241" s="386" t="str">
        <f t="shared" si="712"/>
        <v/>
      </c>
      <c r="JG241" s="395"/>
      <c r="JH241" s="420" t="s">
        <v>1847</v>
      </c>
      <c r="JI241" s="387">
        <f t="shared" si="619"/>
        <v>44090</v>
      </c>
      <c r="JJ241" s="388" t="str">
        <f t="shared" si="620"/>
        <v>Abe IV</v>
      </c>
      <c r="JK241" s="419">
        <f t="shared" si="621"/>
        <v>43040</v>
      </c>
      <c r="JL241" s="396">
        <v>43375</v>
      </c>
      <c r="JM241" s="390" t="str">
        <f t="shared" si="623"/>
        <v>Masayoshi Yoshino</v>
      </c>
      <c r="JN241" s="391" t="str">
        <f t="shared" si="624"/>
        <v>1948</v>
      </c>
      <c r="JO241" s="392" t="str">
        <f t="shared" si="625"/>
        <v>male</v>
      </c>
      <c r="JP241" s="393" t="str">
        <f t="shared" si="626"/>
        <v>jp_ldp01</v>
      </c>
      <c r="JQ241" s="394" t="str">
        <f t="shared" si="627"/>
        <v>Yoshino_Masayoshi_1948</v>
      </c>
      <c r="JR241" s="386" t="str">
        <f t="shared" si="628"/>
        <v/>
      </c>
      <c r="JS241" s="395"/>
      <c r="JT241" s="420" t="s">
        <v>2004</v>
      </c>
      <c r="JU241" s="387">
        <f t="shared" si="606"/>
        <v>44196</v>
      </c>
      <c r="JV241" s="388" t="str">
        <f t="shared" si="607"/>
        <v>Suga I</v>
      </c>
      <c r="JW241" s="419">
        <f t="shared" si="608"/>
        <v>44090</v>
      </c>
      <c r="JX241" s="396">
        <f t="shared" si="609"/>
        <v>44196</v>
      </c>
      <c r="JY241" s="390" t="str">
        <f t="shared" si="610"/>
        <v>Katsuei Hirasawa</v>
      </c>
      <c r="JZ241" s="391" t="str">
        <f t="shared" si="611"/>
        <v>1945</v>
      </c>
      <c r="KA241" s="392" t="str">
        <f t="shared" si="612"/>
        <v>male</v>
      </c>
      <c r="KB241" s="393" t="str">
        <f t="shared" si="613"/>
        <v>jp_ldp01</v>
      </c>
      <c r="KC241" s="394" t="str">
        <f t="shared" si="614"/>
        <v>Hirasawa_Katsuei_1945</v>
      </c>
      <c r="KD241" s="386" t="str">
        <f t="shared" si="615"/>
        <v/>
      </c>
      <c r="KE241" s="395"/>
      <c r="KF241" s="420" t="s">
        <v>2087</v>
      </c>
      <c r="KG241" s="387" t="str">
        <f t="shared" si="596"/>
        <v/>
      </c>
      <c r="KH241" s="388" t="str">
        <f t="shared" si="597"/>
        <v/>
      </c>
      <c r="KI241" s="419" t="str">
        <f t="shared" si="598"/>
        <v/>
      </c>
      <c r="KJ241" s="396" t="str">
        <f t="shared" si="599"/>
        <v/>
      </c>
      <c r="KK241" s="390" t="str">
        <f t="shared" si="600"/>
        <v/>
      </c>
      <c r="KL241" s="391" t="str">
        <f t="shared" si="616"/>
        <v/>
      </c>
      <c r="KM241" s="392" t="str">
        <f t="shared" si="601"/>
        <v/>
      </c>
      <c r="KN241" s="393" t="str">
        <f t="shared" si="602"/>
        <v/>
      </c>
      <c r="KO241" s="394" t="str">
        <f t="shared" si="603"/>
        <v/>
      </c>
      <c r="KP241" s="386" t="str">
        <f t="shared" si="604"/>
        <v/>
      </c>
      <c r="KQ241" s="395"/>
      <c r="KR241" s="420"/>
    </row>
    <row r="242" spans="1:304" ht="13.5" customHeight="1">
      <c r="A242" s="385"/>
      <c r="B242" s="420" t="s">
        <v>1476</v>
      </c>
      <c r="E242" s="387"/>
      <c r="F242" s="399"/>
      <c r="G242" s="396"/>
      <c r="H242" s="397"/>
      <c r="I242" s="400"/>
      <c r="J242" s="403"/>
      <c r="K242" s="401"/>
      <c r="L242" s="393"/>
      <c r="M242" s="402"/>
      <c r="O242" s="397"/>
      <c r="Q242" s="387"/>
      <c r="R242" s="399"/>
      <c r="S242" s="396"/>
      <c r="T242" s="397"/>
      <c r="U242" s="400"/>
      <c r="V242" s="403"/>
      <c r="W242" s="401"/>
      <c r="X242" s="393"/>
      <c r="Y242" s="402"/>
      <c r="AA242" s="397"/>
      <c r="AB242" s="415"/>
      <c r="AC242" s="387"/>
      <c r="AD242" s="399"/>
      <c r="AE242" s="396"/>
      <c r="AF242" s="397"/>
      <c r="AG242" s="400"/>
      <c r="AH242" s="391"/>
      <c r="AI242" s="401"/>
      <c r="AJ242" s="393"/>
      <c r="AK242" s="402"/>
      <c r="AL242" s="386"/>
      <c r="AM242" s="397"/>
      <c r="AN242" s="386"/>
      <c r="AO242" s="387"/>
      <c r="AP242" s="399"/>
      <c r="AQ242" s="396"/>
      <c r="AR242" s="397"/>
      <c r="AS242" s="400"/>
      <c r="AT242" s="391"/>
      <c r="AU242" s="401"/>
      <c r="AV242" s="393"/>
      <c r="AW242" s="402"/>
      <c r="AX242" s="386"/>
      <c r="AY242" s="397"/>
      <c r="AZ242" s="415"/>
      <c r="BA242" s="387"/>
      <c r="BB242" s="399"/>
      <c r="BC242" s="396"/>
      <c r="BD242" s="397"/>
      <c r="BE242" s="400"/>
      <c r="BF242" s="403"/>
      <c r="BG242" s="401"/>
      <c r="BH242" s="393"/>
      <c r="BI242" s="402"/>
      <c r="BJ242" s="386"/>
      <c r="BK242" s="397"/>
      <c r="BL242" s="415"/>
      <c r="BM242" s="387"/>
      <c r="BN242" s="399"/>
      <c r="BO242" s="396"/>
      <c r="BP242" s="397"/>
      <c r="BQ242" s="400"/>
      <c r="BR242" s="403"/>
      <c r="BS242" s="401"/>
      <c r="BT242" s="393"/>
      <c r="BU242" s="402"/>
      <c r="BV242" s="386"/>
      <c r="BW242" s="397"/>
      <c r="BX242" s="386"/>
      <c r="BY242" s="387"/>
      <c r="BZ242" s="399"/>
      <c r="CA242" s="396"/>
      <c r="CB242" s="397"/>
      <c r="CC242" s="400"/>
      <c r="CD242" s="391"/>
      <c r="CE242" s="401"/>
      <c r="CF242" s="393"/>
      <c r="CG242" s="402"/>
      <c r="CH242" s="386"/>
      <c r="CI242" s="397"/>
      <c r="CJ242" s="386"/>
      <c r="CK242" s="387"/>
      <c r="CL242" s="399"/>
      <c r="CM242" s="396"/>
      <c r="CN242" s="397"/>
      <c r="CO242" s="400"/>
      <c r="CP242" s="391"/>
      <c r="CQ242" s="401"/>
      <c r="CR242" s="393"/>
      <c r="CS242" s="402"/>
      <c r="CT242" s="386"/>
      <c r="CU242" s="397"/>
      <c r="CV242" s="386"/>
      <c r="CW242" s="387"/>
      <c r="CX242" s="388"/>
      <c r="CY242" s="396"/>
      <c r="CZ242" s="397"/>
      <c r="DA242" s="400"/>
      <c r="DB242" s="391"/>
      <c r="DC242" s="401"/>
      <c r="DD242" s="393"/>
      <c r="DE242" s="402"/>
      <c r="DF242" s="386"/>
      <c r="DG242" s="397"/>
      <c r="DH242" s="415"/>
      <c r="DI242" s="387"/>
      <c r="DJ242" s="388"/>
      <c r="DK242" s="396"/>
      <c r="DL242" s="397"/>
      <c r="DM242" s="400"/>
      <c r="DN242" s="391"/>
      <c r="DO242" s="401"/>
      <c r="DP242" s="393"/>
      <c r="DQ242" s="402"/>
      <c r="DR242" s="386"/>
      <c r="DS242" s="397"/>
      <c r="DT242" s="415"/>
      <c r="DU242" s="387"/>
      <c r="DV242" s="399"/>
      <c r="DW242" s="396"/>
      <c r="DX242" s="397"/>
      <c r="DY242" s="400"/>
      <c r="DZ242" s="391"/>
      <c r="EA242" s="401"/>
      <c r="EB242" s="393"/>
      <c r="EC242" s="402"/>
      <c r="ED242" s="386"/>
      <c r="EE242" s="397"/>
      <c r="EF242" s="415"/>
      <c r="EG242" s="387"/>
      <c r="EH242" s="388"/>
      <c r="EI242" s="396"/>
      <c r="EJ242" s="397"/>
      <c r="EK242" s="400"/>
      <c r="EL242" s="391"/>
      <c r="EM242" s="401"/>
      <c r="EN242" s="393"/>
      <c r="EO242" s="402"/>
      <c r="EP242" s="386"/>
      <c r="EQ242" s="397"/>
      <c r="ER242" s="415"/>
      <c r="ES242" s="387"/>
      <c r="ET242" s="388"/>
      <c r="EU242" s="396"/>
      <c r="EV242" s="397"/>
      <c r="EW242" s="400"/>
      <c r="EX242" s="391"/>
      <c r="EY242" s="401"/>
      <c r="EZ242" s="393"/>
      <c r="FA242" s="402"/>
      <c r="FB242" s="386"/>
      <c r="FC242" s="397"/>
      <c r="FD242" s="415"/>
      <c r="FE242" s="387"/>
      <c r="FF242" s="388"/>
      <c r="FG242" s="396"/>
      <c r="FH242" s="397"/>
      <c r="FI242" s="390"/>
      <c r="FJ242" s="391"/>
      <c r="FK242" s="392"/>
      <c r="FL242" s="393"/>
      <c r="FM242" s="394"/>
      <c r="FN242" s="386"/>
      <c r="FO242" s="397"/>
      <c r="FP242" s="415"/>
      <c r="FQ242" s="387"/>
      <c r="FR242" s="388"/>
      <c r="FS242" s="396"/>
      <c r="FT242" s="397"/>
      <c r="FU242" s="390"/>
      <c r="FV242" s="391"/>
      <c r="FW242" s="392"/>
      <c r="FX242" s="393"/>
      <c r="FY242" s="394"/>
      <c r="FZ242" s="386"/>
      <c r="GA242" s="395"/>
      <c r="GB242" s="415"/>
      <c r="GC242" s="387"/>
      <c r="GD242" s="388"/>
      <c r="GE242" s="396"/>
      <c r="GF242" s="397"/>
      <c r="GG242" s="400"/>
      <c r="GH242" s="391"/>
      <c r="GI242" s="401"/>
      <c r="GJ242" s="393"/>
      <c r="GK242" s="402"/>
      <c r="GL242" s="386"/>
      <c r="GM242" s="397"/>
      <c r="GN242" s="415"/>
      <c r="GO242" s="387"/>
      <c r="GP242" s="388"/>
      <c r="GQ242" s="396"/>
      <c r="GR242" s="397"/>
      <c r="GS242" s="390"/>
      <c r="GT242" s="391"/>
      <c r="GU242" s="392"/>
      <c r="GV242" s="393"/>
      <c r="GW242" s="394"/>
      <c r="GX242" s="386"/>
      <c r="GY242" s="395"/>
      <c r="GZ242" s="415"/>
      <c r="HA242" s="387"/>
      <c r="HB242" s="388"/>
      <c r="HC242" s="396"/>
      <c r="HD242" s="397"/>
      <c r="HE242" s="390"/>
      <c r="HF242" s="391"/>
      <c r="HG242" s="392"/>
      <c r="HH242" s="393"/>
      <c r="HI242" s="394"/>
      <c r="HJ242" s="386"/>
      <c r="HK242" s="397"/>
      <c r="HM242" s="387"/>
      <c r="HN242" s="388"/>
      <c r="HO242" s="389"/>
      <c r="HP242" s="389"/>
      <c r="HQ242" s="390"/>
      <c r="HR242" s="391"/>
      <c r="HS242" s="392"/>
      <c r="HT242" s="393"/>
      <c r="HU242" s="394"/>
      <c r="HV242" s="386"/>
      <c r="HW242" s="395"/>
      <c r="HX242" s="420"/>
      <c r="HY242" s="387"/>
      <c r="HZ242" s="388"/>
      <c r="IA242" s="419"/>
      <c r="IB242" s="419"/>
      <c r="IC242" s="390"/>
      <c r="ID242" s="391"/>
      <c r="IE242" s="392"/>
      <c r="IF242" s="393"/>
      <c r="IG242" s="394"/>
      <c r="IH242" s="386"/>
      <c r="II242" s="395"/>
      <c r="IJ242" s="420"/>
      <c r="IK242" s="387">
        <f t="shared" si="713"/>
        <v>41997</v>
      </c>
      <c r="IL242" s="388" t="str">
        <f t="shared" ref="IL242" si="714">IF(IO242="","",IK$1)</f>
        <v>Abe II</v>
      </c>
      <c r="IM242" s="419">
        <v>41885</v>
      </c>
      <c r="IN242" s="396">
        <f t="shared" ref="IN242" si="715">IF(IO242="","",IK$3)</f>
        <v>41997</v>
      </c>
      <c r="IO242" s="390" t="str">
        <f t="shared" ref="IO242" si="716">IF(IV242="","",IF(ISNUMBER(SEARCH(":",IV242)),MID(IV242,FIND(":",IV242)+2,FIND("(",IV242)-FIND(":",IV242)-3),LEFT(IV242,FIND("(",IV242)-2)))</f>
        <v>Wataru Takeshita</v>
      </c>
      <c r="IP242" s="391" t="str">
        <f t="shared" ref="IP242" si="717">IF(IV242="","",MID(IV242,FIND("(",IV242)+1,4))</f>
        <v>1946</v>
      </c>
      <c r="IQ242" s="392" t="str">
        <f t="shared" ref="IQ242" si="718">IF(ISNUMBER(SEARCH("*female*",IV242)),"female",IF(ISNUMBER(SEARCH("*male*",IV242)),"male",""))</f>
        <v>male</v>
      </c>
      <c r="IR242" s="393" t="s">
        <v>1335</v>
      </c>
      <c r="IS242" s="394" t="str">
        <f t="shared" ref="IS242" si="719">IF(IO242="","",(MID(IO242,(SEARCH("^^",SUBSTITUTE(IO242," ","^^",LEN(IO242)-LEN(SUBSTITUTE(IO242," ","")))))+1,99)&amp;"_"&amp;LEFT(IO242,FIND(" ",IO242)-1)&amp;"_"&amp;IP242))</f>
        <v>Takeshita_Wataru_1946</v>
      </c>
      <c r="IT242" s="386" t="s">
        <v>292</v>
      </c>
      <c r="IU242" s="395"/>
      <c r="IV242" s="420" t="s">
        <v>1862</v>
      </c>
      <c r="IW242" s="387">
        <f t="shared" si="704"/>
        <v>43040</v>
      </c>
      <c r="IX242" s="388" t="str">
        <f t="shared" si="705"/>
        <v>Abe III</v>
      </c>
      <c r="IY242" s="396">
        <v>42284</v>
      </c>
      <c r="IZ242" s="396">
        <v>42585</v>
      </c>
      <c r="JA242" s="390" t="str">
        <f t="shared" si="708"/>
        <v>Tsuyoshi Takagi</v>
      </c>
      <c r="JB242" s="391" t="str">
        <f t="shared" si="709"/>
        <v>1956</v>
      </c>
      <c r="JC242" s="392" t="str">
        <f t="shared" si="710"/>
        <v>male</v>
      </c>
      <c r="JD242" s="393" t="s">
        <v>1335</v>
      </c>
      <c r="JE242" s="394" t="str">
        <f t="shared" si="687"/>
        <v>Takagi_Tsuyoshi_1956</v>
      </c>
      <c r="JF242" s="386" t="str">
        <f t="shared" si="712"/>
        <v/>
      </c>
      <c r="JG242" s="395"/>
      <c r="JH242" s="420" t="s">
        <v>1872</v>
      </c>
      <c r="JI242" s="387">
        <f t="shared" si="619"/>
        <v>44090</v>
      </c>
      <c r="JJ242" s="388" t="str">
        <f t="shared" si="620"/>
        <v>Abe IV</v>
      </c>
      <c r="JK242" s="419">
        <v>43375</v>
      </c>
      <c r="JL242" s="396">
        <v>43719</v>
      </c>
      <c r="JM242" s="390" t="str">
        <f t="shared" si="623"/>
        <v>Hiromichi Watanabe</v>
      </c>
      <c r="JN242" s="391" t="str">
        <f t="shared" si="624"/>
        <v>1950</v>
      </c>
      <c r="JO242" s="392" t="str">
        <f t="shared" si="625"/>
        <v>male</v>
      </c>
      <c r="JP242" s="393" t="str">
        <f t="shared" si="626"/>
        <v>jp_ldp01</v>
      </c>
      <c r="JQ242" s="394" t="str">
        <f t="shared" si="627"/>
        <v>Watanabe_Hiromichi_1950</v>
      </c>
      <c r="JR242" s="386" t="str">
        <f t="shared" si="628"/>
        <v/>
      </c>
      <c r="JS242" s="395"/>
      <c r="JT242" s="420" t="s">
        <v>2038</v>
      </c>
      <c r="JU242" s="387" t="str">
        <f t="shared" si="606"/>
        <v/>
      </c>
      <c r="JV242" s="388" t="str">
        <f t="shared" si="607"/>
        <v/>
      </c>
      <c r="JW242" s="419" t="str">
        <f t="shared" si="608"/>
        <v/>
      </c>
      <c r="JX242" s="396" t="str">
        <f t="shared" si="609"/>
        <v/>
      </c>
      <c r="JY242" s="390" t="str">
        <f t="shared" si="610"/>
        <v/>
      </c>
      <c r="JZ242" s="391" t="str">
        <f t="shared" si="611"/>
        <v/>
      </c>
      <c r="KA242" s="392" t="str">
        <f t="shared" si="612"/>
        <v/>
      </c>
      <c r="KB242" s="393" t="str">
        <f t="shared" si="613"/>
        <v/>
      </c>
      <c r="KC242" s="394" t="str">
        <f t="shared" si="614"/>
        <v/>
      </c>
      <c r="KD242" s="386" t="str">
        <f t="shared" si="615"/>
        <v/>
      </c>
      <c r="KE242" s="395"/>
      <c r="KF242" s="420"/>
      <c r="KG242" s="387" t="str">
        <f t="shared" si="596"/>
        <v/>
      </c>
      <c r="KH242" s="388" t="str">
        <f t="shared" si="597"/>
        <v/>
      </c>
      <c r="KI242" s="419" t="str">
        <f t="shared" si="598"/>
        <v/>
      </c>
      <c r="KJ242" s="396" t="str">
        <f t="shared" si="599"/>
        <v/>
      </c>
      <c r="KK242" s="390" t="str">
        <f t="shared" si="600"/>
        <v/>
      </c>
      <c r="KL242" s="391" t="str">
        <f t="shared" si="616"/>
        <v/>
      </c>
      <c r="KM242" s="392" t="str">
        <f t="shared" si="601"/>
        <v/>
      </c>
      <c r="KN242" s="393" t="str">
        <f t="shared" si="602"/>
        <v/>
      </c>
      <c r="KO242" s="394" t="str">
        <f t="shared" si="603"/>
        <v/>
      </c>
      <c r="KP242" s="386" t="str">
        <f t="shared" si="604"/>
        <v/>
      </c>
      <c r="KQ242" s="395"/>
      <c r="KR242" s="420"/>
    </row>
    <row r="243" spans="1:304" ht="13.5" customHeight="1">
      <c r="A243" s="385"/>
      <c r="B243" s="420" t="s">
        <v>1476</v>
      </c>
      <c r="E243" s="387"/>
      <c r="F243" s="399"/>
      <c r="G243" s="396"/>
      <c r="H243" s="397"/>
      <c r="I243" s="400"/>
      <c r="J243" s="403"/>
      <c r="K243" s="401"/>
      <c r="L243" s="393"/>
      <c r="M243" s="402"/>
      <c r="O243" s="397"/>
      <c r="Q243" s="387"/>
      <c r="R243" s="399"/>
      <c r="S243" s="396"/>
      <c r="T243" s="397"/>
      <c r="U243" s="400"/>
      <c r="V243" s="403"/>
      <c r="W243" s="401"/>
      <c r="X243" s="393"/>
      <c r="Y243" s="402"/>
      <c r="AA243" s="397"/>
      <c r="AB243" s="415"/>
      <c r="AC243" s="387"/>
      <c r="AD243" s="399"/>
      <c r="AE243" s="396"/>
      <c r="AF243" s="397"/>
      <c r="AG243" s="400"/>
      <c r="AH243" s="391"/>
      <c r="AI243" s="401"/>
      <c r="AJ243" s="393"/>
      <c r="AK243" s="402"/>
      <c r="AL243" s="386"/>
      <c r="AM243" s="397"/>
      <c r="AN243" s="386"/>
      <c r="AO243" s="387"/>
      <c r="AP243" s="399"/>
      <c r="AQ243" s="396"/>
      <c r="AR243" s="397"/>
      <c r="AS243" s="400"/>
      <c r="AT243" s="391"/>
      <c r="AU243" s="401"/>
      <c r="AV243" s="393"/>
      <c r="AW243" s="402"/>
      <c r="AX243" s="386"/>
      <c r="AY243" s="397"/>
      <c r="AZ243" s="415"/>
      <c r="BA243" s="387"/>
      <c r="BB243" s="399"/>
      <c r="BC243" s="396"/>
      <c r="BD243" s="397"/>
      <c r="BE243" s="400"/>
      <c r="BF243" s="403"/>
      <c r="BG243" s="401"/>
      <c r="BH243" s="393"/>
      <c r="BI243" s="402"/>
      <c r="BJ243" s="386"/>
      <c r="BK243" s="397"/>
      <c r="BL243" s="415"/>
      <c r="BM243" s="387"/>
      <c r="BN243" s="399"/>
      <c r="BO243" s="396"/>
      <c r="BP243" s="397"/>
      <c r="BQ243" s="400"/>
      <c r="BR243" s="403"/>
      <c r="BS243" s="401"/>
      <c r="BT243" s="393"/>
      <c r="BU243" s="402"/>
      <c r="BV243" s="386"/>
      <c r="BW243" s="397"/>
      <c r="BX243" s="386"/>
      <c r="BY243" s="387"/>
      <c r="BZ243" s="399"/>
      <c r="CA243" s="396"/>
      <c r="CB243" s="397"/>
      <c r="CC243" s="400"/>
      <c r="CD243" s="391"/>
      <c r="CE243" s="401"/>
      <c r="CF243" s="393"/>
      <c r="CG243" s="402"/>
      <c r="CH243" s="386"/>
      <c r="CI243" s="397"/>
      <c r="CJ243" s="386"/>
      <c r="CK243" s="387"/>
      <c r="CL243" s="399"/>
      <c r="CM243" s="396"/>
      <c r="CN243" s="397"/>
      <c r="CO243" s="400"/>
      <c r="CP243" s="391"/>
      <c r="CQ243" s="401"/>
      <c r="CR243" s="393"/>
      <c r="CS243" s="402"/>
      <c r="CT243" s="386"/>
      <c r="CU243" s="397"/>
      <c r="CV243" s="386"/>
      <c r="CW243" s="387"/>
      <c r="CX243" s="388"/>
      <c r="CY243" s="396"/>
      <c r="CZ243" s="397"/>
      <c r="DA243" s="400"/>
      <c r="DB243" s="391"/>
      <c r="DC243" s="401"/>
      <c r="DD243" s="393"/>
      <c r="DE243" s="402"/>
      <c r="DF243" s="386"/>
      <c r="DG243" s="397"/>
      <c r="DH243" s="415"/>
      <c r="DI243" s="387"/>
      <c r="DJ243" s="388"/>
      <c r="DK243" s="396"/>
      <c r="DL243" s="397"/>
      <c r="DM243" s="400"/>
      <c r="DN243" s="391"/>
      <c r="DO243" s="401"/>
      <c r="DP243" s="393"/>
      <c r="DQ243" s="402"/>
      <c r="DR243" s="386"/>
      <c r="DS243" s="397"/>
      <c r="DT243" s="415"/>
      <c r="DU243" s="387"/>
      <c r="DV243" s="399"/>
      <c r="DW243" s="396"/>
      <c r="DX243" s="397"/>
      <c r="DY243" s="400"/>
      <c r="DZ243" s="391"/>
      <c r="EA243" s="401"/>
      <c r="EB243" s="393"/>
      <c r="EC243" s="402"/>
      <c r="ED243" s="386"/>
      <c r="EE243" s="397"/>
      <c r="EF243" s="415"/>
      <c r="EG243" s="387"/>
      <c r="EH243" s="388"/>
      <c r="EI243" s="396"/>
      <c r="EJ243" s="397"/>
      <c r="EK243" s="400"/>
      <c r="EL243" s="391"/>
      <c r="EM243" s="401"/>
      <c r="EN243" s="393"/>
      <c r="EO243" s="402"/>
      <c r="EP243" s="386"/>
      <c r="EQ243" s="397"/>
      <c r="ER243" s="415"/>
      <c r="ES243" s="387"/>
      <c r="ET243" s="388"/>
      <c r="EU243" s="396"/>
      <c r="EV243" s="397"/>
      <c r="EW243" s="400"/>
      <c r="EX243" s="391"/>
      <c r="EY243" s="401"/>
      <c r="EZ243" s="393"/>
      <c r="FA243" s="402"/>
      <c r="FB243" s="386"/>
      <c r="FC243" s="397"/>
      <c r="FD243" s="415"/>
      <c r="FE243" s="387"/>
      <c r="FF243" s="388"/>
      <c r="FG243" s="396"/>
      <c r="FH243" s="397"/>
      <c r="FI243" s="390"/>
      <c r="FJ243" s="391"/>
      <c r="FK243" s="392"/>
      <c r="FL243" s="393"/>
      <c r="FM243" s="394"/>
      <c r="FN243" s="386"/>
      <c r="FO243" s="397"/>
      <c r="FP243" s="415"/>
      <c r="FQ243" s="387"/>
      <c r="FR243" s="388"/>
      <c r="FS243" s="396"/>
      <c r="FT243" s="397"/>
      <c r="FU243" s="390"/>
      <c r="FV243" s="391"/>
      <c r="FW243" s="392"/>
      <c r="FX243" s="393"/>
      <c r="FY243" s="394"/>
      <c r="FZ243" s="386"/>
      <c r="GA243" s="395"/>
      <c r="GB243" s="415"/>
      <c r="GC243" s="387"/>
      <c r="GD243" s="388"/>
      <c r="GE243" s="396"/>
      <c r="GF243" s="397"/>
      <c r="GG243" s="400"/>
      <c r="GH243" s="391"/>
      <c r="GI243" s="401"/>
      <c r="GJ243" s="393"/>
      <c r="GK243" s="402"/>
      <c r="GL243" s="386"/>
      <c r="GM243" s="397"/>
      <c r="GN243" s="415"/>
      <c r="GO243" s="387"/>
      <c r="GP243" s="388"/>
      <c r="GQ243" s="396"/>
      <c r="GR243" s="397"/>
      <c r="GS243" s="390"/>
      <c r="GT243" s="391"/>
      <c r="GU243" s="392"/>
      <c r="GV243" s="393"/>
      <c r="GW243" s="394"/>
      <c r="GX243" s="386"/>
      <c r="GY243" s="395"/>
      <c r="GZ243" s="415"/>
      <c r="HA243" s="387"/>
      <c r="HB243" s="388"/>
      <c r="HC243" s="396"/>
      <c r="HD243" s="397"/>
      <c r="HE243" s="390"/>
      <c r="HF243" s="391"/>
      <c r="HG243" s="392"/>
      <c r="HH243" s="393"/>
      <c r="HI243" s="394"/>
      <c r="HJ243" s="386"/>
      <c r="HK243" s="397"/>
      <c r="HM243" s="387"/>
      <c r="HN243" s="388"/>
      <c r="HO243" s="389"/>
      <c r="HP243" s="389"/>
      <c r="HQ243" s="390"/>
      <c r="HR243" s="391"/>
      <c r="HS243" s="392"/>
      <c r="HT243" s="393"/>
      <c r="HU243" s="394"/>
      <c r="HV243" s="386"/>
      <c r="HW243" s="395"/>
      <c r="HX243" s="420"/>
      <c r="HY243" s="387"/>
      <c r="HZ243" s="388"/>
      <c r="IA243" s="419"/>
      <c r="IB243" s="419"/>
      <c r="IC243" s="390"/>
      <c r="ID243" s="391"/>
      <c r="IE243" s="392"/>
      <c r="IF243" s="393"/>
      <c r="IG243" s="394"/>
      <c r="IH243" s="386"/>
      <c r="II243" s="395"/>
      <c r="IJ243" s="420"/>
      <c r="IK243" s="387"/>
      <c r="IL243" s="388"/>
      <c r="IM243" s="419"/>
      <c r="IN243" s="396"/>
      <c r="IO243" s="390"/>
      <c r="IP243" s="391"/>
      <c r="IQ243" s="392"/>
      <c r="IR243" s="393"/>
      <c r="IS243" s="394"/>
      <c r="IT243" s="386"/>
      <c r="IU243" s="395"/>
      <c r="IV243" s="420"/>
      <c r="IW243" s="387">
        <f t="shared" ref="IW243:IW244" si="720">IF(JA243="","",IW$3)</f>
        <v>43040</v>
      </c>
      <c r="IX243" s="388" t="str">
        <f t="shared" ref="IX243:IX244" si="721">IF(JA243="","",IW$1)</f>
        <v>Abe III</v>
      </c>
      <c r="IY243" s="396">
        <v>42585</v>
      </c>
      <c r="IZ243" s="396">
        <v>42851</v>
      </c>
      <c r="JA243" s="390" t="str">
        <f t="shared" ref="JA243:JA244" si="722">IF(JH243="","",IF(ISNUMBER(SEARCH(":",JH243)),MID(JH243,FIND(":",JH243)+2,FIND("(",JH243)-FIND(":",JH243)-3),LEFT(JH243,FIND("(",JH243)-2)))</f>
        <v>Masahiro Imamura</v>
      </c>
      <c r="JB243" s="391" t="str">
        <f t="shared" ref="JB243:JB244" si="723">IF(JH243="","",MID(JH243,FIND("(",JH243)+1,4))</f>
        <v>1947</v>
      </c>
      <c r="JC243" s="392" t="str">
        <f t="shared" ref="JC243:JC244" si="724">IF(ISNUMBER(SEARCH("*female*",JH243)),"female",IF(ISNUMBER(SEARCH("*male*",JH243)),"male",""))</f>
        <v>male</v>
      </c>
      <c r="JD243" s="393" t="s">
        <v>1335</v>
      </c>
      <c r="JE243" s="394" t="str">
        <f t="shared" si="687"/>
        <v>Imamura_Masahiro_1947</v>
      </c>
      <c r="JF243" s="386"/>
      <c r="JG243" s="395" t="s">
        <v>1878</v>
      </c>
      <c r="JH243" s="420" t="s">
        <v>1885</v>
      </c>
      <c r="JI243" s="387">
        <f t="shared" si="619"/>
        <v>44090</v>
      </c>
      <c r="JJ243" s="388" t="str">
        <f t="shared" si="620"/>
        <v>Abe IV</v>
      </c>
      <c r="JK243" s="396">
        <v>43719</v>
      </c>
      <c r="JL243" s="396">
        <f t="shared" si="622"/>
        <v>44090</v>
      </c>
      <c r="JM243" s="390" t="str">
        <f t="shared" si="623"/>
        <v>Kazunori Tanaka</v>
      </c>
      <c r="JN243" s="391" t="str">
        <f t="shared" si="624"/>
        <v>1949</v>
      </c>
      <c r="JO243" s="392" t="str">
        <f t="shared" si="625"/>
        <v>male</v>
      </c>
      <c r="JP243" s="393" t="str">
        <f t="shared" si="626"/>
        <v>jp_ldp01</v>
      </c>
      <c r="JQ243" s="394" t="str">
        <f t="shared" si="627"/>
        <v>Tanaka_Kazunori_1949</v>
      </c>
      <c r="JR243" s="386" t="str">
        <f t="shared" si="628"/>
        <v/>
      </c>
      <c r="JS243" s="395"/>
      <c r="JT243" s="420" t="s">
        <v>2072</v>
      </c>
      <c r="JU243" s="387" t="str">
        <f t="shared" si="606"/>
        <v/>
      </c>
      <c r="JV243" s="388" t="str">
        <f t="shared" si="607"/>
        <v/>
      </c>
      <c r="JW243" s="419" t="str">
        <f t="shared" si="608"/>
        <v/>
      </c>
      <c r="JX243" s="396" t="str">
        <f t="shared" si="609"/>
        <v/>
      </c>
      <c r="JY243" s="390" t="str">
        <f t="shared" si="610"/>
        <v/>
      </c>
      <c r="JZ243" s="391" t="str">
        <f t="shared" si="611"/>
        <v/>
      </c>
      <c r="KA243" s="392" t="str">
        <f t="shared" si="612"/>
        <v/>
      </c>
      <c r="KB243" s="393" t="str">
        <f t="shared" si="613"/>
        <v/>
      </c>
      <c r="KC243" s="394" t="str">
        <f t="shared" si="614"/>
        <v/>
      </c>
      <c r="KD243" s="386" t="str">
        <f t="shared" si="615"/>
        <v/>
      </c>
      <c r="KE243" s="395"/>
      <c r="KF243" s="420"/>
      <c r="KG243" s="387" t="str">
        <f t="shared" si="596"/>
        <v/>
      </c>
      <c r="KH243" s="388" t="str">
        <f t="shared" si="597"/>
        <v/>
      </c>
      <c r="KI243" s="419" t="str">
        <f t="shared" si="598"/>
        <v/>
      </c>
      <c r="KJ243" s="396" t="str">
        <f t="shared" si="599"/>
        <v/>
      </c>
      <c r="KK243" s="390" t="str">
        <f t="shared" si="600"/>
        <v/>
      </c>
      <c r="KL243" s="391" t="str">
        <f t="shared" si="616"/>
        <v/>
      </c>
      <c r="KM243" s="392" t="str">
        <f t="shared" si="601"/>
        <v/>
      </c>
      <c r="KN243" s="393" t="str">
        <f t="shared" si="602"/>
        <v/>
      </c>
      <c r="KO243" s="394" t="str">
        <f t="shared" si="603"/>
        <v/>
      </c>
      <c r="KP243" s="386" t="str">
        <f t="shared" si="604"/>
        <v/>
      </c>
      <c r="KQ243" s="395"/>
      <c r="KR243" s="420"/>
    </row>
    <row r="244" spans="1:304" ht="13.5" customHeight="1">
      <c r="A244" s="385"/>
      <c r="B244" s="420" t="s">
        <v>1476</v>
      </c>
      <c r="E244" s="387"/>
      <c r="F244" s="399"/>
      <c r="G244" s="396"/>
      <c r="H244" s="397"/>
      <c r="I244" s="400"/>
      <c r="J244" s="403"/>
      <c r="K244" s="401"/>
      <c r="L244" s="393"/>
      <c r="M244" s="402"/>
      <c r="O244" s="397"/>
      <c r="Q244" s="387"/>
      <c r="R244" s="399"/>
      <c r="S244" s="396"/>
      <c r="T244" s="397"/>
      <c r="U244" s="400"/>
      <c r="V244" s="403"/>
      <c r="W244" s="401"/>
      <c r="X244" s="393"/>
      <c r="Y244" s="402"/>
      <c r="AA244" s="397"/>
      <c r="AB244" s="415"/>
      <c r="AC244" s="387"/>
      <c r="AD244" s="399"/>
      <c r="AE244" s="396"/>
      <c r="AF244" s="397"/>
      <c r="AG244" s="400"/>
      <c r="AH244" s="391"/>
      <c r="AI244" s="401"/>
      <c r="AJ244" s="393"/>
      <c r="AK244" s="402"/>
      <c r="AL244" s="386"/>
      <c r="AM244" s="397"/>
      <c r="AN244" s="386"/>
      <c r="AO244" s="387"/>
      <c r="AP244" s="399"/>
      <c r="AQ244" s="396"/>
      <c r="AR244" s="397"/>
      <c r="AS244" s="400"/>
      <c r="AT244" s="391"/>
      <c r="AU244" s="401"/>
      <c r="AV244" s="393"/>
      <c r="AW244" s="402"/>
      <c r="AX244" s="386"/>
      <c r="AY244" s="397"/>
      <c r="AZ244" s="415"/>
      <c r="BA244" s="387"/>
      <c r="BB244" s="399"/>
      <c r="BC244" s="396"/>
      <c r="BD244" s="397"/>
      <c r="BE244" s="400"/>
      <c r="BF244" s="403"/>
      <c r="BG244" s="401"/>
      <c r="BH244" s="393"/>
      <c r="BI244" s="402"/>
      <c r="BJ244" s="386"/>
      <c r="BK244" s="397"/>
      <c r="BL244" s="415"/>
      <c r="BM244" s="387"/>
      <c r="BN244" s="399"/>
      <c r="BO244" s="396"/>
      <c r="BP244" s="397"/>
      <c r="BQ244" s="400"/>
      <c r="BR244" s="403"/>
      <c r="BS244" s="401"/>
      <c r="BT244" s="393"/>
      <c r="BU244" s="402"/>
      <c r="BV244" s="386"/>
      <c r="BW244" s="397"/>
      <c r="BX244" s="386"/>
      <c r="BY244" s="387"/>
      <c r="BZ244" s="399"/>
      <c r="CA244" s="396"/>
      <c r="CB244" s="397"/>
      <c r="CC244" s="400"/>
      <c r="CD244" s="391"/>
      <c r="CE244" s="401"/>
      <c r="CF244" s="393"/>
      <c r="CG244" s="402"/>
      <c r="CH244" s="386"/>
      <c r="CI244" s="397"/>
      <c r="CJ244" s="386"/>
      <c r="CK244" s="387"/>
      <c r="CL244" s="399"/>
      <c r="CM244" s="396"/>
      <c r="CN244" s="397"/>
      <c r="CO244" s="400"/>
      <c r="CP244" s="391"/>
      <c r="CQ244" s="401"/>
      <c r="CR244" s="393"/>
      <c r="CS244" s="402"/>
      <c r="CT244" s="386"/>
      <c r="CU244" s="397"/>
      <c r="CV244" s="386"/>
      <c r="CW244" s="387"/>
      <c r="CX244" s="388"/>
      <c r="CY244" s="396"/>
      <c r="CZ244" s="397"/>
      <c r="DA244" s="400"/>
      <c r="DB244" s="391"/>
      <c r="DC244" s="401"/>
      <c r="DD244" s="393"/>
      <c r="DE244" s="402"/>
      <c r="DF244" s="386"/>
      <c r="DG244" s="397"/>
      <c r="DH244" s="415"/>
      <c r="DI244" s="387"/>
      <c r="DJ244" s="388"/>
      <c r="DK244" s="396"/>
      <c r="DL244" s="397"/>
      <c r="DM244" s="400"/>
      <c r="DN244" s="391"/>
      <c r="DO244" s="401"/>
      <c r="DP244" s="393"/>
      <c r="DQ244" s="402"/>
      <c r="DR244" s="386"/>
      <c r="DS244" s="397"/>
      <c r="DT244" s="415"/>
      <c r="DU244" s="387"/>
      <c r="DV244" s="399"/>
      <c r="DW244" s="396"/>
      <c r="DX244" s="397"/>
      <c r="DY244" s="400"/>
      <c r="DZ244" s="391"/>
      <c r="EA244" s="401"/>
      <c r="EB244" s="393"/>
      <c r="EC244" s="402"/>
      <c r="ED244" s="386"/>
      <c r="EE244" s="397"/>
      <c r="EF244" s="415"/>
      <c r="EG244" s="387"/>
      <c r="EH244" s="388"/>
      <c r="EI244" s="396"/>
      <c r="EJ244" s="397"/>
      <c r="EK244" s="400"/>
      <c r="EL244" s="391"/>
      <c r="EM244" s="401"/>
      <c r="EN244" s="393"/>
      <c r="EO244" s="402"/>
      <c r="EP244" s="386"/>
      <c r="EQ244" s="397"/>
      <c r="ER244" s="415"/>
      <c r="ES244" s="387"/>
      <c r="ET244" s="388"/>
      <c r="EU244" s="396"/>
      <c r="EV244" s="397"/>
      <c r="EW244" s="400"/>
      <c r="EX244" s="391"/>
      <c r="EY244" s="401"/>
      <c r="EZ244" s="393"/>
      <c r="FA244" s="402"/>
      <c r="FB244" s="386"/>
      <c r="FC244" s="397"/>
      <c r="FD244" s="415"/>
      <c r="FE244" s="387"/>
      <c r="FF244" s="388"/>
      <c r="FG244" s="396"/>
      <c r="FH244" s="397"/>
      <c r="FI244" s="390"/>
      <c r="FJ244" s="391"/>
      <c r="FK244" s="392"/>
      <c r="FL244" s="393"/>
      <c r="FM244" s="394"/>
      <c r="FN244" s="386"/>
      <c r="FO244" s="397"/>
      <c r="FP244" s="415"/>
      <c r="FQ244" s="387"/>
      <c r="FR244" s="388"/>
      <c r="FS244" s="396"/>
      <c r="FT244" s="397"/>
      <c r="FU244" s="390"/>
      <c r="FV244" s="391"/>
      <c r="FW244" s="392"/>
      <c r="FX244" s="393"/>
      <c r="FY244" s="394"/>
      <c r="FZ244" s="386"/>
      <c r="GA244" s="395"/>
      <c r="GB244" s="415"/>
      <c r="GC244" s="387"/>
      <c r="GD244" s="388"/>
      <c r="GE244" s="396"/>
      <c r="GF244" s="397"/>
      <c r="GG244" s="400"/>
      <c r="GH244" s="391"/>
      <c r="GI244" s="401"/>
      <c r="GJ244" s="393"/>
      <c r="GK244" s="402"/>
      <c r="GL244" s="386"/>
      <c r="GM244" s="397"/>
      <c r="GN244" s="415"/>
      <c r="GO244" s="387"/>
      <c r="GP244" s="388"/>
      <c r="GQ244" s="396"/>
      <c r="GR244" s="397"/>
      <c r="GS244" s="390"/>
      <c r="GT244" s="391"/>
      <c r="GU244" s="392"/>
      <c r="GV244" s="393"/>
      <c r="GW244" s="394"/>
      <c r="GX244" s="386"/>
      <c r="GY244" s="395"/>
      <c r="GZ244" s="415"/>
      <c r="HA244" s="387"/>
      <c r="HB244" s="388"/>
      <c r="HC244" s="396"/>
      <c r="HD244" s="397"/>
      <c r="HE244" s="390"/>
      <c r="HF244" s="391"/>
      <c r="HG244" s="392"/>
      <c r="HH244" s="393"/>
      <c r="HI244" s="394"/>
      <c r="HJ244" s="386"/>
      <c r="HK244" s="397"/>
      <c r="HM244" s="387"/>
      <c r="HN244" s="388"/>
      <c r="HO244" s="389"/>
      <c r="HP244" s="389"/>
      <c r="HQ244" s="390"/>
      <c r="HR244" s="391"/>
      <c r="HS244" s="392"/>
      <c r="HT244" s="393"/>
      <c r="HU244" s="394"/>
      <c r="HV244" s="386"/>
      <c r="HW244" s="395"/>
      <c r="HX244" s="420"/>
      <c r="HY244" s="387"/>
      <c r="HZ244" s="388"/>
      <c r="IA244" s="419"/>
      <c r="IB244" s="419"/>
      <c r="IC244" s="390"/>
      <c r="ID244" s="391"/>
      <c r="IE244" s="392"/>
      <c r="IF244" s="393"/>
      <c r="IG244" s="394"/>
      <c r="IH244" s="386"/>
      <c r="II244" s="395"/>
      <c r="IJ244" s="420"/>
      <c r="IK244" s="387"/>
      <c r="IL244" s="388"/>
      <c r="IM244" s="419"/>
      <c r="IN244" s="396"/>
      <c r="IO244" s="390"/>
      <c r="IP244" s="391"/>
      <c r="IQ244" s="392"/>
      <c r="IR244" s="393"/>
      <c r="IS244" s="394"/>
      <c r="IT244" s="386"/>
      <c r="IU244" s="395"/>
      <c r="IV244" s="420"/>
      <c r="IW244" s="387">
        <f t="shared" si="720"/>
        <v>43040</v>
      </c>
      <c r="IX244" s="388" t="str">
        <f t="shared" si="721"/>
        <v>Abe III</v>
      </c>
      <c r="IY244" s="419">
        <v>42851</v>
      </c>
      <c r="IZ244" s="396">
        <f t="shared" ref="IZ244" si="725">IF(JA244="","",IW$3)</f>
        <v>43040</v>
      </c>
      <c r="JA244" s="390" t="str">
        <f t="shared" si="722"/>
        <v>Masayoshi Yoshino</v>
      </c>
      <c r="JB244" s="391" t="str">
        <f t="shared" si="723"/>
        <v>1948</v>
      </c>
      <c r="JC244" s="392" t="str">
        <f t="shared" si="724"/>
        <v>male</v>
      </c>
      <c r="JD244" s="393" t="str">
        <f t="shared" ref="JD244" si="726">IF(JH244="","",IF(ISERROR(MID(JH244,FIND("male,",JH244)+6,(FIND(")",JH244)-(FIND("male,",JH244)+6))))=TRUE,"missing/error",MID(JH244,FIND("male,",JH244)+6,(FIND(")",JH244)-(FIND("male,",JH244)+6)))))</f>
        <v>jp_ldp01</v>
      </c>
      <c r="JE244" s="394" t="str">
        <f t="shared" ref="JE244" si="727">IF(JA244="","",(MID(JA244,(SEARCH("^^",SUBSTITUTE(JA244," ","^^",LEN(JA244)-LEN(SUBSTITUTE(JA244," ","")))))+1,99)&amp;"_"&amp;LEFT(JA244,FIND(" ",JA244)-1)&amp;"_"&amp;JB244))</f>
        <v>Yoshino_Masayoshi_1948</v>
      </c>
      <c r="JF244" s="386" t="str">
        <f t="shared" ref="JF244" si="728">IF(JH244="","",IF((LEN(JH244)-LEN(SUBSTITUTE(JH244,"male","")))/LEN("male")&gt;1,"!",IF(RIGHT(JH244,1)=")","",IF(RIGHT(JH244,2)=") ","",IF(RIGHT(JH244,2)=").","","!!")))))</f>
        <v/>
      </c>
      <c r="JG244" s="395"/>
      <c r="JH244" s="420" t="s">
        <v>2004</v>
      </c>
      <c r="JI244" s="387" t="str">
        <f t="shared" si="619"/>
        <v/>
      </c>
      <c r="JJ244" s="388" t="str">
        <f t="shared" si="620"/>
        <v/>
      </c>
      <c r="JK244" s="419" t="str">
        <f t="shared" si="621"/>
        <v/>
      </c>
      <c r="JL244" s="396" t="str">
        <f t="shared" si="622"/>
        <v/>
      </c>
      <c r="JM244" s="390" t="str">
        <f t="shared" si="623"/>
        <v/>
      </c>
      <c r="JN244" s="391" t="str">
        <f t="shared" si="624"/>
        <v/>
      </c>
      <c r="JO244" s="392" t="str">
        <f t="shared" si="625"/>
        <v/>
      </c>
      <c r="JP244" s="393" t="str">
        <f t="shared" si="626"/>
        <v/>
      </c>
      <c r="JQ244" s="394" t="str">
        <f t="shared" si="627"/>
        <v/>
      </c>
      <c r="JR244" s="386" t="str">
        <f t="shared" si="628"/>
        <v/>
      </c>
      <c r="JS244" s="395"/>
      <c r="JT244" s="420" t="s">
        <v>292</v>
      </c>
      <c r="JU244" s="387" t="str">
        <f t="shared" si="606"/>
        <v/>
      </c>
      <c r="JV244" s="388" t="str">
        <f t="shared" si="607"/>
        <v/>
      </c>
      <c r="JW244" s="419" t="str">
        <f t="shared" si="608"/>
        <v/>
      </c>
      <c r="JX244" s="396" t="str">
        <f t="shared" si="609"/>
        <v/>
      </c>
      <c r="JY244" s="390" t="str">
        <f t="shared" si="610"/>
        <v/>
      </c>
      <c r="JZ244" s="391" t="str">
        <f t="shared" si="611"/>
        <v/>
      </c>
      <c r="KA244" s="392" t="str">
        <f t="shared" si="612"/>
        <v/>
      </c>
      <c r="KB244" s="393" t="str">
        <f t="shared" si="613"/>
        <v/>
      </c>
      <c r="KC244" s="394" t="str">
        <f t="shared" si="614"/>
        <v/>
      </c>
      <c r="KD244" s="386" t="str">
        <f t="shared" si="615"/>
        <v/>
      </c>
      <c r="KE244" s="395"/>
      <c r="KF244" s="420"/>
      <c r="KG244" s="387" t="str">
        <f t="shared" si="596"/>
        <v/>
      </c>
      <c r="KH244" s="388" t="str">
        <f t="shared" si="597"/>
        <v/>
      </c>
      <c r="KI244" s="419" t="str">
        <f t="shared" si="598"/>
        <v/>
      </c>
      <c r="KJ244" s="396" t="str">
        <f t="shared" si="599"/>
        <v/>
      </c>
      <c r="KK244" s="390" t="str">
        <f t="shared" si="600"/>
        <v/>
      </c>
      <c r="KL244" s="391" t="str">
        <f t="shared" si="616"/>
        <v/>
      </c>
      <c r="KM244" s="392" t="str">
        <f t="shared" si="601"/>
        <v/>
      </c>
      <c r="KN244" s="393" t="str">
        <f t="shared" si="602"/>
        <v/>
      </c>
      <c r="KO244" s="394" t="str">
        <f t="shared" si="603"/>
        <v/>
      </c>
      <c r="KP244" s="386" t="str">
        <f t="shared" si="604"/>
        <v/>
      </c>
      <c r="KQ244" s="395"/>
      <c r="KR244" s="420"/>
    </row>
    <row r="245" spans="1:304" ht="13.5" customHeight="1">
      <c r="A245" s="385"/>
      <c r="B245" s="420" t="s">
        <v>1478</v>
      </c>
      <c r="E245" s="387" t="str">
        <f t="shared" ref="E245:E308" si="729">IF(I245="","",E$3)</f>
        <v/>
      </c>
      <c r="F245" s="399"/>
      <c r="G245" s="396"/>
      <c r="H245" s="397"/>
      <c r="I245" s="400"/>
      <c r="J245" s="403"/>
      <c r="K245" s="401"/>
      <c r="L245" s="393"/>
      <c r="M245" s="402"/>
      <c r="O245" s="397"/>
      <c r="Q245" s="387" t="str">
        <f t="shared" ref="Q245:Q308" si="730">IF(U245="","",Q$3)</f>
        <v/>
      </c>
      <c r="R245" s="399"/>
      <c r="S245" s="396"/>
      <c r="T245" s="397"/>
      <c r="U245" s="400"/>
      <c r="V245" s="403"/>
      <c r="W245" s="401"/>
      <c r="X245" s="393"/>
      <c r="Y245" s="402"/>
      <c r="AA245" s="397"/>
      <c r="AB245" s="415"/>
      <c r="AC245" s="387" t="str">
        <f t="shared" ref="AC245:AC308" si="731">IF(AG245="","",AC$3)</f>
        <v/>
      </c>
      <c r="AD245" s="399"/>
      <c r="AE245" s="396"/>
      <c r="AF245" s="397"/>
      <c r="AG245" s="400"/>
      <c r="AH245" s="391" t="s">
        <v>292</v>
      </c>
      <c r="AI245" s="401"/>
      <c r="AJ245" s="393"/>
      <c r="AK245" s="402"/>
      <c r="AL245" s="386"/>
      <c r="AM245" s="397"/>
      <c r="AN245" s="386"/>
      <c r="AO245" s="387" t="str">
        <f t="shared" ref="AO245:AO308" si="732">IF(AS245="","",AO$3)</f>
        <v/>
      </c>
      <c r="AP245" s="399"/>
      <c r="AQ245" s="396"/>
      <c r="AR245" s="397"/>
      <c r="AS245" s="400"/>
      <c r="AT245" s="391" t="s">
        <v>292</v>
      </c>
      <c r="AU245" s="401"/>
      <c r="AV245" s="393"/>
      <c r="AW245" s="402"/>
      <c r="AX245" s="386"/>
      <c r="AY245" s="397"/>
      <c r="AZ245" s="415"/>
      <c r="BA245" s="387" t="str">
        <f t="shared" ref="BA245:BA308" si="733">IF(BE245="","",BA$3)</f>
        <v/>
      </c>
      <c r="BB245" s="399"/>
      <c r="BC245" s="396"/>
      <c r="BD245" s="397"/>
      <c r="BE245" s="400"/>
      <c r="BF245" s="403"/>
      <c r="BG245" s="401"/>
      <c r="BH245" s="393"/>
      <c r="BI245" s="402"/>
      <c r="BJ245" s="386"/>
      <c r="BK245" s="397"/>
      <c r="BL245" s="415"/>
      <c r="BM245" s="387" t="str">
        <f t="shared" ref="BM245:BM308" si="734">IF(BQ245="","",BM$3)</f>
        <v/>
      </c>
      <c r="BN245" s="399"/>
      <c r="BO245" s="396"/>
      <c r="BP245" s="397"/>
      <c r="BQ245" s="400"/>
      <c r="BR245" s="403"/>
      <c r="BS245" s="401"/>
      <c r="BT245" s="393"/>
      <c r="BU245" s="402"/>
      <c r="BV245" s="386"/>
      <c r="BW245" s="397"/>
      <c r="BX245" s="386"/>
      <c r="BY245" s="387" t="str">
        <f t="shared" ref="BY245:BY308" si="735">IF(CC245="","",BY$3)</f>
        <v/>
      </c>
      <c r="BZ245" s="399"/>
      <c r="CA245" s="396"/>
      <c r="CB245" s="397"/>
      <c r="CC245" s="400"/>
      <c r="CD245" s="391" t="s">
        <v>292</v>
      </c>
      <c r="CE245" s="401"/>
      <c r="CF245" s="393"/>
      <c r="CG245" s="402"/>
      <c r="CH245" s="386"/>
      <c r="CI245" s="397"/>
      <c r="CJ245" s="386"/>
      <c r="CK245" s="387" t="str">
        <f t="shared" ref="CK245:CK308" si="736">IF(CO245="","",CK$3)</f>
        <v/>
      </c>
      <c r="CL245" s="399"/>
      <c r="CM245" s="396"/>
      <c r="CN245" s="397"/>
      <c r="CO245" s="400"/>
      <c r="CP245" s="391" t="s">
        <v>292</v>
      </c>
      <c r="CQ245" s="401"/>
      <c r="CR245" s="393"/>
      <c r="CS245" s="402"/>
      <c r="CT245" s="386"/>
      <c r="CU245" s="397"/>
      <c r="CV245" s="386"/>
      <c r="CW245" s="387" t="str">
        <f t="shared" ref="CW245:CW308" si="737">IF(DA245="","",CW$3)</f>
        <v/>
      </c>
      <c r="CX245" s="388" t="s">
        <v>292</v>
      </c>
      <c r="CY245" s="396"/>
      <c r="CZ245" s="397"/>
      <c r="DA245" s="400"/>
      <c r="DB245" s="391" t="s">
        <v>292</v>
      </c>
      <c r="DC245" s="401"/>
      <c r="DD245" s="393"/>
      <c r="DE245" s="402"/>
      <c r="DF245" s="386"/>
      <c r="DG245" s="397"/>
      <c r="DH245" s="415"/>
      <c r="DI245" s="387" t="str">
        <f t="shared" ref="DI245:DI308" si="738">IF(DM245="","",DI$3)</f>
        <v/>
      </c>
      <c r="DJ245" s="388" t="s">
        <v>292</v>
      </c>
      <c r="DK245" s="396"/>
      <c r="DL245" s="397"/>
      <c r="DM245" s="400"/>
      <c r="DN245" s="391" t="s">
        <v>292</v>
      </c>
      <c r="DO245" s="401"/>
      <c r="DP245" s="393"/>
      <c r="DQ245" s="402"/>
      <c r="DR245" s="386"/>
      <c r="DS245" s="397"/>
      <c r="DT245" s="415"/>
      <c r="DU245" s="387" t="str">
        <f t="shared" ref="DU245:DU308" si="739">IF(DY245="","",DU$3)</f>
        <v/>
      </c>
      <c r="DV245" s="399"/>
      <c r="DW245" s="396"/>
      <c r="DX245" s="397"/>
      <c r="DY245" s="400"/>
      <c r="DZ245" s="391" t="s">
        <v>292</v>
      </c>
      <c r="EA245" s="401"/>
      <c r="EB245" s="393"/>
      <c r="EC245" s="402"/>
      <c r="ED245" s="386"/>
      <c r="EE245" s="397"/>
      <c r="EF245" s="415"/>
      <c r="EG245" s="387" t="str">
        <f t="shared" ref="EG245:EG308" si="740">IF(EK245="","",EG$3)</f>
        <v/>
      </c>
      <c r="EH245" s="388" t="s">
        <v>292</v>
      </c>
      <c r="EI245" s="396"/>
      <c r="EJ245" s="397"/>
      <c r="EK245" s="400"/>
      <c r="EL245" s="391" t="s">
        <v>292</v>
      </c>
      <c r="EM245" s="401"/>
      <c r="EN245" s="393"/>
      <c r="EO245" s="402"/>
      <c r="EP245" s="386" t="s">
        <v>292</v>
      </c>
      <c r="EQ245" s="397"/>
      <c r="ER245" s="415"/>
      <c r="ES245" s="387" t="str">
        <f t="shared" ref="ES245:ES308" si="741">IF(EW245="","",ES$3)</f>
        <v/>
      </c>
      <c r="ET245" s="388" t="s">
        <v>292</v>
      </c>
      <c r="EU245" s="396"/>
      <c r="EV245" s="397"/>
      <c r="EW245" s="400"/>
      <c r="EX245" s="391" t="s">
        <v>292</v>
      </c>
      <c r="EY245" s="401"/>
      <c r="EZ245" s="393"/>
      <c r="FA245" s="402"/>
      <c r="FB245" s="386"/>
      <c r="FC245" s="397"/>
      <c r="FD245" s="415"/>
      <c r="FE245" s="387" t="str">
        <f t="shared" ref="FE245:FE308" si="742">IF(FI245="","",FE$3)</f>
        <v/>
      </c>
      <c r="FF245" s="388" t="s">
        <v>292</v>
      </c>
      <c r="FG245" s="396"/>
      <c r="FH245" s="397"/>
      <c r="FI245" s="390" t="s">
        <v>292</v>
      </c>
      <c r="FJ245" s="391" t="s">
        <v>292</v>
      </c>
      <c r="FK245" s="392" t="s">
        <v>292</v>
      </c>
      <c r="FL245" s="393" t="s">
        <v>292</v>
      </c>
      <c r="FM245" s="394" t="s">
        <v>292</v>
      </c>
      <c r="FN245" s="386" t="s">
        <v>292</v>
      </c>
      <c r="FO245" s="397"/>
      <c r="FP245" s="415"/>
      <c r="FQ245" s="387" t="str">
        <f t="shared" ref="FQ245:FQ308" si="743">IF(FU245="","",FQ$3)</f>
        <v/>
      </c>
      <c r="FR245" s="388" t="s">
        <v>292</v>
      </c>
      <c r="FS245" s="396"/>
      <c r="FT245" s="397"/>
      <c r="FU245" s="390" t="s">
        <v>292</v>
      </c>
      <c r="FV245" s="391" t="s">
        <v>292</v>
      </c>
      <c r="FW245" s="392" t="s">
        <v>292</v>
      </c>
      <c r="FX245" s="393" t="s">
        <v>292</v>
      </c>
      <c r="FY245" s="394" t="s">
        <v>292</v>
      </c>
      <c r="FZ245" s="386" t="s">
        <v>292</v>
      </c>
      <c r="GA245" s="395"/>
      <c r="GB245" s="415"/>
      <c r="GC245" s="387" t="str">
        <f t="shared" ref="GC245:GC308" si="744">IF(GG245="","",GC$3)</f>
        <v/>
      </c>
      <c r="GD245" s="388" t="s">
        <v>292</v>
      </c>
      <c r="GE245" s="396"/>
      <c r="GF245" s="397"/>
      <c r="GG245" s="400"/>
      <c r="GH245" s="391" t="s">
        <v>292</v>
      </c>
      <c r="GI245" s="401"/>
      <c r="GJ245" s="393"/>
      <c r="GK245" s="402"/>
      <c r="GL245" s="386"/>
      <c r="GM245" s="397"/>
      <c r="GN245" s="415"/>
      <c r="GO245" s="387" t="str">
        <f t="shared" ref="GO245:GO308" si="745">IF(GS245="","",GO$3)</f>
        <v/>
      </c>
      <c r="GP245" s="388" t="s">
        <v>292</v>
      </c>
      <c r="GQ245" s="396"/>
      <c r="GR245" s="397"/>
      <c r="GS245" s="390" t="s">
        <v>292</v>
      </c>
      <c r="GT245" s="391" t="s">
        <v>292</v>
      </c>
      <c r="GU245" s="392" t="s">
        <v>292</v>
      </c>
      <c r="GV245" s="393" t="s">
        <v>292</v>
      </c>
      <c r="GW245" s="394" t="s">
        <v>292</v>
      </c>
      <c r="GX245" s="386" t="s">
        <v>292</v>
      </c>
      <c r="GY245" s="395"/>
      <c r="GZ245" s="415"/>
      <c r="HA245" s="387" t="str">
        <f t="shared" ref="HA245:HA308" si="746">IF(HE245="","",HA$3)</f>
        <v/>
      </c>
      <c r="HB245" s="388" t="s">
        <v>292</v>
      </c>
      <c r="HC245" s="396"/>
      <c r="HD245" s="397"/>
      <c r="HE245" s="390" t="s">
        <v>292</v>
      </c>
      <c r="HF245" s="391" t="s">
        <v>292</v>
      </c>
      <c r="HG245" s="392" t="s">
        <v>292</v>
      </c>
      <c r="HH245" s="393" t="s">
        <v>292</v>
      </c>
      <c r="HI245" s="394" t="s">
        <v>292</v>
      </c>
      <c r="HJ245" s="386" t="s">
        <v>292</v>
      </c>
      <c r="HK245" s="397"/>
      <c r="HM245" s="387">
        <f t="shared" ref="HM245:HM308" si="747">IF(HQ245="","",HM$3)</f>
        <v>40788</v>
      </c>
      <c r="HN245" s="388" t="s">
        <v>1471</v>
      </c>
      <c r="HO245" s="396">
        <v>40557</v>
      </c>
      <c r="HP245" s="389">
        <v>40788</v>
      </c>
      <c r="HQ245" s="390" t="s">
        <v>671</v>
      </c>
      <c r="HR245" s="391" t="s">
        <v>645</v>
      </c>
      <c r="HS245" s="392" t="s">
        <v>615</v>
      </c>
      <c r="HT245" s="393" t="s">
        <v>1348</v>
      </c>
      <c r="HU245" s="394" t="s">
        <v>672</v>
      </c>
      <c r="HV245" s="386" t="s">
        <v>292</v>
      </c>
      <c r="HW245" s="395"/>
      <c r="HX245" s="364" t="s">
        <v>386</v>
      </c>
      <c r="HY245" s="387">
        <f t="shared" ref="HY245:HY308" si="748">IF(IC245="","",HY$3)</f>
        <v>41269</v>
      </c>
      <c r="HZ245" s="388" t="s">
        <v>1472</v>
      </c>
      <c r="IA245" s="419">
        <v>40788</v>
      </c>
      <c r="IB245" s="419">
        <v>40921</v>
      </c>
      <c r="IC245" s="390" t="s">
        <v>1561</v>
      </c>
      <c r="ID245" s="391" t="s">
        <v>1562</v>
      </c>
      <c r="IE245" s="392" t="s">
        <v>615</v>
      </c>
      <c r="IF245" s="393" t="s">
        <v>1336</v>
      </c>
      <c r="IG245" s="394" t="s">
        <v>1563</v>
      </c>
      <c r="IH245" s="386" t="s">
        <v>292</v>
      </c>
      <c r="II245" s="395"/>
      <c r="IJ245" s="420"/>
      <c r="IK245" s="387">
        <f t="shared" ref="IK245:IK311" si="749">IF(IO245="","",IK$3)</f>
        <v>41997</v>
      </c>
      <c r="IL245" s="388" t="s">
        <v>371</v>
      </c>
      <c r="IM245" s="419">
        <v>41269</v>
      </c>
      <c r="IN245" s="419">
        <f>IK$3</f>
        <v>41997</v>
      </c>
      <c r="IO245" s="390" t="s">
        <v>663</v>
      </c>
      <c r="IP245" s="391" t="s">
        <v>664</v>
      </c>
      <c r="IQ245" s="392" t="s">
        <v>615</v>
      </c>
      <c r="IR245" s="393" t="s">
        <v>1335</v>
      </c>
      <c r="IS245" s="394" t="s">
        <v>665</v>
      </c>
      <c r="IT245" s="386" t="s">
        <v>292</v>
      </c>
      <c r="IU245" s="395"/>
      <c r="IV245" s="420" t="s">
        <v>292</v>
      </c>
      <c r="IW245" s="387">
        <f t="shared" si="704"/>
        <v>43040</v>
      </c>
      <c r="IX245" s="388" t="str">
        <f t="shared" si="705"/>
        <v>Abe III</v>
      </c>
      <c r="IY245" s="419">
        <f t="shared" si="706"/>
        <v>41997</v>
      </c>
      <c r="IZ245" s="396">
        <v>42397</v>
      </c>
      <c r="JA245" s="390" t="str">
        <f t="shared" si="708"/>
        <v>Akira Amari</v>
      </c>
      <c r="JB245" s="391" t="str">
        <f t="shared" si="709"/>
        <v>1949</v>
      </c>
      <c r="JC245" s="392" t="str">
        <f t="shared" si="710"/>
        <v>male</v>
      </c>
      <c r="JD245" s="393" t="s">
        <v>1335</v>
      </c>
      <c r="JE245" s="394" t="str">
        <f t="shared" si="687"/>
        <v>Amari_Akira_1949</v>
      </c>
      <c r="JF245" s="386" t="str">
        <f t="shared" si="712"/>
        <v/>
      </c>
      <c r="JG245" s="395"/>
      <c r="JH245" s="42" t="s">
        <v>1845</v>
      </c>
      <c r="JI245" s="387">
        <f t="shared" si="619"/>
        <v>44090</v>
      </c>
      <c r="JJ245" s="388" t="str">
        <f t="shared" si="620"/>
        <v>Abe IV</v>
      </c>
      <c r="JK245" s="419">
        <f t="shared" si="621"/>
        <v>43040</v>
      </c>
      <c r="JL245" s="396">
        <v>43375</v>
      </c>
      <c r="JM245" s="390" t="str">
        <f t="shared" si="623"/>
        <v>Toshimitsu Motegi</v>
      </c>
      <c r="JN245" s="391" t="str">
        <f t="shared" si="624"/>
        <v>1955</v>
      </c>
      <c r="JO245" s="392" t="str">
        <f t="shared" si="625"/>
        <v>male</v>
      </c>
      <c r="JP245" s="393" t="str">
        <f t="shared" si="626"/>
        <v>jp_ldp01</v>
      </c>
      <c r="JQ245" s="394" t="str">
        <f t="shared" si="627"/>
        <v>Motegi_Toshimitsu_1955</v>
      </c>
      <c r="JR245" s="386" t="str">
        <f t="shared" si="628"/>
        <v/>
      </c>
      <c r="JS245" s="395" t="s">
        <v>2042</v>
      </c>
      <c r="JT245" s="42" t="s">
        <v>2017</v>
      </c>
      <c r="JU245" s="387" t="str">
        <f t="shared" si="606"/>
        <v/>
      </c>
      <c r="JV245" s="388" t="str">
        <f t="shared" si="607"/>
        <v/>
      </c>
      <c r="JW245" s="419" t="str">
        <f t="shared" si="608"/>
        <v/>
      </c>
      <c r="JX245" s="396" t="str">
        <f t="shared" si="609"/>
        <v/>
      </c>
      <c r="JY245" s="390" t="str">
        <f t="shared" si="610"/>
        <v/>
      </c>
      <c r="JZ245" s="391" t="str">
        <f t="shared" si="611"/>
        <v/>
      </c>
      <c r="KA245" s="392" t="str">
        <f t="shared" si="612"/>
        <v/>
      </c>
      <c r="KB245" s="393" t="str">
        <f t="shared" si="613"/>
        <v/>
      </c>
      <c r="KC245" s="394" t="str">
        <f t="shared" si="614"/>
        <v/>
      </c>
      <c r="KD245" s="386" t="str">
        <f t="shared" si="615"/>
        <v/>
      </c>
      <c r="KE245" s="395"/>
      <c r="KF245" s="420"/>
      <c r="KG245" s="387" t="str">
        <f t="shared" si="596"/>
        <v/>
      </c>
      <c r="KH245" s="388" t="str">
        <f t="shared" si="597"/>
        <v/>
      </c>
      <c r="KI245" s="419" t="str">
        <f t="shared" si="598"/>
        <v/>
      </c>
      <c r="KJ245" s="396" t="str">
        <f t="shared" si="599"/>
        <v/>
      </c>
      <c r="KK245" s="390" t="str">
        <f t="shared" si="600"/>
        <v/>
      </c>
      <c r="KL245" s="391" t="str">
        <f t="shared" si="616"/>
        <v/>
      </c>
      <c r="KM245" s="392" t="str">
        <f t="shared" si="601"/>
        <v/>
      </c>
      <c r="KN245" s="393" t="str">
        <f t="shared" si="602"/>
        <v/>
      </c>
      <c r="KO245" s="394" t="str">
        <f t="shared" si="603"/>
        <v/>
      </c>
      <c r="KP245" s="386" t="str">
        <f t="shared" si="604"/>
        <v/>
      </c>
      <c r="KQ245" s="395"/>
      <c r="KR245" s="420"/>
    </row>
    <row r="246" spans="1:304" ht="13.5" customHeight="1">
      <c r="A246" s="385"/>
      <c r="B246" s="420" t="s">
        <v>1478</v>
      </c>
      <c r="E246" s="387"/>
      <c r="F246" s="399"/>
      <c r="G246" s="396"/>
      <c r="H246" s="397"/>
      <c r="I246" s="400"/>
      <c r="J246" s="403"/>
      <c r="K246" s="401"/>
      <c r="L246" s="393"/>
      <c r="M246" s="402"/>
      <c r="O246" s="397"/>
      <c r="Q246" s="387"/>
      <c r="R246" s="399"/>
      <c r="S246" s="396"/>
      <c r="T246" s="397"/>
      <c r="U246" s="400"/>
      <c r="V246" s="403"/>
      <c r="W246" s="401"/>
      <c r="X246" s="393"/>
      <c r="Y246" s="402"/>
      <c r="AA246" s="397"/>
      <c r="AB246" s="415"/>
      <c r="AC246" s="387"/>
      <c r="AD246" s="399"/>
      <c r="AE246" s="396"/>
      <c r="AF246" s="397"/>
      <c r="AG246" s="400"/>
      <c r="AH246" s="391"/>
      <c r="AI246" s="401"/>
      <c r="AJ246" s="393"/>
      <c r="AK246" s="402"/>
      <c r="AL246" s="386"/>
      <c r="AM246" s="397"/>
      <c r="AN246" s="386"/>
      <c r="AO246" s="387"/>
      <c r="AP246" s="399"/>
      <c r="AQ246" s="396"/>
      <c r="AR246" s="397"/>
      <c r="AS246" s="400"/>
      <c r="AT246" s="391"/>
      <c r="AU246" s="401"/>
      <c r="AV246" s="393"/>
      <c r="AW246" s="402"/>
      <c r="AX246" s="386"/>
      <c r="AY246" s="397"/>
      <c r="AZ246" s="415"/>
      <c r="BA246" s="387"/>
      <c r="BB246" s="399"/>
      <c r="BC246" s="396"/>
      <c r="BD246" s="397"/>
      <c r="BE246" s="400"/>
      <c r="BF246" s="403"/>
      <c r="BG246" s="401"/>
      <c r="BH246" s="393"/>
      <c r="BI246" s="402"/>
      <c r="BJ246" s="386"/>
      <c r="BK246" s="397"/>
      <c r="BL246" s="415"/>
      <c r="BM246" s="387"/>
      <c r="BN246" s="399"/>
      <c r="BO246" s="396"/>
      <c r="BP246" s="397"/>
      <c r="BQ246" s="400"/>
      <c r="BR246" s="403"/>
      <c r="BS246" s="401"/>
      <c r="BT246" s="393"/>
      <c r="BU246" s="402"/>
      <c r="BV246" s="386"/>
      <c r="BW246" s="397"/>
      <c r="BX246" s="386"/>
      <c r="BY246" s="387"/>
      <c r="BZ246" s="399"/>
      <c r="CA246" s="396"/>
      <c r="CB246" s="397"/>
      <c r="CC246" s="400"/>
      <c r="CD246" s="391"/>
      <c r="CE246" s="401"/>
      <c r="CF246" s="393"/>
      <c r="CG246" s="402"/>
      <c r="CH246" s="386"/>
      <c r="CI246" s="397"/>
      <c r="CJ246" s="386"/>
      <c r="CK246" s="387"/>
      <c r="CL246" s="399"/>
      <c r="CM246" s="396"/>
      <c r="CN246" s="397"/>
      <c r="CO246" s="400"/>
      <c r="CP246" s="391"/>
      <c r="CQ246" s="401"/>
      <c r="CR246" s="393"/>
      <c r="CS246" s="402"/>
      <c r="CT246" s="386"/>
      <c r="CU246" s="397"/>
      <c r="CV246" s="386"/>
      <c r="CW246" s="387"/>
      <c r="CX246" s="388"/>
      <c r="CY246" s="396"/>
      <c r="CZ246" s="397"/>
      <c r="DA246" s="400"/>
      <c r="DB246" s="391"/>
      <c r="DC246" s="401"/>
      <c r="DD246" s="393"/>
      <c r="DE246" s="402"/>
      <c r="DF246" s="386"/>
      <c r="DG246" s="397"/>
      <c r="DH246" s="415"/>
      <c r="DI246" s="387"/>
      <c r="DJ246" s="388"/>
      <c r="DK246" s="396"/>
      <c r="DL246" s="397"/>
      <c r="DM246" s="400"/>
      <c r="DN246" s="391"/>
      <c r="DO246" s="401"/>
      <c r="DP246" s="393"/>
      <c r="DQ246" s="402"/>
      <c r="DR246" s="386"/>
      <c r="DS246" s="397"/>
      <c r="DT246" s="415"/>
      <c r="DU246" s="387"/>
      <c r="DV246" s="399"/>
      <c r="DW246" s="396"/>
      <c r="DX246" s="397"/>
      <c r="DY246" s="400"/>
      <c r="DZ246" s="391"/>
      <c r="EA246" s="401"/>
      <c r="EB246" s="393"/>
      <c r="EC246" s="402"/>
      <c r="ED246" s="386"/>
      <c r="EE246" s="397"/>
      <c r="EF246" s="415"/>
      <c r="EG246" s="387"/>
      <c r="EH246" s="388"/>
      <c r="EI246" s="396"/>
      <c r="EJ246" s="397"/>
      <c r="EK246" s="400"/>
      <c r="EL246" s="391"/>
      <c r="EM246" s="401"/>
      <c r="EN246" s="393"/>
      <c r="EO246" s="402"/>
      <c r="EP246" s="386"/>
      <c r="EQ246" s="397"/>
      <c r="ER246" s="415"/>
      <c r="ES246" s="387"/>
      <c r="ET246" s="388"/>
      <c r="EU246" s="396"/>
      <c r="EV246" s="397"/>
      <c r="EW246" s="400"/>
      <c r="EX246" s="391"/>
      <c r="EY246" s="401"/>
      <c r="EZ246" s="393"/>
      <c r="FA246" s="402"/>
      <c r="FB246" s="386"/>
      <c r="FC246" s="397"/>
      <c r="FD246" s="415"/>
      <c r="FE246" s="387"/>
      <c r="FF246" s="388"/>
      <c r="FG246" s="396"/>
      <c r="FH246" s="397"/>
      <c r="FI246" s="390"/>
      <c r="FJ246" s="391"/>
      <c r="FK246" s="392"/>
      <c r="FL246" s="393"/>
      <c r="FM246" s="394"/>
      <c r="FN246" s="386"/>
      <c r="FO246" s="397"/>
      <c r="FP246" s="415"/>
      <c r="FQ246" s="387"/>
      <c r="FR246" s="388"/>
      <c r="FS246" s="396"/>
      <c r="FT246" s="397"/>
      <c r="FU246" s="390"/>
      <c r="FV246" s="391"/>
      <c r="FW246" s="392"/>
      <c r="FX246" s="393"/>
      <c r="FY246" s="394"/>
      <c r="FZ246" s="386"/>
      <c r="GA246" s="395"/>
      <c r="GB246" s="415"/>
      <c r="GC246" s="387"/>
      <c r="GD246" s="388"/>
      <c r="GE246" s="396"/>
      <c r="GF246" s="397"/>
      <c r="GG246" s="400"/>
      <c r="GH246" s="391"/>
      <c r="GI246" s="401"/>
      <c r="GJ246" s="393"/>
      <c r="GK246" s="402"/>
      <c r="GL246" s="386"/>
      <c r="GM246" s="397"/>
      <c r="GN246" s="415"/>
      <c r="GO246" s="387"/>
      <c r="GP246" s="388"/>
      <c r="GQ246" s="396"/>
      <c r="GR246" s="397"/>
      <c r="GS246" s="390"/>
      <c r="GT246" s="391"/>
      <c r="GU246" s="392"/>
      <c r="GV246" s="393"/>
      <c r="GW246" s="394"/>
      <c r="GX246" s="386"/>
      <c r="GY246" s="395"/>
      <c r="GZ246" s="415"/>
      <c r="HA246" s="387"/>
      <c r="HB246" s="388"/>
      <c r="HC246" s="396"/>
      <c r="HD246" s="397"/>
      <c r="HE246" s="390"/>
      <c r="HF246" s="391"/>
      <c r="HG246" s="392"/>
      <c r="HH246" s="393"/>
      <c r="HI246" s="394"/>
      <c r="HJ246" s="386"/>
      <c r="HK246" s="397"/>
      <c r="HM246" s="387"/>
      <c r="HN246" s="388"/>
      <c r="HO246" s="396"/>
      <c r="HP246" s="389"/>
      <c r="HQ246" s="390"/>
      <c r="HR246" s="391"/>
      <c r="HS246" s="392"/>
      <c r="HT246" s="393"/>
      <c r="HU246" s="394"/>
      <c r="HV246" s="386"/>
      <c r="HW246" s="395"/>
      <c r="HY246" s="387"/>
      <c r="HZ246" s="388"/>
      <c r="IA246" s="419"/>
      <c r="IB246" s="419"/>
      <c r="IC246" s="390"/>
      <c r="ID246" s="391"/>
      <c r="IE246" s="392"/>
      <c r="IF246" s="393"/>
      <c r="IG246" s="394"/>
      <c r="IH246" s="386"/>
      <c r="II246" s="395"/>
      <c r="IJ246" s="420"/>
      <c r="IK246" s="387"/>
      <c r="IL246" s="388"/>
      <c r="IM246" s="419"/>
      <c r="IN246" s="419"/>
      <c r="IO246" s="390"/>
      <c r="IP246" s="391"/>
      <c r="IQ246" s="392"/>
      <c r="IR246" s="393"/>
      <c r="IS246" s="394"/>
      <c r="IT246" s="386"/>
      <c r="IU246" s="395"/>
      <c r="IV246" s="420"/>
      <c r="IW246" s="387">
        <f t="shared" ref="IW246:IW247" si="750">IF(JA246="","",IW$3)</f>
        <v>43040</v>
      </c>
      <c r="IX246" s="388" t="str">
        <f t="shared" ref="IX246:IX247" si="751">IF(JA246="","",IW$1)</f>
        <v>Abe III</v>
      </c>
      <c r="IY246" s="396">
        <v>42397</v>
      </c>
      <c r="IZ246" s="396">
        <v>42950</v>
      </c>
      <c r="JA246" s="390" t="str">
        <f t="shared" ref="JA246:JA247" si="752">IF(JH246="","",IF(ISNUMBER(SEARCH(":",JH246)),MID(JH246,FIND(":",JH246)+2,FIND("(",JH246)-FIND(":",JH246)-3),LEFT(JH246,FIND("(",JH246)-2)))</f>
        <v>Nobutero Ishiharo</v>
      </c>
      <c r="JB246" s="391" t="str">
        <f t="shared" ref="JB246:JB247" si="753">IF(JH246="","",MID(JH246,FIND("(",JH246)+1,4))</f>
        <v>1957</v>
      </c>
      <c r="JC246" s="392" t="str">
        <f t="shared" ref="JC246:JC247" si="754">IF(ISNUMBER(SEARCH("*female*",JH246)),"female",IF(ISNUMBER(SEARCH("*male*",JH246)),"male",""))</f>
        <v>male</v>
      </c>
      <c r="JD246" s="393" t="s">
        <v>1335</v>
      </c>
      <c r="JE246" s="394" t="str">
        <f t="shared" si="687"/>
        <v>Ishiharo_Nobutero_1957</v>
      </c>
      <c r="JF246" s="386" t="str">
        <f t="shared" ref="JF246:JF247" si="755">IF(JH246="","",IF((LEN(JH246)-LEN(SUBSTITUTE(JH246,"male","")))/LEN("male")&gt;1,"!",IF(RIGHT(JH246,1)=")","",IF(RIGHT(JH246,2)=") ","",IF(RIGHT(JH246,2)=").","","!!")))))</f>
        <v/>
      </c>
      <c r="JG246" s="395"/>
      <c r="JH246" s="42" t="s">
        <v>1887</v>
      </c>
      <c r="JI246" s="387" t="str">
        <f t="shared" si="619"/>
        <v/>
      </c>
      <c r="JJ246" s="388" t="str">
        <f t="shared" si="620"/>
        <v/>
      </c>
      <c r="JK246" s="419" t="str">
        <f t="shared" si="621"/>
        <v/>
      </c>
      <c r="JL246" s="396" t="str">
        <f t="shared" si="622"/>
        <v/>
      </c>
      <c r="JM246" s="390" t="str">
        <f t="shared" si="623"/>
        <v/>
      </c>
      <c r="JN246" s="391" t="str">
        <f t="shared" si="624"/>
        <v/>
      </c>
      <c r="JO246" s="392" t="str">
        <f t="shared" si="625"/>
        <v/>
      </c>
      <c r="JP246" s="393" t="str">
        <f t="shared" si="626"/>
        <v/>
      </c>
      <c r="JQ246" s="394" t="str">
        <f t="shared" si="627"/>
        <v/>
      </c>
      <c r="JR246" s="386" t="str">
        <f t="shared" si="628"/>
        <v/>
      </c>
      <c r="JS246" s="395"/>
      <c r="JT246" s="420"/>
      <c r="JU246" s="387" t="str">
        <f t="shared" si="606"/>
        <v/>
      </c>
      <c r="JV246" s="388" t="str">
        <f t="shared" si="607"/>
        <v/>
      </c>
      <c r="JW246" s="419" t="str">
        <f t="shared" si="608"/>
        <v/>
      </c>
      <c r="JX246" s="396" t="str">
        <f t="shared" si="609"/>
        <v/>
      </c>
      <c r="JY246" s="390" t="str">
        <f t="shared" si="610"/>
        <v/>
      </c>
      <c r="JZ246" s="391" t="str">
        <f t="shared" si="611"/>
        <v/>
      </c>
      <c r="KA246" s="392" t="str">
        <f t="shared" si="612"/>
        <v/>
      </c>
      <c r="KB246" s="393" t="str">
        <f t="shared" si="613"/>
        <v/>
      </c>
      <c r="KC246" s="394" t="str">
        <f t="shared" si="614"/>
        <v/>
      </c>
      <c r="KD246" s="386" t="str">
        <f t="shared" si="615"/>
        <v/>
      </c>
      <c r="KE246" s="395"/>
      <c r="KF246" s="420"/>
      <c r="KG246" s="387" t="str">
        <f t="shared" si="596"/>
        <v/>
      </c>
      <c r="KH246" s="388" t="str">
        <f t="shared" si="597"/>
        <v/>
      </c>
      <c r="KI246" s="419" t="str">
        <f t="shared" si="598"/>
        <v/>
      </c>
      <c r="KJ246" s="396" t="str">
        <f t="shared" si="599"/>
        <v/>
      </c>
      <c r="KK246" s="390" t="str">
        <f t="shared" si="600"/>
        <v/>
      </c>
      <c r="KL246" s="391" t="str">
        <f t="shared" si="616"/>
        <v/>
      </c>
      <c r="KM246" s="392" t="str">
        <f t="shared" si="601"/>
        <v/>
      </c>
      <c r="KN246" s="393" t="str">
        <f t="shared" si="602"/>
        <v/>
      </c>
      <c r="KO246" s="394" t="str">
        <f t="shared" si="603"/>
        <v/>
      </c>
      <c r="KP246" s="386" t="str">
        <f t="shared" si="604"/>
        <v/>
      </c>
      <c r="KQ246" s="395"/>
      <c r="KR246" s="420"/>
    </row>
    <row r="247" spans="1:304" ht="13.5" customHeight="1">
      <c r="A247" s="385"/>
      <c r="B247" s="420" t="s">
        <v>1478</v>
      </c>
      <c r="E247" s="387"/>
      <c r="F247" s="399"/>
      <c r="G247" s="396"/>
      <c r="H247" s="397"/>
      <c r="I247" s="400"/>
      <c r="J247" s="403"/>
      <c r="K247" s="401"/>
      <c r="L247" s="393"/>
      <c r="M247" s="402"/>
      <c r="O247" s="397"/>
      <c r="Q247" s="387"/>
      <c r="R247" s="399"/>
      <c r="S247" s="396"/>
      <c r="T247" s="397"/>
      <c r="U247" s="400"/>
      <c r="V247" s="403"/>
      <c r="W247" s="401"/>
      <c r="X247" s="393"/>
      <c r="Y247" s="402"/>
      <c r="AA247" s="397"/>
      <c r="AB247" s="415"/>
      <c r="AC247" s="387"/>
      <c r="AD247" s="399"/>
      <c r="AE247" s="396"/>
      <c r="AF247" s="397"/>
      <c r="AG247" s="400"/>
      <c r="AH247" s="391"/>
      <c r="AI247" s="401"/>
      <c r="AJ247" s="393"/>
      <c r="AK247" s="402"/>
      <c r="AL247" s="386"/>
      <c r="AM247" s="397"/>
      <c r="AN247" s="386"/>
      <c r="AO247" s="387"/>
      <c r="AP247" s="399"/>
      <c r="AQ247" s="396"/>
      <c r="AR247" s="397"/>
      <c r="AS247" s="400"/>
      <c r="AT247" s="391"/>
      <c r="AU247" s="401"/>
      <c r="AV247" s="393"/>
      <c r="AW247" s="402"/>
      <c r="AX247" s="386"/>
      <c r="AY247" s="397"/>
      <c r="AZ247" s="415"/>
      <c r="BA247" s="387"/>
      <c r="BB247" s="399"/>
      <c r="BC247" s="396"/>
      <c r="BD247" s="397"/>
      <c r="BE247" s="400"/>
      <c r="BF247" s="403"/>
      <c r="BG247" s="401"/>
      <c r="BH247" s="393"/>
      <c r="BI247" s="402"/>
      <c r="BJ247" s="386"/>
      <c r="BK247" s="397"/>
      <c r="BL247" s="415"/>
      <c r="BM247" s="387"/>
      <c r="BN247" s="399"/>
      <c r="BO247" s="396"/>
      <c r="BP247" s="397"/>
      <c r="BQ247" s="400"/>
      <c r="BR247" s="403"/>
      <c r="BS247" s="401"/>
      <c r="BT247" s="393"/>
      <c r="BU247" s="402"/>
      <c r="BV247" s="386"/>
      <c r="BW247" s="397"/>
      <c r="BX247" s="386"/>
      <c r="BY247" s="387"/>
      <c r="BZ247" s="399"/>
      <c r="CA247" s="396"/>
      <c r="CB247" s="397"/>
      <c r="CC247" s="400"/>
      <c r="CD247" s="391"/>
      <c r="CE247" s="401"/>
      <c r="CF247" s="393"/>
      <c r="CG247" s="402"/>
      <c r="CH247" s="386"/>
      <c r="CI247" s="397"/>
      <c r="CJ247" s="386"/>
      <c r="CK247" s="387"/>
      <c r="CL247" s="399"/>
      <c r="CM247" s="396"/>
      <c r="CN247" s="397"/>
      <c r="CO247" s="400"/>
      <c r="CP247" s="391"/>
      <c r="CQ247" s="401"/>
      <c r="CR247" s="393"/>
      <c r="CS247" s="402"/>
      <c r="CT247" s="386"/>
      <c r="CU247" s="397"/>
      <c r="CV247" s="386"/>
      <c r="CW247" s="387"/>
      <c r="CX247" s="388"/>
      <c r="CY247" s="396"/>
      <c r="CZ247" s="397"/>
      <c r="DA247" s="400"/>
      <c r="DB247" s="391"/>
      <c r="DC247" s="401"/>
      <c r="DD247" s="393"/>
      <c r="DE247" s="402"/>
      <c r="DF247" s="386"/>
      <c r="DG247" s="397"/>
      <c r="DH247" s="415"/>
      <c r="DI247" s="387"/>
      <c r="DJ247" s="388"/>
      <c r="DK247" s="396"/>
      <c r="DL247" s="397"/>
      <c r="DM247" s="400"/>
      <c r="DN247" s="391"/>
      <c r="DO247" s="401"/>
      <c r="DP247" s="393"/>
      <c r="DQ247" s="402"/>
      <c r="DR247" s="386"/>
      <c r="DS247" s="397"/>
      <c r="DT247" s="415"/>
      <c r="DU247" s="387"/>
      <c r="DV247" s="399"/>
      <c r="DW247" s="396"/>
      <c r="DX247" s="397"/>
      <c r="DY247" s="400"/>
      <c r="DZ247" s="391"/>
      <c r="EA247" s="401"/>
      <c r="EB247" s="393"/>
      <c r="EC247" s="402"/>
      <c r="ED247" s="386"/>
      <c r="EE247" s="397"/>
      <c r="EF247" s="415"/>
      <c r="EG247" s="387"/>
      <c r="EH247" s="388"/>
      <c r="EI247" s="396"/>
      <c r="EJ247" s="397"/>
      <c r="EK247" s="400"/>
      <c r="EL247" s="391"/>
      <c r="EM247" s="401"/>
      <c r="EN247" s="393"/>
      <c r="EO247" s="402"/>
      <c r="EP247" s="386"/>
      <c r="EQ247" s="397"/>
      <c r="ER247" s="415"/>
      <c r="ES247" s="387"/>
      <c r="ET247" s="388"/>
      <c r="EU247" s="396"/>
      <c r="EV247" s="397"/>
      <c r="EW247" s="400"/>
      <c r="EX247" s="391"/>
      <c r="EY247" s="401"/>
      <c r="EZ247" s="393"/>
      <c r="FA247" s="402"/>
      <c r="FB247" s="386"/>
      <c r="FC247" s="397"/>
      <c r="FD247" s="415"/>
      <c r="FE247" s="387"/>
      <c r="FF247" s="388"/>
      <c r="FG247" s="396"/>
      <c r="FH247" s="397"/>
      <c r="FI247" s="390"/>
      <c r="FJ247" s="391"/>
      <c r="FK247" s="392"/>
      <c r="FL247" s="393"/>
      <c r="FM247" s="394"/>
      <c r="FN247" s="386"/>
      <c r="FO247" s="397"/>
      <c r="FP247" s="415"/>
      <c r="FQ247" s="387"/>
      <c r="FR247" s="388"/>
      <c r="FS247" s="396"/>
      <c r="FT247" s="397"/>
      <c r="FU247" s="390"/>
      <c r="FV247" s="391"/>
      <c r="FW247" s="392"/>
      <c r="FX247" s="393"/>
      <c r="FY247" s="394"/>
      <c r="FZ247" s="386"/>
      <c r="GA247" s="395"/>
      <c r="GB247" s="415"/>
      <c r="GC247" s="387"/>
      <c r="GD247" s="388"/>
      <c r="GE247" s="396"/>
      <c r="GF247" s="397"/>
      <c r="GG247" s="400"/>
      <c r="GH247" s="391"/>
      <c r="GI247" s="401"/>
      <c r="GJ247" s="393"/>
      <c r="GK247" s="402"/>
      <c r="GL247" s="386"/>
      <c r="GM247" s="397"/>
      <c r="GN247" s="415"/>
      <c r="GO247" s="387"/>
      <c r="GP247" s="388"/>
      <c r="GQ247" s="396"/>
      <c r="GR247" s="397"/>
      <c r="GS247" s="390"/>
      <c r="GT247" s="391"/>
      <c r="GU247" s="392"/>
      <c r="GV247" s="393"/>
      <c r="GW247" s="394"/>
      <c r="GX247" s="386"/>
      <c r="GY247" s="395"/>
      <c r="GZ247" s="415"/>
      <c r="HA247" s="387"/>
      <c r="HB247" s="388"/>
      <c r="HC247" s="396"/>
      <c r="HD247" s="397"/>
      <c r="HE247" s="390"/>
      <c r="HF247" s="391"/>
      <c r="HG247" s="392"/>
      <c r="HH247" s="393"/>
      <c r="HI247" s="394"/>
      <c r="HJ247" s="386"/>
      <c r="HK247" s="397"/>
      <c r="HM247" s="387"/>
      <c r="HN247" s="388"/>
      <c r="HO247" s="396"/>
      <c r="HP247" s="389"/>
      <c r="HQ247" s="390"/>
      <c r="HR247" s="391"/>
      <c r="HS247" s="392"/>
      <c r="HT247" s="393"/>
      <c r="HU247" s="394"/>
      <c r="HV247" s="386"/>
      <c r="HW247" s="395"/>
      <c r="HY247" s="387"/>
      <c r="HZ247" s="388"/>
      <c r="IA247" s="419"/>
      <c r="IB247" s="419"/>
      <c r="IC247" s="390"/>
      <c r="ID247" s="391"/>
      <c r="IE247" s="392"/>
      <c r="IF247" s="393"/>
      <c r="IG247" s="394"/>
      <c r="IH247" s="386"/>
      <c r="II247" s="395"/>
      <c r="IJ247" s="420"/>
      <c r="IK247" s="387"/>
      <c r="IL247" s="388"/>
      <c r="IM247" s="419"/>
      <c r="IN247" s="419"/>
      <c r="IO247" s="390"/>
      <c r="IP247" s="391"/>
      <c r="IQ247" s="392"/>
      <c r="IR247" s="393"/>
      <c r="IS247" s="394"/>
      <c r="IT247" s="386"/>
      <c r="IU247" s="395"/>
      <c r="IV247" s="420"/>
      <c r="IW247" s="387">
        <f t="shared" si="750"/>
        <v>43040</v>
      </c>
      <c r="IX247" s="388" t="str">
        <f t="shared" si="751"/>
        <v>Abe III</v>
      </c>
      <c r="IY247" s="419">
        <v>42950</v>
      </c>
      <c r="IZ247" s="396">
        <f t="shared" ref="IZ247" si="756">IF(JA247="","",IW$3)</f>
        <v>43040</v>
      </c>
      <c r="JA247" s="390" t="str">
        <f t="shared" si="752"/>
        <v>Toshimitsu Motegi</v>
      </c>
      <c r="JB247" s="391" t="str">
        <f t="shared" si="753"/>
        <v>1955</v>
      </c>
      <c r="JC247" s="392" t="str">
        <f t="shared" si="754"/>
        <v>male</v>
      </c>
      <c r="JD247" s="393" t="str">
        <f t="shared" ref="JD247" si="757">IF(JH247="","",IF(ISERROR(MID(JH247,FIND("male,",JH247)+6,(FIND(")",JH247)-(FIND("male,",JH247)+6))))=TRUE,"missing/error",MID(JH247,FIND("male,",JH247)+6,(FIND(")",JH247)-(FIND("male,",JH247)+6)))))</f>
        <v>jp_ldp01</v>
      </c>
      <c r="JE247" s="394" t="str">
        <f t="shared" ref="JE247" si="758">IF(JA247="","",(MID(JA247,(SEARCH("^^",SUBSTITUTE(JA247," ","^^",LEN(JA247)-LEN(SUBSTITUTE(JA247," ","")))))+1,99)&amp;"_"&amp;LEFT(JA247,FIND(" ",JA247)-1)&amp;"_"&amp;JB247))</f>
        <v>Motegi_Toshimitsu_1955</v>
      </c>
      <c r="JF247" s="386" t="str">
        <f t="shared" si="755"/>
        <v/>
      </c>
      <c r="JG247" s="395"/>
      <c r="JH247" s="42" t="s">
        <v>2017</v>
      </c>
      <c r="JI247" s="387" t="str">
        <f t="shared" si="619"/>
        <v/>
      </c>
      <c r="JJ247" s="388" t="str">
        <f t="shared" si="620"/>
        <v/>
      </c>
      <c r="JK247" s="419" t="str">
        <f t="shared" si="621"/>
        <v/>
      </c>
      <c r="JL247" s="396" t="str">
        <f t="shared" si="622"/>
        <v/>
      </c>
      <c r="JM247" s="390" t="str">
        <f t="shared" si="623"/>
        <v/>
      </c>
      <c r="JN247" s="391" t="str">
        <f t="shared" si="624"/>
        <v/>
      </c>
      <c r="JO247" s="392" t="str">
        <f t="shared" si="625"/>
        <v/>
      </c>
      <c r="JP247" s="393" t="str">
        <f t="shared" si="626"/>
        <v/>
      </c>
      <c r="JQ247" s="394" t="str">
        <f t="shared" si="627"/>
        <v/>
      </c>
      <c r="JR247" s="386" t="str">
        <f t="shared" si="628"/>
        <v/>
      </c>
      <c r="JS247" s="395"/>
      <c r="JT247" s="420" t="s">
        <v>292</v>
      </c>
      <c r="JU247" s="387" t="str">
        <f t="shared" si="606"/>
        <v/>
      </c>
      <c r="JV247" s="388" t="str">
        <f t="shared" si="607"/>
        <v/>
      </c>
      <c r="JW247" s="419" t="str">
        <f t="shared" si="608"/>
        <v/>
      </c>
      <c r="JX247" s="396" t="str">
        <f t="shared" si="609"/>
        <v/>
      </c>
      <c r="JY247" s="390" t="str">
        <f t="shared" si="610"/>
        <v/>
      </c>
      <c r="JZ247" s="391" t="str">
        <f t="shared" si="611"/>
        <v/>
      </c>
      <c r="KA247" s="392" t="str">
        <f t="shared" si="612"/>
        <v/>
      </c>
      <c r="KB247" s="393" t="str">
        <f t="shared" si="613"/>
        <v/>
      </c>
      <c r="KC247" s="394" t="str">
        <f t="shared" si="614"/>
        <v/>
      </c>
      <c r="KD247" s="386" t="str">
        <f t="shared" si="615"/>
        <v/>
      </c>
      <c r="KE247" s="395"/>
      <c r="KF247" s="420"/>
      <c r="KG247" s="387" t="str">
        <f t="shared" si="596"/>
        <v/>
      </c>
      <c r="KH247" s="388" t="str">
        <f t="shared" si="597"/>
        <v/>
      </c>
      <c r="KI247" s="419" t="str">
        <f t="shared" si="598"/>
        <v/>
      </c>
      <c r="KJ247" s="396" t="str">
        <f t="shared" si="599"/>
        <v/>
      </c>
      <c r="KK247" s="390" t="str">
        <f t="shared" si="600"/>
        <v/>
      </c>
      <c r="KL247" s="391" t="str">
        <f t="shared" si="616"/>
        <v/>
      </c>
      <c r="KM247" s="392" t="str">
        <f t="shared" si="601"/>
        <v/>
      </c>
      <c r="KN247" s="393" t="str">
        <f t="shared" si="602"/>
        <v/>
      </c>
      <c r="KO247" s="394" t="str">
        <f t="shared" si="603"/>
        <v/>
      </c>
      <c r="KP247" s="386" t="str">
        <f t="shared" si="604"/>
        <v/>
      </c>
      <c r="KQ247" s="395"/>
      <c r="KR247" s="420"/>
    </row>
    <row r="248" spans="1:304" ht="13.5" customHeight="1">
      <c r="A248" s="385"/>
      <c r="B248" s="420" t="s">
        <v>2043</v>
      </c>
      <c r="E248" s="387"/>
      <c r="F248" s="399"/>
      <c r="G248" s="396"/>
      <c r="H248" s="397"/>
      <c r="I248" s="400"/>
      <c r="J248" s="403"/>
      <c r="K248" s="401"/>
      <c r="L248" s="393"/>
      <c r="M248" s="402"/>
      <c r="O248" s="397"/>
      <c r="Q248" s="387"/>
      <c r="R248" s="399"/>
      <c r="S248" s="396"/>
      <c r="T248" s="397"/>
      <c r="U248" s="400"/>
      <c r="V248" s="403"/>
      <c r="W248" s="401"/>
      <c r="X248" s="393"/>
      <c r="Y248" s="402"/>
      <c r="AA248" s="397"/>
      <c r="AB248" s="415"/>
      <c r="AC248" s="387"/>
      <c r="AD248" s="399"/>
      <c r="AE248" s="396"/>
      <c r="AF248" s="397"/>
      <c r="AG248" s="400"/>
      <c r="AH248" s="391"/>
      <c r="AI248" s="401"/>
      <c r="AJ248" s="393"/>
      <c r="AK248" s="402"/>
      <c r="AL248" s="386"/>
      <c r="AM248" s="397"/>
      <c r="AN248" s="386"/>
      <c r="AO248" s="387"/>
      <c r="AP248" s="399"/>
      <c r="AQ248" s="396"/>
      <c r="AR248" s="397"/>
      <c r="AS248" s="400"/>
      <c r="AT248" s="391"/>
      <c r="AU248" s="401"/>
      <c r="AV248" s="393"/>
      <c r="AW248" s="402"/>
      <c r="AX248" s="386"/>
      <c r="AY248" s="397"/>
      <c r="AZ248" s="415"/>
      <c r="BA248" s="387"/>
      <c r="BB248" s="399"/>
      <c r="BC248" s="396"/>
      <c r="BD248" s="397"/>
      <c r="BE248" s="400"/>
      <c r="BF248" s="403"/>
      <c r="BG248" s="401"/>
      <c r="BH248" s="393"/>
      <c r="BI248" s="402"/>
      <c r="BJ248" s="386"/>
      <c r="BK248" s="397"/>
      <c r="BL248" s="415"/>
      <c r="BM248" s="387"/>
      <c r="BN248" s="399"/>
      <c r="BO248" s="396"/>
      <c r="BP248" s="397"/>
      <c r="BQ248" s="400"/>
      <c r="BR248" s="403"/>
      <c r="BS248" s="401"/>
      <c r="BT248" s="393"/>
      <c r="BU248" s="402"/>
      <c r="BV248" s="386"/>
      <c r="BW248" s="397"/>
      <c r="BX248" s="386"/>
      <c r="BY248" s="387"/>
      <c r="BZ248" s="399"/>
      <c r="CA248" s="396"/>
      <c r="CB248" s="397"/>
      <c r="CC248" s="400"/>
      <c r="CD248" s="391"/>
      <c r="CE248" s="401"/>
      <c r="CF248" s="393"/>
      <c r="CG248" s="402"/>
      <c r="CH248" s="386"/>
      <c r="CI248" s="397"/>
      <c r="CJ248" s="386"/>
      <c r="CK248" s="387"/>
      <c r="CL248" s="399"/>
      <c r="CM248" s="396"/>
      <c r="CN248" s="397"/>
      <c r="CO248" s="400"/>
      <c r="CP248" s="391"/>
      <c r="CQ248" s="401"/>
      <c r="CR248" s="393"/>
      <c r="CS248" s="402"/>
      <c r="CT248" s="386"/>
      <c r="CU248" s="397"/>
      <c r="CV248" s="386"/>
      <c r="CW248" s="387"/>
      <c r="CX248" s="388"/>
      <c r="CY248" s="396"/>
      <c r="CZ248" s="397"/>
      <c r="DA248" s="400"/>
      <c r="DB248" s="391"/>
      <c r="DC248" s="401"/>
      <c r="DD248" s="393"/>
      <c r="DE248" s="402"/>
      <c r="DF248" s="386"/>
      <c r="DG248" s="397"/>
      <c r="DH248" s="415"/>
      <c r="DI248" s="387"/>
      <c r="DJ248" s="388"/>
      <c r="DK248" s="396"/>
      <c r="DL248" s="397"/>
      <c r="DM248" s="400"/>
      <c r="DN248" s="391"/>
      <c r="DO248" s="401"/>
      <c r="DP248" s="393"/>
      <c r="DQ248" s="402"/>
      <c r="DR248" s="386"/>
      <c r="DS248" s="397"/>
      <c r="DT248" s="415"/>
      <c r="DU248" s="387"/>
      <c r="DV248" s="399"/>
      <c r="DW248" s="396"/>
      <c r="DX248" s="397"/>
      <c r="DY248" s="400"/>
      <c r="DZ248" s="391"/>
      <c r="EA248" s="401"/>
      <c r="EB248" s="393"/>
      <c r="EC248" s="402"/>
      <c r="ED248" s="386"/>
      <c r="EE248" s="397"/>
      <c r="EF248" s="415"/>
      <c r="EG248" s="387"/>
      <c r="EH248" s="388"/>
      <c r="EI248" s="396"/>
      <c r="EJ248" s="397"/>
      <c r="EK248" s="400"/>
      <c r="EL248" s="391"/>
      <c r="EM248" s="401"/>
      <c r="EN248" s="393"/>
      <c r="EO248" s="402"/>
      <c r="EP248" s="386"/>
      <c r="EQ248" s="397"/>
      <c r="ER248" s="415"/>
      <c r="ES248" s="387"/>
      <c r="ET248" s="388"/>
      <c r="EU248" s="396"/>
      <c r="EV248" s="397"/>
      <c r="EW248" s="400"/>
      <c r="EX248" s="391"/>
      <c r="EY248" s="401"/>
      <c r="EZ248" s="393"/>
      <c r="FA248" s="402"/>
      <c r="FB248" s="386"/>
      <c r="FC248" s="397"/>
      <c r="FD248" s="415"/>
      <c r="FE248" s="387"/>
      <c r="FF248" s="388"/>
      <c r="FG248" s="396"/>
      <c r="FH248" s="397"/>
      <c r="FI248" s="390"/>
      <c r="FJ248" s="391"/>
      <c r="FK248" s="392"/>
      <c r="FL248" s="393"/>
      <c r="FM248" s="394"/>
      <c r="FN248" s="386"/>
      <c r="FO248" s="397"/>
      <c r="FP248" s="415"/>
      <c r="FQ248" s="387"/>
      <c r="FR248" s="388"/>
      <c r="FS248" s="396"/>
      <c r="FT248" s="397"/>
      <c r="FU248" s="390"/>
      <c r="FV248" s="391"/>
      <c r="FW248" s="392"/>
      <c r="FX248" s="393"/>
      <c r="FY248" s="394"/>
      <c r="FZ248" s="386"/>
      <c r="GA248" s="395"/>
      <c r="GB248" s="415"/>
      <c r="GC248" s="387"/>
      <c r="GD248" s="388"/>
      <c r="GE248" s="396"/>
      <c r="GF248" s="397"/>
      <c r="GG248" s="400"/>
      <c r="GH248" s="391"/>
      <c r="GI248" s="401"/>
      <c r="GJ248" s="393"/>
      <c r="GK248" s="402"/>
      <c r="GL248" s="386"/>
      <c r="GM248" s="397"/>
      <c r="GN248" s="415"/>
      <c r="GO248" s="387"/>
      <c r="GP248" s="388"/>
      <c r="GQ248" s="396"/>
      <c r="GR248" s="397"/>
      <c r="GS248" s="390"/>
      <c r="GT248" s="391"/>
      <c r="GU248" s="392"/>
      <c r="GV248" s="393"/>
      <c r="GW248" s="394"/>
      <c r="GX248" s="386"/>
      <c r="GY248" s="395"/>
      <c r="GZ248" s="415"/>
      <c r="HA248" s="387"/>
      <c r="HB248" s="388"/>
      <c r="HC248" s="396"/>
      <c r="HD248" s="397"/>
      <c r="HE248" s="390"/>
      <c r="HF248" s="391"/>
      <c r="HG248" s="392"/>
      <c r="HH248" s="393"/>
      <c r="HI248" s="394"/>
      <c r="HJ248" s="386"/>
      <c r="HK248" s="397"/>
      <c r="HM248" s="387"/>
      <c r="HN248" s="388"/>
      <c r="HO248" s="396"/>
      <c r="HP248" s="389"/>
      <c r="HQ248" s="390"/>
      <c r="HR248" s="391"/>
      <c r="HS248" s="392"/>
      <c r="HT248" s="393"/>
      <c r="HU248" s="394"/>
      <c r="HV248" s="386"/>
      <c r="HW248" s="395"/>
      <c r="HY248" s="387"/>
      <c r="HZ248" s="388"/>
      <c r="IA248" s="419"/>
      <c r="IB248" s="419"/>
      <c r="IC248" s="390"/>
      <c r="ID248" s="391"/>
      <c r="IE248" s="392"/>
      <c r="IF248" s="393"/>
      <c r="IG248" s="394"/>
      <c r="IH248" s="386"/>
      <c r="II248" s="395"/>
      <c r="IJ248" s="420"/>
      <c r="IK248" s="387"/>
      <c r="IL248" s="388"/>
      <c r="IM248" s="419"/>
      <c r="IN248" s="419"/>
      <c r="IO248" s="390"/>
      <c r="IP248" s="391"/>
      <c r="IQ248" s="392"/>
      <c r="IR248" s="393"/>
      <c r="IS248" s="394"/>
      <c r="IT248" s="386"/>
      <c r="IU248" s="395"/>
      <c r="IV248" s="420"/>
      <c r="IW248" s="387"/>
      <c r="IX248" s="388"/>
      <c r="IY248" s="419"/>
      <c r="IZ248" s="396"/>
      <c r="JA248" s="390"/>
      <c r="JB248" s="391"/>
      <c r="JC248" s="392"/>
      <c r="JD248" s="393"/>
      <c r="JE248" s="394"/>
      <c r="JF248" s="386"/>
      <c r="JG248" s="395"/>
      <c r="JH248" s="42"/>
      <c r="JI248" s="387">
        <f t="shared" ref="JI248:JI249" si="759">IF(JM248="","",JI$3)</f>
        <v>44090</v>
      </c>
      <c r="JJ248" s="388" t="str">
        <f t="shared" ref="JJ248:JJ249" si="760">IF(JM248="","",JI$1)</f>
        <v>Abe IV</v>
      </c>
      <c r="JK248" s="419">
        <v>43375</v>
      </c>
      <c r="JL248" s="396">
        <v>43719</v>
      </c>
      <c r="JM248" s="390" t="str">
        <f t="shared" ref="JM248:JM249" si="761">IF(JT248="","",IF(ISNUMBER(SEARCH(":",JT248)),MID(JT248,FIND(":",JT248)+2,FIND("(",JT248)-FIND(":",JT248)-3),LEFT(JT248,FIND("(",JT248)-2)))</f>
        <v>Toshimitsu Motegi</v>
      </c>
      <c r="JN248" s="391" t="str">
        <f t="shared" ref="JN248:JN249" si="762">IF(JT248="","",MID(JT248,FIND("(",JT248)+1,4))</f>
        <v>1955</v>
      </c>
      <c r="JO248" s="392" t="str">
        <f t="shared" ref="JO248:JO249" si="763">IF(ISNUMBER(SEARCH("*female*",JT248)),"female",IF(ISNUMBER(SEARCH("*male*",JT248)),"male",""))</f>
        <v>male</v>
      </c>
      <c r="JP248" s="393" t="str">
        <f t="shared" ref="JP248:JP249" si="764">IF(JT248="","",IF(ISERROR(MID(JT248,FIND("male,",JT248)+6,(FIND(")",JT248)-(FIND("male,",JT248)+6))))=TRUE,"missing/error",MID(JT248,FIND("male,",JT248)+6,(FIND(")",JT248)-(FIND("male,",JT248)+6)))))</f>
        <v>jp_ldp01</v>
      </c>
      <c r="JQ248" s="394" t="str">
        <f t="shared" ref="JQ248:JQ249" si="765">IF(JM248="","",(MID(JM248,(SEARCH("^^",SUBSTITUTE(JM248," ","^^",LEN(JM248)-LEN(SUBSTITUTE(JM248," ","")))))+1,99)&amp;"_"&amp;LEFT(JM248,FIND(" ",JM248)-1)&amp;"_"&amp;JN248))</f>
        <v>Motegi_Toshimitsu_1955</v>
      </c>
      <c r="JR248" s="386" t="s">
        <v>2044</v>
      </c>
      <c r="JS248" s="395"/>
      <c r="JT248" s="42" t="s">
        <v>2017</v>
      </c>
      <c r="JU248" s="387">
        <f t="shared" si="606"/>
        <v>44196</v>
      </c>
      <c r="JV248" s="388" t="str">
        <f t="shared" si="607"/>
        <v>Suga I</v>
      </c>
      <c r="JW248" s="419">
        <f t="shared" si="608"/>
        <v>44090</v>
      </c>
      <c r="JX248" s="396">
        <f t="shared" si="609"/>
        <v>44196</v>
      </c>
      <c r="JY248" s="390" t="str">
        <f t="shared" si="610"/>
        <v>Yasutoshi Nishimura</v>
      </c>
      <c r="JZ248" s="391" t="str">
        <f t="shared" si="611"/>
        <v>1962</v>
      </c>
      <c r="KA248" s="392" t="str">
        <f t="shared" si="612"/>
        <v>male</v>
      </c>
      <c r="KB248" s="393" t="str">
        <f t="shared" si="613"/>
        <v>jp_ldp01</v>
      </c>
      <c r="KC248" s="394" t="str">
        <f t="shared" si="614"/>
        <v>Nishimura_Yasutoshi_1962</v>
      </c>
      <c r="KD248" s="386" t="str">
        <f t="shared" si="615"/>
        <v/>
      </c>
      <c r="KE248" s="395"/>
      <c r="KF248" s="420" t="s">
        <v>2076</v>
      </c>
      <c r="KG248" s="387" t="str">
        <f t="shared" si="596"/>
        <v/>
      </c>
      <c r="KH248" s="388" t="str">
        <f t="shared" si="597"/>
        <v/>
      </c>
      <c r="KI248" s="419" t="str">
        <f t="shared" si="598"/>
        <v/>
      </c>
      <c r="KJ248" s="396" t="str">
        <f t="shared" si="599"/>
        <v/>
      </c>
      <c r="KK248" s="390" t="str">
        <f t="shared" si="600"/>
        <v/>
      </c>
      <c r="KL248" s="391" t="str">
        <f t="shared" si="616"/>
        <v/>
      </c>
      <c r="KM248" s="392" t="str">
        <f t="shared" si="601"/>
        <v/>
      </c>
      <c r="KN248" s="393" t="str">
        <f t="shared" si="602"/>
        <v/>
      </c>
      <c r="KO248" s="394" t="str">
        <f t="shared" si="603"/>
        <v/>
      </c>
      <c r="KP248" s="386" t="str">
        <f t="shared" si="604"/>
        <v/>
      </c>
      <c r="KQ248" s="395"/>
      <c r="KR248" s="420"/>
    </row>
    <row r="249" spans="1:304" ht="13.5" customHeight="1">
      <c r="A249" s="385"/>
      <c r="B249" s="420" t="s">
        <v>2043</v>
      </c>
      <c r="E249" s="387"/>
      <c r="F249" s="399"/>
      <c r="G249" s="396"/>
      <c r="H249" s="397"/>
      <c r="I249" s="400"/>
      <c r="J249" s="403"/>
      <c r="K249" s="401"/>
      <c r="L249" s="393"/>
      <c r="M249" s="402"/>
      <c r="O249" s="397"/>
      <c r="Q249" s="387"/>
      <c r="R249" s="399"/>
      <c r="S249" s="396"/>
      <c r="T249" s="397"/>
      <c r="U249" s="400"/>
      <c r="V249" s="403"/>
      <c r="W249" s="401"/>
      <c r="X249" s="393"/>
      <c r="Y249" s="402"/>
      <c r="AA249" s="397"/>
      <c r="AB249" s="415"/>
      <c r="AC249" s="387"/>
      <c r="AD249" s="399"/>
      <c r="AE249" s="396"/>
      <c r="AF249" s="397"/>
      <c r="AG249" s="400"/>
      <c r="AH249" s="391"/>
      <c r="AI249" s="401"/>
      <c r="AJ249" s="393"/>
      <c r="AK249" s="402"/>
      <c r="AL249" s="386"/>
      <c r="AM249" s="397"/>
      <c r="AN249" s="386"/>
      <c r="AO249" s="387"/>
      <c r="AP249" s="399"/>
      <c r="AQ249" s="396"/>
      <c r="AR249" s="397"/>
      <c r="AS249" s="400"/>
      <c r="AT249" s="391"/>
      <c r="AU249" s="401"/>
      <c r="AV249" s="393"/>
      <c r="AW249" s="402"/>
      <c r="AX249" s="386"/>
      <c r="AY249" s="397"/>
      <c r="AZ249" s="415"/>
      <c r="BA249" s="387"/>
      <c r="BB249" s="399"/>
      <c r="BC249" s="396"/>
      <c r="BD249" s="397"/>
      <c r="BE249" s="400"/>
      <c r="BF249" s="403"/>
      <c r="BG249" s="401"/>
      <c r="BH249" s="393"/>
      <c r="BI249" s="402"/>
      <c r="BJ249" s="386"/>
      <c r="BK249" s="397"/>
      <c r="BL249" s="415"/>
      <c r="BM249" s="387"/>
      <c r="BN249" s="399"/>
      <c r="BO249" s="396"/>
      <c r="BP249" s="397"/>
      <c r="BQ249" s="400"/>
      <c r="BR249" s="403"/>
      <c r="BS249" s="401"/>
      <c r="BT249" s="393"/>
      <c r="BU249" s="402"/>
      <c r="BV249" s="386"/>
      <c r="BW249" s="397"/>
      <c r="BX249" s="386"/>
      <c r="BY249" s="387"/>
      <c r="BZ249" s="399"/>
      <c r="CA249" s="396"/>
      <c r="CB249" s="397"/>
      <c r="CC249" s="400"/>
      <c r="CD249" s="391"/>
      <c r="CE249" s="401"/>
      <c r="CF249" s="393"/>
      <c r="CG249" s="402"/>
      <c r="CH249" s="386"/>
      <c r="CI249" s="397"/>
      <c r="CJ249" s="386"/>
      <c r="CK249" s="387"/>
      <c r="CL249" s="399"/>
      <c r="CM249" s="396"/>
      <c r="CN249" s="397"/>
      <c r="CO249" s="400"/>
      <c r="CP249" s="391"/>
      <c r="CQ249" s="401"/>
      <c r="CR249" s="393"/>
      <c r="CS249" s="402"/>
      <c r="CT249" s="386"/>
      <c r="CU249" s="397"/>
      <c r="CV249" s="386"/>
      <c r="CW249" s="387"/>
      <c r="CX249" s="388"/>
      <c r="CY249" s="396"/>
      <c r="CZ249" s="397"/>
      <c r="DA249" s="400"/>
      <c r="DB249" s="391"/>
      <c r="DC249" s="401"/>
      <c r="DD249" s="393"/>
      <c r="DE249" s="402"/>
      <c r="DF249" s="386"/>
      <c r="DG249" s="397"/>
      <c r="DH249" s="415"/>
      <c r="DI249" s="387"/>
      <c r="DJ249" s="388"/>
      <c r="DK249" s="396"/>
      <c r="DL249" s="397"/>
      <c r="DM249" s="400"/>
      <c r="DN249" s="391"/>
      <c r="DO249" s="401"/>
      <c r="DP249" s="393"/>
      <c r="DQ249" s="402"/>
      <c r="DR249" s="386"/>
      <c r="DS249" s="397"/>
      <c r="DT249" s="415"/>
      <c r="DU249" s="387"/>
      <c r="DV249" s="399"/>
      <c r="DW249" s="396"/>
      <c r="DX249" s="397"/>
      <c r="DY249" s="400"/>
      <c r="DZ249" s="391"/>
      <c r="EA249" s="401"/>
      <c r="EB249" s="393"/>
      <c r="EC249" s="402"/>
      <c r="ED249" s="386"/>
      <c r="EE249" s="397"/>
      <c r="EF249" s="415"/>
      <c r="EG249" s="387"/>
      <c r="EH249" s="388"/>
      <c r="EI249" s="396"/>
      <c r="EJ249" s="397"/>
      <c r="EK249" s="400"/>
      <c r="EL249" s="391"/>
      <c r="EM249" s="401"/>
      <c r="EN249" s="393"/>
      <c r="EO249" s="402"/>
      <c r="EP249" s="386"/>
      <c r="EQ249" s="397"/>
      <c r="ER249" s="415"/>
      <c r="ES249" s="387"/>
      <c r="ET249" s="388"/>
      <c r="EU249" s="396"/>
      <c r="EV249" s="397"/>
      <c r="EW249" s="400"/>
      <c r="EX249" s="391"/>
      <c r="EY249" s="401"/>
      <c r="EZ249" s="393"/>
      <c r="FA249" s="402"/>
      <c r="FB249" s="386"/>
      <c r="FC249" s="397"/>
      <c r="FD249" s="415"/>
      <c r="FE249" s="387"/>
      <c r="FF249" s="388"/>
      <c r="FG249" s="396"/>
      <c r="FH249" s="397"/>
      <c r="FI249" s="390"/>
      <c r="FJ249" s="391"/>
      <c r="FK249" s="392"/>
      <c r="FL249" s="393"/>
      <c r="FM249" s="394"/>
      <c r="FN249" s="386"/>
      <c r="FO249" s="397"/>
      <c r="FP249" s="415"/>
      <c r="FQ249" s="387"/>
      <c r="FR249" s="388"/>
      <c r="FS249" s="396"/>
      <c r="FT249" s="397"/>
      <c r="FU249" s="390"/>
      <c r="FV249" s="391"/>
      <c r="FW249" s="392"/>
      <c r="FX249" s="393"/>
      <c r="FY249" s="394"/>
      <c r="FZ249" s="386"/>
      <c r="GA249" s="395"/>
      <c r="GB249" s="415"/>
      <c r="GC249" s="387"/>
      <c r="GD249" s="388"/>
      <c r="GE249" s="396"/>
      <c r="GF249" s="397"/>
      <c r="GG249" s="400"/>
      <c r="GH249" s="391"/>
      <c r="GI249" s="401"/>
      <c r="GJ249" s="393"/>
      <c r="GK249" s="402"/>
      <c r="GL249" s="386"/>
      <c r="GM249" s="397"/>
      <c r="GN249" s="415"/>
      <c r="GO249" s="387"/>
      <c r="GP249" s="388"/>
      <c r="GQ249" s="396"/>
      <c r="GR249" s="397"/>
      <c r="GS249" s="390"/>
      <c r="GT249" s="391"/>
      <c r="GU249" s="392"/>
      <c r="GV249" s="393"/>
      <c r="GW249" s="394"/>
      <c r="GX249" s="386"/>
      <c r="GY249" s="395"/>
      <c r="GZ249" s="415"/>
      <c r="HA249" s="387"/>
      <c r="HB249" s="388"/>
      <c r="HC249" s="396"/>
      <c r="HD249" s="397"/>
      <c r="HE249" s="390"/>
      <c r="HF249" s="391"/>
      <c r="HG249" s="392"/>
      <c r="HH249" s="393"/>
      <c r="HI249" s="394"/>
      <c r="HJ249" s="386"/>
      <c r="HK249" s="397"/>
      <c r="HM249" s="387"/>
      <c r="HN249" s="388"/>
      <c r="HO249" s="396"/>
      <c r="HP249" s="389"/>
      <c r="HQ249" s="390"/>
      <c r="HR249" s="391"/>
      <c r="HS249" s="392"/>
      <c r="HT249" s="393"/>
      <c r="HU249" s="394"/>
      <c r="HV249" s="386"/>
      <c r="HW249" s="395"/>
      <c r="HY249" s="387"/>
      <c r="HZ249" s="388"/>
      <c r="IA249" s="419"/>
      <c r="IB249" s="419"/>
      <c r="IC249" s="390"/>
      <c r="ID249" s="391"/>
      <c r="IE249" s="392"/>
      <c r="IF249" s="393"/>
      <c r="IG249" s="394"/>
      <c r="IH249" s="386"/>
      <c r="II249" s="395"/>
      <c r="IJ249" s="420"/>
      <c r="IK249" s="387"/>
      <c r="IL249" s="388"/>
      <c r="IM249" s="419"/>
      <c r="IN249" s="419"/>
      <c r="IO249" s="390"/>
      <c r="IP249" s="391"/>
      <c r="IQ249" s="392"/>
      <c r="IR249" s="393"/>
      <c r="IS249" s="394"/>
      <c r="IT249" s="386"/>
      <c r="IU249" s="395"/>
      <c r="IV249" s="420"/>
      <c r="IW249" s="387"/>
      <c r="IX249" s="388"/>
      <c r="IY249" s="419"/>
      <c r="IZ249" s="396"/>
      <c r="JA249" s="390"/>
      <c r="JB249" s="391"/>
      <c r="JC249" s="392"/>
      <c r="JD249" s="393"/>
      <c r="JE249" s="394"/>
      <c r="JF249" s="386"/>
      <c r="JG249" s="395"/>
      <c r="JH249" s="42"/>
      <c r="JI249" s="387">
        <f t="shared" si="759"/>
        <v>44090</v>
      </c>
      <c r="JJ249" s="388" t="str">
        <f t="shared" si="760"/>
        <v>Abe IV</v>
      </c>
      <c r="JK249" s="396">
        <v>43719</v>
      </c>
      <c r="JL249" s="396">
        <f t="shared" ref="JL249" si="766">IF(JM249="","",JI$3)</f>
        <v>44090</v>
      </c>
      <c r="JM249" s="390" t="str">
        <f t="shared" si="761"/>
        <v>Yasutoshi Nishimura</v>
      </c>
      <c r="JN249" s="391" t="str">
        <f t="shared" si="762"/>
        <v>1962</v>
      </c>
      <c r="JO249" s="392" t="str">
        <f t="shared" si="763"/>
        <v>male</v>
      </c>
      <c r="JP249" s="393" t="str">
        <f t="shared" si="764"/>
        <v>jp_ldp01</v>
      </c>
      <c r="JQ249" s="394" t="str">
        <f t="shared" si="765"/>
        <v>Nishimura_Yasutoshi_1962</v>
      </c>
      <c r="JR249" s="386" t="str">
        <f t="shared" ref="JR249" si="767">IF(JT249="","",IF((LEN(JT249)-LEN(SUBSTITUTE(JT249,"male","")))/LEN("male")&gt;1,"!",IF(RIGHT(JT249,1)=")","",IF(RIGHT(JT249,2)=") ","",IF(RIGHT(JT249,2)=").","","!!")))))</f>
        <v/>
      </c>
      <c r="JS249" s="395"/>
      <c r="JT249" s="420" t="s">
        <v>2076</v>
      </c>
      <c r="JU249" s="387" t="str">
        <f t="shared" si="606"/>
        <v/>
      </c>
      <c r="JV249" s="388" t="str">
        <f t="shared" si="607"/>
        <v/>
      </c>
      <c r="JW249" s="419" t="str">
        <f t="shared" si="608"/>
        <v/>
      </c>
      <c r="JX249" s="396" t="str">
        <f t="shared" si="609"/>
        <v/>
      </c>
      <c r="JY249" s="390" t="str">
        <f t="shared" si="610"/>
        <v/>
      </c>
      <c r="JZ249" s="391" t="str">
        <f t="shared" si="611"/>
        <v/>
      </c>
      <c r="KA249" s="392" t="str">
        <f t="shared" si="612"/>
        <v/>
      </c>
      <c r="KB249" s="393" t="str">
        <f t="shared" si="613"/>
        <v/>
      </c>
      <c r="KC249" s="394" t="str">
        <f t="shared" si="614"/>
        <v/>
      </c>
      <c r="KD249" s="386" t="str">
        <f t="shared" si="615"/>
        <v/>
      </c>
      <c r="KE249" s="395"/>
      <c r="KF249" s="420"/>
      <c r="KG249" s="387" t="str">
        <f t="shared" si="596"/>
        <v/>
      </c>
      <c r="KH249" s="388" t="str">
        <f t="shared" si="597"/>
        <v/>
      </c>
      <c r="KI249" s="419" t="str">
        <f t="shared" si="598"/>
        <v/>
      </c>
      <c r="KJ249" s="396" t="str">
        <f t="shared" si="599"/>
        <v/>
      </c>
      <c r="KK249" s="390" t="str">
        <f t="shared" si="600"/>
        <v/>
      </c>
      <c r="KL249" s="391" t="str">
        <f t="shared" si="616"/>
        <v/>
      </c>
      <c r="KM249" s="392" t="str">
        <f t="shared" si="601"/>
        <v/>
      </c>
      <c r="KN249" s="393" t="str">
        <f t="shared" si="602"/>
        <v/>
      </c>
      <c r="KO249" s="394" t="str">
        <f t="shared" si="603"/>
        <v/>
      </c>
      <c r="KP249" s="386" t="str">
        <f t="shared" si="604"/>
        <v/>
      </c>
      <c r="KQ249" s="395"/>
      <c r="KR249" s="420"/>
    </row>
    <row r="250" spans="1:304" ht="13.5" customHeight="1">
      <c r="A250" s="385"/>
      <c r="B250" s="420" t="s">
        <v>1889</v>
      </c>
      <c r="E250" s="387" t="str">
        <f t="shared" si="729"/>
        <v/>
      </c>
      <c r="F250" s="399"/>
      <c r="G250" s="396"/>
      <c r="H250" s="397"/>
      <c r="I250" s="400"/>
      <c r="J250" s="403"/>
      <c r="K250" s="401"/>
      <c r="L250" s="393"/>
      <c r="M250" s="402"/>
      <c r="O250" s="397"/>
      <c r="Q250" s="387" t="str">
        <f t="shared" si="730"/>
        <v/>
      </c>
      <c r="R250" s="399"/>
      <c r="S250" s="396"/>
      <c r="T250" s="397"/>
      <c r="U250" s="400"/>
      <c r="V250" s="403"/>
      <c r="W250" s="401"/>
      <c r="X250" s="393"/>
      <c r="Y250" s="402"/>
      <c r="AA250" s="397"/>
      <c r="AB250" s="415"/>
      <c r="AC250" s="387" t="str">
        <f t="shared" si="731"/>
        <v/>
      </c>
      <c r="AD250" s="399"/>
      <c r="AE250" s="396"/>
      <c r="AF250" s="397"/>
      <c r="AG250" s="400"/>
      <c r="AH250" s="391" t="s">
        <v>292</v>
      </c>
      <c r="AI250" s="401"/>
      <c r="AJ250" s="393"/>
      <c r="AK250" s="402"/>
      <c r="AL250" s="386"/>
      <c r="AM250" s="397"/>
      <c r="AN250" s="386"/>
      <c r="AO250" s="387" t="str">
        <f t="shared" si="732"/>
        <v/>
      </c>
      <c r="AP250" s="399"/>
      <c r="AQ250" s="396"/>
      <c r="AR250" s="397"/>
      <c r="AS250" s="400"/>
      <c r="AT250" s="391" t="s">
        <v>292</v>
      </c>
      <c r="AU250" s="401"/>
      <c r="AV250" s="393"/>
      <c r="AW250" s="402"/>
      <c r="AX250" s="386"/>
      <c r="AY250" s="397"/>
      <c r="AZ250" s="415"/>
      <c r="BA250" s="387" t="str">
        <f t="shared" si="733"/>
        <v/>
      </c>
      <c r="BB250" s="399"/>
      <c r="BC250" s="396"/>
      <c r="BD250" s="397"/>
      <c r="BE250" s="400"/>
      <c r="BF250" s="403"/>
      <c r="BG250" s="401"/>
      <c r="BH250" s="393"/>
      <c r="BI250" s="402"/>
      <c r="BJ250" s="386"/>
      <c r="BK250" s="397"/>
      <c r="BL250" s="415"/>
      <c r="BM250" s="387" t="str">
        <f t="shared" si="734"/>
        <v/>
      </c>
      <c r="BN250" s="399"/>
      <c r="BO250" s="396"/>
      <c r="BP250" s="397"/>
      <c r="BQ250" s="400"/>
      <c r="BR250" s="403"/>
      <c r="BS250" s="401"/>
      <c r="BT250" s="393"/>
      <c r="BU250" s="402"/>
      <c r="BV250" s="386"/>
      <c r="BW250" s="397"/>
      <c r="BX250" s="386"/>
      <c r="BY250" s="387" t="str">
        <f t="shared" si="735"/>
        <v/>
      </c>
      <c r="BZ250" s="399"/>
      <c r="CA250" s="396"/>
      <c r="CB250" s="397"/>
      <c r="CC250" s="400"/>
      <c r="CD250" s="391" t="s">
        <v>292</v>
      </c>
      <c r="CE250" s="401"/>
      <c r="CF250" s="393"/>
      <c r="CG250" s="402"/>
      <c r="CH250" s="386"/>
      <c r="CI250" s="397"/>
      <c r="CJ250" s="386"/>
      <c r="CK250" s="387" t="str">
        <f t="shared" si="736"/>
        <v/>
      </c>
      <c r="CL250" s="399"/>
      <c r="CM250" s="396"/>
      <c r="CN250" s="397"/>
      <c r="CO250" s="400"/>
      <c r="CP250" s="391" t="s">
        <v>292</v>
      </c>
      <c r="CQ250" s="401"/>
      <c r="CR250" s="393"/>
      <c r="CS250" s="402"/>
      <c r="CT250" s="386"/>
      <c r="CU250" s="397"/>
      <c r="CV250" s="386"/>
      <c r="CW250" s="387" t="str">
        <f t="shared" si="737"/>
        <v/>
      </c>
      <c r="CX250" s="388" t="s">
        <v>292</v>
      </c>
      <c r="CY250" s="396"/>
      <c r="CZ250" s="397"/>
      <c r="DA250" s="400"/>
      <c r="DB250" s="391" t="s">
        <v>292</v>
      </c>
      <c r="DC250" s="401"/>
      <c r="DD250" s="393"/>
      <c r="DE250" s="402"/>
      <c r="DF250" s="386"/>
      <c r="DG250" s="397"/>
      <c r="DH250" s="415"/>
      <c r="DI250" s="387" t="str">
        <f t="shared" si="738"/>
        <v/>
      </c>
      <c r="DJ250" s="388" t="s">
        <v>292</v>
      </c>
      <c r="DK250" s="396"/>
      <c r="DL250" s="397"/>
      <c r="DM250" s="400"/>
      <c r="DN250" s="391" t="s">
        <v>292</v>
      </c>
      <c r="DO250" s="401"/>
      <c r="DP250" s="393"/>
      <c r="DQ250" s="402"/>
      <c r="DR250" s="386"/>
      <c r="DS250" s="397"/>
      <c r="DT250" s="415"/>
      <c r="DU250" s="387" t="str">
        <f t="shared" si="739"/>
        <v/>
      </c>
      <c r="DV250" s="399"/>
      <c r="DW250" s="396"/>
      <c r="DX250" s="397"/>
      <c r="DY250" s="400"/>
      <c r="DZ250" s="391" t="s">
        <v>292</v>
      </c>
      <c r="EA250" s="401"/>
      <c r="EB250" s="393"/>
      <c r="EC250" s="402"/>
      <c r="ED250" s="386"/>
      <c r="EE250" s="397"/>
      <c r="EF250" s="415"/>
      <c r="EG250" s="387" t="str">
        <f t="shared" si="740"/>
        <v/>
      </c>
      <c r="EH250" s="399"/>
      <c r="EI250" s="396"/>
      <c r="EJ250" s="397"/>
      <c r="EK250" s="400"/>
      <c r="EL250" s="391" t="s">
        <v>292</v>
      </c>
      <c r="EM250" s="401"/>
      <c r="EN250" s="393"/>
      <c r="EO250" s="402"/>
      <c r="EP250" s="386" t="s">
        <v>292</v>
      </c>
      <c r="EQ250" s="397"/>
      <c r="ER250" s="415"/>
      <c r="ES250" s="387" t="str">
        <f t="shared" si="741"/>
        <v/>
      </c>
      <c r="ET250" s="388" t="s">
        <v>292</v>
      </c>
      <c r="EU250" s="396"/>
      <c r="EV250" s="397"/>
      <c r="EW250" s="400"/>
      <c r="EX250" s="391" t="s">
        <v>292</v>
      </c>
      <c r="EY250" s="401"/>
      <c r="EZ250" s="393"/>
      <c r="FA250" s="402"/>
      <c r="FB250" s="386"/>
      <c r="FC250" s="397"/>
      <c r="FD250" s="415"/>
      <c r="FE250" s="387" t="str">
        <f t="shared" si="742"/>
        <v/>
      </c>
      <c r="FF250" s="388" t="s">
        <v>292</v>
      </c>
      <c r="FG250" s="396"/>
      <c r="FH250" s="397"/>
      <c r="FI250" s="390" t="s">
        <v>292</v>
      </c>
      <c r="FJ250" s="391" t="s">
        <v>292</v>
      </c>
      <c r="FK250" s="392" t="s">
        <v>292</v>
      </c>
      <c r="FL250" s="393" t="s">
        <v>292</v>
      </c>
      <c r="FM250" s="394" t="s">
        <v>292</v>
      </c>
      <c r="FN250" s="386" t="s">
        <v>292</v>
      </c>
      <c r="FO250" s="397"/>
      <c r="FP250" s="415"/>
      <c r="FQ250" s="387" t="str">
        <f t="shared" si="743"/>
        <v/>
      </c>
      <c r="FR250" s="388" t="s">
        <v>292</v>
      </c>
      <c r="FS250" s="396"/>
      <c r="FT250" s="397"/>
      <c r="FU250" s="390" t="s">
        <v>292</v>
      </c>
      <c r="FV250" s="391" t="s">
        <v>292</v>
      </c>
      <c r="FW250" s="392" t="s">
        <v>292</v>
      </c>
      <c r="FX250" s="393" t="s">
        <v>292</v>
      </c>
      <c r="FY250" s="394" t="s">
        <v>292</v>
      </c>
      <c r="FZ250" s="386" t="s">
        <v>292</v>
      </c>
      <c r="GA250" s="395"/>
      <c r="GB250" s="415"/>
      <c r="GC250" s="387" t="str">
        <f t="shared" si="744"/>
        <v/>
      </c>
      <c r="GD250" s="388" t="s">
        <v>292</v>
      </c>
      <c r="GE250" s="396"/>
      <c r="GF250" s="397"/>
      <c r="GG250" s="400"/>
      <c r="GH250" s="391" t="s">
        <v>292</v>
      </c>
      <c r="GI250" s="401"/>
      <c r="GJ250" s="393"/>
      <c r="GK250" s="402"/>
      <c r="GL250" s="386"/>
      <c r="GM250" s="397"/>
      <c r="GN250" s="415"/>
      <c r="GO250" s="387" t="str">
        <f t="shared" si="745"/>
        <v/>
      </c>
      <c r="GP250" s="388" t="s">
        <v>292</v>
      </c>
      <c r="GQ250" s="396"/>
      <c r="GR250" s="397"/>
      <c r="GS250" s="390" t="s">
        <v>292</v>
      </c>
      <c r="GT250" s="391" t="s">
        <v>292</v>
      </c>
      <c r="GU250" s="392" t="s">
        <v>292</v>
      </c>
      <c r="GV250" s="393" t="s">
        <v>292</v>
      </c>
      <c r="GW250" s="394" t="s">
        <v>292</v>
      </c>
      <c r="GX250" s="386" t="s">
        <v>292</v>
      </c>
      <c r="GY250" s="395"/>
      <c r="GZ250" s="415"/>
      <c r="HA250" s="387" t="str">
        <f t="shared" si="746"/>
        <v/>
      </c>
      <c r="HB250" s="388" t="s">
        <v>292</v>
      </c>
      <c r="HC250" s="396"/>
      <c r="HD250" s="397"/>
      <c r="HE250" s="390" t="s">
        <v>292</v>
      </c>
      <c r="HF250" s="391" t="s">
        <v>292</v>
      </c>
      <c r="HG250" s="392" t="s">
        <v>292</v>
      </c>
      <c r="HH250" s="393" t="s">
        <v>292</v>
      </c>
      <c r="HI250" s="394" t="s">
        <v>292</v>
      </c>
      <c r="HJ250" s="386" t="s">
        <v>292</v>
      </c>
      <c r="HK250" s="397"/>
      <c r="HM250" s="387" t="str">
        <f t="shared" si="747"/>
        <v/>
      </c>
      <c r="HN250" s="388" t="s">
        <v>292</v>
      </c>
      <c r="HO250" s="396"/>
      <c r="HP250" s="389"/>
      <c r="HQ250" s="390" t="s">
        <v>292</v>
      </c>
      <c r="HR250" s="391" t="s">
        <v>292</v>
      </c>
      <c r="HS250" s="392" t="s">
        <v>292</v>
      </c>
      <c r="HT250" s="393" t="s">
        <v>292</v>
      </c>
      <c r="HU250" s="394" t="s">
        <v>292</v>
      </c>
      <c r="HV250" s="386" t="s">
        <v>292</v>
      </c>
      <c r="HW250" s="395"/>
      <c r="HY250" s="387">
        <f t="shared" si="748"/>
        <v>41269</v>
      </c>
      <c r="HZ250" s="388" t="s">
        <v>1472</v>
      </c>
      <c r="IA250" s="419">
        <v>40921</v>
      </c>
      <c r="IB250" s="419">
        <v>41269</v>
      </c>
      <c r="IC250" s="390" t="s">
        <v>789</v>
      </c>
      <c r="ID250" s="391" t="s">
        <v>688</v>
      </c>
      <c r="IE250" s="392" t="s">
        <v>615</v>
      </c>
      <c r="IF250" s="393" t="s">
        <v>1336</v>
      </c>
      <c r="IG250" s="394" t="s">
        <v>790</v>
      </c>
      <c r="IH250" s="386" t="s">
        <v>292</v>
      </c>
      <c r="II250" s="395"/>
      <c r="IJ250" s="420"/>
      <c r="IK250" s="387" t="str">
        <f t="shared" si="749"/>
        <v/>
      </c>
      <c r="IL250" s="388" t="s">
        <v>292</v>
      </c>
      <c r="IM250" s="419"/>
      <c r="IN250" s="419"/>
      <c r="IO250" s="390" t="s">
        <v>292</v>
      </c>
      <c r="IP250" s="391" t="s">
        <v>292</v>
      </c>
      <c r="IQ250" s="392" t="s">
        <v>292</v>
      </c>
      <c r="IR250" s="393" t="s">
        <v>292</v>
      </c>
      <c r="IS250" s="394" t="s">
        <v>292</v>
      </c>
      <c r="IT250" s="386" t="s">
        <v>292</v>
      </c>
      <c r="IU250" s="395"/>
      <c r="IV250" s="420" t="s">
        <v>292</v>
      </c>
      <c r="IW250" s="387">
        <f t="shared" si="704"/>
        <v>43040</v>
      </c>
      <c r="IX250" s="388" t="str">
        <f t="shared" si="705"/>
        <v>Abe III</v>
      </c>
      <c r="IY250" s="419">
        <v>42585</v>
      </c>
      <c r="IZ250" s="396">
        <v>42950</v>
      </c>
      <c r="JA250" s="390" t="str">
        <f t="shared" si="708"/>
        <v>Sanae Takaichi</v>
      </c>
      <c r="JB250" s="391" t="str">
        <f t="shared" si="709"/>
        <v>1961</v>
      </c>
      <c r="JC250" s="392" t="str">
        <f t="shared" si="710"/>
        <v>female</v>
      </c>
      <c r="JD250" s="393" t="s">
        <v>1335</v>
      </c>
      <c r="JE250" s="394" t="str">
        <f t="shared" si="687"/>
        <v>Takaichi_Sanae_1961</v>
      </c>
      <c r="JF250" s="386" t="str">
        <f t="shared" si="712"/>
        <v/>
      </c>
      <c r="JG250" s="395" t="s">
        <v>1878</v>
      </c>
      <c r="JH250" s="420" t="s">
        <v>1831</v>
      </c>
      <c r="JI250" s="387">
        <f t="shared" si="619"/>
        <v>44090</v>
      </c>
      <c r="JJ250" s="388" t="str">
        <f t="shared" si="620"/>
        <v>Abe IV</v>
      </c>
      <c r="JK250" s="419">
        <f t="shared" si="621"/>
        <v>43040</v>
      </c>
      <c r="JL250" s="396">
        <v>43375</v>
      </c>
      <c r="JM250" s="390" t="str">
        <f t="shared" si="623"/>
        <v>Seiko Noda</v>
      </c>
      <c r="JN250" s="391" t="str">
        <f t="shared" si="624"/>
        <v>1960</v>
      </c>
      <c r="JO250" s="392" t="str">
        <f t="shared" si="625"/>
        <v>female</v>
      </c>
      <c r="JP250" s="393" t="str">
        <f t="shared" si="626"/>
        <v>jp_ldp01</v>
      </c>
      <c r="JQ250" s="394" t="str">
        <f t="shared" si="627"/>
        <v>Noda_Seiko_1960</v>
      </c>
      <c r="JR250" s="386" t="str">
        <f t="shared" si="628"/>
        <v/>
      </c>
      <c r="JS250" s="395"/>
      <c r="JT250" s="420" t="s">
        <v>2007</v>
      </c>
      <c r="JU250" s="387">
        <f t="shared" si="606"/>
        <v>44196</v>
      </c>
      <c r="JV250" s="388" t="str">
        <f t="shared" si="607"/>
        <v>Suga I</v>
      </c>
      <c r="JW250" s="419">
        <f t="shared" si="608"/>
        <v>44090</v>
      </c>
      <c r="JX250" s="396">
        <f t="shared" si="609"/>
        <v>44196</v>
      </c>
      <c r="JY250" s="390" t="str">
        <f t="shared" si="610"/>
        <v>Takuya Hirai</v>
      </c>
      <c r="JZ250" s="391" t="str">
        <f t="shared" si="611"/>
        <v>1958</v>
      </c>
      <c r="KA250" s="392" t="str">
        <f t="shared" si="612"/>
        <v>male</v>
      </c>
      <c r="KB250" s="393" t="str">
        <f t="shared" si="613"/>
        <v>jp_ldp01</v>
      </c>
      <c r="KC250" s="394" t="str">
        <f t="shared" si="614"/>
        <v>Hirai_Takuya_1958</v>
      </c>
      <c r="KD250" s="386" t="str">
        <f t="shared" si="615"/>
        <v/>
      </c>
      <c r="KE250" s="395"/>
      <c r="KF250" s="420" t="s">
        <v>2041</v>
      </c>
      <c r="KG250" s="387" t="str">
        <f t="shared" si="596"/>
        <v/>
      </c>
      <c r="KH250" s="388" t="str">
        <f t="shared" si="597"/>
        <v/>
      </c>
      <c r="KI250" s="419" t="str">
        <f t="shared" si="598"/>
        <v/>
      </c>
      <c r="KJ250" s="396" t="str">
        <f t="shared" si="599"/>
        <v/>
      </c>
      <c r="KK250" s="390" t="str">
        <f t="shared" si="600"/>
        <v/>
      </c>
      <c r="KL250" s="391" t="str">
        <f t="shared" si="616"/>
        <v/>
      </c>
      <c r="KM250" s="392" t="str">
        <f t="shared" si="601"/>
        <v/>
      </c>
      <c r="KN250" s="393" t="str">
        <f t="shared" si="602"/>
        <v/>
      </c>
      <c r="KO250" s="394" t="str">
        <f t="shared" si="603"/>
        <v/>
      </c>
      <c r="KP250" s="386" t="str">
        <f t="shared" si="604"/>
        <v/>
      </c>
      <c r="KQ250" s="395"/>
      <c r="KR250" s="420"/>
    </row>
    <row r="251" spans="1:304" ht="13.5" customHeight="1">
      <c r="A251" s="385"/>
      <c r="B251" s="420" t="s">
        <v>1889</v>
      </c>
      <c r="E251" s="387"/>
      <c r="F251" s="399"/>
      <c r="G251" s="396"/>
      <c r="H251" s="397"/>
      <c r="I251" s="400"/>
      <c r="J251" s="403"/>
      <c r="K251" s="401"/>
      <c r="L251" s="393"/>
      <c r="M251" s="402"/>
      <c r="O251" s="397"/>
      <c r="Q251" s="387"/>
      <c r="R251" s="399"/>
      <c r="S251" s="396"/>
      <c r="T251" s="397"/>
      <c r="U251" s="400"/>
      <c r="V251" s="403"/>
      <c r="W251" s="401"/>
      <c r="X251" s="393"/>
      <c r="Y251" s="402"/>
      <c r="AA251" s="397"/>
      <c r="AB251" s="415"/>
      <c r="AC251" s="387"/>
      <c r="AD251" s="399"/>
      <c r="AE251" s="396"/>
      <c r="AF251" s="397"/>
      <c r="AG251" s="400"/>
      <c r="AH251" s="391"/>
      <c r="AI251" s="401"/>
      <c r="AJ251" s="393"/>
      <c r="AK251" s="402"/>
      <c r="AL251" s="386"/>
      <c r="AM251" s="397"/>
      <c r="AN251" s="386"/>
      <c r="AO251" s="387"/>
      <c r="AP251" s="399"/>
      <c r="AQ251" s="396"/>
      <c r="AR251" s="397"/>
      <c r="AS251" s="400"/>
      <c r="AT251" s="391"/>
      <c r="AU251" s="401"/>
      <c r="AV251" s="393"/>
      <c r="AW251" s="402"/>
      <c r="AX251" s="386"/>
      <c r="AY251" s="397"/>
      <c r="AZ251" s="415"/>
      <c r="BA251" s="387"/>
      <c r="BB251" s="399"/>
      <c r="BC251" s="396"/>
      <c r="BD251" s="397"/>
      <c r="BE251" s="400"/>
      <c r="BF251" s="403"/>
      <c r="BG251" s="401"/>
      <c r="BH251" s="393"/>
      <c r="BI251" s="402"/>
      <c r="BJ251" s="386"/>
      <c r="BK251" s="397"/>
      <c r="BL251" s="415"/>
      <c r="BM251" s="387"/>
      <c r="BN251" s="399"/>
      <c r="BO251" s="396"/>
      <c r="BP251" s="397"/>
      <c r="BQ251" s="400"/>
      <c r="BR251" s="403"/>
      <c r="BS251" s="401"/>
      <c r="BT251" s="393"/>
      <c r="BU251" s="402"/>
      <c r="BV251" s="386"/>
      <c r="BW251" s="397"/>
      <c r="BX251" s="386"/>
      <c r="BY251" s="387"/>
      <c r="BZ251" s="399"/>
      <c r="CA251" s="396"/>
      <c r="CB251" s="397"/>
      <c r="CC251" s="400"/>
      <c r="CD251" s="391"/>
      <c r="CE251" s="401"/>
      <c r="CF251" s="393"/>
      <c r="CG251" s="402"/>
      <c r="CH251" s="386"/>
      <c r="CI251" s="397"/>
      <c r="CJ251" s="386"/>
      <c r="CK251" s="387"/>
      <c r="CL251" s="399"/>
      <c r="CM251" s="396"/>
      <c r="CN251" s="397"/>
      <c r="CO251" s="400"/>
      <c r="CP251" s="391"/>
      <c r="CQ251" s="401"/>
      <c r="CR251" s="393"/>
      <c r="CS251" s="402"/>
      <c r="CT251" s="386"/>
      <c r="CU251" s="397"/>
      <c r="CV251" s="386"/>
      <c r="CW251" s="387"/>
      <c r="CX251" s="388"/>
      <c r="CY251" s="396"/>
      <c r="CZ251" s="397"/>
      <c r="DA251" s="400"/>
      <c r="DB251" s="391"/>
      <c r="DC251" s="401"/>
      <c r="DD251" s="393"/>
      <c r="DE251" s="402"/>
      <c r="DF251" s="386"/>
      <c r="DG251" s="397"/>
      <c r="DH251" s="415"/>
      <c r="DI251" s="387"/>
      <c r="DJ251" s="388"/>
      <c r="DK251" s="396"/>
      <c r="DL251" s="397"/>
      <c r="DM251" s="400"/>
      <c r="DN251" s="391"/>
      <c r="DO251" s="401"/>
      <c r="DP251" s="393"/>
      <c r="DQ251" s="402"/>
      <c r="DR251" s="386"/>
      <c r="DS251" s="397"/>
      <c r="DT251" s="415"/>
      <c r="DU251" s="387"/>
      <c r="DV251" s="399"/>
      <c r="DW251" s="396"/>
      <c r="DX251" s="397"/>
      <c r="DY251" s="400"/>
      <c r="DZ251" s="391"/>
      <c r="EA251" s="401"/>
      <c r="EB251" s="393"/>
      <c r="EC251" s="402"/>
      <c r="ED251" s="386"/>
      <c r="EE251" s="397"/>
      <c r="EF251" s="415"/>
      <c r="EG251" s="387"/>
      <c r="EH251" s="399"/>
      <c r="EI251" s="396"/>
      <c r="EJ251" s="397"/>
      <c r="EK251" s="400"/>
      <c r="EL251" s="391"/>
      <c r="EM251" s="401"/>
      <c r="EN251" s="393"/>
      <c r="EO251" s="402"/>
      <c r="EP251" s="386"/>
      <c r="EQ251" s="397"/>
      <c r="ER251" s="415"/>
      <c r="ES251" s="387"/>
      <c r="ET251" s="388"/>
      <c r="EU251" s="396"/>
      <c r="EV251" s="397"/>
      <c r="EW251" s="400"/>
      <c r="EX251" s="391"/>
      <c r="EY251" s="401"/>
      <c r="EZ251" s="393"/>
      <c r="FA251" s="402"/>
      <c r="FB251" s="386"/>
      <c r="FC251" s="397"/>
      <c r="FD251" s="415"/>
      <c r="FE251" s="387"/>
      <c r="FF251" s="388"/>
      <c r="FG251" s="396"/>
      <c r="FH251" s="397"/>
      <c r="FI251" s="390"/>
      <c r="FJ251" s="391"/>
      <c r="FK251" s="392"/>
      <c r="FL251" s="393"/>
      <c r="FM251" s="394"/>
      <c r="FN251" s="386"/>
      <c r="FO251" s="397"/>
      <c r="FP251" s="415"/>
      <c r="FQ251" s="387"/>
      <c r="FR251" s="388"/>
      <c r="FS251" s="396"/>
      <c r="FT251" s="397"/>
      <c r="FU251" s="390"/>
      <c r="FV251" s="391"/>
      <c r="FW251" s="392"/>
      <c r="FX251" s="393"/>
      <c r="FY251" s="394"/>
      <c r="FZ251" s="386"/>
      <c r="GA251" s="395"/>
      <c r="GB251" s="415"/>
      <c r="GC251" s="387"/>
      <c r="GD251" s="388"/>
      <c r="GE251" s="396"/>
      <c r="GF251" s="397"/>
      <c r="GG251" s="400"/>
      <c r="GH251" s="391"/>
      <c r="GI251" s="401"/>
      <c r="GJ251" s="393"/>
      <c r="GK251" s="402"/>
      <c r="GL251" s="386"/>
      <c r="GM251" s="397"/>
      <c r="GN251" s="415"/>
      <c r="GO251" s="387"/>
      <c r="GP251" s="388"/>
      <c r="GQ251" s="396"/>
      <c r="GR251" s="397"/>
      <c r="GS251" s="390"/>
      <c r="GT251" s="391"/>
      <c r="GU251" s="392"/>
      <c r="GV251" s="393"/>
      <c r="GW251" s="394"/>
      <c r="GX251" s="386"/>
      <c r="GY251" s="395"/>
      <c r="GZ251" s="415"/>
      <c r="HA251" s="387"/>
      <c r="HB251" s="388"/>
      <c r="HC251" s="396"/>
      <c r="HD251" s="397"/>
      <c r="HE251" s="390"/>
      <c r="HF251" s="391"/>
      <c r="HG251" s="392"/>
      <c r="HH251" s="393"/>
      <c r="HI251" s="394"/>
      <c r="HJ251" s="386"/>
      <c r="HK251" s="397"/>
      <c r="HM251" s="387"/>
      <c r="HN251" s="388"/>
      <c r="HO251" s="396"/>
      <c r="HP251" s="389"/>
      <c r="HQ251" s="390"/>
      <c r="HR251" s="391"/>
      <c r="HS251" s="392"/>
      <c r="HT251" s="393"/>
      <c r="HU251" s="394"/>
      <c r="HV251" s="386"/>
      <c r="HW251" s="395"/>
      <c r="HY251" s="387"/>
      <c r="HZ251" s="388"/>
      <c r="IA251" s="419"/>
      <c r="IB251" s="419"/>
      <c r="IC251" s="390"/>
      <c r="ID251" s="391"/>
      <c r="IE251" s="392"/>
      <c r="IF251" s="393"/>
      <c r="IG251" s="394"/>
      <c r="IH251" s="386"/>
      <c r="II251" s="395"/>
      <c r="IJ251" s="420"/>
      <c r="IK251" s="387"/>
      <c r="IL251" s="388"/>
      <c r="IM251" s="419"/>
      <c r="IN251" s="419"/>
      <c r="IO251" s="390"/>
      <c r="IP251" s="391"/>
      <c r="IQ251" s="392"/>
      <c r="IR251" s="393"/>
      <c r="IS251" s="394"/>
      <c r="IT251" s="386"/>
      <c r="IU251" s="395"/>
      <c r="IV251" s="420"/>
      <c r="IW251" s="387">
        <f t="shared" ref="IW251" si="768">IF(JA251="","",IW$3)</f>
        <v>43040</v>
      </c>
      <c r="IX251" s="388" t="str">
        <f t="shared" ref="IX251" si="769">IF(JA251="","",IW$1)</f>
        <v>Abe III</v>
      </c>
      <c r="IY251" s="419">
        <v>42950</v>
      </c>
      <c r="IZ251" s="396">
        <f t="shared" ref="IZ251" si="770">IF(JA251="","",IW$3)</f>
        <v>43040</v>
      </c>
      <c r="JA251" s="390" t="str">
        <f t="shared" ref="JA251" si="771">IF(JH251="","",IF(ISNUMBER(SEARCH(":",JH251)),MID(JH251,FIND(":",JH251)+2,FIND("(",JH251)-FIND(":",JH251)-3),LEFT(JH251,FIND("(",JH251)-2)))</f>
        <v>Seiko Noda</v>
      </c>
      <c r="JB251" s="391" t="str">
        <f t="shared" ref="JB251" si="772">IF(JH251="","",MID(JH251,FIND("(",JH251)+1,4))</f>
        <v>1960</v>
      </c>
      <c r="JC251" s="392" t="str">
        <f t="shared" ref="JC251" si="773">IF(ISNUMBER(SEARCH("*female*",JH251)),"female",IF(ISNUMBER(SEARCH("*male*",JH251)),"male",""))</f>
        <v>female</v>
      </c>
      <c r="JD251" s="393" t="str">
        <f t="shared" ref="JD251" si="774">IF(JH251="","",IF(ISERROR(MID(JH251,FIND("male,",JH251)+6,(FIND(")",JH251)-(FIND("male,",JH251)+6))))=TRUE,"missing/error",MID(JH251,FIND("male,",JH251)+6,(FIND(")",JH251)-(FIND("male,",JH251)+6)))))</f>
        <v>jp_ldp01</v>
      </c>
      <c r="JE251" s="394" t="str">
        <f t="shared" ref="JE251" si="775">IF(JA251="","",(MID(JA251,(SEARCH("^^",SUBSTITUTE(JA251," ","^^",LEN(JA251)-LEN(SUBSTITUTE(JA251," ","")))))+1,99)&amp;"_"&amp;LEFT(JA251,FIND(" ",JA251)-1)&amp;"_"&amp;JB251))</f>
        <v>Noda_Seiko_1960</v>
      </c>
      <c r="JF251" s="386" t="str">
        <f t="shared" ref="JF251" si="776">IF(JH251="","",IF((LEN(JH251)-LEN(SUBSTITUTE(JH251,"male","")))/LEN("male")&gt;1,"!",IF(RIGHT(JH251,1)=")","",IF(RIGHT(JH251,2)=") ","",IF(RIGHT(JH251,2)=").","","!!")))))</f>
        <v/>
      </c>
      <c r="JG251" s="395"/>
      <c r="JH251" s="420" t="s">
        <v>2007</v>
      </c>
      <c r="JI251" s="387">
        <f t="shared" si="619"/>
        <v>44090</v>
      </c>
      <c r="JJ251" s="388" t="str">
        <f t="shared" si="620"/>
        <v>Abe IV</v>
      </c>
      <c r="JK251" s="419">
        <v>43375</v>
      </c>
      <c r="JL251" s="396">
        <v>43719</v>
      </c>
      <c r="JM251" s="390" t="str">
        <f t="shared" si="623"/>
        <v>Masatoshi Ishida</v>
      </c>
      <c r="JN251" s="391" t="str">
        <f t="shared" si="624"/>
        <v>1952</v>
      </c>
      <c r="JO251" s="392" t="str">
        <f t="shared" si="625"/>
        <v>male</v>
      </c>
      <c r="JP251" s="393" t="str">
        <f t="shared" si="626"/>
        <v>jp_ldp01</v>
      </c>
      <c r="JQ251" s="394" t="str">
        <f t="shared" si="627"/>
        <v>Ishida_Masatoshi_1952</v>
      </c>
      <c r="JR251" s="386" t="str">
        <f t="shared" si="628"/>
        <v/>
      </c>
      <c r="JS251" s="395"/>
      <c r="JT251" s="442" t="s">
        <v>2029</v>
      </c>
      <c r="JU251" s="387" t="str">
        <f t="shared" si="606"/>
        <v/>
      </c>
      <c r="JV251" s="388" t="str">
        <f t="shared" si="607"/>
        <v/>
      </c>
      <c r="JW251" s="419" t="str">
        <f t="shared" si="608"/>
        <v/>
      </c>
      <c r="JX251" s="396" t="str">
        <f t="shared" si="609"/>
        <v/>
      </c>
      <c r="JY251" s="390" t="str">
        <f t="shared" si="610"/>
        <v/>
      </c>
      <c r="JZ251" s="391" t="str">
        <f t="shared" si="611"/>
        <v/>
      </c>
      <c r="KA251" s="392" t="str">
        <f t="shared" si="612"/>
        <v/>
      </c>
      <c r="KB251" s="393" t="str">
        <f t="shared" si="613"/>
        <v/>
      </c>
      <c r="KC251" s="394" t="str">
        <f t="shared" si="614"/>
        <v/>
      </c>
      <c r="KD251" s="386" t="str">
        <f t="shared" si="615"/>
        <v/>
      </c>
      <c r="KE251" s="395"/>
      <c r="KF251" s="420"/>
      <c r="KG251" s="387" t="str">
        <f t="shared" si="596"/>
        <v/>
      </c>
      <c r="KH251" s="388" t="str">
        <f t="shared" si="597"/>
        <v/>
      </c>
      <c r="KI251" s="419" t="str">
        <f t="shared" si="598"/>
        <v/>
      </c>
      <c r="KJ251" s="396" t="str">
        <f t="shared" si="599"/>
        <v/>
      </c>
      <c r="KK251" s="390" t="str">
        <f t="shared" si="600"/>
        <v/>
      </c>
      <c r="KL251" s="391" t="str">
        <f t="shared" si="616"/>
        <v/>
      </c>
      <c r="KM251" s="392" t="str">
        <f t="shared" si="601"/>
        <v/>
      </c>
      <c r="KN251" s="393" t="str">
        <f t="shared" si="602"/>
        <v/>
      </c>
      <c r="KO251" s="394" t="str">
        <f t="shared" si="603"/>
        <v/>
      </c>
      <c r="KP251" s="386" t="str">
        <f t="shared" si="604"/>
        <v/>
      </c>
      <c r="KQ251" s="395"/>
      <c r="KR251" s="420"/>
    </row>
    <row r="252" spans="1:304" ht="13.5" customHeight="1">
      <c r="A252" s="385"/>
      <c r="B252" s="420" t="s">
        <v>1889</v>
      </c>
      <c r="E252" s="387"/>
      <c r="F252" s="399"/>
      <c r="G252" s="396"/>
      <c r="H252" s="397"/>
      <c r="I252" s="400"/>
      <c r="J252" s="403"/>
      <c r="K252" s="401"/>
      <c r="L252" s="393"/>
      <c r="M252" s="402"/>
      <c r="O252" s="397"/>
      <c r="Q252" s="387"/>
      <c r="R252" s="399"/>
      <c r="S252" s="396"/>
      <c r="T252" s="397"/>
      <c r="U252" s="400"/>
      <c r="V252" s="403"/>
      <c r="W252" s="401"/>
      <c r="X252" s="393"/>
      <c r="Y252" s="402"/>
      <c r="AA252" s="397"/>
      <c r="AB252" s="415"/>
      <c r="AC252" s="387"/>
      <c r="AD252" s="399"/>
      <c r="AE252" s="396"/>
      <c r="AF252" s="397"/>
      <c r="AG252" s="400"/>
      <c r="AH252" s="391"/>
      <c r="AI252" s="401"/>
      <c r="AJ252" s="393"/>
      <c r="AK252" s="402"/>
      <c r="AL252" s="386"/>
      <c r="AM252" s="397"/>
      <c r="AN252" s="386"/>
      <c r="AO252" s="387"/>
      <c r="AP252" s="399"/>
      <c r="AQ252" s="396"/>
      <c r="AR252" s="397"/>
      <c r="AS252" s="400"/>
      <c r="AT252" s="391"/>
      <c r="AU252" s="401"/>
      <c r="AV252" s="393"/>
      <c r="AW252" s="402"/>
      <c r="AX252" s="386"/>
      <c r="AY252" s="397"/>
      <c r="AZ252" s="415"/>
      <c r="BA252" s="387"/>
      <c r="BB252" s="399"/>
      <c r="BC252" s="396"/>
      <c r="BD252" s="397"/>
      <c r="BE252" s="400"/>
      <c r="BF252" s="403"/>
      <c r="BG252" s="401"/>
      <c r="BH252" s="393"/>
      <c r="BI252" s="402"/>
      <c r="BJ252" s="386"/>
      <c r="BK252" s="397"/>
      <c r="BL252" s="415"/>
      <c r="BM252" s="387"/>
      <c r="BN252" s="399"/>
      <c r="BO252" s="396"/>
      <c r="BP252" s="397"/>
      <c r="BQ252" s="400"/>
      <c r="BR252" s="403"/>
      <c r="BS252" s="401"/>
      <c r="BT252" s="393"/>
      <c r="BU252" s="402"/>
      <c r="BV252" s="386"/>
      <c r="BW252" s="397"/>
      <c r="BX252" s="386"/>
      <c r="BY252" s="387"/>
      <c r="BZ252" s="399"/>
      <c r="CA252" s="396"/>
      <c r="CB252" s="397"/>
      <c r="CC252" s="400"/>
      <c r="CD252" s="391"/>
      <c r="CE252" s="401"/>
      <c r="CF252" s="393"/>
      <c r="CG252" s="402"/>
      <c r="CH252" s="386"/>
      <c r="CI252" s="397"/>
      <c r="CJ252" s="386"/>
      <c r="CK252" s="387"/>
      <c r="CL252" s="399"/>
      <c r="CM252" s="396"/>
      <c r="CN252" s="397"/>
      <c r="CO252" s="400"/>
      <c r="CP252" s="391"/>
      <c r="CQ252" s="401"/>
      <c r="CR252" s="393"/>
      <c r="CS252" s="402"/>
      <c r="CT252" s="386"/>
      <c r="CU252" s="397"/>
      <c r="CV252" s="386"/>
      <c r="CW252" s="387"/>
      <c r="CX252" s="388"/>
      <c r="CY252" s="396"/>
      <c r="CZ252" s="397"/>
      <c r="DA252" s="400"/>
      <c r="DB252" s="391"/>
      <c r="DC252" s="401"/>
      <c r="DD252" s="393"/>
      <c r="DE252" s="402"/>
      <c r="DF252" s="386"/>
      <c r="DG252" s="397"/>
      <c r="DH252" s="415"/>
      <c r="DI252" s="387"/>
      <c r="DJ252" s="388"/>
      <c r="DK252" s="396"/>
      <c r="DL252" s="397"/>
      <c r="DM252" s="400"/>
      <c r="DN252" s="391"/>
      <c r="DO252" s="401"/>
      <c r="DP252" s="393"/>
      <c r="DQ252" s="402"/>
      <c r="DR252" s="386"/>
      <c r="DS252" s="397"/>
      <c r="DT252" s="415"/>
      <c r="DU252" s="387"/>
      <c r="DV252" s="399"/>
      <c r="DW252" s="396"/>
      <c r="DX252" s="397"/>
      <c r="DY252" s="400"/>
      <c r="DZ252" s="391"/>
      <c r="EA252" s="401"/>
      <c r="EB252" s="393"/>
      <c r="EC252" s="402"/>
      <c r="ED252" s="386"/>
      <c r="EE252" s="397"/>
      <c r="EF252" s="415"/>
      <c r="EG252" s="387"/>
      <c r="EH252" s="399"/>
      <c r="EI252" s="396"/>
      <c r="EJ252" s="397"/>
      <c r="EK252" s="400"/>
      <c r="EL252" s="391"/>
      <c r="EM252" s="401"/>
      <c r="EN252" s="393"/>
      <c r="EO252" s="402"/>
      <c r="EP252" s="386"/>
      <c r="EQ252" s="397"/>
      <c r="ER252" s="415"/>
      <c r="ES252" s="387"/>
      <c r="ET252" s="388"/>
      <c r="EU252" s="396"/>
      <c r="EV252" s="397"/>
      <c r="EW252" s="400"/>
      <c r="EX252" s="391"/>
      <c r="EY252" s="401"/>
      <c r="EZ252" s="393"/>
      <c r="FA252" s="402"/>
      <c r="FB252" s="386"/>
      <c r="FC252" s="397"/>
      <c r="FD252" s="415"/>
      <c r="FE252" s="387"/>
      <c r="FF252" s="388"/>
      <c r="FG252" s="396"/>
      <c r="FH252" s="397"/>
      <c r="FI252" s="390"/>
      <c r="FJ252" s="391"/>
      <c r="FK252" s="392"/>
      <c r="FL252" s="393"/>
      <c r="FM252" s="394"/>
      <c r="FN252" s="386"/>
      <c r="FO252" s="397"/>
      <c r="FP252" s="415"/>
      <c r="FQ252" s="387"/>
      <c r="FR252" s="388"/>
      <c r="FS252" s="396"/>
      <c r="FT252" s="397"/>
      <c r="FU252" s="390"/>
      <c r="FV252" s="391"/>
      <c r="FW252" s="392"/>
      <c r="FX252" s="393"/>
      <c r="FY252" s="394"/>
      <c r="FZ252" s="386"/>
      <c r="GA252" s="395"/>
      <c r="GB252" s="415"/>
      <c r="GC252" s="387"/>
      <c r="GD252" s="388"/>
      <c r="GE252" s="396"/>
      <c r="GF252" s="397"/>
      <c r="GG252" s="400"/>
      <c r="GH252" s="391"/>
      <c r="GI252" s="401"/>
      <c r="GJ252" s="393"/>
      <c r="GK252" s="402"/>
      <c r="GL252" s="386"/>
      <c r="GM252" s="397"/>
      <c r="GN252" s="415"/>
      <c r="GO252" s="387"/>
      <c r="GP252" s="388"/>
      <c r="GQ252" s="396"/>
      <c r="GR252" s="397"/>
      <c r="GS252" s="390"/>
      <c r="GT252" s="391"/>
      <c r="GU252" s="392"/>
      <c r="GV252" s="393"/>
      <c r="GW252" s="394"/>
      <c r="GX252" s="386"/>
      <c r="GY252" s="395"/>
      <c r="GZ252" s="415"/>
      <c r="HA252" s="387"/>
      <c r="HB252" s="388"/>
      <c r="HC252" s="396"/>
      <c r="HD252" s="397"/>
      <c r="HE252" s="390"/>
      <c r="HF252" s="391"/>
      <c r="HG252" s="392"/>
      <c r="HH252" s="393"/>
      <c r="HI252" s="394"/>
      <c r="HJ252" s="386"/>
      <c r="HK252" s="397"/>
      <c r="HM252" s="387"/>
      <c r="HN252" s="388"/>
      <c r="HO252" s="396"/>
      <c r="HP252" s="389"/>
      <c r="HQ252" s="390"/>
      <c r="HR252" s="391"/>
      <c r="HS252" s="392"/>
      <c r="HT252" s="393"/>
      <c r="HU252" s="394"/>
      <c r="HV252" s="386"/>
      <c r="HW252" s="395"/>
      <c r="HY252" s="387"/>
      <c r="HZ252" s="388"/>
      <c r="IA252" s="419"/>
      <c r="IB252" s="419"/>
      <c r="IC252" s="390"/>
      <c r="ID252" s="391"/>
      <c r="IE252" s="392"/>
      <c r="IF252" s="393"/>
      <c r="IG252" s="394"/>
      <c r="IH252" s="386"/>
      <c r="II252" s="395"/>
      <c r="IJ252" s="420"/>
      <c r="IK252" s="387"/>
      <c r="IL252" s="388"/>
      <c r="IM252" s="419"/>
      <c r="IN252" s="419"/>
      <c r="IO252" s="390"/>
      <c r="IP252" s="391"/>
      <c r="IQ252" s="392"/>
      <c r="IR252" s="393"/>
      <c r="IS252" s="394"/>
      <c r="IT252" s="386"/>
      <c r="IU252" s="395"/>
      <c r="IV252" s="420"/>
      <c r="IW252" s="387"/>
      <c r="IX252" s="388"/>
      <c r="IY252" s="419"/>
      <c r="IZ252" s="396"/>
      <c r="JA252" s="390"/>
      <c r="JB252" s="391"/>
      <c r="JC252" s="392"/>
      <c r="JD252" s="393"/>
      <c r="JE252" s="394"/>
      <c r="JF252" s="386"/>
      <c r="JG252" s="395"/>
      <c r="JH252" s="420"/>
      <c r="JI252" s="387">
        <f t="shared" ref="JI252" si="777">IF(JM252="","",JI$3)</f>
        <v>44090</v>
      </c>
      <c r="JJ252" s="388" t="str">
        <f t="shared" ref="JJ252" si="778">IF(JM252="","",JI$1)</f>
        <v>Abe IV</v>
      </c>
      <c r="JK252" s="396">
        <v>43719</v>
      </c>
      <c r="JL252" s="396">
        <f t="shared" ref="JL252" si="779">IF(JM252="","",JI$3)</f>
        <v>44090</v>
      </c>
      <c r="JM252" s="390" t="str">
        <f t="shared" ref="JM252" si="780">IF(JT252="","",IF(ISNUMBER(SEARCH(":",JT252)),MID(JT252,FIND(":",JT252)+2,FIND("(",JT252)-FIND(":",JT252)-3),LEFT(JT252,FIND("(",JT252)-2)))</f>
        <v>Sanae Takaichi</v>
      </c>
      <c r="JN252" s="391" t="str">
        <f t="shared" ref="JN252" si="781">IF(JT252="","",MID(JT252,FIND("(",JT252)+1,4))</f>
        <v>1961</v>
      </c>
      <c r="JO252" s="392" t="str">
        <f t="shared" ref="JO252" si="782">IF(ISNUMBER(SEARCH("*female*",JT252)),"female",IF(ISNUMBER(SEARCH("*male*",JT252)),"male",""))</f>
        <v>female</v>
      </c>
      <c r="JP252" s="393" t="str">
        <f t="shared" ref="JP252" si="783">IF(JT252="","",IF(ISERROR(MID(JT252,FIND("male,",JT252)+6,(FIND(")",JT252)-(FIND("male,",JT252)+6))))=TRUE,"missing/error",MID(JT252,FIND("male,",JT252)+6,(FIND(")",JT252)-(FIND("male,",JT252)+6)))))</f>
        <v>jp_ldp01</v>
      </c>
      <c r="JQ252" s="394" t="str">
        <f t="shared" ref="JQ252" si="784">IF(JM252="","",(MID(JM252,(SEARCH("^^",SUBSTITUTE(JM252," ","^^",LEN(JM252)-LEN(SUBSTITUTE(JM252," ","")))))+1,99)&amp;"_"&amp;LEFT(JM252,FIND(" ",JM252)-1)&amp;"_"&amp;JN252))</f>
        <v>Takaichi_Sanae_1961</v>
      </c>
      <c r="JR252" s="386" t="str">
        <f t="shared" ref="JR252" si="785">IF(JT252="","",IF((LEN(JT252)-LEN(SUBSTITUTE(JT252,"male","")))/LEN("male")&gt;1,"!",IF(RIGHT(JT252,1)=")","",IF(RIGHT(JT252,2)=") ","",IF(RIGHT(JT252,2)=").","","!!")))))</f>
        <v/>
      </c>
      <c r="JS252" s="395"/>
      <c r="JT252" s="420" t="s">
        <v>2065</v>
      </c>
      <c r="JU252" s="387" t="str">
        <f t="shared" si="606"/>
        <v/>
      </c>
      <c r="JV252" s="388" t="str">
        <f t="shared" si="607"/>
        <v/>
      </c>
      <c r="JW252" s="419" t="str">
        <f t="shared" si="608"/>
        <v/>
      </c>
      <c r="JX252" s="396" t="str">
        <f t="shared" si="609"/>
        <v/>
      </c>
      <c r="JY252" s="390" t="str">
        <f t="shared" si="610"/>
        <v/>
      </c>
      <c r="JZ252" s="391" t="str">
        <f t="shared" si="611"/>
        <v/>
      </c>
      <c r="KA252" s="392" t="str">
        <f t="shared" si="612"/>
        <v/>
      </c>
      <c r="KB252" s="393" t="str">
        <f t="shared" si="613"/>
        <v/>
      </c>
      <c r="KC252" s="394" t="str">
        <f t="shared" si="614"/>
        <v/>
      </c>
      <c r="KD252" s="386" t="str">
        <f t="shared" si="615"/>
        <v/>
      </c>
      <c r="KE252" s="395"/>
      <c r="KF252" s="420"/>
      <c r="KG252" s="387" t="str">
        <f t="shared" si="596"/>
        <v/>
      </c>
      <c r="KH252" s="388" t="str">
        <f t="shared" si="597"/>
        <v/>
      </c>
      <c r="KI252" s="419" t="str">
        <f t="shared" si="598"/>
        <v/>
      </c>
      <c r="KJ252" s="396" t="str">
        <f t="shared" si="599"/>
        <v/>
      </c>
      <c r="KK252" s="390" t="str">
        <f t="shared" si="600"/>
        <v/>
      </c>
      <c r="KL252" s="391" t="str">
        <f t="shared" si="616"/>
        <v/>
      </c>
      <c r="KM252" s="392" t="str">
        <f t="shared" si="601"/>
        <v/>
      </c>
      <c r="KN252" s="393" t="str">
        <f t="shared" si="602"/>
        <v/>
      </c>
      <c r="KO252" s="394" t="str">
        <f t="shared" si="603"/>
        <v/>
      </c>
      <c r="KP252" s="386" t="str">
        <f t="shared" si="604"/>
        <v/>
      </c>
      <c r="KQ252" s="395"/>
      <c r="KR252" s="420"/>
    </row>
    <row r="253" spans="1:304" ht="13.5" customHeight="1">
      <c r="A253" s="385"/>
      <c r="B253" s="420" t="s">
        <v>1782</v>
      </c>
      <c r="E253" s="387" t="str">
        <f t="shared" si="729"/>
        <v/>
      </c>
      <c r="F253" s="399"/>
      <c r="G253" s="396"/>
      <c r="H253" s="397"/>
      <c r="I253" s="400"/>
      <c r="J253" s="403"/>
      <c r="K253" s="401"/>
      <c r="L253" s="393"/>
      <c r="M253" s="402"/>
      <c r="O253" s="397"/>
      <c r="Q253" s="387" t="str">
        <f t="shared" si="730"/>
        <v/>
      </c>
      <c r="R253" s="399"/>
      <c r="S253" s="396"/>
      <c r="T253" s="397"/>
      <c r="U253" s="400"/>
      <c r="V253" s="403"/>
      <c r="W253" s="401"/>
      <c r="X253" s="393"/>
      <c r="Y253" s="402"/>
      <c r="AA253" s="397"/>
      <c r="AB253" s="415"/>
      <c r="AC253" s="387" t="str">
        <f t="shared" si="731"/>
        <v/>
      </c>
      <c r="AD253" s="399"/>
      <c r="AE253" s="396"/>
      <c r="AF253" s="397"/>
      <c r="AG253" s="400"/>
      <c r="AH253" s="391" t="s">
        <v>292</v>
      </c>
      <c r="AI253" s="401"/>
      <c r="AJ253" s="393"/>
      <c r="AK253" s="402"/>
      <c r="AL253" s="386"/>
      <c r="AM253" s="397"/>
      <c r="AN253" s="386"/>
      <c r="AO253" s="387" t="str">
        <f t="shared" si="732"/>
        <v/>
      </c>
      <c r="AP253" s="399"/>
      <c r="AQ253" s="396"/>
      <c r="AR253" s="397"/>
      <c r="AS253" s="400"/>
      <c r="AT253" s="391" t="s">
        <v>292</v>
      </c>
      <c r="AU253" s="401"/>
      <c r="AV253" s="393"/>
      <c r="AW253" s="402"/>
      <c r="AX253" s="386"/>
      <c r="AY253" s="397"/>
      <c r="AZ253" s="415"/>
      <c r="BA253" s="387" t="str">
        <f t="shared" si="733"/>
        <v/>
      </c>
      <c r="BB253" s="399"/>
      <c r="BC253" s="396"/>
      <c r="BD253" s="397"/>
      <c r="BE253" s="400"/>
      <c r="BF253" s="403"/>
      <c r="BG253" s="401"/>
      <c r="BH253" s="393"/>
      <c r="BI253" s="402"/>
      <c r="BJ253" s="386"/>
      <c r="BK253" s="397"/>
      <c r="BL253" s="415"/>
      <c r="BM253" s="387" t="str">
        <f t="shared" si="734"/>
        <v/>
      </c>
      <c r="BN253" s="399"/>
      <c r="BO253" s="396"/>
      <c r="BP253" s="397"/>
      <c r="BQ253" s="400"/>
      <c r="BR253" s="403"/>
      <c r="BS253" s="401"/>
      <c r="BT253" s="393"/>
      <c r="BU253" s="402"/>
      <c r="BV253" s="386"/>
      <c r="BW253" s="397"/>
      <c r="BX253" s="386"/>
      <c r="BY253" s="387" t="str">
        <f t="shared" si="735"/>
        <v/>
      </c>
      <c r="BZ253" s="399"/>
      <c r="CA253" s="396"/>
      <c r="CB253" s="397"/>
      <c r="CC253" s="400"/>
      <c r="CD253" s="391" t="s">
        <v>292</v>
      </c>
      <c r="CE253" s="401"/>
      <c r="CF253" s="393"/>
      <c r="CG253" s="402"/>
      <c r="CH253" s="386"/>
      <c r="CI253" s="397"/>
      <c r="CJ253" s="386"/>
      <c r="CK253" s="387" t="str">
        <f t="shared" si="736"/>
        <v/>
      </c>
      <c r="CL253" s="399"/>
      <c r="CM253" s="396"/>
      <c r="CN253" s="397"/>
      <c r="CO253" s="400"/>
      <c r="CP253" s="391" t="s">
        <v>292</v>
      </c>
      <c r="CQ253" s="401"/>
      <c r="CR253" s="393"/>
      <c r="CS253" s="402"/>
      <c r="CT253" s="386"/>
      <c r="CU253" s="397"/>
      <c r="CV253" s="386"/>
      <c r="CW253" s="387" t="str">
        <f t="shared" si="737"/>
        <v/>
      </c>
      <c r="CX253" s="388" t="s">
        <v>292</v>
      </c>
      <c r="CY253" s="396"/>
      <c r="CZ253" s="397"/>
      <c r="DA253" s="400"/>
      <c r="DB253" s="391" t="s">
        <v>292</v>
      </c>
      <c r="DC253" s="401"/>
      <c r="DD253" s="393"/>
      <c r="DE253" s="402"/>
      <c r="DF253" s="386"/>
      <c r="DG253" s="397"/>
      <c r="DH253" s="415"/>
      <c r="DI253" s="387" t="str">
        <f t="shared" si="738"/>
        <v/>
      </c>
      <c r="DJ253" s="388" t="s">
        <v>292</v>
      </c>
      <c r="DK253" s="396"/>
      <c r="DL253" s="397"/>
      <c r="DM253" s="400"/>
      <c r="DN253" s="391" t="s">
        <v>292</v>
      </c>
      <c r="DO253" s="401"/>
      <c r="DP253" s="393"/>
      <c r="DQ253" s="402"/>
      <c r="DR253" s="386"/>
      <c r="DS253" s="397"/>
      <c r="DT253" s="415"/>
      <c r="DU253" s="387" t="str">
        <f t="shared" si="739"/>
        <v/>
      </c>
      <c r="DV253" s="399"/>
      <c r="DW253" s="396"/>
      <c r="DX253" s="397"/>
      <c r="DY253" s="400"/>
      <c r="DZ253" s="391" t="s">
        <v>292</v>
      </c>
      <c r="EA253" s="401"/>
      <c r="EB253" s="393"/>
      <c r="EC253" s="402"/>
      <c r="ED253" s="386"/>
      <c r="EE253" s="397"/>
      <c r="EF253" s="415"/>
      <c r="EG253" s="387" t="str">
        <f t="shared" si="740"/>
        <v/>
      </c>
      <c r="EH253" s="399"/>
      <c r="EI253" s="396"/>
      <c r="EJ253" s="397"/>
      <c r="EK253" s="400"/>
      <c r="EL253" s="391" t="s">
        <v>292</v>
      </c>
      <c r="EM253" s="401"/>
      <c r="EN253" s="393"/>
      <c r="EO253" s="402"/>
      <c r="EP253" s="386" t="s">
        <v>292</v>
      </c>
      <c r="EQ253" s="397"/>
      <c r="ER253" s="415"/>
      <c r="ES253" s="387" t="str">
        <f t="shared" si="741"/>
        <v/>
      </c>
      <c r="ET253" s="388" t="s">
        <v>292</v>
      </c>
      <c r="EU253" s="396"/>
      <c r="EV253" s="397"/>
      <c r="EW253" s="400"/>
      <c r="EX253" s="391" t="s">
        <v>292</v>
      </c>
      <c r="EY253" s="401"/>
      <c r="EZ253" s="393"/>
      <c r="FA253" s="402"/>
      <c r="FB253" s="386"/>
      <c r="FC253" s="397"/>
      <c r="FD253" s="415"/>
      <c r="FE253" s="387" t="str">
        <f t="shared" si="742"/>
        <v/>
      </c>
      <c r="FF253" s="388" t="s">
        <v>292</v>
      </c>
      <c r="FG253" s="396"/>
      <c r="FH253" s="397"/>
      <c r="FI253" s="390" t="s">
        <v>292</v>
      </c>
      <c r="FJ253" s="391" t="s">
        <v>292</v>
      </c>
      <c r="FK253" s="392" t="s">
        <v>292</v>
      </c>
      <c r="FL253" s="393" t="s">
        <v>292</v>
      </c>
      <c r="FM253" s="394" t="s">
        <v>292</v>
      </c>
      <c r="FN253" s="386" t="s">
        <v>292</v>
      </c>
      <c r="FO253" s="397"/>
      <c r="FP253" s="415"/>
      <c r="FQ253" s="387" t="str">
        <f t="shared" si="743"/>
        <v/>
      </c>
      <c r="FR253" s="388" t="s">
        <v>292</v>
      </c>
      <c r="FS253" s="396"/>
      <c r="FT253" s="397"/>
      <c r="FU253" s="390" t="s">
        <v>292</v>
      </c>
      <c r="FV253" s="391" t="s">
        <v>292</v>
      </c>
      <c r="FW253" s="392" t="s">
        <v>292</v>
      </c>
      <c r="FX253" s="393" t="s">
        <v>292</v>
      </c>
      <c r="FY253" s="394" t="s">
        <v>292</v>
      </c>
      <c r="FZ253" s="386" t="s">
        <v>292</v>
      </c>
      <c r="GA253" s="395"/>
      <c r="GB253" s="415"/>
      <c r="GC253" s="387" t="str">
        <f t="shared" si="744"/>
        <v/>
      </c>
      <c r="GD253" s="388" t="s">
        <v>292</v>
      </c>
      <c r="GE253" s="396"/>
      <c r="GF253" s="397"/>
      <c r="GG253" s="400"/>
      <c r="GH253" s="391" t="s">
        <v>292</v>
      </c>
      <c r="GI253" s="401"/>
      <c r="GJ253" s="393"/>
      <c r="GK253" s="402"/>
      <c r="GL253" s="386"/>
      <c r="GM253" s="397"/>
      <c r="GN253" s="415"/>
      <c r="GO253" s="387" t="str">
        <f t="shared" si="745"/>
        <v/>
      </c>
      <c r="GP253" s="388" t="s">
        <v>292</v>
      </c>
      <c r="GQ253" s="396"/>
      <c r="GR253" s="397"/>
      <c r="GS253" s="390" t="s">
        <v>292</v>
      </c>
      <c r="GT253" s="391" t="s">
        <v>292</v>
      </c>
      <c r="GU253" s="392" t="s">
        <v>292</v>
      </c>
      <c r="GV253" s="393" t="s">
        <v>292</v>
      </c>
      <c r="GW253" s="394" t="s">
        <v>292</v>
      </c>
      <c r="GX253" s="386" t="s">
        <v>292</v>
      </c>
      <c r="GY253" s="395"/>
      <c r="GZ253" s="415"/>
      <c r="HA253" s="387">
        <f t="shared" si="746"/>
        <v>40337</v>
      </c>
      <c r="HB253" s="388" t="s">
        <v>375</v>
      </c>
      <c r="HC253" s="389">
        <v>40219</v>
      </c>
      <c r="HD253" s="389">
        <v>40337</v>
      </c>
      <c r="HE253" s="390" t="s">
        <v>1248</v>
      </c>
      <c r="HF253" s="391" t="s">
        <v>769</v>
      </c>
      <c r="HG253" s="392" t="s">
        <v>615</v>
      </c>
      <c r="HH253" s="393" t="s">
        <v>1336</v>
      </c>
      <c r="HI253" s="394" t="s">
        <v>1249</v>
      </c>
      <c r="HJ253" s="386" t="s">
        <v>292</v>
      </c>
      <c r="HK253" s="397"/>
      <c r="HM253" s="387">
        <f t="shared" si="747"/>
        <v>40788</v>
      </c>
      <c r="HN253" s="388" t="s">
        <v>1471</v>
      </c>
      <c r="HO253" s="396">
        <v>40337</v>
      </c>
      <c r="HP253" s="389">
        <v>40788</v>
      </c>
      <c r="HQ253" s="390" t="s">
        <v>1490</v>
      </c>
      <c r="HR253" s="391" t="s">
        <v>1491</v>
      </c>
      <c r="HS253" s="392" t="s">
        <v>615</v>
      </c>
      <c r="HT253" s="393" t="s">
        <v>1336</v>
      </c>
      <c r="HU253" s="394" t="s">
        <v>1492</v>
      </c>
      <c r="HV253" s="386" t="s">
        <v>292</v>
      </c>
      <c r="HW253" s="395"/>
      <c r="HY253" s="387">
        <f t="shared" si="748"/>
        <v>41269</v>
      </c>
      <c r="HZ253" s="388" t="s">
        <v>1472</v>
      </c>
      <c r="IA253" s="419">
        <v>40788</v>
      </c>
      <c r="IB253" s="419">
        <v>40921</v>
      </c>
      <c r="IC253" s="390" t="s">
        <v>1573</v>
      </c>
      <c r="ID253" s="391" t="s">
        <v>1540</v>
      </c>
      <c r="IE253" s="392" t="s">
        <v>677</v>
      </c>
      <c r="IF253" s="393" t="s">
        <v>1336</v>
      </c>
      <c r="IG253" s="394" t="s">
        <v>1574</v>
      </c>
      <c r="IH253" s="386" t="s">
        <v>292</v>
      </c>
      <c r="II253" s="395"/>
      <c r="IJ253" s="420"/>
      <c r="IK253" s="387" t="str">
        <f t="shared" si="749"/>
        <v/>
      </c>
      <c r="IL253" s="388" t="s">
        <v>292</v>
      </c>
      <c r="IO253" s="390" t="s">
        <v>292</v>
      </c>
      <c r="IP253" s="391" t="s">
        <v>292</v>
      </c>
      <c r="IQ253" s="392" t="s">
        <v>292</v>
      </c>
      <c r="IR253" s="393" t="s">
        <v>292</v>
      </c>
      <c r="IS253" s="394" t="s">
        <v>292</v>
      </c>
      <c r="IT253" s="386" t="s">
        <v>292</v>
      </c>
      <c r="IU253" s="395"/>
      <c r="IV253" s="364" t="s">
        <v>292</v>
      </c>
      <c r="IW253" s="387" t="str">
        <f t="shared" si="704"/>
        <v/>
      </c>
      <c r="IX253" s="388" t="str">
        <f t="shared" si="705"/>
        <v/>
      </c>
      <c r="IY253" s="419" t="str">
        <f t="shared" si="706"/>
        <v/>
      </c>
      <c r="IZ253" s="396" t="str">
        <f t="shared" si="707"/>
        <v/>
      </c>
      <c r="JA253" s="390" t="str">
        <f t="shared" si="708"/>
        <v/>
      </c>
      <c r="JB253" s="391" t="str">
        <f t="shared" si="709"/>
        <v/>
      </c>
      <c r="JC253" s="392" t="str">
        <f t="shared" si="710"/>
        <v/>
      </c>
      <c r="JD253" s="393" t="str">
        <f t="shared" si="711"/>
        <v/>
      </c>
      <c r="JE253" s="394" t="str">
        <f t="shared" si="687"/>
        <v/>
      </c>
      <c r="JF253" s="386" t="str">
        <f t="shared" si="712"/>
        <v/>
      </c>
      <c r="JG253" s="395"/>
      <c r="JH253" s="420" t="s">
        <v>292</v>
      </c>
      <c r="JI253" s="387" t="str">
        <f t="shared" si="619"/>
        <v/>
      </c>
      <c r="JJ253" s="388" t="str">
        <f t="shared" si="620"/>
        <v/>
      </c>
      <c r="JK253" s="419" t="str">
        <f t="shared" si="621"/>
        <v/>
      </c>
      <c r="JL253" s="396" t="str">
        <f t="shared" si="622"/>
        <v/>
      </c>
      <c r="JM253" s="390" t="str">
        <f t="shared" si="623"/>
        <v/>
      </c>
      <c r="JN253" s="391" t="str">
        <f t="shared" si="624"/>
        <v/>
      </c>
      <c r="JO253" s="392" t="str">
        <f t="shared" si="625"/>
        <v/>
      </c>
      <c r="JP253" s="393" t="str">
        <f t="shared" si="626"/>
        <v/>
      </c>
      <c r="JQ253" s="394" t="str">
        <f t="shared" si="627"/>
        <v/>
      </c>
      <c r="JR253" s="386" t="str">
        <f t="shared" si="628"/>
        <v/>
      </c>
      <c r="JS253" s="395"/>
      <c r="JT253" s="420"/>
      <c r="JU253" s="387" t="str">
        <f t="shared" si="606"/>
        <v/>
      </c>
      <c r="JV253" s="388" t="str">
        <f t="shared" si="607"/>
        <v/>
      </c>
      <c r="JW253" s="419" t="str">
        <f t="shared" si="608"/>
        <v/>
      </c>
      <c r="JX253" s="396" t="str">
        <f t="shared" si="609"/>
        <v/>
      </c>
      <c r="JY253" s="390" t="str">
        <f t="shared" si="610"/>
        <v/>
      </c>
      <c r="JZ253" s="391" t="str">
        <f t="shared" si="611"/>
        <v/>
      </c>
      <c r="KA253" s="392" t="str">
        <f t="shared" si="612"/>
        <v/>
      </c>
      <c r="KB253" s="393" t="str">
        <f t="shared" si="613"/>
        <v/>
      </c>
      <c r="KC253" s="394" t="str">
        <f t="shared" si="614"/>
        <v/>
      </c>
      <c r="KD253" s="386" t="str">
        <f t="shared" si="615"/>
        <v/>
      </c>
      <c r="KE253" s="395"/>
      <c r="KG253" s="387" t="str">
        <f t="shared" si="596"/>
        <v/>
      </c>
      <c r="KH253" s="388" t="str">
        <f t="shared" si="597"/>
        <v/>
      </c>
      <c r="KI253" s="419" t="str">
        <f t="shared" si="598"/>
        <v/>
      </c>
      <c r="KJ253" s="396" t="str">
        <f t="shared" si="599"/>
        <v/>
      </c>
      <c r="KK253" s="390" t="str">
        <f t="shared" si="600"/>
        <v/>
      </c>
      <c r="KL253" s="391" t="str">
        <f t="shared" si="616"/>
        <v/>
      </c>
      <c r="KM253" s="392" t="str">
        <f t="shared" si="601"/>
        <v/>
      </c>
      <c r="KN253" s="393" t="str">
        <f t="shared" si="602"/>
        <v/>
      </c>
      <c r="KO253" s="394" t="str">
        <f t="shared" si="603"/>
        <v/>
      </c>
      <c r="KP253" s="386" t="str">
        <f t="shared" si="604"/>
        <v/>
      </c>
      <c r="KQ253" s="395"/>
    </row>
    <row r="254" spans="1:304" ht="13.5" customHeight="1">
      <c r="A254" s="385"/>
      <c r="B254" s="420" t="s">
        <v>1782</v>
      </c>
      <c r="E254" s="387" t="str">
        <f t="shared" si="729"/>
        <v/>
      </c>
      <c r="F254" s="399"/>
      <c r="G254" s="396"/>
      <c r="H254" s="397"/>
      <c r="I254" s="400"/>
      <c r="J254" s="403"/>
      <c r="K254" s="401"/>
      <c r="L254" s="393"/>
      <c r="M254" s="402"/>
      <c r="O254" s="397"/>
      <c r="Q254" s="387" t="str">
        <f t="shared" si="730"/>
        <v/>
      </c>
      <c r="R254" s="399"/>
      <c r="S254" s="396"/>
      <c r="T254" s="397"/>
      <c r="U254" s="400"/>
      <c r="V254" s="403"/>
      <c r="W254" s="401"/>
      <c r="X254" s="393"/>
      <c r="Y254" s="402"/>
      <c r="AA254" s="397"/>
      <c r="AB254" s="415"/>
      <c r="AC254" s="387" t="str">
        <f t="shared" si="731"/>
        <v/>
      </c>
      <c r="AD254" s="399"/>
      <c r="AE254" s="396"/>
      <c r="AF254" s="397"/>
      <c r="AG254" s="400"/>
      <c r="AH254" s="391" t="s">
        <v>292</v>
      </c>
      <c r="AI254" s="401"/>
      <c r="AJ254" s="393"/>
      <c r="AK254" s="402"/>
      <c r="AL254" s="386"/>
      <c r="AM254" s="397"/>
      <c r="AN254" s="386"/>
      <c r="AO254" s="387" t="str">
        <f t="shared" si="732"/>
        <v/>
      </c>
      <c r="AP254" s="399"/>
      <c r="AQ254" s="396"/>
      <c r="AR254" s="397"/>
      <c r="AS254" s="400"/>
      <c r="AT254" s="391" t="s">
        <v>292</v>
      </c>
      <c r="AU254" s="401"/>
      <c r="AV254" s="393"/>
      <c r="AW254" s="402"/>
      <c r="AX254" s="386"/>
      <c r="AY254" s="397"/>
      <c r="AZ254" s="415"/>
      <c r="BA254" s="387" t="str">
        <f t="shared" si="733"/>
        <v/>
      </c>
      <c r="BB254" s="399"/>
      <c r="BC254" s="396"/>
      <c r="BD254" s="397"/>
      <c r="BE254" s="400"/>
      <c r="BF254" s="403"/>
      <c r="BG254" s="401"/>
      <c r="BH254" s="393"/>
      <c r="BI254" s="402"/>
      <c r="BJ254" s="386"/>
      <c r="BK254" s="397"/>
      <c r="BL254" s="415"/>
      <c r="BM254" s="387" t="str">
        <f t="shared" si="734"/>
        <v/>
      </c>
      <c r="BN254" s="399"/>
      <c r="BO254" s="396"/>
      <c r="BP254" s="397"/>
      <c r="BQ254" s="400"/>
      <c r="BR254" s="403"/>
      <c r="BS254" s="401"/>
      <c r="BT254" s="393"/>
      <c r="BU254" s="402"/>
      <c r="BV254" s="386"/>
      <c r="BW254" s="397"/>
      <c r="BX254" s="386"/>
      <c r="BY254" s="387" t="str">
        <f t="shared" si="735"/>
        <v/>
      </c>
      <c r="BZ254" s="399"/>
      <c r="CA254" s="396"/>
      <c r="CB254" s="397"/>
      <c r="CC254" s="400"/>
      <c r="CD254" s="391" t="s">
        <v>292</v>
      </c>
      <c r="CE254" s="401"/>
      <c r="CF254" s="393"/>
      <c r="CG254" s="402"/>
      <c r="CH254" s="386"/>
      <c r="CI254" s="397"/>
      <c r="CJ254" s="386"/>
      <c r="CK254" s="387" t="str">
        <f t="shared" si="736"/>
        <v/>
      </c>
      <c r="CL254" s="399"/>
      <c r="CM254" s="396"/>
      <c r="CN254" s="397"/>
      <c r="CO254" s="400"/>
      <c r="CP254" s="391" t="s">
        <v>292</v>
      </c>
      <c r="CQ254" s="401"/>
      <c r="CR254" s="393"/>
      <c r="CS254" s="402"/>
      <c r="CT254" s="386"/>
      <c r="CU254" s="397"/>
      <c r="CV254" s="386"/>
      <c r="CW254" s="387" t="str">
        <f t="shared" si="737"/>
        <v/>
      </c>
      <c r="CX254" s="388" t="s">
        <v>292</v>
      </c>
      <c r="CY254" s="396"/>
      <c r="CZ254" s="397"/>
      <c r="DA254" s="400"/>
      <c r="DB254" s="391" t="s">
        <v>292</v>
      </c>
      <c r="DC254" s="401"/>
      <c r="DD254" s="393"/>
      <c r="DE254" s="402"/>
      <c r="DF254" s="386"/>
      <c r="DG254" s="397"/>
      <c r="DH254" s="415"/>
      <c r="DI254" s="387" t="str">
        <f t="shared" si="738"/>
        <v/>
      </c>
      <c r="DJ254" s="399"/>
      <c r="DK254" s="396"/>
      <c r="DL254" s="397"/>
      <c r="DM254" s="400"/>
      <c r="DN254" s="391" t="s">
        <v>292</v>
      </c>
      <c r="DO254" s="401"/>
      <c r="DP254" s="393"/>
      <c r="DQ254" s="402"/>
      <c r="DR254" s="386"/>
      <c r="DS254" s="397"/>
      <c r="DT254" s="415"/>
      <c r="DU254" s="387" t="str">
        <f t="shared" si="739"/>
        <v/>
      </c>
      <c r="DV254" s="399"/>
      <c r="DW254" s="396"/>
      <c r="DX254" s="397"/>
      <c r="DY254" s="400"/>
      <c r="DZ254" s="391" t="s">
        <v>292</v>
      </c>
      <c r="EA254" s="401"/>
      <c r="EB254" s="393"/>
      <c r="EC254" s="402"/>
      <c r="ED254" s="386"/>
      <c r="EE254" s="397"/>
      <c r="EF254" s="415"/>
      <c r="EG254" s="387" t="str">
        <f t="shared" si="740"/>
        <v/>
      </c>
      <c r="EH254" s="399"/>
      <c r="EI254" s="396"/>
      <c r="EJ254" s="397"/>
      <c r="EK254" s="400"/>
      <c r="EL254" s="391" t="s">
        <v>292</v>
      </c>
      <c r="EM254" s="401"/>
      <c r="EN254" s="393"/>
      <c r="EO254" s="402"/>
      <c r="EP254" s="386" t="s">
        <v>292</v>
      </c>
      <c r="EQ254" s="397"/>
      <c r="ER254" s="415"/>
      <c r="ES254" s="387" t="str">
        <f t="shared" si="741"/>
        <v/>
      </c>
      <c r="ET254" s="388" t="s">
        <v>292</v>
      </c>
      <c r="EU254" s="396"/>
      <c r="EV254" s="397"/>
      <c r="EW254" s="400"/>
      <c r="EX254" s="391" t="s">
        <v>292</v>
      </c>
      <c r="EY254" s="401"/>
      <c r="EZ254" s="393"/>
      <c r="FA254" s="402"/>
      <c r="FB254" s="386"/>
      <c r="FC254" s="397"/>
      <c r="FD254" s="415"/>
      <c r="FE254" s="387" t="str">
        <f t="shared" si="742"/>
        <v/>
      </c>
      <c r="FF254" s="388" t="s">
        <v>292</v>
      </c>
      <c r="FG254" s="396"/>
      <c r="FH254" s="397"/>
      <c r="FI254" s="390" t="s">
        <v>292</v>
      </c>
      <c r="FJ254" s="391" t="s">
        <v>292</v>
      </c>
      <c r="FK254" s="392" t="s">
        <v>292</v>
      </c>
      <c r="FL254" s="393" t="s">
        <v>292</v>
      </c>
      <c r="FM254" s="394" t="s">
        <v>292</v>
      </c>
      <c r="FN254" s="386" t="s">
        <v>292</v>
      </c>
      <c r="FO254" s="397"/>
      <c r="FP254" s="415"/>
      <c r="FQ254" s="387" t="str">
        <f t="shared" si="743"/>
        <v/>
      </c>
      <c r="FR254" s="388" t="s">
        <v>292</v>
      </c>
      <c r="FS254" s="396"/>
      <c r="FT254" s="397"/>
      <c r="FU254" s="390" t="s">
        <v>292</v>
      </c>
      <c r="FV254" s="391" t="s">
        <v>292</v>
      </c>
      <c r="FW254" s="392" t="s">
        <v>292</v>
      </c>
      <c r="FX254" s="393" t="s">
        <v>292</v>
      </c>
      <c r="FY254" s="394" t="s">
        <v>292</v>
      </c>
      <c r="FZ254" s="386" t="s">
        <v>292</v>
      </c>
      <c r="GA254" s="395"/>
      <c r="GB254" s="415"/>
      <c r="GC254" s="387" t="str">
        <f t="shared" si="744"/>
        <v/>
      </c>
      <c r="GD254" s="388" t="s">
        <v>292</v>
      </c>
      <c r="GE254" s="396"/>
      <c r="GF254" s="397"/>
      <c r="GG254" s="400"/>
      <c r="GH254" s="391" t="s">
        <v>292</v>
      </c>
      <c r="GI254" s="401"/>
      <c r="GJ254" s="393"/>
      <c r="GK254" s="402"/>
      <c r="GL254" s="386"/>
      <c r="GM254" s="397"/>
      <c r="GN254" s="415"/>
      <c r="GO254" s="387" t="str">
        <f t="shared" si="745"/>
        <v/>
      </c>
      <c r="GP254" s="388" t="s">
        <v>292</v>
      </c>
      <c r="GQ254" s="396"/>
      <c r="GR254" s="397"/>
      <c r="GS254" s="390" t="s">
        <v>292</v>
      </c>
      <c r="GT254" s="391" t="s">
        <v>292</v>
      </c>
      <c r="GU254" s="392" t="s">
        <v>292</v>
      </c>
      <c r="GV254" s="393" t="s">
        <v>292</v>
      </c>
      <c r="GW254" s="394" t="s">
        <v>292</v>
      </c>
      <c r="GX254" s="386" t="s">
        <v>292</v>
      </c>
      <c r="GY254" s="395"/>
      <c r="GZ254" s="415"/>
      <c r="HA254" s="387" t="str">
        <f t="shared" si="746"/>
        <v/>
      </c>
      <c r="HB254" s="388" t="s">
        <v>292</v>
      </c>
      <c r="HC254" s="396"/>
      <c r="HD254" s="397"/>
      <c r="HE254" s="390" t="s">
        <v>292</v>
      </c>
      <c r="HF254" s="391" t="s">
        <v>292</v>
      </c>
      <c r="HG254" s="392" t="s">
        <v>292</v>
      </c>
      <c r="HH254" s="393" t="s">
        <v>292</v>
      </c>
      <c r="HI254" s="394" t="s">
        <v>292</v>
      </c>
      <c r="HJ254" s="386" t="s">
        <v>292</v>
      </c>
      <c r="HK254" s="397"/>
      <c r="HM254" s="387" t="str">
        <f t="shared" si="747"/>
        <v/>
      </c>
      <c r="HN254" s="388" t="s">
        <v>292</v>
      </c>
      <c r="HO254" s="396"/>
      <c r="HP254" s="389"/>
      <c r="HQ254" s="390" t="s">
        <v>292</v>
      </c>
      <c r="HR254" s="391" t="s">
        <v>292</v>
      </c>
      <c r="HS254" s="392" t="s">
        <v>292</v>
      </c>
      <c r="HT254" s="393" t="s">
        <v>292</v>
      </c>
      <c r="HU254" s="394" t="s">
        <v>292</v>
      </c>
      <c r="HV254" s="386" t="s">
        <v>292</v>
      </c>
      <c r="HW254" s="395"/>
      <c r="HY254" s="387">
        <f t="shared" si="748"/>
        <v>41269</v>
      </c>
      <c r="HZ254" s="388" t="s">
        <v>1472</v>
      </c>
      <c r="IA254" s="419">
        <v>40921</v>
      </c>
      <c r="IB254" s="426">
        <v>40949</v>
      </c>
      <c r="IC254" s="390" t="s">
        <v>789</v>
      </c>
      <c r="ID254" s="391" t="s">
        <v>688</v>
      </c>
      <c r="IE254" s="392" t="s">
        <v>615</v>
      </c>
      <c r="IF254" s="393" t="s">
        <v>1336</v>
      </c>
      <c r="IG254" s="394" t="s">
        <v>790</v>
      </c>
      <c r="IH254" s="386" t="s">
        <v>292</v>
      </c>
      <c r="II254" s="395"/>
      <c r="IJ254" s="420"/>
      <c r="IK254" s="387" t="str">
        <f t="shared" si="749"/>
        <v/>
      </c>
      <c r="IL254" s="388" t="s">
        <v>292</v>
      </c>
      <c r="IM254" s="419"/>
      <c r="IN254" s="419"/>
      <c r="IO254" s="390" t="s">
        <v>292</v>
      </c>
      <c r="IP254" s="391" t="s">
        <v>292</v>
      </c>
      <c r="IQ254" s="392" t="s">
        <v>292</v>
      </c>
      <c r="IR254" s="393" t="s">
        <v>292</v>
      </c>
      <c r="IS254" s="394" t="s">
        <v>292</v>
      </c>
      <c r="IT254" s="386" t="s">
        <v>292</v>
      </c>
      <c r="IU254" s="395"/>
      <c r="IV254" s="420" t="s">
        <v>292</v>
      </c>
      <c r="IW254" s="387" t="str">
        <f t="shared" si="704"/>
        <v/>
      </c>
      <c r="IX254" s="388" t="str">
        <f t="shared" si="705"/>
        <v/>
      </c>
      <c r="IY254" s="419" t="str">
        <f t="shared" si="706"/>
        <v/>
      </c>
      <c r="IZ254" s="396" t="str">
        <f t="shared" si="707"/>
        <v/>
      </c>
      <c r="JA254" s="390" t="str">
        <f t="shared" si="708"/>
        <v/>
      </c>
      <c r="JB254" s="391" t="str">
        <f t="shared" si="709"/>
        <v/>
      </c>
      <c r="JC254" s="392" t="str">
        <f t="shared" si="710"/>
        <v/>
      </c>
      <c r="JD254" s="393" t="str">
        <f t="shared" si="711"/>
        <v/>
      </c>
      <c r="JE254" s="394" t="str">
        <f t="shared" si="687"/>
        <v/>
      </c>
      <c r="JF254" s="386" t="str">
        <f t="shared" si="712"/>
        <v/>
      </c>
      <c r="JG254" s="395"/>
      <c r="JH254" s="420" t="s">
        <v>292</v>
      </c>
      <c r="JI254" s="387" t="str">
        <f t="shared" si="619"/>
        <v/>
      </c>
      <c r="JJ254" s="388" t="str">
        <f t="shared" si="620"/>
        <v/>
      </c>
      <c r="JK254" s="419" t="str">
        <f t="shared" si="621"/>
        <v/>
      </c>
      <c r="JL254" s="396" t="str">
        <f t="shared" si="622"/>
        <v/>
      </c>
      <c r="JM254" s="390" t="str">
        <f t="shared" si="623"/>
        <v/>
      </c>
      <c r="JN254" s="391" t="str">
        <f t="shared" si="624"/>
        <v/>
      </c>
      <c r="JO254" s="392" t="str">
        <f t="shared" si="625"/>
        <v/>
      </c>
      <c r="JP254" s="393" t="str">
        <f t="shared" si="626"/>
        <v/>
      </c>
      <c r="JQ254" s="394" t="str">
        <f t="shared" si="627"/>
        <v/>
      </c>
      <c r="JR254" s="386" t="str">
        <f t="shared" si="628"/>
        <v/>
      </c>
      <c r="JS254" s="395"/>
      <c r="JT254" s="420" t="s">
        <v>292</v>
      </c>
      <c r="JU254" s="387" t="str">
        <f t="shared" si="606"/>
        <v/>
      </c>
      <c r="JV254" s="388" t="str">
        <f t="shared" si="607"/>
        <v/>
      </c>
      <c r="JW254" s="419" t="str">
        <f t="shared" si="608"/>
        <v/>
      </c>
      <c r="JX254" s="396" t="str">
        <f t="shared" si="609"/>
        <v/>
      </c>
      <c r="JY254" s="390" t="str">
        <f t="shared" si="610"/>
        <v/>
      </c>
      <c r="JZ254" s="391" t="str">
        <f t="shared" si="611"/>
        <v/>
      </c>
      <c r="KA254" s="392" t="str">
        <f t="shared" si="612"/>
        <v/>
      </c>
      <c r="KB254" s="393" t="str">
        <f t="shared" si="613"/>
        <v/>
      </c>
      <c r="KC254" s="394" t="str">
        <f t="shared" si="614"/>
        <v/>
      </c>
      <c r="KD254" s="386" t="str">
        <f t="shared" si="615"/>
        <v/>
      </c>
      <c r="KE254" s="395"/>
      <c r="KF254" s="420"/>
      <c r="KG254" s="387" t="str">
        <f t="shared" si="596"/>
        <v/>
      </c>
      <c r="KH254" s="388" t="str">
        <f t="shared" si="597"/>
        <v/>
      </c>
      <c r="KI254" s="419" t="str">
        <f t="shared" si="598"/>
        <v/>
      </c>
      <c r="KJ254" s="396" t="str">
        <f t="shared" si="599"/>
        <v/>
      </c>
      <c r="KK254" s="390" t="str">
        <f t="shared" si="600"/>
        <v/>
      </c>
      <c r="KL254" s="391" t="str">
        <f t="shared" si="616"/>
        <v/>
      </c>
      <c r="KM254" s="392" t="str">
        <f t="shared" si="601"/>
        <v/>
      </c>
      <c r="KN254" s="393" t="str">
        <f t="shared" si="602"/>
        <v/>
      </c>
      <c r="KO254" s="394" t="str">
        <f t="shared" si="603"/>
        <v/>
      </c>
      <c r="KP254" s="386" t="str">
        <f t="shared" si="604"/>
        <v/>
      </c>
      <c r="KQ254" s="395"/>
      <c r="KR254" s="420"/>
    </row>
    <row r="255" spans="1:304" ht="13.5" customHeight="1">
      <c r="A255" s="385"/>
      <c r="B255" s="420" t="s">
        <v>1782</v>
      </c>
      <c r="E255" s="387" t="str">
        <f t="shared" si="729"/>
        <v/>
      </c>
      <c r="F255" s="399"/>
      <c r="G255" s="396"/>
      <c r="H255" s="397"/>
      <c r="I255" s="400"/>
      <c r="J255" s="403"/>
      <c r="K255" s="401"/>
      <c r="L255" s="393"/>
      <c r="M255" s="402"/>
      <c r="O255" s="397"/>
      <c r="Q255" s="387" t="str">
        <f t="shared" si="730"/>
        <v/>
      </c>
      <c r="R255" s="399"/>
      <c r="S255" s="396"/>
      <c r="T255" s="397"/>
      <c r="U255" s="400"/>
      <c r="V255" s="403"/>
      <c r="W255" s="401"/>
      <c r="X255" s="393"/>
      <c r="Y255" s="402"/>
      <c r="AA255" s="397"/>
      <c r="AB255" s="415"/>
      <c r="AC255" s="387" t="str">
        <f t="shared" si="731"/>
        <v/>
      </c>
      <c r="AD255" s="399"/>
      <c r="AE255" s="396"/>
      <c r="AF255" s="397"/>
      <c r="AG255" s="400"/>
      <c r="AH255" s="391" t="s">
        <v>292</v>
      </c>
      <c r="AI255" s="401"/>
      <c r="AJ255" s="393"/>
      <c r="AK255" s="402"/>
      <c r="AL255" s="386"/>
      <c r="AM255" s="397"/>
      <c r="AN255" s="386"/>
      <c r="AO255" s="387" t="str">
        <f t="shared" si="732"/>
        <v/>
      </c>
      <c r="AP255" s="399"/>
      <c r="AQ255" s="396"/>
      <c r="AR255" s="397"/>
      <c r="AS255" s="400"/>
      <c r="AT255" s="391" t="s">
        <v>292</v>
      </c>
      <c r="AU255" s="401"/>
      <c r="AV255" s="393"/>
      <c r="AW255" s="402"/>
      <c r="AX255" s="386"/>
      <c r="AY255" s="397"/>
      <c r="AZ255" s="415"/>
      <c r="BA255" s="387" t="str">
        <f t="shared" si="733"/>
        <v/>
      </c>
      <c r="BB255" s="399"/>
      <c r="BC255" s="396"/>
      <c r="BD255" s="397"/>
      <c r="BE255" s="400"/>
      <c r="BF255" s="403"/>
      <c r="BG255" s="401"/>
      <c r="BH255" s="393"/>
      <c r="BI255" s="402"/>
      <c r="BJ255" s="386"/>
      <c r="BK255" s="397"/>
      <c r="BL255" s="415"/>
      <c r="BM255" s="387" t="str">
        <f t="shared" si="734"/>
        <v/>
      </c>
      <c r="BN255" s="399"/>
      <c r="BO255" s="396"/>
      <c r="BP255" s="397"/>
      <c r="BQ255" s="400"/>
      <c r="BR255" s="403"/>
      <c r="BS255" s="401"/>
      <c r="BT255" s="393"/>
      <c r="BU255" s="402"/>
      <c r="BV255" s="386"/>
      <c r="BW255" s="397"/>
      <c r="BX255" s="386"/>
      <c r="BY255" s="387" t="str">
        <f t="shared" si="735"/>
        <v/>
      </c>
      <c r="BZ255" s="399"/>
      <c r="CA255" s="396"/>
      <c r="CB255" s="397"/>
      <c r="CC255" s="400"/>
      <c r="CD255" s="391" t="s">
        <v>292</v>
      </c>
      <c r="CE255" s="401"/>
      <c r="CF255" s="393"/>
      <c r="CG255" s="402"/>
      <c r="CH255" s="386"/>
      <c r="CI255" s="397"/>
      <c r="CJ255" s="386"/>
      <c r="CK255" s="387" t="str">
        <f t="shared" si="736"/>
        <v/>
      </c>
      <c r="CL255" s="399"/>
      <c r="CM255" s="396"/>
      <c r="CN255" s="397"/>
      <c r="CO255" s="400"/>
      <c r="CP255" s="391" t="s">
        <v>292</v>
      </c>
      <c r="CQ255" s="401"/>
      <c r="CR255" s="393"/>
      <c r="CS255" s="402"/>
      <c r="CT255" s="386"/>
      <c r="CU255" s="397"/>
      <c r="CV255" s="386"/>
      <c r="CW255" s="387" t="str">
        <f t="shared" si="737"/>
        <v/>
      </c>
      <c r="CX255" s="399"/>
      <c r="CY255" s="396"/>
      <c r="CZ255" s="397"/>
      <c r="DA255" s="400"/>
      <c r="DB255" s="391" t="s">
        <v>292</v>
      </c>
      <c r="DC255" s="401"/>
      <c r="DD255" s="393"/>
      <c r="DE255" s="402"/>
      <c r="DF255" s="386"/>
      <c r="DG255" s="397"/>
      <c r="DH255" s="415"/>
      <c r="DI255" s="387" t="str">
        <f t="shared" si="738"/>
        <v/>
      </c>
      <c r="DJ255" s="399"/>
      <c r="DK255" s="396"/>
      <c r="DL255" s="397"/>
      <c r="DM255" s="400"/>
      <c r="DN255" s="391" t="s">
        <v>292</v>
      </c>
      <c r="DO255" s="401"/>
      <c r="DP255" s="393"/>
      <c r="DQ255" s="402"/>
      <c r="DR255" s="386"/>
      <c r="DS255" s="397"/>
      <c r="DT255" s="415"/>
      <c r="DU255" s="387" t="str">
        <f t="shared" si="739"/>
        <v/>
      </c>
      <c r="DV255" s="399"/>
      <c r="DW255" s="396"/>
      <c r="DX255" s="397"/>
      <c r="DY255" s="400"/>
      <c r="DZ255" s="391" t="s">
        <v>292</v>
      </c>
      <c r="EA255" s="401"/>
      <c r="EB255" s="393"/>
      <c r="EC255" s="402"/>
      <c r="ED255" s="386"/>
      <c r="EE255" s="397"/>
      <c r="EF255" s="415"/>
      <c r="EG255" s="387" t="str">
        <f t="shared" si="740"/>
        <v/>
      </c>
      <c r="EH255" s="399"/>
      <c r="EI255" s="396"/>
      <c r="EJ255" s="397"/>
      <c r="EK255" s="400"/>
      <c r="EL255" s="391" t="s">
        <v>292</v>
      </c>
      <c r="EM255" s="401"/>
      <c r="EN255" s="393"/>
      <c r="EO255" s="402"/>
      <c r="EP255" s="386" t="s">
        <v>292</v>
      </c>
      <c r="EQ255" s="397"/>
      <c r="ER255" s="415"/>
      <c r="ES255" s="387" t="str">
        <f t="shared" si="741"/>
        <v/>
      </c>
      <c r="ET255" s="388" t="s">
        <v>292</v>
      </c>
      <c r="EU255" s="396"/>
      <c r="EV255" s="397"/>
      <c r="EW255" s="400"/>
      <c r="EX255" s="391" t="s">
        <v>292</v>
      </c>
      <c r="EY255" s="401"/>
      <c r="EZ255" s="393"/>
      <c r="FA255" s="402"/>
      <c r="FB255" s="386"/>
      <c r="FC255" s="397"/>
      <c r="FD255" s="415"/>
      <c r="FE255" s="387" t="str">
        <f t="shared" si="742"/>
        <v/>
      </c>
      <c r="FF255" s="388" t="s">
        <v>292</v>
      </c>
      <c r="FG255" s="396"/>
      <c r="FH255" s="397"/>
      <c r="FI255" s="390" t="s">
        <v>292</v>
      </c>
      <c r="FJ255" s="391" t="s">
        <v>292</v>
      </c>
      <c r="FK255" s="392" t="s">
        <v>292</v>
      </c>
      <c r="FL255" s="393" t="s">
        <v>292</v>
      </c>
      <c r="FM255" s="394" t="s">
        <v>292</v>
      </c>
      <c r="FN255" s="386" t="s">
        <v>292</v>
      </c>
      <c r="FO255" s="397"/>
      <c r="FP255" s="415"/>
      <c r="FQ255" s="387" t="str">
        <f t="shared" si="743"/>
        <v/>
      </c>
      <c r="FR255" s="388" t="s">
        <v>292</v>
      </c>
      <c r="FS255" s="396"/>
      <c r="FT255" s="397"/>
      <c r="FU255" s="390" t="s">
        <v>292</v>
      </c>
      <c r="FV255" s="391" t="s">
        <v>292</v>
      </c>
      <c r="FW255" s="392" t="s">
        <v>292</v>
      </c>
      <c r="FX255" s="393" t="s">
        <v>292</v>
      </c>
      <c r="FY255" s="394" t="s">
        <v>292</v>
      </c>
      <c r="FZ255" s="386" t="s">
        <v>292</v>
      </c>
      <c r="GA255" s="395"/>
      <c r="GB255" s="415"/>
      <c r="GC255" s="387" t="str">
        <f t="shared" si="744"/>
        <v/>
      </c>
      <c r="GD255" s="388" t="s">
        <v>292</v>
      </c>
      <c r="GE255" s="396"/>
      <c r="GF255" s="397"/>
      <c r="GG255" s="400"/>
      <c r="GH255" s="391" t="s">
        <v>292</v>
      </c>
      <c r="GI255" s="401"/>
      <c r="GJ255" s="393"/>
      <c r="GK255" s="402"/>
      <c r="GL255" s="386"/>
      <c r="GM255" s="397"/>
      <c r="GN255" s="415"/>
      <c r="GO255" s="387" t="str">
        <f t="shared" si="745"/>
        <v/>
      </c>
      <c r="GP255" s="388" t="s">
        <v>292</v>
      </c>
      <c r="GQ255" s="396"/>
      <c r="GR255" s="397"/>
      <c r="GS255" s="390" t="s">
        <v>292</v>
      </c>
      <c r="GT255" s="391" t="s">
        <v>292</v>
      </c>
      <c r="GU255" s="392" t="s">
        <v>292</v>
      </c>
      <c r="GV255" s="393" t="s">
        <v>292</v>
      </c>
      <c r="GW255" s="394" t="s">
        <v>292</v>
      </c>
      <c r="GX255" s="386" t="s">
        <v>292</v>
      </c>
      <c r="GY255" s="395"/>
      <c r="GZ255" s="415"/>
      <c r="HA255" s="387" t="str">
        <f t="shared" si="746"/>
        <v/>
      </c>
      <c r="HB255" s="388" t="s">
        <v>292</v>
      </c>
      <c r="HC255" s="396"/>
      <c r="HD255" s="397"/>
      <c r="HE255" s="390" t="s">
        <v>292</v>
      </c>
      <c r="HF255" s="391" t="s">
        <v>292</v>
      </c>
      <c r="HG255" s="392" t="s">
        <v>292</v>
      </c>
      <c r="HH255" s="393" t="s">
        <v>292</v>
      </c>
      <c r="HI255" s="394" t="s">
        <v>292</v>
      </c>
      <c r="HJ255" s="386" t="s">
        <v>292</v>
      </c>
      <c r="HK255" s="397"/>
      <c r="HM255" s="387" t="str">
        <f t="shared" si="747"/>
        <v/>
      </c>
      <c r="HN255" s="388" t="s">
        <v>292</v>
      </c>
      <c r="HO255" s="396"/>
      <c r="HP255" s="389"/>
      <c r="HQ255" s="390" t="s">
        <v>292</v>
      </c>
      <c r="HR255" s="391" t="s">
        <v>292</v>
      </c>
      <c r="HS255" s="392" t="s">
        <v>292</v>
      </c>
      <c r="HT255" s="393" t="s">
        <v>292</v>
      </c>
      <c r="HU255" s="394" t="s">
        <v>292</v>
      </c>
      <c r="HV255" s="386" t="s">
        <v>292</v>
      </c>
      <c r="HW255" s="395"/>
      <c r="HY255" s="387">
        <f t="shared" si="748"/>
        <v>41269</v>
      </c>
      <c r="HZ255" s="388" t="s">
        <v>1472</v>
      </c>
      <c r="IA255" s="426">
        <v>40949</v>
      </c>
      <c r="IB255" s="419">
        <v>41183</v>
      </c>
      <c r="IC255" s="390" t="s">
        <v>1509</v>
      </c>
      <c r="ID255" s="391" t="s">
        <v>669</v>
      </c>
      <c r="IE255" s="392" t="s">
        <v>615</v>
      </c>
      <c r="IF255" s="393" t="s">
        <v>1336</v>
      </c>
      <c r="IG255" s="394" t="s">
        <v>1510</v>
      </c>
      <c r="IH255" s="386" t="s">
        <v>292</v>
      </c>
      <c r="II255" s="395"/>
      <c r="IJ255" s="420"/>
      <c r="IK255" s="387" t="str">
        <f t="shared" si="749"/>
        <v/>
      </c>
      <c r="IL255" s="388" t="s">
        <v>292</v>
      </c>
      <c r="IO255" s="390" t="s">
        <v>292</v>
      </c>
      <c r="IP255" s="391" t="s">
        <v>292</v>
      </c>
      <c r="IQ255" s="392" t="s">
        <v>292</v>
      </c>
      <c r="IR255" s="393" t="s">
        <v>292</v>
      </c>
      <c r="IS255" s="394" t="s">
        <v>292</v>
      </c>
      <c r="IT255" s="386" t="s">
        <v>292</v>
      </c>
      <c r="IU255" s="395"/>
      <c r="IV255" s="364" t="s">
        <v>292</v>
      </c>
      <c r="IW255" s="387" t="str">
        <f t="shared" si="704"/>
        <v/>
      </c>
      <c r="IX255" s="388" t="str">
        <f t="shared" si="705"/>
        <v/>
      </c>
      <c r="IY255" s="419" t="str">
        <f t="shared" si="706"/>
        <v/>
      </c>
      <c r="IZ255" s="396" t="str">
        <f t="shared" si="707"/>
        <v/>
      </c>
      <c r="JA255" s="390" t="str">
        <f t="shared" si="708"/>
        <v/>
      </c>
      <c r="JB255" s="391" t="str">
        <f t="shared" si="709"/>
        <v/>
      </c>
      <c r="JC255" s="392" t="str">
        <f t="shared" si="710"/>
        <v/>
      </c>
      <c r="JD255" s="393" t="str">
        <f t="shared" si="711"/>
        <v/>
      </c>
      <c r="JE255" s="394" t="str">
        <f t="shared" si="687"/>
        <v/>
      </c>
      <c r="JF255" s="386" t="str">
        <f t="shared" si="712"/>
        <v/>
      </c>
      <c r="JG255" s="395"/>
      <c r="JH255" s="420" t="s">
        <v>292</v>
      </c>
      <c r="JI255" s="387" t="str">
        <f t="shared" si="619"/>
        <v/>
      </c>
      <c r="JJ255" s="388" t="str">
        <f t="shared" si="620"/>
        <v/>
      </c>
      <c r="JK255" s="419" t="str">
        <f t="shared" si="621"/>
        <v/>
      </c>
      <c r="JL255" s="396" t="str">
        <f t="shared" si="622"/>
        <v/>
      </c>
      <c r="JM255" s="390" t="str">
        <f t="shared" si="623"/>
        <v/>
      </c>
      <c r="JN255" s="391" t="str">
        <f t="shared" si="624"/>
        <v/>
      </c>
      <c r="JO255" s="392" t="str">
        <f t="shared" si="625"/>
        <v/>
      </c>
      <c r="JP255" s="393" t="str">
        <f t="shared" si="626"/>
        <v/>
      </c>
      <c r="JQ255" s="394" t="str">
        <f t="shared" si="627"/>
        <v/>
      </c>
      <c r="JR255" s="386" t="str">
        <f t="shared" si="628"/>
        <v/>
      </c>
      <c r="JS255" s="395"/>
      <c r="JT255" s="420" t="s">
        <v>292</v>
      </c>
      <c r="JU255" s="387" t="str">
        <f t="shared" si="606"/>
        <v/>
      </c>
      <c r="JV255" s="388" t="str">
        <f t="shared" si="607"/>
        <v/>
      </c>
      <c r="JW255" s="419" t="str">
        <f t="shared" si="608"/>
        <v/>
      </c>
      <c r="JX255" s="396" t="str">
        <f t="shared" si="609"/>
        <v/>
      </c>
      <c r="JY255" s="390" t="str">
        <f t="shared" si="610"/>
        <v/>
      </c>
      <c r="JZ255" s="391" t="str">
        <f t="shared" si="611"/>
        <v/>
      </c>
      <c r="KA255" s="392" t="str">
        <f t="shared" si="612"/>
        <v/>
      </c>
      <c r="KB255" s="393" t="str">
        <f t="shared" si="613"/>
        <v/>
      </c>
      <c r="KC255" s="394" t="str">
        <f t="shared" si="614"/>
        <v/>
      </c>
      <c r="KD255" s="386" t="str">
        <f t="shared" si="615"/>
        <v/>
      </c>
      <c r="KE255" s="395"/>
      <c r="KG255" s="387" t="str">
        <f t="shared" si="596"/>
        <v/>
      </c>
      <c r="KH255" s="388" t="str">
        <f t="shared" si="597"/>
        <v/>
      </c>
      <c r="KI255" s="419" t="str">
        <f t="shared" si="598"/>
        <v/>
      </c>
      <c r="KJ255" s="396" t="str">
        <f t="shared" si="599"/>
        <v/>
      </c>
      <c r="KK255" s="390" t="str">
        <f t="shared" si="600"/>
        <v/>
      </c>
      <c r="KL255" s="391" t="str">
        <f t="shared" si="616"/>
        <v/>
      </c>
      <c r="KM255" s="392" t="str">
        <f t="shared" si="601"/>
        <v/>
      </c>
      <c r="KN255" s="393" t="str">
        <f t="shared" si="602"/>
        <v/>
      </c>
      <c r="KO255" s="394" t="str">
        <f t="shared" si="603"/>
        <v/>
      </c>
      <c r="KP255" s="386" t="str">
        <f t="shared" si="604"/>
        <v/>
      </c>
      <c r="KQ255" s="395"/>
    </row>
    <row r="256" spans="1:304" ht="13.5" customHeight="1">
      <c r="A256" s="385"/>
      <c r="B256" s="420" t="s">
        <v>1782</v>
      </c>
      <c r="E256" s="387" t="str">
        <f t="shared" si="729"/>
        <v/>
      </c>
      <c r="F256" s="399"/>
      <c r="G256" s="396"/>
      <c r="H256" s="397"/>
      <c r="I256" s="400"/>
      <c r="J256" s="403"/>
      <c r="K256" s="401"/>
      <c r="L256" s="393"/>
      <c r="M256" s="402"/>
      <c r="O256" s="397"/>
      <c r="Q256" s="387" t="str">
        <f t="shared" si="730"/>
        <v/>
      </c>
      <c r="R256" s="399"/>
      <c r="S256" s="396"/>
      <c r="T256" s="397"/>
      <c r="U256" s="400"/>
      <c r="V256" s="403"/>
      <c r="W256" s="401"/>
      <c r="X256" s="393"/>
      <c r="Y256" s="402"/>
      <c r="AA256" s="397"/>
      <c r="AB256" s="415"/>
      <c r="AC256" s="387" t="str">
        <f t="shared" si="731"/>
        <v/>
      </c>
      <c r="AD256" s="399"/>
      <c r="AE256" s="396"/>
      <c r="AF256" s="397"/>
      <c r="AG256" s="400"/>
      <c r="AH256" s="391" t="str">
        <f t="shared" ref="AH256" si="786">IF(AN256="","",MID(AN256,FIND("(",AN256)+1,4))</f>
        <v/>
      </c>
      <c r="AI256" s="401"/>
      <c r="AJ256" s="393"/>
      <c r="AK256" s="402"/>
      <c r="AL256" s="386"/>
      <c r="AM256" s="397"/>
      <c r="AN256" s="386"/>
      <c r="AO256" s="387" t="str">
        <f t="shared" si="732"/>
        <v/>
      </c>
      <c r="AP256" s="399"/>
      <c r="AQ256" s="396"/>
      <c r="AR256" s="397"/>
      <c r="AS256" s="400"/>
      <c r="AT256" s="391" t="str">
        <f t="shared" ref="AT256" si="787">IF(AZ256="","",MID(AZ256,FIND("(",AZ256)+1,4))</f>
        <v/>
      </c>
      <c r="AU256" s="401"/>
      <c r="AV256" s="393"/>
      <c r="AW256" s="402"/>
      <c r="AX256" s="386"/>
      <c r="AY256" s="397"/>
      <c r="AZ256" s="415"/>
      <c r="BA256" s="387" t="str">
        <f t="shared" si="733"/>
        <v/>
      </c>
      <c r="BB256" s="399"/>
      <c r="BC256" s="396"/>
      <c r="BD256" s="397"/>
      <c r="BE256" s="400"/>
      <c r="BF256" s="403"/>
      <c r="BG256" s="401"/>
      <c r="BH256" s="393"/>
      <c r="BI256" s="402"/>
      <c r="BJ256" s="386"/>
      <c r="BK256" s="397"/>
      <c r="BL256" s="415"/>
      <c r="BM256" s="387" t="str">
        <f t="shared" si="734"/>
        <v/>
      </c>
      <c r="BN256" s="399"/>
      <c r="BO256" s="396"/>
      <c r="BP256" s="397"/>
      <c r="BQ256" s="400"/>
      <c r="BR256" s="403"/>
      <c r="BS256" s="401"/>
      <c r="BT256" s="393"/>
      <c r="BU256" s="402"/>
      <c r="BV256" s="386"/>
      <c r="BW256" s="397"/>
      <c r="BX256" s="386"/>
      <c r="BY256" s="387" t="str">
        <f t="shared" si="735"/>
        <v/>
      </c>
      <c r="BZ256" s="399"/>
      <c r="CA256" s="396"/>
      <c r="CB256" s="397"/>
      <c r="CC256" s="400"/>
      <c r="CD256" s="391" t="str">
        <f t="shared" ref="CD256" si="788">IF(CJ256="","",MID(CJ256,FIND("(",CJ256)+1,4))</f>
        <v/>
      </c>
      <c r="CE256" s="401"/>
      <c r="CF256" s="393"/>
      <c r="CG256" s="402"/>
      <c r="CH256" s="386"/>
      <c r="CI256" s="397"/>
      <c r="CJ256" s="386"/>
      <c r="CK256" s="387" t="str">
        <f t="shared" si="736"/>
        <v/>
      </c>
      <c r="CL256" s="399"/>
      <c r="CM256" s="396"/>
      <c r="CN256" s="397"/>
      <c r="CO256" s="400"/>
      <c r="CP256" s="391" t="str">
        <f t="shared" ref="CP256:CP281" si="789">IF(CV256="","",MID(CV256,FIND("(",CV256)+1,4))</f>
        <v/>
      </c>
      <c r="CQ256" s="401"/>
      <c r="CR256" s="393"/>
      <c r="CS256" s="402"/>
      <c r="CT256" s="386"/>
      <c r="CU256" s="397"/>
      <c r="CV256" s="386"/>
      <c r="CW256" s="387" t="str">
        <f t="shared" si="737"/>
        <v/>
      </c>
      <c r="CX256" s="399"/>
      <c r="CY256" s="396"/>
      <c r="CZ256" s="397"/>
      <c r="DA256" s="400"/>
      <c r="DB256" s="391" t="str">
        <f t="shared" ref="DB256:DB281" si="790">IF(DH256="","",MID(DH256,FIND("(",DH256)+1,4))</f>
        <v/>
      </c>
      <c r="DC256" s="401"/>
      <c r="DD256" s="393"/>
      <c r="DE256" s="402"/>
      <c r="DF256" s="386"/>
      <c r="DG256" s="397"/>
      <c r="DH256" s="415"/>
      <c r="DI256" s="387" t="str">
        <f t="shared" si="738"/>
        <v/>
      </c>
      <c r="DJ256" s="399"/>
      <c r="DK256" s="396"/>
      <c r="DL256" s="397"/>
      <c r="DM256" s="400"/>
      <c r="DN256" s="391" t="str">
        <f t="shared" ref="DN256:DN281" si="791">IF(DT256="","",MID(DT256,FIND("(",DT256)+1,4))</f>
        <v/>
      </c>
      <c r="DO256" s="401"/>
      <c r="DP256" s="393"/>
      <c r="DQ256" s="402"/>
      <c r="DR256" s="386"/>
      <c r="DS256" s="397"/>
      <c r="DT256" s="415"/>
      <c r="DU256" s="387" t="str">
        <f t="shared" si="739"/>
        <v/>
      </c>
      <c r="DV256" s="399"/>
      <c r="DW256" s="396"/>
      <c r="DX256" s="397"/>
      <c r="DY256" s="400"/>
      <c r="DZ256" s="391" t="str">
        <f t="shared" ref="DZ256:DZ281" si="792">IF(EF256="","",MID(EF256,FIND("(",EF256)+1,4))</f>
        <v/>
      </c>
      <c r="EA256" s="401"/>
      <c r="EB256" s="393"/>
      <c r="EC256" s="402"/>
      <c r="ED256" s="386"/>
      <c r="EE256" s="397"/>
      <c r="EF256" s="415"/>
      <c r="EG256" s="387" t="str">
        <f t="shared" si="740"/>
        <v/>
      </c>
      <c r="EH256" s="399"/>
      <c r="EI256" s="396"/>
      <c r="EJ256" s="397"/>
      <c r="EK256" s="400"/>
      <c r="EL256" s="391" t="str">
        <f t="shared" ref="EL256:EL281" si="793">IF(ER256="","",MID(ER256,FIND("(",ER256)+1,4))</f>
        <v/>
      </c>
      <c r="EM256" s="401"/>
      <c r="EN256" s="393"/>
      <c r="EO256" s="402"/>
      <c r="EP256" s="386" t="str">
        <f t="shared" ref="EP256:EP289" si="794">IF(ER256="","",IF((LEN(ER256)-LEN(SUBSTITUTE(ER256,"male","")))/LEN("male")&gt;1,"!",IF(RIGHT(ER256,1)=")","",IF(RIGHT(ER256,2)=") ","",IF(RIGHT(ER256,2)=").","","!!")))))</f>
        <v/>
      </c>
      <c r="EQ256" s="397"/>
      <c r="ER256" s="415"/>
      <c r="ES256" s="387" t="str">
        <f t="shared" si="741"/>
        <v/>
      </c>
      <c r="ET256" s="388" t="str">
        <f t="shared" ref="ET256:ET308" si="795">IF(EW256="","",ES$1)</f>
        <v/>
      </c>
      <c r="EU256" s="396"/>
      <c r="EV256" s="397"/>
      <c r="EW256" s="400"/>
      <c r="EX256" s="391" t="str">
        <f t="shared" ref="EX256:EX281" si="796">IF(FD256="","",MID(FD256,FIND("(",FD256)+1,4))</f>
        <v/>
      </c>
      <c r="EY256" s="401"/>
      <c r="EZ256" s="393"/>
      <c r="FA256" s="402"/>
      <c r="FB256" s="386"/>
      <c r="FC256" s="397"/>
      <c r="FD256" s="415"/>
      <c r="FE256" s="387" t="str">
        <f t="shared" si="742"/>
        <v/>
      </c>
      <c r="FF256" s="388" t="str">
        <f t="shared" ref="FF256:FF311" si="797">IF(FI256="","",FE$1)</f>
        <v/>
      </c>
      <c r="FG256" s="396"/>
      <c r="FH256" s="397"/>
      <c r="FI256" s="390" t="str">
        <f t="shared" ref="FI256" si="798">IF(FP256="","",IF(ISNUMBER(SEARCH(":",FP256)),MID(FP256,FIND(":",FP256)+2,FIND("(",FP256)-FIND(":",FP256)-3),LEFT(FP256,FIND("(",FP256)-2)))</f>
        <v/>
      </c>
      <c r="FJ256" s="391" t="str">
        <f t="shared" ref="FJ256" si="799">IF(FP256="","",MID(FP256,FIND("(",FP256)+1,4))</f>
        <v/>
      </c>
      <c r="FK256" s="392" t="str">
        <f t="shared" ref="FK256" si="800">IF(ISNUMBER(SEARCH("*female*",FP256)),"female",IF(ISNUMBER(SEARCH("*male*",FP256)),"male",""))</f>
        <v/>
      </c>
      <c r="FL256" s="393" t="str">
        <f t="shared" ref="FL256" si="801">IF(FP256="","",IF(ISERROR(MID(FP256,FIND("male,",FP256)+6,(FIND(")",FP256)-(FIND("male,",FP256)+6))))=TRUE,"missing/error",MID(FP256,FIND("male,",FP256)+6,(FIND(")",FP256)-(FIND("male,",FP256)+6)))))</f>
        <v/>
      </c>
      <c r="FM256" s="394" t="str">
        <f t="shared" ref="FM256" si="802">IF(FI256="","",(MID(FI256,(SEARCH("^^",SUBSTITUTE(FI256," ","^^",LEN(FI256)-LEN(SUBSTITUTE(FI256," ","")))))+1,99)&amp;"_"&amp;LEFT(FI256,FIND(" ",FI256)-1)&amp;"_"&amp;FJ256))</f>
        <v/>
      </c>
      <c r="FN256" s="386" t="str">
        <f t="shared" ref="FN256" si="803">IF(FP256="","",IF((LEN(FP256)-LEN(SUBSTITUTE(FP256,"male","")))/LEN("male")&gt;1,"!",IF(RIGHT(FP256,1)=")","",IF(RIGHT(FP256,2)=") ","",IF(RIGHT(FP256,2)=").","","!!")))))</f>
        <v/>
      </c>
      <c r="FO256" s="397"/>
      <c r="FP256" s="415"/>
      <c r="FQ256" s="387" t="str">
        <f t="shared" si="743"/>
        <v/>
      </c>
      <c r="FR256" s="388" t="str">
        <f t="shared" ref="FR256:FR257" si="804">IF(FU256="","",FQ$1)</f>
        <v/>
      </c>
      <c r="FS256" s="396"/>
      <c r="FT256" s="397"/>
      <c r="FU256" s="390" t="str">
        <f t="shared" ref="FU256" si="805">IF(GB256="","",IF(ISNUMBER(SEARCH(":",GB256)),MID(GB256,FIND(":",GB256)+2,FIND("(",GB256)-FIND(":",GB256)-3),LEFT(GB256,FIND("(",GB256)-2)))</f>
        <v/>
      </c>
      <c r="FV256" s="391" t="str">
        <f t="shared" ref="FV256" si="806">IF(GB256="","",MID(GB256,FIND("(",GB256)+1,4))</f>
        <v/>
      </c>
      <c r="FW256" s="392" t="str">
        <f t="shared" ref="FW256" si="807">IF(ISNUMBER(SEARCH("*female*",GB256)),"female",IF(ISNUMBER(SEARCH("*male*",GB256)),"male",""))</f>
        <v/>
      </c>
      <c r="FX256" s="393" t="str">
        <f t="shared" ref="FX256" si="808">IF(GB256="","",IF(ISERROR(MID(GB256,FIND("male,",GB256)+6,(FIND(")",GB256)-(FIND("male,",GB256)+6))))=TRUE,"missing/error",MID(GB256,FIND("male,",GB256)+6,(FIND(")",GB256)-(FIND("male,",GB256)+6)))))</f>
        <v/>
      </c>
      <c r="FY256" s="394" t="str">
        <f t="shared" ref="FY256" si="809">IF(FU256="","",(MID(FU256,(SEARCH("^^",SUBSTITUTE(FU256," ","^^",LEN(FU256)-LEN(SUBSTITUTE(FU256," ","")))))+1,99)&amp;"_"&amp;LEFT(FU256,FIND(" ",FU256)-1)&amp;"_"&amp;FV256))</f>
        <v/>
      </c>
      <c r="FZ256" s="386" t="str">
        <f t="shared" ref="FZ256" si="810">IF(GB256="","",IF((LEN(GB256)-LEN(SUBSTITUTE(GB256,"male","")))/LEN("male")&gt;1,"!",IF(RIGHT(GB256,1)=")","",IF(RIGHT(GB256,2)=") ","",IF(RIGHT(GB256,2)=").","","!!")))))</f>
        <v/>
      </c>
      <c r="GA256" s="395"/>
      <c r="GB256" s="415"/>
      <c r="GC256" s="387" t="str">
        <f t="shared" si="744"/>
        <v/>
      </c>
      <c r="GD256" s="388" t="str">
        <f t="shared" ref="GD256:GD257" si="811">IF(GG256="","",GC$1)</f>
        <v/>
      </c>
      <c r="GE256" s="396"/>
      <c r="GF256" s="397"/>
      <c r="GG256" s="400"/>
      <c r="GH256" s="391" t="str">
        <f t="shared" ref="GH256:GH281" si="812">IF(GN256="","",MID(GN256,FIND("(",GN256)+1,4))</f>
        <v/>
      </c>
      <c r="GI256" s="401"/>
      <c r="GJ256" s="393"/>
      <c r="GK256" s="402"/>
      <c r="GL256" s="386"/>
      <c r="GM256" s="397"/>
      <c r="GN256" s="415"/>
      <c r="GO256" s="387" t="str">
        <f t="shared" si="745"/>
        <v/>
      </c>
      <c r="GP256" s="388" t="str">
        <f t="shared" ref="GP256:GP257" si="813">IF(GS256="","",GO$1)</f>
        <v/>
      </c>
      <c r="GQ256" s="396"/>
      <c r="GR256" s="397"/>
      <c r="GS256" s="390" t="str">
        <f t="shared" ref="GS256:GS281" si="814">IF(GZ256="","",IF(ISNUMBER(SEARCH(":",GZ256)),MID(GZ256,FIND(":",GZ256)+2,FIND("(",GZ256)-FIND(":",GZ256)-3),LEFT(GZ256,FIND("(",GZ256)-2)))</f>
        <v/>
      </c>
      <c r="GT256" s="391" t="str">
        <f t="shared" ref="GT256:GT281" si="815">IF(GZ256="","",MID(GZ256,FIND("(",GZ256)+1,4))</f>
        <v/>
      </c>
      <c r="GU256" s="392" t="str">
        <f t="shared" ref="GU256:GU281" si="816">IF(ISNUMBER(SEARCH("*female*",GZ256)),"female",IF(ISNUMBER(SEARCH("*male*",GZ256)),"male",""))</f>
        <v/>
      </c>
      <c r="GV256" s="393" t="str">
        <f t="shared" ref="GV256:GV281" si="817">IF(GZ256="","",IF(ISERROR(MID(GZ256,FIND("male,",GZ256)+6,(FIND(")",GZ256)-(FIND("male,",GZ256)+6))))=TRUE,"missing/error",MID(GZ256,FIND("male,",GZ256)+6,(FIND(")",GZ256)-(FIND("male,",GZ256)+6)))))</f>
        <v/>
      </c>
      <c r="GW256" s="394" t="str">
        <f t="shared" ref="GW256:GW281" si="818">IF(GS256="","",(MID(GS256,(SEARCH("^^",SUBSTITUTE(GS256," ","^^",LEN(GS256)-LEN(SUBSTITUTE(GS256," ","")))))+1,99)&amp;"_"&amp;LEFT(GS256,FIND(" ",GS256)-1)&amp;"_"&amp;GT256))</f>
        <v/>
      </c>
      <c r="GX256" s="386" t="str">
        <f t="shared" ref="GX256:GX281" si="819">IF(GZ256="","",IF((LEN(GZ256)-LEN(SUBSTITUTE(GZ256,"male","")))/LEN("male")&gt;1,"!",IF(RIGHT(GZ256,1)=")","",IF(RIGHT(GZ256,2)=") ","",IF(RIGHT(GZ256,2)=").","","!!")))))</f>
        <v/>
      </c>
      <c r="GY256" s="395"/>
      <c r="GZ256" s="415"/>
      <c r="HA256" s="387" t="str">
        <f t="shared" si="746"/>
        <v/>
      </c>
      <c r="HB256" s="388" t="str">
        <f t="shared" ref="HB256:HB257" si="820">IF(HE256="","",HA$1)</f>
        <v/>
      </c>
      <c r="HC256" s="396"/>
      <c r="HD256" s="397"/>
      <c r="HE256" s="390" t="str">
        <f t="shared" ref="HE256:HE277" si="821">IF(HL256="","",IF(ISNUMBER(SEARCH(":",HL256)),MID(HL256,FIND(":",HL256)+2,FIND("(",HL256)-FIND(":",HL256)-3),LEFT(HL256,FIND("(",HL256)-2)))</f>
        <v/>
      </c>
      <c r="HF256" s="391" t="str">
        <f t="shared" ref="HF256:HF277" si="822">IF(HL256="","",MID(HL256,FIND("(",HL256)+1,4))</f>
        <v/>
      </c>
      <c r="HG256" s="392" t="str">
        <f t="shared" ref="HG256:HG277" si="823">IF(ISNUMBER(SEARCH("*female*",HL256)),"female",IF(ISNUMBER(SEARCH("*male*",HL256)),"male",""))</f>
        <v/>
      </c>
      <c r="HH256" s="393" t="str">
        <f t="shared" ref="HH256:HH277" si="824">IF(HL256="","",IF(ISERROR(MID(HL256,FIND("male,",HL256)+6,(FIND(")",HL256)-(FIND("male,",HL256)+6))))=TRUE,"missing/error",MID(HL256,FIND("male,",HL256)+6,(FIND(")",HL256)-(FIND("male,",HL256)+6)))))</f>
        <v/>
      </c>
      <c r="HI256" s="394" t="str">
        <f t="shared" ref="HI256:HI277" si="825">IF(HE256="","",(MID(HE256,(SEARCH("^^",SUBSTITUTE(HE256," ","^^",LEN(HE256)-LEN(SUBSTITUTE(HE256," ","")))))+1,99)&amp;"_"&amp;LEFT(HE256,FIND(" ",HE256)-1)&amp;"_"&amp;HF256))</f>
        <v/>
      </c>
      <c r="HJ256" s="386" t="str">
        <f t="shared" ref="HJ256:HJ277" si="826">IF(HL256="","",IF((LEN(HL256)-LEN(SUBSTITUTE(HL256,"male","")))/LEN("male")&gt;1,"!",IF(RIGHT(HL256,1)=")","",IF(RIGHT(HL256,2)=") ","",IF(RIGHT(HL256,2)=").","","!!")))))</f>
        <v/>
      </c>
      <c r="HK256" s="397"/>
      <c r="HM256" s="387" t="str">
        <f t="shared" si="747"/>
        <v/>
      </c>
      <c r="HN256" s="388" t="s">
        <v>292</v>
      </c>
      <c r="HO256" s="396"/>
      <c r="HP256" s="389"/>
      <c r="HQ256" s="390" t="s">
        <v>292</v>
      </c>
      <c r="HR256" s="391" t="s">
        <v>292</v>
      </c>
      <c r="HS256" s="392" t="s">
        <v>292</v>
      </c>
      <c r="HT256" s="393" t="s">
        <v>292</v>
      </c>
      <c r="HU256" s="394" t="s">
        <v>292</v>
      </c>
      <c r="HV256" s="386" t="s">
        <v>292</v>
      </c>
      <c r="HW256" s="395"/>
      <c r="HY256" s="387">
        <f t="shared" si="748"/>
        <v>41269</v>
      </c>
      <c r="HZ256" s="388" t="s">
        <v>1472</v>
      </c>
      <c r="IA256" s="419">
        <v>41183</v>
      </c>
      <c r="IB256" s="419">
        <v>41269</v>
      </c>
      <c r="IC256" s="390" t="s">
        <v>1577</v>
      </c>
      <c r="ID256" s="391" t="s">
        <v>1562</v>
      </c>
      <c r="IE256" s="392" t="s">
        <v>615</v>
      </c>
      <c r="IF256" s="393" t="s">
        <v>1336</v>
      </c>
      <c r="IG256" s="394" t="s">
        <v>1578</v>
      </c>
      <c r="IH256" s="386" t="s">
        <v>292</v>
      </c>
      <c r="II256" s="395"/>
      <c r="IJ256" s="420"/>
      <c r="IK256" s="387" t="str">
        <f t="shared" si="749"/>
        <v/>
      </c>
      <c r="IL256" s="388" t="s">
        <v>292</v>
      </c>
      <c r="IM256" s="419"/>
      <c r="IN256" s="419"/>
      <c r="IO256" s="390" t="s">
        <v>292</v>
      </c>
      <c r="IP256" s="391" t="s">
        <v>292</v>
      </c>
      <c r="IQ256" s="392" t="s">
        <v>292</v>
      </c>
      <c r="IR256" s="393" t="s">
        <v>292</v>
      </c>
      <c r="IS256" s="394" t="s">
        <v>292</v>
      </c>
      <c r="IT256" s="386" t="s">
        <v>292</v>
      </c>
      <c r="IU256" s="395"/>
      <c r="IV256" s="364" t="s">
        <v>292</v>
      </c>
      <c r="IW256" s="387" t="str">
        <f t="shared" si="704"/>
        <v/>
      </c>
      <c r="IX256" s="388" t="str">
        <f t="shared" si="705"/>
        <v/>
      </c>
      <c r="IY256" s="419" t="str">
        <f t="shared" si="706"/>
        <v/>
      </c>
      <c r="IZ256" s="396" t="str">
        <f t="shared" si="707"/>
        <v/>
      </c>
      <c r="JA256" s="390" t="str">
        <f t="shared" si="708"/>
        <v/>
      </c>
      <c r="JB256" s="391" t="str">
        <f t="shared" si="709"/>
        <v/>
      </c>
      <c r="JC256" s="392" t="str">
        <f t="shared" si="710"/>
        <v/>
      </c>
      <c r="JD256" s="393" t="str">
        <f t="shared" si="711"/>
        <v/>
      </c>
      <c r="JE256" s="394" t="str">
        <f t="shared" si="687"/>
        <v/>
      </c>
      <c r="JF256" s="386" t="str">
        <f t="shared" si="712"/>
        <v/>
      </c>
      <c r="JG256" s="395"/>
      <c r="JH256" s="420" t="s">
        <v>292</v>
      </c>
      <c r="JI256" s="387" t="str">
        <f t="shared" si="619"/>
        <v/>
      </c>
      <c r="JJ256" s="388" t="str">
        <f t="shared" si="620"/>
        <v/>
      </c>
      <c r="JK256" s="419" t="str">
        <f t="shared" si="621"/>
        <v/>
      </c>
      <c r="JL256" s="396" t="str">
        <f t="shared" si="622"/>
        <v/>
      </c>
      <c r="JM256" s="390" t="str">
        <f t="shared" si="623"/>
        <v/>
      </c>
      <c r="JN256" s="391" t="str">
        <f t="shared" si="624"/>
        <v/>
      </c>
      <c r="JO256" s="392" t="str">
        <f t="shared" si="625"/>
        <v/>
      </c>
      <c r="JP256" s="393" t="str">
        <f t="shared" si="626"/>
        <v/>
      </c>
      <c r="JQ256" s="394" t="str">
        <f t="shared" si="627"/>
        <v/>
      </c>
      <c r="JR256" s="386" t="str">
        <f t="shared" si="628"/>
        <v/>
      </c>
      <c r="JS256" s="395"/>
      <c r="JT256" s="420" t="s">
        <v>292</v>
      </c>
      <c r="JU256" s="387" t="str">
        <f t="shared" si="606"/>
        <v/>
      </c>
      <c r="JV256" s="388" t="str">
        <f t="shared" si="607"/>
        <v/>
      </c>
      <c r="JW256" s="419" t="str">
        <f t="shared" si="608"/>
        <v/>
      </c>
      <c r="JX256" s="396" t="str">
        <f t="shared" si="609"/>
        <v/>
      </c>
      <c r="JY256" s="390" t="str">
        <f t="shared" si="610"/>
        <v/>
      </c>
      <c r="JZ256" s="391" t="str">
        <f t="shared" si="611"/>
        <v/>
      </c>
      <c r="KA256" s="392" t="str">
        <f t="shared" si="612"/>
        <v/>
      </c>
      <c r="KB256" s="393" t="str">
        <f t="shared" si="613"/>
        <v/>
      </c>
      <c r="KC256" s="394" t="str">
        <f t="shared" si="614"/>
        <v/>
      </c>
      <c r="KD256" s="386" t="str">
        <f t="shared" si="615"/>
        <v/>
      </c>
      <c r="KE256" s="395"/>
      <c r="KG256" s="387" t="str">
        <f t="shared" si="596"/>
        <v/>
      </c>
      <c r="KH256" s="388" t="str">
        <f t="shared" si="597"/>
        <v/>
      </c>
      <c r="KI256" s="419" t="str">
        <f t="shared" si="598"/>
        <v/>
      </c>
      <c r="KJ256" s="396" t="str">
        <f t="shared" si="599"/>
        <v/>
      </c>
      <c r="KK256" s="390" t="str">
        <f t="shared" si="600"/>
        <v/>
      </c>
      <c r="KL256" s="391" t="str">
        <f t="shared" si="616"/>
        <v/>
      </c>
      <c r="KM256" s="392" t="str">
        <f t="shared" si="601"/>
        <v/>
      </c>
      <c r="KN256" s="393" t="str">
        <f t="shared" si="602"/>
        <v/>
      </c>
      <c r="KO256" s="394" t="str">
        <f t="shared" si="603"/>
        <v/>
      </c>
      <c r="KP256" s="386" t="str">
        <f t="shared" si="604"/>
        <v/>
      </c>
      <c r="KQ256" s="395"/>
    </row>
    <row r="257" spans="1:304" ht="13.5" customHeight="1">
      <c r="A257" s="385"/>
      <c r="B257" s="420" t="s">
        <v>1783</v>
      </c>
      <c r="E257" s="387" t="str">
        <f t="shared" si="729"/>
        <v/>
      </c>
      <c r="F257" s="399"/>
      <c r="G257" s="396"/>
      <c r="H257" s="397"/>
      <c r="I257" s="400"/>
      <c r="J257" s="403"/>
      <c r="K257" s="401"/>
      <c r="L257" s="393"/>
      <c r="M257" s="402"/>
      <c r="O257" s="397"/>
      <c r="Q257" s="387" t="str">
        <f t="shared" si="730"/>
        <v/>
      </c>
      <c r="R257" s="399"/>
      <c r="S257" s="396"/>
      <c r="T257" s="397"/>
      <c r="U257" s="400"/>
      <c r="V257" s="403"/>
      <c r="W257" s="401"/>
      <c r="X257" s="393"/>
      <c r="Y257" s="402"/>
      <c r="AA257" s="397"/>
      <c r="AB257" s="415"/>
      <c r="AC257" s="387" t="str">
        <f t="shared" si="731"/>
        <v/>
      </c>
      <c r="AD257" s="399"/>
      <c r="AE257" s="396"/>
      <c r="AF257" s="397"/>
      <c r="AG257" s="400"/>
      <c r="AH257" s="403"/>
      <c r="AI257" s="401"/>
      <c r="AJ257" s="393"/>
      <c r="AK257" s="402"/>
      <c r="AL257" s="386"/>
      <c r="AM257" s="397"/>
      <c r="AN257" s="386"/>
      <c r="AO257" s="387" t="str">
        <f t="shared" si="732"/>
        <v/>
      </c>
      <c r="AP257" s="399"/>
      <c r="AQ257" s="396"/>
      <c r="AR257" s="397"/>
      <c r="AS257" s="400"/>
      <c r="AT257" s="403"/>
      <c r="AU257" s="401"/>
      <c r="AV257" s="393"/>
      <c r="AW257" s="402"/>
      <c r="AX257" s="386"/>
      <c r="AY257" s="397"/>
      <c r="AZ257" s="415"/>
      <c r="BA257" s="387" t="str">
        <f t="shared" si="733"/>
        <v/>
      </c>
      <c r="BB257" s="399"/>
      <c r="BC257" s="396"/>
      <c r="BD257" s="397"/>
      <c r="BE257" s="400"/>
      <c r="BF257" s="403"/>
      <c r="BG257" s="401"/>
      <c r="BH257" s="393"/>
      <c r="BI257" s="402"/>
      <c r="BJ257" s="386"/>
      <c r="BK257" s="397"/>
      <c r="BL257" s="415"/>
      <c r="BM257" s="387" t="str">
        <f t="shared" si="734"/>
        <v/>
      </c>
      <c r="BN257" s="399"/>
      <c r="BO257" s="396"/>
      <c r="BP257" s="397"/>
      <c r="BQ257" s="400"/>
      <c r="BR257" s="403"/>
      <c r="BS257" s="401"/>
      <c r="BT257" s="393"/>
      <c r="BU257" s="402"/>
      <c r="BV257" s="386"/>
      <c r="BW257" s="397"/>
      <c r="BX257" s="386"/>
      <c r="BY257" s="387" t="str">
        <f t="shared" si="735"/>
        <v/>
      </c>
      <c r="BZ257" s="399"/>
      <c r="CA257" s="396"/>
      <c r="CB257" s="397"/>
      <c r="CC257" s="400"/>
      <c r="CD257" s="403"/>
      <c r="CE257" s="401"/>
      <c r="CF257" s="393"/>
      <c r="CG257" s="402"/>
      <c r="CH257" s="386"/>
      <c r="CI257" s="397"/>
      <c r="CJ257" s="386"/>
      <c r="CK257" s="387" t="str">
        <f t="shared" si="736"/>
        <v/>
      </c>
      <c r="CL257" s="399"/>
      <c r="CM257" s="396"/>
      <c r="CN257" s="397"/>
      <c r="CO257" s="400"/>
      <c r="CP257" s="391" t="str">
        <f t="shared" si="789"/>
        <v/>
      </c>
      <c r="CQ257" s="401"/>
      <c r="CR257" s="393"/>
      <c r="CS257" s="402"/>
      <c r="CT257" s="386"/>
      <c r="CU257" s="397"/>
      <c r="CV257" s="386"/>
      <c r="CW257" s="387" t="str">
        <f t="shared" si="737"/>
        <v/>
      </c>
      <c r="CX257" s="399"/>
      <c r="CY257" s="396"/>
      <c r="CZ257" s="397"/>
      <c r="DA257" s="400"/>
      <c r="DB257" s="391" t="str">
        <f t="shared" si="790"/>
        <v/>
      </c>
      <c r="DC257" s="401"/>
      <c r="DD257" s="393"/>
      <c r="DE257" s="402"/>
      <c r="DF257" s="386"/>
      <c r="DG257" s="397"/>
      <c r="DH257" s="415"/>
      <c r="DI257" s="387" t="str">
        <f t="shared" si="738"/>
        <v/>
      </c>
      <c r="DJ257" s="399"/>
      <c r="DK257" s="396"/>
      <c r="DL257" s="397"/>
      <c r="DM257" s="400"/>
      <c r="DN257" s="391" t="str">
        <f t="shared" si="791"/>
        <v/>
      </c>
      <c r="DO257" s="401"/>
      <c r="DP257" s="393"/>
      <c r="DQ257" s="402"/>
      <c r="DR257" s="386"/>
      <c r="DS257" s="397"/>
      <c r="DT257" s="415"/>
      <c r="DU257" s="387" t="str">
        <f t="shared" si="739"/>
        <v/>
      </c>
      <c r="DV257" s="399"/>
      <c r="DW257" s="396"/>
      <c r="DX257" s="397"/>
      <c r="DY257" s="400"/>
      <c r="DZ257" s="391" t="str">
        <f t="shared" si="792"/>
        <v/>
      </c>
      <c r="EA257" s="401"/>
      <c r="EB257" s="393"/>
      <c r="EC257" s="402"/>
      <c r="ED257" s="386"/>
      <c r="EE257" s="397"/>
      <c r="EF257" s="415"/>
      <c r="EG257" s="387" t="str">
        <f t="shared" si="740"/>
        <v/>
      </c>
      <c r="EH257" s="399"/>
      <c r="EI257" s="396"/>
      <c r="EJ257" s="397"/>
      <c r="EK257" s="400"/>
      <c r="EL257" s="391" t="str">
        <f t="shared" si="793"/>
        <v/>
      </c>
      <c r="EM257" s="401"/>
      <c r="EN257" s="393"/>
      <c r="EO257" s="402"/>
      <c r="EP257" s="386" t="str">
        <f t="shared" si="794"/>
        <v/>
      </c>
      <c r="EQ257" s="397"/>
      <c r="ER257" s="415"/>
      <c r="ES257" s="387" t="str">
        <f t="shared" si="741"/>
        <v/>
      </c>
      <c r="ET257" s="388" t="str">
        <f t="shared" si="795"/>
        <v/>
      </c>
      <c r="EU257" s="396"/>
      <c r="EV257" s="397"/>
      <c r="EW257" s="400"/>
      <c r="EX257" s="391" t="str">
        <f t="shared" si="796"/>
        <v/>
      </c>
      <c r="EY257" s="401"/>
      <c r="EZ257" s="393"/>
      <c r="FA257" s="402"/>
      <c r="FB257" s="386"/>
      <c r="FC257" s="397"/>
      <c r="FD257" s="415"/>
      <c r="FE257" s="387" t="str">
        <f t="shared" si="742"/>
        <v/>
      </c>
      <c r="FF257" s="388" t="str">
        <f t="shared" si="797"/>
        <v/>
      </c>
      <c r="FG257" s="396"/>
      <c r="FH257" s="397"/>
      <c r="FI257" s="400"/>
      <c r="FJ257" s="391" t="str">
        <f t="shared" ref="FJ257:FJ281" si="827">IF(FP257="","",MID(FP257,FIND("(",FP257)+1,4))</f>
        <v/>
      </c>
      <c r="FK257" s="401"/>
      <c r="FL257" s="393"/>
      <c r="FM257" s="402"/>
      <c r="FN257" s="386"/>
      <c r="FO257" s="397"/>
      <c r="FP257" s="415"/>
      <c r="FQ257" s="387" t="str">
        <f t="shared" si="743"/>
        <v/>
      </c>
      <c r="FR257" s="388" t="str">
        <f t="shared" si="804"/>
        <v/>
      </c>
      <c r="FS257" s="396"/>
      <c r="FT257" s="397"/>
      <c r="FU257" s="400"/>
      <c r="FV257" s="391" t="str">
        <f t="shared" ref="FV257:FV281" si="828">IF(GB257="","",MID(GB257,FIND("(",GB257)+1,4))</f>
        <v/>
      </c>
      <c r="FW257" s="401"/>
      <c r="FX257" s="393"/>
      <c r="FY257" s="402"/>
      <c r="FZ257" s="386"/>
      <c r="GA257" s="397"/>
      <c r="GB257" s="415"/>
      <c r="GC257" s="387" t="str">
        <f t="shared" si="744"/>
        <v/>
      </c>
      <c r="GD257" s="388" t="str">
        <f t="shared" si="811"/>
        <v/>
      </c>
      <c r="GE257" s="396"/>
      <c r="GF257" s="397"/>
      <c r="GG257" s="400"/>
      <c r="GH257" s="391" t="str">
        <f t="shared" si="812"/>
        <v/>
      </c>
      <c r="GI257" s="401"/>
      <c r="GJ257" s="393"/>
      <c r="GK257" s="402"/>
      <c r="GL257" s="386"/>
      <c r="GM257" s="397"/>
      <c r="GN257" s="415"/>
      <c r="GO257" s="387" t="str">
        <f t="shared" si="745"/>
        <v/>
      </c>
      <c r="GP257" s="388" t="str">
        <f t="shared" si="813"/>
        <v/>
      </c>
      <c r="GQ257" s="396"/>
      <c r="GR257" s="397"/>
      <c r="GS257" s="390" t="str">
        <f t="shared" si="814"/>
        <v/>
      </c>
      <c r="GT257" s="391" t="str">
        <f t="shared" si="815"/>
        <v/>
      </c>
      <c r="GU257" s="392" t="str">
        <f t="shared" si="816"/>
        <v/>
      </c>
      <c r="GV257" s="393" t="str">
        <f t="shared" si="817"/>
        <v/>
      </c>
      <c r="GW257" s="394" t="str">
        <f t="shared" si="818"/>
        <v/>
      </c>
      <c r="GX257" s="386" t="str">
        <f t="shared" si="819"/>
        <v/>
      </c>
      <c r="GY257" s="395"/>
      <c r="GZ257" s="415"/>
      <c r="HA257" s="387" t="str">
        <f t="shared" si="746"/>
        <v/>
      </c>
      <c r="HB257" s="388" t="str">
        <f t="shared" si="820"/>
        <v/>
      </c>
      <c r="HC257" s="396"/>
      <c r="HD257" s="397"/>
      <c r="HE257" s="390" t="str">
        <f t="shared" si="821"/>
        <v/>
      </c>
      <c r="HF257" s="391" t="str">
        <f t="shared" si="822"/>
        <v/>
      </c>
      <c r="HG257" s="392" t="str">
        <f t="shared" si="823"/>
        <v/>
      </c>
      <c r="HH257" s="393" t="str">
        <f t="shared" si="824"/>
        <v/>
      </c>
      <c r="HI257" s="394" t="str">
        <f t="shared" si="825"/>
        <v/>
      </c>
      <c r="HJ257" s="386" t="str">
        <f t="shared" si="826"/>
        <v/>
      </c>
      <c r="HK257" s="397"/>
      <c r="HM257" s="387" t="str">
        <f t="shared" si="747"/>
        <v/>
      </c>
      <c r="HN257" s="388" t="s">
        <v>292</v>
      </c>
      <c r="HO257" s="396"/>
      <c r="HP257" s="389"/>
      <c r="HQ257" s="390" t="s">
        <v>292</v>
      </c>
      <c r="HR257" s="391" t="s">
        <v>292</v>
      </c>
      <c r="HS257" s="392" t="s">
        <v>292</v>
      </c>
      <c r="HT257" s="393" t="s">
        <v>292</v>
      </c>
      <c r="HU257" s="394" t="s">
        <v>292</v>
      </c>
      <c r="HV257" s="386" t="s">
        <v>292</v>
      </c>
      <c r="HW257" s="395"/>
      <c r="HY257" s="387">
        <f t="shared" si="748"/>
        <v>41269</v>
      </c>
      <c r="HZ257" s="388" t="s">
        <v>1472</v>
      </c>
      <c r="IA257" s="419">
        <v>41171</v>
      </c>
      <c r="IB257" s="419">
        <v>41183</v>
      </c>
      <c r="IC257" s="390" t="s">
        <v>1542</v>
      </c>
      <c r="ID257" s="391" t="s">
        <v>1543</v>
      </c>
      <c r="IE257" s="392" t="s">
        <v>615</v>
      </c>
      <c r="IF257" s="393" t="s">
        <v>1336</v>
      </c>
      <c r="IG257" s="394" t="s">
        <v>1544</v>
      </c>
      <c r="IH257" s="386" t="s">
        <v>292</v>
      </c>
      <c r="II257" s="395"/>
      <c r="IJ257" s="420"/>
      <c r="IK257" s="387">
        <f t="shared" si="749"/>
        <v>41997</v>
      </c>
      <c r="IL257" s="388" t="s">
        <v>371</v>
      </c>
      <c r="IM257" s="419">
        <v>41269</v>
      </c>
      <c r="IN257" s="419">
        <v>41885</v>
      </c>
      <c r="IO257" s="390" t="s">
        <v>978</v>
      </c>
      <c r="IP257" s="391" t="s">
        <v>700</v>
      </c>
      <c r="IQ257" s="392" t="s">
        <v>615</v>
      </c>
      <c r="IR257" s="393" t="s">
        <v>1335</v>
      </c>
      <c r="IS257" s="394" t="s">
        <v>979</v>
      </c>
      <c r="IT257" s="386" t="s">
        <v>292</v>
      </c>
      <c r="IU257" s="395"/>
      <c r="IV257" s="420" t="s">
        <v>292</v>
      </c>
      <c r="IW257" s="387">
        <f t="shared" si="704"/>
        <v>43040</v>
      </c>
      <c r="IX257" s="388" t="str">
        <f t="shared" si="705"/>
        <v>Abe III</v>
      </c>
      <c r="IY257" s="419">
        <f t="shared" si="706"/>
        <v>41997</v>
      </c>
      <c r="IZ257" s="396">
        <v>42284</v>
      </c>
      <c r="JA257" s="390" t="str">
        <f t="shared" si="708"/>
        <v>Yoshio Mochizuki</v>
      </c>
      <c r="JB257" s="391" t="str">
        <f t="shared" si="709"/>
        <v>1947</v>
      </c>
      <c r="JC257" s="392" t="str">
        <f t="shared" si="710"/>
        <v>male</v>
      </c>
      <c r="JD257" s="393" t="s">
        <v>1335</v>
      </c>
      <c r="JE257" s="394" t="str">
        <f t="shared" si="687"/>
        <v>Mochizuki_Yoshio_1947</v>
      </c>
      <c r="JF257" s="386" t="str">
        <f t="shared" si="712"/>
        <v/>
      </c>
      <c r="JG257" s="395"/>
      <c r="JH257" s="420" t="s">
        <v>1839</v>
      </c>
      <c r="JI257" s="387">
        <f t="shared" si="619"/>
        <v>44090</v>
      </c>
      <c r="JJ257" s="388" t="str">
        <f t="shared" si="620"/>
        <v>Abe IV</v>
      </c>
      <c r="JK257" s="419">
        <f t="shared" si="621"/>
        <v>43040</v>
      </c>
      <c r="JL257" s="396">
        <v>47028</v>
      </c>
      <c r="JM257" s="390" t="str">
        <f t="shared" si="623"/>
        <v>Masaharu Nakagawa</v>
      </c>
      <c r="JN257" s="391" t="str">
        <f t="shared" si="624"/>
        <v>1947</v>
      </c>
      <c r="JO257" s="392" t="str">
        <f t="shared" si="625"/>
        <v>male</v>
      </c>
      <c r="JP257" s="393" t="str">
        <f t="shared" si="626"/>
        <v>jp_ldp01</v>
      </c>
      <c r="JQ257" s="394" t="str">
        <f t="shared" si="627"/>
        <v>Nakagawa_Masaharu_1947</v>
      </c>
      <c r="JR257" s="386" t="str">
        <f t="shared" si="628"/>
        <v/>
      </c>
      <c r="JS257" s="395"/>
      <c r="JT257" s="420" t="s">
        <v>2013</v>
      </c>
      <c r="JU257" s="387">
        <f t="shared" si="606"/>
        <v>44196</v>
      </c>
      <c r="JV257" s="388" t="str">
        <f t="shared" si="607"/>
        <v>Suga I</v>
      </c>
      <c r="JW257" s="419">
        <f t="shared" si="608"/>
        <v>44090</v>
      </c>
      <c r="JX257" s="396">
        <f t="shared" si="609"/>
        <v>44196</v>
      </c>
      <c r="JY257" s="390" t="str">
        <f t="shared" si="610"/>
        <v>Shinjiro Koizumi</v>
      </c>
      <c r="JZ257" s="391" t="str">
        <f t="shared" si="611"/>
        <v>1981</v>
      </c>
      <c r="KA257" s="392" t="str">
        <f t="shared" si="612"/>
        <v>male</v>
      </c>
      <c r="KB257" s="393" t="str">
        <f t="shared" si="613"/>
        <v>jp_ldp01</v>
      </c>
      <c r="KC257" s="394" t="str">
        <f t="shared" si="614"/>
        <v>Koizumi_Shinjiro_1981</v>
      </c>
      <c r="KD257" s="386" t="str">
        <f t="shared" si="615"/>
        <v/>
      </c>
      <c r="KE257" s="395"/>
      <c r="KF257" s="420" t="s">
        <v>2071</v>
      </c>
      <c r="KG257" s="387" t="str">
        <f t="shared" si="596"/>
        <v/>
      </c>
      <c r="KH257" s="388" t="str">
        <f t="shared" si="597"/>
        <v/>
      </c>
      <c r="KI257" s="419" t="str">
        <f t="shared" si="598"/>
        <v/>
      </c>
      <c r="KJ257" s="396" t="str">
        <f t="shared" si="599"/>
        <v/>
      </c>
      <c r="KK257" s="390" t="str">
        <f t="shared" si="600"/>
        <v/>
      </c>
      <c r="KL257" s="391" t="str">
        <f t="shared" si="616"/>
        <v/>
      </c>
      <c r="KM257" s="392" t="str">
        <f t="shared" si="601"/>
        <v/>
      </c>
      <c r="KN257" s="393" t="str">
        <f t="shared" si="602"/>
        <v/>
      </c>
      <c r="KO257" s="394" t="str">
        <f t="shared" si="603"/>
        <v/>
      </c>
      <c r="KP257" s="386" t="str">
        <f t="shared" si="604"/>
        <v/>
      </c>
      <c r="KQ257" s="395"/>
      <c r="KR257" s="420"/>
    </row>
    <row r="258" spans="1:304" ht="13.5" customHeight="1">
      <c r="A258" s="385"/>
      <c r="B258" s="420" t="s">
        <v>1783</v>
      </c>
      <c r="E258" s="387" t="str">
        <f t="shared" si="729"/>
        <v/>
      </c>
      <c r="F258" s="399"/>
      <c r="G258" s="396"/>
      <c r="H258" s="397"/>
      <c r="I258" s="400"/>
      <c r="J258" s="403"/>
      <c r="K258" s="401"/>
      <c r="L258" s="393"/>
      <c r="M258" s="402"/>
      <c r="O258" s="397"/>
      <c r="Q258" s="387" t="str">
        <f t="shared" si="730"/>
        <v/>
      </c>
      <c r="R258" s="399"/>
      <c r="S258" s="396"/>
      <c r="T258" s="397"/>
      <c r="U258" s="400"/>
      <c r="V258" s="403"/>
      <c r="W258" s="401"/>
      <c r="X258" s="393"/>
      <c r="Y258" s="402"/>
      <c r="AA258" s="397"/>
      <c r="AB258" s="415"/>
      <c r="AC258" s="387" t="str">
        <f t="shared" si="731"/>
        <v/>
      </c>
      <c r="AD258" s="399"/>
      <c r="AE258" s="396"/>
      <c r="AF258" s="397"/>
      <c r="AG258" s="400"/>
      <c r="AH258" s="403"/>
      <c r="AI258" s="401"/>
      <c r="AJ258" s="393"/>
      <c r="AK258" s="402"/>
      <c r="AL258" s="386"/>
      <c r="AM258" s="397"/>
      <c r="AN258" s="386"/>
      <c r="AO258" s="387" t="str">
        <f t="shared" si="732"/>
        <v/>
      </c>
      <c r="AP258" s="399"/>
      <c r="AQ258" s="396"/>
      <c r="AR258" s="397"/>
      <c r="AS258" s="400"/>
      <c r="AT258" s="403"/>
      <c r="AU258" s="401"/>
      <c r="AV258" s="393"/>
      <c r="AW258" s="402"/>
      <c r="AX258" s="386"/>
      <c r="AY258" s="397"/>
      <c r="AZ258" s="415"/>
      <c r="BA258" s="387" t="str">
        <f t="shared" si="733"/>
        <v/>
      </c>
      <c r="BB258" s="399"/>
      <c r="BC258" s="396"/>
      <c r="BD258" s="397"/>
      <c r="BE258" s="400"/>
      <c r="BF258" s="403"/>
      <c r="BG258" s="401"/>
      <c r="BH258" s="393"/>
      <c r="BI258" s="402"/>
      <c r="BJ258" s="386"/>
      <c r="BK258" s="397"/>
      <c r="BL258" s="415"/>
      <c r="BM258" s="387" t="str">
        <f t="shared" si="734"/>
        <v/>
      </c>
      <c r="BN258" s="399"/>
      <c r="BO258" s="396"/>
      <c r="BP258" s="397"/>
      <c r="BQ258" s="400"/>
      <c r="BR258" s="403"/>
      <c r="BS258" s="401"/>
      <c r="BT258" s="393"/>
      <c r="BU258" s="402"/>
      <c r="BV258" s="386"/>
      <c r="BW258" s="397"/>
      <c r="BX258" s="386"/>
      <c r="BY258" s="387" t="str">
        <f t="shared" si="735"/>
        <v/>
      </c>
      <c r="BZ258" s="399"/>
      <c r="CA258" s="396"/>
      <c r="CB258" s="397"/>
      <c r="CC258" s="400"/>
      <c r="CD258" s="403"/>
      <c r="CE258" s="401"/>
      <c r="CF258" s="393"/>
      <c r="CG258" s="402"/>
      <c r="CH258" s="386"/>
      <c r="CI258" s="397"/>
      <c r="CJ258" s="386"/>
      <c r="CK258" s="387" t="str">
        <f t="shared" si="736"/>
        <v/>
      </c>
      <c r="CL258" s="399"/>
      <c r="CM258" s="396"/>
      <c r="CN258" s="397"/>
      <c r="CO258" s="400"/>
      <c r="CP258" s="391" t="str">
        <f t="shared" si="789"/>
        <v/>
      </c>
      <c r="CQ258" s="401"/>
      <c r="CR258" s="393"/>
      <c r="CS258" s="402"/>
      <c r="CT258" s="386"/>
      <c r="CU258" s="397"/>
      <c r="CV258" s="386"/>
      <c r="CW258" s="387" t="str">
        <f t="shared" si="737"/>
        <v/>
      </c>
      <c r="CX258" s="399"/>
      <c r="CY258" s="396"/>
      <c r="CZ258" s="397"/>
      <c r="DA258" s="400"/>
      <c r="DB258" s="391" t="str">
        <f t="shared" si="790"/>
        <v/>
      </c>
      <c r="DC258" s="401"/>
      <c r="DD258" s="393"/>
      <c r="DE258" s="402"/>
      <c r="DF258" s="386"/>
      <c r="DG258" s="397"/>
      <c r="DH258" s="415"/>
      <c r="DI258" s="387" t="str">
        <f t="shared" si="738"/>
        <v/>
      </c>
      <c r="DJ258" s="399"/>
      <c r="DK258" s="396"/>
      <c r="DL258" s="397"/>
      <c r="DM258" s="400"/>
      <c r="DN258" s="391" t="str">
        <f t="shared" si="791"/>
        <v/>
      </c>
      <c r="DO258" s="401"/>
      <c r="DP258" s="393"/>
      <c r="DQ258" s="402"/>
      <c r="DR258" s="386"/>
      <c r="DS258" s="397"/>
      <c r="DT258" s="415"/>
      <c r="DU258" s="387" t="str">
        <f t="shared" si="739"/>
        <v/>
      </c>
      <c r="DV258" s="399"/>
      <c r="DW258" s="396"/>
      <c r="DX258" s="397"/>
      <c r="DY258" s="400"/>
      <c r="DZ258" s="391" t="str">
        <f t="shared" si="792"/>
        <v/>
      </c>
      <c r="EA258" s="401"/>
      <c r="EB258" s="393"/>
      <c r="EC258" s="402"/>
      <c r="ED258" s="386"/>
      <c r="EE258" s="397"/>
      <c r="EF258" s="415"/>
      <c r="EG258" s="387" t="str">
        <f t="shared" si="740"/>
        <v/>
      </c>
      <c r="EH258" s="399"/>
      <c r="EI258" s="396"/>
      <c r="EJ258" s="397"/>
      <c r="EK258" s="400"/>
      <c r="EL258" s="391" t="str">
        <f t="shared" si="793"/>
        <v/>
      </c>
      <c r="EM258" s="401"/>
      <c r="EN258" s="393"/>
      <c r="EO258" s="402"/>
      <c r="EP258" s="386" t="str">
        <f t="shared" si="794"/>
        <v/>
      </c>
      <c r="EQ258" s="397"/>
      <c r="ER258" s="415"/>
      <c r="ES258" s="387" t="str">
        <f t="shared" si="741"/>
        <v/>
      </c>
      <c r="ET258" s="388" t="str">
        <f t="shared" si="795"/>
        <v/>
      </c>
      <c r="EU258" s="396"/>
      <c r="EV258" s="397"/>
      <c r="EW258" s="400"/>
      <c r="EX258" s="391" t="str">
        <f t="shared" si="796"/>
        <v/>
      </c>
      <c r="EY258" s="401"/>
      <c r="EZ258" s="393"/>
      <c r="FA258" s="402"/>
      <c r="FB258" s="386"/>
      <c r="FC258" s="397"/>
      <c r="FD258" s="415"/>
      <c r="FE258" s="387" t="str">
        <f t="shared" si="742"/>
        <v/>
      </c>
      <c r="FF258" s="388" t="str">
        <f t="shared" si="797"/>
        <v/>
      </c>
      <c r="FG258" s="396"/>
      <c r="FH258" s="397"/>
      <c r="FI258" s="400"/>
      <c r="FJ258" s="391" t="str">
        <f t="shared" si="827"/>
        <v/>
      </c>
      <c r="FK258" s="401"/>
      <c r="FL258" s="393"/>
      <c r="FM258" s="402"/>
      <c r="FN258" s="386"/>
      <c r="FO258" s="397"/>
      <c r="FP258" s="415"/>
      <c r="FQ258" s="387" t="str">
        <f t="shared" si="743"/>
        <v/>
      </c>
      <c r="FR258" s="388" t="str">
        <f t="shared" ref="FR258:FR325" si="829">IF(FU258="","",FQ$1)</f>
        <v/>
      </c>
      <c r="FS258" s="396"/>
      <c r="FT258" s="397"/>
      <c r="FU258" s="400"/>
      <c r="FV258" s="391" t="str">
        <f t="shared" si="828"/>
        <v/>
      </c>
      <c r="FW258" s="401"/>
      <c r="FX258" s="393"/>
      <c r="FY258" s="402"/>
      <c r="FZ258" s="386"/>
      <c r="GA258" s="397"/>
      <c r="GB258" s="415"/>
      <c r="GC258" s="387" t="str">
        <f t="shared" si="744"/>
        <v/>
      </c>
      <c r="GD258" s="388" t="str">
        <f t="shared" ref="GD258:GD325" si="830">IF(GG258="","",GC$1)</f>
        <v/>
      </c>
      <c r="GE258" s="396"/>
      <c r="GF258" s="397"/>
      <c r="GG258" s="400"/>
      <c r="GH258" s="391" t="str">
        <f t="shared" si="812"/>
        <v/>
      </c>
      <c r="GI258" s="401"/>
      <c r="GJ258" s="393"/>
      <c r="GK258" s="402"/>
      <c r="GL258" s="386"/>
      <c r="GM258" s="397"/>
      <c r="GN258" s="415"/>
      <c r="GO258" s="387" t="str">
        <f t="shared" si="745"/>
        <v/>
      </c>
      <c r="GP258" s="388" t="str">
        <f t="shared" ref="GP258:GP325" si="831">IF(GS258="","",GO$1)</f>
        <v/>
      </c>
      <c r="GQ258" s="396"/>
      <c r="GR258" s="397"/>
      <c r="GS258" s="390" t="str">
        <f t="shared" si="814"/>
        <v/>
      </c>
      <c r="GT258" s="391" t="str">
        <f t="shared" si="815"/>
        <v/>
      </c>
      <c r="GU258" s="392" t="str">
        <f t="shared" si="816"/>
        <v/>
      </c>
      <c r="GV258" s="393" t="str">
        <f t="shared" si="817"/>
        <v/>
      </c>
      <c r="GW258" s="394" t="str">
        <f t="shared" si="818"/>
        <v/>
      </c>
      <c r="GX258" s="386" t="str">
        <f t="shared" si="819"/>
        <v/>
      </c>
      <c r="GY258" s="395"/>
      <c r="GZ258" s="415"/>
      <c r="HA258" s="387" t="str">
        <f t="shared" si="746"/>
        <v/>
      </c>
      <c r="HB258" s="388" t="str">
        <f t="shared" ref="HB258:HB325" si="832">IF(HE258="","",HA$1)</f>
        <v/>
      </c>
      <c r="HC258" s="396"/>
      <c r="HD258" s="397"/>
      <c r="HE258" s="390" t="str">
        <f t="shared" si="821"/>
        <v/>
      </c>
      <c r="HF258" s="391" t="str">
        <f t="shared" si="822"/>
        <v/>
      </c>
      <c r="HG258" s="392" t="str">
        <f t="shared" si="823"/>
        <v/>
      </c>
      <c r="HH258" s="393" t="str">
        <f t="shared" si="824"/>
        <v/>
      </c>
      <c r="HI258" s="394" t="str">
        <f t="shared" si="825"/>
        <v/>
      </c>
      <c r="HJ258" s="386" t="str">
        <f t="shared" si="826"/>
        <v/>
      </c>
      <c r="HK258" s="397"/>
      <c r="HM258" s="387" t="str">
        <f t="shared" si="747"/>
        <v/>
      </c>
      <c r="HN258" s="388" t="s">
        <v>292</v>
      </c>
      <c r="HO258" s="396"/>
      <c r="HP258" s="389"/>
      <c r="HQ258" s="390" t="s">
        <v>292</v>
      </c>
      <c r="HR258" s="391" t="s">
        <v>292</v>
      </c>
      <c r="HS258" s="392" t="s">
        <v>292</v>
      </c>
      <c r="HT258" s="393" t="s">
        <v>292</v>
      </c>
      <c r="HU258" s="394" t="s">
        <v>292</v>
      </c>
      <c r="HV258" s="386" t="s">
        <v>292</v>
      </c>
      <c r="HW258" s="395"/>
      <c r="HY258" s="387">
        <f t="shared" si="748"/>
        <v>41269</v>
      </c>
      <c r="HZ258" s="388" t="s">
        <v>1472</v>
      </c>
      <c r="IA258" s="419">
        <v>41183</v>
      </c>
      <c r="IB258" s="419">
        <v>41269</v>
      </c>
      <c r="IC258" s="390" t="s">
        <v>1547</v>
      </c>
      <c r="ID258" s="391" t="s">
        <v>1484</v>
      </c>
      <c r="IE258" s="392" t="s">
        <v>615</v>
      </c>
      <c r="IF258" s="393" t="s">
        <v>1336</v>
      </c>
      <c r="IG258" s="394" t="s">
        <v>1548</v>
      </c>
      <c r="IH258" s="386" t="s">
        <v>292</v>
      </c>
      <c r="II258" s="395"/>
      <c r="IJ258" s="420"/>
      <c r="IK258" s="387">
        <f t="shared" ref="IK258" si="833">IF(IO258="","",IK$3)</f>
        <v>41997</v>
      </c>
      <c r="IL258" s="388" t="str">
        <f t="shared" ref="IL258" si="834">IF(IO258="","",IK$1)</f>
        <v>Abe II</v>
      </c>
      <c r="IM258" s="419">
        <v>41885</v>
      </c>
      <c r="IN258" s="396">
        <f t="shared" ref="IN258" si="835">IF(IO258="","",IK$3)</f>
        <v>41997</v>
      </c>
      <c r="IO258" s="390" t="str">
        <f t="shared" ref="IO258" si="836">IF(IV258="","",IF(ISNUMBER(SEARCH(":",IV258)),MID(IV258,FIND(":",IV258)+2,FIND("(",IV258)-FIND(":",IV258)-3),LEFT(IV258,FIND("(",IV258)-2)))</f>
        <v>Yoshio Mochizuki</v>
      </c>
      <c r="IP258" s="391" t="str">
        <f t="shared" ref="IP258" si="837">IF(IV258="","",MID(IV258,FIND("(",IV258)+1,4))</f>
        <v>1947</v>
      </c>
      <c r="IQ258" s="392" t="str">
        <f t="shared" ref="IQ258" si="838">IF(ISNUMBER(SEARCH("*female*",IV258)),"female",IF(ISNUMBER(SEARCH("*male*",IV258)),"male",""))</f>
        <v>male</v>
      </c>
      <c r="IR258" s="393" t="s">
        <v>1335</v>
      </c>
      <c r="IS258" s="394" t="str">
        <f t="shared" ref="IS258" si="839">IF(IO258="","",(MID(IO258,(SEARCH("^^",SUBSTITUTE(IO258," ","^^",LEN(IO258)-LEN(SUBSTITUTE(IO258," ","")))))+1,99)&amp;"_"&amp;LEFT(IO258,FIND(" ",IO258)-1)&amp;"_"&amp;IP258))</f>
        <v>Mochizuki_Yoshio_1947</v>
      </c>
      <c r="IT258" s="386" t="s">
        <v>292</v>
      </c>
      <c r="IU258" s="395"/>
      <c r="IV258" s="395" t="s">
        <v>1856</v>
      </c>
      <c r="IW258" s="387">
        <f t="shared" si="704"/>
        <v>43040</v>
      </c>
      <c r="IX258" s="388" t="str">
        <f t="shared" si="705"/>
        <v>Abe III</v>
      </c>
      <c r="IY258" s="419">
        <v>42284</v>
      </c>
      <c r="IZ258" s="396">
        <v>42585</v>
      </c>
      <c r="JA258" s="390" t="str">
        <f t="shared" si="708"/>
        <v>Tamayo Marukawa</v>
      </c>
      <c r="JB258" s="391" t="str">
        <f t="shared" si="709"/>
        <v>1971</v>
      </c>
      <c r="JC258" s="392" t="str">
        <f t="shared" si="710"/>
        <v>female</v>
      </c>
      <c r="JD258" s="393" t="s">
        <v>1335</v>
      </c>
      <c r="JE258" s="394" t="str">
        <f t="shared" si="687"/>
        <v>Marukawa_Tamayo_1971</v>
      </c>
      <c r="JF258" s="386" t="str">
        <f t="shared" si="712"/>
        <v/>
      </c>
      <c r="JG258" s="395"/>
      <c r="JH258" s="429" t="s">
        <v>1871</v>
      </c>
      <c r="JI258" s="387">
        <f t="shared" si="619"/>
        <v>44090</v>
      </c>
      <c r="JJ258" s="388" t="str">
        <f t="shared" si="620"/>
        <v>Abe IV</v>
      </c>
      <c r="JK258" s="419">
        <v>43375</v>
      </c>
      <c r="JL258" s="396">
        <v>43719</v>
      </c>
      <c r="JM258" s="390" t="str">
        <f t="shared" si="623"/>
        <v>Yoshiaki Harada</v>
      </c>
      <c r="JN258" s="391" t="str">
        <f t="shared" si="624"/>
        <v>1944</v>
      </c>
      <c r="JO258" s="392" t="str">
        <f t="shared" si="625"/>
        <v>male</v>
      </c>
      <c r="JP258" s="393" t="str">
        <f t="shared" si="626"/>
        <v>jp_ldp01</v>
      </c>
      <c r="JQ258" s="394" t="str">
        <f t="shared" si="627"/>
        <v>Harada_Yoshiaki_1944</v>
      </c>
      <c r="JR258" s="386" t="str">
        <f t="shared" si="628"/>
        <v/>
      </c>
      <c r="JS258" s="395"/>
      <c r="JT258" s="420" t="s">
        <v>2036</v>
      </c>
      <c r="JU258" s="387" t="str">
        <f t="shared" si="606"/>
        <v/>
      </c>
      <c r="JV258" s="388" t="str">
        <f t="shared" si="607"/>
        <v/>
      </c>
      <c r="JW258" s="419" t="str">
        <f t="shared" si="608"/>
        <v/>
      </c>
      <c r="JX258" s="396" t="str">
        <f t="shared" si="609"/>
        <v/>
      </c>
      <c r="JY258" s="390" t="str">
        <f t="shared" si="610"/>
        <v/>
      </c>
      <c r="JZ258" s="391" t="str">
        <f t="shared" si="611"/>
        <v/>
      </c>
      <c r="KA258" s="392" t="str">
        <f t="shared" si="612"/>
        <v/>
      </c>
      <c r="KB258" s="393" t="str">
        <f t="shared" si="613"/>
        <v/>
      </c>
      <c r="KC258" s="394" t="str">
        <f t="shared" si="614"/>
        <v/>
      </c>
      <c r="KD258" s="386" t="str">
        <f t="shared" si="615"/>
        <v/>
      </c>
      <c r="KE258" s="395"/>
      <c r="KG258" s="387" t="str">
        <f t="shared" si="596"/>
        <v/>
      </c>
      <c r="KH258" s="388" t="str">
        <f t="shared" si="597"/>
        <v/>
      </c>
      <c r="KI258" s="419" t="str">
        <f t="shared" si="598"/>
        <v/>
      </c>
      <c r="KJ258" s="396" t="str">
        <f t="shared" si="599"/>
        <v/>
      </c>
      <c r="KK258" s="390" t="str">
        <f t="shared" si="600"/>
        <v/>
      </c>
      <c r="KL258" s="391" t="str">
        <f t="shared" si="616"/>
        <v/>
      </c>
      <c r="KM258" s="392" t="str">
        <f t="shared" si="601"/>
        <v/>
      </c>
      <c r="KN258" s="393" t="str">
        <f t="shared" si="602"/>
        <v/>
      </c>
      <c r="KO258" s="394" t="str">
        <f t="shared" si="603"/>
        <v/>
      </c>
      <c r="KP258" s="386" t="str">
        <f t="shared" si="604"/>
        <v/>
      </c>
      <c r="KQ258" s="395"/>
    </row>
    <row r="259" spans="1:304" ht="13.5" customHeight="1">
      <c r="A259" s="385"/>
      <c r="B259" s="420" t="s">
        <v>1783</v>
      </c>
      <c r="E259" s="387"/>
      <c r="F259" s="399"/>
      <c r="G259" s="396"/>
      <c r="H259" s="397"/>
      <c r="I259" s="400"/>
      <c r="J259" s="403"/>
      <c r="K259" s="401"/>
      <c r="L259" s="393"/>
      <c r="M259" s="402"/>
      <c r="O259" s="397"/>
      <c r="Q259" s="387"/>
      <c r="R259" s="399"/>
      <c r="S259" s="396"/>
      <c r="T259" s="397"/>
      <c r="U259" s="400"/>
      <c r="V259" s="403"/>
      <c r="W259" s="401"/>
      <c r="X259" s="393"/>
      <c r="Y259" s="402"/>
      <c r="AA259" s="397"/>
      <c r="AB259" s="415"/>
      <c r="AC259" s="387"/>
      <c r="AD259" s="399"/>
      <c r="AE259" s="396"/>
      <c r="AF259" s="397"/>
      <c r="AG259" s="400"/>
      <c r="AH259" s="403"/>
      <c r="AI259" s="401"/>
      <c r="AJ259" s="393"/>
      <c r="AK259" s="402"/>
      <c r="AL259" s="386"/>
      <c r="AM259" s="397"/>
      <c r="AN259" s="386"/>
      <c r="AO259" s="387"/>
      <c r="AP259" s="399"/>
      <c r="AQ259" s="396"/>
      <c r="AR259" s="397"/>
      <c r="AS259" s="400"/>
      <c r="AT259" s="403"/>
      <c r="AU259" s="401"/>
      <c r="AV259" s="393"/>
      <c r="AW259" s="402"/>
      <c r="AX259" s="386"/>
      <c r="AY259" s="397"/>
      <c r="AZ259" s="415"/>
      <c r="BA259" s="387"/>
      <c r="BB259" s="399"/>
      <c r="BC259" s="396"/>
      <c r="BD259" s="397"/>
      <c r="BE259" s="400"/>
      <c r="BF259" s="403"/>
      <c r="BG259" s="401"/>
      <c r="BH259" s="393"/>
      <c r="BI259" s="402"/>
      <c r="BJ259" s="386"/>
      <c r="BK259" s="397"/>
      <c r="BL259" s="415"/>
      <c r="BM259" s="387"/>
      <c r="BN259" s="399"/>
      <c r="BO259" s="396"/>
      <c r="BP259" s="397"/>
      <c r="BQ259" s="400"/>
      <c r="BR259" s="403"/>
      <c r="BS259" s="401"/>
      <c r="BT259" s="393"/>
      <c r="BU259" s="402"/>
      <c r="BV259" s="386"/>
      <c r="BW259" s="397"/>
      <c r="BX259" s="386"/>
      <c r="BY259" s="387"/>
      <c r="BZ259" s="399"/>
      <c r="CA259" s="396"/>
      <c r="CB259" s="397"/>
      <c r="CC259" s="400"/>
      <c r="CD259" s="403"/>
      <c r="CE259" s="401"/>
      <c r="CF259" s="393"/>
      <c r="CG259" s="402"/>
      <c r="CH259" s="386"/>
      <c r="CI259" s="397"/>
      <c r="CJ259" s="386"/>
      <c r="CK259" s="387"/>
      <c r="CL259" s="399"/>
      <c r="CM259" s="396"/>
      <c r="CN259" s="397"/>
      <c r="CO259" s="400"/>
      <c r="CP259" s="391"/>
      <c r="CQ259" s="401"/>
      <c r="CR259" s="393"/>
      <c r="CS259" s="402"/>
      <c r="CT259" s="386"/>
      <c r="CU259" s="397"/>
      <c r="CV259" s="386"/>
      <c r="CW259" s="387"/>
      <c r="CX259" s="399"/>
      <c r="CY259" s="396"/>
      <c r="CZ259" s="397"/>
      <c r="DA259" s="400"/>
      <c r="DB259" s="391"/>
      <c r="DC259" s="401"/>
      <c r="DD259" s="393"/>
      <c r="DE259" s="402"/>
      <c r="DF259" s="386"/>
      <c r="DG259" s="397"/>
      <c r="DH259" s="415"/>
      <c r="DI259" s="387"/>
      <c r="DJ259" s="399"/>
      <c r="DK259" s="396"/>
      <c r="DL259" s="397"/>
      <c r="DM259" s="400"/>
      <c r="DN259" s="391"/>
      <c r="DO259" s="401"/>
      <c r="DP259" s="393"/>
      <c r="DQ259" s="402"/>
      <c r="DR259" s="386"/>
      <c r="DS259" s="397"/>
      <c r="DT259" s="415"/>
      <c r="DU259" s="387"/>
      <c r="DV259" s="399"/>
      <c r="DW259" s="396"/>
      <c r="DX259" s="397"/>
      <c r="DY259" s="400"/>
      <c r="DZ259" s="391"/>
      <c r="EA259" s="401"/>
      <c r="EB259" s="393"/>
      <c r="EC259" s="402"/>
      <c r="ED259" s="386"/>
      <c r="EE259" s="397"/>
      <c r="EF259" s="415"/>
      <c r="EG259" s="387"/>
      <c r="EH259" s="399"/>
      <c r="EI259" s="396"/>
      <c r="EJ259" s="397"/>
      <c r="EK259" s="400"/>
      <c r="EL259" s="391"/>
      <c r="EM259" s="401"/>
      <c r="EN259" s="393"/>
      <c r="EO259" s="402"/>
      <c r="EP259" s="386"/>
      <c r="EQ259" s="397"/>
      <c r="ER259" s="415"/>
      <c r="ES259" s="387"/>
      <c r="ET259" s="388"/>
      <c r="EU259" s="396"/>
      <c r="EV259" s="397"/>
      <c r="EW259" s="400"/>
      <c r="EX259" s="391"/>
      <c r="EY259" s="401"/>
      <c r="EZ259" s="393"/>
      <c r="FA259" s="402"/>
      <c r="FB259" s="386"/>
      <c r="FC259" s="397"/>
      <c r="FD259" s="415"/>
      <c r="FE259" s="387"/>
      <c r="FF259" s="388"/>
      <c r="FG259" s="396"/>
      <c r="FH259" s="397"/>
      <c r="FI259" s="400"/>
      <c r="FJ259" s="391"/>
      <c r="FK259" s="401"/>
      <c r="FL259" s="393"/>
      <c r="FM259" s="402"/>
      <c r="FN259" s="386"/>
      <c r="FO259" s="397"/>
      <c r="FP259" s="415"/>
      <c r="FQ259" s="387"/>
      <c r="FR259" s="388"/>
      <c r="FS259" s="396"/>
      <c r="FT259" s="397"/>
      <c r="FU259" s="400"/>
      <c r="FV259" s="391"/>
      <c r="FW259" s="401"/>
      <c r="FX259" s="393"/>
      <c r="FY259" s="402"/>
      <c r="FZ259" s="386"/>
      <c r="GA259" s="397"/>
      <c r="GB259" s="415"/>
      <c r="GC259" s="387"/>
      <c r="GD259" s="388"/>
      <c r="GE259" s="396"/>
      <c r="GF259" s="397"/>
      <c r="GG259" s="400"/>
      <c r="GH259" s="391"/>
      <c r="GI259" s="401"/>
      <c r="GJ259" s="393"/>
      <c r="GK259" s="402"/>
      <c r="GL259" s="386"/>
      <c r="GM259" s="397"/>
      <c r="GN259" s="415"/>
      <c r="GO259" s="387"/>
      <c r="GP259" s="388"/>
      <c r="GQ259" s="396"/>
      <c r="GR259" s="397"/>
      <c r="GS259" s="390"/>
      <c r="GT259" s="391"/>
      <c r="GU259" s="392"/>
      <c r="GV259" s="393"/>
      <c r="GW259" s="394"/>
      <c r="GX259" s="386"/>
      <c r="GY259" s="395"/>
      <c r="GZ259" s="415"/>
      <c r="HA259" s="387"/>
      <c r="HB259" s="388"/>
      <c r="HC259" s="396"/>
      <c r="HD259" s="397"/>
      <c r="HE259" s="390"/>
      <c r="HF259" s="391"/>
      <c r="HG259" s="392"/>
      <c r="HH259" s="393"/>
      <c r="HI259" s="394"/>
      <c r="HJ259" s="386"/>
      <c r="HK259" s="397"/>
      <c r="HM259" s="387"/>
      <c r="HN259" s="388"/>
      <c r="HO259" s="396"/>
      <c r="HP259" s="389"/>
      <c r="HQ259" s="390"/>
      <c r="HR259" s="391"/>
      <c r="HS259" s="392"/>
      <c r="HT259" s="393"/>
      <c r="HU259" s="394"/>
      <c r="HV259" s="386"/>
      <c r="HW259" s="395"/>
      <c r="HY259" s="387"/>
      <c r="HZ259" s="388"/>
      <c r="IA259" s="419"/>
      <c r="IB259" s="419"/>
      <c r="IC259" s="390"/>
      <c r="ID259" s="391"/>
      <c r="IE259" s="392"/>
      <c r="IF259" s="393"/>
      <c r="IG259" s="394"/>
      <c r="IH259" s="386"/>
      <c r="II259" s="395"/>
      <c r="IJ259" s="420"/>
      <c r="IK259" s="387"/>
      <c r="IL259" s="388"/>
      <c r="IM259" s="419"/>
      <c r="IN259" s="396"/>
      <c r="IO259" s="390"/>
      <c r="IP259" s="391"/>
      <c r="IQ259" s="392"/>
      <c r="IR259" s="393"/>
      <c r="IS259" s="394"/>
      <c r="IT259" s="386"/>
      <c r="IU259" s="395"/>
      <c r="IV259" s="395"/>
      <c r="IW259" s="387">
        <f t="shared" ref="IW259:IW260" si="840">IF(JA259="","",IW$3)</f>
        <v>43040</v>
      </c>
      <c r="IX259" s="388" t="str">
        <f t="shared" ref="IX259:IX260" si="841">IF(JA259="","",IW$1)</f>
        <v>Abe III</v>
      </c>
      <c r="IY259" s="396">
        <v>42585</v>
      </c>
      <c r="IZ259" s="396">
        <v>42950</v>
      </c>
      <c r="JA259" s="390" t="str">
        <f t="shared" ref="JA259:JA260" si="842">IF(JH259="","",IF(ISNUMBER(SEARCH(":",JH259)),MID(JH259,FIND(":",JH259)+2,FIND("(",JH259)-FIND(":",JH259)-3),LEFT(JH259,FIND("(",JH259)-2)))</f>
        <v>Koichi Yamamoto</v>
      </c>
      <c r="JB259" s="391" t="str">
        <f t="shared" ref="JB259:JB260" si="843">IF(JH259="","",MID(JH259,FIND("(",JH259)+1,4))</f>
        <v>1947</v>
      </c>
      <c r="JC259" s="392" t="str">
        <f t="shared" ref="JC259:JC260" si="844">IF(ISNUMBER(SEARCH("*female*",JH259)),"female",IF(ISNUMBER(SEARCH("*male*",JH259)),"male",""))</f>
        <v>male</v>
      </c>
      <c r="JD259" s="393" t="s">
        <v>1335</v>
      </c>
      <c r="JE259" s="394" t="str">
        <f t="shared" si="687"/>
        <v>Yamamoto_Koichi_1947</v>
      </c>
      <c r="JF259" s="386" t="str">
        <f t="shared" ref="JF259:JF260" si="845">IF(JH259="","",IF((LEN(JH259)-LEN(SUBSTITUTE(JH259,"male","")))/LEN("male")&gt;1,"!",IF(RIGHT(JH259,1)=")","",IF(RIGHT(JH259,2)=") ","",IF(RIGHT(JH259,2)=").","","!!")))))</f>
        <v/>
      </c>
      <c r="JG259" s="395"/>
      <c r="JH259" s="429" t="s">
        <v>1883</v>
      </c>
      <c r="JI259" s="387">
        <f t="shared" si="619"/>
        <v>44090</v>
      </c>
      <c r="JJ259" s="388" t="str">
        <f t="shared" si="620"/>
        <v>Abe IV</v>
      </c>
      <c r="JK259" s="396">
        <v>43719</v>
      </c>
      <c r="JL259" s="396">
        <f t="shared" si="622"/>
        <v>44090</v>
      </c>
      <c r="JM259" s="390" t="str">
        <f t="shared" si="623"/>
        <v>Shinjiro Koizumi</v>
      </c>
      <c r="JN259" s="391" t="str">
        <f t="shared" si="624"/>
        <v>1981</v>
      </c>
      <c r="JO259" s="392" t="str">
        <f t="shared" si="625"/>
        <v>male</v>
      </c>
      <c r="JP259" s="393" t="str">
        <f t="shared" si="626"/>
        <v>jp_ldp01</v>
      </c>
      <c r="JQ259" s="394" t="str">
        <f t="shared" si="627"/>
        <v>Koizumi_Shinjiro_1981</v>
      </c>
      <c r="JR259" s="386" t="str">
        <f t="shared" si="628"/>
        <v/>
      </c>
      <c r="JS259" s="395"/>
      <c r="JT259" s="420" t="s">
        <v>2071</v>
      </c>
      <c r="JU259" s="387" t="str">
        <f t="shared" si="606"/>
        <v/>
      </c>
      <c r="JV259" s="388" t="str">
        <f t="shared" si="607"/>
        <v/>
      </c>
      <c r="JW259" s="419" t="str">
        <f t="shared" si="608"/>
        <v/>
      </c>
      <c r="JX259" s="396" t="str">
        <f t="shared" si="609"/>
        <v/>
      </c>
      <c r="JY259" s="390" t="str">
        <f t="shared" si="610"/>
        <v/>
      </c>
      <c r="JZ259" s="391" t="str">
        <f t="shared" si="611"/>
        <v/>
      </c>
      <c r="KA259" s="392" t="str">
        <f t="shared" si="612"/>
        <v/>
      </c>
      <c r="KB259" s="393" t="str">
        <f t="shared" si="613"/>
        <v/>
      </c>
      <c r="KC259" s="394" t="str">
        <f t="shared" si="614"/>
        <v/>
      </c>
      <c r="KD259" s="386" t="str">
        <f t="shared" si="615"/>
        <v/>
      </c>
      <c r="KE259" s="395"/>
      <c r="KG259" s="387" t="str">
        <f t="shared" si="596"/>
        <v/>
      </c>
      <c r="KH259" s="388" t="str">
        <f t="shared" si="597"/>
        <v/>
      </c>
      <c r="KI259" s="419" t="str">
        <f t="shared" si="598"/>
        <v/>
      </c>
      <c r="KJ259" s="396" t="str">
        <f t="shared" si="599"/>
        <v/>
      </c>
      <c r="KK259" s="390" t="str">
        <f t="shared" si="600"/>
        <v/>
      </c>
      <c r="KL259" s="391" t="str">
        <f t="shared" si="616"/>
        <v/>
      </c>
      <c r="KM259" s="392" t="str">
        <f t="shared" si="601"/>
        <v/>
      </c>
      <c r="KN259" s="393" t="str">
        <f t="shared" si="602"/>
        <v/>
      </c>
      <c r="KO259" s="394" t="str">
        <f t="shared" si="603"/>
        <v/>
      </c>
      <c r="KP259" s="386" t="str">
        <f t="shared" si="604"/>
        <v/>
      </c>
      <c r="KQ259" s="395"/>
    </row>
    <row r="260" spans="1:304" ht="13.5" customHeight="1">
      <c r="A260" s="385"/>
      <c r="B260" s="420" t="s">
        <v>1783</v>
      </c>
      <c r="E260" s="387"/>
      <c r="F260" s="399"/>
      <c r="G260" s="396"/>
      <c r="H260" s="397"/>
      <c r="I260" s="400"/>
      <c r="J260" s="403"/>
      <c r="K260" s="401"/>
      <c r="L260" s="393"/>
      <c r="M260" s="402"/>
      <c r="O260" s="397"/>
      <c r="Q260" s="387"/>
      <c r="R260" s="399"/>
      <c r="S260" s="396"/>
      <c r="T260" s="397"/>
      <c r="U260" s="400"/>
      <c r="V260" s="403"/>
      <c r="W260" s="401"/>
      <c r="X260" s="393"/>
      <c r="Y260" s="402"/>
      <c r="AA260" s="397"/>
      <c r="AB260" s="415"/>
      <c r="AC260" s="387"/>
      <c r="AD260" s="399"/>
      <c r="AE260" s="396"/>
      <c r="AF260" s="397"/>
      <c r="AG260" s="400"/>
      <c r="AH260" s="403"/>
      <c r="AI260" s="401"/>
      <c r="AJ260" s="393"/>
      <c r="AK260" s="402"/>
      <c r="AL260" s="386"/>
      <c r="AM260" s="397"/>
      <c r="AN260" s="386"/>
      <c r="AO260" s="387"/>
      <c r="AP260" s="399"/>
      <c r="AQ260" s="396"/>
      <c r="AR260" s="397"/>
      <c r="AS260" s="400"/>
      <c r="AT260" s="403"/>
      <c r="AU260" s="401"/>
      <c r="AV260" s="393"/>
      <c r="AW260" s="402"/>
      <c r="AX260" s="386"/>
      <c r="AY260" s="397"/>
      <c r="AZ260" s="415"/>
      <c r="BA260" s="387"/>
      <c r="BB260" s="399"/>
      <c r="BC260" s="396"/>
      <c r="BD260" s="397"/>
      <c r="BE260" s="400"/>
      <c r="BF260" s="403"/>
      <c r="BG260" s="401"/>
      <c r="BH260" s="393"/>
      <c r="BI260" s="402"/>
      <c r="BJ260" s="386"/>
      <c r="BK260" s="397"/>
      <c r="BL260" s="415"/>
      <c r="BM260" s="387"/>
      <c r="BN260" s="399"/>
      <c r="BO260" s="396"/>
      <c r="BP260" s="397"/>
      <c r="BQ260" s="400"/>
      <c r="BR260" s="403"/>
      <c r="BS260" s="401"/>
      <c r="BT260" s="393"/>
      <c r="BU260" s="402"/>
      <c r="BV260" s="386"/>
      <c r="BW260" s="397"/>
      <c r="BX260" s="386"/>
      <c r="BY260" s="387"/>
      <c r="BZ260" s="399"/>
      <c r="CA260" s="396"/>
      <c r="CB260" s="397"/>
      <c r="CC260" s="400"/>
      <c r="CD260" s="403"/>
      <c r="CE260" s="401"/>
      <c r="CF260" s="393"/>
      <c r="CG260" s="402"/>
      <c r="CH260" s="386"/>
      <c r="CI260" s="397"/>
      <c r="CJ260" s="386"/>
      <c r="CK260" s="387"/>
      <c r="CL260" s="399"/>
      <c r="CM260" s="396"/>
      <c r="CN260" s="397"/>
      <c r="CO260" s="400"/>
      <c r="CP260" s="391"/>
      <c r="CQ260" s="401"/>
      <c r="CR260" s="393"/>
      <c r="CS260" s="402"/>
      <c r="CT260" s="386"/>
      <c r="CU260" s="397"/>
      <c r="CV260" s="386"/>
      <c r="CW260" s="387"/>
      <c r="CX260" s="399"/>
      <c r="CY260" s="396"/>
      <c r="CZ260" s="397"/>
      <c r="DA260" s="400"/>
      <c r="DB260" s="391"/>
      <c r="DC260" s="401"/>
      <c r="DD260" s="393"/>
      <c r="DE260" s="402"/>
      <c r="DF260" s="386"/>
      <c r="DG260" s="397"/>
      <c r="DH260" s="415"/>
      <c r="DI260" s="387"/>
      <c r="DJ260" s="399"/>
      <c r="DK260" s="396"/>
      <c r="DL260" s="397"/>
      <c r="DM260" s="400"/>
      <c r="DN260" s="391"/>
      <c r="DO260" s="401"/>
      <c r="DP260" s="393"/>
      <c r="DQ260" s="402"/>
      <c r="DR260" s="386"/>
      <c r="DS260" s="397"/>
      <c r="DT260" s="415"/>
      <c r="DU260" s="387"/>
      <c r="DV260" s="399"/>
      <c r="DW260" s="396"/>
      <c r="DX260" s="397"/>
      <c r="DY260" s="400"/>
      <c r="DZ260" s="391"/>
      <c r="EA260" s="401"/>
      <c r="EB260" s="393"/>
      <c r="EC260" s="402"/>
      <c r="ED260" s="386"/>
      <c r="EE260" s="397"/>
      <c r="EF260" s="415"/>
      <c r="EG260" s="387"/>
      <c r="EH260" s="399"/>
      <c r="EI260" s="396"/>
      <c r="EJ260" s="397"/>
      <c r="EK260" s="400"/>
      <c r="EL260" s="391"/>
      <c r="EM260" s="401"/>
      <c r="EN260" s="393"/>
      <c r="EO260" s="402"/>
      <c r="EP260" s="386"/>
      <c r="EQ260" s="397"/>
      <c r="ER260" s="415"/>
      <c r="ES260" s="387"/>
      <c r="ET260" s="388"/>
      <c r="EU260" s="396"/>
      <c r="EV260" s="397"/>
      <c r="EW260" s="400"/>
      <c r="EX260" s="391"/>
      <c r="EY260" s="401"/>
      <c r="EZ260" s="393"/>
      <c r="FA260" s="402"/>
      <c r="FB260" s="386"/>
      <c r="FC260" s="397"/>
      <c r="FD260" s="415"/>
      <c r="FE260" s="387"/>
      <c r="FF260" s="388"/>
      <c r="FG260" s="396"/>
      <c r="FH260" s="397"/>
      <c r="FI260" s="400"/>
      <c r="FJ260" s="391"/>
      <c r="FK260" s="401"/>
      <c r="FL260" s="393"/>
      <c r="FM260" s="402"/>
      <c r="FN260" s="386"/>
      <c r="FO260" s="397"/>
      <c r="FP260" s="415"/>
      <c r="FQ260" s="387"/>
      <c r="FR260" s="388"/>
      <c r="FS260" s="396"/>
      <c r="FT260" s="397"/>
      <c r="FU260" s="400"/>
      <c r="FV260" s="391"/>
      <c r="FW260" s="401"/>
      <c r="FX260" s="393"/>
      <c r="FY260" s="402"/>
      <c r="FZ260" s="386"/>
      <c r="GA260" s="397"/>
      <c r="GB260" s="415"/>
      <c r="GC260" s="387"/>
      <c r="GD260" s="388"/>
      <c r="GE260" s="396"/>
      <c r="GF260" s="397"/>
      <c r="GG260" s="400"/>
      <c r="GH260" s="391"/>
      <c r="GI260" s="401"/>
      <c r="GJ260" s="393"/>
      <c r="GK260" s="402"/>
      <c r="GL260" s="386"/>
      <c r="GM260" s="397"/>
      <c r="GN260" s="415"/>
      <c r="GO260" s="387"/>
      <c r="GP260" s="388"/>
      <c r="GQ260" s="396"/>
      <c r="GR260" s="397"/>
      <c r="GS260" s="390"/>
      <c r="GT260" s="391"/>
      <c r="GU260" s="392"/>
      <c r="GV260" s="393"/>
      <c r="GW260" s="394"/>
      <c r="GX260" s="386"/>
      <c r="GY260" s="395"/>
      <c r="GZ260" s="415"/>
      <c r="HA260" s="387"/>
      <c r="HB260" s="388"/>
      <c r="HC260" s="396"/>
      <c r="HD260" s="397"/>
      <c r="HE260" s="390"/>
      <c r="HF260" s="391"/>
      <c r="HG260" s="392"/>
      <c r="HH260" s="393"/>
      <c r="HI260" s="394"/>
      <c r="HJ260" s="386"/>
      <c r="HK260" s="397"/>
      <c r="HM260" s="387"/>
      <c r="HN260" s="388"/>
      <c r="HO260" s="396"/>
      <c r="HP260" s="389"/>
      <c r="HQ260" s="390"/>
      <c r="HR260" s="391"/>
      <c r="HS260" s="392"/>
      <c r="HT260" s="393"/>
      <c r="HU260" s="394"/>
      <c r="HV260" s="386"/>
      <c r="HW260" s="395"/>
      <c r="HY260" s="387"/>
      <c r="HZ260" s="388"/>
      <c r="IA260" s="419"/>
      <c r="IB260" s="419"/>
      <c r="IC260" s="390"/>
      <c r="ID260" s="391"/>
      <c r="IE260" s="392"/>
      <c r="IF260" s="393"/>
      <c r="IG260" s="394"/>
      <c r="IH260" s="386"/>
      <c r="II260" s="395"/>
      <c r="IJ260" s="420"/>
      <c r="IK260" s="387"/>
      <c r="IL260" s="388"/>
      <c r="IM260" s="419"/>
      <c r="IN260" s="396"/>
      <c r="IO260" s="390"/>
      <c r="IP260" s="391"/>
      <c r="IQ260" s="392"/>
      <c r="IR260" s="393"/>
      <c r="IS260" s="394"/>
      <c r="IT260" s="386"/>
      <c r="IU260" s="395"/>
      <c r="IV260" s="395"/>
      <c r="IW260" s="387">
        <f t="shared" si="840"/>
        <v>43040</v>
      </c>
      <c r="IX260" s="388" t="str">
        <f t="shared" si="841"/>
        <v>Abe III</v>
      </c>
      <c r="IY260" s="419">
        <v>42950</v>
      </c>
      <c r="IZ260" s="396">
        <f t="shared" ref="IZ260" si="846">IF(JA260="","",IW$3)</f>
        <v>43040</v>
      </c>
      <c r="JA260" s="390" t="str">
        <f t="shared" si="842"/>
        <v>Masaharu Nakagawa</v>
      </c>
      <c r="JB260" s="391" t="str">
        <f t="shared" si="843"/>
        <v>1947</v>
      </c>
      <c r="JC260" s="392" t="str">
        <f t="shared" si="844"/>
        <v>male</v>
      </c>
      <c r="JD260" s="393" t="str">
        <f t="shared" ref="JD260" si="847">IF(JH260="","",IF(ISERROR(MID(JH260,FIND("male,",JH260)+6,(FIND(")",JH260)-(FIND("male,",JH260)+6))))=TRUE,"missing/error",MID(JH260,FIND("male,",JH260)+6,(FIND(")",JH260)-(FIND("male,",JH260)+6)))))</f>
        <v>jp_ldp01</v>
      </c>
      <c r="JE260" s="394" t="str">
        <f t="shared" ref="JE260" si="848">IF(JA260="","",(MID(JA260,(SEARCH("^^",SUBSTITUTE(JA260," ","^^",LEN(JA260)-LEN(SUBSTITUTE(JA260," ","")))))+1,99)&amp;"_"&amp;LEFT(JA260,FIND(" ",JA260)-1)&amp;"_"&amp;JB260))</f>
        <v>Nakagawa_Masaharu_1947</v>
      </c>
      <c r="JF260" s="386" t="str">
        <f t="shared" si="845"/>
        <v/>
      </c>
      <c r="JG260" s="395"/>
      <c r="JH260" s="429" t="s">
        <v>2013</v>
      </c>
      <c r="JI260" s="387" t="str">
        <f t="shared" si="619"/>
        <v/>
      </c>
      <c r="JJ260" s="388" t="str">
        <f t="shared" si="620"/>
        <v/>
      </c>
      <c r="JK260" s="419" t="str">
        <f t="shared" si="621"/>
        <v/>
      </c>
      <c r="JL260" s="396" t="str">
        <f t="shared" si="622"/>
        <v/>
      </c>
      <c r="JM260" s="390" t="str">
        <f t="shared" si="623"/>
        <v/>
      </c>
      <c r="JN260" s="391" t="str">
        <f t="shared" si="624"/>
        <v/>
      </c>
      <c r="JO260" s="392" t="str">
        <f t="shared" si="625"/>
        <v/>
      </c>
      <c r="JP260" s="393" t="str">
        <f t="shared" si="626"/>
        <v/>
      </c>
      <c r="JQ260" s="394" t="str">
        <f t="shared" si="627"/>
        <v/>
      </c>
      <c r="JR260" s="386" t="str">
        <f t="shared" si="628"/>
        <v/>
      </c>
      <c r="JS260" s="395"/>
      <c r="JT260" s="420" t="s">
        <v>292</v>
      </c>
      <c r="JU260" s="387" t="str">
        <f t="shared" si="606"/>
        <v/>
      </c>
      <c r="JV260" s="388" t="str">
        <f t="shared" si="607"/>
        <v/>
      </c>
      <c r="JW260" s="419" t="str">
        <f t="shared" si="608"/>
        <v/>
      </c>
      <c r="JX260" s="396" t="str">
        <f t="shared" si="609"/>
        <v/>
      </c>
      <c r="JY260" s="390" t="str">
        <f t="shared" si="610"/>
        <v/>
      </c>
      <c r="JZ260" s="391" t="str">
        <f t="shared" si="611"/>
        <v/>
      </c>
      <c r="KA260" s="392" t="str">
        <f t="shared" si="612"/>
        <v/>
      </c>
      <c r="KB260" s="393" t="str">
        <f t="shared" si="613"/>
        <v/>
      </c>
      <c r="KC260" s="394" t="str">
        <f t="shared" si="614"/>
        <v/>
      </c>
      <c r="KD260" s="386" t="str">
        <f t="shared" si="615"/>
        <v/>
      </c>
      <c r="KE260" s="395"/>
      <c r="KG260" s="387" t="str">
        <f t="shared" si="596"/>
        <v/>
      </c>
      <c r="KH260" s="388" t="str">
        <f t="shared" si="597"/>
        <v/>
      </c>
      <c r="KI260" s="419" t="str">
        <f t="shared" si="598"/>
        <v/>
      </c>
      <c r="KJ260" s="396" t="str">
        <f t="shared" si="599"/>
        <v/>
      </c>
      <c r="KK260" s="390" t="str">
        <f t="shared" si="600"/>
        <v/>
      </c>
      <c r="KL260" s="391" t="str">
        <f t="shared" si="616"/>
        <v/>
      </c>
      <c r="KM260" s="392" t="str">
        <f t="shared" si="601"/>
        <v/>
      </c>
      <c r="KN260" s="393" t="str">
        <f t="shared" si="602"/>
        <v/>
      </c>
      <c r="KO260" s="394" t="str">
        <f t="shared" si="603"/>
        <v/>
      </c>
      <c r="KP260" s="386" t="str">
        <f t="shared" si="604"/>
        <v/>
      </c>
      <c r="KQ260" s="395"/>
    </row>
    <row r="261" spans="1:304" ht="13.5" customHeight="1">
      <c r="A261" s="385"/>
      <c r="B261" s="420" t="s">
        <v>1784</v>
      </c>
      <c r="E261" s="387" t="str">
        <f t="shared" si="729"/>
        <v/>
      </c>
      <c r="F261" s="399"/>
      <c r="G261" s="396"/>
      <c r="H261" s="397"/>
      <c r="I261" s="400"/>
      <c r="J261" s="403"/>
      <c r="K261" s="401"/>
      <c r="L261" s="393"/>
      <c r="M261" s="402"/>
      <c r="O261" s="397"/>
      <c r="Q261" s="387" t="str">
        <f t="shared" si="730"/>
        <v/>
      </c>
      <c r="R261" s="399"/>
      <c r="S261" s="396"/>
      <c r="T261" s="397"/>
      <c r="U261" s="400"/>
      <c r="V261" s="403"/>
      <c r="W261" s="401"/>
      <c r="X261" s="393"/>
      <c r="Y261" s="402"/>
      <c r="AA261" s="397"/>
      <c r="AB261" s="415"/>
      <c r="AC261" s="387" t="str">
        <f t="shared" si="731"/>
        <v/>
      </c>
      <c r="AD261" s="399"/>
      <c r="AE261" s="396"/>
      <c r="AF261" s="397"/>
      <c r="AG261" s="400"/>
      <c r="AH261" s="403"/>
      <c r="AI261" s="401"/>
      <c r="AJ261" s="393"/>
      <c r="AK261" s="402"/>
      <c r="AL261" s="386"/>
      <c r="AM261" s="397"/>
      <c r="AN261" s="386"/>
      <c r="AO261" s="387" t="str">
        <f t="shared" si="732"/>
        <v/>
      </c>
      <c r="AP261" s="399"/>
      <c r="AQ261" s="396"/>
      <c r="AR261" s="397"/>
      <c r="AS261" s="400"/>
      <c r="AT261" s="403"/>
      <c r="AU261" s="401"/>
      <c r="AV261" s="393"/>
      <c r="AW261" s="402"/>
      <c r="AX261" s="386"/>
      <c r="AY261" s="397"/>
      <c r="AZ261" s="415"/>
      <c r="BA261" s="387" t="str">
        <f t="shared" si="733"/>
        <v/>
      </c>
      <c r="BB261" s="399"/>
      <c r="BC261" s="396"/>
      <c r="BD261" s="397"/>
      <c r="BE261" s="400"/>
      <c r="BF261" s="403"/>
      <c r="BG261" s="401"/>
      <c r="BH261" s="393"/>
      <c r="BI261" s="402"/>
      <c r="BJ261" s="386"/>
      <c r="BK261" s="397"/>
      <c r="BL261" s="415"/>
      <c r="BM261" s="387" t="str">
        <f t="shared" si="734"/>
        <v/>
      </c>
      <c r="BN261" s="399"/>
      <c r="BO261" s="396"/>
      <c r="BP261" s="397"/>
      <c r="BQ261" s="400"/>
      <c r="BR261" s="403"/>
      <c r="BS261" s="401"/>
      <c r="BT261" s="393"/>
      <c r="BU261" s="402"/>
      <c r="BV261" s="386"/>
      <c r="BW261" s="397"/>
      <c r="BX261" s="386"/>
      <c r="BY261" s="387" t="str">
        <f t="shared" si="735"/>
        <v/>
      </c>
      <c r="BZ261" s="399"/>
      <c r="CA261" s="396"/>
      <c r="CB261" s="397"/>
      <c r="CC261" s="400"/>
      <c r="CD261" s="403"/>
      <c r="CE261" s="401"/>
      <c r="CF261" s="393"/>
      <c r="CG261" s="402"/>
      <c r="CH261" s="386"/>
      <c r="CI261" s="397"/>
      <c r="CJ261" s="386"/>
      <c r="CK261" s="387" t="str">
        <f t="shared" si="736"/>
        <v/>
      </c>
      <c r="CL261" s="399"/>
      <c r="CM261" s="396"/>
      <c r="CN261" s="397"/>
      <c r="CO261" s="400"/>
      <c r="CP261" s="391" t="str">
        <f t="shared" si="789"/>
        <v/>
      </c>
      <c r="CQ261" s="401"/>
      <c r="CR261" s="393"/>
      <c r="CS261" s="402"/>
      <c r="CT261" s="386"/>
      <c r="CU261" s="397"/>
      <c r="CV261" s="386"/>
      <c r="CW261" s="387" t="str">
        <f t="shared" si="737"/>
        <v/>
      </c>
      <c r="CX261" s="399"/>
      <c r="CY261" s="396"/>
      <c r="CZ261" s="397"/>
      <c r="DA261" s="400"/>
      <c r="DB261" s="391" t="str">
        <f t="shared" si="790"/>
        <v/>
      </c>
      <c r="DC261" s="401"/>
      <c r="DD261" s="393"/>
      <c r="DE261" s="402"/>
      <c r="DF261" s="386"/>
      <c r="DG261" s="397"/>
      <c r="DH261" s="415"/>
      <c r="DI261" s="387" t="str">
        <f t="shared" si="738"/>
        <v/>
      </c>
      <c r="DJ261" s="399"/>
      <c r="DK261" s="396"/>
      <c r="DL261" s="397"/>
      <c r="DM261" s="400"/>
      <c r="DN261" s="391" t="str">
        <f t="shared" si="791"/>
        <v/>
      </c>
      <c r="DO261" s="401"/>
      <c r="DP261" s="393"/>
      <c r="DQ261" s="402"/>
      <c r="DR261" s="386"/>
      <c r="DS261" s="397"/>
      <c r="DT261" s="415"/>
      <c r="DU261" s="387" t="str">
        <f t="shared" si="739"/>
        <v/>
      </c>
      <c r="DV261" s="399"/>
      <c r="DW261" s="396"/>
      <c r="DX261" s="397"/>
      <c r="DY261" s="400"/>
      <c r="DZ261" s="391" t="str">
        <f t="shared" si="792"/>
        <v/>
      </c>
      <c r="EA261" s="401"/>
      <c r="EB261" s="393"/>
      <c r="EC261" s="402"/>
      <c r="ED261" s="386"/>
      <c r="EE261" s="397"/>
      <c r="EF261" s="415"/>
      <c r="EG261" s="387" t="str">
        <f t="shared" si="740"/>
        <v/>
      </c>
      <c r="EH261" s="399"/>
      <c r="EI261" s="396"/>
      <c r="EJ261" s="397"/>
      <c r="EK261" s="400"/>
      <c r="EL261" s="391" t="str">
        <f t="shared" si="793"/>
        <v/>
      </c>
      <c r="EM261" s="401"/>
      <c r="EN261" s="393"/>
      <c r="EO261" s="402"/>
      <c r="EP261" s="386" t="str">
        <f t="shared" si="794"/>
        <v/>
      </c>
      <c r="EQ261" s="397"/>
      <c r="ER261" s="415"/>
      <c r="ES261" s="387" t="str">
        <f t="shared" si="741"/>
        <v/>
      </c>
      <c r="ET261" s="388" t="str">
        <f t="shared" si="795"/>
        <v/>
      </c>
      <c r="EU261" s="396"/>
      <c r="EV261" s="397"/>
      <c r="EW261" s="400"/>
      <c r="EX261" s="391" t="str">
        <f t="shared" si="796"/>
        <v/>
      </c>
      <c r="EY261" s="401"/>
      <c r="EZ261" s="393"/>
      <c r="FA261" s="402"/>
      <c r="FB261" s="386"/>
      <c r="FC261" s="397"/>
      <c r="FD261" s="415"/>
      <c r="FE261" s="387" t="str">
        <f t="shared" si="742"/>
        <v/>
      </c>
      <c r="FF261" s="388" t="str">
        <f t="shared" si="797"/>
        <v/>
      </c>
      <c r="FG261" s="396"/>
      <c r="FH261" s="397"/>
      <c r="FI261" s="400"/>
      <c r="FJ261" s="391" t="str">
        <f t="shared" si="827"/>
        <v/>
      </c>
      <c r="FK261" s="401"/>
      <c r="FL261" s="393"/>
      <c r="FM261" s="402"/>
      <c r="FN261" s="386"/>
      <c r="FO261" s="397"/>
      <c r="FP261" s="415"/>
      <c r="FQ261" s="387" t="str">
        <f t="shared" si="743"/>
        <v/>
      </c>
      <c r="FR261" s="388" t="str">
        <f t="shared" si="829"/>
        <v/>
      </c>
      <c r="FS261" s="396"/>
      <c r="FT261" s="397"/>
      <c r="FU261" s="400"/>
      <c r="FV261" s="391" t="str">
        <f t="shared" si="828"/>
        <v/>
      </c>
      <c r="FW261" s="401"/>
      <c r="FX261" s="393"/>
      <c r="FY261" s="402"/>
      <c r="FZ261" s="386"/>
      <c r="GA261" s="397"/>
      <c r="GB261" s="415"/>
      <c r="GC261" s="387" t="str">
        <f t="shared" si="744"/>
        <v/>
      </c>
      <c r="GD261" s="388" t="str">
        <f t="shared" si="830"/>
        <v/>
      </c>
      <c r="GE261" s="396"/>
      <c r="GF261" s="397"/>
      <c r="GG261" s="400"/>
      <c r="GH261" s="391" t="str">
        <f t="shared" si="812"/>
        <v/>
      </c>
      <c r="GI261" s="401"/>
      <c r="GJ261" s="393"/>
      <c r="GK261" s="402"/>
      <c r="GL261" s="386"/>
      <c r="GM261" s="397"/>
      <c r="GN261" s="415"/>
      <c r="GO261" s="387" t="str">
        <f t="shared" si="745"/>
        <v/>
      </c>
      <c r="GP261" s="388" t="str">
        <f t="shared" si="831"/>
        <v/>
      </c>
      <c r="GQ261" s="396"/>
      <c r="GR261" s="397"/>
      <c r="GS261" s="390" t="str">
        <f t="shared" si="814"/>
        <v/>
      </c>
      <c r="GT261" s="391" t="str">
        <f t="shared" si="815"/>
        <v/>
      </c>
      <c r="GU261" s="392" t="str">
        <f t="shared" si="816"/>
        <v/>
      </c>
      <c r="GV261" s="393" t="str">
        <f t="shared" si="817"/>
        <v/>
      </c>
      <c r="GW261" s="394" t="str">
        <f t="shared" si="818"/>
        <v/>
      </c>
      <c r="GX261" s="386" t="str">
        <f t="shared" si="819"/>
        <v/>
      </c>
      <c r="GY261" s="395"/>
      <c r="GZ261" s="415"/>
      <c r="HA261" s="387" t="str">
        <f t="shared" si="746"/>
        <v/>
      </c>
      <c r="HB261" s="388" t="str">
        <f t="shared" si="832"/>
        <v/>
      </c>
      <c r="HC261" s="396"/>
      <c r="HD261" s="397"/>
      <c r="HE261" s="390" t="str">
        <f t="shared" si="821"/>
        <v/>
      </c>
      <c r="HF261" s="391" t="str">
        <f t="shared" si="822"/>
        <v/>
      </c>
      <c r="HG261" s="392" t="str">
        <f t="shared" si="823"/>
        <v/>
      </c>
      <c r="HH261" s="393" t="str">
        <f t="shared" si="824"/>
        <v/>
      </c>
      <c r="HI261" s="394" t="str">
        <f t="shared" si="825"/>
        <v/>
      </c>
      <c r="HJ261" s="386" t="str">
        <f t="shared" si="826"/>
        <v/>
      </c>
      <c r="HK261" s="397"/>
      <c r="HM261" s="387" t="str">
        <f t="shared" si="747"/>
        <v/>
      </c>
      <c r="HN261" s="388" t="s">
        <v>292</v>
      </c>
      <c r="HO261" s="396"/>
      <c r="HP261" s="389"/>
      <c r="HQ261" s="390" t="s">
        <v>292</v>
      </c>
      <c r="HR261" s="391" t="s">
        <v>292</v>
      </c>
      <c r="HS261" s="392" t="s">
        <v>292</v>
      </c>
      <c r="HT261" s="393" t="s">
        <v>292</v>
      </c>
      <c r="HU261" s="394" t="s">
        <v>292</v>
      </c>
      <c r="HV261" s="386" t="s">
        <v>292</v>
      </c>
      <c r="HW261" s="395"/>
      <c r="HY261" s="387">
        <f t="shared" si="748"/>
        <v>41269</v>
      </c>
      <c r="HZ261" s="388" t="s">
        <v>1472</v>
      </c>
      <c r="IA261" s="419">
        <v>40819</v>
      </c>
      <c r="IB261" s="419">
        <v>41183</v>
      </c>
      <c r="IC261" s="390" t="s">
        <v>1542</v>
      </c>
      <c r="ID261" s="391" t="s">
        <v>1543</v>
      </c>
      <c r="IE261" s="392" t="s">
        <v>615</v>
      </c>
      <c r="IF261" s="393" t="s">
        <v>1336</v>
      </c>
      <c r="IG261" s="394" t="s">
        <v>1544</v>
      </c>
      <c r="IH261" s="386" t="s">
        <v>292</v>
      </c>
      <c r="II261" s="395"/>
      <c r="IJ261" s="420"/>
      <c r="IK261" s="387" t="str">
        <f t="shared" si="749"/>
        <v/>
      </c>
      <c r="IL261" s="388" t="s">
        <v>292</v>
      </c>
      <c r="IO261" s="390" t="s">
        <v>292</v>
      </c>
      <c r="IP261" s="391" t="s">
        <v>292</v>
      </c>
      <c r="IQ261" s="392" t="s">
        <v>292</v>
      </c>
      <c r="IR261" s="393" t="s">
        <v>292</v>
      </c>
      <c r="IS261" s="394" t="s">
        <v>292</v>
      </c>
      <c r="IT261" s="386" t="s">
        <v>292</v>
      </c>
      <c r="IU261" s="395"/>
      <c r="IV261" s="364" t="s">
        <v>292</v>
      </c>
      <c r="IW261" s="387" t="str">
        <f t="shared" si="704"/>
        <v/>
      </c>
      <c r="IX261" s="388" t="str">
        <f t="shared" si="705"/>
        <v/>
      </c>
      <c r="IY261" s="419" t="str">
        <f t="shared" si="706"/>
        <v/>
      </c>
      <c r="IZ261" s="396" t="str">
        <f t="shared" si="707"/>
        <v/>
      </c>
      <c r="JA261" s="390" t="str">
        <f t="shared" si="708"/>
        <v/>
      </c>
      <c r="JB261" s="391" t="str">
        <f t="shared" si="709"/>
        <v/>
      </c>
      <c r="JC261" s="392" t="str">
        <f t="shared" si="710"/>
        <v/>
      </c>
      <c r="JD261" s="393" t="str">
        <f t="shared" si="711"/>
        <v/>
      </c>
      <c r="JE261" s="394" t="str">
        <f t="shared" si="687"/>
        <v/>
      </c>
      <c r="JF261" s="386" t="str">
        <f t="shared" si="712"/>
        <v/>
      </c>
      <c r="JG261" s="395"/>
      <c r="JH261" s="420" t="s">
        <v>292</v>
      </c>
      <c r="JI261" s="387" t="str">
        <f t="shared" si="619"/>
        <v/>
      </c>
      <c r="JJ261" s="388" t="str">
        <f t="shared" si="620"/>
        <v/>
      </c>
      <c r="JK261" s="419" t="str">
        <f t="shared" si="621"/>
        <v/>
      </c>
      <c r="JL261" s="396" t="str">
        <f t="shared" si="622"/>
        <v/>
      </c>
      <c r="JM261" s="390" t="str">
        <f t="shared" si="623"/>
        <v/>
      </c>
      <c r="JN261" s="391" t="str">
        <f t="shared" si="624"/>
        <v/>
      </c>
      <c r="JO261" s="392" t="str">
        <f t="shared" si="625"/>
        <v/>
      </c>
      <c r="JP261" s="393" t="str">
        <f t="shared" si="626"/>
        <v/>
      </c>
      <c r="JQ261" s="394" t="str">
        <f t="shared" si="627"/>
        <v/>
      </c>
      <c r="JR261" s="386" t="str">
        <f t="shared" si="628"/>
        <v/>
      </c>
      <c r="JS261" s="395"/>
      <c r="JT261" s="420" t="s">
        <v>292</v>
      </c>
      <c r="JU261" s="387" t="str">
        <f t="shared" si="606"/>
        <v/>
      </c>
      <c r="JV261" s="388" t="str">
        <f t="shared" si="607"/>
        <v/>
      </c>
      <c r="JW261" s="419" t="str">
        <f t="shared" si="608"/>
        <v/>
      </c>
      <c r="JX261" s="396" t="str">
        <f t="shared" si="609"/>
        <v/>
      </c>
      <c r="JY261" s="390" t="str">
        <f t="shared" si="610"/>
        <v/>
      </c>
      <c r="JZ261" s="391" t="str">
        <f t="shared" si="611"/>
        <v/>
      </c>
      <c r="KA261" s="392" t="str">
        <f t="shared" si="612"/>
        <v/>
      </c>
      <c r="KB261" s="393" t="str">
        <f t="shared" si="613"/>
        <v/>
      </c>
      <c r="KC261" s="394" t="str">
        <f t="shared" si="614"/>
        <v/>
      </c>
      <c r="KD261" s="386" t="str">
        <f t="shared" si="615"/>
        <v/>
      </c>
      <c r="KE261" s="395"/>
      <c r="KG261" s="387" t="str">
        <f t="shared" si="596"/>
        <v/>
      </c>
      <c r="KH261" s="388" t="str">
        <f t="shared" si="597"/>
        <v/>
      </c>
      <c r="KI261" s="419" t="str">
        <f t="shared" si="598"/>
        <v/>
      </c>
      <c r="KJ261" s="396" t="str">
        <f t="shared" si="599"/>
        <v/>
      </c>
      <c r="KK261" s="390" t="str">
        <f t="shared" si="600"/>
        <v/>
      </c>
      <c r="KL261" s="391" t="str">
        <f t="shared" si="616"/>
        <v/>
      </c>
      <c r="KM261" s="392" t="str">
        <f t="shared" si="601"/>
        <v/>
      </c>
      <c r="KN261" s="393" t="str">
        <f t="shared" si="602"/>
        <v/>
      </c>
      <c r="KO261" s="394" t="str">
        <f t="shared" si="603"/>
        <v/>
      </c>
      <c r="KP261" s="386" t="str">
        <f t="shared" si="604"/>
        <v/>
      </c>
      <c r="KQ261" s="395"/>
    </row>
    <row r="262" spans="1:304" ht="13.5" customHeight="1">
      <c r="A262" s="385"/>
      <c r="B262" s="420" t="s">
        <v>1784</v>
      </c>
      <c r="E262" s="387" t="str">
        <f t="shared" si="729"/>
        <v/>
      </c>
      <c r="F262" s="399"/>
      <c r="G262" s="396"/>
      <c r="H262" s="397"/>
      <c r="I262" s="400"/>
      <c r="J262" s="403"/>
      <c r="K262" s="401"/>
      <c r="L262" s="393"/>
      <c r="M262" s="402"/>
      <c r="O262" s="397"/>
      <c r="Q262" s="387" t="str">
        <f t="shared" si="730"/>
        <v/>
      </c>
      <c r="R262" s="399"/>
      <c r="S262" s="396"/>
      <c r="T262" s="397"/>
      <c r="U262" s="400"/>
      <c r="V262" s="403"/>
      <c r="W262" s="401"/>
      <c r="X262" s="393"/>
      <c r="Y262" s="402"/>
      <c r="AA262" s="397"/>
      <c r="AB262" s="415"/>
      <c r="AC262" s="387" t="str">
        <f t="shared" si="731"/>
        <v/>
      </c>
      <c r="AD262" s="399"/>
      <c r="AE262" s="396"/>
      <c r="AF262" s="397"/>
      <c r="AG262" s="400"/>
      <c r="AH262" s="403"/>
      <c r="AI262" s="401"/>
      <c r="AJ262" s="393"/>
      <c r="AK262" s="402"/>
      <c r="AL262" s="386"/>
      <c r="AM262" s="397"/>
      <c r="AN262" s="386"/>
      <c r="AO262" s="387" t="str">
        <f t="shared" si="732"/>
        <v/>
      </c>
      <c r="AP262" s="399"/>
      <c r="AQ262" s="396"/>
      <c r="AR262" s="397"/>
      <c r="AS262" s="400"/>
      <c r="AT262" s="403"/>
      <c r="AU262" s="401"/>
      <c r="AV262" s="393"/>
      <c r="AW262" s="402"/>
      <c r="AX262" s="386"/>
      <c r="AY262" s="397"/>
      <c r="AZ262" s="415"/>
      <c r="BA262" s="387" t="str">
        <f t="shared" si="733"/>
        <v/>
      </c>
      <c r="BB262" s="399"/>
      <c r="BC262" s="396"/>
      <c r="BD262" s="397"/>
      <c r="BE262" s="400"/>
      <c r="BF262" s="403"/>
      <c r="BG262" s="401"/>
      <c r="BH262" s="393"/>
      <c r="BI262" s="402"/>
      <c r="BJ262" s="386"/>
      <c r="BK262" s="397"/>
      <c r="BL262" s="415"/>
      <c r="BM262" s="387" t="str">
        <f t="shared" si="734"/>
        <v/>
      </c>
      <c r="BN262" s="399"/>
      <c r="BO262" s="396"/>
      <c r="BP262" s="397"/>
      <c r="BQ262" s="400"/>
      <c r="BR262" s="403"/>
      <c r="BS262" s="401"/>
      <c r="BT262" s="393"/>
      <c r="BU262" s="402"/>
      <c r="BV262" s="386"/>
      <c r="BW262" s="397"/>
      <c r="BX262" s="386"/>
      <c r="BY262" s="387" t="str">
        <f t="shared" si="735"/>
        <v/>
      </c>
      <c r="BZ262" s="399"/>
      <c r="CA262" s="396"/>
      <c r="CB262" s="397"/>
      <c r="CC262" s="400"/>
      <c r="CD262" s="403"/>
      <c r="CE262" s="401"/>
      <c r="CF262" s="393"/>
      <c r="CG262" s="402"/>
      <c r="CH262" s="386"/>
      <c r="CI262" s="397"/>
      <c r="CJ262" s="386"/>
      <c r="CK262" s="387" t="str">
        <f t="shared" si="736"/>
        <v/>
      </c>
      <c r="CL262" s="399"/>
      <c r="CM262" s="396"/>
      <c r="CN262" s="397"/>
      <c r="CO262" s="400"/>
      <c r="CP262" s="391" t="str">
        <f t="shared" si="789"/>
        <v/>
      </c>
      <c r="CQ262" s="401"/>
      <c r="CR262" s="393"/>
      <c r="CS262" s="402"/>
      <c r="CT262" s="386"/>
      <c r="CU262" s="397"/>
      <c r="CV262" s="386"/>
      <c r="CW262" s="387" t="str">
        <f t="shared" si="737"/>
        <v/>
      </c>
      <c r="CX262" s="399"/>
      <c r="CY262" s="396"/>
      <c r="CZ262" s="397"/>
      <c r="DA262" s="400"/>
      <c r="DB262" s="391" t="str">
        <f t="shared" si="790"/>
        <v/>
      </c>
      <c r="DC262" s="401"/>
      <c r="DD262" s="393"/>
      <c r="DE262" s="402"/>
      <c r="DF262" s="386"/>
      <c r="DG262" s="397"/>
      <c r="DH262" s="415"/>
      <c r="DI262" s="387" t="str">
        <f t="shared" si="738"/>
        <v/>
      </c>
      <c r="DJ262" s="399"/>
      <c r="DK262" s="396"/>
      <c r="DL262" s="397"/>
      <c r="DM262" s="400"/>
      <c r="DN262" s="391" t="str">
        <f t="shared" si="791"/>
        <v/>
      </c>
      <c r="DO262" s="401"/>
      <c r="DP262" s="393"/>
      <c r="DQ262" s="402"/>
      <c r="DR262" s="386"/>
      <c r="DS262" s="397"/>
      <c r="DT262" s="415"/>
      <c r="DU262" s="387" t="str">
        <f t="shared" si="739"/>
        <v/>
      </c>
      <c r="DV262" s="399"/>
      <c r="DW262" s="396"/>
      <c r="DX262" s="397"/>
      <c r="DY262" s="400"/>
      <c r="DZ262" s="391" t="str">
        <f t="shared" si="792"/>
        <v/>
      </c>
      <c r="EA262" s="401"/>
      <c r="EB262" s="393"/>
      <c r="EC262" s="402"/>
      <c r="ED262" s="386"/>
      <c r="EE262" s="397"/>
      <c r="EF262" s="415"/>
      <c r="EG262" s="387" t="str">
        <f t="shared" si="740"/>
        <v/>
      </c>
      <c r="EH262" s="399"/>
      <c r="EI262" s="396"/>
      <c r="EJ262" s="397"/>
      <c r="EK262" s="400"/>
      <c r="EL262" s="391" t="str">
        <f t="shared" si="793"/>
        <v/>
      </c>
      <c r="EM262" s="401"/>
      <c r="EN262" s="393"/>
      <c r="EO262" s="402"/>
      <c r="EP262" s="386" t="str">
        <f t="shared" si="794"/>
        <v/>
      </c>
      <c r="EQ262" s="397"/>
      <c r="ER262" s="415"/>
      <c r="ES262" s="387" t="str">
        <f t="shared" si="741"/>
        <v/>
      </c>
      <c r="ET262" s="388" t="str">
        <f t="shared" si="795"/>
        <v/>
      </c>
      <c r="EU262" s="396"/>
      <c r="EV262" s="397"/>
      <c r="EW262" s="400"/>
      <c r="EX262" s="391" t="str">
        <f t="shared" si="796"/>
        <v/>
      </c>
      <c r="EY262" s="401"/>
      <c r="EZ262" s="393"/>
      <c r="FA262" s="402"/>
      <c r="FB262" s="386"/>
      <c r="FC262" s="397"/>
      <c r="FD262" s="415"/>
      <c r="FE262" s="387" t="str">
        <f t="shared" si="742"/>
        <v/>
      </c>
      <c r="FF262" s="388" t="str">
        <f t="shared" si="797"/>
        <v/>
      </c>
      <c r="FG262" s="396"/>
      <c r="FH262" s="397"/>
      <c r="FI262" s="400"/>
      <c r="FJ262" s="391" t="str">
        <f t="shared" si="827"/>
        <v/>
      </c>
      <c r="FK262" s="401"/>
      <c r="FL262" s="393"/>
      <c r="FM262" s="402"/>
      <c r="FN262" s="386"/>
      <c r="FO262" s="397"/>
      <c r="FP262" s="415"/>
      <c r="FQ262" s="387" t="str">
        <f t="shared" si="743"/>
        <v/>
      </c>
      <c r="FR262" s="388" t="str">
        <f t="shared" si="829"/>
        <v/>
      </c>
      <c r="FS262" s="396"/>
      <c r="FT262" s="397"/>
      <c r="FU262" s="400"/>
      <c r="FV262" s="391" t="str">
        <f t="shared" si="828"/>
        <v/>
      </c>
      <c r="FW262" s="401"/>
      <c r="FX262" s="393"/>
      <c r="FY262" s="402"/>
      <c r="FZ262" s="386"/>
      <c r="GA262" s="397"/>
      <c r="GB262" s="415"/>
      <c r="GC262" s="387" t="str">
        <f t="shared" si="744"/>
        <v/>
      </c>
      <c r="GD262" s="388" t="str">
        <f t="shared" si="830"/>
        <v/>
      </c>
      <c r="GE262" s="396"/>
      <c r="GF262" s="397"/>
      <c r="GG262" s="400"/>
      <c r="GH262" s="391" t="str">
        <f t="shared" si="812"/>
        <v/>
      </c>
      <c r="GI262" s="401"/>
      <c r="GJ262" s="393"/>
      <c r="GK262" s="402"/>
      <c r="GL262" s="386"/>
      <c r="GM262" s="397"/>
      <c r="GN262" s="415"/>
      <c r="GO262" s="387" t="str">
        <f t="shared" si="745"/>
        <v/>
      </c>
      <c r="GP262" s="388" t="str">
        <f t="shared" si="831"/>
        <v/>
      </c>
      <c r="GQ262" s="396"/>
      <c r="GR262" s="397"/>
      <c r="GS262" s="390" t="str">
        <f t="shared" si="814"/>
        <v/>
      </c>
      <c r="GT262" s="391" t="str">
        <f t="shared" si="815"/>
        <v/>
      </c>
      <c r="GU262" s="392" t="str">
        <f t="shared" si="816"/>
        <v/>
      </c>
      <c r="GV262" s="393" t="str">
        <f t="shared" si="817"/>
        <v/>
      </c>
      <c r="GW262" s="394" t="str">
        <f t="shared" si="818"/>
        <v/>
      </c>
      <c r="GX262" s="386" t="str">
        <f t="shared" si="819"/>
        <v/>
      </c>
      <c r="GY262" s="395"/>
      <c r="GZ262" s="415"/>
      <c r="HA262" s="387" t="str">
        <f t="shared" si="746"/>
        <v/>
      </c>
      <c r="HB262" s="388" t="str">
        <f t="shared" si="832"/>
        <v/>
      </c>
      <c r="HC262" s="396"/>
      <c r="HD262" s="397"/>
      <c r="HE262" s="390" t="str">
        <f t="shared" si="821"/>
        <v/>
      </c>
      <c r="HF262" s="391" t="str">
        <f t="shared" si="822"/>
        <v/>
      </c>
      <c r="HG262" s="392" t="str">
        <f t="shared" si="823"/>
        <v/>
      </c>
      <c r="HH262" s="393" t="str">
        <f t="shared" si="824"/>
        <v/>
      </c>
      <c r="HI262" s="394" t="str">
        <f t="shared" si="825"/>
        <v/>
      </c>
      <c r="HJ262" s="386" t="str">
        <f t="shared" si="826"/>
        <v/>
      </c>
      <c r="HK262" s="397"/>
      <c r="HM262" s="387" t="str">
        <f t="shared" si="747"/>
        <v/>
      </c>
      <c r="HN262" s="388" t="s">
        <v>292</v>
      </c>
      <c r="HO262" s="396"/>
      <c r="HP262" s="389"/>
      <c r="HQ262" s="390" t="s">
        <v>292</v>
      </c>
      <c r="HR262" s="391" t="s">
        <v>292</v>
      </c>
      <c r="HS262" s="392" t="s">
        <v>292</v>
      </c>
      <c r="HT262" s="393" t="s">
        <v>292</v>
      </c>
      <c r="HU262" s="394" t="s">
        <v>292</v>
      </c>
      <c r="HV262" s="386" t="s">
        <v>292</v>
      </c>
      <c r="HW262" s="395"/>
      <c r="HY262" s="387">
        <f t="shared" si="748"/>
        <v>41269</v>
      </c>
      <c r="HZ262" s="388" t="s">
        <v>1472</v>
      </c>
      <c r="IA262" s="419">
        <v>41183</v>
      </c>
      <c r="IB262" s="419">
        <v>41269</v>
      </c>
      <c r="IC262" s="390" t="s">
        <v>982</v>
      </c>
      <c r="ID262" s="391" t="s">
        <v>983</v>
      </c>
      <c r="IE262" s="392" t="s">
        <v>615</v>
      </c>
      <c r="IF262" s="393" t="s">
        <v>1336</v>
      </c>
      <c r="IG262" s="394" t="s">
        <v>984</v>
      </c>
      <c r="IH262" s="386" t="s">
        <v>292</v>
      </c>
      <c r="II262" s="395"/>
      <c r="IJ262" s="420"/>
      <c r="IK262" s="387" t="str">
        <f t="shared" si="749"/>
        <v/>
      </c>
      <c r="IL262" s="388" t="s">
        <v>292</v>
      </c>
      <c r="IO262" s="390" t="s">
        <v>292</v>
      </c>
      <c r="IP262" s="391" t="s">
        <v>292</v>
      </c>
      <c r="IQ262" s="392" t="s">
        <v>292</v>
      </c>
      <c r="IR262" s="393" t="s">
        <v>292</v>
      </c>
      <c r="IS262" s="394" t="s">
        <v>292</v>
      </c>
      <c r="IT262" s="386" t="s">
        <v>292</v>
      </c>
      <c r="IU262" s="395"/>
      <c r="IV262" s="364" t="s">
        <v>292</v>
      </c>
      <c r="IW262" s="387" t="str">
        <f t="shared" si="704"/>
        <v/>
      </c>
      <c r="IX262" s="388" t="str">
        <f t="shared" si="705"/>
        <v/>
      </c>
      <c r="IY262" s="419" t="str">
        <f t="shared" si="706"/>
        <v/>
      </c>
      <c r="IZ262" s="396" t="str">
        <f t="shared" si="707"/>
        <v/>
      </c>
      <c r="JA262" s="390" t="str">
        <f t="shared" si="708"/>
        <v/>
      </c>
      <c r="JB262" s="391" t="str">
        <f t="shared" si="709"/>
        <v/>
      </c>
      <c r="JC262" s="392" t="str">
        <f t="shared" si="710"/>
        <v/>
      </c>
      <c r="JD262" s="393" t="str">
        <f t="shared" si="711"/>
        <v/>
      </c>
      <c r="JE262" s="394" t="str">
        <f t="shared" si="687"/>
        <v/>
      </c>
      <c r="JF262" s="386" t="str">
        <f t="shared" si="712"/>
        <v/>
      </c>
      <c r="JG262" s="395"/>
      <c r="JH262" s="420" t="s">
        <v>292</v>
      </c>
      <c r="JI262" s="387" t="str">
        <f t="shared" si="619"/>
        <v/>
      </c>
      <c r="JJ262" s="388" t="str">
        <f t="shared" si="620"/>
        <v/>
      </c>
      <c r="JK262" s="419" t="str">
        <f t="shared" si="621"/>
        <v/>
      </c>
      <c r="JL262" s="396" t="str">
        <f t="shared" si="622"/>
        <v/>
      </c>
      <c r="JM262" s="390" t="str">
        <f t="shared" si="623"/>
        <v/>
      </c>
      <c r="JN262" s="391" t="str">
        <f t="shared" si="624"/>
        <v/>
      </c>
      <c r="JO262" s="392" t="str">
        <f t="shared" si="625"/>
        <v/>
      </c>
      <c r="JP262" s="393" t="str">
        <f t="shared" si="626"/>
        <v/>
      </c>
      <c r="JQ262" s="394" t="str">
        <f t="shared" si="627"/>
        <v/>
      </c>
      <c r="JR262" s="386" t="str">
        <f t="shared" si="628"/>
        <v/>
      </c>
      <c r="JS262" s="395"/>
      <c r="JT262" s="420" t="s">
        <v>292</v>
      </c>
      <c r="JU262" s="387" t="str">
        <f t="shared" si="606"/>
        <v/>
      </c>
      <c r="JV262" s="388" t="str">
        <f t="shared" si="607"/>
        <v/>
      </c>
      <c r="JW262" s="419" t="str">
        <f t="shared" si="608"/>
        <v/>
      </c>
      <c r="JX262" s="396" t="str">
        <f t="shared" si="609"/>
        <v/>
      </c>
      <c r="JY262" s="390" t="str">
        <f t="shared" si="610"/>
        <v/>
      </c>
      <c r="JZ262" s="391" t="str">
        <f t="shared" si="611"/>
        <v/>
      </c>
      <c r="KA262" s="392" t="str">
        <f t="shared" si="612"/>
        <v/>
      </c>
      <c r="KB262" s="393" t="str">
        <f t="shared" si="613"/>
        <v/>
      </c>
      <c r="KC262" s="394" t="str">
        <f t="shared" si="614"/>
        <v/>
      </c>
      <c r="KD262" s="386" t="str">
        <f t="shared" si="615"/>
        <v/>
      </c>
      <c r="KE262" s="395"/>
      <c r="KG262" s="387" t="str">
        <f t="shared" si="596"/>
        <v/>
      </c>
      <c r="KH262" s="388" t="str">
        <f t="shared" si="597"/>
        <v/>
      </c>
      <c r="KI262" s="419" t="str">
        <f t="shared" si="598"/>
        <v/>
      </c>
      <c r="KJ262" s="396" t="str">
        <f t="shared" si="599"/>
        <v/>
      </c>
      <c r="KK262" s="390" t="str">
        <f t="shared" si="600"/>
        <v/>
      </c>
      <c r="KL262" s="391" t="str">
        <f t="shared" si="616"/>
        <v/>
      </c>
      <c r="KM262" s="392" t="str">
        <f t="shared" si="601"/>
        <v/>
      </c>
      <c r="KN262" s="393" t="str">
        <f t="shared" si="602"/>
        <v/>
      </c>
      <c r="KO262" s="394" t="str">
        <f t="shared" si="603"/>
        <v/>
      </c>
      <c r="KP262" s="386" t="str">
        <f t="shared" si="604"/>
        <v/>
      </c>
      <c r="KQ262" s="395"/>
    </row>
    <row r="263" spans="1:304" ht="13.5" customHeight="1">
      <c r="A263" s="385"/>
      <c r="B263" s="420" t="s">
        <v>1479</v>
      </c>
      <c r="E263" s="387" t="str">
        <f t="shared" si="729"/>
        <v/>
      </c>
      <c r="F263" s="399"/>
      <c r="G263" s="396"/>
      <c r="H263" s="397"/>
      <c r="I263" s="400"/>
      <c r="J263" s="403"/>
      <c r="K263" s="401"/>
      <c r="L263" s="393"/>
      <c r="M263" s="402"/>
      <c r="O263" s="397"/>
      <c r="Q263" s="387" t="str">
        <f t="shared" si="730"/>
        <v/>
      </c>
      <c r="R263" s="399"/>
      <c r="S263" s="396"/>
      <c r="T263" s="397"/>
      <c r="U263" s="400"/>
      <c r="V263" s="403"/>
      <c r="W263" s="401"/>
      <c r="X263" s="393"/>
      <c r="Y263" s="402"/>
      <c r="AA263" s="397"/>
      <c r="AB263" s="415"/>
      <c r="AC263" s="387" t="str">
        <f t="shared" si="731"/>
        <v/>
      </c>
      <c r="AD263" s="399"/>
      <c r="AE263" s="396"/>
      <c r="AF263" s="397"/>
      <c r="AG263" s="400"/>
      <c r="AH263" s="403"/>
      <c r="AI263" s="401"/>
      <c r="AJ263" s="393"/>
      <c r="AK263" s="402"/>
      <c r="AL263" s="386"/>
      <c r="AM263" s="397"/>
      <c r="AN263" s="386"/>
      <c r="AO263" s="387" t="str">
        <f t="shared" si="732"/>
        <v/>
      </c>
      <c r="AP263" s="399"/>
      <c r="AQ263" s="396"/>
      <c r="AR263" s="397"/>
      <c r="AS263" s="400"/>
      <c r="AT263" s="403"/>
      <c r="AU263" s="401"/>
      <c r="AV263" s="393"/>
      <c r="AW263" s="402"/>
      <c r="AX263" s="386"/>
      <c r="AY263" s="397"/>
      <c r="AZ263" s="415"/>
      <c r="BA263" s="387" t="str">
        <f t="shared" si="733"/>
        <v/>
      </c>
      <c r="BB263" s="399"/>
      <c r="BC263" s="396"/>
      <c r="BD263" s="397"/>
      <c r="BE263" s="400"/>
      <c r="BF263" s="403"/>
      <c r="BG263" s="401"/>
      <c r="BH263" s="393"/>
      <c r="BI263" s="402"/>
      <c r="BJ263" s="386"/>
      <c r="BK263" s="397"/>
      <c r="BL263" s="415"/>
      <c r="BM263" s="387" t="str">
        <f t="shared" si="734"/>
        <v/>
      </c>
      <c r="BN263" s="399"/>
      <c r="BO263" s="396"/>
      <c r="BP263" s="397"/>
      <c r="BQ263" s="400"/>
      <c r="BR263" s="403"/>
      <c r="BS263" s="401"/>
      <c r="BT263" s="393"/>
      <c r="BU263" s="402"/>
      <c r="BV263" s="386"/>
      <c r="BW263" s="397"/>
      <c r="BX263" s="386"/>
      <c r="BY263" s="387" t="str">
        <f t="shared" si="735"/>
        <v/>
      </c>
      <c r="BZ263" s="399"/>
      <c r="CA263" s="396"/>
      <c r="CB263" s="397"/>
      <c r="CC263" s="400"/>
      <c r="CD263" s="403"/>
      <c r="CE263" s="401"/>
      <c r="CF263" s="393"/>
      <c r="CG263" s="402"/>
      <c r="CH263" s="386"/>
      <c r="CI263" s="397"/>
      <c r="CJ263" s="386"/>
      <c r="CK263" s="387" t="str">
        <f t="shared" si="736"/>
        <v/>
      </c>
      <c r="CL263" s="399"/>
      <c r="CM263" s="396"/>
      <c r="CN263" s="397"/>
      <c r="CO263" s="400"/>
      <c r="CP263" s="391" t="str">
        <f t="shared" si="789"/>
        <v/>
      </c>
      <c r="CQ263" s="401"/>
      <c r="CR263" s="393"/>
      <c r="CS263" s="402"/>
      <c r="CT263" s="386"/>
      <c r="CU263" s="397"/>
      <c r="CV263" s="386"/>
      <c r="CW263" s="387" t="str">
        <f t="shared" si="737"/>
        <v/>
      </c>
      <c r="CX263" s="399"/>
      <c r="CY263" s="396"/>
      <c r="CZ263" s="397"/>
      <c r="DA263" s="400"/>
      <c r="DB263" s="391" t="str">
        <f t="shared" si="790"/>
        <v/>
      </c>
      <c r="DC263" s="401"/>
      <c r="DD263" s="393"/>
      <c r="DE263" s="402"/>
      <c r="DF263" s="386"/>
      <c r="DG263" s="397"/>
      <c r="DH263" s="415"/>
      <c r="DI263" s="387" t="str">
        <f t="shared" si="738"/>
        <v/>
      </c>
      <c r="DJ263" s="399"/>
      <c r="DK263" s="396"/>
      <c r="DL263" s="397"/>
      <c r="DM263" s="400"/>
      <c r="DN263" s="391" t="str">
        <f t="shared" si="791"/>
        <v/>
      </c>
      <c r="DO263" s="401"/>
      <c r="DP263" s="393"/>
      <c r="DQ263" s="402"/>
      <c r="DR263" s="386"/>
      <c r="DS263" s="397"/>
      <c r="DT263" s="415"/>
      <c r="DU263" s="387" t="str">
        <f t="shared" si="739"/>
        <v/>
      </c>
      <c r="DV263" s="399"/>
      <c r="DW263" s="396"/>
      <c r="DX263" s="397"/>
      <c r="DY263" s="400"/>
      <c r="DZ263" s="391" t="str">
        <f t="shared" si="792"/>
        <v/>
      </c>
      <c r="EA263" s="401"/>
      <c r="EB263" s="393"/>
      <c r="EC263" s="402"/>
      <c r="ED263" s="386"/>
      <c r="EE263" s="397"/>
      <c r="EF263" s="415"/>
      <c r="EG263" s="387" t="str">
        <f t="shared" si="740"/>
        <v/>
      </c>
      <c r="EH263" s="399"/>
      <c r="EI263" s="396"/>
      <c r="EJ263" s="397"/>
      <c r="EK263" s="400"/>
      <c r="EL263" s="391" t="str">
        <f t="shared" si="793"/>
        <v/>
      </c>
      <c r="EM263" s="401"/>
      <c r="EN263" s="393"/>
      <c r="EO263" s="402"/>
      <c r="EP263" s="386" t="str">
        <f t="shared" si="794"/>
        <v/>
      </c>
      <c r="EQ263" s="397"/>
      <c r="ER263" s="415"/>
      <c r="ES263" s="387" t="str">
        <f t="shared" si="741"/>
        <v/>
      </c>
      <c r="ET263" s="388" t="str">
        <f t="shared" si="795"/>
        <v/>
      </c>
      <c r="EU263" s="396"/>
      <c r="EV263" s="397"/>
      <c r="EW263" s="400"/>
      <c r="EX263" s="391" t="str">
        <f t="shared" si="796"/>
        <v/>
      </c>
      <c r="EY263" s="401"/>
      <c r="EZ263" s="393"/>
      <c r="FA263" s="402"/>
      <c r="FB263" s="386"/>
      <c r="FC263" s="397"/>
      <c r="FD263" s="415"/>
      <c r="FE263" s="387" t="str">
        <f t="shared" si="742"/>
        <v/>
      </c>
      <c r="FF263" s="388" t="str">
        <f t="shared" si="797"/>
        <v/>
      </c>
      <c r="FG263" s="396"/>
      <c r="FH263" s="397"/>
      <c r="FI263" s="400"/>
      <c r="FJ263" s="391" t="str">
        <f t="shared" si="827"/>
        <v/>
      </c>
      <c r="FK263" s="401"/>
      <c r="FL263" s="393"/>
      <c r="FM263" s="402"/>
      <c r="FN263" s="386"/>
      <c r="FO263" s="397"/>
      <c r="FP263" s="415"/>
      <c r="FQ263" s="387" t="str">
        <f t="shared" si="743"/>
        <v/>
      </c>
      <c r="FR263" s="388" t="str">
        <f t="shared" si="829"/>
        <v/>
      </c>
      <c r="FS263" s="396"/>
      <c r="FT263" s="397"/>
      <c r="FU263" s="400"/>
      <c r="FV263" s="391" t="str">
        <f t="shared" si="828"/>
        <v/>
      </c>
      <c r="FW263" s="401"/>
      <c r="FX263" s="393"/>
      <c r="FY263" s="402"/>
      <c r="FZ263" s="386"/>
      <c r="GA263" s="397"/>
      <c r="GB263" s="415"/>
      <c r="GC263" s="387" t="str">
        <f t="shared" si="744"/>
        <v/>
      </c>
      <c r="GD263" s="388" t="str">
        <f t="shared" si="830"/>
        <v/>
      </c>
      <c r="GE263" s="396"/>
      <c r="GF263" s="397"/>
      <c r="GG263" s="400"/>
      <c r="GH263" s="391" t="str">
        <f t="shared" si="812"/>
        <v/>
      </c>
      <c r="GI263" s="401"/>
      <c r="GJ263" s="393"/>
      <c r="GK263" s="402"/>
      <c r="GL263" s="386"/>
      <c r="GM263" s="397"/>
      <c r="GN263" s="415"/>
      <c r="GO263" s="387" t="str">
        <f t="shared" si="745"/>
        <v/>
      </c>
      <c r="GP263" s="388" t="str">
        <f t="shared" si="831"/>
        <v/>
      </c>
      <c r="GQ263" s="396"/>
      <c r="GR263" s="397"/>
      <c r="GS263" s="390" t="str">
        <f t="shared" si="814"/>
        <v/>
      </c>
      <c r="GT263" s="391" t="str">
        <f t="shared" si="815"/>
        <v/>
      </c>
      <c r="GU263" s="392" t="str">
        <f t="shared" si="816"/>
        <v/>
      </c>
      <c r="GV263" s="393" t="str">
        <f t="shared" si="817"/>
        <v/>
      </c>
      <c r="GW263" s="394" t="str">
        <f t="shared" si="818"/>
        <v/>
      </c>
      <c r="GX263" s="386" t="str">
        <f t="shared" si="819"/>
        <v/>
      </c>
      <c r="GY263" s="395"/>
      <c r="GZ263" s="415"/>
      <c r="HA263" s="387" t="str">
        <f t="shared" si="746"/>
        <v/>
      </c>
      <c r="HB263" s="388" t="str">
        <f t="shared" si="832"/>
        <v/>
      </c>
      <c r="HC263" s="396"/>
      <c r="HD263" s="397"/>
      <c r="HE263" s="390" t="str">
        <f t="shared" si="821"/>
        <v/>
      </c>
      <c r="HF263" s="391" t="str">
        <f t="shared" si="822"/>
        <v/>
      </c>
      <c r="HG263" s="392" t="str">
        <f t="shared" si="823"/>
        <v/>
      </c>
      <c r="HH263" s="393" t="str">
        <f t="shared" si="824"/>
        <v/>
      </c>
      <c r="HI263" s="394" t="str">
        <f t="shared" si="825"/>
        <v/>
      </c>
      <c r="HJ263" s="386" t="str">
        <f t="shared" si="826"/>
        <v/>
      </c>
      <c r="HK263" s="397"/>
      <c r="HM263" s="387">
        <f t="shared" si="747"/>
        <v>40788</v>
      </c>
      <c r="HN263" s="388" t="s">
        <v>1471</v>
      </c>
      <c r="HO263" s="389">
        <v>40721</v>
      </c>
      <c r="HP263" s="389">
        <v>40788</v>
      </c>
      <c r="HQ263" s="390" t="s">
        <v>1542</v>
      </c>
      <c r="HR263" s="391" t="s">
        <v>1543</v>
      </c>
      <c r="HS263" s="392" t="s">
        <v>615</v>
      </c>
      <c r="HT263" s="393" t="s">
        <v>1336</v>
      </c>
      <c r="HU263" s="394" t="s">
        <v>1544</v>
      </c>
      <c r="HV263" s="386" t="s">
        <v>292</v>
      </c>
      <c r="HW263" s="395"/>
      <c r="HX263" s="420"/>
      <c r="HY263" s="387">
        <f t="shared" si="748"/>
        <v>41269</v>
      </c>
      <c r="HZ263" s="388" t="s">
        <v>1472</v>
      </c>
      <c r="IA263" s="419">
        <v>40788</v>
      </c>
      <c r="IB263" s="419">
        <v>41183</v>
      </c>
      <c r="IC263" s="390" t="s">
        <v>1542</v>
      </c>
      <c r="ID263" s="391" t="s">
        <v>1543</v>
      </c>
      <c r="IE263" s="392" t="s">
        <v>615</v>
      </c>
      <c r="IF263" s="393" t="s">
        <v>1336</v>
      </c>
      <c r="IG263" s="394" t="s">
        <v>1544</v>
      </c>
      <c r="IH263" s="386" t="s">
        <v>292</v>
      </c>
      <c r="II263" s="395"/>
      <c r="IJ263" s="420"/>
      <c r="IK263" s="387" t="str">
        <f t="shared" si="749"/>
        <v/>
      </c>
      <c r="IL263" s="388" t="s">
        <v>292</v>
      </c>
      <c r="IM263" s="419"/>
      <c r="IN263" s="419"/>
      <c r="IO263" s="390" t="s">
        <v>292</v>
      </c>
      <c r="IP263" s="391" t="s">
        <v>292</v>
      </c>
      <c r="IQ263" s="392" t="s">
        <v>292</v>
      </c>
      <c r="IR263" s="393" t="s">
        <v>292</v>
      </c>
      <c r="IS263" s="394" t="s">
        <v>292</v>
      </c>
      <c r="IT263" s="386" t="s">
        <v>292</v>
      </c>
      <c r="IU263" s="395"/>
      <c r="IV263" s="420" t="s">
        <v>292</v>
      </c>
      <c r="IW263" s="387" t="str">
        <f t="shared" si="704"/>
        <v/>
      </c>
      <c r="IX263" s="388" t="str">
        <f t="shared" si="705"/>
        <v/>
      </c>
      <c r="IY263" s="419" t="str">
        <f t="shared" si="706"/>
        <v/>
      </c>
      <c r="IZ263" s="396" t="str">
        <f t="shared" si="707"/>
        <v/>
      </c>
      <c r="JA263" s="390" t="str">
        <f t="shared" si="708"/>
        <v/>
      </c>
      <c r="JB263" s="391" t="str">
        <f t="shared" si="709"/>
        <v/>
      </c>
      <c r="JC263" s="392" t="str">
        <f t="shared" si="710"/>
        <v/>
      </c>
      <c r="JD263" s="393" t="str">
        <f t="shared" si="711"/>
        <v/>
      </c>
      <c r="JE263" s="394" t="str">
        <f t="shared" si="687"/>
        <v/>
      </c>
      <c r="JF263" s="386" t="str">
        <f t="shared" si="712"/>
        <v/>
      </c>
      <c r="JG263" s="395"/>
      <c r="JH263" s="420" t="s">
        <v>292</v>
      </c>
      <c r="JI263" s="387" t="str">
        <f t="shared" si="619"/>
        <v/>
      </c>
      <c r="JJ263" s="388" t="str">
        <f t="shared" si="620"/>
        <v/>
      </c>
      <c r="JK263" s="419" t="str">
        <f t="shared" si="621"/>
        <v/>
      </c>
      <c r="JL263" s="396" t="str">
        <f t="shared" si="622"/>
        <v/>
      </c>
      <c r="JM263" s="390" t="str">
        <f t="shared" si="623"/>
        <v/>
      </c>
      <c r="JN263" s="391" t="str">
        <f t="shared" si="624"/>
        <v/>
      </c>
      <c r="JO263" s="392" t="str">
        <f t="shared" si="625"/>
        <v/>
      </c>
      <c r="JP263" s="393" t="str">
        <f t="shared" si="626"/>
        <v/>
      </c>
      <c r="JQ263" s="394" t="str">
        <f t="shared" si="627"/>
        <v/>
      </c>
      <c r="JR263" s="386" t="str">
        <f t="shared" si="628"/>
        <v/>
      </c>
      <c r="JS263" s="395"/>
      <c r="JT263" s="420" t="s">
        <v>292</v>
      </c>
      <c r="JU263" s="387" t="str">
        <f t="shared" si="606"/>
        <v/>
      </c>
      <c r="JV263" s="388" t="str">
        <f t="shared" si="607"/>
        <v/>
      </c>
      <c r="JW263" s="419" t="str">
        <f t="shared" si="608"/>
        <v/>
      </c>
      <c r="JX263" s="396" t="str">
        <f t="shared" si="609"/>
        <v/>
      </c>
      <c r="JY263" s="390" t="str">
        <f t="shared" si="610"/>
        <v/>
      </c>
      <c r="JZ263" s="391" t="str">
        <f t="shared" si="611"/>
        <v/>
      </c>
      <c r="KA263" s="392" t="str">
        <f t="shared" si="612"/>
        <v/>
      </c>
      <c r="KB263" s="393" t="str">
        <f t="shared" si="613"/>
        <v/>
      </c>
      <c r="KC263" s="394" t="str">
        <f t="shared" si="614"/>
        <v/>
      </c>
      <c r="KD263" s="386" t="str">
        <f t="shared" si="615"/>
        <v/>
      </c>
      <c r="KE263" s="395"/>
      <c r="KF263" s="420"/>
      <c r="KG263" s="387" t="str">
        <f t="shared" si="596"/>
        <v/>
      </c>
      <c r="KH263" s="388" t="str">
        <f t="shared" si="597"/>
        <v/>
      </c>
      <c r="KI263" s="419" t="str">
        <f t="shared" si="598"/>
        <v/>
      </c>
      <c r="KJ263" s="396" t="str">
        <f t="shared" si="599"/>
        <v/>
      </c>
      <c r="KK263" s="390" t="str">
        <f t="shared" si="600"/>
        <v/>
      </c>
      <c r="KL263" s="391" t="str">
        <f t="shared" si="616"/>
        <v/>
      </c>
      <c r="KM263" s="392" t="str">
        <f t="shared" si="601"/>
        <v/>
      </c>
      <c r="KN263" s="393" t="str">
        <f t="shared" si="602"/>
        <v/>
      </c>
      <c r="KO263" s="394" t="str">
        <f t="shared" si="603"/>
        <v/>
      </c>
      <c r="KP263" s="386" t="str">
        <f t="shared" si="604"/>
        <v/>
      </c>
      <c r="KQ263" s="395"/>
      <c r="KR263" s="420"/>
    </row>
    <row r="264" spans="1:304" ht="13.5" customHeight="1">
      <c r="A264" s="385"/>
      <c r="B264" s="420" t="s">
        <v>1479</v>
      </c>
      <c r="E264" s="387" t="str">
        <f t="shared" si="729"/>
        <v/>
      </c>
      <c r="F264" s="399"/>
      <c r="G264" s="396"/>
      <c r="H264" s="397"/>
      <c r="I264" s="400"/>
      <c r="J264" s="403"/>
      <c r="K264" s="401"/>
      <c r="L264" s="393"/>
      <c r="M264" s="402"/>
      <c r="O264" s="397"/>
      <c r="Q264" s="387" t="str">
        <f t="shared" si="730"/>
        <v/>
      </c>
      <c r="R264" s="399"/>
      <c r="S264" s="396"/>
      <c r="T264" s="397"/>
      <c r="U264" s="400"/>
      <c r="V264" s="403"/>
      <c r="W264" s="401"/>
      <c r="X264" s="393"/>
      <c r="Y264" s="402"/>
      <c r="AA264" s="397"/>
      <c r="AB264" s="415"/>
      <c r="AC264" s="387" t="str">
        <f t="shared" si="731"/>
        <v/>
      </c>
      <c r="AD264" s="399"/>
      <c r="AE264" s="396"/>
      <c r="AF264" s="397"/>
      <c r="AG264" s="400"/>
      <c r="AH264" s="403"/>
      <c r="AI264" s="401"/>
      <c r="AJ264" s="393"/>
      <c r="AK264" s="402"/>
      <c r="AL264" s="386"/>
      <c r="AM264" s="397"/>
      <c r="AN264" s="386"/>
      <c r="AO264" s="387" t="str">
        <f t="shared" si="732"/>
        <v/>
      </c>
      <c r="AP264" s="399"/>
      <c r="AQ264" s="396"/>
      <c r="AR264" s="397"/>
      <c r="AS264" s="400"/>
      <c r="AT264" s="403"/>
      <c r="AU264" s="401"/>
      <c r="AV264" s="393"/>
      <c r="AW264" s="402"/>
      <c r="AX264" s="386"/>
      <c r="AY264" s="397"/>
      <c r="AZ264" s="415"/>
      <c r="BA264" s="387" t="str">
        <f t="shared" si="733"/>
        <v/>
      </c>
      <c r="BB264" s="399"/>
      <c r="BC264" s="396"/>
      <c r="BD264" s="397"/>
      <c r="BE264" s="400"/>
      <c r="BF264" s="403"/>
      <c r="BG264" s="401"/>
      <c r="BH264" s="393"/>
      <c r="BI264" s="402"/>
      <c r="BJ264" s="386"/>
      <c r="BK264" s="397"/>
      <c r="BL264" s="415"/>
      <c r="BM264" s="387" t="str">
        <f t="shared" si="734"/>
        <v/>
      </c>
      <c r="BN264" s="399"/>
      <c r="BO264" s="396"/>
      <c r="BP264" s="397"/>
      <c r="BQ264" s="400"/>
      <c r="BR264" s="403"/>
      <c r="BS264" s="401"/>
      <c r="BT264" s="393"/>
      <c r="BU264" s="402"/>
      <c r="BV264" s="386"/>
      <c r="BW264" s="397"/>
      <c r="BX264" s="386"/>
      <c r="BY264" s="387" t="str">
        <f t="shared" si="735"/>
        <v/>
      </c>
      <c r="BZ264" s="399"/>
      <c r="CA264" s="396"/>
      <c r="CB264" s="397"/>
      <c r="CC264" s="400"/>
      <c r="CD264" s="403"/>
      <c r="CE264" s="401"/>
      <c r="CF264" s="393"/>
      <c r="CG264" s="402"/>
      <c r="CH264" s="386"/>
      <c r="CI264" s="397"/>
      <c r="CJ264" s="386"/>
      <c r="CK264" s="387" t="str">
        <f t="shared" si="736"/>
        <v/>
      </c>
      <c r="CL264" s="399"/>
      <c r="CM264" s="396"/>
      <c r="CN264" s="397"/>
      <c r="CO264" s="400"/>
      <c r="CP264" s="391" t="str">
        <f t="shared" si="789"/>
        <v/>
      </c>
      <c r="CQ264" s="401"/>
      <c r="CR264" s="393"/>
      <c r="CS264" s="402"/>
      <c r="CT264" s="386"/>
      <c r="CU264" s="397"/>
      <c r="CV264" s="386"/>
      <c r="CW264" s="387" t="str">
        <f t="shared" si="737"/>
        <v/>
      </c>
      <c r="CX264" s="399"/>
      <c r="CY264" s="396"/>
      <c r="CZ264" s="397"/>
      <c r="DA264" s="400"/>
      <c r="DB264" s="391" t="str">
        <f t="shared" si="790"/>
        <v/>
      </c>
      <c r="DC264" s="401"/>
      <c r="DD264" s="393"/>
      <c r="DE264" s="402"/>
      <c r="DF264" s="386"/>
      <c r="DG264" s="397"/>
      <c r="DH264" s="415"/>
      <c r="DI264" s="387" t="str">
        <f t="shared" si="738"/>
        <v/>
      </c>
      <c r="DJ264" s="399"/>
      <c r="DK264" s="396"/>
      <c r="DL264" s="397"/>
      <c r="DM264" s="400"/>
      <c r="DN264" s="391" t="str">
        <f t="shared" si="791"/>
        <v/>
      </c>
      <c r="DO264" s="401"/>
      <c r="DP264" s="393"/>
      <c r="DQ264" s="402"/>
      <c r="DR264" s="386"/>
      <c r="DS264" s="397"/>
      <c r="DT264" s="415"/>
      <c r="DU264" s="387" t="str">
        <f t="shared" si="739"/>
        <v/>
      </c>
      <c r="DV264" s="399"/>
      <c r="DW264" s="396"/>
      <c r="DX264" s="397"/>
      <c r="DY264" s="400"/>
      <c r="DZ264" s="391" t="str">
        <f t="shared" si="792"/>
        <v/>
      </c>
      <c r="EA264" s="401"/>
      <c r="EB264" s="393"/>
      <c r="EC264" s="402"/>
      <c r="ED264" s="386"/>
      <c r="EE264" s="397"/>
      <c r="EF264" s="415"/>
      <c r="EG264" s="387" t="str">
        <f t="shared" si="740"/>
        <v/>
      </c>
      <c r="EH264" s="399"/>
      <c r="EI264" s="396"/>
      <c r="EJ264" s="397"/>
      <c r="EK264" s="400"/>
      <c r="EL264" s="391" t="str">
        <f t="shared" si="793"/>
        <v/>
      </c>
      <c r="EM264" s="401"/>
      <c r="EN264" s="393"/>
      <c r="EO264" s="402"/>
      <c r="EP264" s="386" t="str">
        <f t="shared" si="794"/>
        <v/>
      </c>
      <c r="EQ264" s="397"/>
      <c r="ER264" s="415"/>
      <c r="ES264" s="387" t="str">
        <f t="shared" si="741"/>
        <v/>
      </c>
      <c r="ET264" s="388" t="str">
        <f t="shared" si="795"/>
        <v/>
      </c>
      <c r="EU264" s="396"/>
      <c r="EV264" s="397"/>
      <c r="EW264" s="400"/>
      <c r="EX264" s="391" t="str">
        <f t="shared" si="796"/>
        <v/>
      </c>
      <c r="EY264" s="401"/>
      <c r="EZ264" s="393"/>
      <c r="FA264" s="402"/>
      <c r="FB264" s="386"/>
      <c r="FC264" s="397"/>
      <c r="FD264" s="415"/>
      <c r="FE264" s="387" t="str">
        <f t="shared" si="742"/>
        <v/>
      </c>
      <c r="FF264" s="388" t="str">
        <f t="shared" si="797"/>
        <v/>
      </c>
      <c r="FG264" s="396"/>
      <c r="FH264" s="397"/>
      <c r="FI264" s="400"/>
      <c r="FJ264" s="391" t="str">
        <f t="shared" si="827"/>
        <v/>
      </c>
      <c r="FK264" s="401"/>
      <c r="FL264" s="393"/>
      <c r="FM264" s="402"/>
      <c r="FN264" s="386"/>
      <c r="FO264" s="397"/>
      <c r="FP264" s="415"/>
      <c r="FQ264" s="387" t="str">
        <f t="shared" si="743"/>
        <v/>
      </c>
      <c r="FR264" s="388" t="str">
        <f t="shared" si="829"/>
        <v/>
      </c>
      <c r="FS264" s="396"/>
      <c r="FT264" s="397"/>
      <c r="FU264" s="400"/>
      <c r="FV264" s="391" t="str">
        <f t="shared" si="828"/>
        <v/>
      </c>
      <c r="FW264" s="401"/>
      <c r="FX264" s="393"/>
      <c r="FY264" s="402"/>
      <c r="FZ264" s="386"/>
      <c r="GA264" s="397"/>
      <c r="GB264" s="415"/>
      <c r="GC264" s="387" t="str">
        <f t="shared" si="744"/>
        <v/>
      </c>
      <c r="GD264" s="388" t="str">
        <f t="shared" si="830"/>
        <v/>
      </c>
      <c r="GE264" s="396"/>
      <c r="GF264" s="397"/>
      <c r="GG264" s="400"/>
      <c r="GH264" s="391" t="str">
        <f t="shared" si="812"/>
        <v/>
      </c>
      <c r="GI264" s="401"/>
      <c r="GJ264" s="393"/>
      <c r="GK264" s="402"/>
      <c r="GL264" s="386"/>
      <c r="GM264" s="397"/>
      <c r="GN264" s="415"/>
      <c r="GO264" s="387" t="str">
        <f t="shared" si="745"/>
        <v/>
      </c>
      <c r="GP264" s="388" t="str">
        <f t="shared" si="831"/>
        <v/>
      </c>
      <c r="GQ264" s="396"/>
      <c r="GR264" s="397"/>
      <c r="GS264" s="390" t="str">
        <f t="shared" si="814"/>
        <v/>
      </c>
      <c r="GT264" s="391" t="str">
        <f t="shared" si="815"/>
        <v/>
      </c>
      <c r="GU264" s="392" t="str">
        <f t="shared" si="816"/>
        <v/>
      </c>
      <c r="GV264" s="393" t="str">
        <f t="shared" si="817"/>
        <v/>
      </c>
      <c r="GW264" s="394" t="str">
        <f t="shared" si="818"/>
        <v/>
      </c>
      <c r="GX264" s="386" t="str">
        <f t="shared" si="819"/>
        <v/>
      </c>
      <c r="GY264" s="395"/>
      <c r="GZ264" s="415"/>
      <c r="HA264" s="387" t="str">
        <f t="shared" si="746"/>
        <v/>
      </c>
      <c r="HB264" s="388" t="str">
        <f t="shared" si="832"/>
        <v/>
      </c>
      <c r="HC264" s="396"/>
      <c r="HD264" s="397"/>
      <c r="HE264" s="390" t="str">
        <f t="shared" si="821"/>
        <v/>
      </c>
      <c r="HF264" s="391" t="str">
        <f t="shared" si="822"/>
        <v/>
      </c>
      <c r="HG264" s="392" t="str">
        <f t="shared" si="823"/>
        <v/>
      </c>
      <c r="HH264" s="393" t="str">
        <f t="shared" si="824"/>
        <v/>
      </c>
      <c r="HI264" s="394" t="str">
        <f t="shared" si="825"/>
        <v/>
      </c>
      <c r="HJ264" s="386" t="str">
        <f t="shared" si="826"/>
        <v/>
      </c>
      <c r="HK264" s="397"/>
      <c r="HM264" s="387" t="str">
        <f t="shared" si="747"/>
        <v/>
      </c>
      <c r="HN264" s="388" t="s">
        <v>292</v>
      </c>
      <c r="HO264" s="396"/>
      <c r="HP264" s="389"/>
      <c r="HQ264" s="390" t="s">
        <v>292</v>
      </c>
      <c r="HR264" s="391" t="s">
        <v>292</v>
      </c>
      <c r="HS264" s="392" t="s">
        <v>292</v>
      </c>
      <c r="HT264" s="393" t="s">
        <v>292</v>
      </c>
      <c r="HU264" s="394" t="s">
        <v>292</v>
      </c>
      <c r="HV264" s="386" t="s">
        <v>292</v>
      </c>
      <c r="HW264" s="395"/>
      <c r="HY264" s="387">
        <f t="shared" si="748"/>
        <v>41269</v>
      </c>
      <c r="HZ264" s="388" t="s">
        <v>1472</v>
      </c>
      <c r="IA264" s="419">
        <v>41183</v>
      </c>
      <c r="IB264" s="419">
        <v>41269</v>
      </c>
      <c r="IC264" s="390" t="s">
        <v>1547</v>
      </c>
      <c r="ID264" s="391" t="s">
        <v>1484</v>
      </c>
      <c r="IE264" s="392" t="s">
        <v>615</v>
      </c>
      <c r="IF264" s="393" t="s">
        <v>1336</v>
      </c>
      <c r="IG264" s="394" t="s">
        <v>1548</v>
      </c>
      <c r="IH264" s="386" t="s">
        <v>292</v>
      </c>
      <c r="II264" s="395"/>
      <c r="IJ264" s="420"/>
      <c r="IK264" s="387" t="str">
        <f t="shared" si="749"/>
        <v/>
      </c>
      <c r="IL264" s="388" t="s">
        <v>292</v>
      </c>
      <c r="IM264" s="419"/>
      <c r="IN264" s="419"/>
      <c r="IO264" s="390" t="s">
        <v>292</v>
      </c>
      <c r="IP264" s="391" t="s">
        <v>292</v>
      </c>
      <c r="IQ264" s="392" t="s">
        <v>292</v>
      </c>
      <c r="IR264" s="393" t="s">
        <v>292</v>
      </c>
      <c r="IS264" s="394" t="s">
        <v>292</v>
      </c>
      <c r="IT264" s="386" t="s">
        <v>292</v>
      </c>
      <c r="IU264" s="395"/>
      <c r="IV264" s="420" t="s">
        <v>292</v>
      </c>
      <c r="IW264" s="387" t="str">
        <f t="shared" si="704"/>
        <v/>
      </c>
      <c r="IX264" s="388" t="str">
        <f t="shared" si="705"/>
        <v/>
      </c>
      <c r="IY264" s="419" t="str">
        <f t="shared" si="706"/>
        <v/>
      </c>
      <c r="IZ264" s="396" t="str">
        <f t="shared" si="707"/>
        <v/>
      </c>
      <c r="JA264" s="390" t="str">
        <f t="shared" si="708"/>
        <v/>
      </c>
      <c r="JB264" s="391" t="str">
        <f t="shared" si="709"/>
        <v/>
      </c>
      <c r="JC264" s="392" t="str">
        <f t="shared" si="710"/>
        <v/>
      </c>
      <c r="JD264" s="393" t="str">
        <f t="shared" si="711"/>
        <v/>
      </c>
      <c r="JE264" s="394" t="str">
        <f t="shared" si="687"/>
        <v/>
      </c>
      <c r="JF264" s="386" t="str">
        <f t="shared" si="712"/>
        <v/>
      </c>
      <c r="JG264" s="395"/>
      <c r="JH264" s="420" t="s">
        <v>292</v>
      </c>
      <c r="JI264" s="387" t="str">
        <f t="shared" si="619"/>
        <v/>
      </c>
      <c r="JJ264" s="388" t="str">
        <f t="shared" si="620"/>
        <v/>
      </c>
      <c r="JK264" s="419" t="str">
        <f t="shared" si="621"/>
        <v/>
      </c>
      <c r="JL264" s="396" t="str">
        <f t="shared" si="622"/>
        <v/>
      </c>
      <c r="JM264" s="390" t="str">
        <f t="shared" si="623"/>
        <v/>
      </c>
      <c r="JN264" s="391" t="str">
        <f t="shared" si="624"/>
        <v/>
      </c>
      <c r="JO264" s="392" t="str">
        <f t="shared" si="625"/>
        <v/>
      </c>
      <c r="JP264" s="393" t="str">
        <f t="shared" si="626"/>
        <v/>
      </c>
      <c r="JQ264" s="394" t="str">
        <f t="shared" si="627"/>
        <v/>
      </c>
      <c r="JR264" s="386" t="str">
        <f t="shared" si="628"/>
        <v/>
      </c>
      <c r="JS264" s="395"/>
      <c r="JT264" s="420" t="s">
        <v>292</v>
      </c>
      <c r="JU264" s="387" t="str">
        <f t="shared" si="606"/>
        <v/>
      </c>
      <c r="JV264" s="388" t="str">
        <f t="shared" si="607"/>
        <v/>
      </c>
      <c r="JW264" s="419" t="str">
        <f t="shared" si="608"/>
        <v/>
      </c>
      <c r="JX264" s="396" t="str">
        <f t="shared" si="609"/>
        <v/>
      </c>
      <c r="JY264" s="390" t="str">
        <f t="shared" si="610"/>
        <v/>
      </c>
      <c r="JZ264" s="391" t="str">
        <f t="shared" si="611"/>
        <v/>
      </c>
      <c r="KA264" s="392" t="str">
        <f t="shared" si="612"/>
        <v/>
      </c>
      <c r="KB264" s="393" t="str">
        <f t="shared" si="613"/>
        <v/>
      </c>
      <c r="KC264" s="394" t="str">
        <f t="shared" si="614"/>
        <v/>
      </c>
      <c r="KD264" s="386" t="str">
        <f t="shared" si="615"/>
        <v/>
      </c>
      <c r="KE264" s="395"/>
      <c r="KF264" s="420"/>
      <c r="KG264" s="387" t="str">
        <f t="shared" si="596"/>
        <v/>
      </c>
      <c r="KH264" s="388" t="str">
        <f t="shared" si="597"/>
        <v/>
      </c>
      <c r="KI264" s="419" t="str">
        <f t="shared" si="598"/>
        <v/>
      </c>
      <c r="KJ264" s="396" t="str">
        <f t="shared" si="599"/>
        <v/>
      </c>
      <c r="KK264" s="390" t="str">
        <f t="shared" si="600"/>
        <v/>
      </c>
      <c r="KL264" s="391" t="str">
        <f t="shared" si="616"/>
        <v/>
      </c>
      <c r="KM264" s="392" t="str">
        <f t="shared" si="601"/>
        <v/>
      </c>
      <c r="KN264" s="393" t="str">
        <f t="shared" si="602"/>
        <v/>
      </c>
      <c r="KO264" s="394" t="str">
        <f t="shared" si="603"/>
        <v/>
      </c>
      <c r="KP264" s="386" t="str">
        <f t="shared" si="604"/>
        <v/>
      </c>
      <c r="KQ264" s="395"/>
      <c r="KR264" s="420"/>
    </row>
    <row r="265" spans="1:304" ht="13.5" customHeight="1">
      <c r="A265" s="385"/>
      <c r="B265" s="420" t="s">
        <v>1821</v>
      </c>
      <c r="E265" s="387" t="str">
        <f t="shared" si="729"/>
        <v/>
      </c>
      <c r="F265" s="399"/>
      <c r="G265" s="396"/>
      <c r="H265" s="397"/>
      <c r="I265" s="400"/>
      <c r="J265" s="403"/>
      <c r="K265" s="401"/>
      <c r="L265" s="393"/>
      <c r="M265" s="402"/>
      <c r="O265" s="397"/>
      <c r="Q265" s="387" t="str">
        <f t="shared" si="730"/>
        <v/>
      </c>
      <c r="R265" s="399"/>
      <c r="S265" s="396"/>
      <c r="T265" s="397"/>
      <c r="U265" s="400"/>
      <c r="V265" s="403"/>
      <c r="W265" s="401"/>
      <c r="X265" s="393"/>
      <c r="Y265" s="402"/>
      <c r="AA265" s="397"/>
      <c r="AB265" s="415"/>
      <c r="AC265" s="387" t="str">
        <f t="shared" si="731"/>
        <v/>
      </c>
      <c r="AD265" s="399"/>
      <c r="AE265" s="396"/>
      <c r="AF265" s="397"/>
      <c r="AG265" s="400"/>
      <c r="AH265" s="403"/>
      <c r="AI265" s="401"/>
      <c r="AJ265" s="393"/>
      <c r="AK265" s="402"/>
      <c r="AL265" s="386"/>
      <c r="AM265" s="397"/>
      <c r="AN265" s="386"/>
      <c r="AO265" s="387" t="str">
        <f t="shared" si="732"/>
        <v/>
      </c>
      <c r="AP265" s="399"/>
      <c r="AQ265" s="396"/>
      <c r="AR265" s="397"/>
      <c r="AS265" s="400"/>
      <c r="AT265" s="403"/>
      <c r="AU265" s="401"/>
      <c r="AV265" s="393"/>
      <c r="AW265" s="402"/>
      <c r="AX265" s="386"/>
      <c r="AY265" s="397"/>
      <c r="AZ265" s="415"/>
      <c r="BA265" s="387" t="str">
        <f t="shared" si="733"/>
        <v/>
      </c>
      <c r="BB265" s="399"/>
      <c r="BC265" s="396"/>
      <c r="BD265" s="397"/>
      <c r="BE265" s="400"/>
      <c r="BF265" s="403"/>
      <c r="BG265" s="401"/>
      <c r="BH265" s="393"/>
      <c r="BI265" s="402"/>
      <c r="BJ265" s="386"/>
      <c r="BK265" s="397"/>
      <c r="BL265" s="415"/>
      <c r="BM265" s="387" t="str">
        <f t="shared" si="734"/>
        <v/>
      </c>
      <c r="BN265" s="399"/>
      <c r="BO265" s="396"/>
      <c r="BP265" s="397"/>
      <c r="BQ265" s="400"/>
      <c r="BR265" s="403"/>
      <c r="BS265" s="401"/>
      <c r="BT265" s="393"/>
      <c r="BU265" s="402"/>
      <c r="BV265" s="386"/>
      <c r="BW265" s="397"/>
      <c r="BX265" s="386"/>
      <c r="BY265" s="387" t="str">
        <f t="shared" si="735"/>
        <v/>
      </c>
      <c r="BZ265" s="399"/>
      <c r="CA265" s="396"/>
      <c r="CB265" s="397"/>
      <c r="CC265" s="400"/>
      <c r="CD265" s="403"/>
      <c r="CE265" s="401"/>
      <c r="CF265" s="393"/>
      <c r="CG265" s="402"/>
      <c r="CH265" s="386"/>
      <c r="CI265" s="397"/>
      <c r="CJ265" s="386"/>
      <c r="CK265" s="387" t="str">
        <f t="shared" si="736"/>
        <v/>
      </c>
      <c r="CL265" s="399"/>
      <c r="CM265" s="396"/>
      <c r="CN265" s="397"/>
      <c r="CO265" s="400"/>
      <c r="CP265" s="391" t="str">
        <f t="shared" si="789"/>
        <v/>
      </c>
      <c r="CQ265" s="401"/>
      <c r="CR265" s="393"/>
      <c r="CS265" s="402"/>
      <c r="CT265" s="386"/>
      <c r="CU265" s="397"/>
      <c r="CV265" s="386"/>
      <c r="CW265" s="387" t="str">
        <f t="shared" si="737"/>
        <v/>
      </c>
      <c r="CX265" s="399"/>
      <c r="CY265" s="396"/>
      <c r="CZ265" s="397"/>
      <c r="DA265" s="400"/>
      <c r="DB265" s="391" t="str">
        <f t="shared" si="790"/>
        <v/>
      </c>
      <c r="DC265" s="401"/>
      <c r="DD265" s="393"/>
      <c r="DE265" s="402"/>
      <c r="DF265" s="386"/>
      <c r="DG265" s="397"/>
      <c r="DH265" s="415"/>
      <c r="DI265" s="387" t="str">
        <f t="shared" si="738"/>
        <v/>
      </c>
      <c r="DJ265" s="399"/>
      <c r="DK265" s="396"/>
      <c r="DL265" s="397"/>
      <c r="DM265" s="400"/>
      <c r="DN265" s="391" t="str">
        <f t="shared" si="791"/>
        <v/>
      </c>
      <c r="DO265" s="401"/>
      <c r="DP265" s="393"/>
      <c r="DQ265" s="402"/>
      <c r="DR265" s="386"/>
      <c r="DS265" s="397"/>
      <c r="DT265" s="415"/>
      <c r="DU265" s="387" t="str">
        <f t="shared" si="739"/>
        <v/>
      </c>
      <c r="DV265" s="399"/>
      <c r="DW265" s="396"/>
      <c r="DX265" s="397"/>
      <c r="DY265" s="400"/>
      <c r="DZ265" s="391" t="str">
        <f t="shared" si="792"/>
        <v/>
      </c>
      <c r="EA265" s="401"/>
      <c r="EB265" s="393"/>
      <c r="EC265" s="402"/>
      <c r="ED265" s="386"/>
      <c r="EE265" s="397"/>
      <c r="EF265" s="415"/>
      <c r="EG265" s="387" t="str">
        <f t="shared" si="740"/>
        <v/>
      </c>
      <c r="EH265" s="399"/>
      <c r="EI265" s="396"/>
      <c r="EJ265" s="397"/>
      <c r="EK265" s="400"/>
      <c r="EL265" s="391" t="str">
        <f t="shared" si="793"/>
        <v/>
      </c>
      <c r="EM265" s="401"/>
      <c r="EN265" s="393"/>
      <c r="EO265" s="402"/>
      <c r="EP265" s="386" t="str">
        <f t="shared" si="794"/>
        <v/>
      </c>
      <c r="EQ265" s="397"/>
      <c r="ER265" s="415"/>
      <c r="ES265" s="387" t="str">
        <f t="shared" si="741"/>
        <v/>
      </c>
      <c r="ET265" s="388" t="str">
        <f t="shared" si="795"/>
        <v/>
      </c>
      <c r="EU265" s="396"/>
      <c r="EV265" s="397"/>
      <c r="EW265" s="400"/>
      <c r="EX265" s="391" t="str">
        <f t="shared" si="796"/>
        <v/>
      </c>
      <c r="EY265" s="401"/>
      <c r="EZ265" s="393"/>
      <c r="FA265" s="402"/>
      <c r="FB265" s="386"/>
      <c r="FC265" s="397"/>
      <c r="FD265" s="415"/>
      <c r="FE265" s="387" t="str">
        <f t="shared" si="742"/>
        <v/>
      </c>
      <c r="FF265" s="388" t="str">
        <f t="shared" si="797"/>
        <v/>
      </c>
      <c r="FG265" s="396"/>
      <c r="FH265" s="397"/>
      <c r="FI265" s="400"/>
      <c r="FJ265" s="391" t="str">
        <f t="shared" si="827"/>
        <v/>
      </c>
      <c r="FK265" s="401"/>
      <c r="FL265" s="393"/>
      <c r="FM265" s="402"/>
      <c r="FN265" s="386"/>
      <c r="FO265" s="397"/>
      <c r="FP265" s="415"/>
      <c r="FQ265" s="387" t="str">
        <f t="shared" si="743"/>
        <v/>
      </c>
      <c r="FR265" s="388" t="str">
        <f t="shared" si="829"/>
        <v/>
      </c>
      <c r="FS265" s="396"/>
      <c r="FT265" s="397"/>
      <c r="FU265" s="400"/>
      <c r="FV265" s="391" t="str">
        <f t="shared" si="828"/>
        <v/>
      </c>
      <c r="FW265" s="401"/>
      <c r="FX265" s="393"/>
      <c r="FY265" s="402"/>
      <c r="FZ265" s="386"/>
      <c r="GA265" s="397"/>
      <c r="GB265" s="415"/>
      <c r="GC265" s="387" t="str">
        <f t="shared" si="744"/>
        <v/>
      </c>
      <c r="GD265" s="388" t="str">
        <f t="shared" si="830"/>
        <v/>
      </c>
      <c r="GE265" s="396"/>
      <c r="GF265" s="397"/>
      <c r="GG265" s="400"/>
      <c r="GH265" s="391" t="str">
        <f t="shared" si="812"/>
        <v/>
      </c>
      <c r="GI265" s="401"/>
      <c r="GJ265" s="393"/>
      <c r="GK265" s="402"/>
      <c r="GL265" s="386"/>
      <c r="GM265" s="397"/>
      <c r="GN265" s="415"/>
      <c r="GO265" s="387" t="str">
        <f t="shared" si="745"/>
        <v/>
      </c>
      <c r="GP265" s="388" t="str">
        <f t="shared" si="831"/>
        <v/>
      </c>
      <c r="GQ265" s="396"/>
      <c r="GR265" s="397"/>
      <c r="GS265" s="390" t="str">
        <f t="shared" si="814"/>
        <v/>
      </c>
      <c r="GT265" s="391" t="str">
        <f t="shared" si="815"/>
        <v/>
      </c>
      <c r="GU265" s="392" t="str">
        <f t="shared" si="816"/>
        <v/>
      </c>
      <c r="GV265" s="393" t="str">
        <f t="shared" si="817"/>
        <v/>
      </c>
      <c r="GW265" s="394" t="str">
        <f t="shared" si="818"/>
        <v/>
      </c>
      <c r="GX265" s="386" t="str">
        <f t="shared" si="819"/>
        <v/>
      </c>
      <c r="GY265" s="395"/>
      <c r="GZ265" s="415"/>
      <c r="HA265" s="387" t="str">
        <f t="shared" si="746"/>
        <v/>
      </c>
      <c r="HB265" s="388" t="str">
        <f t="shared" si="832"/>
        <v/>
      </c>
      <c r="HC265" s="396"/>
      <c r="HD265" s="397"/>
      <c r="HE265" s="390" t="str">
        <f t="shared" si="821"/>
        <v/>
      </c>
      <c r="HF265" s="391" t="str">
        <f t="shared" si="822"/>
        <v/>
      </c>
      <c r="HG265" s="392" t="str">
        <f t="shared" si="823"/>
        <v/>
      </c>
      <c r="HH265" s="393" t="str">
        <f t="shared" si="824"/>
        <v/>
      </c>
      <c r="HI265" s="394" t="str">
        <f t="shared" si="825"/>
        <v/>
      </c>
      <c r="HJ265" s="386" t="str">
        <f t="shared" si="826"/>
        <v/>
      </c>
      <c r="HK265" s="397"/>
      <c r="HM265" s="387">
        <f t="shared" si="747"/>
        <v>40788</v>
      </c>
      <c r="HN265" s="388" t="s">
        <v>1471</v>
      </c>
      <c r="HO265" s="389">
        <v>40765</v>
      </c>
      <c r="HP265" s="389">
        <v>40788</v>
      </c>
      <c r="HQ265" s="390" t="s">
        <v>1542</v>
      </c>
      <c r="HR265" s="391" t="s">
        <v>1543</v>
      </c>
      <c r="HS265" s="392" t="s">
        <v>615</v>
      </c>
      <c r="HT265" s="393" t="s">
        <v>1336</v>
      </c>
      <c r="HU265" s="394" t="s">
        <v>1544</v>
      </c>
      <c r="HV265" s="386" t="s">
        <v>292</v>
      </c>
      <c r="HW265" s="395"/>
      <c r="HX265" s="420"/>
      <c r="HY265" s="387">
        <f t="shared" si="748"/>
        <v>41269</v>
      </c>
      <c r="HZ265" s="388" t="s">
        <v>1472</v>
      </c>
      <c r="IA265" s="419">
        <v>40788</v>
      </c>
      <c r="IB265" s="419">
        <v>40819</v>
      </c>
      <c r="IC265" s="390" t="s">
        <v>1542</v>
      </c>
      <c r="ID265" s="391" t="s">
        <v>1543</v>
      </c>
      <c r="IE265" s="392" t="s">
        <v>615</v>
      </c>
      <c r="IF265" s="393" t="s">
        <v>1336</v>
      </c>
      <c r="IG265" s="394" t="s">
        <v>1544</v>
      </c>
      <c r="IH265" s="386" t="s">
        <v>292</v>
      </c>
      <c r="II265" s="395"/>
      <c r="IJ265" s="420"/>
      <c r="IK265" s="387" t="str">
        <f t="shared" si="749"/>
        <v/>
      </c>
      <c r="IL265" s="388" t="s">
        <v>292</v>
      </c>
      <c r="IO265" s="390" t="s">
        <v>292</v>
      </c>
      <c r="IP265" s="391" t="s">
        <v>292</v>
      </c>
      <c r="IQ265" s="392" t="s">
        <v>292</v>
      </c>
      <c r="IR265" s="393" t="s">
        <v>292</v>
      </c>
      <c r="IS265" s="394" t="s">
        <v>292</v>
      </c>
      <c r="IT265" s="386" t="s">
        <v>292</v>
      </c>
      <c r="IU265" s="395"/>
      <c r="IV265" s="364" t="s">
        <v>292</v>
      </c>
      <c r="IW265" s="387" t="str">
        <f t="shared" si="704"/>
        <v/>
      </c>
      <c r="IX265" s="388" t="str">
        <f t="shared" si="705"/>
        <v/>
      </c>
      <c r="IY265" s="419" t="str">
        <f t="shared" si="706"/>
        <v/>
      </c>
      <c r="IZ265" s="396" t="str">
        <f t="shared" si="707"/>
        <v/>
      </c>
      <c r="JA265" s="390" t="str">
        <f t="shared" si="708"/>
        <v/>
      </c>
      <c r="JB265" s="391" t="str">
        <f t="shared" si="709"/>
        <v/>
      </c>
      <c r="JC265" s="392" t="str">
        <f t="shared" si="710"/>
        <v/>
      </c>
      <c r="JD265" s="393" t="str">
        <f t="shared" si="711"/>
        <v/>
      </c>
      <c r="JE265" s="394" t="str">
        <f t="shared" si="687"/>
        <v/>
      </c>
      <c r="JF265" s="386" t="str">
        <f t="shared" si="712"/>
        <v/>
      </c>
      <c r="JG265" s="395"/>
      <c r="JH265" s="420" t="s">
        <v>292</v>
      </c>
      <c r="JI265" s="387">
        <f t="shared" si="619"/>
        <v>44090</v>
      </c>
      <c r="JJ265" s="388" t="str">
        <f t="shared" si="620"/>
        <v>Abe IV</v>
      </c>
      <c r="JK265" s="419">
        <f t="shared" si="621"/>
        <v>43040</v>
      </c>
      <c r="JL265" s="396">
        <v>43719</v>
      </c>
      <c r="JM265" s="390" t="str">
        <f t="shared" si="623"/>
        <v>Hiroshige Sekō</v>
      </c>
      <c r="JN265" s="391" t="str">
        <f t="shared" si="624"/>
        <v>1962</v>
      </c>
      <c r="JO265" s="392" t="str">
        <f t="shared" si="625"/>
        <v>male</v>
      </c>
      <c r="JP265" s="393" t="str">
        <f t="shared" si="626"/>
        <v>jp_ldp01</v>
      </c>
      <c r="JQ265" s="394" t="str">
        <f t="shared" si="627"/>
        <v>Sekō_Hiroshige_1962</v>
      </c>
      <c r="JR265" s="386" t="str">
        <f t="shared" si="628"/>
        <v/>
      </c>
      <c r="JS265" s="395"/>
      <c r="JT265" s="420" t="s">
        <v>1882</v>
      </c>
      <c r="JU265" s="387">
        <f t="shared" si="606"/>
        <v>44196</v>
      </c>
      <c r="JV265" s="388" t="str">
        <f t="shared" si="607"/>
        <v>Suga I</v>
      </c>
      <c r="JW265" s="419">
        <f t="shared" si="608"/>
        <v>44090</v>
      </c>
      <c r="JX265" s="396">
        <f t="shared" si="609"/>
        <v>44196</v>
      </c>
      <c r="JY265" s="390" t="str">
        <f t="shared" si="610"/>
        <v>Hiroshi Kajiyama</v>
      </c>
      <c r="JZ265" s="391" t="str">
        <f t="shared" si="611"/>
        <v>1955</v>
      </c>
      <c r="KA265" s="392" t="str">
        <f t="shared" si="612"/>
        <v>male</v>
      </c>
      <c r="KB265" s="393" t="str">
        <f t="shared" si="613"/>
        <v>jp_ldp01</v>
      </c>
      <c r="KC265" s="394" t="str">
        <f t="shared" si="614"/>
        <v>Kajiyama_Hiroshi_1955</v>
      </c>
      <c r="KD265" s="386" t="str">
        <f t="shared" si="615"/>
        <v/>
      </c>
      <c r="KE265" s="395"/>
      <c r="KF265" s="420" t="s">
        <v>2018</v>
      </c>
      <c r="KG265" s="387" t="str">
        <f t="shared" si="596"/>
        <v/>
      </c>
      <c r="KH265" s="388" t="str">
        <f t="shared" si="597"/>
        <v/>
      </c>
      <c r="KI265" s="419" t="str">
        <f t="shared" si="598"/>
        <v/>
      </c>
      <c r="KJ265" s="396" t="str">
        <f t="shared" si="599"/>
        <v/>
      </c>
      <c r="KK265" s="390" t="str">
        <f t="shared" si="600"/>
        <v/>
      </c>
      <c r="KL265" s="391" t="str">
        <f t="shared" si="616"/>
        <v/>
      </c>
      <c r="KM265" s="392" t="str">
        <f t="shared" si="601"/>
        <v/>
      </c>
      <c r="KN265" s="393" t="str">
        <f t="shared" si="602"/>
        <v/>
      </c>
      <c r="KO265" s="394" t="str">
        <f t="shared" si="603"/>
        <v/>
      </c>
      <c r="KP265" s="386" t="str">
        <f t="shared" si="604"/>
        <v/>
      </c>
      <c r="KQ265" s="395"/>
    </row>
    <row r="266" spans="1:304" ht="13.5" customHeight="1">
      <c r="A266" s="385"/>
      <c r="B266" s="420" t="s">
        <v>1821</v>
      </c>
      <c r="E266" s="387" t="str">
        <f t="shared" si="729"/>
        <v/>
      </c>
      <c r="F266" s="399"/>
      <c r="G266" s="396"/>
      <c r="H266" s="397"/>
      <c r="I266" s="400"/>
      <c r="J266" s="403"/>
      <c r="K266" s="401"/>
      <c r="L266" s="393"/>
      <c r="M266" s="402"/>
      <c r="O266" s="397"/>
      <c r="Q266" s="387" t="str">
        <f t="shared" si="730"/>
        <v/>
      </c>
      <c r="R266" s="399"/>
      <c r="S266" s="396"/>
      <c r="T266" s="397"/>
      <c r="U266" s="400"/>
      <c r="V266" s="403"/>
      <c r="W266" s="401"/>
      <c r="X266" s="393"/>
      <c r="Y266" s="402"/>
      <c r="AA266" s="397"/>
      <c r="AB266" s="415"/>
      <c r="AC266" s="387" t="str">
        <f t="shared" si="731"/>
        <v/>
      </c>
      <c r="AD266" s="399"/>
      <c r="AE266" s="396"/>
      <c r="AF266" s="397"/>
      <c r="AG266" s="400"/>
      <c r="AH266" s="403"/>
      <c r="AI266" s="401"/>
      <c r="AJ266" s="393"/>
      <c r="AK266" s="402"/>
      <c r="AL266" s="386"/>
      <c r="AM266" s="397"/>
      <c r="AN266" s="386"/>
      <c r="AO266" s="387" t="str">
        <f t="shared" si="732"/>
        <v/>
      </c>
      <c r="AP266" s="399"/>
      <c r="AQ266" s="396"/>
      <c r="AR266" s="397"/>
      <c r="AS266" s="400"/>
      <c r="AT266" s="403"/>
      <c r="AU266" s="401"/>
      <c r="AV266" s="393"/>
      <c r="AW266" s="402"/>
      <c r="AX266" s="386"/>
      <c r="AY266" s="397"/>
      <c r="AZ266" s="386"/>
      <c r="BA266" s="387" t="str">
        <f t="shared" si="733"/>
        <v/>
      </c>
      <c r="BB266" s="399"/>
      <c r="BC266" s="396"/>
      <c r="BD266" s="397"/>
      <c r="BE266" s="400"/>
      <c r="BF266" s="403"/>
      <c r="BG266" s="401"/>
      <c r="BH266" s="393"/>
      <c r="BI266" s="402"/>
      <c r="BJ266" s="386"/>
      <c r="BK266" s="397"/>
      <c r="BL266" s="386"/>
      <c r="BM266" s="387" t="str">
        <f t="shared" si="734"/>
        <v/>
      </c>
      <c r="BN266" s="399"/>
      <c r="BO266" s="396"/>
      <c r="BP266" s="397"/>
      <c r="BQ266" s="400"/>
      <c r="BR266" s="403"/>
      <c r="BS266" s="401"/>
      <c r="BT266" s="393"/>
      <c r="BU266" s="402"/>
      <c r="BV266" s="386"/>
      <c r="BW266" s="397"/>
      <c r="BX266" s="386"/>
      <c r="BY266" s="387" t="str">
        <f t="shared" si="735"/>
        <v/>
      </c>
      <c r="BZ266" s="399"/>
      <c r="CA266" s="396"/>
      <c r="CB266" s="397"/>
      <c r="CC266" s="400"/>
      <c r="CD266" s="403"/>
      <c r="CE266" s="401"/>
      <c r="CF266" s="393"/>
      <c r="CG266" s="402"/>
      <c r="CH266" s="386"/>
      <c r="CI266" s="397"/>
      <c r="CJ266" s="386"/>
      <c r="CK266" s="387" t="str">
        <f t="shared" si="736"/>
        <v/>
      </c>
      <c r="CL266" s="399"/>
      <c r="CM266" s="396"/>
      <c r="CN266" s="397"/>
      <c r="CO266" s="400"/>
      <c r="CP266" s="391" t="str">
        <f t="shared" si="789"/>
        <v/>
      </c>
      <c r="CQ266" s="401"/>
      <c r="CR266" s="393"/>
      <c r="CS266" s="402"/>
      <c r="CT266" s="386"/>
      <c r="CU266" s="397"/>
      <c r="CV266" s="386"/>
      <c r="CW266" s="387" t="str">
        <f t="shared" si="737"/>
        <v/>
      </c>
      <c r="CX266" s="399"/>
      <c r="CY266" s="396"/>
      <c r="CZ266" s="397"/>
      <c r="DA266" s="400"/>
      <c r="DB266" s="391" t="str">
        <f t="shared" si="790"/>
        <v/>
      </c>
      <c r="DC266" s="401"/>
      <c r="DD266" s="393"/>
      <c r="DE266" s="402"/>
      <c r="DF266" s="386"/>
      <c r="DG266" s="397"/>
      <c r="DH266" s="386"/>
      <c r="DI266" s="387" t="str">
        <f t="shared" si="738"/>
        <v/>
      </c>
      <c r="DJ266" s="399"/>
      <c r="DK266" s="396"/>
      <c r="DL266" s="397"/>
      <c r="DM266" s="400"/>
      <c r="DN266" s="391" t="str">
        <f t="shared" si="791"/>
        <v/>
      </c>
      <c r="DO266" s="401"/>
      <c r="DP266" s="393"/>
      <c r="DQ266" s="402"/>
      <c r="DR266" s="386"/>
      <c r="DS266" s="397"/>
      <c r="DT266" s="386"/>
      <c r="DU266" s="387" t="str">
        <f t="shared" si="739"/>
        <v/>
      </c>
      <c r="DV266" s="399"/>
      <c r="DW266" s="396"/>
      <c r="DX266" s="397"/>
      <c r="DY266" s="400"/>
      <c r="DZ266" s="391" t="str">
        <f t="shared" si="792"/>
        <v/>
      </c>
      <c r="EA266" s="401"/>
      <c r="EB266" s="393"/>
      <c r="EC266" s="402"/>
      <c r="ED266" s="386"/>
      <c r="EE266" s="397"/>
      <c r="EF266" s="386"/>
      <c r="EG266" s="387" t="str">
        <f t="shared" si="740"/>
        <v/>
      </c>
      <c r="EH266" s="399"/>
      <c r="EI266" s="396"/>
      <c r="EJ266" s="397"/>
      <c r="EK266" s="400"/>
      <c r="EL266" s="391" t="str">
        <f t="shared" si="793"/>
        <v/>
      </c>
      <c r="EM266" s="401"/>
      <c r="EN266" s="393"/>
      <c r="EO266" s="402"/>
      <c r="EP266" s="386" t="str">
        <f t="shared" si="794"/>
        <v/>
      </c>
      <c r="EQ266" s="397"/>
      <c r="ER266" s="415"/>
      <c r="ES266" s="387" t="str">
        <f t="shared" si="741"/>
        <v/>
      </c>
      <c r="ET266" s="388" t="str">
        <f t="shared" si="795"/>
        <v/>
      </c>
      <c r="EU266" s="396"/>
      <c r="EV266" s="397"/>
      <c r="EW266" s="400"/>
      <c r="EX266" s="391" t="str">
        <f t="shared" si="796"/>
        <v/>
      </c>
      <c r="EY266" s="401"/>
      <c r="EZ266" s="393"/>
      <c r="FA266" s="402"/>
      <c r="FB266" s="386"/>
      <c r="FC266" s="397"/>
      <c r="FD266" s="386"/>
      <c r="FE266" s="387" t="str">
        <f t="shared" si="742"/>
        <v/>
      </c>
      <c r="FF266" s="388" t="str">
        <f t="shared" si="797"/>
        <v/>
      </c>
      <c r="FG266" s="396"/>
      <c r="FH266" s="397"/>
      <c r="FI266" s="400"/>
      <c r="FJ266" s="391" t="str">
        <f t="shared" si="827"/>
        <v/>
      </c>
      <c r="FK266" s="401"/>
      <c r="FL266" s="393"/>
      <c r="FM266" s="402"/>
      <c r="FN266" s="386"/>
      <c r="FO266" s="397"/>
      <c r="FP266" s="386"/>
      <c r="FQ266" s="387" t="str">
        <f t="shared" si="743"/>
        <v/>
      </c>
      <c r="FR266" s="388" t="str">
        <f t="shared" si="829"/>
        <v/>
      </c>
      <c r="FS266" s="396"/>
      <c r="FT266" s="397"/>
      <c r="FU266" s="400"/>
      <c r="FV266" s="391" t="str">
        <f t="shared" si="828"/>
        <v/>
      </c>
      <c r="FW266" s="401"/>
      <c r="FX266" s="393"/>
      <c r="FY266" s="402"/>
      <c r="FZ266" s="386"/>
      <c r="GA266" s="397"/>
      <c r="GB266" s="386"/>
      <c r="GC266" s="387" t="str">
        <f t="shared" si="744"/>
        <v/>
      </c>
      <c r="GD266" s="388" t="str">
        <f t="shared" si="830"/>
        <v/>
      </c>
      <c r="GE266" s="396"/>
      <c r="GF266" s="397"/>
      <c r="GG266" s="400"/>
      <c r="GH266" s="391" t="str">
        <f t="shared" si="812"/>
        <v/>
      </c>
      <c r="GI266" s="401"/>
      <c r="GJ266" s="393"/>
      <c r="GK266" s="402"/>
      <c r="GL266" s="386"/>
      <c r="GM266" s="397"/>
      <c r="GN266" s="386"/>
      <c r="GO266" s="387" t="str">
        <f t="shared" si="745"/>
        <v/>
      </c>
      <c r="GP266" s="388" t="str">
        <f t="shared" si="831"/>
        <v/>
      </c>
      <c r="GQ266" s="396"/>
      <c r="GR266" s="397"/>
      <c r="GS266" s="390" t="str">
        <f t="shared" si="814"/>
        <v/>
      </c>
      <c r="GT266" s="391" t="str">
        <f t="shared" si="815"/>
        <v/>
      </c>
      <c r="GU266" s="392" t="str">
        <f t="shared" si="816"/>
        <v/>
      </c>
      <c r="GV266" s="393" t="str">
        <f t="shared" si="817"/>
        <v/>
      </c>
      <c r="GW266" s="394" t="str">
        <f t="shared" si="818"/>
        <v/>
      </c>
      <c r="GX266" s="386" t="str">
        <f t="shared" si="819"/>
        <v/>
      </c>
      <c r="GY266" s="395"/>
      <c r="GZ266" s="386"/>
      <c r="HA266" s="387" t="str">
        <f t="shared" si="746"/>
        <v/>
      </c>
      <c r="HB266" s="388" t="str">
        <f t="shared" si="832"/>
        <v/>
      </c>
      <c r="HC266" s="396"/>
      <c r="HD266" s="397"/>
      <c r="HE266" s="390" t="str">
        <f t="shared" si="821"/>
        <v/>
      </c>
      <c r="HF266" s="391" t="str">
        <f t="shared" si="822"/>
        <v/>
      </c>
      <c r="HG266" s="392" t="str">
        <f t="shared" si="823"/>
        <v/>
      </c>
      <c r="HH266" s="393" t="str">
        <f t="shared" si="824"/>
        <v/>
      </c>
      <c r="HI266" s="394" t="str">
        <f t="shared" si="825"/>
        <v/>
      </c>
      <c r="HJ266" s="386" t="str">
        <f t="shared" si="826"/>
        <v/>
      </c>
      <c r="HK266" s="397"/>
      <c r="HM266" s="387" t="str">
        <f t="shared" si="747"/>
        <v/>
      </c>
      <c r="HN266" s="388" t="s">
        <v>292</v>
      </c>
      <c r="HO266" s="396"/>
      <c r="HP266" s="389"/>
      <c r="HQ266" s="390" t="s">
        <v>292</v>
      </c>
      <c r="HR266" s="391" t="s">
        <v>292</v>
      </c>
      <c r="HS266" s="392" t="s">
        <v>292</v>
      </c>
      <c r="HT266" s="393" t="s">
        <v>292</v>
      </c>
      <c r="HU266" s="394" t="s">
        <v>292</v>
      </c>
      <c r="HV266" s="386" t="s">
        <v>292</v>
      </c>
      <c r="HW266" s="395"/>
      <c r="HY266" s="387">
        <f t="shared" si="748"/>
        <v>41269</v>
      </c>
      <c r="HZ266" s="388" t="s">
        <v>1472</v>
      </c>
      <c r="IA266" s="419">
        <v>40819</v>
      </c>
      <c r="IB266" s="419">
        <v>41269</v>
      </c>
      <c r="IC266" s="390" t="s">
        <v>1531</v>
      </c>
      <c r="ID266" s="391" t="s">
        <v>1491</v>
      </c>
      <c r="IE266" s="392" t="s">
        <v>615</v>
      </c>
      <c r="IF266" s="393" t="s">
        <v>1336</v>
      </c>
      <c r="IG266" s="394" t="s">
        <v>1532</v>
      </c>
      <c r="IH266" s="386" t="s">
        <v>292</v>
      </c>
      <c r="II266" s="395"/>
      <c r="IJ266" s="420"/>
      <c r="IK266" s="387" t="str">
        <f t="shared" si="749"/>
        <v/>
      </c>
      <c r="IL266" s="388" t="s">
        <v>292</v>
      </c>
      <c r="IM266" s="419"/>
      <c r="IN266" s="419"/>
      <c r="IO266" s="390" t="s">
        <v>292</v>
      </c>
      <c r="IP266" s="391" t="s">
        <v>292</v>
      </c>
      <c r="IQ266" s="392" t="s">
        <v>292</v>
      </c>
      <c r="IR266" s="393" t="s">
        <v>292</v>
      </c>
      <c r="IS266" s="394" t="s">
        <v>292</v>
      </c>
      <c r="IT266" s="386" t="s">
        <v>292</v>
      </c>
      <c r="IU266" s="395"/>
      <c r="IV266" s="420" t="s">
        <v>292</v>
      </c>
      <c r="IW266" s="387" t="str">
        <f t="shared" si="704"/>
        <v/>
      </c>
      <c r="IX266" s="388" t="str">
        <f t="shared" si="705"/>
        <v/>
      </c>
      <c r="IY266" s="419" t="str">
        <f t="shared" si="706"/>
        <v/>
      </c>
      <c r="IZ266" s="396" t="str">
        <f t="shared" si="707"/>
        <v/>
      </c>
      <c r="JA266" s="390" t="str">
        <f t="shared" si="708"/>
        <v/>
      </c>
      <c r="JB266" s="391" t="str">
        <f t="shared" si="709"/>
        <v/>
      </c>
      <c r="JC266" s="392" t="str">
        <f t="shared" si="710"/>
        <v/>
      </c>
      <c r="JD266" s="393" t="str">
        <f t="shared" si="711"/>
        <v/>
      </c>
      <c r="JE266" s="394" t="str">
        <f t="shared" si="687"/>
        <v/>
      </c>
      <c r="JF266" s="386" t="str">
        <f t="shared" si="712"/>
        <v/>
      </c>
      <c r="JG266" s="395"/>
      <c r="JH266" s="420" t="s">
        <v>292</v>
      </c>
      <c r="JI266" s="387">
        <f t="shared" si="619"/>
        <v>44090</v>
      </c>
      <c r="JJ266" s="388" t="str">
        <f t="shared" si="620"/>
        <v>Abe IV</v>
      </c>
      <c r="JK266" s="396">
        <v>43719</v>
      </c>
      <c r="JL266" s="396">
        <v>43763</v>
      </c>
      <c r="JM266" s="390" t="str">
        <f t="shared" si="623"/>
        <v>Isshu Sugawara</v>
      </c>
      <c r="JN266" s="391" t="str">
        <f t="shared" si="624"/>
        <v>1962</v>
      </c>
      <c r="JO266" s="392" t="str">
        <f t="shared" si="625"/>
        <v>male</v>
      </c>
      <c r="JP266" s="393" t="str">
        <f t="shared" si="626"/>
        <v>jp_ldp01</v>
      </c>
      <c r="JQ266" s="394" t="str">
        <f t="shared" si="627"/>
        <v>Sugawara_Isshu_1962</v>
      </c>
      <c r="JR266" s="386" t="str">
        <f t="shared" si="628"/>
        <v/>
      </c>
      <c r="JS266" s="395"/>
      <c r="JT266" s="420" t="s">
        <v>2069</v>
      </c>
      <c r="JU266" s="387" t="str">
        <f t="shared" si="606"/>
        <v/>
      </c>
      <c r="JV266" s="388" t="str">
        <f t="shared" si="607"/>
        <v/>
      </c>
      <c r="JW266" s="419" t="str">
        <f t="shared" si="608"/>
        <v/>
      </c>
      <c r="JX266" s="396" t="str">
        <f t="shared" si="609"/>
        <v/>
      </c>
      <c r="JY266" s="390" t="str">
        <f t="shared" si="610"/>
        <v/>
      </c>
      <c r="JZ266" s="391" t="str">
        <f t="shared" si="611"/>
        <v/>
      </c>
      <c r="KA266" s="392" t="str">
        <f t="shared" si="612"/>
        <v/>
      </c>
      <c r="KB266" s="393" t="str">
        <f t="shared" si="613"/>
        <v/>
      </c>
      <c r="KC266" s="394" t="str">
        <f t="shared" si="614"/>
        <v/>
      </c>
      <c r="KD266" s="386" t="str">
        <f t="shared" si="615"/>
        <v/>
      </c>
      <c r="KE266" s="395"/>
      <c r="KF266" s="420"/>
      <c r="KG266" s="387" t="str">
        <f t="shared" si="596"/>
        <v/>
      </c>
      <c r="KH266" s="388" t="str">
        <f t="shared" si="597"/>
        <v/>
      </c>
      <c r="KI266" s="419" t="str">
        <f t="shared" si="598"/>
        <v/>
      </c>
      <c r="KJ266" s="396" t="str">
        <f t="shared" si="599"/>
        <v/>
      </c>
      <c r="KK266" s="390" t="str">
        <f t="shared" si="600"/>
        <v/>
      </c>
      <c r="KL266" s="391" t="str">
        <f t="shared" si="616"/>
        <v/>
      </c>
      <c r="KM266" s="392" t="str">
        <f t="shared" si="601"/>
        <v/>
      </c>
      <c r="KN266" s="393" t="str">
        <f t="shared" si="602"/>
        <v/>
      </c>
      <c r="KO266" s="394" t="str">
        <f t="shared" si="603"/>
        <v/>
      </c>
      <c r="KP266" s="386" t="str">
        <f t="shared" si="604"/>
        <v/>
      </c>
      <c r="KQ266" s="395"/>
      <c r="KR266" s="420"/>
    </row>
    <row r="267" spans="1:304" ht="13.5" customHeight="1">
      <c r="A267" s="385"/>
      <c r="B267" s="420" t="s">
        <v>1821</v>
      </c>
      <c r="E267" s="387" t="str">
        <f t="shared" si="729"/>
        <v/>
      </c>
      <c r="F267" s="399"/>
      <c r="G267" s="396"/>
      <c r="H267" s="397"/>
      <c r="I267" s="400"/>
      <c r="J267" s="403"/>
      <c r="K267" s="401"/>
      <c r="L267" s="393"/>
      <c r="M267" s="402"/>
      <c r="O267" s="397"/>
      <c r="Q267" s="387" t="str">
        <f t="shared" si="730"/>
        <v/>
      </c>
      <c r="R267" s="399"/>
      <c r="S267" s="396"/>
      <c r="T267" s="397"/>
      <c r="U267" s="400"/>
      <c r="V267" s="403"/>
      <c r="W267" s="401"/>
      <c r="X267" s="393"/>
      <c r="Y267" s="402"/>
      <c r="AA267" s="397"/>
      <c r="AB267" s="415"/>
      <c r="AC267" s="387" t="str">
        <f t="shared" si="731"/>
        <v/>
      </c>
      <c r="AD267" s="399"/>
      <c r="AE267" s="396"/>
      <c r="AF267" s="397"/>
      <c r="AG267" s="400"/>
      <c r="AH267" s="403"/>
      <c r="AI267" s="401"/>
      <c r="AJ267" s="393"/>
      <c r="AK267" s="402"/>
      <c r="AL267" s="386"/>
      <c r="AM267" s="397"/>
      <c r="AN267" s="386"/>
      <c r="AO267" s="387" t="str">
        <f t="shared" si="732"/>
        <v/>
      </c>
      <c r="AP267" s="399"/>
      <c r="AQ267" s="396"/>
      <c r="AR267" s="397"/>
      <c r="AS267" s="400"/>
      <c r="AT267" s="403"/>
      <c r="AU267" s="401"/>
      <c r="AV267" s="393"/>
      <c r="AW267" s="402"/>
      <c r="AX267" s="386"/>
      <c r="AY267" s="397"/>
      <c r="AZ267" s="386"/>
      <c r="BA267" s="387" t="str">
        <f t="shared" si="733"/>
        <v/>
      </c>
      <c r="BB267" s="399"/>
      <c r="BC267" s="396"/>
      <c r="BD267" s="397"/>
      <c r="BE267" s="400"/>
      <c r="BF267" s="403"/>
      <c r="BG267" s="401"/>
      <c r="BH267" s="393"/>
      <c r="BI267" s="402"/>
      <c r="BJ267" s="386"/>
      <c r="BK267" s="397"/>
      <c r="BL267" s="386"/>
      <c r="BM267" s="387" t="str">
        <f t="shared" si="734"/>
        <v/>
      </c>
      <c r="BN267" s="399"/>
      <c r="BO267" s="396"/>
      <c r="BP267" s="397"/>
      <c r="BQ267" s="400"/>
      <c r="BR267" s="403"/>
      <c r="BS267" s="401"/>
      <c r="BT267" s="393"/>
      <c r="BU267" s="402"/>
      <c r="BV267" s="386"/>
      <c r="BW267" s="397"/>
      <c r="BX267" s="386"/>
      <c r="BY267" s="387" t="str">
        <f t="shared" si="735"/>
        <v/>
      </c>
      <c r="BZ267" s="399"/>
      <c r="CA267" s="396"/>
      <c r="CB267" s="397"/>
      <c r="CC267" s="400"/>
      <c r="CD267" s="403"/>
      <c r="CE267" s="401"/>
      <c r="CF267" s="393"/>
      <c r="CG267" s="402"/>
      <c r="CH267" s="386"/>
      <c r="CI267" s="397"/>
      <c r="CJ267" s="386"/>
      <c r="CK267" s="387" t="str">
        <f t="shared" si="736"/>
        <v/>
      </c>
      <c r="CL267" s="399"/>
      <c r="CM267" s="396"/>
      <c r="CN267" s="397"/>
      <c r="CO267" s="400"/>
      <c r="CP267" s="391" t="str">
        <f t="shared" si="789"/>
        <v/>
      </c>
      <c r="CQ267" s="401"/>
      <c r="CR267" s="393"/>
      <c r="CS267" s="402"/>
      <c r="CT267" s="386"/>
      <c r="CU267" s="397"/>
      <c r="CV267" s="386"/>
      <c r="CW267" s="387" t="str">
        <f t="shared" si="737"/>
        <v/>
      </c>
      <c r="CX267" s="399"/>
      <c r="CY267" s="396"/>
      <c r="CZ267" s="397"/>
      <c r="DA267" s="400"/>
      <c r="DB267" s="391" t="str">
        <f t="shared" si="790"/>
        <v/>
      </c>
      <c r="DC267" s="401"/>
      <c r="DD267" s="393"/>
      <c r="DE267" s="402"/>
      <c r="DF267" s="386"/>
      <c r="DG267" s="397"/>
      <c r="DH267" s="386"/>
      <c r="DI267" s="387" t="str">
        <f t="shared" si="738"/>
        <v/>
      </c>
      <c r="DJ267" s="399"/>
      <c r="DK267" s="396"/>
      <c r="DL267" s="397"/>
      <c r="DM267" s="400"/>
      <c r="DN267" s="391" t="str">
        <f t="shared" si="791"/>
        <v/>
      </c>
      <c r="DO267" s="401"/>
      <c r="DP267" s="393"/>
      <c r="DQ267" s="402"/>
      <c r="DR267" s="386"/>
      <c r="DS267" s="397"/>
      <c r="DT267" s="386"/>
      <c r="DU267" s="387" t="str">
        <f t="shared" si="739"/>
        <v/>
      </c>
      <c r="DV267" s="399"/>
      <c r="DW267" s="396"/>
      <c r="DX267" s="397"/>
      <c r="DY267" s="400"/>
      <c r="DZ267" s="391" t="str">
        <f t="shared" si="792"/>
        <v/>
      </c>
      <c r="EA267" s="401"/>
      <c r="EB267" s="393"/>
      <c r="EC267" s="402"/>
      <c r="ED267" s="386"/>
      <c r="EE267" s="397"/>
      <c r="EF267" s="386"/>
      <c r="EG267" s="387" t="str">
        <f t="shared" si="740"/>
        <v/>
      </c>
      <c r="EH267" s="399"/>
      <c r="EI267" s="396"/>
      <c r="EJ267" s="397"/>
      <c r="EK267" s="400"/>
      <c r="EL267" s="391" t="str">
        <f t="shared" si="793"/>
        <v/>
      </c>
      <c r="EM267" s="401"/>
      <c r="EN267" s="393"/>
      <c r="EO267" s="402"/>
      <c r="EP267" s="386" t="str">
        <f t="shared" si="794"/>
        <v/>
      </c>
      <c r="EQ267" s="397"/>
      <c r="ER267" s="415"/>
      <c r="ES267" s="387" t="str">
        <f t="shared" si="741"/>
        <v/>
      </c>
      <c r="ET267" s="388" t="str">
        <f t="shared" si="795"/>
        <v/>
      </c>
      <c r="EU267" s="396"/>
      <c r="EV267" s="397"/>
      <c r="EW267" s="400"/>
      <c r="EX267" s="391" t="str">
        <f t="shared" si="796"/>
        <v/>
      </c>
      <c r="EY267" s="401"/>
      <c r="EZ267" s="393"/>
      <c r="FA267" s="402"/>
      <c r="FB267" s="386"/>
      <c r="FC267" s="397"/>
      <c r="FD267" s="386"/>
      <c r="FE267" s="387" t="str">
        <f t="shared" si="742"/>
        <v/>
      </c>
      <c r="FF267" s="388" t="str">
        <f t="shared" si="797"/>
        <v/>
      </c>
      <c r="FG267" s="396"/>
      <c r="FH267" s="397"/>
      <c r="FI267" s="400"/>
      <c r="FJ267" s="391" t="str">
        <f t="shared" si="827"/>
        <v/>
      </c>
      <c r="FK267" s="401"/>
      <c r="FL267" s="393"/>
      <c r="FM267" s="402"/>
      <c r="FN267" s="386"/>
      <c r="FO267" s="397"/>
      <c r="FP267" s="386"/>
      <c r="FQ267" s="387" t="str">
        <f t="shared" si="743"/>
        <v/>
      </c>
      <c r="FR267" s="388" t="str">
        <f t="shared" si="829"/>
        <v/>
      </c>
      <c r="FS267" s="396"/>
      <c r="FT267" s="397"/>
      <c r="FU267" s="400"/>
      <c r="FV267" s="391" t="str">
        <f t="shared" si="828"/>
        <v/>
      </c>
      <c r="FW267" s="401"/>
      <c r="FX267" s="393"/>
      <c r="FY267" s="402"/>
      <c r="FZ267" s="386"/>
      <c r="GA267" s="397"/>
      <c r="GB267" s="386"/>
      <c r="GC267" s="387" t="str">
        <f t="shared" si="744"/>
        <v/>
      </c>
      <c r="GD267" s="388" t="str">
        <f t="shared" si="830"/>
        <v/>
      </c>
      <c r="GE267" s="396"/>
      <c r="GF267" s="397"/>
      <c r="GG267" s="400"/>
      <c r="GH267" s="391" t="str">
        <f t="shared" si="812"/>
        <v/>
      </c>
      <c r="GI267" s="401"/>
      <c r="GJ267" s="393"/>
      <c r="GK267" s="402"/>
      <c r="GL267" s="386"/>
      <c r="GM267" s="397"/>
      <c r="GN267" s="386"/>
      <c r="GO267" s="387" t="str">
        <f t="shared" si="745"/>
        <v/>
      </c>
      <c r="GP267" s="388" t="str">
        <f t="shared" si="831"/>
        <v/>
      </c>
      <c r="GQ267" s="396"/>
      <c r="GR267" s="397"/>
      <c r="GS267" s="390" t="str">
        <f t="shared" si="814"/>
        <v/>
      </c>
      <c r="GT267" s="391" t="str">
        <f t="shared" si="815"/>
        <v/>
      </c>
      <c r="GU267" s="392" t="str">
        <f t="shared" si="816"/>
        <v/>
      </c>
      <c r="GV267" s="393" t="str">
        <f t="shared" si="817"/>
        <v/>
      </c>
      <c r="GW267" s="394" t="str">
        <f t="shared" si="818"/>
        <v/>
      </c>
      <c r="GX267" s="386" t="str">
        <f t="shared" si="819"/>
        <v/>
      </c>
      <c r="GY267" s="395"/>
      <c r="GZ267" s="386"/>
      <c r="HA267" s="387" t="str">
        <f t="shared" si="746"/>
        <v/>
      </c>
      <c r="HB267" s="388" t="str">
        <f t="shared" si="832"/>
        <v/>
      </c>
      <c r="HC267" s="396"/>
      <c r="HD267" s="397"/>
      <c r="HE267" s="390" t="str">
        <f t="shared" si="821"/>
        <v/>
      </c>
      <c r="HF267" s="391" t="str">
        <f t="shared" si="822"/>
        <v/>
      </c>
      <c r="HG267" s="392" t="str">
        <f t="shared" si="823"/>
        <v/>
      </c>
      <c r="HH267" s="393" t="str">
        <f t="shared" si="824"/>
        <v/>
      </c>
      <c r="HI267" s="394" t="str">
        <f t="shared" si="825"/>
        <v/>
      </c>
      <c r="HJ267" s="386" t="str">
        <f t="shared" si="826"/>
        <v/>
      </c>
      <c r="HK267" s="397"/>
      <c r="HM267" s="387" t="str">
        <f t="shared" si="747"/>
        <v/>
      </c>
      <c r="HN267" s="388" t="s">
        <v>292</v>
      </c>
      <c r="HO267" s="396"/>
      <c r="HP267" s="389"/>
      <c r="HQ267" s="390" t="s">
        <v>292</v>
      </c>
      <c r="HR267" s="391" t="s">
        <v>292</v>
      </c>
      <c r="HS267" s="392" t="s">
        <v>292</v>
      </c>
      <c r="HT267" s="393" t="s">
        <v>292</v>
      </c>
      <c r="HU267" s="394" t="s">
        <v>292</v>
      </c>
      <c r="HV267" s="386" t="s">
        <v>292</v>
      </c>
      <c r="HW267" s="395"/>
      <c r="HY267" s="387" t="str">
        <f t="shared" si="748"/>
        <v/>
      </c>
      <c r="HZ267" s="388" t="s">
        <v>292</v>
      </c>
      <c r="IA267" s="375"/>
      <c r="IB267" s="375"/>
      <c r="IC267" s="390" t="s">
        <v>292</v>
      </c>
      <c r="ID267" s="391" t="s">
        <v>292</v>
      </c>
      <c r="IE267" s="392" t="s">
        <v>292</v>
      </c>
      <c r="IF267" s="393" t="s">
        <v>292</v>
      </c>
      <c r="IG267" s="394" t="s">
        <v>292</v>
      </c>
      <c r="IH267" s="386" t="s">
        <v>292</v>
      </c>
      <c r="II267" s="395"/>
      <c r="IK267" s="387">
        <f t="shared" si="749"/>
        <v>41997</v>
      </c>
      <c r="IL267" s="388" t="s">
        <v>371</v>
      </c>
      <c r="IM267" s="419">
        <v>41269</v>
      </c>
      <c r="IN267" s="419">
        <v>41885</v>
      </c>
      <c r="IO267" s="390" t="s">
        <v>1265</v>
      </c>
      <c r="IP267" s="391" t="s">
        <v>1179</v>
      </c>
      <c r="IQ267" s="392" t="s">
        <v>615</v>
      </c>
      <c r="IR267" s="393" t="s">
        <v>1335</v>
      </c>
      <c r="IS267" s="394" t="s">
        <v>1266</v>
      </c>
      <c r="IT267" s="386" t="s">
        <v>292</v>
      </c>
      <c r="IU267" s="395"/>
      <c r="IV267" s="420" t="s">
        <v>292</v>
      </c>
      <c r="IW267" s="387" t="str">
        <f t="shared" si="704"/>
        <v/>
      </c>
      <c r="IX267" s="388" t="str">
        <f t="shared" si="705"/>
        <v/>
      </c>
      <c r="IY267" s="419" t="str">
        <f t="shared" si="706"/>
        <v/>
      </c>
      <c r="IZ267" s="396" t="str">
        <f t="shared" si="707"/>
        <v/>
      </c>
      <c r="JA267" s="390" t="str">
        <f t="shared" si="708"/>
        <v/>
      </c>
      <c r="JB267" s="391" t="str">
        <f t="shared" si="709"/>
        <v/>
      </c>
      <c r="JC267" s="392" t="str">
        <f t="shared" si="710"/>
        <v/>
      </c>
      <c r="JD267" s="393" t="str">
        <f t="shared" si="711"/>
        <v/>
      </c>
      <c r="JE267" s="394" t="str">
        <f t="shared" si="687"/>
        <v/>
      </c>
      <c r="JF267" s="386" t="str">
        <f t="shared" si="712"/>
        <v/>
      </c>
      <c r="JG267" s="395"/>
      <c r="JH267" s="420" t="s">
        <v>292</v>
      </c>
      <c r="JI267" s="387">
        <f t="shared" si="619"/>
        <v>44090</v>
      </c>
      <c r="JJ267" s="388" t="str">
        <f t="shared" si="620"/>
        <v>Abe IV</v>
      </c>
      <c r="JK267" s="419">
        <v>43763</v>
      </c>
      <c r="JL267" s="396">
        <f t="shared" si="622"/>
        <v>44090</v>
      </c>
      <c r="JM267" s="390" t="str">
        <f t="shared" si="623"/>
        <v>Hiroshi Kajiyama</v>
      </c>
      <c r="JN267" s="391" t="str">
        <f t="shared" si="624"/>
        <v>1955</v>
      </c>
      <c r="JO267" s="392" t="str">
        <f t="shared" si="625"/>
        <v>male</v>
      </c>
      <c r="JP267" s="393" t="str">
        <f t="shared" si="626"/>
        <v>jp_ldp01</v>
      </c>
      <c r="JQ267" s="394" t="str">
        <f t="shared" si="627"/>
        <v>Kajiyama_Hiroshi_1955</v>
      </c>
      <c r="JR267" s="386" t="str">
        <f t="shared" si="628"/>
        <v/>
      </c>
      <c r="JS267" s="395"/>
      <c r="JT267" s="420" t="s">
        <v>2018</v>
      </c>
      <c r="JU267" s="387" t="str">
        <f t="shared" si="606"/>
        <v/>
      </c>
      <c r="JV267" s="388" t="str">
        <f t="shared" si="607"/>
        <v/>
      </c>
      <c r="JW267" s="419" t="str">
        <f t="shared" si="608"/>
        <v/>
      </c>
      <c r="JX267" s="396" t="str">
        <f t="shared" si="609"/>
        <v/>
      </c>
      <c r="JY267" s="390" t="str">
        <f t="shared" si="610"/>
        <v/>
      </c>
      <c r="JZ267" s="391" t="str">
        <f t="shared" si="611"/>
        <v/>
      </c>
      <c r="KA267" s="392" t="str">
        <f t="shared" si="612"/>
        <v/>
      </c>
      <c r="KB267" s="393" t="str">
        <f t="shared" si="613"/>
        <v/>
      </c>
      <c r="KC267" s="394" t="str">
        <f t="shared" si="614"/>
        <v/>
      </c>
      <c r="KD267" s="386" t="str">
        <f t="shared" si="615"/>
        <v/>
      </c>
      <c r="KE267" s="395"/>
      <c r="KF267" s="420"/>
      <c r="KG267" s="387" t="str">
        <f t="shared" ref="KG267:KG330" si="849">IF(KK267="","",KG$3)</f>
        <v/>
      </c>
      <c r="KH267" s="388" t="str">
        <f t="shared" ref="KH267:KH330" si="850">IF(KK267="","",KG$1)</f>
        <v/>
      </c>
      <c r="KI267" s="419" t="str">
        <f t="shared" ref="KI267:KI330" si="851">IF(KK267="","",KG$2)</f>
        <v/>
      </c>
      <c r="KJ267" s="396" t="str">
        <f t="shared" ref="KJ267:KJ330" si="852">IF(KK267="","",KG$3)</f>
        <v/>
      </c>
      <c r="KK267" s="390" t="str">
        <f t="shared" ref="KK267:KK330" si="853">IF(KR267="","",IF(ISNUMBER(SEARCH(":",KR267)),MID(KR267,FIND(":",KR267)+2,FIND("(",KR267)-FIND(":",KR267)-3),LEFT(KR267,FIND("(",KR267)-2)))</f>
        <v/>
      </c>
      <c r="KL267" s="391" t="str">
        <f t="shared" si="616"/>
        <v/>
      </c>
      <c r="KM267" s="392" t="str">
        <f t="shared" ref="KM267:KM330" si="854">IF(ISNUMBER(SEARCH("*female*",KR267)),"female",IF(ISNUMBER(SEARCH("*male*",KR267)),"male",""))</f>
        <v/>
      </c>
      <c r="KN267" s="393" t="str">
        <f t="shared" ref="KN267:KN330" si="855">IF(KR267="","",IF(ISERROR(MID(KR267,FIND("male,",KR267)+6,(FIND(")",KR267)-(FIND("male,",KR267)+6))))=TRUE,"missing/error",MID(KR267,FIND("male,",KR267)+6,(FIND(")",KR267)-(FIND("male,",KR267)+6)))))</f>
        <v/>
      </c>
      <c r="KO267" s="394" t="str">
        <f t="shared" ref="KO267:KO330" si="856">IF(KK267="","",(MID(KK267,(SEARCH("^^",SUBSTITUTE(KK267," ","^^",LEN(KK267)-LEN(SUBSTITUTE(KK267," ","")))))+1,99)&amp;"_"&amp;LEFT(KK267,FIND(" ",KK267)-1)&amp;"_"&amp;KL267))</f>
        <v/>
      </c>
      <c r="KP267" s="386" t="str">
        <f t="shared" ref="KP267:KP330" si="857">IF(KR267="","",IF((LEN(KR267)-LEN(SUBSTITUTE(KR267,"male","")))/LEN("male")&gt;1,"!",IF(RIGHT(KR267,1)=")","",IF(RIGHT(KR267,2)=") ","",IF(RIGHT(KR267,2)=").","","!!")))))</f>
        <v/>
      </c>
      <c r="KQ267" s="395"/>
      <c r="KR267" s="420"/>
    </row>
    <row r="268" spans="1:304" ht="13.5" customHeight="1">
      <c r="A268" s="385"/>
      <c r="B268" s="420" t="s">
        <v>1820</v>
      </c>
      <c r="E268" s="387"/>
      <c r="F268" s="399"/>
      <c r="G268" s="396"/>
      <c r="H268" s="397"/>
      <c r="I268" s="400"/>
      <c r="J268" s="403"/>
      <c r="K268" s="401"/>
      <c r="L268" s="393"/>
      <c r="M268" s="402"/>
      <c r="O268" s="397"/>
      <c r="Q268" s="387"/>
      <c r="R268" s="399"/>
      <c r="S268" s="396"/>
      <c r="T268" s="397"/>
      <c r="U268" s="400"/>
      <c r="V268" s="403"/>
      <c r="W268" s="401"/>
      <c r="X268" s="393"/>
      <c r="Y268" s="402"/>
      <c r="AA268" s="397"/>
      <c r="AB268" s="415"/>
      <c r="AC268" s="387"/>
      <c r="AD268" s="399"/>
      <c r="AE268" s="396"/>
      <c r="AF268" s="397"/>
      <c r="AG268" s="400"/>
      <c r="AH268" s="403"/>
      <c r="AI268" s="401"/>
      <c r="AJ268" s="393"/>
      <c r="AK268" s="402"/>
      <c r="AL268" s="386"/>
      <c r="AM268" s="397"/>
      <c r="AN268" s="386"/>
      <c r="AO268" s="387"/>
      <c r="AP268" s="399"/>
      <c r="AQ268" s="396"/>
      <c r="AR268" s="397"/>
      <c r="AS268" s="400"/>
      <c r="AT268" s="403"/>
      <c r="AU268" s="401"/>
      <c r="AV268" s="393"/>
      <c r="AW268" s="402"/>
      <c r="AX268" s="386"/>
      <c r="AY268" s="397"/>
      <c r="AZ268" s="386"/>
      <c r="BA268" s="387"/>
      <c r="BB268" s="399"/>
      <c r="BC268" s="396"/>
      <c r="BD268" s="397"/>
      <c r="BE268" s="400"/>
      <c r="BF268" s="403"/>
      <c r="BG268" s="401"/>
      <c r="BH268" s="393"/>
      <c r="BI268" s="402"/>
      <c r="BJ268" s="386"/>
      <c r="BK268" s="397"/>
      <c r="BL268" s="386"/>
      <c r="BM268" s="387"/>
      <c r="BN268" s="399"/>
      <c r="BO268" s="396"/>
      <c r="BP268" s="397"/>
      <c r="BQ268" s="400"/>
      <c r="BR268" s="403"/>
      <c r="BS268" s="401"/>
      <c r="BT268" s="393"/>
      <c r="BU268" s="402"/>
      <c r="BV268" s="386"/>
      <c r="BW268" s="397"/>
      <c r="BX268" s="386"/>
      <c r="BY268" s="387"/>
      <c r="BZ268" s="399"/>
      <c r="CA268" s="396"/>
      <c r="CB268" s="397"/>
      <c r="CC268" s="400"/>
      <c r="CD268" s="403"/>
      <c r="CE268" s="401"/>
      <c r="CF268" s="393"/>
      <c r="CG268" s="402"/>
      <c r="CH268" s="386"/>
      <c r="CI268" s="397"/>
      <c r="CJ268" s="386"/>
      <c r="CK268" s="387"/>
      <c r="CL268" s="399"/>
      <c r="CM268" s="396"/>
      <c r="CN268" s="397"/>
      <c r="CO268" s="400"/>
      <c r="CP268" s="391"/>
      <c r="CQ268" s="401"/>
      <c r="CR268" s="393"/>
      <c r="CS268" s="402"/>
      <c r="CT268" s="386"/>
      <c r="CU268" s="397"/>
      <c r="CV268" s="386"/>
      <c r="CW268" s="387"/>
      <c r="CX268" s="399"/>
      <c r="CY268" s="396"/>
      <c r="CZ268" s="397"/>
      <c r="DA268" s="400"/>
      <c r="DB268" s="391"/>
      <c r="DC268" s="401"/>
      <c r="DD268" s="393"/>
      <c r="DE268" s="402"/>
      <c r="DF268" s="386"/>
      <c r="DG268" s="397"/>
      <c r="DH268" s="386"/>
      <c r="DI268" s="387"/>
      <c r="DJ268" s="399"/>
      <c r="DK268" s="396"/>
      <c r="DL268" s="397"/>
      <c r="DM268" s="400"/>
      <c r="DN268" s="391"/>
      <c r="DO268" s="401"/>
      <c r="DP268" s="393"/>
      <c r="DQ268" s="402"/>
      <c r="DR268" s="386"/>
      <c r="DS268" s="397"/>
      <c r="DT268" s="386"/>
      <c r="DU268" s="387"/>
      <c r="DV268" s="399"/>
      <c r="DW268" s="396"/>
      <c r="DX268" s="397"/>
      <c r="DY268" s="400"/>
      <c r="DZ268" s="391"/>
      <c r="EA268" s="401"/>
      <c r="EB268" s="393"/>
      <c r="EC268" s="402"/>
      <c r="ED268" s="386"/>
      <c r="EE268" s="397"/>
      <c r="EF268" s="386"/>
      <c r="EG268" s="387"/>
      <c r="EH268" s="399"/>
      <c r="EI268" s="396"/>
      <c r="EJ268" s="397"/>
      <c r="EK268" s="400"/>
      <c r="EL268" s="391"/>
      <c r="EM268" s="401"/>
      <c r="EN268" s="393"/>
      <c r="EO268" s="402"/>
      <c r="EP268" s="386"/>
      <c r="EQ268" s="397"/>
      <c r="ER268" s="415"/>
      <c r="ES268" s="387"/>
      <c r="ET268" s="388"/>
      <c r="EU268" s="396"/>
      <c r="EV268" s="397"/>
      <c r="EW268" s="400"/>
      <c r="EX268" s="391"/>
      <c r="EY268" s="401"/>
      <c r="EZ268" s="393"/>
      <c r="FA268" s="402"/>
      <c r="FB268" s="386"/>
      <c r="FC268" s="397"/>
      <c r="FD268" s="386"/>
      <c r="FE268" s="387"/>
      <c r="FF268" s="388"/>
      <c r="FG268" s="396"/>
      <c r="FH268" s="397"/>
      <c r="FI268" s="400"/>
      <c r="FJ268" s="391"/>
      <c r="FK268" s="401"/>
      <c r="FL268" s="393"/>
      <c r="FM268" s="402"/>
      <c r="FN268" s="386"/>
      <c r="FO268" s="397"/>
      <c r="FP268" s="386"/>
      <c r="FQ268" s="387"/>
      <c r="FR268" s="388"/>
      <c r="FS268" s="396"/>
      <c r="FT268" s="397"/>
      <c r="FU268" s="400"/>
      <c r="FV268" s="391"/>
      <c r="FW268" s="401"/>
      <c r="FX268" s="393"/>
      <c r="FY268" s="402"/>
      <c r="FZ268" s="386"/>
      <c r="GA268" s="397"/>
      <c r="GB268" s="386"/>
      <c r="GC268" s="387"/>
      <c r="GD268" s="388"/>
      <c r="GE268" s="396"/>
      <c r="GF268" s="397"/>
      <c r="GG268" s="400"/>
      <c r="GH268" s="391"/>
      <c r="GI268" s="401"/>
      <c r="GJ268" s="393"/>
      <c r="GK268" s="402"/>
      <c r="GL268" s="386"/>
      <c r="GM268" s="397"/>
      <c r="GN268" s="386"/>
      <c r="GO268" s="387"/>
      <c r="GP268" s="388"/>
      <c r="GQ268" s="396"/>
      <c r="GR268" s="397"/>
      <c r="GS268" s="390"/>
      <c r="GT268" s="391"/>
      <c r="GU268" s="392"/>
      <c r="GV268" s="393"/>
      <c r="GW268" s="394"/>
      <c r="GX268" s="386"/>
      <c r="GY268" s="395"/>
      <c r="GZ268" s="386"/>
      <c r="HA268" s="387"/>
      <c r="HB268" s="388"/>
      <c r="HC268" s="396"/>
      <c r="HD268" s="397"/>
      <c r="HE268" s="390"/>
      <c r="HF268" s="391"/>
      <c r="HG268" s="392"/>
      <c r="HH268" s="393"/>
      <c r="HI268" s="394"/>
      <c r="HJ268" s="386"/>
      <c r="HK268" s="397"/>
      <c r="HM268" s="387"/>
      <c r="HN268" s="388"/>
      <c r="HO268" s="396"/>
      <c r="HP268" s="389"/>
      <c r="HQ268" s="390"/>
      <c r="HR268" s="391"/>
      <c r="HS268" s="392"/>
      <c r="HT268" s="393"/>
      <c r="HU268" s="394"/>
      <c r="HV268" s="386"/>
      <c r="HW268" s="395"/>
      <c r="HY268" s="387"/>
      <c r="HZ268" s="388"/>
      <c r="IA268" s="375"/>
      <c r="IB268" s="375"/>
      <c r="IC268" s="390"/>
      <c r="ID268" s="391"/>
      <c r="IE268" s="392"/>
      <c r="IF268" s="393"/>
      <c r="IG268" s="394"/>
      <c r="IH268" s="386"/>
      <c r="II268" s="395"/>
      <c r="IK268" s="387">
        <f t="shared" si="749"/>
        <v>41997</v>
      </c>
      <c r="IL268" s="388" t="str">
        <f t="shared" ref="IL268" si="858">IF(IO268="","",IK$1)</f>
        <v>Abe II</v>
      </c>
      <c r="IM268" s="419">
        <v>41885</v>
      </c>
      <c r="IN268" s="396">
        <v>41933</v>
      </c>
      <c r="IO268" s="390" t="str">
        <f t="shared" ref="IO268" si="859">IF(IV268="","",IF(ISNUMBER(SEARCH(":",IV268)),MID(IV268,FIND(":",IV268)+2,FIND("(",IV268)-FIND(":",IV268)-3),LEFT(IV268,FIND("(",IV268)-2)))</f>
        <v>Yuko Obuchi</v>
      </c>
      <c r="IP268" s="391" t="str">
        <f t="shared" ref="IP268" si="860">IF(IV268="","",MID(IV268,FIND("(",IV268)+1,4))</f>
        <v>1973</v>
      </c>
      <c r="IQ268" s="392" t="str">
        <f t="shared" ref="IQ268" si="861">IF(ISNUMBER(SEARCH("*female*",IV268)),"female",IF(ISNUMBER(SEARCH("*male*",IV268)),"male",""))</f>
        <v>female</v>
      </c>
      <c r="IR268" s="393" t="s">
        <v>1335</v>
      </c>
      <c r="IS268" s="394" t="str">
        <f t="shared" ref="IS268" si="862">IF(IO268="","",(MID(IO268,(SEARCH("^^",SUBSTITUTE(IO268," ","^^",LEN(IO268)-LEN(SUBSTITUTE(IO268," ","")))))+1,99)&amp;"_"&amp;LEFT(IO268,FIND(" ",IO268)-1)&amp;"_"&amp;IP268))</f>
        <v>Obuchi_Yuko_1973</v>
      </c>
      <c r="IT268" s="386"/>
      <c r="IU268" s="395"/>
      <c r="IV268" s="420" t="s">
        <v>1854</v>
      </c>
      <c r="IW268" s="387">
        <f t="shared" ref="IW268:IW269" si="863">IF(JA268="","",IW$3)</f>
        <v>43040</v>
      </c>
      <c r="IX268" s="388" t="str">
        <f t="shared" ref="IX268:IX269" si="864">IF(JA268="","",IW$1)</f>
        <v>Abe III</v>
      </c>
      <c r="IY268" s="419">
        <f t="shared" ref="IY268" si="865">IF(JA268="","",IW$2)</f>
        <v>41997</v>
      </c>
      <c r="IZ268" s="396">
        <v>42284</v>
      </c>
      <c r="JA268" s="390" t="str">
        <f t="shared" ref="JA268:JA269" si="866">IF(JH268="","",IF(ISNUMBER(SEARCH(":",JH268)),MID(JH268,FIND(":",JH268)+2,FIND("(",JH268)-FIND(":",JH268)-3),LEFT(JH268,FIND("(",JH268)-2)))</f>
        <v>Yoichi Miyazawa</v>
      </c>
      <c r="JB268" s="391" t="str">
        <f t="shared" ref="JB268:JB269" si="867">IF(JH268="","",MID(JH268,FIND("(",JH268)+1,4))</f>
        <v>1950</v>
      </c>
      <c r="JC268" s="392" t="str">
        <f t="shared" ref="JC268:JC269" si="868">IF(ISNUMBER(SEARCH("*female*",JH268)),"female",IF(ISNUMBER(SEARCH("*male*",JH268)),"male",""))</f>
        <v>male</v>
      </c>
      <c r="JD268" s="393" t="s">
        <v>1335</v>
      </c>
      <c r="JE268" s="394" t="str">
        <f t="shared" si="687"/>
        <v>Miyazawa_Yoichi_1950</v>
      </c>
      <c r="JF268" s="386" t="str">
        <f t="shared" ref="JF268:JF269" si="869">IF(JH268="","",IF((LEN(JH268)-LEN(SUBSTITUTE(JH268,"male","")))/LEN("male")&gt;1,"!",IF(RIGHT(JH268,1)=")","",IF(RIGHT(JH268,2)=") ","",IF(RIGHT(JH268,2)=").","","!!")))))</f>
        <v/>
      </c>
      <c r="JG268" s="395"/>
      <c r="JH268" s="420" t="s">
        <v>1837</v>
      </c>
      <c r="JI268" s="387" t="str">
        <f t="shared" si="619"/>
        <v/>
      </c>
      <c r="JJ268" s="388" t="str">
        <f t="shared" si="620"/>
        <v/>
      </c>
      <c r="JK268" s="419" t="str">
        <f t="shared" si="621"/>
        <v/>
      </c>
      <c r="JL268" s="396" t="str">
        <f t="shared" si="622"/>
        <v/>
      </c>
      <c r="JM268" s="390" t="str">
        <f t="shared" si="623"/>
        <v/>
      </c>
      <c r="JN268" s="391" t="str">
        <f t="shared" si="624"/>
        <v/>
      </c>
      <c r="JO268" s="392" t="str">
        <f t="shared" si="625"/>
        <v/>
      </c>
      <c r="JP268" s="393" t="str">
        <f t="shared" si="626"/>
        <v/>
      </c>
      <c r="JQ268" s="394" t="str">
        <f t="shared" si="627"/>
        <v/>
      </c>
      <c r="JR268" s="386" t="str">
        <f t="shared" si="628"/>
        <v/>
      </c>
      <c r="JS268" s="395"/>
      <c r="JT268" s="420" t="s">
        <v>292</v>
      </c>
      <c r="JU268" s="387" t="str">
        <f t="shared" ref="JU268:JU331" si="870">IF(JY268="","",JU$3)</f>
        <v/>
      </c>
      <c r="JV268" s="388" t="str">
        <f t="shared" ref="JV268:JV331" si="871">IF(JY268="","",JU$1)</f>
        <v/>
      </c>
      <c r="JW268" s="419" t="str">
        <f t="shared" ref="JW268:JW331" si="872">IF(JY268="","",JU$2)</f>
        <v/>
      </c>
      <c r="JX268" s="396" t="str">
        <f t="shared" ref="JX268:JX331" si="873">IF(JY268="","",JU$3)</f>
        <v/>
      </c>
      <c r="JY268" s="390" t="str">
        <f t="shared" ref="JY268:JY331" si="874">IF(KF268="","",IF(ISNUMBER(SEARCH(":",KF268)),MID(KF268,FIND(":",KF268)+2,FIND("(",KF268)-FIND(":",KF268)-3),LEFT(KF268,FIND("(",KF268)-2)))</f>
        <v/>
      </c>
      <c r="JZ268" s="391" t="str">
        <f t="shared" ref="JZ268:JZ331" si="875">IF(KF268="","",MID(KF268,FIND("(",KF268)+1,4))</f>
        <v/>
      </c>
      <c r="KA268" s="392" t="str">
        <f t="shared" ref="KA268:KA331" si="876">IF(ISNUMBER(SEARCH("*female*",KF268)),"female",IF(ISNUMBER(SEARCH("*male*",KF268)),"male",""))</f>
        <v/>
      </c>
      <c r="KB268" s="393" t="str">
        <f t="shared" ref="KB268:KB331" si="877">IF(KF268="","",IF(ISERROR(MID(KF268,FIND("male,",KF268)+6,(FIND(")",KF268)-(FIND("male,",KF268)+6))))=TRUE,"missing/error",MID(KF268,FIND("male,",KF268)+6,(FIND(")",KF268)-(FIND("male,",KF268)+6)))))</f>
        <v/>
      </c>
      <c r="KC268" s="394" t="str">
        <f t="shared" ref="KC268:KC331" si="878">IF(JY268="","",(MID(JY268,(SEARCH("^^",SUBSTITUTE(JY268," ","^^",LEN(JY268)-LEN(SUBSTITUTE(JY268," ","")))))+1,99)&amp;"_"&amp;LEFT(JY268,FIND(" ",JY268)-1)&amp;"_"&amp;JZ268))</f>
        <v/>
      </c>
      <c r="KD268" s="386" t="str">
        <f t="shared" ref="KD268:KD331" si="879">IF(KF268="","",IF((LEN(KF268)-LEN(SUBSTITUTE(KF268,"male","")))/LEN("male")&gt;1,"!",IF(RIGHT(KF268,1)=")","",IF(RIGHT(KF268,2)=") ","",IF(RIGHT(KF268,2)=").","","!!")))))</f>
        <v/>
      </c>
      <c r="KE268" s="395"/>
      <c r="KF268" s="420"/>
      <c r="KG268" s="387" t="str">
        <f t="shared" si="849"/>
        <v/>
      </c>
      <c r="KH268" s="388" t="str">
        <f t="shared" si="850"/>
        <v/>
      </c>
      <c r="KI268" s="419" t="str">
        <f t="shared" si="851"/>
        <v/>
      </c>
      <c r="KJ268" s="396" t="str">
        <f t="shared" si="852"/>
        <v/>
      </c>
      <c r="KK268" s="390" t="str">
        <f t="shared" si="853"/>
        <v/>
      </c>
      <c r="KL268" s="391" t="str">
        <f t="shared" ref="KL268:KL331" si="880">IF(KR268="","",MID(KR268,FIND("(",KR268)+1,4))</f>
        <v/>
      </c>
      <c r="KM268" s="392" t="str">
        <f t="shared" si="854"/>
        <v/>
      </c>
      <c r="KN268" s="393" t="str">
        <f t="shared" si="855"/>
        <v/>
      </c>
      <c r="KO268" s="394" t="str">
        <f t="shared" si="856"/>
        <v/>
      </c>
      <c r="KP268" s="386" t="str">
        <f t="shared" si="857"/>
        <v/>
      </c>
      <c r="KQ268" s="395"/>
      <c r="KR268" s="420"/>
    </row>
    <row r="269" spans="1:304" ht="13.5" customHeight="1">
      <c r="A269" s="385"/>
      <c r="B269" s="420" t="s">
        <v>1820</v>
      </c>
      <c r="E269" s="387"/>
      <c r="F269" s="399"/>
      <c r="G269" s="396"/>
      <c r="H269" s="397"/>
      <c r="I269" s="400"/>
      <c r="J269" s="403"/>
      <c r="K269" s="401"/>
      <c r="L269" s="393"/>
      <c r="M269" s="402"/>
      <c r="O269" s="397"/>
      <c r="Q269" s="387"/>
      <c r="R269" s="399"/>
      <c r="S269" s="396"/>
      <c r="T269" s="397"/>
      <c r="U269" s="400"/>
      <c r="V269" s="403"/>
      <c r="W269" s="401"/>
      <c r="X269" s="393"/>
      <c r="Y269" s="402"/>
      <c r="AA269" s="397"/>
      <c r="AB269" s="415"/>
      <c r="AC269" s="387"/>
      <c r="AD269" s="399"/>
      <c r="AE269" s="396"/>
      <c r="AF269" s="397"/>
      <c r="AG269" s="400"/>
      <c r="AH269" s="403"/>
      <c r="AI269" s="401"/>
      <c r="AJ269" s="393"/>
      <c r="AK269" s="402"/>
      <c r="AL269" s="386"/>
      <c r="AM269" s="397"/>
      <c r="AN269" s="386"/>
      <c r="AO269" s="387"/>
      <c r="AP269" s="399"/>
      <c r="AQ269" s="396"/>
      <c r="AR269" s="397"/>
      <c r="AS269" s="400"/>
      <c r="AT269" s="403"/>
      <c r="AU269" s="401"/>
      <c r="AV269" s="393"/>
      <c r="AW269" s="402"/>
      <c r="AX269" s="386"/>
      <c r="AY269" s="397"/>
      <c r="AZ269" s="386"/>
      <c r="BA269" s="387"/>
      <c r="BB269" s="399"/>
      <c r="BC269" s="396"/>
      <c r="BD269" s="397"/>
      <c r="BE269" s="400"/>
      <c r="BF269" s="403"/>
      <c r="BG269" s="401"/>
      <c r="BH269" s="393"/>
      <c r="BI269" s="402"/>
      <c r="BJ269" s="386"/>
      <c r="BK269" s="397"/>
      <c r="BL269" s="386"/>
      <c r="BM269" s="387"/>
      <c r="BN269" s="399"/>
      <c r="BO269" s="396"/>
      <c r="BP269" s="397"/>
      <c r="BQ269" s="400"/>
      <c r="BR269" s="403"/>
      <c r="BS269" s="401"/>
      <c r="BT269" s="393"/>
      <c r="BU269" s="402"/>
      <c r="BV269" s="386"/>
      <c r="BW269" s="397"/>
      <c r="BX269" s="386"/>
      <c r="BY269" s="387"/>
      <c r="BZ269" s="399"/>
      <c r="CA269" s="396"/>
      <c r="CB269" s="397"/>
      <c r="CC269" s="400"/>
      <c r="CD269" s="403"/>
      <c r="CE269" s="401"/>
      <c r="CF269" s="393"/>
      <c r="CG269" s="402"/>
      <c r="CH269" s="386"/>
      <c r="CI269" s="397"/>
      <c r="CJ269" s="386"/>
      <c r="CK269" s="387"/>
      <c r="CL269" s="399"/>
      <c r="CM269" s="396"/>
      <c r="CN269" s="397"/>
      <c r="CO269" s="400"/>
      <c r="CP269" s="391"/>
      <c r="CQ269" s="401"/>
      <c r="CR269" s="393"/>
      <c r="CS269" s="402"/>
      <c r="CT269" s="386"/>
      <c r="CU269" s="397"/>
      <c r="CV269" s="386"/>
      <c r="CW269" s="387"/>
      <c r="CX269" s="399"/>
      <c r="CY269" s="396"/>
      <c r="CZ269" s="397"/>
      <c r="DA269" s="400"/>
      <c r="DB269" s="391"/>
      <c r="DC269" s="401"/>
      <c r="DD269" s="393"/>
      <c r="DE269" s="402"/>
      <c r="DF269" s="386"/>
      <c r="DG269" s="397"/>
      <c r="DH269" s="386"/>
      <c r="DI269" s="387"/>
      <c r="DJ269" s="399"/>
      <c r="DK269" s="396"/>
      <c r="DL269" s="397"/>
      <c r="DM269" s="400"/>
      <c r="DN269" s="391"/>
      <c r="DO269" s="401"/>
      <c r="DP269" s="393"/>
      <c r="DQ269" s="402"/>
      <c r="DR269" s="386"/>
      <c r="DS269" s="397"/>
      <c r="DT269" s="386"/>
      <c r="DU269" s="387"/>
      <c r="DV269" s="399"/>
      <c r="DW269" s="396"/>
      <c r="DX269" s="397"/>
      <c r="DY269" s="400"/>
      <c r="DZ269" s="391"/>
      <c r="EA269" s="401"/>
      <c r="EB269" s="393"/>
      <c r="EC269" s="402"/>
      <c r="ED269" s="386"/>
      <c r="EE269" s="397"/>
      <c r="EF269" s="386"/>
      <c r="EG269" s="387"/>
      <c r="EH269" s="399"/>
      <c r="EI269" s="396"/>
      <c r="EJ269" s="397"/>
      <c r="EK269" s="400"/>
      <c r="EL269" s="391"/>
      <c r="EM269" s="401"/>
      <c r="EN269" s="393"/>
      <c r="EO269" s="402"/>
      <c r="EP269" s="386"/>
      <c r="EQ269" s="397"/>
      <c r="ER269" s="415"/>
      <c r="ES269" s="387"/>
      <c r="ET269" s="388"/>
      <c r="EU269" s="396"/>
      <c r="EV269" s="397"/>
      <c r="EW269" s="400"/>
      <c r="EX269" s="391"/>
      <c r="EY269" s="401"/>
      <c r="EZ269" s="393"/>
      <c r="FA269" s="402"/>
      <c r="FB269" s="386"/>
      <c r="FC269" s="397"/>
      <c r="FD269" s="386"/>
      <c r="FE269" s="387"/>
      <c r="FF269" s="388"/>
      <c r="FG269" s="396"/>
      <c r="FH269" s="397"/>
      <c r="FI269" s="400"/>
      <c r="FJ269" s="391"/>
      <c r="FK269" s="401"/>
      <c r="FL269" s="393"/>
      <c r="FM269" s="402"/>
      <c r="FN269" s="386"/>
      <c r="FO269" s="397"/>
      <c r="FP269" s="386"/>
      <c r="FQ269" s="387"/>
      <c r="FR269" s="388"/>
      <c r="FS269" s="396"/>
      <c r="FT269" s="397"/>
      <c r="FU269" s="400"/>
      <c r="FV269" s="391"/>
      <c r="FW269" s="401"/>
      <c r="FX269" s="393"/>
      <c r="FY269" s="402"/>
      <c r="FZ269" s="386"/>
      <c r="GA269" s="397"/>
      <c r="GB269" s="386"/>
      <c r="GC269" s="387"/>
      <c r="GD269" s="388"/>
      <c r="GE269" s="396"/>
      <c r="GF269" s="397"/>
      <c r="GG269" s="400"/>
      <c r="GH269" s="391"/>
      <c r="GI269" s="401"/>
      <c r="GJ269" s="393"/>
      <c r="GK269" s="402"/>
      <c r="GL269" s="386"/>
      <c r="GM269" s="397"/>
      <c r="GN269" s="386"/>
      <c r="GO269" s="387"/>
      <c r="GP269" s="388"/>
      <c r="GQ269" s="396"/>
      <c r="GR269" s="397"/>
      <c r="GS269" s="390"/>
      <c r="GT269" s="391"/>
      <c r="GU269" s="392"/>
      <c r="GV269" s="393"/>
      <c r="GW269" s="394"/>
      <c r="GX269" s="386"/>
      <c r="GY269" s="395"/>
      <c r="GZ269" s="386"/>
      <c r="HA269" s="387"/>
      <c r="HB269" s="388"/>
      <c r="HC269" s="396"/>
      <c r="HD269" s="397"/>
      <c r="HE269" s="390"/>
      <c r="HF269" s="391"/>
      <c r="HG269" s="392"/>
      <c r="HH269" s="393"/>
      <c r="HI269" s="394"/>
      <c r="HJ269" s="386"/>
      <c r="HK269" s="397"/>
      <c r="HM269" s="387"/>
      <c r="HN269" s="388"/>
      <c r="HO269" s="396"/>
      <c r="HP269" s="389"/>
      <c r="HQ269" s="390"/>
      <c r="HR269" s="391"/>
      <c r="HS269" s="392"/>
      <c r="HT269" s="393"/>
      <c r="HU269" s="394"/>
      <c r="HV269" s="386"/>
      <c r="HW269" s="395"/>
      <c r="HY269" s="387"/>
      <c r="HZ269" s="388"/>
      <c r="IA269" s="375"/>
      <c r="IB269" s="375"/>
      <c r="IC269" s="390"/>
      <c r="ID269" s="391"/>
      <c r="IE269" s="392"/>
      <c r="IF269" s="393"/>
      <c r="IG269" s="394"/>
      <c r="IH269" s="386"/>
      <c r="II269" s="395"/>
      <c r="IK269" s="387"/>
      <c r="IL269" s="388" t="str">
        <f t="shared" ref="IL269" si="881">IF(IO269="","",IK$1)</f>
        <v>Abe II</v>
      </c>
      <c r="IM269" s="396">
        <v>41933</v>
      </c>
      <c r="IN269" s="396">
        <f t="shared" ref="IN269" si="882">IF(IO269="","",IK$3)</f>
        <v>41997</v>
      </c>
      <c r="IO269" s="390" t="str">
        <f t="shared" ref="IO269" si="883">IF(IV269="","",IF(ISNUMBER(SEARCH(":",IV269)),MID(IV269,FIND(":",IV269)+2,FIND("(",IV269)-FIND(":",IV269)-3),LEFT(IV269,FIND("(",IV269)-2)))</f>
        <v>Yoichi Miyazawa</v>
      </c>
      <c r="IP269" s="391" t="str">
        <f t="shared" ref="IP269" si="884">IF(IV269="","",MID(IV269,FIND("(",IV269)+1,4))</f>
        <v>1950</v>
      </c>
      <c r="IQ269" s="392" t="str">
        <f t="shared" ref="IQ269" si="885">IF(ISNUMBER(SEARCH("*female*",IV269)),"female",IF(ISNUMBER(SEARCH("*male*",IV269)),"male",""))</f>
        <v>male</v>
      </c>
      <c r="IR269" s="393" t="s">
        <v>1335</v>
      </c>
      <c r="IS269" s="394" t="str">
        <f t="shared" ref="IS269" si="886">IF(IO269="","",(MID(IO269,(SEARCH("^^",SUBSTITUTE(IO269," ","^^",LEN(IO269)-LEN(SUBSTITUTE(IO269," ","")))))+1,99)&amp;"_"&amp;LEFT(IO269,FIND(" ",IO269)-1)&amp;"_"&amp;IP269))</f>
        <v>Miyazawa_Yoichi_1950</v>
      </c>
      <c r="IT269" s="386"/>
      <c r="IU269" s="395"/>
      <c r="IV269" s="429" t="s">
        <v>1855</v>
      </c>
      <c r="IW269" s="387">
        <f t="shared" si="863"/>
        <v>43040</v>
      </c>
      <c r="IX269" s="388" t="str">
        <f t="shared" si="864"/>
        <v>Abe III</v>
      </c>
      <c r="IY269" s="396">
        <v>42284</v>
      </c>
      <c r="IZ269" s="396">
        <v>42585</v>
      </c>
      <c r="JA269" s="390" t="str">
        <f t="shared" si="866"/>
        <v>Motoo Hayashi</v>
      </c>
      <c r="JB269" s="391" t="str">
        <f t="shared" si="867"/>
        <v>1947</v>
      </c>
      <c r="JC269" s="392" t="str">
        <f t="shared" si="868"/>
        <v>male</v>
      </c>
      <c r="JD269" s="393" t="s">
        <v>1335</v>
      </c>
      <c r="JE269" s="394" t="str">
        <f t="shared" si="687"/>
        <v>Hayashi_Motoo_1947</v>
      </c>
      <c r="JF269" s="386" t="str">
        <f t="shared" si="869"/>
        <v/>
      </c>
      <c r="JG269" s="395"/>
      <c r="JH269" s="429" t="s">
        <v>1869</v>
      </c>
      <c r="JI269" s="387" t="str">
        <f t="shared" si="619"/>
        <v/>
      </c>
      <c r="JJ269" s="388" t="str">
        <f t="shared" si="620"/>
        <v/>
      </c>
      <c r="JK269" s="419" t="str">
        <f t="shared" si="621"/>
        <v/>
      </c>
      <c r="JL269" s="396" t="str">
        <f t="shared" si="622"/>
        <v/>
      </c>
      <c r="JM269" s="390" t="str">
        <f t="shared" si="623"/>
        <v/>
      </c>
      <c r="JN269" s="391" t="str">
        <f t="shared" si="624"/>
        <v/>
      </c>
      <c r="JO269" s="392" t="str">
        <f t="shared" si="625"/>
        <v/>
      </c>
      <c r="JP269" s="393" t="str">
        <f t="shared" si="626"/>
        <v/>
      </c>
      <c r="JQ269" s="394" t="str">
        <f t="shared" si="627"/>
        <v/>
      </c>
      <c r="JR269" s="386" t="str">
        <f t="shared" si="628"/>
        <v/>
      </c>
      <c r="JS269" s="395"/>
      <c r="JT269" s="420" t="s">
        <v>292</v>
      </c>
      <c r="JU269" s="387" t="str">
        <f t="shared" si="870"/>
        <v/>
      </c>
      <c r="JV269" s="388" t="str">
        <f t="shared" si="871"/>
        <v/>
      </c>
      <c r="JW269" s="419" t="str">
        <f t="shared" si="872"/>
        <v/>
      </c>
      <c r="JX269" s="396" t="str">
        <f t="shared" si="873"/>
        <v/>
      </c>
      <c r="JY269" s="390" t="str">
        <f t="shared" si="874"/>
        <v/>
      </c>
      <c r="JZ269" s="391" t="str">
        <f t="shared" si="875"/>
        <v/>
      </c>
      <c r="KA269" s="392" t="str">
        <f t="shared" si="876"/>
        <v/>
      </c>
      <c r="KB269" s="393" t="str">
        <f t="shared" si="877"/>
        <v/>
      </c>
      <c r="KC269" s="394" t="str">
        <f t="shared" si="878"/>
        <v/>
      </c>
      <c r="KD269" s="386" t="str">
        <f t="shared" si="879"/>
        <v/>
      </c>
      <c r="KE269" s="395"/>
      <c r="KF269" s="420"/>
      <c r="KG269" s="387" t="str">
        <f t="shared" si="849"/>
        <v/>
      </c>
      <c r="KH269" s="388" t="str">
        <f t="shared" si="850"/>
        <v/>
      </c>
      <c r="KI269" s="419" t="str">
        <f t="shared" si="851"/>
        <v/>
      </c>
      <c r="KJ269" s="396" t="str">
        <f t="shared" si="852"/>
        <v/>
      </c>
      <c r="KK269" s="390" t="str">
        <f t="shared" si="853"/>
        <v/>
      </c>
      <c r="KL269" s="391" t="str">
        <f t="shared" si="880"/>
        <v/>
      </c>
      <c r="KM269" s="392" t="str">
        <f t="shared" si="854"/>
        <v/>
      </c>
      <c r="KN269" s="393" t="str">
        <f t="shared" si="855"/>
        <v/>
      </c>
      <c r="KO269" s="394" t="str">
        <f t="shared" si="856"/>
        <v/>
      </c>
      <c r="KP269" s="386" t="str">
        <f t="shared" si="857"/>
        <v/>
      </c>
      <c r="KQ269" s="395"/>
      <c r="KR269" s="420"/>
    </row>
    <row r="270" spans="1:304" ht="13.5" customHeight="1">
      <c r="A270" s="385"/>
      <c r="B270" s="420" t="s">
        <v>1820</v>
      </c>
      <c r="E270" s="387"/>
      <c r="F270" s="399"/>
      <c r="G270" s="396"/>
      <c r="H270" s="397"/>
      <c r="I270" s="400"/>
      <c r="J270" s="403"/>
      <c r="K270" s="401"/>
      <c r="L270" s="393"/>
      <c r="M270" s="402"/>
      <c r="O270" s="397"/>
      <c r="Q270" s="387"/>
      <c r="R270" s="399"/>
      <c r="S270" s="396"/>
      <c r="T270" s="397"/>
      <c r="U270" s="400"/>
      <c r="V270" s="403"/>
      <c r="W270" s="401"/>
      <c r="X270" s="393"/>
      <c r="Y270" s="402"/>
      <c r="AA270" s="397"/>
      <c r="AB270" s="415"/>
      <c r="AC270" s="387"/>
      <c r="AD270" s="399"/>
      <c r="AE270" s="396"/>
      <c r="AF270" s="397"/>
      <c r="AG270" s="400"/>
      <c r="AH270" s="403"/>
      <c r="AI270" s="401"/>
      <c r="AJ270" s="393"/>
      <c r="AK270" s="402"/>
      <c r="AL270" s="386"/>
      <c r="AM270" s="397"/>
      <c r="AN270" s="386"/>
      <c r="AO270" s="387"/>
      <c r="AP270" s="399"/>
      <c r="AQ270" s="396"/>
      <c r="AR270" s="397"/>
      <c r="AS270" s="400"/>
      <c r="AT270" s="403"/>
      <c r="AU270" s="401"/>
      <c r="AV270" s="393"/>
      <c r="AW270" s="402"/>
      <c r="AX270" s="386"/>
      <c r="AY270" s="397"/>
      <c r="AZ270" s="386"/>
      <c r="BA270" s="387"/>
      <c r="BB270" s="399"/>
      <c r="BC270" s="396"/>
      <c r="BD270" s="397"/>
      <c r="BE270" s="400"/>
      <c r="BF270" s="403"/>
      <c r="BG270" s="401"/>
      <c r="BH270" s="393"/>
      <c r="BI270" s="402"/>
      <c r="BJ270" s="386"/>
      <c r="BK270" s="397"/>
      <c r="BL270" s="386"/>
      <c r="BM270" s="387"/>
      <c r="BN270" s="399"/>
      <c r="BO270" s="396"/>
      <c r="BP270" s="397"/>
      <c r="BQ270" s="400"/>
      <c r="BR270" s="403"/>
      <c r="BS270" s="401"/>
      <c r="BT270" s="393"/>
      <c r="BU270" s="402"/>
      <c r="BV270" s="386"/>
      <c r="BW270" s="397"/>
      <c r="BX270" s="386"/>
      <c r="BY270" s="387"/>
      <c r="BZ270" s="399"/>
      <c r="CA270" s="396"/>
      <c r="CB270" s="397"/>
      <c r="CC270" s="400"/>
      <c r="CD270" s="403"/>
      <c r="CE270" s="401"/>
      <c r="CF270" s="393"/>
      <c r="CG270" s="402"/>
      <c r="CH270" s="386"/>
      <c r="CI270" s="397"/>
      <c r="CJ270" s="386"/>
      <c r="CK270" s="387"/>
      <c r="CL270" s="399"/>
      <c r="CM270" s="396"/>
      <c r="CN270" s="397"/>
      <c r="CO270" s="400"/>
      <c r="CP270" s="391"/>
      <c r="CQ270" s="401"/>
      <c r="CR270" s="393"/>
      <c r="CS270" s="402"/>
      <c r="CT270" s="386"/>
      <c r="CU270" s="397"/>
      <c r="CV270" s="386"/>
      <c r="CW270" s="387"/>
      <c r="CX270" s="399"/>
      <c r="CY270" s="396"/>
      <c r="CZ270" s="397"/>
      <c r="DA270" s="400"/>
      <c r="DB270" s="391"/>
      <c r="DC270" s="401"/>
      <c r="DD270" s="393"/>
      <c r="DE270" s="402"/>
      <c r="DF270" s="386"/>
      <c r="DG270" s="397"/>
      <c r="DH270" s="386"/>
      <c r="DI270" s="387"/>
      <c r="DJ270" s="399"/>
      <c r="DK270" s="396"/>
      <c r="DL270" s="397"/>
      <c r="DM270" s="400"/>
      <c r="DN270" s="391"/>
      <c r="DO270" s="401"/>
      <c r="DP270" s="393"/>
      <c r="DQ270" s="402"/>
      <c r="DR270" s="386"/>
      <c r="DS270" s="397"/>
      <c r="DT270" s="386"/>
      <c r="DU270" s="387"/>
      <c r="DV270" s="399"/>
      <c r="DW270" s="396"/>
      <c r="DX270" s="397"/>
      <c r="DY270" s="400"/>
      <c r="DZ270" s="391"/>
      <c r="EA270" s="401"/>
      <c r="EB270" s="393"/>
      <c r="EC270" s="402"/>
      <c r="ED270" s="386"/>
      <c r="EE270" s="397"/>
      <c r="EF270" s="386"/>
      <c r="EG270" s="387"/>
      <c r="EH270" s="399"/>
      <c r="EI270" s="396"/>
      <c r="EJ270" s="397"/>
      <c r="EK270" s="400"/>
      <c r="EL270" s="391"/>
      <c r="EM270" s="401"/>
      <c r="EN270" s="393"/>
      <c r="EO270" s="402"/>
      <c r="EP270" s="386"/>
      <c r="EQ270" s="397"/>
      <c r="ER270" s="415"/>
      <c r="ES270" s="387"/>
      <c r="ET270" s="388"/>
      <c r="EU270" s="396"/>
      <c r="EV270" s="397"/>
      <c r="EW270" s="400"/>
      <c r="EX270" s="391"/>
      <c r="EY270" s="401"/>
      <c r="EZ270" s="393"/>
      <c r="FA270" s="402"/>
      <c r="FB270" s="386"/>
      <c r="FC270" s="397"/>
      <c r="FD270" s="386"/>
      <c r="FE270" s="387"/>
      <c r="FF270" s="388"/>
      <c r="FG270" s="396"/>
      <c r="FH270" s="397"/>
      <c r="FI270" s="400"/>
      <c r="FJ270" s="391"/>
      <c r="FK270" s="401"/>
      <c r="FL270" s="393"/>
      <c r="FM270" s="402"/>
      <c r="FN270" s="386"/>
      <c r="FO270" s="397"/>
      <c r="FP270" s="386"/>
      <c r="FQ270" s="387"/>
      <c r="FR270" s="388"/>
      <c r="FS270" s="396"/>
      <c r="FT270" s="397"/>
      <c r="FU270" s="400"/>
      <c r="FV270" s="391"/>
      <c r="FW270" s="401"/>
      <c r="FX270" s="393"/>
      <c r="FY270" s="402"/>
      <c r="FZ270" s="386"/>
      <c r="GA270" s="397"/>
      <c r="GB270" s="386"/>
      <c r="GC270" s="387"/>
      <c r="GD270" s="388"/>
      <c r="GE270" s="396"/>
      <c r="GF270" s="397"/>
      <c r="GG270" s="400"/>
      <c r="GH270" s="391"/>
      <c r="GI270" s="401"/>
      <c r="GJ270" s="393"/>
      <c r="GK270" s="402"/>
      <c r="GL270" s="386"/>
      <c r="GM270" s="397"/>
      <c r="GN270" s="386"/>
      <c r="GO270" s="387"/>
      <c r="GP270" s="388"/>
      <c r="GQ270" s="396"/>
      <c r="GR270" s="397"/>
      <c r="GS270" s="390"/>
      <c r="GT270" s="391"/>
      <c r="GU270" s="392"/>
      <c r="GV270" s="393"/>
      <c r="GW270" s="394"/>
      <c r="GX270" s="386"/>
      <c r="GY270" s="395"/>
      <c r="GZ270" s="386"/>
      <c r="HA270" s="387"/>
      <c r="HB270" s="388"/>
      <c r="HC270" s="396"/>
      <c r="HD270" s="397"/>
      <c r="HE270" s="390"/>
      <c r="HF270" s="391"/>
      <c r="HG270" s="392"/>
      <c r="HH270" s="393"/>
      <c r="HI270" s="394"/>
      <c r="HJ270" s="386"/>
      <c r="HK270" s="397"/>
      <c r="HM270" s="387"/>
      <c r="HN270" s="388"/>
      <c r="HO270" s="396"/>
      <c r="HP270" s="389"/>
      <c r="HQ270" s="390"/>
      <c r="HR270" s="391"/>
      <c r="HS270" s="392"/>
      <c r="HT270" s="393"/>
      <c r="HU270" s="394"/>
      <c r="HV270" s="386"/>
      <c r="HW270" s="395"/>
      <c r="HY270" s="387"/>
      <c r="HZ270" s="388"/>
      <c r="IA270" s="375"/>
      <c r="IB270" s="375"/>
      <c r="IC270" s="390"/>
      <c r="ID270" s="391"/>
      <c r="IE270" s="392"/>
      <c r="IF270" s="393"/>
      <c r="IG270" s="394"/>
      <c r="IH270" s="386"/>
      <c r="II270" s="395"/>
      <c r="IK270" s="387"/>
      <c r="IL270" s="388"/>
      <c r="IM270" s="396"/>
      <c r="IN270" s="396"/>
      <c r="IO270" s="390"/>
      <c r="IP270" s="391"/>
      <c r="IQ270" s="392"/>
      <c r="IR270" s="393"/>
      <c r="IS270" s="394"/>
      <c r="IT270" s="386"/>
      <c r="IU270" s="395"/>
      <c r="IV270" s="429"/>
      <c r="IW270" s="387">
        <f t="shared" ref="IW270" si="887">IF(JA270="","",IW$3)</f>
        <v>43040</v>
      </c>
      <c r="IX270" s="388" t="str">
        <f t="shared" ref="IX270" si="888">IF(JA270="","",IW$1)</f>
        <v>Abe III</v>
      </c>
      <c r="IY270" s="396">
        <v>42585</v>
      </c>
      <c r="IZ270" s="396">
        <f t="shared" ref="IZ270" si="889">IF(JA270="","",IW$3)</f>
        <v>43040</v>
      </c>
      <c r="JA270" s="390" t="str">
        <f t="shared" ref="JA270" si="890">IF(JH270="","",IF(ISNUMBER(SEARCH(":",JH270)),MID(JH270,FIND(":",JH270)+2,FIND("(",JH270)-FIND(":",JH270)-3),LEFT(JH270,FIND("(",JH270)-2)))</f>
        <v>Hiroshige Sekō</v>
      </c>
      <c r="JB270" s="391" t="str">
        <f t="shared" ref="JB270" si="891">IF(JH270="","",MID(JH270,FIND("(",JH270)+1,4))</f>
        <v>1962</v>
      </c>
      <c r="JC270" s="392" t="str">
        <f t="shared" ref="JC270" si="892">IF(ISNUMBER(SEARCH("*female*",JH270)),"female",IF(ISNUMBER(SEARCH("*male*",JH270)),"male",""))</f>
        <v>male</v>
      </c>
      <c r="JD270" s="393" t="s">
        <v>1335</v>
      </c>
      <c r="JE270" s="394" t="str">
        <f t="shared" si="687"/>
        <v>Sekō_Hiroshige_1962</v>
      </c>
      <c r="JF270" s="386" t="str">
        <f t="shared" ref="JF270" si="893">IF(JH270="","",IF((LEN(JH270)-LEN(SUBSTITUTE(JH270,"male","")))/LEN("male")&gt;1,"!",IF(RIGHT(JH270,1)=")","",IF(RIGHT(JH270,2)=") ","",IF(RIGHT(JH270,2)=").","","!!")))))</f>
        <v/>
      </c>
      <c r="JG270" s="395"/>
      <c r="JH270" s="429" t="s">
        <v>1882</v>
      </c>
      <c r="JI270" s="387" t="str">
        <f t="shared" si="619"/>
        <v/>
      </c>
      <c r="JJ270" s="388" t="str">
        <f t="shared" si="620"/>
        <v/>
      </c>
      <c r="JK270" s="419" t="str">
        <f t="shared" si="621"/>
        <v/>
      </c>
      <c r="JL270" s="396" t="str">
        <f t="shared" si="622"/>
        <v/>
      </c>
      <c r="JM270" s="390" t="str">
        <f t="shared" si="623"/>
        <v/>
      </c>
      <c r="JN270" s="391" t="str">
        <f t="shared" si="624"/>
        <v/>
      </c>
      <c r="JO270" s="392" t="str">
        <f t="shared" si="625"/>
        <v/>
      </c>
      <c r="JP270" s="393" t="str">
        <f t="shared" si="626"/>
        <v/>
      </c>
      <c r="JQ270" s="394" t="str">
        <f t="shared" si="627"/>
        <v/>
      </c>
      <c r="JR270" s="386" t="str">
        <f t="shared" si="628"/>
        <v/>
      </c>
      <c r="JS270" s="395"/>
      <c r="JT270" s="420" t="s">
        <v>292</v>
      </c>
      <c r="JU270" s="387" t="str">
        <f t="shared" si="870"/>
        <v/>
      </c>
      <c r="JV270" s="388" t="str">
        <f t="shared" si="871"/>
        <v/>
      </c>
      <c r="JW270" s="419" t="str">
        <f t="shared" si="872"/>
        <v/>
      </c>
      <c r="JX270" s="396" t="str">
        <f t="shared" si="873"/>
        <v/>
      </c>
      <c r="JY270" s="390" t="str">
        <f t="shared" si="874"/>
        <v/>
      </c>
      <c r="JZ270" s="391" t="str">
        <f t="shared" si="875"/>
        <v/>
      </c>
      <c r="KA270" s="392" t="str">
        <f t="shared" si="876"/>
        <v/>
      </c>
      <c r="KB270" s="393" t="str">
        <f t="shared" si="877"/>
        <v/>
      </c>
      <c r="KC270" s="394" t="str">
        <f t="shared" si="878"/>
        <v/>
      </c>
      <c r="KD270" s="386" t="str">
        <f t="shared" si="879"/>
        <v/>
      </c>
      <c r="KE270" s="395"/>
      <c r="KF270" s="420"/>
      <c r="KG270" s="387" t="str">
        <f t="shared" si="849"/>
        <v/>
      </c>
      <c r="KH270" s="388" t="str">
        <f t="shared" si="850"/>
        <v/>
      </c>
      <c r="KI270" s="419" t="str">
        <f t="shared" si="851"/>
        <v/>
      </c>
      <c r="KJ270" s="396" t="str">
        <f t="shared" si="852"/>
        <v/>
      </c>
      <c r="KK270" s="390" t="str">
        <f t="shared" si="853"/>
        <v/>
      </c>
      <c r="KL270" s="391" t="str">
        <f t="shared" si="880"/>
        <v/>
      </c>
      <c r="KM270" s="392" t="str">
        <f t="shared" si="854"/>
        <v/>
      </c>
      <c r="KN270" s="393" t="str">
        <f t="shared" si="855"/>
        <v/>
      </c>
      <c r="KO270" s="394" t="str">
        <f t="shared" si="856"/>
        <v/>
      </c>
      <c r="KP270" s="386" t="str">
        <f t="shared" si="857"/>
        <v/>
      </c>
      <c r="KQ270" s="395"/>
      <c r="KR270" s="420"/>
    </row>
    <row r="271" spans="1:304" ht="13.5" customHeight="1">
      <c r="A271" s="385"/>
      <c r="B271" s="386" t="s">
        <v>1480</v>
      </c>
      <c r="E271" s="387" t="str">
        <f>IF(I271="","",E$3)</f>
        <v/>
      </c>
      <c r="F271" s="399"/>
      <c r="G271" s="396"/>
      <c r="H271" s="397"/>
      <c r="I271" s="400"/>
      <c r="J271" s="403"/>
      <c r="K271" s="401"/>
      <c r="L271" s="393"/>
      <c r="M271" s="402"/>
      <c r="O271" s="397"/>
      <c r="Q271" s="387" t="str">
        <f>IF(U271="","",Q$3)</f>
        <v/>
      </c>
      <c r="R271" s="399"/>
      <c r="S271" s="396"/>
      <c r="T271" s="397"/>
      <c r="U271" s="400"/>
      <c r="V271" s="403"/>
      <c r="W271" s="401"/>
      <c r="X271" s="393"/>
      <c r="Y271" s="402"/>
      <c r="AA271" s="397"/>
      <c r="AB271" s="415"/>
      <c r="AC271" s="387" t="str">
        <f>IF(AG271="","",AC$3)</f>
        <v/>
      </c>
      <c r="AD271" s="399"/>
      <c r="AE271" s="396"/>
      <c r="AF271" s="397"/>
      <c r="AG271" s="400"/>
      <c r="AH271" s="403"/>
      <c r="AI271" s="401"/>
      <c r="AJ271" s="393"/>
      <c r="AK271" s="402"/>
      <c r="AL271" s="386"/>
      <c r="AM271" s="397"/>
      <c r="AN271" s="386"/>
      <c r="AO271" s="387" t="str">
        <f>IF(AS271="","",AO$3)</f>
        <v/>
      </c>
      <c r="AP271" s="399"/>
      <c r="AQ271" s="396"/>
      <c r="AR271" s="397"/>
      <c r="AS271" s="400"/>
      <c r="AT271" s="403"/>
      <c r="AU271" s="401"/>
      <c r="AV271" s="393"/>
      <c r="AW271" s="402"/>
      <c r="AX271" s="386"/>
      <c r="AY271" s="397"/>
      <c r="AZ271" s="386"/>
      <c r="BA271" s="387" t="str">
        <f>IF(BE271="","",BA$3)</f>
        <v/>
      </c>
      <c r="BB271" s="399"/>
      <c r="BC271" s="396"/>
      <c r="BD271" s="397"/>
      <c r="BE271" s="400"/>
      <c r="BF271" s="403"/>
      <c r="BG271" s="401"/>
      <c r="BH271" s="393"/>
      <c r="BI271" s="402"/>
      <c r="BJ271" s="386"/>
      <c r="BK271" s="397"/>
      <c r="BL271" s="386"/>
      <c r="BM271" s="387" t="str">
        <f>IF(BQ271="","",BM$3)</f>
        <v/>
      </c>
      <c r="BN271" s="399"/>
      <c r="BO271" s="396"/>
      <c r="BP271" s="397"/>
      <c r="BQ271" s="400"/>
      <c r="BR271" s="403"/>
      <c r="BS271" s="401"/>
      <c r="BT271" s="393"/>
      <c r="BU271" s="402"/>
      <c r="BV271" s="386"/>
      <c r="BW271" s="397"/>
      <c r="BX271" s="386"/>
      <c r="BY271" s="387" t="str">
        <f>IF(CC271="","",BY$3)</f>
        <v/>
      </c>
      <c r="BZ271" s="399"/>
      <c r="CA271" s="396"/>
      <c r="CB271" s="397"/>
      <c r="CC271" s="400"/>
      <c r="CD271" s="403"/>
      <c r="CE271" s="401"/>
      <c r="CF271" s="393"/>
      <c r="CG271" s="402"/>
      <c r="CH271" s="386"/>
      <c r="CI271" s="397"/>
      <c r="CJ271" s="386"/>
      <c r="CK271" s="387" t="str">
        <f>IF(CO271="","",CK$3)</f>
        <v/>
      </c>
      <c r="CL271" s="399"/>
      <c r="CM271" s="396"/>
      <c r="CN271" s="397"/>
      <c r="CO271" s="400"/>
      <c r="CP271" s="403"/>
      <c r="CQ271" s="401"/>
      <c r="CR271" s="393"/>
      <c r="CS271" s="402"/>
      <c r="CT271" s="386"/>
      <c r="CU271" s="397"/>
      <c r="CV271" s="386"/>
      <c r="CW271" s="387" t="str">
        <f>IF(DA271="","",CW$3)</f>
        <v/>
      </c>
      <c r="CX271" s="399"/>
      <c r="CY271" s="396"/>
      <c r="CZ271" s="397"/>
      <c r="DA271" s="400"/>
      <c r="DB271" s="403"/>
      <c r="DC271" s="401"/>
      <c r="DD271" s="393"/>
      <c r="DE271" s="402"/>
      <c r="DF271" s="386"/>
      <c r="DG271" s="397"/>
      <c r="DH271" s="386"/>
      <c r="DI271" s="387" t="str">
        <f>IF(DM271="","",DI$3)</f>
        <v/>
      </c>
      <c r="DJ271" s="399"/>
      <c r="DK271" s="396"/>
      <c r="DL271" s="397"/>
      <c r="DM271" s="400"/>
      <c r="DN271" s="403"/>
      <c r="DO271" s="401"/>
      <c r="DP271" s="393"/>
      <c r="DQ271" s="402"/>
      <c r="DR271" s="386"/>
      <c r="DS271" s="397"/>
      <c r="DT271" s="386"/>
      <c r="DU271" s="387" t="str">
        <f>IF(DY271="","",DU$3)</f>
        <v/>
      </c>
      <c r="DV271" s="399"/>
      <c r="DW271" s="396"/>
      <c r="DX271" s="397"/>
      <c r="DY271" s="400"/>
      <c r="DZ271" s="403"/>
      <c r="EA271" s="401"/>
      <c r="EB271" s="393"/>
      <c r="EC271" s="402"/>
      <c r="ED271" s="386"/>
      <c r="EE271" s="397"/>
      <c r="EF271" s="386"/>
      <c r="EG271" s="387" t="str">
        <f>IF(EK271="","",EG$3)</f>
        <v/>
      </c>
      <c r="EH271" s="399"/>
      <c r="EI271" s="396"/>
      <c r="EJ271" s="397"/>
      <c r="EK271" s="400"/>
      <c r="EL271" s="403"/>
      <c r="EM271" s="401"/>
      <c r="EN271" s="393"/>
      <c r="EO271" s="402"/>
      <c r="EP271" s="386"/>
      <c r="EQ271" s="397"/>
      <c r="ER271" s="415"/>
      <c r="ES271" s="387" t="str">
        <f>IF(EW271="","",ES$3)</f>
        <v/>
      </c>
      <c r="ET271" s="388" t="str">
        <f>IF(EW271="","",ES$1)</f>
        <v/>
      </c>
      <c r="EU271" s="396"/>
      <c r="EV271" s="397"/>
      <c r="EW271" s="400"/>
      <c r="EX271" s="403"/>
      <c r="EY271" s="401"/>
      <c r="EZ271" s="393"/>
      <c r="FA271" s="402"/>
      <c r="FB271" s="386"/>
      <c r="FC271" s="397"/>
      <c r="FD271" s="386"/>
      <c r="FE271" s="387" t="str">
        <f>IF(FI271="","",FE$3)</f>
        <v/>
      </c>
      <c r="FF271" s="388" t="str">
        <f>IF(FI271="","",FE$1)</f>
        <v/>
      </c>
      <c r="FG271" s="396"/>
      <c r="FH271" s="397"/>
      <c r="FI271" s="400"/>
      <c r="FJ271" s="403"/>
      <c r="FK271" s="401"/>
      <c r="FL271" s="393"/>
      <c r="FM271" s="402"/>
      <c r="FN271" s="386"/>
      <c r="FO271" s="397"/>
      <c r="FP271" s="386"/>
      <c r="FQ271" s="387" t="str">
        <f>IF(FU271="","",FQ$3)</f>
        <v/>
      </c>
      <c r="FR271" s="388" t="str">
        <f>IF(FU271="","",FQ$1)</f>
        <v/>
      </c>
      <c r="FS271" s="396"/>
      <c r="FT271" s="397"/>
      <c r="FU271" s="400"/>
      <c r="FV271" s="403"/>
      <c r="FW271" s="401"/>
      <c r="FX271" s="393"/>
      <c r="FY271" s="402"/>
      <c r="FZ271" s="386"/>
      <c r="GA271" s="397"/>
      <c r="GB271" s="386"/>
      <c r="GC271" s="387" t="str">
        <f>IF(GG271="","",GC$3)</f>
        <v/>
      </c>
      <c r="GD271" s="388" t="str">
        <f>IF(GG271="","",GC$1)</f>
        <v/>
      </c>
      <c r="GE271" s="396"/>
      <c r="GF271" s="397"/>
      <c r="GG271" s="400"/>
      <c r="GH271" s="403"/>
      <c r="GI271" s="401"/>
      <c r="GJ271" s="393"/>
      <c r="GK271" s="402"/>
      <c r="GL271" s="386"/>
      <c r="GM271" s="397"/>
      <c r="GN271" s="386"/>
      <c r="GO271" s="387" t="str">
        <f>IF(GS271="","",GO$3)</f>
        <v/>
      </c>
      <c r="GP271" s="388" t="str">
        <f>IF(GS271="","",GO$1)</f>
        <v/>
      </c>
      <c r="GQ271" s="396"/>
      <c r="GR271" s="397"/>
      <c r="GS271" s="400"/>
      <c r="GT271" s="403"/>
      <c r="GU271" s="401"/>
      <c r="GV271" s="393"/>
      <c r="GW271" s="402"/>
      <c r="GX271" s="386"/>
      <c r="GY271" s="397"/>
      <c r="GZ271" s="386"/>
      <c r="HA271" s="387" t="str">
        <f>IF(HE271="","",HA$3)</f>
        <v/>
      </c>
      <c r="HB271" s="388" t="str">
        <f>IF(HE271="","",HA$1)</f>
        <v/>
      </c>
      <c r="HC271" s="396"/>
      <c r="HD271" s="397"/>
      <c r="HE271" s="400"/>
      <c r="HF271" s="403"/>
      <c r="HG271" s="401"/>
      <c r="HH271" s="393"/>
      <c r="HI271" s="402"/>
      <c r="HJ271" s="386"/>
      <c r="HK271" s="397"/>
      <c r="HM271" s="387">
        <f>IF(HQ271="","",HM$3)</f>
        <v>40788</v>
      </c>
      <c r="HN271" s="388" t="s">
        <v>1471</v>
      </c>
      <c r="HO271" s="396">
        <v>40615</v>
      </c>
      <c r="HP271" s="389">
        <v>40721</v>
      </c>
      <c r="HQ271" s="390" t="s">
        <v>1573</v>
      </c>
      <c r="HR271" s="391" t="s">
        <v>1540</v>
      </c>
      <c r="HS271" s="392" t="s">
        <v>677</v>
      </c>
      <c r="HT271" s="393" t="s">
        <v>1336</v>
      </c>
      <c r="HU271" s="394" t="s">
        <v>1574</v>
      </c>
      <c r="HV271" s="386" t="s">
        <v>292</v>
      </c>
      <c r="HW271" s="395"/>
      <c r="HY271" s="387" t="str">
        <f>IF(IC271="","",HY$3)</f>
        <v/>
      </c>
      <c r="HZ271" s="388" t="s">
        <v>292</v>
      </c>
      <c r="IA271" s="419" t="s">
        <v>292</v>
      </c>
      <c r="IB271" s="419" t="s">
        <v>292</v>
      </c>
      <c r="IC271" s="390" t="s">
        <v>292</v>
      </c>
      <c r="ID271" s="391" t="s">
        <v>292</v>
      </c>
      <c r="IE271" s="392" t="s">
        <v>292</v>
      </c>
      <c r="IF271" s="393" t="s">
        <v>292</v>
      </c>
      <c r="IG271" s="394" t="s">
        <v>292</v>
      </c>
      <c r="IH271" s="386" t="s">
        <v>292</v>
      </c>
      <c r="II271" s="395"/>
      <c r="IK271" s="387" t="str">
        <f>IF(IO271="","",IK$3)</f>
        <v/>
      </c>
      <c r="IL271" s="388" t="s">
        <v>292</v>
      </c>
      <c r="IM271" s="419" t="s">
        <v>292</v>
      </c>
      <c r="IN271" s="419" t="s">
        <v>292</v>
      </c>
      <c r="IO271" s="390" t="s">
        <v>292</v>
      </c>
      <c r="IP271" s="391" t="s">
        <v>292</v>
      </c>
      <c r="IQ271" s="392" t="s">
        <v>292</v>
      </c>
      <c r="IR271" s="393" t="s">
        <v>292</v>
      </c>
      <c r="IS271" s="394" t="s">
        <v>292</v>
      </c>
      <c r="IT271" s="386" t="s">
        <v>292</v>
      </c>
      <c r="IU271" s="395"/>
      <c r="IV271" s="364" t="s">
        <v>292</v>
      </c>
      <c r="IW271" s="387" t="str">
        <f t="shared" si="704"/>
        <v/>
      </c>
      <c r="IX271" s="388" t="str">
        <f t="shared" si="705"/>
        <v/>
      </c>
      <c r="IY271" s="419" t="str">
        <f t="shared" si="706"/>
        <v/>
      </c>
      <c r="IZ271" s="396" t="str">
        <f t="shared" si="707"/>
        <v/>
      </c>
      <c r="JA271" s="390" t="str">
        <f t="shared" si="708"/>
        <v/>
      </c>
      <c r="JB271" s="391" t="str">
        <f t="shared" si="709"/>
        <v/>
      </c>
      <c r="JC271" s="392" t="str">
        <f t="shared" si="710"/>
        <v/>
      </c>
      <c r="JD271" s="393" t="str">
        <f t="shared" si="711"/>
        <v/>
      </c>
      <c r="JE271" s="394" t="str">
        <f t="shared" si="687"/>
        <v/>
      </c>
      <c r="JF271" s="386" t="str">
        <f t="shared" si="712"/>
        <v/>
      </c>
      <c r="JG271" s="395"/>
      <c r="JH271" s="420" t="s">
        <v>292</v>
      </c>
      <c r="JI271" s="387" t="str">
        <f t="shared" si="619"/>
        <v/>
      </c>
      <c r="JJ271" s="388" t="str">
        <f t="shared" si="620"/>
        <v/>
      </c>
      <c r="JK271" s="419" t="str">
        <f t="shared" si="621"/>
        <v/>
      </c>
      <c r="JL271" s="396" t="str">
        <f t="shared" si="622"/>
        <v/>
      </c>
      <c r="JM271" s="390" t="str">
        <f t="shared" si="623"/>
        <v/>
      </c>
      <c r="JN271" s="391" t="str">
        <f t="shared" si="624"/>
        <v/>
      </c>
      <c r="JO271" s="392" t="str">
        <f t="shared" si="625"/>
        <v/>
      </c>
      <c r="JP271" s="393" t="str">
        <f t="shared" si="626"/>
        <v/>
      </c>
      <c r="JQ271" s="394" t="str">
        <f t="shared" si="627"/>
        <v/>
      </c>
      <c r="JR271" s="386" t="str">
        <f t="shared" si="628"/>
        <v/>
      </c>
      <c r="JS271" s="395"/>
      <c r="JT271" s="420" t="s">
        <v>292</v>
      </c>
      <c r="JU271" s="387" t="str">
        <f t="shared" si="870"/>
        <v/>
      </c>
      <c r="JV271" s="388" t="str">
        <f t="shared" si="871"/>
        <v/>
      </c>
      <c r="JW271" s="419" t="str">
        <f t="shared" si="872"/>
        <v/>
      </c>
      <c r="JX271" s="396" t="str">
        <f t="shared" si="873"/>
        <v/>
      </c>
      <c r="JY271" s="390" t="str">
        <f t="shared" si="874"/>
        <v/>
      </c>
      <c r="JZ271" s="391" t="str">
        <f t="shared" si="875"/>
        <v/>
      </c>
      <c r="KA271" s="392" t="str">
        <f t="shared" si="876"/>
        <v/>
      </c>
      <c r="KB271" s="393" t="str">
        <f t="shared" si="877"/>
        <v/>
      </c>
      <c r="KC271" s="394" t="str">
        <f t="shared" si="878"/>
        <v/>
      </c>
      <c r="KD271" s="386" t="str">
        <f t="shared" si="879"/>
        <v/>
      </c>
      <c r="KE271" s="395"/>
      <c r="KG271" s="387" t="str">
        <f t="shared" si="849"/>
        <v/>
      </c>
      <c r="KH271" s="388" t="str">
        <f t="shared" si="850"/>
        <v/>
      </c>
      <c r="KI271" s="419" t="str">
        <f t="shared" si="851"/>
        <v/>
      </c>
      <c r="KJ271" s="396" t="str">
        <f t="shared" si="852"/>
        <v/>
      </c>
      <c r="KK271" s="390" t="str">
        <f t="shared" si="853"/>
        <v/>
      </c>
      <c r="KL271" s="391" t="str">
        <f t="shared" si="880"/>
        <v/>
      </c>
      <c r="KM271" s="392" t="str">
        <f t="shared" si="854"/>
        <v/>
      </c>
      <c r="KN271" s="393" t="str">
        <f t="shared" si="855"/>
        <v/>
      </c>
      <c r="KO271" s="394" t="str">
        <f t="shared" si="856"/>
        <v/>
      </c>
      <c r="KP271" s="386" t="str">
        <f t="shared" si="857"/>
        <v/>
      </c>
      <c r="KQ271" s="395"/>
    </row>
    <row r="272" spans="1:304" ht="13.5" customHeight="1">
      <c r="A272" s="385"/>
      <c r="B272" s="386" t="s">
        <v>1480</v>
      </c>
      <c r="E272" s="387" t="str">
        <f>IF(I272="","",E$3)</f>
        <v/>
      </c>
      <c r="F272" s="399"/>
      <c r="G272" s="396"/>
      <c r="H272" s="397"/>
      <c r="I272" s="400"/>
      <c r="J272" s="403"/>
      <c r="K272" s="401"/>
      <c r="L272" s="393"/>
      <c r="M272" s="402"/>
      <c r="O272" s="397"/>
      <c r="Q272" s="387" t="str">
        <f>IF(U272="","",Q$3)</f>
        <v/>
      </c>
      <c r="R272" s="399"/>
      <c r="S272" s="396"/>
      <c r="T272" s="397"/>
      <c r="U272" s="400"/>
      <c r="V272" s="403"/>
      <c r="W272" s="401"/>
      <c r="X272" s="393"/>
      <c r="Y272" s="402"/>
      <c r="AA272" s="397"/>
      <c r="AB272" s="415"/>
      <c r="AC272" s="387" t="str">
        <f>IF(AG272="","",AC$3)</f>
        <v/>
      </c>
      <c r="AD272" s="399"/>
      <c r="AE272" s="396"/>
      <c r="AF272" s="397"/>
      <c r="AG272" s="400"/>
      <c r="AH272" s="403"/>
      <c r="AI272" s="401"/>
      <c r="AJ272" s="393"/>
      <c r="AK272" s="402"/>
      <c r="AL272" s="386"/>
      <c r="AM272" s="397"/>
      <c r="AN272" s="386"/>
      <c r="AO272" s="387" t="str">
        <f>IF(AS272="","",AO$3)</f>
        <v/>
      </c>
      <c r="AP272" s="399"/>
      <c r="AQ272" s="396"/>
      <c r="AR272" s="397"/>
      <c r="AS272" s="400"/>
      <c r="AT272" s="403"/>
      <c r="AU272" s="401"/>
      <c r="AV272" s="393"/>
      <c r="AW272" s="402"/>
      <c r="AX272" s="386"/>
      <c r="AY272" s="397"/>
      <c r="AZ272" s="386"/>
      <c r="BA272" s="387" t="str">
        <f>IF(BE272="","",BA$3)</f>
        <v/>
      </c>
      <c r="BB272" s="399"/>
      <c r="BC272" s="396"/>
      <c r="BD272" s="397"/>
      <c r="BE272" s="400"/>
      <c r="BF272" s="403"/>
      <c r="BG272" s="401"/>
      <c r="BH272" s="393"/>
      <c r="BI272" s="402"/>
      <c r="BJ272" s="386"/>
      <c r="BK272" s="397"/>
      <c r="BL272" s="386"/>
      <c r="BM272" s="387" t="str">
        <f>IF(BQ272="","",BM$3)</f>
        <v/>
      </c>
      <c r="BN272" s="399"/>
      <c r="BO272" s="396"/>
      <c r="BP272" s="397"/>
      <c r="BQ272" s="400"/>
      <c r="BR272" s="403"/>
      <c r="BS272" s="401"/>
      <c r="BT272" s="393"/>
      <c r="BU272" s="402"/>
      <c r="BV272" s="386"/>
      <c r="BW272" s="397"/>
      <c r="BX272" s="386"/>
      <c r="BY272" s="387" t="str">
        <f>IF(CC272="","",BY$3)</f>
        <v/>
      </c>
      <c r="BZ272" s="399"/>
      <c r="CA272" s="396"/>
      <c r="CB272" s="397"/>
      <c r="CC272" s="400"/>
      <c r="CD272" s="403"/>
      <c r="CE272" s="401"/>
      <c r="CF272" s="393"/>
      <c r="CG272" s="402"/>
      <c r="CH272" s="386"/>
      <c r="CI272" s="397"/>
      <c r="CJ272" s="386"/>
      <c r="CK272" s="387" t="str">
        <f>IF(CO272="","",CK$3)</f>
        <v/>
      </c>
      <c r="CL272" s="399"/>
      <c r="CM272" s="396"/>
      <c r="CN272" s="397"/>
      <c r="CO272" s="400"/>
      <c r="CP272" s="403"/>
      <c r="CQ272" s="401"/>
      <c r="CR272" s="393"/>
      <c r="CS272" s="402"/>
      <c r="CT272" s="386"/>
      <c r="CU272" s="397"/>
      <c r="CV272" s="386"/>
      <c r="CW272" s="387" t="str">
        <f>IF(DA272="","",CW$3)</f>
        <v/>
      </c>
      <c r="CX272" s="399"/>
      <c r="CY272" s="396"/>
      <c r="CZ272" s="397"/>
      <c r="DA272" s="400"/>
      <c r="DB272" s="403"/>
      <c r="DC272" s="401"/>
      <c r="DD272" s="393"/>
      <c r="DE272" s="402"/>
      <c r="DF272" s="386"/>
      <c r="DG272" s="397"/>
      <c r="DH272" s="386"/>
      <c r="DI272" s="387" t="str">
        <f>IF(DM272="","",DI$3)</f>
        <v/>
      </c>
      <c r="DJ272" s="399"/>
      <c r="DK272" s="396"/>
      <c r="DL272" s="397"/>
      <c r="DM272" s="400"/>
      <c r="DN272" s="403"/>
      <c r="DO272" s="401"/>
      <c r="DP272" s="393"/>
      <c r="DQ272" s="402"/>
      <c r="DR272" s="386"/>
      <c r="DS272" s="397"/>
      <c r="DT272" s="386"/>
      <c r="DU272" s="387" t="str">
        <f>IF(DY272="","",DU$3)</f>
        <v/>
      </c>
      <c r="DV272" s="399"/>
      <c r="DW272" s="396"/>
      <c r="DX272" s="397"/>
      <c r="DY272" s="400"/>
      <c r="DZ272" s="403"/>
      <c r="EA272" s="401"/>
      <c r="EB272" s="393"/>
      <c r="EC272" s="402"/>
      <c r="ED272" s="386"/>
      <c r="EE272" s="397"/>
      <c r="EF272" s="386"/>
      <c r="EG272" s="387" t="str">
        <f>IF(EK272="","",EG$3)</f>
        <v/>
      </c>
      <c r="EH272" s="399"/>
      <c r="EI272" s="396"/>
      <c r="EJ272" s="397"/>
      <c r="EK272" s="400"/>
      <c r="EL272" s="403"/>
      <c r="EM272" s="401"/>
      <c r="EN272" s="393"/>
      <c r="EO272" s="402"/>
      <c r="EP272" s="386"/>
      <c r="EQ272" s="397"/>
      <c r="ER272" s="415"/>
      <c r="ES272" s="387" t="str">
        <f>IF(EW272="","",ES$3)</f>
        <v/>
      </c>
      <c r="ET272" s="399"/>
      <c r="EU272" s="396"/>
      <c r="EV272" s="397"/>
      <c r="EW272" s="400"/>
      <c r="EX272" s="403"/>
      <c r="EY272" s="401"/>
      <c r="EZ272" s="393"/>
      <c r="FA272" s="402"/>
      <c r="FB272" s="386"/>
      <c r="FC272" s="397"/>
      <c r="FD272" s="386"/>
      <c r="FE272" s="387" t="str">
        <f>IF(FI272="","",FE$3)</f>
        <v/>
      </c>
      <c r="FF272" s="388" t="str">
        <f>IF(FI272="","",FE$1)</f>
        <v/>
      </c>
      <c r="FG272" s="396"/>
      <c r="FH272" s="397"/>
      <c r="FI272" s="400"/>
      <c r="FJ272" s="403"/>
      <c r="FK272" s="401"/>
      <c r="FL272" s="393"/>
      <c r="FM272" s="402"/>
      <c r="FN272" s="386"/>
      <c r="FO272" s="397"/>
      <c r="FP272" s="386"/>
      <c r="FQ272" s="387" t="str">
        <f>IF(FU272="","",FQ$3)</f>
        <v/>
      </c>
      <c r="FR272" s="388" t="str">
        <f>IF(FU272="","",FQ$1)</f>
        <v/>
      </c>
      <c r="FS272" s="396"/>
      <c r="FT272" s="397"/>
      <c r="FU272" s="400"/>
      <c r="FV272" s="403"/>
      <c r="FW272" s="401"/>
      <c r="FX272" s="393"/>
      <c r="FY272" s="402"/>
      <c r="FZ272" s="386"/>
      <c r="GA272" s="397"/>
      <c r="GB272" s="386"/>
      <c r="GC272" s="387" t="str">
        <f>IF(GG272="","",GC$3)</f>
        <v/>
      </c>
      <c r="GD272" s="388" t="str">
        <f>IF(GG272="","",GC$1)</f>
        <v/>
      </c>
      <c r="GE272" s="396"/>
      <c r="GF272" s="397"/>
      <c r="GG272" s="400"/>
      <c r="GH272" s="403"/>
      <c r="GI272" s="401"/>
      <c r="GJ272" s="393"/>
      <c r="GK272" s="402"/>
      <c r="GL272" s="386"/>
      <c r="GM272" s="397"/>
      <c r="GN272" s="386"/>
      <c r="GO272" s="387" t="str">
        <f>IF(GS272="","",GO$3)</f>
        <v/>
      </c>
      <c r="GP272" s="388" t="str">
        <f>IF(GS272="","",GO$1)</f>
        <v/>
      </c>
      <c r="GQ272" s="396"/>
      <c r="GR272" s="397"/>
      <c r="GS272" s="400"/>
      <c r="GT272" s="403"/>
      <c r="GU272" s="401"/>
      <c r="GV272" s="393"/>
      <c r="GW272" s="402"/>
      <c r="GX272" s="386"/>
      <c r="GY272" s="397"/>
      <c r="GZ272" s="386"/>
      <c r="HA272" s="387" t="str">
        <f>IF(HE272="","",HA$3)</f>
        <v/>
      </c>
      <c r="HB272" s="388" t="str">
        <f>IF(HE272="","",HA$1)</f>
        <v/>
      </c>
      <c r="HC272" s="396"/>
      <c r="HD272" s="397"/>
      <c r="HE272" s="400"/>
      <c r="HF272" s="403"/>
      <c r="HG272" s="401"/>
      <c r="HH272" s="393"/>
      <c r="HI272" s="402"/>
      <c r="HJ272" s="386"/>
      <c r="HK272" s="397"/>
      <c r="HL272" s="386"/>
      <c r="HM272" s="387">
        <f>IF(HQ272="","",HM$3)</f>
        <v>40788</v>
      </c>
      <c r="HN272" s="388" t="s">
        <v>1471</v>
      </c>
      <c r="HO272" s="389">
        <v>40721</v>
      </c>
      <c r="HP272" s="389">
        <v>40788</v>
      </c>
      <c r="HQ272" s="390" t="s">
        <v>1542</v>
      </c>
      <c r="HR272" s="391" t="s">
        <v>1543</v>
      </c>
      <c r="HS272" s="392" t="s">
        <v>615</v>
      </c>
      <c r="HT272" s="393" t="s">
        <v>1336</v>
      </c>
      <c r="HU272" s="394" t="s">
        <v>1544</v>
      </c>
      <c r="HV272" s="386" t="s">
        <v>292</v>
      </c>
      <c r="HW272" s="395"/>
      <c r="HX272" s="420"/>
      <c r="HY272" s="387" t="str">
        <f>IF(IC272="","",HY$3)</f>
        <v/>
      </c>
      <c r="HZ272" s="388" t="s">
        <v>292</v>
      </c>
      <c r="IA272" s="419" t="s">
        <v>292</v>
      </c>
      <c r="IB272" s="419" t="s">
        <v>292</v>
      </c>
      <c r="IC272" s="390" t="s">
        <v>292</v>
      </c>
      <c r="ID272" s="391" t="s">
        <v>292</v>
      </c>
      <c r="IE272" s="392" t="s">
        <v>292</v>
      </c>
      <c r="IF272" s="393" t="s">
        <v>292</v>
      </c>
      <c r="IG272" s="394" t="s">
        <v>292</v>
      </c>
      <c r="IH272" s="386" t="s">
        <v>292</v>
      </c>
      <c r="II272" s="395"/>
      <c r="IK272" s="387" t="str">
        <f>IF(IO272="","",IK$3)</f>
        <v/>
      </c>
      <c r="IL272" s="388" t="s">
        <v>292</v>
      </c>
      <c r="IM272" s="419" t="s">
        <v>292</v>
      </c>
      <c r="IN272" s="419" t="s">
        <v>292</v>
      </c>
      <c r="IO272" s="390" t="s">
        <v>292</v>
      </c>
      <c r="IP272" s="391" t="s">
        <v>292</v>
      </c>
      <c r="IQ272" s="392" t="s">
        <v>292</v>
      </c>
      <c r="IR272" s="393" t="s">
        <v>292</v>
      </c>
      <c r="IS272" s="394" t="s">
        <v>292</v>
      </c>
      <c r="IT272" s="386" t="s">
        <v>292</v>
      </c>
      <c r="IU272" s="395"/>
      <c r="IV272" s="364" t="s">
        <v>292</v>
      </c>
      <c r="IW272" s="387" t="str">
        <f t="shared" si="704"/>
        <v/>
      </c>
      <c r="IX272" s="388" t="str">
        <f t="shared" si="705"/>
        <v/>
      </c>
      <c r="IY272" s="419" t="str">
        <f t="shared" si="706"/>
        <v/>
      </c>
      <c r="IZ272" s="396" t="str">
        <f t="shared" si="707"/>
        <v/>
      </c>
      <c r="JA272" s="390" t="str">
        <f t="shared" si="708"/>
        <v/>
      </c>
      <c r="JB272" s="391" t="str">
        <f t="shared" si="709"/>
        <v/>
      </c>
      <c r="JC272" s="392" t="str">
        <f t="shared" si="710"/>
        <v/>
      </c>
      <c r="JD272" s="393" t="str">
        <f t="shared" si="711"/>
        <v/>
      </c>
      <c r="JE272" s="394" t="str">
        <f t="shared" si="687"/>
        <v/>
      </c>
      <c r="JF272" s="386" t="str">
        <f t="shared" si="712"/>
        <v/>
      </c>
      <c r="JG272" s="395"/>
      <c r="JH272" s="420" t="s">
        <v>292</v>
      </c>
      <c r="JI272" s="387" t="str">
        <f t="shared" si="619"/>
        <v/>
      </c>
      <c r="JJ272" s="388" t="str">
        <f t="shared" si="620"/>
        <v/>
      </c>
      <c r="JK272" s="419" t="str">
        <f t="shared" si="621"/>
        <v/>
      </c>
      <c r="JL272" s="396" t="str">
        <f t="shared" si="622"/>
        <v/>
      </c>
      <c r="JM272" s="390" t="str">
        <f t="shared" si="623"/>
        <v/>
      </c>
      <c r="JN272" s="391" t="str">
        <f t="shared" si="624"/>
        <v/>
      </c>
      <c r="JO272" s="392" t="str">
        <f t="shared" si="625"/>
        <v/>
      </c>
      <c r="JP272" s="393" t="str">
        <f t="shared" si="626"/>
        <v/>
      </c>
      <c r="JQ272" s="394" t="str">
        <f t="shared" si="627"/>
        <v/>
      </c>
      <c r="JR272" s="386" t="str">
        <f t="shared" si="628"/>
        <v/>
      </c>
      <c r="JS272" s="395"/>
      <c r="JT272" s="420" t="s">
        <v>292</v>
      </c>
      <c r="JU272" s="387" t="str">
        <f t="shared" si="870"/>
        <v/>
      </c>
      <c r="JV272" s="388" t="str">
        <f t="shared" si="871"/>
        <v/>
      </c>
      <c r="JW272" s="419" t="str">
        <f t="shared" si="872"/>
        <v/>
      </c>
      <c r="JX272" s="396" t="str">
        <f t="shared" si="873"/>
        <v/>
      </c>
      <c r="JY272" s="390" t="str">
        <f t="shared" si="874"/>
        <v/>
      </c>
      <c r="JZ272" s="391" t="str">
        <f t="shared" si="875"/>
        <v/>
      </c>
      <c r="KA272" s="392" t="str">
        <f t="shared" si="876"/>
        <v/>
      </c>
      <c r="KB272" s="393" t="str">
        <f t="shared" si="877"/>
        <v/>
      </c>
      <c r="KC272" s="394" t="str">
        <f t="shared" si="878"/>
        <v/>
      </c>
      <c r="KD272" s="386" t="str">
        <f t="shared" si="879"/>
        <v/>
      </c>
      <c r="KE272" s="395"/>
      <c r="KG272" s="387" t="str">
        <f t="shared" si="849"/>
        <v/>
      </c>
      <c r="KH272" s="388" t="str">
        <f t="shared" si="850"/>
        <v/>
      </c>
      <c r="KI272" s="419" t="str">
        <f t="shared" si="851"/>
        <v/>
      </c>
      <c r="KJ272" s="396" t="str">
        <f t="shared" si="852"/>
        <v/>
      </c>
      <c r="KK272" s="390" t="str">
        <f t="shared" si="853"/>
        <v/>
      </c>
      <c r="KL272" s="391" t="str">
        <f t="shared" si="880"/>
        <v/>
      </c>
      <c r="KM272" s="392" t="str">
        <f t="shared" si="854"/>
        <v/>
      </c>
      <c r="KN272" s="393" t="str">
        <f t="shared" si="855"/>
        <v/>
      </c>
      <c r="KO272" s="394" t="str">
        <f t="shared" si="856"/>
        <v/>
      </c>
      <c r="KP272" s="386" t="str">
        <f t="shared" si="857"/>
        <v/>
      </c>
      <c r="KQ272" s="395"/>
    </row>
    <row r="273" spans="1:304" ht="13.5" customHeight="1">
      <c r="A273" s="385"/>
      <c r="B273" s="420" t="s">
        <v>1785</v>
      </c>
      <c r="E273" s="387" t="str">
        <f t="shared" si="729"/>
        <v/>
      </c>
      <c r="F273" s="399"/>
      <c r="G273" s="396"/>
      <c r="H273" s="397"/>
      <c r="I273" s="400"/>
      <c r="J273" s="403"/>
      <c r="K273" s="401"/>
      <c r="L273" s="393"/>
      <c r="M273" s="402"/>
      <c r="O273" s="397"/>
      <c r="Q273" s="387" t="str">
        <f t="shared" si="730"/>
        <v/>
      </c>
      <c r="R273" s="399"/>
      <c r="S273" s="396"/>
      <c r="T273" s="397"/>
      <c r="U273" s="400"/>
      <c r="V273" s="403"/>
      <c r="W273" s="401"/>
      <c r="X273" s="393"/>
      <c r="Y273" s="402"/>
      <c r="AA273" s="397"/>
      <c r="AB273" s="415"/>
      <c r="AC273" s="387" t="str">
        <f t="shared" si="731"/>
        <v/>
      </c>
      <c r="AD273" s="399"/>
      <c r="AE273" s="396"/>
      <c r="AF273" s="397"/>
      <c r="AG273" s="400"/>
      <c r="AH273" s="403"/>
      <c r="AI273" s="401"/>
      <c r="AJ273" s="393"/>
      <c r="AK273" s="402"/>
      <c r="AL273" s="386"/>
      <c r="AM273" s="397"/>
      <c r="AN273" s="386"/>
      <c r="AO273" s="387" t="str">
        <f t="shared" si="732"/>
        <v/>
      </c>
      <c r="AP273" s="399"/>
      <c r="AQ273" s="396"/>
      <c r="AR273" s="397"/>
      <c r="AS273" s="400"/>
      <c r="AT273" s="403"/>
      <c r="AU273" s="401"/>
      <c r="AV273" s="393"/>
      <c r="AW273" s="402"/>
      <c r="AX273" s="386"/>
      <c r="AY273" s="397"/>
      <c r="AZ273" s="386"/>
      <c r="BA273" s="387" t="str">
        <f t="shared" si="733"/>
        <v/>
      </c>
      <c r="BB273" s="399"/>
      <c r="BC273" s="396"/>
      <c r="BD273" s="397"/>
      <c r="BE273" s="400"/>
      <c r="BF273" s="403"/>
      <c r="BG273" s="401"/>
      <c r="BH273" s="393"/>
      <c r="BI273" s="402"/>
      <c r="BJ273" s="386"/>
      <c r="BK273" s="397"/>
      <c r="BL273" s="386"/>
      <c r="BM273" s="387" t="str">
        <f t="shared" si="734"/>
        <v/>
      </c>
      <c r="BN273" s="399"/>
      <c r="BO273" s="396"/>
      <c r="BP273" s="397"/>
      <c r="BQ273" s="400"/>
      <c r="BR273" s="403"/>
      <c r="BS273" s="401"/>
      <c r="BT273" s="393"/>
      <c r="BU273" s="402"/>
      <c r="BV273" s="386"/>
      <c r="BW273" s="397"/>
      <c r="BX273" s="386"/>
      <c r="BY273" s="387" t="str">
        <f t="shared" si="735"/>
        <v/>
      </c>
      <c r="BZ273" s="399"/>
      <c r="CA273" s="396"/>
      <c r="CB273" s="397"/>
      <c r="CC273" s="400"/>
      <c r="CD273" s="403"/>
      <c r="CE273" s="401"/>
      <c r="CF273" s="393"/>
      <c r="CG273" s="402"/>
      <c r="CH273" s="386"/>
      <c r="CI273" s="397"/>
      <c r="CJ273" s="386"/>
      <c r="CK273" s="387" t="str">
        <f t="shared" si="736"/>
        <v/>
      </c>
      <c r="CL273" s="399"/>
      <c r="CM273" s="396"/>
      <c r="CN273" s="397"/>
      <c r="CO273" s="400"/>
      <c r="CP273" s="391" t="str">
        <f t="shared" si="789"/>
        <v/>
      </c>
      <c r="CQ273" s="401"/>
      <c r="CR273" s="393"/>
      <c r="CS273" s="402"/>
      <c r="CT273" s="386"/>
      <c r="CU273" s="397"/>
      <c r="CV273" s="386"/>
      <c r="CW273" s="387" t="str">
        <f t="shared" si="737"/>
        <v/>
      </c>
      <c r="CX273" s="399"/>
      <c r="CY273" s="396"/>
      <c r="CZ273" s="397"/>
      <c r="DA273" s="400"/>
      <c r="DB273" s="391" t="str">
        <f t="shared" si="790"/>
        <v/>
      </c>
      <c r="DC273" s="401"/>
      <c r="DD273" s="393"/>
      <c r="DE273" s="402"/>
      <c r="DF273" s="386"/>
      <c r="DG273" s="397"/>
      <c r="DH273" s="386"/>
      <c r="DI273" s="387" t="str">
        <f t="shared" si="738"/>
        <v/>
      </c>
      <c r="DJ273" s="399"/>
      <c r="DK273" s="396"/>
      <c r="DL273" s="397"/>
      <c r="DM273" s="400"/>
      <c r="DN273" s="391" t="str">
        <f t="shared" si="791"/>
        <v/>
      </c>
      <c r="DO273" s="401"/>
      <c r="DP273" s="393"/>
      <c r="DQ273" s="402"/>
      <c r="DR273" s="386"/>
      <c r="DS273" s="397"/>
      <c r="DT273" s="386"/>
      <c r="DU273" s="387" t="str">
        <f t="shared" si="739"/>
        <v/>
      </c>
      <c r="DV273" s="399"/>
      <c r="DW273" s="396"/>
      <c r="DX273" s="397"/>
      <c r="DY273" s="400"/>
      <c r="DZ273" s="391" t="str">
        <f t="shared" si="792"/>
        <v/>
      </c>
      <c r="EA273" s="401"/>
      <c r="EB273" s="393"/>
      <c r="EC273" s="402"/>
      <c r="ED273" s="386"/>
      <c r="EE273" s="397"/>
      <c r="EF273" s="386"/>
      <c r="EG273" s="387" t="str">
        <f t="shared" si="740"/>
        <v/>
      </c>
      <c r="EH273" s="399"/>
      <c r="EI273" s="396"/>
      <c r="EJ273" s="397"/>
      <c r="EK273" s="400"/>
      <c r="EL273" s="391" t="str">
        <f t="shared" si="793"/>
        <v/>
      </c>
      <c r="EM273" s="401"/>
      <c r="EN273" s="393"/>
      <c r="EO273" s="402"/>
      <c r="EP273" s="386" t="str">
        <f t="shared" si="794"/>
        <v/>
      </c>
      <c r="EQ273" s="397"/>
      <c r="ER273" s="415"/>
      <c r="ES273" s="387" t="str">
        <f t="shared" si="741"/>
        <v/>
      </c>
      <c r="ET273" s="388" t="str">
        <f t="shared" si="795"/>
        <v/>
      </c>
      <c r="EU273" s="396"/>
      <c r="EV273" s="397"/>
      <c r="EW273" s="400"/>
      <c r="EX273" s="391" t="str">
        <f t="shared" si="796"/>
        <v/>
      </c>
      <c r="EY273" s="401"/>
      <c r="EZ273" s="393"/>
      <c r="FA273" s="402"/>
      <c r="FB273" s="386"/>
      <c r="FC273" s="397"/>
      <c r="FD273" s="386"/>
      <c r="FE273" s="387" t="str">
        <f t="shared" si="742"/>
        <v/>
      </c>
      <c r="FF273" s="388" t="str">
        <f t="shared" si="797"/>
        <v/>
      </c>
      <c r="FG273" s="396"/>
      <c r="FH273" s="397"/>
      <c r="FI273" s="400"/>
      <c r="FJ273" s="391" t="str">
        <f t="shared" si="827"/>
        <v/>
      </c>
      <c r="FK273" s="401"/>
      <c r="FL273" s="393"/>
      <c r="FM273" s="402"/>
      <c r="FN273" s="386"/>
      <c r="FO273" s="397"/>
      <c r="FP273" s="386"/>
      <c r="FQ273" s="387" t="str">
        <f t="shared" si="743"/>
        <v/>
      </c>
      <c r="FR273" s="388" t="str">
        <f t="shared" si="829"/>
        <v/>
      </c>
      <c r="FS273" s="396"/>
      <c r="FT273" s="397"/>
      <c r="FU273" s="400"/>
      <c r="FV273" s="391" t="str">
        <f t="shared" si="828"/>
        <v/>
      </c>
      <c r="FW273" s="401"/>
      <c r="FX273" s="393"/>
      <c r="FY273" s="402"/>
      <c r="FZ273" s="386"/>
      <c r="GA273" s="397"/>
      <c r="GB273" s="386"/>
      <c r="GC273" s="387" t="str">
        <f t="shared" si="744"/>
        <v/>
      </c>
      <c r="GD273" s="388" t="str">
        <f t="shared" si="830"/>
        <v/>
      </c>
      <c r="GE273" s="396"/>
      <c r="GF273" s="397"/>
      <c r="GG273" s="400"/>
      <c r="GH273" s="391" t="str">
        <f t="shared" si="812"/>
        <v/>
      </c>
      <c r="GI273" s="401"/>
      <c r="GJ273" s="393"/>
      <c r="GK273" s="402"/>
      <c r="GL273" s="386"/>
      <c r="GM273" s="397"/>
      <c r="GN273" s="386"/>
      <c r="GO273" s="387" t="str">
        <f t="shared" si="745"/>
        <v/>
      </c>
      <c r="GP273" s="388" t="str">
        <f t="shared" si="831"/>
        <v/>
      </c>
      <c r="GQ273" s="396"/>
      <c r="GR273" s="397"/>
      <c r="GS273" s="390" t="str">
        <f t="shared" si="814"/>
        <v/>
      </c>
      <c r="GT273" s="391" t="str">
        <f t="shared" si="815"/>
        <v/>
      </c>
      <c r="GU273" s="392" t="str">
        <f t="shared" si="816"/>
        <v/>
      </c>
      <c r="GV273" s="393" t="str">
        <f t="shared" si="817"/>
        <v/>
      </c>
      <c r="GW273" s="394" t="str">
        <f t="shared" si="818"/>
        <v/>
      </c>
      <c r="GX273" s="386" t="str">
        <f t="shared" si="819"/>
        <v/>
      </c>
      <c r="GY273" s="395"/>
      <c r="GZ273" s="386"/>
      <c r="HA273" s="387" t="str">
        <f t="shared" si="746"/>
        <v/>
      </c>
      <c r="HB273" s="388" t="str">
        <f t="shared" si="832"/>
        <v/>
      </c>
      <c r="HC273" s="396"/>
      <c r="HD273" s="397"/>
      <c r="HE273" s="390" t="str">
        <f t="shared" si="821"/>
        <v/>
      </c>
      <c r="HF273" s="391" t="str">
        <f t="shared" si="822"/>
        <v/>
      </c>
      <c r="HG273" s="392" t="str">
        <f t="shared" si="823"/>
        <v/>
      </c>
      <c r="HH273" s="393" t="str">
        <f t="shared" si="824"/>
        <v/>
      </c>
      <c r="HI273" s="394" t="str">
        <f t="shared" si="825"/>
        <v/>
      </c>
      <c r="HJ273" s="386" t="str">
        <f t="shared" si="826"/>
        <v/>
      </c>
      <c r="HK273" s="397"/>
      <c r="HM273" s="387" t="str">
        <f t="shared" si="747"/>
        <v/>
      </c>
      <c r="HN273" s="388" t="s">
        <v>292</v>
      </c>
      <c r="HO273" s="396"/>
      <c r="HP273" s="389"/>
      <c r="HQ273" s="390" t="s">
        <v>292</v>
      </c>
      <c r="HR273" s="391" t="s">
        <v>292</v>
      </c>
      <c r="HS273" s="392" t="s">
        <v>292</v>
      </c>
      <c r="HT273" s="393" t="s">
        <v>292</v>
      </c>
      <c r="HU273" s="394" t="s">
        <v>292</v>
      </c>
      <c r="HV273" s="386" t="s">
        <v>292</v>
      </c>
      <c r="HW273" s="395"/>
      <c r="HY273" s="387" t="str">
        <f t="shared" si="748"/>
        <v/>
      </c>
      <c r="HZ273" s="388" t="s">
        <v>292</v>
      </c>
      <c r="IA273" s="375"/>
      <c r="IB273" s="375"/>
      <c r="IC273" s="390" t="s">
        <v>292</v>
      </c>
      <c r="ID273" s="391" t="s">
        <v>292</v>
      </c>
      <c r="IE273" s="392" t="s">
        <v>292</v>
      </c>
      <c r="IF273" s="393" t="s">
        <v>292</v>
      </c>
      <c r="IG273" s="394" t="s">
        <v>292</v>
      </c>
      <c r="IH273" s="386" t="s">
        <v>292</v>
      </c>
      <c r="II273" s="395"/>
      <c r="IK273" s="387">
        <f t="shared" si="749"/>
        <v>41997</v>
      </c>
      <c r="IL273" s="388" t="s">
        <v>371</v>
      </c>
      <c r="IM273" s="419">
        <v>41269</v>
      </c>
      <c r="IN273" s="419">
        <v>41885</v>
      </c>
      <c r="IO273" s="390" t="s">
        <v>1589</v>
      </c>
      <c r="IP273" s="391" t="s">
        <v>656</v>
      </c>
      <c r="IQ273" s="392" t="s">
        <v>677</v>
      </c>
      <c r="IR273" s="393" t="s">
        <v>1335</v>
      </c>
      <c r="IS273" s="394" t="s">
        <v>1590</v>
      </c>
      <c r="IT273" s="386" t="s">
        <v>292</v>
      </c>
      <c r="IU273" s="395"/>
      <c r="IV273" s="420" t="s">
        <v>292</v>
      </c>
      <c r="IW273" s="387">
        <v>42663</v>
      </c>
      <c r="IX273" s="388" t="s">
        <v>1823</v>
      </c>
      <c r="IY273" s="419">
        <v>41997</v>
      </c>
      <c r="IZ273" s="396">
        <v>42284</v>
      </c>
      <c r="JA273" s="390" t="s">
        <v>1876</v>
      </c>
      <c r="JB273" s="391" t="s">
        <v>669</v>
      </c>
      <c r="JC273" s="392" t="s">
        <v>615</v>
      </c>
      <c r="JD273" s="393" t="s">
        <v>1335</v>
      </c>
      <c r="JE273" s="394" t="str">
        <f t="shared" si="687"/>
        <v>Yamaguchi_Shunichi_1950</v>
      </c>
      <c r="JF273" s="386" t="s">
        <v>292</v>
      </c>
      <c r="JG273" s="395"/>
      <c r="JH273" s="42" t="s">
        <v>1842</v>
      </c>
      <c r="JI273" s="387">
        <f t="shared" si="619"/>
        <v>44090</v>
      </c>
      <c r="JJ273" s="388" t="str">
        <f t="shared" si="620"/>
        <v>Abe IV</v>
      </c>
      <c r="JK273" s="419">
        <f t="shared" si="621"/>
        <v>43040</v>
      </c>
      <c r="JL273" s="396">
        <v>43375</v>
      </c>
      <c r="JM273" s="390" t="str">
        <f t="shared" si="623"/>
        <v>Masaji Matsuyama</v>
      </c>
      <c r="JN273" s="391" t="str">
        <f t="shared" si="624"/>
        <v>1959</v>
      </c>
      <c r="JO273" s="392" t="str">
        <f t="shared" si="625"/>
        <v>male</v>
      </c>
      <c r="JP273" s="393" t="str">
        <f t="shared" si="626"/>
        <v>jp_ldp01</v>
      </c>
      <c r="JQ273" s="394" t="str">
        <f t="shared" si="627"/>
        <v>Matsuyama_Masaji_1959</v>
      </c>
      <c r="JR273" s="386" t="str">
        <f t="shared" si="628"/>
        <v/>
      </c>
      <c r="JS273" s="395"/>
      <c r="JT273" s="420" t="s">
        <v>2016</v>
      </c>
      <c r="JU273" s="387">
        <f t="shared" si="870"/>
        <v>44196</v>
      </c>
      <c r="JV273" s="388" t="str">
        <f t="shared" si="871"/>
        <v>Suga I</v>
      </c>
      <c r="JW273" s="419">
        <f t="shared" si="872"/>
        <v>44090</v>
      </c>
      <c r="JX273" s="396">
        <f t="shared" si="873"/>
        <v>44196</v>
      </c>
      <c r="JY273" s="390" t="str">
        <f t="shared" si="874"/>
        <v>Shinji Inoue</v>
      </c>
      <c r="JZ273" s="391" t="str">
        <f t="shared" si="875"/>
        <v>1969</v>
      </c>
      <c r="KA273" s="392" t="str">
        <f t="shared" si="876"/>
        <v>male</v>
      </c>
      <c r="KB273" s="393" t="str">
        <f t="shared" si="877"/>
        <v>jp_ldp01</v>
      </c>
      <c r="KC273" s="394" t="str">
        <f t="shared" si="878"/>
        <v>Inoue_Shinji_1969</v>
      </c>
      <c r="KD273" s="386" t="str">
        <f t="shared" si="879"/>
        <v/>
      </c>
      <c r="KE273" s="395"/>
      <c r="KF273" s="420" t="s">
        <v>2090</v>
      </c>
      <c r="KG273" s="387" t="str">
        <f t="shared" si="849"/>
        <v/>
      </c>
      <c r="KH273" s="388" t="str">
        <f t="shared" si="850"/>
        <v/>
      </c>
      <c r="KI273" s="419" t="str">
        <f t="shared" si="851"/>
        <v/>
      </c>
      <c r="KJ273" s="396" t="str">
        <f t="shared" si="852"/>
        <v/>
      </c>
      <c r="KK273" s="390" t="str">
        <f t="shared" si="853"/>
        <v/>
      </c>
      <c r="KL273" s="391" t="str">
        <f t="shared" si="880"/>
        <v/>
      </c>
      <c r="KM273" s="392" t="str">
        <f t="shared" si="854"/>
        <v/>
      </c>
      <c r="KN273" s="393" t="str">
        <f t="shared" si="855"/>
        <v/>
      </c>
      <c r="KO273" s="394" t="str">
        <f t="shared" si="856"/>
        <v/>
      </c>
      <c r="KP273" s="386" t="str">
        <f t="shared" si="857"/>
        <v/>
      </c>
      <c r="KQ273" s="395"/>
      <c r="KR273" s="420"/>
    </row>
    <row r="274" spans="1:304" ht="13.5" customHeight="1">
      <c r="A274" s="385"/>
      <c r="B274" s="420" t="s">
        <v>1785</v>
      </c>
      <c r="E274" s="387"/>
      <c r="F274" s="399"/>
      <c r="G274" s="396"/>
      <c r="H274" s="397"/>
      <c r="I274" s="400"/>
      <c r="J274" s="403"/>
      <c r="K274" s="401"/>
      <c r="L274" s="393"/>
      <c r="M274" s="402"/>
      <c r="O274" s="397"/>
      <c r="Q274" s="387"/>
      <c r="R274" s="399"/>
      <c r="S274" s="396"/>
      <c r="T274" s="397"/>
      <c r="U274" s="400"/>
      <c r="V274" s="403"/>
      <c r="W274" s="401"/>
      <c r="X274" s="393"/>
      <c r="Y274" s="402"/>
      <c r="AA274" s="397"/>
      <c r="AB274" s="415"/>
      <c r="AC274" s="387"/>
      <c r="AD274" s="399"/>
      <c r="AE274" s="396"/>
      <c r="AF274" s="397"/>
      <c r="AG274" s="400"/>
      <c r="AH274" s="403"/>
      <c r="AI274" s="401"/>
      <c r="AJ274" s="393"/>
      <c r="AK274" s="402"/>
      <c r="AL274" s="386"/>
      <c r="AM274" s="397"/>
      <c r="AN274" s="386"/>
      <c r="AO274" s="387"/>
      <c r="AP274" s="399"/>
      <c r="AQ274" s="396"/>
      <c r="AR274" s="397"/>
      <c r="AS274" s="400"/>
      <c r="AT274" s="403"/>
      <c r="AU274" s="401"/>
      <c r="AV274" s="393"/>
      <c r="AW274" s="402"/>
      <c r="AX274" s="386"/>
      <c r="AY274" s="397"/>
      <c r="AZ274" s="386"/>
      <c r="BA274" s="387"/>
      <c r="BB274" s="399"/>
      <c r="BC274" s="396"/>
      <c r="BD274" s="397"/>
      <c r="BE274" s="400"/>
      <c r="BF274" s="403"/>
      <c r="BG274" s="401"/>
      <c r="BH274" s="393"/>
      <c r="BI274" s="402"/>
      <c r="BJ274" s="386"/>
      <c r="BK274" s="397"/>
      <c r="BL274" s="386"/>
      <c r="BM274" s="387"/>
      <c r="BN274" s="399"/>
      <c r="BO274" s="396"/>
      <c r="BP274" s="397"/>
      <c r="BQ274" s="400"/>
      <c r="BR274" s="403"/>
      <c r="BS274" s="401"/>
      <c r="BT274" s="393"/>
      <c r="BU274" s="402"/>
      <c r="BV274" s="386"/>
      <c r="BW274" s="397"/>
      <c r="BX274" s="386"/>
      <c r="BY274" s="387"/>
      <c r="BZ274" s="399"/>
      <c r="CA274" s="396"/>
      <c r="CB274" s="397"/>
      <c r="CC274" s="400"/>
      <c r="CD274" s="403"/>
      <c r="CE274" s="401"/>
      <c r="CF274" s="393"/>
      <c r="CG274" s="402"/>
      <c r="CH274" s="386"/>
      <c r="CI274" s="397"/>
      <c r="CJ274" s="386"/>
      <c r="CK274" s="387"/>
      <c r="CL274" s="399"/>
      <c r="CM274" s="396"/>
      <c r="CN274" s="397"/>
      <c r="CO274" s="400"/>
      <c r="CP274" s="391"/>
      <c r="CQ274" s="401"/>
      <c r="CR274" s="393"/>
      <c r="CS274" s="402"/>
      <c r="CT274" s="386"/>
      <c r="CU274" s="397"/>
      <c r="CV274" s="386"/>
      <c r="CW274" s="387"/>
      <c r="CX274" s="399"/>
      <c r="CY274" s="396"/>
      <c r="CZ274" s="397"/>
      <c r="DA274" s="400"/>
      <c r="DB274" s="391"/>
      <c r="DC274" s="401"/>
      <c r="DD274" s="393"/>
      <c r="DE274" s="402"/>
      <c r="DF274" s="386"/>
      <c r="DG274" s="397"/>
      <c r="DH274" s="386"/>
      <c r="DI274" s="387"/>
      <c r="DJ274" s="399"/>
      <c r="DK274" s="396"/>
      <c r="DL274" s="397"/>
      <c r="DM274" s="400"/>
      <c r="DN274" s="391"/>
      <c r="DO274" s="401"/>
      <c r="DP274" s="393"/>
      <c r="DQ274" s="402"/>
      <c r="DR274" s="386"/>
      <c r="DS274" s="397"/>
      <c r="DT274" s="386"/>
      <c r="DU274" s="387"/>
      <c r="DV274" s="399"/>
      <c r="DW274" s="396"/>
      <c r="DX274" s="397"/>
      <c r="DY274" s="400"/>
      <c r="DZ274" s="391"/>
      <c r="EA274" s="401"/>
      <c r="EB274" s="393"/>
      <c r="EC274" s="402"/>
      <c r="ED274" s="386"/>
      <c r="EE274" s="397"/>
      <c r="EF274" s="386"/>
      <c r="EG274" s="387"/>
      <c r="EH274" s="399"/>
      <c r="EI274" s="396"/>
      <c r="EJ274" s="397"/>
      <c r="EK274" s="400"/>
      <c r="EL274" s="391"/>
      <c r="EM274" s="401"/>
      <c r="EN274" s="393"/>
      <c r="EO274" s="402"/>
      <c r="EP274" s="386"/>
      <c r="EQ274" s="397"/>
      <c r="ER274" s="415"/>
      <c r="ES274" s="387"/>
      <c r="ET274" s="388"/>
      <c r="EU274" s="396"/>
      <c r="EV274" s="397"/>
      <c r="EW274" s="400"/>
      <c r="EX274" s="391"/>
      <c r="EY274" s="401"/>
      <c r="EZ274" s="393"/>
      <c r="FA274" s="402"/>
      <c r="FB274" s="386"/>
      <c r="FC274" s="397"/>
      <c r="FD274" s="386"/>
      <c r="FE274" s="387"/>
      <c r="FF274" s="388"/>
      <c r="FG274" s="396"/>
      <c r="FH274" s="397"/>
      <c r="FI274" s="400"/>
      <c r="FJ274" s="391"/>
      <c r="FK274" s="401"/>
      <c r="FL274" s="393"/>
      <c r="FM274" s="402"/>
      <c r="FN274" s="386"/>
      <c r="FO274" s="397"/>
      <c r="FP274" s="386"/>
      <c r="FQ274" s="387"/>
      <c r="FR274" s="388"/>
      <c r="FS274" s="396"/>
      <c r="FT274" s="397"/>
      <c r="FU274" s="400"/>
      <c r="FV274" s="391"/>
      <c r="FW274" s="401"/>
      <c r="FX274" s="393"/>
      <c r="FY274" s="402"/>
      <c r="FZ274" s="386"/>
      <c r="GA274" s="397"/>
      <c r="GB274" s="386"/>
      <c r="GC274" s="387"/>
      <c r="GD274" s="388"/>
      <c r="GE274" s="396"/>
      <c r="GF274" s="397"/>
      <c r="GG274" s="400"/>
      <c r="GH274" s="391"/>
      <c r="GI274" s="401"/>
      <c r="GJ274" s="393"/>
      <c r="GK274" s="402"/>
      <c r="GL274" s="386"/>
      <c r="GM274" s="397"/>
      <c r="GN274" s="386"/>
      <c r="GO274" s="387"/>
      <c r="GP274" s="388"/>
      <c r="GQ274" s="396"/>
      <c r="GR274" s="397"/>
      <c r="GS274" s="390"/>
      <c r="GT274" s="391"/>
      <c r="GU274" s="392"/>
      <c r="GV274" s="393"/>
      <c r="GW274" s="394"/>
      <c r="GX274" s="386"/>
      <c r="GY274" s="395"/>
      <c r="GZ274" s="386"/>
      <c r="HA274" s="387"/>
      <c r="HB274" s="388"/>
      <c r="HC274" s="396"/>
      <c r="HD274" s="397"/>
      <c r="HE274" s="390"/>
      <c r="HF274" s="391"/>
      <c r="HG274" s="392"/>
      <c r="HH274" s="393"/>
      <c r="HI274" s="394"/>
      <c r="HJ274" s="386"/>
      <c r="HK274" s="397"/>
      <c r="HM274" s="387"/>
      <c r="HN274" s="388"/>
      <c r="HO274" s="396"/>
      <c r="HP274" s="389"/>
      <c r="HQ274" s="390"/>
      <c r="HR274" s="391"/>
      <c r="HS274" s="392"/>
      <c r="HT274" s="393"/>
      <c r="HU274" s="394"/>
      <c r="HV274" s="386"/>
      <c r="HW274" s="395"/>
      <c r="HY274" s="387"/>
      <c r="HZ274" s="388"/>
      <c r="IA274" s="375"/>
      <c r="IB274" s="375"/>
      <c r="IC274" s="390"/>
      <c r="ID274" s="391"/>
      <c r="IE274" s="392"/>
      <c r="IF274" s="393"/>
      <c r="IG274" s="394"/>
      <c r="IH274" s="386"/>
      <c r="II274" s="395"/>
      <c r="IK274" s="387">
        <f t="shared" si="749"/>
        <v>41997</v>
      </c>
      <c r="IL274" s="388" t="str">
        <f t="shared" ref="IL274" si="894">IF(IO274="","",IK$1)</f>
        <v>Abe II</v>
      </c>
      <c r="IM274" s="419">
        <v>41885</v>
      </c>
      <c r="IN274" s="396">
        <f t="shared" ref="IN274" si="895">IF(IO274="","",IK$3)</f>
        <v>41997</v>
      </c>
      <c r="IO274" s="390" t="str">
        <f t="shared" ref="IO274" si="896">IF(IV274="","",IF(ISNUMBER(SEARCH(":",IV274)),MID(IV274,FIND(":",IV274)+2,FIND("(",IV274)-FIND(":",IV274)-3),LEFT(IV274,FIND("(",IV274)-2)))</f>
        <v>Shunichi Yamaguchi</v>
      </c>
      <c r="IP274" s="391" t="str">
        <f t="shared" ref="IP274" si="897">IF(IV274="","",MID(IV274,FIND("(",IV274)+1,4))</f>
        <v>1950</v>
      </c>
      <c r="IQ274" s="392" t="str">
        <f t="shared" ref="IQ274" si="898">IF(ISNUMBER(SEARCH("*female*",IV274)),"female",IF(ISNUMBER(SEARCH("*male*",IV274)),"male",""))</f>
        <v>male</v>
      </c>
      <c r="IR274" s="393" t="s">
        <v>1335</v>
      </c>
      <c r="IS274" s="394" t="str">
        <f t="shared" ref="IS274" si="899">IF(IO274="","",(MID(IO274,(SEARCH("^^",SUBSTITUTE(IO274," ","^^",LEN(IO274)-LEN(SUBSTITUTE(IO274," ","")))))+1,99)&amp;"_"&amp;LEFT(IO274,FIND(" ",IO274)-1)&amp;"_"&amp;IP274))</f>
        <v>Yamaguchi_Shunichi_1950</v>
      </c>
      <c r="IT274" s="386"/>
      <c r="IU274" s="395"/>
      <c r="IV274" s="364" t="s">
        <v>1858</v>
      </c>
      <c r="IW274" s="387">
        <f t="shared" ref="IW274:IW276" si="900">IF(JA274="","",IW$3)</f>
        <v>43040</v>
      </c>
      <c r="IX274" s="388" t="str">
        <f t="shared" ref="IX274" si="901">IF(JA274="","",IW$1)</f>
        <v>Abe III</v>
      </c>
      <c r="IY274" s="396">
        <v>42284</v>
      </c>
      <c r="IZ274" s="396">
        <v>42585</v>
      </c>
      <c r="JA274" s="390" t="str">
        <f t="shared" ref="JA274:JA276" si="902">IF(JH274="","",IF(ISNUMBER(SEARCH(":",JH274)),MID(JH274,FIND(":",JH274)+2,FIND("(",JH274)-FIND(":",JH274)-3),LEFT(JH274,FIND("(",JH274)-2)))</f>
        <v>Aiko Shimajiri</v>
      </c>
      <c r="JB274" s="391" t="str">
        <f t="shared" ref="JB274:JB276" si="903">IF(JH274="","",MID(JH274,FIND("(",JH274)+1,4))</f>
        <v>1965</v>
      </c>
      <c r="JC274" s="392" t="str">
        <f t="shared" ref="JC274:JC276" si="904">IF(ISNUMBER(SEARCH("*female*",JH274)),"female",IF(ISNUMBER(SEARCH("*male*",JH274)),"male",""))</f>
        <v>female</v>
      </c>
      <c r="JD274" s="393" t="s">
        <v>1335</v>
      </c>
      <c r="JE274" s="394" t="str">
        <f t="shared" si="687"/>
        <v>Shimajiri_Aiko_1965</v>
      </c>
      <c r="JF274" s="386" t="s">
        <v>292</v>
      </c>
      <c r="JG274" s="395"/>
      <c r="JH274" s="420" t="s">
        <v>1875</v>
      </c>
      <c r="JI274" s="387">
        <f t="shared" si="619"/>
        <v>44090</v>
      </c>
      <c r="JJ274" s="388" t="str">
        <f t="shared" si="620"/>
        <v>Abe IV</v>
      </c>
      <c r="JK274" s="419">
        <v>43375</v>
      </c>
      <c r="JL274" s="396">
        <v>43719</v>
      </c>
      <c r="JM274" s="390" t="str">
        <f t="shared" si="623"/>
        <v>Takuya Hirai</v>
      </c>
      <c r="JN274" s="391" t="str">
        <f t="shared" si="624"/>
        <v>1958</v>
      </c>
      <c r="JO274" s="392" t="str">
        <f t="shared" si="625"/>
        <v>male</v>
      </c>
      <c r="JP274" s="393" t="str">
        <f t="shared" si="626"/>
        <v>jp_ldp01</v>
      </c>
      <c r="JQ274" s="394" t="str">
        <f t="shared" si="627"/>
        <v>Hirai_Takuya_1958</v>
      </c>
      <c r="JR274" s="386" t="str">
        <f t="shared" si="628"/>
        <v/>
      </c>
      <c r="JS274" s="395"/>
      <c r="JT274" s="420" t="s">
        <v>2041</v>
      </c>
      <c r="JU274" s="387" t="str">
        <f t="shared" si="870"/>
        <v/>
      </c>
      <c r="JV274" s="388" t="str">
        <f t="shared" si="871"/>
        <v/>
      </c>
      <c r="JW274" s="419" t="str">
        <f t="shared" si="872"/>
        <v/>
      </c>
      <c r="JX274" s="396" t="str">
        <f t="shared" si="873"/>
        <v/>
      </c>
      <c r="JY274" s="390" t="str">
        <f t="shared" si="874"/>
        <v/>
      </c>
      <c r="JZ274" s="391" t="str">
        <f t="shared" si="875"/>
        <v/>
      </c>
      <c r="KA274" s="392" t="str">
        <f t="shared" si="876"/>
        <v/>
      </c>
      <c r="KB274" s="393" t="str">
        <f t="shared" si="877"/>
        <v/>
      </c>
      <c r="KC274" s="394" t="str">
        <f t="shared" si="878"/>
        <v/>
      </c>
      <c r="KD274" s="386" t="str">
        <f t="shared" si="879"/>
        <v/>
      </c>
      <c r="KE274" s="395"/>
      <c r="KF274" s="420"/>
      <c r="KG274" s="387" t="str">
        <f t="shared" si="849"/>
        <v/>
      </c>
      <c r="KH274" s="388" t="str">
        <f t="shared" si="850"/>
        <v/>
      </c>
      <c r="KI274" s="419" t="str">
        <f t="shared" si="851"/>
        <v/>
      </c>
      <c r="KJ274" s="396" t="str">
        <f t="shared" si="852"/>
        <v/>
      </c>
      <c r="KK274" s="390" t="str">
        <f t="shared" si="853"/>
        <v/>
      </c>
      <c r="KL274" s="391" t="str">
        <f t="shared" si="880"/>
        <v/>
      </c>
      <c r="KM274" s="392" t="str">
        <f t="shared" si="854"/>
        <v/>
      </c>
      <c r="KN274" s="393" t="str">
        <f t="shared" si="855"/>
        <v/>
      </c>
      <c r="KO274" s="394" t="str">
        <f t="shared" si="856"/>
        <v/>
      </c>
      <c r="KP274" s="386" t="str">
        <f t="shared" si="857"/>
        <v/>
      </c>
      <c r="KQ274" s="395"/>
      <c r="KR274" s="420"/>
    </row>
    <row r="275" spans="1:304" ht="13.5" customHeight="1">
      <c r="A275" s="385"/>
      <c r="B275" s="420" t="s">
        <v>1785</v>
      </c>
      <c r="E275" s="387"/>
      <c r="F275" s="399"/>
      <c r="G275" s="396"/>
      <c r="H275" s="397"/>
      <c r="I275" s="400"/>
      <c r="J275" s="403"/>
      <c r="K275" s="401"/>
      <c r="L275" s="393"/>
      <c r="M275" s="402"/>
      <c r="O275" s="397"/>
      <c r="Q275" s="387"/>
      <c r="R275" s="399"/>
      <c r="S275" s="396"/>
      <c r="T275" s="397"/>
      <c r="U275" s="400"/>
      <c r="V275" s="403"/>
      <c r="W275" s="401"/>
      <c r="X275" s="393"/>
      <c r="Y275" s="402"/>
      <c r="AA275" s="397"/>
      <c r="AB275" s="415"/>
      <c r="AC275" s="387"/>
      <c r="AD275" s="399"/>
      <c r="AE275" s="396"/>
      <c r="AF275" s="397"/>
      <c r="AG275" s="400"/>
      <c r="AH275" s="403"/>
      <c r="AI275" s="401"/>
      <c r="AJ275" s="393"/>
      <c r="AK275" s="402"/>
      <c r="AL275" s="386"/>
      <c r="AM275" s="397"/>
      <c r="AN275" s="386"/>
      <c r="AO275" s="387"/>
      <c r="AP275" s="399"/>
      <c r="AQ275" s="396"/>
      <c r="AR275" s="397"/>
      <c r="AS275" s="400"/>
      <c r="AT275" s="403"/>
      <c r="AU275" s="401"/>
      <c r="AV275" s="393"/>
      <c r="AW275" s="402"/>
      <c r="AX275" s="386"/>
      <c r="AY275" s="397"/>
      <c r="AZ275" s="386"/>
      <c r="BA275" s="387"/>
      <c r="BB275" s="399"/>
      <c r="BC275" s="396"/>
      <c r="BD275" s="397"/>
      <c r="BE275" s="400"/>
      <c r="BF275" s="403"/>
      <c r="BG275" s="401"/>
      <c r="BH275" s="393"/>
      <c r="BI275" s="402"/>
      <c r="BJ275" s="386"/>
      <c r="BK275" s="397"/>
      <c r="BL275" s="386"/>
      <c r="BM275" s="387"/>
      <c r="BN275" s="399"/>
      <c r="BO275" s="396"/>
      <c r="BP275" s="397"/>
      <c r="BQ275" s="400"/>
      <c r="BR275" s="403"/>
      <c r="BS275" s="401"/>
      <c r="BT275" s="393"/>
      <c r="BU275" s="402"/>
      <c r="BV275" s="386"/>
      <c r="BW275" s="397"/>
      <c r="BX275" s="386"/>
      <c r="BY275" s="387"/>
      <c r="BZ275" s="399"/>
      <c r="CA275" s="396"/>
      <c r="CB275" s="397"/>
      <c r="CC275" s="400"/>
      <c r="CD275" s="403"/>
      <c r="CE275" s="401"/>
      <c r="CF275" s="393"/>
      <c r="CG275" s="402"/>
      <c r="CH275" s="386"/>
      <c r="CI275" s="397"/>
      <c r="CJ275" s="386"/>
      <c r="CK275" s="387"/>
      <c r="CL275" s="399"/>
      <c r="CM275" s="396"/>
      <c r="CN275" s="397"/>
      <c r="CO275" s="400"/>
      <c r="CP275" s="391"/>
      <c r="CQ275" s="401"/>
      <c r="CR275" s="393"/>
      <c r="CS275" s="402"/>
      <c r="CT275" s="386"/>
      <c r="CU275" s="397"/>
      <c r="CV275" s="386"/>
      <c r="CW275" s="387"/>
      <c r="CX275" s="399"/>
      <c r="CY275" s="396"/>
      <c r="CZ275" s="397"/>
      <c r="DA275" s="400"/>
      <c r="DB275" s="391"/>
      <c r="DC275" s="401"/>
      <c r="DD275" s="393"/>
      <c r="DE275" s="402"/>
      <c r="DF275" s="386"/>
      <c r="DG275" s="397"/>
      <c r="DH275" s="386"/>
      <c r="DI275" s="387"/>
      <c r="DJ275" s="399"/>
      <c r="DK275" s="396"/>
      <c r="DL275" s="397"/>
      <c r="DM275" s="400"/>
      <c r="DN275" s="391"/>
      <c r="DO275" s="401"/>
      <c r="DP275" s="393"/>
      <c r="DQ275" s="402"/>
      <c r="DR275" s="386"/>
      <c r="DS275" s="397"/>
      <c r="DT275" s="386"/>
      <c r="DU275" s="387"/>
      <c r="DV275" s="399"/>
      <c r="DW275" s="396"/>
      <c r="DX275" s="397"/>
      <c r="DY275" s="400"/>
      <c r="DZ275" s="391"/>
      <c r="EA275" s="401"/>
      <c r="EB275" s="393"/>
      <c r="EC275" s="402"/>
      <c r="ED275" s="386"/>
      <c r="EE275" s="397"/>
      <c r="EF275" s="386"/>
      <c r="EG275" s="387"/>
      <c r="EH275" s="399"/>
      <c r="EI275" s="396"/>
      <c r="EJ275" s="397"/>
      <c r="EK275" s="400"/>
      <c r="EL275" s="391"/>
      <c r="EM275" s="401"/>
      <c r="EN275" s="393"/>
      <c r="EO275" s="402"/>
      <c r="EP275" s="386"/>
      <c r="EQ275" s="397"/>
      <c r="ER275" s="415"/>
      <c r="ES275" s="387"/>
      <c r="ET275" s="388"/>
      <c r="EU275" s="396"/>
      <c r="EV275" s="397"/>
      <c r="EW275" s="400"/>
      <c r="EX275" s="391"/>
      <c r="EY275" s="401"/>
      <c r="EZ275" s="393"/>
      <c r="FA275" s="402"/>
      <c r="FB275" s="386"/>
      <c r="FC275" s="397"/>
      <c r="FD275" s="386"/>
      <c r="FE275" s="387"/>
      <c r="FF275" s="388"/>
      <c r="FG275" s="396"/>
      <c r="FH275" s="397"/>
      <c r="FI275" s="400"/>
      <c r="FJ275" s="391"/>
      <c r="FK275" s="401"/>
      <c r="FL275" s="393"/>
      <c r="FM275" s="402"/>
      <c r="FN275" s="386"/>
      <c r="FO275" s="397"/>
      <c r="FP275" s="386"/>
      <c r="FQ275" s="387"/>
      <c r="FR275" s="388"/>
      <c r="FS275" s="396"/>
      <c r="FT275" s="397"/>
      <c r="FU275" s="400"/>
      <c r="FV275" s="391"/>
      <c r="FW275" s="401"/>
      <c r="FX275" s="393"/>
      <c r="FY275" s="402"/>
      <c r="FZ275" s="386"/>
      <c r="GA275" s="397"/>
      <c r="GB275" s="386"/>
      <c r="GC275" s="387"/>
      <c r="GD275" s="388"/>
      <c r="GE275" s="396"/>
      <c r="GF275" s="397"/>
      <c r="GG275" s="400"/>
      <c r="GH275" s="391"/>
      <c r="GI275" s="401"/>
      <c r="GJ275" s="393"/>
      <c r="GK275" s="402"/>
      <c r="GL275" s="386"/>
      <c r="GM275" s="397"/>
      <c r="GN275" s="386"/>
      <c r="GO275" s="387"/>
      <c r="GP275" s="388"/>
      <c r="GQ275" s="396"/>
      <c r="GR275" s="397"/>
      <c r="GS275" s="390"/>
      <c r="GT275" s="391"/>
      <c r="GU275" s="392"/>
      <c r="GV275" s="393"/>
      <c r="GW275" s="394"/>
      <c r="GX275" s="386"/>
      <c r="GY275" s="395"/>
      <c r="GZ275" s="386"/>
      <c r="HA275" s="387"/>
      <c r="HB275" s="388"/>
      <c r="HC275" s="396"/>
      <c r="HD275" s="397"/>
      <c r="HE275" s="390"/>
      <c r="HF275" s="391"/>
      <c r="HG275" s="392"/>
      <c r="HH275" s="393"/>
      <c r="HI275" s="394"/>
      <c r="HJ275" s="386"/>
      <c r="HK275" s="397"/>
      <c r="HM275" s="387"/>
      <c r="HN275" s="388"/>
      <c r="HO275" s="396"/>
      <c r="HP275" s="389"/>
      <c r="HQ275" s="390"/>
      <c r="HR275" s="391"/>
      <c r="HS275" s="392"/>
      <c r="HT275" s="393"/>
      <c r="HU275" s="394"/>
      <c r="HV275" s="386"/>
      <c r="HW275" s="395"/>
      <c r="HY275" s="387"/>
      <c r="HZ275" s="388"/>
      <c r="IA275" s="375"/>
      <c r="IB275" s="375"/>
      <c r="IC275" s="390"/>
      <c r="ID275" s="391"/>
      <c r="IE275" s="392"/>
      <c r="IF275" s="393"/>
      <c r="IG275" s="394"/>
      <c r="IH275" s="386"/>
      <c r="II275" s="395"/>
      <c r="IK275" s="387"/>
      <c r="IL275" s="388"/>
      <c r="IM275" s="419"/>
      <c r="IN275" s="396"/>
      <c r="IO275" s="390"/>
      <c r="IP275" s="391"/>
      <c r="IQ275" s="392"/>
      <c r="IR275" s="393"/>
      <c r="IS275" s="394"/>
      <c r="IT275" s="386"/>
      <c r="IU275" s="395"/>
      <c r="IW275" s="387">
        <f t="shared" si="900"/>
        <v>43040</v>
      </c>
      <c r="IX275" s="388" t="s">
        <v>1823</v>
      </c>
      <c r="IY275" s="396">
        <v>42585</v>
      </c>
      <c r="IZ275" s="396">
        <v>42950</v>
      </c>
      <c r="JA275" s="390" t="str">
        <f t="shared" si="902"/>
        <v>Yōsuke Tsuruho</v>
      </c>
      <c r="JB275" s="391" t="str">
        <f t="shared" si="903"/>
        <v>1967</v>
      </c>
      <c r="JC275" s="392" t="str">
        <f t="shared" si="904"/>
        <v>male</v>
      </c>
      <c r="JD275" s="393" t="s">
        <v>1335</v>
      </c>
      <c r="JE275" s="394" t="str">
        <f t="shared" ref="JE275:JE276" si="905">IF(JA275="","",(MID(JA275,(SEARCH("^^",SUBSTITUTE(JA275," ","^^",LEN(JA275)-LEN(SUBSTITUTE(JA275," ","")))))+1,99)&amp;"_"&amp;LEFT(JA275,FIND(" ",JA275)-1)&amp;"_"&amp;JB275))</f>
        <v>Tsuruho_Yōsuke_1967</v>
      </c>
      <c r="JF275" s="386" t="s">
        <v>292</v>
      </c>
      <c r="JG275" s="395"/>
      <c r="JH275" s="420" t="s">
        <v>1890</v>
      </c>
      <c r="JI275" s="387">
        <f t="shared" ref="JI275" si="906">IF(JM275="","",JI$3)</f>
        <v>44090</v>
      </c>
      <c r="JJ275" s="388" t="str">
        <f t="shared" ref="JJ275" si="907">IF(JM275="","",JI$1)</f>
        <v>Abe IV</v>
      </c>
      <c r="JK275" s="396">
        <v>43719</v>
      </c>
      <c r="JL275" s="396">
        <f t="shared" ref="JL275" si="908">IF(JM275="","",JI$3)</f>
        <v>44090</v>
      </c>
      <c r="JM275" s="390" t="str">
        <f t="shared" ref="JM275" si="909">IF(JT275="","",IF(ISNUMBER(SEARCH(":",JT275)),MID(JT275,FIND(":",JT275)+2,FIND("(",JT275)-FIND(":",JT275)-3),LEFT(JT275,FIND("(",JT275)-2)))</f>
        <v>Naokazu Takemoto</v>
      </c>
      <c r="JN275" s="391" t="str">
        <f t="shared" ref="JN275" si="910">IF(JT275="","",MID(JT275,FIND("(",JT275)+1,4))</f>
        <v>1940</v>
      </c>
      <c r="JO275" s="392" t="str">
        <f t="shared" ref="JO275" si="911">IF(ISNUMBER(SEARCH("*female*",JT275)),"female",IF(ISNUMBER(SEARCH("*male*",JT275)),"male",""))</f>
        <v>male</v>
      </c>
      <c r="JP275" s="393" t="str">
        <f t="shared" ref="JP275" si="912">IF(JT275="","",IF(ISERROR(MID(JT275,FIND("male,",JT275)+6,(FIND(")",JT275)-(FIND("male,",JT275)+6))))=TRUE,"missing/error",MID(JT275,FIND("male,",JT275)+6,(FIND(")",JT275)-(FIND("male,",JT275)+6)))))</f>
        <v>jp_ldp01</v>
      </c>
      <c r="JQ275" s="394" t="str">
        <f t="shared" ref="JQ275" si="913">IF(JM275="","",(MID(JM275,(SEARCH("^^",SUBSTITUTE(JM275," ","^^",LEN(JM275)-LEN(SUBSTITUTE(JM275," ","")))))+1,99)&amp;"_"&amp;LEFT(JM275,FIND(" ",JM275)-1)&amp;"_"&amp;JN275))</f>
        <v>Takemoto_Naokazu_1940</v>
      </c>
      <c r="JR275" s="386" t="str">
        <f t="shared" ref="JR275" si="914">IF(JT275="","",IF((LEN(JT275)-LEN(SUBSTITUTE(JT275,"male","")))/LEN("male")&gt;1,"!",IF(RIGHT(JT275,1)=")","",IF(RIGHT(JT275,2)=") ","",IF(RIGHT(JT275,2)=").","","!!")))))</f>
        <v/>
      </c>
      <c r="JS275" s="395"/>
      <c r="JT275" s="420" t="s">
        <v>2075</v>
      </c>
      <c r="JU275" s="387" t="str">
        <f t="shared" si="870"/>
        <v/>
      </c>
      <c r="JV275" s="388" t="str">
        <f t="shared" si="871"/>
        <v/>
      </c>
      <c r="JW275" s="419" t="str">
        <f t="shared" si="872"/>
        <v/>
      </c>
      <c r="JX275" s="396" t="str">
        <f t="shared" si="873"/>
        <v/>
      </c>
      <c r="JY275" s="390" t="str">
        <f t="shared" si="874"/>
        <v/>
      </c>
      <c r="JZ275" s="391" t="str">
        <f t="shared" si="875"/>
        <v/>
      </c>
      <c r="KA275" s="392" t="str">
        <f t="shared" si="876"/>
        <v/>
      </c>
      <c r="KB275" s="393" t="str">
        <f t="shared" si="877"/>
        <v/>
      </c>
      <c r="KC275" s="394" t="str">
        <f t="shared" si="878"/>
        <v/>
      </c>
      <c r="KD275" s="386" t="str">
        <f t="shared" si="879"/>
        <v/>
      </c>
      <c r="KE275" s="395"/>
      <c r="KF275" s="420"/>
      <c r="KG275" s="387" t="str">
        <f t="shared" si="849"/>
        <v/>
      </c>
      <c r="KH275" s="388" t="str">
        <f t="shared" si="850"/>
        <v/>
      </c>
      <c r="KI275" s="419" t="str">
        <f t="shared" si="851"/>
        <v/>
      </c>
      <c r="KJ275" s="396" t="str">
        <f t="shared" si="852"/>
        <v/>
      </c>
      <c r="KK275" s="390" t="str">
        <f t="shared" si="853"/>
        <v/>
      </c>
      <c r="KL275" s="391" t="str">
        <f t="shared" si="880"/>
        <v/>
      </c>
      <c r="KM275" s="392" t="str">
        <f t="shared" si="854"/>
        <v/>
      </c>
      <c r="KN275" s="393" t="str">
        <f t="shared" si="855"/>
        <v/>
      </c>
      <c r="KO275" s="394" t="str">
        <f t="shared" si="856"/>
        <v/>
      </c>
      <c r="KP275" s="386" t="str">
        <f t="shared" si="857"/>
        <v/>
      </c>
      <c r="KQ275" s="395"/>
      <c r="KR275" s="420"/>
    </row>
    <row r="276" spans="1:304" ht="13.5" customHeight="1">
      <c r="A276" s="385"/>
      <c r="B276" s="420" t="s">
        <v>1785</v>
      </c>
      <c r="E276" s="387"/>
      <c r="F276" s="399"/>
      <c r="G276" s="396"/>
      <c r="H276" s="397"/>
      <c r="I276" s="400"/>
      <c r="J276" s="403"/>
      <c r="K276" s="401"/>
      <c r="L276" s="393"/>
      <c r="M276" s="402"/>
      <c r="O276" s="397"/>
      <c r="Q276" s="387"/>
      <c r="R276" s="399"/>
      <c r="S276" s="396"/>
      <c r="T276" s="397"/>
      <c r="U276" s="400"/>
      <c r="V276" s="403"/>
      <c r="W276" s="401"/>
      <c r="X276" s="393"/>
      <c r="Y276" s="402"/>
      <c r="AA276" s="397"/>
      <c r="AB276" s="415"/>
      <c r="AC276" s="387"/>
      <c r="AD276" s="399"/>
      <c r="AE276" s="396"/>
      <c r="AF276" s="397"/>
      <c r="AG276" s="400"/>
      <c r="AH276" s="403"/>
      <c r="AI276" s="401"/>
      <c r="AJ276" s="393"/>
      <c r="AK276" s="402"/>
      <c r="AL276" s="386"/>
      <c r="AM276" s="397"/>
      <c r="AN276" s="386"/>
      <c r="AO276" s="387"/>
      <c r="AP276" s="399"/>
      <c r="AQ276" s="396"/>
      <c r="AR276" s="397"/>
      <c r="AS276" s="400"/>
      <c r="AT276" s="403"/>
      <c r="AU276" s="401"/>
      <c r="AV276" s="393"/>
      <c r="AW276" s="402"/>
      <c r="AX276" s="386"/>
      <c r="AY276" s="397"/>
      <c r="AZ276" s="386"/>
      <c r="BA276" s="387"/>
      <c r="BB276" s="399"/>
      <c r="BC276" s="396"/>
      <c r="BD276" s="397"/>
      <c r="BE276" s="400"/>
      <c r="BF276" s="403"/>
      <c r="BG276" s="401"/>
      <c r="BH276" s="393"/>
      <c r="BI276" s="402"/>
      <c r="BJ276" s="386"/>
      <c r="BK276" s="397"/>
      <c r="BL276" s="386"/>
      <c r="BM276" s="387"/>
      <c r="BN276" s="399"/>
      <c r="BO276" s="396"/>
      <c r="BP276" s="397"/>
      <c r="BQ276" s="400"/>
      <c r="BR276" s="403"/>
      <c r="BS276" s="401"/>
      <c r="BT276" s="393"/>
      <c r="BU276" s="402"/>
      <c r="BV276" s="386"/>
      <c r="BW276" s="397"/>
      <c r="BX276" s="386"/>
      <c r="BY276" s="387"/>
      <c r="BZ276" s="399"/>
      <c r="CA276" s="396"/>
      <c r="CB276" s="397"/>
      <c r="CC276" s="400"/>
      <c r="CD276" s="403"/>
      <c r="CE276" s="401"/>
      <c r="CF276" s="393"/>
      <c r="CG276" s="402"/>
      <c r="CH276" s="386"/>
      <c r="CI276" s="397"/>
      <c r="CJ276" s="386"/>
      <c r="CK276" s="387"/>
      <c r="CL276" s="399"/>
      <c r="CM276" s="396"/>
      <c r="CN276" s="397"/>
      <c r="CO276" s="400"/>
      <c r="CP276" s="391"/>
      <c r="CQ276" s="401"/>
      <c r="CR276" s="393"/>
      <c r="CS276" s="402"/>
      <c r="CT276" s="386"/>
      <c r="CU276" s="397"/>
      <c r="CV276" s="386"/>
      <c r="CW276" s="387"/>
      <c r="CX276" s="399"/>
      <c r="CY276" s="396"/>
      <c r="CZ276" s="397"/>
      <c r="DA276" s="400"/>
      <c r="DB276" s="391"/>
      <c r="DC276" s="401"/>
      <c r="DD276" s="393"/>
      <c r="DE276" s="402"/>
      <c r="DF276" s="386"/>
      <c r="DG276" s="397"/>
      <c r="DH276" s="386"/>
      <c r="DI276" s="387"/>
      <c r="DJ276" s="399"/>
      <c r="DK276" s="396"/>
      <c r="DL276" s="397"/>
      <c r="DM276" s="400"/>
      <c r="DN276" s="391"/>
      <c r="DO276" s="401"/>
      <c r="DP276" s="393"/>
      <c r="DQ276" s="402"/>
      <c r="DR276" s="386"/>
      <c r="DS276" s="397"/>
      <c r="DT276" s="386"/>
      <c r="DU276" s="387"/>
      <c r="DV276" s="399"/>
      <c r="DW276" s="396"/>
      <c r="DX276" s="397"/>
      <c r="DY276" s="400"/>
      <c r="DZ276" s="391"/>
      <c r="EA276" s="401"/>
      <c r="EB276" s="393"/>
      <c r="EC276" s="402"/>
      <c r="ED276" s="386"/>
      <c r="EE276" s="397"/>
      <c r="EF276" s="386"/>
      <c r="EG276" s="387"/>
      <c r="EH276" s="399"/>
      <c r="EI276" s="396"/>
      <c r="EJ276" s="397"/>
      <c r="EK276" s="400"/>
      <c r="EL276" s="391"/>
      <c r="EM276" s="401"/>
      <c r="EN276" s="393"/>
      <c r="EO276" s="402"/>
      <c r="EP276" s="386"/>
      <c r="EQ276" s="397"/>
      <c r="ER276" s="415"/>
      <c r="ES276" s="387"/>
      <c r="ET276" s="388"/>
      <c r="EU276" s="396"/>
      <c r="EV276" s="397"/>
      <c r="EW276" s="400"/>
      <c r="EX276" s="391"/>
      <c r="EY276" s="401"/>
      <c r="EZ276" s="393"/>
      <c r="FA276" s="402"/>
      <c r="FB276" s="386"/>
      <c r="FC276" s="397"/>
      <c r="FD276" s="386"/>
      <c r="FE276" s="387"/>
      <c r="FF276" s="388"/>
      <c r="FG276" s="396"/>
      <c r="FH276" s="397"/>
      <c r="FI276" s="400"/>
      <c r="FJ276" s="391"/>
      <c r="FK276" s="401"/>
      <c r="FL276" s="393"/>
      <c r="FM276" s="402"/>
      <c r="FN276" s="386"/>
      <c r="FO276" s="397"/>
      <c r="FP276" s="386"/>
      <c r="FQ276" s="387"/>
      <c r="FR276" s="388"/>
      <c r="FS276" s="396"/>
      <c r="FT276" s="397"/>
      <c r="FU276" s="400"/>
      <c r="FV276" s="391"/>
      <c r="FW276" s="401"/>
      <c r="FX276" s="393"/>
      <c r="FY276" s="402"/>
      <c r="FZ276" s="386"/>
      <c r="GA276" s="397"/>
      <c r="GB276" s="386"/>
      <c r="GC276" s="387"/>
      <c r="GD276" s="388"/>
      <c r="GE276" s="396"/>
      <c r="GF276" s="397"/>
      <c r="GG276" s="400"/>
      <c r="GH276" s="391"/>
      <c r="GI276" s="401"/>
      <c r="GJ276" s="393"/>
      <c r="GK276" s="402"/>
      <c r="GL276" s="386"/>
      <c r="GM276" s="397"/>
      <c r="GN276" s="386"/>
      <c r="GO276" s="387"/>
      <c r="GP276" s="388"/>
      <c r="GQ276" s="396"/>
      <c r="GR276" s="397"/>
      <c r="GS276" s="390"/>
      <c r="GT276" s="391"/>
      <c r="GU276" s="392"/>
      <c r="GV276" s="393"/>
      <c r="GW276" s="394"/>
      <c r="GX276" s="386"/>
      <c r="GY276" s="395"/>
      <c r="GZ276" s="386"/>
      <c r="HA276" s="387"/>
      <c r="HB276" s="388"/>
      <c r="HC276" s="396"/>
      <c r="HD276" s="397"/>
      <c r="HE276" s="390"/>
      <c r="HF276" s="391"/>
      <c r="HG276" s="392"/>
      <c r="HH276" s="393"/>
      <c r="HI276" s="394"/>
      <c r="HJ276" s="386"/>
      <c r="HK276" s="397"/>
      <c r="HM276" s="387"/>
      <c r="HN276" s="388"/>
      <c r="HO276" s="396"/>
      <c r="HP276" s="389"/>
      <c r="HQ276" s="390"/>
      <c r="HR276" s="391"/>
      <c r="HS276" s="392"/>
      <c r="HT276" s="393"/>
      <c r="HU276" s="394"/>
      <c r="HV276" s="386"/>
      <c r="HW276" s="395"/>
      <c r="HY276" s="387"/>
      <c r="HZ276" s="388"/>
      <c r="IA276" s="375"/>
      <c r="IB276" s="375"/>
      <c r="IC276" s="390"/>
      <c r="ID276" s="391"/>
      <c r="IE276" s="392"/>
      <c r="IF276" s="393"/>
      <c r="IG276" s="394"/>
      <c r="IH276" s="386"/>
      <c r="II276" s="395"/>
      <c r="IK276" s="387"/>
      <c r="IL276" s="388"/>
      <c r="IM276" s="419"/>
      <c r="IN276" s="396"/>
      <c r="IO276" s="390"/>
      <c r="IP276" s="391"/>
      <c r="IQ276" s="392"/>
      <c r="IR276" s="393"/>
      <c r="IS276" s="394"/>
      <c r="IT276" s="386"/>
      <c r="IU276" s="395"/>
      <c r="IW276" s="387">
        <f t="shared" si="900"/>
        <v>43040</v>
      </c>
      <c r="IX276" s="388" t="str">
        <f t="shared" ref="IX276" si="915">IF(JA276="","",IW$1)</f>
        <v>Abe III</v>
      </c>
      <c r="IY276" s="419">
        <v>42950</v>
      </c>
      <c r="IZ276" s="396">
        <f t="shared" ref="IZ276" si="916">IF(JA276="","",IW$3)</f>
        <v>43040</v>
      </c>
      <c r="JA276" s="390" t="str">
        <f t="shared" si="902"/>
        <v>Masaji Matsuyama</v>
      </c>
      <c r="JB276" s="391" t="str">
        <f t="shared" si="903"/>
        <v>1959</v>
      </c>
      <c r="JC276" s="392" t="str">
        <f t="shared" si="904"/>
        <v>male</v>
      </c>
      <c r="JD276" s="393" t="str">
        <f t="shared" ref="JD276" si="917">IF(JH276="","",IF(ISERROR(MID(JH276,FIND("male,",JH276)+6,(FIND(")",JH276)-(FIND("male,",JH276)+6))))=TRUE,"missing/error",MID(JH276,FIND("male,",JH276)+6,(FIND(")",JH276)-(FIND("male,",JH276)+6)))))</f>
        <v>jp_ldp01</v>
      </c>
      <c r="JE276" s="394" t="str">
        <f t="shared" si="905"/>
        <v>Matsuyama_Masaji_1959</v>
      </c>
      <c r="JF276" s="386" t="str">
        <f t="shared" ref="JF276" si="918">IF(JH276="","",IF((LEN(JH276)-LEN(SUBSTITUTE(JH276,"male","")))/LEN("male")&gt;1,"!",IF(RIGHT(JH276,1)=")","",IF(RIGHT(JH276,2)=") ","",IF(RIGHT(JH276,2)=").","","!!")))))</f>
        <v/>
      </c>
      <c r="JG276" s="395"/>
      <c r="JH276" s="420" t="s">
        <v>2016</v>
      </c>
      <c r="JI276" s="387" t="str">
        <f t="shared" ref="JI276:JI344" si="919">IF(JM276="","",JI$3)</f>
        <v/>
      </c>
      <c r="JJ276" s="388" t="str">
        <f t="shared" ref="JJ276:JJ344" si="920">IF(JM276="","",JI$1)</f>
        <v/>
      </c>
      <c r="JK276" s="419" t="str">
        <f t="shared" ref="JK276:JK344" si="921">IF(JM276="","",JI$2)</f>
        <v/>
      </c>
      <c r="JL276" s="396" t="str">
        <f t="shared" ref="JL276:JL344" si="922">IF(JM276="","",JI$3)</f>
        <v/>
      </c>
      <c r="JM276" s="390" t="str">
        <f t="shared" ref="JM276:JM344" si="923">IF(JT276="","",IF(ISNUMBER(SEARCH(":",JT276)),MID(JT276,FIND(":",JT276)+2,FIND("(",JT276)-FIND(":",JT276)-3),LEFT(JT276,FIND("(",JT276)-2)))</f>
        <v/>
      </c>
      <c r="JN276" s="391" t="str">
        <f t="shared" ref="JN276:JN344" si="924">IF(JT276="","",MID(JT276,FIND("(",JT276)+1,4))</f>
        <v/>
      </c>
      <c r="JO276" s="392" t="str">
        <f t="shared" ref="JO276:JO344" si="925">IF(ISNUMBER(SEARCH("*female*",JT276)),"female",IF(ISNUMBER(SEARCH("*male*",JT276)),"male",""))</f>
        <v/>
      </c>
      <c r="JP276" s="393" t="str">
        <f t="shared" ref="JP276:JP344" si="926">IF(JT276="","",IF(ISERROR(MID(JT276,FIND("male,",JT276)+6,(FIND(")",JT276)-(FIND("male,",JT276)+6))))=TRUE,"missing/error",MID(JT276,FIND("male,",JT276)+6,(FIND(")",JT276)-(FIND("male,",JT276)+6)))))</f>
        <v/>
      </c>
      <c r="JQ276" s="394" t="str">
        <f t="shared" ref="JQ276:JQ344" si="927">IF(JM276="","",(MID(JM276,(SEARCH("^^",SUBSTITUTE(JM276," ","^^",LEN(JM276)-LEN(SUBSTITUTE(JM276," ","")))))+1,99)&amp;"_"&amp;LEFT(JM276,FIND(" ",JM276)-1)&amp;"_"&amp;JN276))</f>
        <v/>
      </c>
      <c r="JR276" s="386" t="str">
        <f t="shared" ref="JR276:JR344" si="928">IF(JT276="","",IF((LEN(JT276)-LEN(SUBSTITUTE(JT276,"male","")))/LEN("male")&gt;1,"!",IF(RIGHT(JT276,1)=")","",IF(RIGHT(JT276,2)=") ","",IF(RIGHT(JT276,2)=").","","!!")))))</f>
        <v/>
      </c>
      <c r="JS276" s="395"/>
      <c r="JT276" s="420" t="s">
        <v>292</v>
      </c>
      <c r="JU276" s="387" t="str">
        <f t="shared" si="870"/>
        <v/>
      </c>
      <c r="JV276" s="388" t="str">
        <f t="shared" si="871"/>
        <v/>
      </c>
      <c r="JW276" s="419" t="str">
        <f t="shared" si="872"/>
        <v/>
      </c>
      <c r="JX276" s="396" t="str">
        <f t="shared" si="873"/>
        <v/>
      </c>
      <c r="JY276" s="390" t="str">
        <f t="shared" si="874"/>
        <v/>
      </c>
      <c r="JZ276" s="391" t="str">
        <f t="shared" si="875"/>
        <v/>
      </c>
      <c r="KA276" s="392" t="str">
        <f t="shared" si="876"/>
        <v/>
      </c>
      <c r="KB276" s="393" t="str">
        <f t="shared" si="877"/>
        <v/>
      </c>
      <c r="KC276" s="394" t="str">
        <f t="shared" si="878"/>
        <v/>
      </c>
      <c r="KD276" s="386" t="str">
        <f t="shared" si="879"/>
        <v/>
      </c>
      <c r="KE276" s="395"/>
      <c r="KF276" s="420"/>
      <c r="KG276" s="387" t="str">
        <f t="shared" si="849"/>
        <v/>
      </c>
      <c r="KH276" s="388" t="str">
        <f t="shared" si="850"/>
        <v/>
      </c>
      <c r="KI276" s="419" t="str">
        <f t="shared" si="851"/>
        <v/>
      </c>
      <c r="KJ276" s="396" t="str">
        <f t="shared" si="852"/>
        <v/>
      </c>
      <c r="KK276" s="390" t="str">
        <f t="shared" si="853"/>
        <v/>
      </c>
      <c r="KL276" s="391" t="str">
        <f t="shared" si="880"/>
        <v/>
      </c>
      <c r="KM276" s="392" t="str">
        <f t="shared" si="854"/>
        <v/>
      </c>
      <c r="KN276" s="393" t="str">
        <f t="shared" si="855"/>
        <v/>
      </c>
      <c r="KO276" s="394" t="str">
        <f t="shared" si="856"/>
        <v/>
      </c>
      <c r="KP276" s="386" t="str">
        <f t="shared" si="857"/>
        <v/>
      </c>
      <c r="KQ276" s="395"/>
      <c r="KR276" s="420"/>
    </row>
    <row r="277" spans="1:304" ht="13.5" customHeight="1">
      <c r="A277" s="385"/>
      <c r="B277" s="420" t="s">
        <v>1786</v>
      </c>
      <c r="E277" s="387" t="str">
        <f t="shared" si="729"/>
        <v/>
      </c>
      <c r="F277" s="399"/>
      <c r="G277" s="396"/>
      <c r="H277" s="397"/>
      <c r="I277" s="400"/>
      <c r="J277" s="403"/>
      <c r="K277" s="401"/>
      <c r="L277" s="393"/>
      <c r="M277" s="402"/>
      <c r="O277" s="397"/>
      <c r="Q277" s="387" t="str">
        <f t="shared" si="730"/>
        <v/>
      </c>
      <c r="R277" s="399"/>
      <c r="S277" s="396"/>
      <c r="T277" s="397"/>
      <c r="U277" s="400"/>
      <c r="V277" s="403"/>
      <c r="W277" s="401"/>
      <c r="X277" s="393"/>
      <c r="Y277" s="402"/>
      <c r="AA277" s="397"/>
      <c r="AB277" s="415"/>
      <c r="AC277" s="387" t="str">
        <f t="shared" si="731"/>
        <v/>
      </c>
      <c r="AD277" s="399"/>
      <c r="AE277" s="396"/>
      <c r="AF277" s="397"/>
      <c r="AG277" s="400"/>
      <c r="AH277" s="403"/>
      <c r="AI277" s="401"/>
      <c r="AJ277" s="393"/>
      <c r="AK277" s="402"/>
      <c r="AL277" s="386"/>
      <c r="AM277" s="397"/>
      <c r="AN277" s="386"/>
      <c r="AO277" s="387" t="str">
        <f t="shared" si="732"/>
        <v/>
      </c>
      <c r="AP277" s="399"/>
      <c r="AQ277" s="396"/>
      <c r="AR277" s="397"/>
      <c r="AS277" s="400"/>
      <c r="AT277" s="403"/>
      <c r="AU277" s="401"/>
      <c r="AV277" s="393"/>
      <c r="AW277" s="402"/>
      <c r="AX277" s="386"/>
      <c r="AY277" s="397"/>
      <c r="AZ277" s="386"/>
      <c r="BA277" s="387" t="str">
        <f t="shared" si="733"/>
        <v/>
      </c>
      <c r="BB277" s="399"/>
      <c r="BC277" s="396"/>
      <c r="BD277" s="397"/>
      <c r="BE277" s="400"/>
      <c r="BF277" s="403"/>
      <c r="BG277" s="401"/>
      <c r="BH277" s="393"/>
      <c r="BI277" s="402"/>
      <c r="BJ277" s="386"/>
      <c r="BK277" s="397"/>
      <c r="BL277" s="386"/>
      <c r="BM277" s="387" t="str">
        <f t="shared" si="734"/>
        <v/>
      </c>
      <c r="BN277" s="399"/>
      <c r="BO277" s="396"/>
      <c r="BP277" s="397"/>
      <c r="BQ277" s="400"/>
      <c r="BR277" s="403"/>
      <c r="BS277" s="401"/>
      <c r="BT277" s="393"/>
      <c r="BU277" s="402"/>
      <c r="BV277" s="386"/>
      <c r="BW277" s="397"/>
      <c r="BX277" s="386"/>
      <c r="BY277" s="387" t="str">
        <f t="shared" si="735"/>
        <v/>
      </c>
      <c r="BZ277" s="399"/>
      <c r="CA277" s="396"/>
      <c r="CB277" s="397"/>
      <c r="CC277" s="400"/>
      <c r="CD277" s="403"/>
      <c r="CE277" s="401"/>
      <c r="CF277" s="393"/>
      <c r="CG277" s="402"/>
      <c r="CH277" s="386"/>
      <c r="CI277" s="397"/>
      <c r="CJ277" s="386"/>
      <c r="CK277" s="387" t="str">
        <f t="shared" si="736"/>
        <v/>
      </c>
      <c r="CL277" s="399"/>
      <c r="CM277" s="396"/>
      <c r="CN277" s="397"/>
      <c r="CO277" s="400"/>
      <c r="CP277" s="391" t="str">
        <f t="shared" si="789"/>
        <v/>
      </c>
      <c r="CQ277" s="401"/>
      <c r="CR277" s="393"/>
      <c r="CS277" s="402"/>
      <c r="CT277" s="386"/>
      <c r="CU277" s="397"/>
      <c r="CV277" s="386"/>
      <c r="CW277" s="387" t="str">
        <f t="shared" si="737"/>
        <v/>
      </c>
      <c r="CX277" s="399"/>
      <c r="CY277" s="396"/>
      <c r="CZ277" s="397"/>
      <c r="DA277" s="400"/>
      <c r="DB277" s="391" t="str">
        <f t="shared" si="790"/>
        <v/>
      </c>
      <c r="DC277" s="401"/>
      <c r="DD277" s="393"/>
      <c r="DE277" s="402"/>
      <c r="DF277" s="386"/>
      <c r="DG277" s="397"/>
      <c r="DH277" s="386"/>
      <c r="DI277" s="387" t="str">
        <f t="shared" si="738"/>
        <v/>
      </c>
      <c r="DJ277" s="399"/>
      <c r="DK277" s="396"/>
      <c r="DL277" s="397"/>
      <c r="DM277" s="400"/>
      <c r="DN277" s="391" t="str">
        <f t="shared" si="791"/>
        <v/>
      </c>
      <c r="DO277" s="401"/>
      <c r="DP277" s="393"/>
      <c r="DQ277" s="402"/>
      <c r="DR277" s="386"/>
      <c r="DS277" s="397"/>
      <c r="DT277" s="386"/>
      <c r="DU277" s="387" t="str">
        <f t="shared" si="739"/>
        <v/>
      </c>
      <c r="DV277" s="399"/>
      <c r="DW277" s="396"/>
      <c r="DX277" s="397"/>
      <c r="DY277" s="400"/>
      <c r="DZ277" s="391" t="str">
        <f t="shared" si="792"/>
        <v/>
      </c>
      <c r="EA277" s="401"/>
      <c r="EB277" s="393"/>
      <c r="EC277" s="402"/>
      <c r="ED277" s="386"/>
      <c r="EE277" s="397"/>
      <c r="EF277" s="386"/>
      <c r="EG277" s="387" t="str">
        <f t="shared" si="740"/>
        <v/>
      </c>
      <c r="EH277" s="399"/>
      <c r="EI277" s="396"/>
      <c r="EJ277" s="397"/>
      <c r="EK277" s="400"/>
      <c r="EL277" s="391" t="str">
        <f t="shared" si="793"/>
        <v/>
      </c>
      <c r="EM277" s="401"/>
      <c r="EN277" s="393"/>
      <c r="EO277" s="402"/>
      <c r="EP277" s="386" t="str">
        <f t="shared" si="794"/>
        <v/>
      </c>
      <c r="EQ277" s="397"/>
      <c r="ER277" s="415"/>
      <c r="ES277" s="387" t="str">
        <f t="shared" si="741"/>
        <v/>
      </c>
      <c r="ET277" s="388" t="str">
        <f t="shared" si="795"/>
        <v/>
      </c>
      <c r="EU277" s="396"/>
      <c r="EV277" s="397"/>
      <c r="EW277" s="400"/>
      <c r="EX277" s="391" t="str">
        <f t="shared" si="796"/>
        <v/>
      </c>
      <c r="EY277" s="401"/>
      <c r="EZ277" s="393"/>
      <c r="FA277" s="402"/>
      <c r="FB277" s="386"/>
      <c r="FC277" s="397"/>
      <c r="FD277" s="386"/>
      <c r="FE277" s="387" t="str">
        <f t="shared" si="742"/>
        <v/>
      </c>
      <c r="FF277" s="388" t="str">
        <f t="shared" si="797"/>
        <v/>
      </c>
      <c r="FG277" s="396"/>
      <c r="FH277" s="397"/>
      <c r="FI277" s="400"/>
      <c r="FJ277" s="391" t="str">
        <f t="shared" si="827"/>
        <v/>
      </c>
      <c r="FK277" s="401"/>
      <c r="FL277" s="393"/>
      <c r="FM277" s="402"/>
      <c r="FN277" s="386"/>
      <c r="FO277" s="397"/>
      <c r="FP277" s="386"/>
      <c r="FQ277" s="387" t="str">
        <f t="shared" si="743"/>
        <v/>
      </c>
      <c r="FR277" s="388" t="str">
        <f t="shared" si="829"/>
        <v/>
      </c>
      <c r="FS277" s="396"/>
      <c r="FT277" s="397"/>
      <c r="FU277" s="400"/>
      <c r="FV277" s="391" t="str">
        <f t="shared" si="828"/>
        <v/>
      </c>
      <c r="FW277" s="401"/>
      <c r="FX277" s="393"/>
      <c r="FY277" s="402"/>
      <c r="FZ277" s="386"/>
      <c r="GA277" s="397"/>
      <c r="GB277" s="386"/>
      <c r="GC277" s="387" t="str">
        <f t="shared" si="744"/>
        <v/>
      </c>
      <c r="GD277" s="388" t="str">
        <f t="shared" si="830"/>
        <v/>
      </c>
      <c r="GE277" s="396"/>
      <c r="GF277" s="397"/>
      <c r="GG277" s="400"/>
      <c r="GH277" s="391" t="str">
        <f t="shared" si="812"/>
        <v/>
      </c>
      <c r="GI277" s="401"/>
      <c r="GJ277" s="393"/>
      <c r="GK277" s="402"/>
      <c r="GL277" s="386"/>
      <c r="GM277" s="397"/>
      <c r="GN277" s="386"/>
      <c r="GO277" s="387" t="str">
        <f t="shared" si="745"/>
        <v/>
      </c>
      <c r="GP277" s="388" t="str">
        <f t="shared" si="831"/>
        <v/>
      </c>
      <c r="GQ277" s="396"/>
      <c r="GR277" s="397"/>
      <c r="GS277" s="390" t="str">
        <f t="shared" si="814"/>
        <v/>
      </c>
      <c r="GT277" s="391" t="str">
        <f t="shared" si="815"/>
        <v/>
      </c>
      <c r="GU277" s="392" t="str">
        <f t="shared" si="816"/>
        <v/>
      </c>
      <c r="GV277" s="393" t="str">
        <f t="shared" si="817"/>
        <v/>
      </c>
      <c r="GW277" s="394" t="str">
        <f t="shared" si="818"/>
        <v/>
      </c>
      <c r="GX277" s="386" t="str">
        <f t="shared" si="819"/>
        <v/>
      </c>
      <c r="GY277" s="395"/>
      <c r="GZ277" s="386"/>
      <c r="HA277" s="387" t="str">
        <f t="shared" si="746"/>
        <v/>
      </c>
      <c r="HB277" s="388" t="str">
        <f t="shared" si="832"/>
        <v/>
      </c>
      <c r="HC277" s="396"/>
      <c r="HD277" s="397"/>
      <c r="HE277" s="390" t="str">
        <f t="shared" si="821"/>
        <v/>
      </c>
      <c r="HF277" s="391" t="str">
        <f t="shared" si="822"/>
        <v/>
      </c>
      <c r="HG277" s="392" t="str">
        <f t="shared" si="823"/>
        <v/>
      </c>
      <c r="HH277" s="393" t="str">
        <f t="shared" si="824"/>
        <v/>
      </c>
      <c r="HI277" s="394" t="str">
        <f t="shared" si="825"/>
        <v/>
      </c>
      <c r="HJ277" s="386" t="str">
        <f t="shared" si="826"/>
        <v/>
      </c>
      <c r="HK277" s="397"/>
      <c r="HM277" s="387" t="str">
        <f t="shared" si="747"/>
        <v/>
      </c>
      <c r="HN277" s="388" t="s">
        <v>292</v>
      </c>
      <c r="HO277" s="396"/>
      <c r="HP277" s="389"/>
      <c r="HQ277" s="390" t="s">
        <v>292</v>
      </c>
      <c r="HR277" s="391" t="s">
        <v>292</v>
      </c>
      <c r="HS277" s="392" t="s">
        <v>292</v>
      </c>
      <c r="HT277" s="393" t="s">
        <v>292</v>
      </c>
      <c r="HU277" s="394" t="s">
        <v>292</v>
      </c>
      <c r="HV277" s="386" t="s">
        <v>292</v>
      </c>
      <c r="HW277" s="395"/>
      <c r="HY277" s="387" t="str">
        <f t="shared" si="748"/>
        <v/>
      </c>
      <c r="HZ277" s="388" t="s">
        <v>292</v>
      </c>
      <c r="IA277" s="375"/>
      <c r="IB277" s="375"/>
      <c r="IC277" s="390" t="s">
        <v>292</v>
      </c>
      <c r="ID277" s="391" t="s">
        <v>292</v>
      </c>
      <c r="IE277" s="392" t="s">
        <v>292</v>
      </c>
      <c r="IF277" s="393" t="s">
        <v>292</v>
      </c>
      <c r="IG277" s="394" t="s">
        <v>292</v>
      </c>
      <c r="IH277" s="386" t="s">
        <v>292</v>
      </c>
      <c r="II277" s="395"/>
      <c r="IK277" s="387">
        <f t="shared" si="749"/>
        <v>41997</v>
      </c>
      <c r="IL277" s="388" t="s">
        <v>371</v>
      </c>
      <c r="IM277" s="419">
        <v>41269</v>
      </c>
      <c r="IN277" s="419">
        <v>41885</v>
      </c>
      <c r="IO277" s="390" t="s">
        <v>1595</v>
      </c>
      <c r="IP277" s="391" t="s">
        <v>625</v>
      </c>
      <c r="IQ277" s="392" t="s">
        <v>615</v>
      </c>
      <c r="IR277" s="393" t="s">
        <v>1335</v>
      </c>
      <c r="IS277" s="394" t="s">
        <v>1596</v>
      </c>
      <c r="IT277" s="386" t="s">
        <v>292</v>
      </c>
      <c r="IU277" s="395"/>
      <c r="IV277" s="420" t="s">
        <v>292</v>
      </c>
      <c r="IW277" s="387">
        <f t="shared" ref="IW277:IW278" si="929">IF(JA277="","",IW$3)</f>
        <v>43040</v>
      </c>
      <c r="IX277" s="388" t="str">
        <f t="shared" ref="IX277:IX278" si="930">IF(JA277="","",IW$1)</f>
        <v>Abe III</v>
      </c>
      <c r="IY277" s="419">
        <f t="shared" ref="IY277" si="931">IF(JA277="","",IW$2)</f>
        <v>41997</v>
      </c>
      <c r="IZ277" s="396">
        <v>42284</v>
      </c>
      <c r="JA277" s="390" t="str">
        <f t="shared" ref="JA277:JA278" si="932">IF(JH277="","",IF(ISNUMBER(SEARCH(":",JH277)),MID(JH277,FIND(":",JH277)+2,FIND("(",JH277)-FIND(":",JH277)-3),LEFT(JH277,FIND("(",JH277)-2)))</f>
        <v>Wataru Takeshita</v>
      </c>
      <c r="JB277" s="391" t="str">
        <f t="shared" ref="JB277:JB278" si="933">IF(JH277="","",MID(JH277,FIND("(",JH277)+1,4))</f>
        <v>1946</v>
      </c>
      <c r="JC277" s="392" t="str">
        <f t="shared" ref="JC277:JC278" si="934">IF(ISNUMBER(SEARCH("*female*",JH277)),"female",IF(ISNUMBER(SEARCH("*male*",JH277)),"male",""))</f>
        <v>male</v>
      </c>
      <c r="JD277" s="393" t="s">
        <v>1335</v>
      </c>
      <c r="JE277" s="394" t="str">
        <f t="shared" si="687"/>
        <v>Takeshita_Wataru_1946</v>
      </c>
      <c r="JF277" s="386" t="str">
        <f t="shared" ref="JF277:JF278" si="935">IF(JH277="","",IF((LEN(JH277)-LEN(SUBSTITUTE(JH277,"male","")))/LEN("male")&gt;1,"!",IF(RIGHT(JH277,1)=")","",IF(RIGHT(JH277,2)=") ","",IF(RIGHT(JH277,2)=").","","!!")))))</f>
        <v/>
      </c>
      <c r="JG277" s="395"/>
      <c r="JH277" s="420" t="s">
        <v>1847</v>
      </c>
      <c r="JI277" s="387">
        <f t="shared" si="919"/>
        <v>44090</v>
      </c>
      <c r="JJ277" s="388" t="str">
        <f t="shared" si="920"/>
        <v>Abe IV</v>
      </c>
      <c r="JK277" s="419">
        <f t="shared" si="921"/>
        <v>43040</v>
      </c>
      <c r="JL277" s="396">
        <v>43375</v>
      </c>
      <c r="JM277" s="390" t="str">
        <f t="shared" si="923"/>
        <v>Masayoshi Yoshino</v>
      </c>
      <c r="JN277" s="391" t="str">
        <f t="shared" si="924"/>
        <v>1948</v>
      </c>
      <c r="JO277" s="392" t="str">
        <f t="shared" si="925"/>
        <v>male</v>
      </c>
      <c r="JP277" s="393" t="str">
        <f t="shared" si="926"/>
        <v>jp_ldp01</v>
      </c>
      <c r="JQ277" s="394" t="str">
        <f t="shared" si="927"/>
        <v>Yoshino_Masayoshi_1948</v>
      </c>
      <c r="JR277" s="386" t="str">
        <f t="shared" si="928"/>
        <v/>
      </c>
      <c r="JS277" s="395"/>
      <c r="JT277" s="420" t="s">
        <v>2004</v>
      </c>
      <c r="JU277" s="387">
        <f t="shared" si="870"/>
        <v>44196</v>
      </c>
      <c r="JV277" s="388" t="str">
        <f t="shared" si="871"/>
        <v>Suga I</v>
      </c>
      <c r="JW277" s="419">
        <f t="shared" si="872"/>
        <v>44090</v>
      </c>
      <c r="JX277" s="396">
        <f t="shared" si="873"/>
        <v>44196</v>
      </c>
      <c r="JY277" s="390" t="str">
        <f t="shared" si="874"/>
        <v>Katsuei Hirasawa</v>
      </c>
      <c r="JZ277" s="391" t="str">
        <f t="shared" si="875"/>
        <v>1945</v>
      </c>
      <c r="KA277" s="392" t="str">
        <f t="shared" si="876"/>
        <v>male</v>
      </c>
      <c r="KB277" s="393" t="str">
        <f t="shared" si="877"/>
        <v>jp_ldp01</v>
      </c>
      <c r="KC277" s="394" t="str">
        <f t="shared" si="878"/>
        <v>Hirasawa_Katsuei_1945</v>
      </c>
      <c r="KD277" s="386" t="str">
        <f t="shared" si="879"/>
        <v/>
      </c>
      <c r="KE277" s="395"/>
      <c r="KF277" s="420" t="s">
        <v>2087</v>
      </c>
      <c r="KG277" s="387" t="str">
        <f t="shared" si="849"/>
        <v/>
      </c>
      <c r="KH277" s="388" t="str">
        <f t="shared" si="850"/>
        <v/>
      </c>
      <c r="KI277" s="419" t="str">
        <f t="shared" si="851"/>
        <v/>
      </c>
      <c r="KJ277" s="396" t="str">
        <f t="shared" si="852"/>
        <v/>
      </c>
      <c r="KK277" s="390" t="str">
        <f t="shared" si="853"/>
        <v/>
      </c>
      <c r="KL277" s="391" t="str">
        <f t="shared" si="880"/>
        <v/>
      </c>
      <c r="KM277" s="392" t="str">
        <f t="shared" si="854"/>
        <v/>
      </c>
      <c r="KN277" s="393" t="str">
        <f t="shared" si="855"/>
        <v/>
      </c>
      <c r="KO277" s="394" t="str">
        <f t="shared" si="856"/>
        <v/>
      </c>
      <c r="KP277" s="386" t="str">
        <f t="shared" si="857"/>
        <v/>
      </c>
      <c r="KQ277" s="395"/>
      <c r="KR277" s="420"/>
    </row>
    <row r="278" spans="1:304" ht="13.5" customHeight="1">
      <c r="A278" s="385"/>
      <c r="B278" s="420" t="s">
        <v>1786</v>
      </c>
      <c r="E278" s="387"/>
      <c r="F278" s="399"/>
      <c r="G278" s="396"/>
      <c r="H278" s="397"/>
      <c r="I278" s="400"/>
      <c r="J278" s="403"/>
      <c r="K278" s="401"/>
      <c r="L278" s="393"/>
      <c r="M278" s="402"/>
      <c r="O278" s="397"/>
      <c r="Q278" s="387"/>
      <c r="R278" s="399"/>
      <c r="S278" s="396"/>
      <c r="T278" s="397"/>
      <c r="U278" s="400"/>
      <c r="V278" s="403"/>
      <c r="W278" s="401"/>
      <c r="X278" s="393"/>
      <c r="Y278" s="402"/>
      <c r="AA278" s="397"/>
      <c r="AB278" s="415"/>
      <c r="AC278" s="387"/>
      <c r="AD278" s="399"/>
      <c r="AE278" s="396"/>
      <c r="AF278" s="397"/>
      <c r="AG278" s="400"/>
      <c r="AH278" s="403"/>
      <c r="AI278" s="401"/>
      <c r="AJ278" s="393"/>
      <c r="AK278" s="402"/>
      <c r="AL278" s="386"/>
      <c r="AM278" s="397"/>
      <c r="AN278" s="386"/>
      <c r="AO278" s="387"/>
      <c r="AP278" s="399"/>
      <c r="AQ278" s="396"/>
      <c r="AR278" s="397"/>
      <c r="AS278" s="400"/>
      <c r="AT278" s="403"/>
      <c r="AU278" s="401"/>
      <c r="AV278" s="393"/>
      <c r="AW278" s="402"/>
      <c r="AX278" s="386"/>
      <c r="AY278" s="397"/>
      <c r="AZ278" s="386"/>
      <c r="BA278" s="387"/>
      <c r="BB278" s="399"/>
      <c r="BC278" s="396"/>
      <c r="BD278" s="397"/>
      <c r="BE278" s="400"/>
      <c r="BF278" s="403"/>
      <c r="BG278" s="401"/>
      <c r="BH278" s="393"/>
      <c r="BI278" s="402"/>
      <c r="BJ278" s="386"/>
      <c r="BK278" s="397"/>
      <c r="BL278" s="386"/>
      <c r="BM278" s="387"/>
      <c r="BN278" s="399"/>
      <c r="BO278" s="396"/>
      <c r="BP278" s="397"/>
      <c r="BQ278" s="400"/>
      <c r="BR278" s="403"/>
      <c r="BS278" s="401"/>
      <c r="BT278" s="393"/>
      <c r="BU278" s="402"/>
      <c r="BV278" s="386"/>
      <c r="BW278" s="397"/>
      <c r="BX278" s="386"/>
      <c r="BY278" s="387"/>
      <c r="BZ278" s="399"/>
      <c r="CA278" s="396"/>
      <c r="CB278" s="397"/>
      <c r="CC278" s="400"/>
      <c r="CD278" s="403"/>
      <c r="CE278" s="401"/>
      <c r="CF278" s="393"/>
      <c r="CG278" s="402"/>
      <c r="CH278" s="386"/>
      <c r="CI278" s="397"/>
      <c r="CJ278" s="386"/>
      <c r="CK278" s="387"/>
      <c r="CL278" s="399"/>
      <c r="CM278" s="396"/>
      <c r="CN278" s="397"/>
      <c r="CO278" s="400"/>
      <c r="CP278" s="391"/>
      <c r="CQ278" s="401"/>
      <c r="CR278" s="393"/>
      <c r="CS278" s="402"/>
      <c r="CT278" s="386"/>
      <c r="CU278" s="397"/>
      <c r="CV278" s="386"/>
      <c r="CW278" s="387"/>
      <c r="CX278" s="399"/>
      <c r="CY278" s="396"/>
      <c r="CZ278" s="397"/>
      <c r="DA278" s="400"/>
      <c r="DB278" s="391"/>
      <c r="DC278" s="401"/>
      <c r="DD278" s="393"/>
      <c r="DE278" s="402"/>
      <c r="DF278" s="386"/>
      <c r="DG278" s="397"/>
      <c r="DH278" s="386"/>
      <c r="DI278" s="387"/>
      <c r="DJ278" s="399"/>
      <c r="DK278" s="396"/>
      <c r="DL278" s="397"/>
      <c r="DM278" s="400"/>
      <c r="DN278" s="391"/>
      <c r="DO278" s="401"/>
      <c r="DP278" s="393"/>
      <c r="DQ278" s="402"/>
      <c r="DR278" s="386"/>
      <c r="DS278" s="397"/>
      <c r="DT278" s="386"/>
      <c r="DU278" s="387"/>
      <c r="DV278" s="399"/>
      <c r="DW278" s="396"/>
      <c r="DX278" s="397"/>
      <c r="DY278" s="400"/>
      <c r="DZ278" s="391"/>
      <c r="EA278" s="401"/>
      <c r="EB278" s="393"/>
      <c r="EC278" s="402"/>
      <c r="ED278" s="386"/>
      <c r="EE278" s="397"/>
      <c r="EF278" s="386"/>
      <c r="EG278" s="387"/>
      <c r="EH278" s="399"/>
      <c r="EI278" s="396"/>
      <c r="EJ278" s="397"/>
      <c r="EK278" s="400"/>
      <c r="EL278" s="391"/>
      <c r="EM278" s="401"/>
      <c r="EN278" s="393"/>
      <c r="EO278" s="402"/>
      <c r="EP278" s="386"/>
      <c r="EQ278" s="397"/>
      <c r="ER278" s="415"/>
      <c r="ES278" s="387"/>
      <c r="ET278" s="388"/>
      <c r="EU278" s="396"/>
      <c r="EV278" s="397"/>
      <c r="EW278" s="400"/>
      <c r="EX278" s="391"/>
      <c r="EY278" s="401"/>
      <c r="EZ278" s="393"/>
      <c r="FA278" s="402"/>
      <c r="FB278" s="386"/>
      <c r="FC278" s="397"/>
      <c r="FD278" s="386"/>
      <c r="FE278" s="387"/>
      <c r="FF278" s="388"/>
      <c r="FG278" s="396"/>
      <c r="FH278" s="397"/>
      <c r="FI278" s="400"/>
      <c r="FJ278" s="391"/>
      <c r="FK278" s="401"/>
      <c r="FL278" s="393"/>
      <c r="FM278" s="402"/>
      <c r="FN278" s="386"/>
      <c r="FO278" s="397"/>
      <c r="FP278" s="386"/>
      <c r="FQ278" s="387"/>
      <c r="FR278" s="388"/>
      <c r="FS278" s="396"/>
      <c r="FT278" s="397"/>
      <c r="FU278" s="400"/>
      <c r="FV278" s="391"/>
      <c r="FW278" s="401"/>
      <c r="FX278" s="393"/>
      <c r="FY278" s="402"/>
      <c r="FZ278" s="386"/>
      <c r="GA278" s="397"/>
      <c r="GB278" s="386"/>
      <c r="GC278" s="387"/>
      <c r="GD278" s="388"/>
      <c r="GE278" s="396"/>
      <c r="GF278" s="397"/>
      <c r="GG278" s="400"/>
      <c r="GH278" s="391"/>
      <c r="GI278" s="401"/>
      <c r="GJ278" s="393"/>
      <c r="GK278" s="402"/>
      <c r="GL278" s="386"/>
      <c r="GM278" s="397"/>
      <c r="GN278" s="386"/>
      <c r="GO278" s="387"/>
      <c r="GP278" s="388"/>
      <c r="GQ278" s="396"/>
      <c r="GR278" s="397"/>
      <c r="GS278" s="390"/>
      <c r="GT278" s="391"/>
      <c r="GU278" s="392"/>
      <c r="GV278" s="393"/>
      <c r="GW278" s="394"/>
      <c r="GX278" s="386"/>
      <c r="GY278" s="395"/>
      <c r="GZ278" s="386"/>
      <c r="HA278" s="387"/>
      <c r="HB278" s="388"/>
      <c r="HC278" s="396"/>
      <c r="HD278" s="397"/>
      <c r="HE278" s="390"/>
      <c r="HF278" s="391"/>
      <c r="HG278" s="392"/>
      <c r="HH278" s="393"/>
      <c r="HI278" s="394"/>
      <c r="HJ278" s="386"/>
      <c r="HK278" s="397"/>
      <c r="HM278" s="387"/>
      <c r="HN278" s="388"/>
      <c r="HO278" s="396"/>
      <c r="HP278" s="389"/>
      <c r="HQ278" s="390"/>
      <c r="HR278" s="391"/>
      <c r="HS278" s="392"/>
      <c r="HT278" s="393"/>
      <c r="HU278" s="394"/>
      <c r="HV278" s="386"/>
      <c r="HW278" s="395"/>
      <c r="HY278" s="387"/>
      <c r="HZ278" s="388"/>
      <c r="IA278" s="375"/>
      <c r="IB278" s="375"/>
      <c r="IC278" s="390"/>
      <c r="ID278" s="391"/>
      <c r="IE278" s="392"/>
      <c r="IF278" s="393"/>
      <c r="IG278" s="394"/>
      <c r="IH278" s="386"/>
      <c r="II278" s="395"/>
      <c r="IK278" s="387">
        <f t="shared" si="749"/>
        <v>41997</v>
      </c>
      <c r="IL278" s="388" t="str">
        <f t="shared" ref="IL278" si="936">IF(IO278="","",IK$1)</f>
        <v>Abe II</v>
      </c>
      <c r="IM278" s="419">
        <v>41885</v>
      </c>
      <c r="IN278" s="396">
        <f t="shared" ref="IN278" si="937">IF(IO278="","",IK$3)</f>
        <v>41997</v>
      </c>
      <c r="IO278" s="390" t="str">
        <f t="shared" ref="IO278" si="938">IF(IV278="","",IF(ISNUMBER(SEARCH(":",IV278)),MID(IV278,FIND(":",IV278)+2,FIND("(",IV278)-FIND(":",IV278)-3),LEFT(IV278,FIND("(",IV278)-2)))</f>
        <v>Wataru Takeshita</v>
      </c>
      <c r="IP278" s="391" t="str">
        <f t="shared" ref="IP278" si="939">IF(IV278="","",MID(IV278,FIND("(",IV278)+1,4))</f>
        <v>1946</v>
      </c>
      <c r="IQ278" s="392" t="str">
        <f t="shared" ref="IQ278" si="940">IF(ISNUMBER(SEARCH("*female*",IV278)),"female",IF(ISNUMBER(SEARCH("*male*",IV278)),"male",""))</f>
        <v>male</v>
      </c>
      <c r="IR278" s="393" t="s">
        <v>1335</v>
      </c>
      <c r="IS278" s="394" t="str">
        <f t="shared" ref="IS278" si="941">IF(IO278="","",(MID(IO278,(SEARCH("^^",SUBSTITUTE(IO278," ","^^",LEN(IO278)-LEN(SUBSTITUTE(IO278," ","")))))+1,99)&amp;"_"&amp;LEFT(IO278,FIND(" ",IO278)-1)&amp;"_"&amp;IP278))</f>
        <v>Takeshita_Wataru_1946</v>
      </c>
      <c r="IT278" s="386"/>
      <c r="IU278" s="395"/>
      <c r="IV278" s="420" t="s">
        <v>1862</v>
      </c>
      <c r="IW278" s="387">
        <f t="shared" si="929"/>
        <v>43040</v>
      </c>
      <c r="IX278" s="388" t="str">
        <f t="shared" si="930"/>
        <v>Abe III</v>
      </c>
      <c r="IY278" s="396">
        <v>42284</v>
      </c>
      <c r="IZ278" s="396">
        <v>42585</v>
      </c>
      <c r="JA278" s="390" t="str">
        <f t="shared" si="932"/>
        <v>Tsuyoshi Takagi</v>
      </c>
      <c r="JB278" s="391" t="str">
        <f t="shared" si="933"/>
        <v>1956</v>
      </c>
      <c r="JC278" s="392" t="str">
        <f t="shared" si="934"/>
        <v>male</v>
      </c>
      <c r="JD278" s="393" t="s">
        <v>1335</v>
      </c>
      <c r="JE278" s="394" t="str">
        <f t="shared" si="687"/>
        <v>Takagi_Tsuyoshi_1956</v>
      </c>
      <c r="JF278" s="386" t="str">
        <f t="shared" si="935"/>
        <v/>
      </c>
      <c r="JG278" s="395"/>
      <c r="JH278" s="420" t="s">
        <v>1872</v>
      </c>
      <c r="JI278" s="387">
        <f t="shared" si="919"/>
        <v>44090</v>
      </c>
      <c r="JJ278" s="388" t="str">
        <f t="shared" si="920"/>
        <v>Abe IV</v>
      </c>
      <c r="JK278" s="419">
        <v>43375</v>
      </c>
      <c r="JL278" s="396">
        <v>43719</v>
      </c>
      <c r="JM278" s="390" t="str">
        <f t="shared" si="923"/>
        <v>Hiromichi Watanabe</v>
      </c>
      <c r="JN278" s="391" t="str">
        <f t="shared" si="924"/>
        <v>1950</v>
      </c>
      <c r="JO278" s="392" t="str">
        <f t="shared" si="925"/>
        <v>male</v>
      </c>
      <c r="JP278" s="393" t="str">
        <f t="shared" si="926"/>
        <v>jp_ldp01</v>
      </c>
      <c r="JQ278" s="394" t="str">
        <f t="shared" si="927"/>
        <v>Watanabe_Hiromichi_1950</v>
      </c>
      <c r="JR278" s="386" t="str">
        <f t="shared" si="928"/>
        <v/>
      </c>
      <c r="JS278" s="395"/>
      <c r="JT278" s="420" t="s">
        <v>2038</v>
      </c>
      <c r="JU278" s="387" t="str">
        <f t="shared" si="870"/>
        <v/>
      </c>
      <c r="JV278" s="388" t="str">
        <f t="shared" si="871"/>
        <v/>
      </c>
      <c r="JW278" s="419" t="str">
        <f t="shared" si="872"/>
        <v/>
      </c>
      <c r="JX278" s="396" t="str">
        <f t="shared" si="873"/>
        <v/>
      </c>
      <c r="JY278" s="390" t="str">
        <f t="shared" si="874"/>
        <v/>
      </c>
      <c r="JZ278" s="391" t="str">
        <f t="shared" si="875"/>
        <v/>
      </c>
      <c r="KA278" s="392" t="str">
        <f t="shared" si="876"/>
        <v/>
      </c>
      <c r="KB278" s="393" t="str">
        <f t="shared" si="877"/>
        <v/>
      </c>
      <c r="KC278" s="394" t="str">
        <f t="shared" si="878"/>
        <v/>
      </c>
      <c r="KD278" s="386" t="str">
        <f t="shared" si="879"/>
        <v/>
      </c>
      <c r="KE278" s="395"/>
      <c r="KF278" s="420"/>
      <c r="KG278" s="387" t="str">
        <f t="shared" si="849"/>
        <v/>
      </c>
      <c r="KH278" s="388" t="str">
        <f t="shared" si="850"/>
        <v/>
      </c>
      <c r="KI278" s="419" t="str">
        <f t="shared" si="851"/>
        <v/>
      </c>
      <c r="KJ278" s="396" t="str">
        <f t="shared" si="852"/>
        <v/>
      </c>
      <c r="KK278" s="390" t="str">
        <f t="shared" si="853"/>
        <v/>
      </c>
      <c r="KL278" s="391" t="str">
        <f t="shared" si="880"/>
        <v/>
      </c>
      <c r="KM278" s="392" t="str">
        <f t="shared" si="854"/>
        <v/>
      </c>
      <c r="KN278" s="393" t="str">
        <f t="shared" si="855"/>
        <v/>
      </c>
      <c r="KO278" s="394" t="str">
        <f t="shared" si="856"/>
        <v/>
      </c>
      <c r="KP278" s="386" t="str">
        <f t="shared" si="857"/>
        <v/>
      </c>
      <c r="KQ278" s="395"/>
      <c r="KR278" s="420"/>
    </row>
    <row r="279" spans="1:304" ht="13.5" customHeight="1">
      <c r="A279" s="385"/>
      <c r="B279" s="420" t="s">
        <v>1786</v>
      </c>
      <c r="E279" s="387"/>
      <c r="F279" s="399"/>
      <c r="G279" s="396"/>
      <c r="H279" s="397"/>
      <c r="I279" s="400"/>
      <c r="J279" s="403"/>
      <c r="K279" s="401"/>
      <c r="L279" s="393"/>
      <c r="M279" s="402"/>
      <c r="O279" s="397"/>
      <c r="Q279" s="387"/>
      <c r="R279" s="399"/>
      <c r="S279" s="396"/>
      <c r="T279" s="397"/>
      <c r="U279" s="400"/>
      <c r="V279" s="403"/>
      <c r="W279" s="401"/>
      <c r="X279" s="393"/>
      <c r="Y279" s="402"/>
      <c r="AA279" s="397"/>
      <c r="AB279" s="415"/>
      <c r="AC279" s="387"/>
      <c r="AD279" s="399"/>
      <c r="AE279" s="396"/>
      <c r="AF279" s="397"/>
      <c r="AG279" s="400"/>
      <c r="AH279" s="403"/>
      <c r="AI279" s="401"/>
      <c r="AJ279" s="393"/>
      <c r="AK279" s="402"/>
      <c r="AL279" s="386"/>
      <c r="AM279" s="397"/>
      <c r="AN279" s="386"/>
      <c r="AO279" s="387"/>
      <c r="AP279" s="399"/>
      <c r="AQ279" s="396"/>
      <c r="AR279" s="397"/>
      <c r="AS279" s="400"/>
      <c r="AT279" s="403"/>
      <c r="AU279" s="401"/>
      <c r="AV279" s="393"/>
      <c r="AW279" s="402"/>
      <c r="AX279" s="386"/>
      <c r="AY279" s="397"/>
      <c r="AZ279" s="386"/>
      <c r="BA279" s="387"/>
      <c r="BB279" s="399"/>
      <c r="BC279" s="396"/>
      <c r="BD279" s="397"/>
      <c r="BE279" s="400"/>
      <c r="BF279" s="403"/>
      <c r="BG279" s="401"/>
      <c r="BH279" s="393"/>
      <c r="BI279" s="402"/>
      <c r="BJ279" s="386"/>
      <c r="BK279" s="397"/>
      <c r="BL279" s="386"/>
      <c r="BM279" s="387"/>
      <c r="BN279" s="399"/>
      <c r="BO279" s="396"/>
      <c r="BP279" s="397"/>
      <c r="BQ279" s="400"/>
      <c r="BR279" s="403"/>
      <c r="BS279" s="401"/>
      <c r="BT279" s="393"/>
      <c r="BU279" s="402"/>
      <c r="BV279" s="386"/>
      <c r="BW279" s="397"/>
      <c r="BX279" s="386"/>
      <c r="BY279" s="387"/>
      <c r="BZ279" s="399"/>
      <c r="CA279" s="396"/>
      <c r="CB279" s="397"/>
      <c r="CC279" s="400"/>
      <c r="CD279" s="403"/>
      <c r="CE279" s="401"/>
      <c r="CF279" s="393"/>
      <c r="CG279" s="402"/>
      <c r="CH279" s="386"/>
      <c r="CI279" s="397"/>
      <c r="CJ279" s="386"/>
      <c r="CK279" s="387"/>
      <c r="CL279" s="399"/>
      <c r="CM279" s="396"/>
      <c r="CN279" s="397"/>
      <c r="CO279" s="400"/>
      <c r="CP279" s="391"/>
      <c r="CQ279" s="401"/>
      <c r="CR279" s="393"/>
      <c r="CS279" s="402"/>
      <c r="CT279" s="386"/>
      <c r="CU279" s="397"/>
      <c r="CV279" s="386"/>
      <c r="CW279" s="387"/>
      <c r="CX279" s="399"/>
      <c r="CY279" s="396"/>
      <c r="CZ279" s="397"/>
      <c r="DA279" s="400"/>
      <c r="DB279" s="391"/>
      <c r="DC279" s="401"/>
      <c r="DD279" s="393"/>
      <c r="DE279" s="402"/>
      <c r="DF279" s="386"/>
      <c r="DG279" s="397"/>
      <c r="DH279" s="386"/>
      <c r="DI279" s="387"/>
      <c r="DJ279" s="399"/>
      <c r="DK279" s="396"/>
      <c r="DL279" s="397"/>
      <c r="DM279" s="400"/>
      <c r="DN279" s="391"/>
      <c r="DO279" s="401"/>
      <c r="DP279" s="393"/>
      <c r="DQ279" s="402"/>
      <c r="DR279" s="386"/>
      <c r="DS279" s="397"/>
      <c r="DT279" s="386"/>
      <c r="DU279" s="387"/>
      <c r="DV279" s="399"/>
      <c r="DW279" s="396"/>
      <c r="DX279" s="397"/>
      <c r="DY279" s="400"/>
      <c r="DZ279" s="391"/>
      <c r="EA279" s="401"/>
      <c r="EB279" s="393"/>
      <c r="EC279" s="402"/>
      <c r="ED279" s="386"/>
      <c r="EE279" s="397"/>
      <c r="EF279" s="386"/>
      <c r="EG279" s="387"/>
      <c r="EH279" s="399"/>
      <c r="EI279" s="396"/>
      <c r="EJ279" s="397"/>
      <c r="EK279" s="400"/>
      <c r="EL279" s="391"/>
      <c r="EM279" s="401"/>
      <c r="EN279" s="393"/>
      <c r="EO279" s="402"/>
      <c r="EP279" s="386"/>
      <c r="EQ279" s="397"/>
      <c r="ER279" s="415"/>
      <c r="ES279" s="387"/>
      <c r="ET279" s="388"/>
      <c r="EU279" s="396"/>
      <c r="EV279" s="397"/>
      <c r="EW279" s="400"/>
      <c r="EX279" s="391"/>
      <c r="EY279" s="401"/>
      <c r="EZ279" s="393"/>
      <c r="FA279" s="402"/>
      <c r="FB279" s="386"/>
      <c r="FC279" s="397"/>
      <c r="FD279" s="386"/>
      <c r="FE279" s="387"/>
      <c r="FF279" s="388"/>
      <c r="FG279" s="396"/>
      <c r="FH279" s="397"/>
      <c r="FI279" s="400"/>
      <c r="FJ279" s="391"/>
      <c r="FK279" s="401"/>
      <c r="FL279" s="393"/>
      <c r="FM279" s="402"/>
      <c r="FN279" s="386"/>
      <c r="FO279" s="397"/>
      <c r="FP279" s="386"/>
      <c r="FQ279" s="387"/>
      <c r="FR279" s="388"/>
      <c r="FS279" s="396"/>
      <c r="FT279" s="397"/>
      <c r="FU279" s="400"/>
      <c r="FV279" s="391"/>
      <c r="FW279" s="401"/>
      <c r="FX279" s="393"/>
      <c r="FY279" s="402"/>
      <c r="FZ279" s="386"/>
      <c r="GA279" s="397"/>
      <c r="GB279" s="386"/>
      <c r="GC279" s="387"/>
      <c r="GD279" s="388"/>
      <c r="GE279" s="396"/>
      <c r="GF279" s="397"/>
      <c r="GG279" s="400"/>
      <c r="GH279" s="391"/>
      <c r="GI279" s="401"/>
      <c r="GJ279" s="393"/>
      <c r="GK279" s="402"/>
      <c r="GL279" s="386"/>
      <c r="GM279" s="397"/>
      <c r="GN279" s="386"/>
      <c r="GO279" s="387"/>
      <c r="GP279" s="388"/>
      <c r="GQ279" s="396"/>
      <c r="GR279" s="397"/>
      <c r="GS279" s="390"/>
      <c r="GT279" s="391"/>
      <c r="GU279" s="392"/>
      <c r="GV279" s="393"/>
      <c r="GW279" s="394"/>
      <c r="GX279" s="386"/>
      <c r="GY279" s="395"/>
      <c r="GZ279" s="386"/>
      <c r="HA279" s="387"/>
      <c r="HB279" s="388"/>
      <c r="HC279" s="396"/>
      <c r="HD279" s="397"/>
      <c r="HE279" s="390"/>
      <c r="HF279" s="391"/>
      <c r="HG279" s="392"/>
      <c r="HH279" s="393"/>
      <c r="HI279" s="394"/>
      <c r="HJ279" s="386"/>
      <c r="HK279" s="397"/>
      <c r="HM279" s="387"/>
      <c r="HN279" s="388"/>
      <c r="HO279" s="396"/>
      <c r="HP279" s="389"/>
      <c r="HQ279" s="390"/>
      <c r="HR279" s="391"/>
      <c r="HS279" s="392"/>
      <c r="HT279" s="393"/>
      <c r="HU279" s="394"/>
      <c r="HV279" s="386"/>
      <c r="HW279" s="395"/>
      <c r="HY279" s="387"/>
      <c r="HZ279" s="388"/>
      <c r="IA279" s="375"/>
      <c r="IB279" s="375"/>
      <c r="IC279" s="390"/>
      <c r="ID279" s="391"/>
      <c r="IE279" s="392"/>
      <c r="IF279" s="393"/>
      <c r="IG279" s="394"/>
      <c r="IH279" s="386"/>
      <c r="II279" s="395"/>
      <c r="IK279" s="387"/>
      <c r="IL279" s="388"/>
      <c r="IM279" s="419"/>
      <c r="IN279" s="396"/>
      <c r="IO279" s="390"/>
      <c r="IP279" s="391"/>
      <c r="IQ279" s="392"/>
      <c r="IR279" s="393"/>
      <c r="IS279" s="394"/>
      <c r="IT279" s="386"/>
      <c r="IU279" s="395"/>
      <c r="IV279" s="420"/>
      <c r="IW279" s="387">
        <f t="shared" ref="IW279" si="942">IF(JA279="","",IW$3)</f>
        <v>43040</v>
      </c>
      <c r="IX279" s="388" t="str">
        <f t="shared" ref="IX279:IX280" si="943">IF(JA279="","",IW$1)</f>
        <v>Abe III</v>
      </c>
      <c r="IY279" s="396">
        <v>42585</v>
      </c>
      <c r="IZ279" s="396">
        <v>42851</v>
      </c>
      <c r="JA279" s="390" t="str">
        <f t="shared" ref="JA279:JA280" si="944">IF(JH279="","",IF(ISNUMBER(SEARCH(":",JH279)),MID(JH279,FIND(":",JH279)+2,FIND("(",JH279)-FIND(":",JH279)-3),LEFT(JH279,FIND("(",JH279)-2)))</f>
        <v>Masahiro Imamura</v>
      </c>
      <c r="JB279" s="391" t="str">
        <f t="shared" ref="JB279:JB280" si="945">IF(JH279="","",MID(JH279,FIND("(",JH279)+1,4))</f>
        <v>1947</v>
      </c>
      <c r="JC279" s="392" t="str">
        <f t="shared" ref="JC279:JC280" si="946">IF(ISNUMBER(SEARCH("*female*",JH279)),"female",IF(ISNUMBER(SEARCH("*male*",JH279)),"male",""))</f>
        <v>male</v>
      </c>
      <c r="JD279" s="393" t="s">
        <v>1335</v>
      </c>
      <c r="JE279" s="394" t="str">
        <f t="shared" si="687"/>
        <v>Imamura_Masahiro_1947</v>
      </c>
      <c r="JF279" s="386"/>
      <c r="JG279" s="395"/>
      <c r="JH279" s="420" t="s">
        <v>1885</v>
      </c>
      <c r="JI279" s="387">
        <f t="shared" si="919"/>
        <v>44090</v>
      </c>
      <c r="JJ279" s="388" t="str">
        <f t="shared" si="920"/>
        <v>Abe IV</v>
      </c>
      <c r="JK279" s="396">
        <v>43719</v>
      </c>
      <c r="JL279" s="396">
        <f t="shared" si="922"/>
        <v>44090</v>
      </c>
      <c r="JM279" s="390" t="str">
        <f t="shared" si="923"/>
        <v>Kazunori Tanaka</v>
      </c>
      <c r="JN279" s="391" t="str">
        <f t="shared" si="924"/>
        <v>1949</v>
      </c>
      <c r="JO279" s="392" t="str">
        <f t="shared" si="925"/>
        <v>male</v>
      </c>
      <c r="JP279" s="393" t="str">
        <f t="shared" si="926"/>
        <v>jp_ldp01</v>
      </c>
      <c r="JQ279" s="394" t="str">
        <f t="shared" si="927"/>
        <v>Tanaka_Kazunori_1949</v>
      </c>
      <c r="JR279" s="386" t="str">
        <f t="shared" si="928"/>
        <v/>
      </c>
      <c r="JS279" s="395"/>
      <c r="JT279" s="420" t="s">
        <v>2072</v>
      </c>
      <c r="JU279" s="387" t="str">
        <f t="shared" si="870"/>
        <v/>
      </c>
      <c r="JV279" s="388" t="str">
        <f t="shared" si="871"/>
        <v/>
      </c>
      <c r="JW279" s="419" t="str">
        <f t="shared" si="872"/>
        <v/>
      </c>
      <c r="JX279" s="396" t="str">
        <f t="shared" si="873"/>
        <v/>
      </c>
      <c r="JY279" s="390" t="str">
        <f t="shared" si="874"/>
        <v/>
      </c>
      <c r="JZ279" s="391" t="str">
        <f t="shared" si="875"/>
        <v/>
      </c>
      <c r="KA279" s="392" t="str">
        <f t="shared" si="876"/>
        <v/>
      </c>
      <c r="KB279" s="393" t="str">
        <f t="shared" si="877"/>
        <v/>
      </c>
      <c r="KC279" s="394" t="str">
        <f t="shared" si="878"/>
        <v/>
      </c>
      <c r="KD279" s="386" t="str">
        <f t="shared" si="879"/>
        <v/>
      </c>
      <c r="KE279" s="395"/>
      <c r="KF279" s="420"/>
      <c r="KG279" s="387" t="str">
        <f t="shared" si="849"/>
        <v/>
      </c>
      <c r="KH279" s="388" t="str">
        <f t="shared" si="850"/>
        <v/>
      </c>
      <c r="KI279" s="419" t="str">
        <f t="shared" si="851"/>
        <v/>
      </c>
      <c r="KJ279" s="396" t="str">
        <f t="shared" si="852"/>
        <v/>
      </c>
      <c r="KK279" s="390" t="str">
        <f t="shared" si="853"/>
        <v/>
      </c>
      <c r="KL279" s="391" t="str">
        <f t="shared" si="880"/>
        <v/>
      </c>
      <c r="KM279" s="392" t="str">
        <f t="shared" si="854"/>
        <v/>
      </c>
      <c r="KN279" s="393" t="str">
        <f t="shared" si="855"/>
        <v/>
      </c>
      <c r="KO279" s="394" t="str">
        <f t="shared" si="856"/>
        <v/>
      </c>
      <c r="KP279" s="386" t="str">
        <f t="shared" si="857"/>
        <v/>
      </c>
      <c r="KQ279" s="395"/>
      <c r="KR279" s="420"/>
    </row>
    <row r="280" spans="1:304" ht="13.5" customHeight="1">
      <c r="A280" s="385"/>
      <c r="B280" s="420" t="s">
        <v>1786</v>
      </c>
      <c r="E280" s="387"/>
      <c r="F280" s="399"/>
      <c r="G280" s="396"/>
      <c r="H280" s="397"/>
      <c r="I280" s="400"/>
      <c r="J280" s="403"/>
      <c r="K280" s="401"/>
      <c r="L280" s="393"/>
      <c r="M280" s="402"/>
      <c r="O280" s="397"/>
      <c r="Q280" s="387"/>
      <c r="R280" s="399"/>
      <c r="S280" s="396"/>
      <c r="T280" s="397"/>
      <c r="U280" s="400"/>
      <c r="V280" s="403"/>
      <c r="W280" s="401"/>
      <c r="X280" s="393"/>
      <c r="Y280" s="402"/>
      <c r="AA280" s="397"/>
      <c r="AB280" s="415"/>
      <c r="AC280" s="387"/>
      <c r="AD280" s="399"/>
      <c r="AE280" s="396"/>
      <c r="AF280" s="397"/>
      <c r="AG280" s="400"/>
      <c r="AH280" s="403"/>
      <c r="AI280" s="401"/>
      <c r="AJ280" s="393"/>
      <c r="AK280" s="402"/>
      <c r="AL280" s="386"/>
      <c r="AM280" s="397"/>
      <c r="AN280" s="386"/>
      <c r="AO280" s="387"/>
      <c r="AP280" s="399"/>
      <c r="AQ280" s="396"/>
      <c r="AR280" s="397"/>
      <c r="AS280" s="400"/>
      <c r="AT280" s="403"/>
      <c r="AU280" s="401"/>
      <c r="AV280" s="393"/>
      <c r="AW280" s="402"/>
      <c r="AX280" s="386"/>
      <c r="AY280" s="397"/>
      <c r="AZ280" s="386"/>
      <c r="BA280" s="387"/>
      <c r="BB280" s="399"/>
      <c r="BC280" s="396"/>
      <c r="BD280" s="397"/>
      <c r="BE280" s="400"/>
      <c r="BF280" s="403"/>
      <c r="BG280" s="401"/>
      <c r="BH280" s="393"/>
      <c r="BI280" s="402"/>
      <c r="BJ280" s="386"/>
      <c r="BK280" s="397"/>
      <c r="BL280" s="386"/>
      <c r="BM280" s="387"/>
      <c r="BN280" s="399"/>
      <c r="BO280" s="396"/>
      <c r="BP280" s="397"/>
      <c r="BQ280" s="400"/>
      <c r="BR280" s="403"/>
      <c r="BS280" s="401"/>
      <c r="BT280" s="393"/>
      <c r="BU280" s="402"/>
      <c r="BV280" s="386"/>
      <c r="BW280" s="397"/>
      <c r="BX280" s="386"/>
      <c r="BY280" s="387"/>
      <c r="BZ280" s="399"/>
      <c r="CA280" s="396"/>
      <c r="CB280" s="397"/>
      <c r="CC280" s="400"/>
      <c r="CD280" s="403"/>
      <c r="CE280" s="401"/>
      <c r="CF280" s="393"/>
      <c r="CG280" s="402"/>
      <c r="CH280" s="386"/>
      <c r="CI280" s="397"/>
      <c r="CJ280" s="386"/>
      <c r="CK280" s="387"/>
      <c r="CL280" s="399"/>
      <c r="CM280" s="396"/>
      <c r="CN280" s="397"/>
      <c r="CO280" s="400"/>
      <c r="CP280" s="391"/>
      <c r="CQ280" s="401"/>
      <c r="CR280" s="393"/>
      <c r="CS280" s="402"/>
      <c r="CT280" s="386"/>
      <c r="CU280" s="397"/>
      <c r="CV280" s="386"/>
      <c r="CW280" s="387"/>
      <c r="CX280" s="399"/>
      <c r="CY280" s="396"/>
      <c r="CZ280" s="397"/>
      <c r="DA280" s="400"/>
      <c r="DB280" s="391"/>
      <c r="DC280" s="401"/>
      <c r="DD280" s="393"/>
      <c r="DE280" s="402"/>
      <c r="DF280" s="386"/>
      <c r="DG280" s="397"/>
      <c r="DH280" s="386"/>
      <c r="DI280" s="387"/>
      <c r="DJ280" s="399"/>
      <c r="DK280" s="396"/>
      <c r="DL280" s="397"/>
      <c r="DM280" s="400"/>
      <c r="DN280" s="391"/>
      <c r="DO280" s="401"/>
      <c r="DP280" s="393"/>
      <c r="DQ280" s="402"/>
      <c r="DR280" s="386"/>
      <c r="DS280" s="397"/>
      <c r="DT280" s="386"/>
      <c r="DU280" s="387"/>
      <c r="DV280" s="399"/>
      <c r="DW280" s="396"/>
      <c r="DX280" s="397"/>
      <c r="DY280" s="400"/>
      <c r="DZ280" s="391"/>
      <c r="EA280" s="401"/>
      <c r="EB280" s="393"/>
      <c r="EC280" s="402"/>
      <c r="ED280" s="386"/>
      <c r="EE280" s="397"/>
      <c r="EF280" s="386"/>
      <c r="EG280" s="387"/>
      <c r="EH280" s="399"/>
      <c r="EI280" s="396"/>
      <c r="EJ280" s="397"/>
      <c r="EK280" s="400"/>
      <c r="EL280" s="391"/>
      <c r="EM280" s="401"/>
      <c r="EN280" s="393"/>
      <c r="EO280" s="402"/>
      <c r="EP280" s="386"/>
      <c r="EQ280" s="397"/>
      <c r="ER280" s="415"/>
      <c r="ES280" s="387"/>
      <c r="ET280" s="388"/>
      <c r="EU280" s="396"/>
      <c r="EV280" s="397"/>
      <c r="EW280" s="400"/>
      <c r="EX280" s="391"/>
      <c r="EY280" s="401"/>
      <c r="EZ280" s="393"/>
      <c r="FA280" s="402"/>
      <c r="FB280" s="386"/>
      <c r="FC280" s="397"/>
      <c r="FD280" s="386"/>
      <c r="FE280" s="387"/>
      <c r="FF280" s="388"/>
      <c r="FG280" s="396"/>
      <c r="FH280" s="397"/>
      <c r="FI280" s="400"/>
      <c r="FJ280" s="391"/>
      <c r="FK280" s="401"/>
      <c r="FL280" s="393"/>
      <c r="FM280" s="402"/>
      <c r="FN280" s="386"/>
      <c r="FO280" s="397"/>
      <c r="FP280" s="386"/>
      <c r="FQ280" s="387"/>
      <c r="FR280" s="388"/>
      <c r="FS280" s="396"/>
      <c r="FT280" s="397"/>
      <c r="FU280" s="400"/>
      <c r="FV280" s="391"/>
      <c r="FW280" s="401"/>
      <c r="FX280" s="393"/>
      <c r="FY280" s="402"/>
      <c r="FZ280" s="386"/>
      <c r="GA280" s="397"/>
      <c r="GB280" s="386"/>
      <c r="GC280" s="387"/>
      <c r="GD280" s="388"/>
      <c r="GE280" s="396"/>
      <c r="GF280" s="397"/>
      <c r="GG280" s="400"/>
      <c r="GH280" s="391"/>
      <c r="GI280" s="401"/>
      <c r="GJ280" s="393"/>
      <c r="GK280" s="402"/>
      <c r="GL280" s="386"/>
      <c r="GM280" s="397"/>
      <c r="GN280" s="386"/>
      <c r="GO280" s="387"/>
      <c r="GP280" s="388"/>
      <c r="GQ280" s="396"/>
      <c r="GR280" s="397"/>
      <c r="GS280" s="390"/>
      <c r="GT280" s="391"/>
      <c r="GU280" s="392"/>
      <c r="GV280" s="393"/>
      <c r="GW280" s="394"/>
      <c r="GX280" s="386"/>
      <c r="GY280" s="395"/>
      <c r="GZ280" s="386"/>
      <c r="HA280" s="387"/>
      <c r="HB280" s="388"/>
      <c r="HC280" s="396"/>
      <c r="HD280" s="397"/>
      <c r="HE280" s="390"/>
      <c r="HF280" s="391"/>
      <c r="HG280" s="392"/>
      <c r="HH280" s="393"/>
      <c r="HI280" s="394"/>
      <c r="HJ280" s="386"/>
      <c r="HK280" s="397"/>
      <c r="HM280" s="387"/>
      <c r="HN280" s="388"/>
      <c r="HO280" s="396"/>
      <c r="HP280" s="389"/>
      <c r="HQ280" s="390"/>
      <c r="HR280" s="391"/>
      <c r="HS280" s="392"/>
      <c r="HT280" s="393"/>
      <c r="HU280" s="394"/>
      <c r="HV280" s="386"/>
      <c r="HW280" s="395"/>
      <c r="HY280" s="387"/>
      <c r="HZ280" s="388"/>
      <c r="IA280" s="375"/>
      <c r="IB280" s="375"/>
      <c r="IC280" s="390"/>
      <c r="ID280" s="391"/>
      <c r="IE280" s="392"/>
      <c r="IF280" s="393"/>
      <c r="IG280" s="394"/>
      <c r="IH280" s="386"/>
      <c r="II280" s="395"/>
      <c r="IK280" s="387"/>
      <c r="IL280" s="388"/>
      <c r="IM280" s="419"/>
      <c r="IN280" s="396"/>
      <c r="IO280" s="390"/>
      <c r="IP280" s="391"/>
      <c r="IQ280" s="392"/>
      <c r="IR280" s="393"/>
      <c r="IS280" s="394"/>
      <c r="IT280" s="386"/>
      <c r="IU280" s="395"/>
      <c r="IV280" s="420"/>
      <c r="IW280" s="387">
        <f>IF(JA280="","",IW$3)</f>
        <v>43040</v>
      </c>
      <c r="IX280" s="388" t="str">
        <f t="shared" si="943"/>
        <v>Abe III</v>
      </c>
      <c r="IY280" s="419">
        <v>42851</v>
      </c>
      <c r="IZ280" s="396">
        <f t="shared" ref="IZ280" si="947">IF(JA280="","",IW$3)</f>
        <v>43040</v>
      </c>
      <c r="JA280" s="390" t="str">
        <f t="shared" si="944"/>
        <v>Masayoshi Yoshino</v>
      </c>
      <c r="JB280" s="391" t="str">
        <f t="shared" si="945"/>
        <v>1948</v>
      </c>
      <c r="JC280" s="392" t="str">
        <f t="shared" si="946"/>
        <v>male</v>
      </c>
      <c r="JD280" s="393" t="str">
        <f t="shared" ref="JD280" si="948">IF(JH280="","",IF(ISERROR(MID(JH280,FIND("male,",JH280)+6,(FIND(")",JH280)-(FIND("male,",JH280)+6))))=TRUE,"missing/error",MID(JH280,FIND("male,",JH280)+6,(FIND(")",JH280)-(FIND("male,",JH280)+6)))))</f>
        <v>jp_ldp01</v>
      </c>
      <c r="JE280" s="394" t="str">
        <f t="shared" ref="JE280" si="949">IF(JA280="","",(MID(JA280,(SEARCH("^^",SUBSTITUTE(JA280," ","^^",LEN(JA280)-LEN(SUBSTITUTE(JA280," ","")))))+1,99)&amp;"_"&amp;LEFT(JA280,FIND(" ",JA280)-1)&amp;"_"&amp;JB280))</f>
        <v>Yoshino_Masayoshi_1948</v>
      </c>
      <c r="JF280" s="386" t="str">
        <f t="shared" ref="JF280" si="950">IF(JH280="","",IF((LEN(JH280)-LEN(SUBSTITUTE(JH280,"male","")))/LEN("male")&gt;1,"!",IF(RIGHT(JH280,1)=")","",IF(RIGHT(JH280,2)=") ","",IF(RIGHT(JH280,2)=").","","!!")))))</f>
        <v/>
      </c>
      <c r="JG280" s="395"/>
      <c r="JH280" s="420" t="s">
        <v>2004</v>
      </c>
      <c r="JI280" s="387" t="str">
        <f t="shared" si="919"/>
        <v/>
      </c>
      <c r="JJ280" s="388" t="str">
        <f t="shared" si="920"/>
        <v/>
      </c>
      <c r="JK280" s="419" t="str">
        <f t="shared" si="921"/>
        <v/>
      </c>
      <c r="JL280" s="396" t="str">
        <f t="shared" si="922"/>
        <v/>
      </c>
      <c r="JM280" s="390" t="str">
        <f t="shared" si="923"/>
        <v/>
      </c>
      <c r="JN280" s="391" t="str">
        <f t="shared" si="924"/>
        <v/>
      </c>
      <c r="JO280" s="392" t="str">
        <f t="shared" si="925"/>
        <v/>
      </c>
      <c r="JP280" s="393" t="str">
        <f t="shared" si="926"/>
        <v/>
      </c>
      <c r="JQ280" s="394" t="str">
        <f t="shared" si="927"/>
        <v/>
      </c>
      <c r="JR280" s="386" t="str">
        <f t="shared" si="928"/>
        <v/>
      </c>
      <c r="JS280" s="395"/>
      <c r="JT280" s="420" t="s">
        <v>292</v>
      </c>
      <c r="JU280" s="387" t="str">
        <f t="shared" si="870"/>
        <v/>
      </c>
      <c r="JV280" s="388" t="str">
        <f t="shared" si="871"/>
        <v/>
      </c>
      <c r="JW280" s="419" t="str">
        <f t="shared" si="872"/>
        <v/>
      </c>
      <c r="JX280" s="396" t="str">
        <f t="shared" si="873"/>
        <v/>
      </c>
      <c r="JY280" s="390" t="str">
        <f t="shared" si="874"/>
        <v/>
      </c>
      <c r="JZ280" s="391" t="str">
        <f t="shared" si="875"/>
        <v/>
      </c>
      <c r="KA280" s="392" t="str">
        <f t="shared" si="876"/>
        <v/>
      </c>
      <c r="KB280" s="393" t="str">
        <f t="shared" si="877"/>
        <v/>
      </c>
      <c r="KC280" s="394" t="str">
        <f t="shared" si="878"/>
        <v/>
      </c>
      <c r="KD280" s="386" t="str">
        <f t="shared" si="879"/>
        <v/>
      </c>
      <c r="KE280" s="395"/>
      <c r="KF280" s="420"/>
      <c r="KG280" s="387" t="str">
        <f t="shared" si="849"/>
        <v/>
      </c>
      <c r="KH280" s="388" t="str">
        <f t="shared" si="850"/>
        <v/>
      </c>
      <c r="KI280" s="419" t="str">
        <f t="shared" si="851"/>
        <v/>
      </c>
      <c r="KJ280" s="396" t="str">
        <f t="shared" si="852"/>
        <v/>
      </c>
      <c r="KK280" s="390" t="str">
        <f t="shared" si="853"/>
        <v/>
      </c>
      <c r="KL280" s="391" t="str">
        <f t="shared" si="880"/>
        <v/>
      </c>
      <c r="KM280" s="392" t="str">
        <f t="shared" si="854"/>
        <v/>
      </c>
      <c r="KN280" s="393" t="str">
        <f t="shared" si="855"/>
        <v/>
      </c>
      <c r="KO280" s="394" t="str">
        <f t="shared" si="856"/>
        <v/>
      </c>
      <c r="KP280" s="386" t="str">
        <f t="shared" si="857"/>
        <v/>
      </c>
      <c r="KQ280" s="395"/>
      <c r="KR280" s="420"/>
    </row>
    <row r="281" spans="1:304" ht="13.5" customHeight="1">
      <c r="A281" s="385"/>
      <c r="B281" s="420" t="s">
        <v>1787</v>
      </c>
      <c r="E281" s="387" t="str">
        <f t="shared" si="729"/>
        <v/>
      </c>
      <c r="F281" s="399"/>
      <c r="G281" s="396"/>
      <c r="H281" s="397"/>
      <c r="I281" s="400"/>
      <c r="J281" s="403"/>
      <c r="K281" s="401"/>
      <c r="L281" s="393"/>
      <c r="M281" s="402"/>
      <c r="O281" s="397"/>
      <c r="Q281" s="387" t="str">
        <f t="shared" si="730"/>
        <v/>
      </c>
      <c r="R281" s="399"/>
      <c r="S281" s="396"/>
      <c r="T281" s="397"/>
      <c r="U281" s="400"/>
      <c r="V281" s="403"/>
      <c r="W281" s="401"/>
      <c r="X281" s="393"/>
      <c r="Y281" s="402"/>
      <c r="AA281" s="397"/>
      <c r="AB281" s="415"/>
      <c r="AC281" s="387" t="str">
        <f t="shared" si="731"/>
        <v/>
      </c>
      <c r="AD281" s="399"/>
      <c r="AE281" s="396"/>
      <c r="AF281" s="397"/>
      <c r="AG281" s="400"/>
      <c r="AH281" s="403"/>
      <c r="AI281" s="401"/>
      <c r="AJ281" s="393"/>
      <c r="AK281" s="402"/>
      <c r="AL281" s="386"/>
      <c r="AM281" s="397"/>
      <c r="AN281" s="386"/>
      <c r="AO281" s="387" t="str">
        <f t="shared" si="732"/>
        <v/>
      </c>
      <c r="AP281" s="399"/>
      <c r="AQ281" s="396"/>
      <c r="AR281" s="397"/>
      <c r="AS281" s="400"/>
      <c r="AT281" s="403"/>
      <c r="AU281" s="401"/>
      <c r="AV281" s="393"/>
      <c r="AW281" s="402"/>
      <c r="AX281" s="386"/>
      <c r="AY281" s="397"/>
      <c r="AZ281" s="386"/>
      <c r="BA281" s="387" t="str">
        <f t="shared" si="733"/>
        <v/>
      </c>
      <c r="BB281" s="399"/>
      <c r="BC281" s="396"/>
      <c r="BD281" s="397"/>
      <c r="BE281" s="400"/>
      <c r="BF281" s="403"/>
      <c r="BG281" s="401"/>
      <c r="BH281" s="393"/>
      <c r="BI281" s="402"/>
      <c r="BJ281" s="386"/>
      <c r="BK281" s="397"/>
      <c r="BL281" s="386"/>
      <c r="BM281" s="387" t="str">
        <f t="shared" si="734"/>
        <v/>
      </c>
      <c r="BN281" s="399"/>
      <c r="BO281" s="396"/>
      <c r="BP281" s="397"/>
      <c r="BQ281" s="400"/>
      <c r="BR281" s="403"/>
      <c r="BS281" s="401"/>
      <c r="BT281" s="393"/>
      <c r="BU281" s="402"/>
      <c r="BV281" s="386"/>
      <c r="BW281" s="397"/>
      <c r="BX281" s="386"/>
      <c r="BY281" s="387" t="str">
        <f t="shared" si="735"/>
        <v/>
      </c>
      <c r="BZ281" s="399"/>
      <c r="CA281" s="396"/>
      <c r="CB281" s="397"/>
      <c r="CC281" s="400"/>
      <c r="CD281" s="403"/>
      <c r="CE281" s="401"/>
      <c r="CF281" s="393"/>
      <c r="CG281" s="402"/>
      <c r="CH281" s="386"/>
      <c r="CI281" s="397"/>
      <c r="CJ281" s="386"/>
      <c r="CK281" s="387" t="str">
        <f t="shared" si="736"/>
        <v/>
      </c>
      <c r="CL281" s="399"/>
      <c r="CM281" s="396"/>
      <c r="CN281" s="397"/>
      <c r="CO281" s="400"/>
      <c r="CP281" s="391" t="str">
        <f t="shared" si="789"/>
        <v/>
      </c>
      <c r="CQ281" s="401"/>
      <c r="CR281" s="393"/>
      <c r="CS281" s="402"/>
      <c r="CT281" s="386"/>
      <c r="CU281" s="397"/>
      <c r="CV281" s="386"/>
      <c r="CW281" s="387" t="str">
        <f t="shared" si="737"/>
        <v/>
      </c>
      <c r="CX281" s="399"/>
      <c r="CY281" s="396"/>
      <c r="CZ281" s="397"/>
      <c r="DA281" s="400"/>
      <c r="DB281" s="391" t="str">
        <f t="shared" si="790"/>
        <v/>
      </c>
      <c r="DC281" s="401"/>
      <c r="DD281" s="393"/>
      <c r="DE281" s="402"/>
      <c r="DF281" s="386"/>
      <c r="DG281" s="397"/>
      <c r="DH281" s="386"/>
      <c r="DI281" s="387" t="str">
        <f t="shared" si="738"/>
        <v/>
      </c>
      <c r="DJ281" s="399"/>
      <c r="DK281" s="396"/>
      <c r="DL281" s="397"/>
      <c r="DM281" s="400"/>
      <c r="DN281" s="391" t="str">
        <f t="shared" si="791"/>
        <v/>
      </c>
      <c r="DO281" s="401"/>
      <c r="DP281" s="393"/>
      <c r="DQ281" s="402"/>
      <c r="DR281" s="386"/>
      <c r="DS281" s="397"/>
      <c r="DT281" s="386"/>
      <c r="DU281" s="387" t="str">
        <f t="shared" si="739"/>
        <v/>
      </c>
      <c r="DV281" s="399"/>
      <c r="DW281" s="396"/>
      <c r="DX281" s="397"/>
      <c r="DY281" s="400"/>
      <c r="DZ281" s="391" t="str">
        <f t="shared" si="792"/>
        <v/>
      </c>
      <c r="EA281" s="401"/>
      <c r="EB281" s="393"/>
      <c r="EC281" s="402"/>
      <c r="ED281" s="386"/>
      <c r="EE281" s="397"/>
      <c r="EF281" s="386"/>
      <c r="EG281" s="387" t="str">
        <f t="shared" si="740"/>
        <v/>
      </c>
      <c r="EH281" s="399"/>
      <c r="EI281" s="396"/>
      <c r="EJ281" s="397"/>
      <c r="EK281" s="400"/>
      <c r="EL281" s="391" t="str">
        <f t="shared" si="793"/>
        <v/>
      </c>
      <c r="EM281" s="401"/>
      <c r="EN281" s="393"/>
      <c r="EO281" s="402"/>
      <c r="EP281" s="386" t="str">
        <f t="shared" si="794"/>
        <v/>
      </c>
      <c r="EQ281" s="397"/>
      <c r="ER281" s="415"/>
      <c r="ES281" s="387" t="str">
        <f t="shared" si="741"/>
        <v/>
      </c>
      <c r="ET281" s="388" t="str">
        <f t="shared" si="795"/>
        <v/>
      </c>
      <c r="EU281" s="396"/>
      <c r="EV281" s="397"/>
      <c r="EW281" s="400"/>
      <c r="EX281" s="391" t="str">
        <f t="shared" si="796"/>
        <v/>
      </c>
      <c r="EY281" s="401"/>
      <c r="EZ281" s="393"/>
      <c r="FA281" s="402"/>
      <c r="FB281" s="386"/>
      <c r="FC281" s="397"/>
      <c r="FD281" s="386"/>
      <c r="FE281" s="387" t="str">
        <f t="shared" si="742"/>
        <v/>
      </c>
      <c r="FF281" s="388" t="str">
        <f t="shared" si="797"/>
        <v/>
      </c>
      <c r="FG281" s="396"/>
      <c r="FH281" s="397"/>
      <c r="FI281" s="400"/>
      <c r="FJ281" s="391" t="str">
        <f t="shared" si="827"/>
        <v/>
      </c>
      <c r="FK281" s="401"/>
      <c r="FL281" s="393"/>
      <c r="FM281" s="402"/>
      <c r="FN281" s="386"/>
      <c r="FO281" s="397"/>
      <c r="FP281" s="386"/>
      <c r="FQ281" s="387" t="str">
        <f t="shared" si="743"/>
        <v/>
      </c>
      <c r="FR281" s="388" t="str">
        <f t="shared" si="829"/>
        <v/>
      </c>
      <c r="FS281" s="396"/>
      <c r="FT281" s="397"/>
      <c r="FU281" s="400"/>
      <c r="FV281" s="391" t="str">
        <f t="shared" si="828"/>
        <v/>
      </c>
      <c r="FW281" s="401"/>
      <c r="FX281" s="393"/>
      <c r="FY281" s="402"/>
      <c r="FZ281" s="386"/>
      <c r="GA281" s="397"/>
      <c r="GB281" s="386"/>
      <c r="GC281" s="387" t="str">
        <f t="shared" si="744"/>
        <v/>
      </c>
      <c r="GD281" s="388" t="str">
        <f t="shared" si="830"/>
        <v/>
      </c>
      <c r="GE281" s="396"/>
      <c r="GF281" s="397"/>
      <c r="GG281" s="400"/>
      <c r="GH281" s="391" t="str">
        <f t="shared" si="812"/>
        <v/>
      </c>
      <c r="GI281" s="401"/>
      <c r="GJ281" s="393"/>
      <c r="GK281" s="402"/>
      <c r="GL281" s="386"/>
      <c r="GM281" s="397"/>
      <c r="GN281" s="386"/>
      <c r="GO281" s="387" t="str">
        <f t="shared" si="745"/>
        <v/>
      </c>
      <c r="GP281" s="388" t="str">
        <f t="shared" si="831"/>
        <v/>
      </c>
      <c r="GQ281" s="396"/>
      <c r="GR281" s="397"/>
      <c r="GS281" s="390" t="str">
        <f t="shared" si="814"/>
        <v/>
      </c>
      <c r="GT281" s="391" t="str">
        <f t="shared" si="815"/>
        <v/>
      </c>
      <c r="GU281" s="392" t="str">
        <f t="shared" si="816"/>
        <v/>
      </c>
      <c r="GV281" s="393" t="str">
        <f t="shared" si="817"/>
        <v/>
      </c>
      <c r="GW281" s="394" t="str">
        <f t="shared" si="818"/>
        <v/>
      </c>
      <c r="GX281" s="386" t="str">
        <f t="shared" si="819"/>
        <v/>
      </c>
      <c r="GY281" s="395"/>
      <c r="GZ281" s="386"/>
      <c r="HA281" s="387" t="str">
        <f t="shared" si="746"/>
        <v/>
      </c>
      <c r="HB281" s="388" t="str">
        <f t="shared" si="832"/>
        <v/>
      </c>
      <c r="HC281" s="396"/>
      <c r="HD281" s="397"/>
      <c r="HE281" s="390" t="str">
        <f t="shared" ref="HE281:HE289" si="951">IF(HL281="","",IF(ISNUMBER(SEARCH(":",HL281)),MID(HL281,FIND(":",HL281)+2,FIND("(",HL281)-FIND(":",HL281)-3),LEFT(HL281,FIND("(",HL281)-2)))</f>
        <v/>
      </c>
      <c r="HF281" s="391" t="str">
        <f t="shared" ref="HF281:HF289" si="952">IF(HL281="","",MID(HL281,FIND("(",HL281)+1,4))</f>
        <v/>
      </c>
      <c r="HG281" s="392" t="str">
        <f t="shared" ref="HG281:HG289" si="953">IF(ISNUMBER(SEARCH("*female*",HL281)),"female",IF(ISNUMBER(SEARCH("*male*",HL281)),"male",""))</f>
        <v/>
      </c>
      <c r="HH281" s="393" t="str">
        <f t="shared" ref="HH281:HH289" si="954">IF(HL281="","",IF(ISERROR(MID(HL281,FIND("male,",HL281)+6,(FIND(")",HL281)-(FIND("male,",HL281)+6))))=TRUE,"missing/error",MID(HL281,FIND("male,",HL281)+6,(FIND(")",HL281)-(FIND("male,",HL281)+6)))))</f>
        <v/>
      </c>
      <c r="HI281" s="394" t="str">
        <f t="shared" ref="HI281:HI289" si="955">IF(HE281="","",(MID(HE281,(SEARCH("^^",SUBSTITUTE(HE281," ","^^",LEN(HE281)-LEN(SUBSTITUTE(HE281," ","")))))+1,99)&amp;"_"&amp;LEFT(HE281,FIND(" ",HE281)-1)&amp;"_"&amp;HF281))</f>
        <v/>
      </c>
      <c r="HJ281" s="386" t="str">
        <f t="shared" ref="HJ281:HJ289" si="956">IF(HL281="","",IF((LEN(HL281)-LEN(SUBSTITUTE(HL281,"male","")))/LEN("male")&gt;1,"!",IF(RIGHT(HL281,1)=")","",IF(RIGHT(HL281,2)=") ","",IF(RIGHT(HL281,2)=").","","!!")))))</f>
        <v/>
      </c>
      <c r="HK281" s="397"/>
      <c r="HM281" s="387" t="str">
        <f t="shared" si="747"/>
        <v/>
      </c>
      <c r="HN281" s="388" t="s">
        <v>292</v>
      </c>
      <c r="HO281" s="396"/>
      <c r="HP281" s="389"/>
      <c r="HQ281" s="390" t="s">
        <v>292</v>
      </c>
      <c r="HR281" s="391" t="s">
        <v>292</v>
      </c>
      <c r="HS281" s="392" t="s">
        <v>292</v>
      </c>
      <c r="HT281" s="393" t="s">
        <v>292</v>
      </c>
      <c r="HU281" s="394" t="s">
        <v>292</v>
      </c>
      <c r="HV281" s="386" t="s">
        <v>292</v>
      </c>
      <c r="HW281" s="395"/>
      <c r="HY281" s="387" t="str">
        <f t="shared" si="748"/>
        <v/>
      </c>
      <c r="HZ281" s="388" t="s">
        <v>292</v>
      </c>
      <c r="IA281" s="375"/>
      <c r="IB281" s="375"/>
      <c r="IC281" s="390" t="s">
        <v>292</v>
      </c>
      <c r="ID281" s="391" t="s">
        <v>292</v>
      </c>
      <c r="IE281" s="392" t="s">
        <v>292</v>
      </c>
      <c r="IF281" s="393" t="s">
        <v>292</v>
      </c>
      <c r="IG281" s="394" t="s">
        <v>292</v>
      </c>
      <c r="IH281" s="386" t="s">
        <v>292</v>
      </c>
      <c r="II281" s="395"/>
      <c r="IK281" s="387">
        <f t="shared" si="749"/>
        <v>41997</v>
      </c>
      <c r="IL281" s="388" t="s">
        <v>371</v>
      </c>
      <c r="IM281" s="419">
        <v>41269</v>
      </c>
      <c r="IN281" s="419">
        <v>41885</v>
      </c>
      <c r="IO281" s="390" t="s">
        <v>1265</v>
      </c>
      <c r="IP281" s="391" t="s">
        <v>1179</v>
      </c>
      <c r="IQ281" s="392" t="s">
        <v>615</v>
      </c>
      <c r="IR281" s="393" t="s">
        <v>1335</v>
      </c>
      <c r="IS281" s="394" t="s">
        <v>1266</v>
      </c>
      <c r="IT281" s="386" t="s">
        <v>292</v>
      </c>
      <c r="IU281" s="395"/>
      <c r="IV281" s="420" t="s">
        <v>292</v>
      </c>
      <c r="IW281" s="387">
        <f t="shared" si="704"/>
        <v>43040</v>
      </c>
      <c r="IX281" s="388" t="str">
        <f t="shared" si="705"/>
        <v>Abe III</v>
      </c>
      <c r="IY281" s="419">
        <f t="shared" si="706"/>
        <v>41997</v>
      </c>
      <c r="IZ281" s="396">
        <v>42284</v>
      </c>
      <c r="JA281" s="390" t="str">
        <f t="shared" si="708"/>
        <v>Yoichi Miyazawa</v>
      </c>
      <c r="JB281" s="391" t="str">
        <f t="shared" si="709"/>
        <v>1950</v>
      </c>
      <c r="JC281" s="392" t="str">
        <f t="shared" si="710"/>
        <v>male</v>
      </c>
      <c r="JD281" s="393" t="s">
        <v>1335</v>
      </c>
      <c r="JE281" s="394" t="str">
        <f t="shared" si="687"/>
        <v>Miyazawa_Yoichi_1950</v>
      </c>
      <c r="JF281" s="386" t="str">
        <f t="shared" si="712"/>
        <v/>
      </c>
      <c r="JG281" s="395"/>
      <c r="JH281" s="420" t="s">
        <v>1837</v>
      </c>
      <c r="JI281" s="387">
        <f t="shared" si="919"/>
        <v>44090</v>
      </c>
      <c r="JJ281" s="388" t="str">
        <f t="shared" si="920"/>
        <v>Abe IV</v>
      </c>
      <c r="JK281" s="419">
        <f t="shared" si="921"/>
        <v>43040</v>
      </c>
      <c r="JL281" s="396">
        <v>43719</v>
      </c>
      <c r="JM281" s="390" t="str">
        <f t="shared" si="923"/>
        <v>Hiroshige Sekō</v>
      </c>
      <c r="JN281" s="391" t="str">
        <f t="shared" si="924"/>
        <v>1962</v>
      </c>
      <c r="JO281" s="392" t="str">
        <f t="shared" si="925"/>
        <v>male</v>
      </c>
      <c r="JP281" s="393" t="str">
        <f t="shared" si="926"/>
        <v>jp_ldp01</v>
      </c>
      <c r="JQ281" s="394" t="str">
        <f t="shared" si="927"/>
        <v>Sekō_Hiroshige_1962</v>
      </c>
      <c r="JR281" s="386" t="str">
        <f t="shared" si="928"/>
        <v/>
      </c>
      <c r="JS281" s="395"/>
      <c r="JT281" s="420" t="s">
        <v>1882</v>
      </c>
      <c r="JU281" s="387">
        <f t="shared" si="870"/>
        <v>44196</v>
      </c>
      <c r="JV281" s="388" t="str">
        <f t="shared" si="871"/>
        <v>Suga I</v>
      </c>
      <c r="JW281" s="419">
        <f t="shared" si="872"/>
        <v>44090</v>
      </c>
      <c r="JX281" s="396">
        <f t="shared" si="873"/>
        <v>44196</v>
      </c>
      <c r="JY281" s="390" t="str">
        <f t="shared" si="874"/>
        <v>Hiroshi Kajiyama</v>
      </c>
      <c r="JZ281" s="391" t="str">
        <f t="shared" si="875"/>
        <v>1955</v>
      </c>
      <c r="KA281" s="392" t="str">
        <f t="shared" si="876"/>
        <v>male</v>
      </c>
      <c r="KB281" s="393" t="str">
        <f t="shared" si="877"/>
        <v>jp_ldp01</v>
      </c>
      <c r="KC281" s="394" t="str">
        <f t="shared" si="878"/>
        <v>Kajiyama_Hiroshi_1955</v>
      </c>
      <c r="KD281" s="386" t="str">
        <f t="shared" si="879"/>
        <v/>
      </c>
      <c r="KE281" s="395"/>
      <c r="KF281" s="420" t="s">
        <v>2018</v>
      </c>
      <c r="KG281" s="387" t="str">
        <f t="shared" si="849"/>
        <v/>
      </c>
      <c r="KH281" s="388" t="str">
        <f t="shared" si="850"/>
        <v/>
      </c>
      <c r="KI281" s="419" t="str">
        <f t="shared" si="851"/>
        <v/>
      </c>
      <c r="KJ281" s="396" t="str">
        <f t="shared" si="852"/>
        <v/>
      </c>
      <c r="KK281" s="390" t="str">
        <f t="shared" si="853"/>
        <v/>
      </c>
      <c r="KL281" s="391" t="str">
        <f t="shared" si="880"/>
        <v/>
      </c>
      <c r="KM281" s="392" t="str">
        <f t="shared" si="854"/>
        <v/>
      </c>
      <c r="KN281" s="393" t="str">
        <f t="shared" si="855"/>
        <v/>
      </c>
      <c r="KO281" s="394" t="str">
        <f t="shared" si="856"/>
        <v/>
      </c>
      <c r="KP281" s="386" t="str">
        <f t="shared" si="857"/>
        <v/>
      </c>
      <c r="KQ281" s="395"/>
      <c r="KR281" s="420"/>
    </row>
    <row r="282" spans="1:304" ht="13.5" customHeight="1">
      <c r="A282" s="385"/>
      <c r="B282" s="420" t="s">
        <v>1787</v>
      </c>
      <c r="E282" s="387"/>
      <c r="F282" s="399"/>
      <c r="G282" s="396"/>
      <c r="H282" s="397"/>
      <c r="I282" s="400"/>
      <c r="J282" s="403"/>
      <c r="K282" s="401"/>
      <c r="L282" s="393"/>
      <c r="M282" s="402"/>
      <c r="O282" s="397"/>
      <c r="Q282" s="387"/>
      <c r="R282" s="399"/>
      <c r="S282" s="396"/>
      <c r="T282" s="397"/>
      <c r="U282" s="400"/>
      <c r="V282" s="403"/>
      <c r="W282" s="401"/>
      <c r="X282" s="393"/>
      <c r="Y282" s="402"/>
      <c r="AA282" s="397"/>
      <c r="AB282" s="415"/>
      <c r="AC282" s="387"/>
      <c r="AD282" s="399"/>
      <c r="AE282" s="396"/>
      <c r="AF282" s="397"/>
      <c r="AG282" s="400"/>
      <c r="AH282" s="403"/>
      <c r="AI282" s="401"/>
      <c r="AJ282" s="393"/>
      <c r="AK282" s="402"/>
      <c r="AL282" s="386"/>
      <c r="AM282" s="397"/>
      <c r="AN282" s="386"/>
      <c r="AO282" s="387"/>
      <c r="AP282" s="399"/>
      <c r="AQ282" s="396"/>
      <c r="AR282" s="397"/>
      <c r="AS282" s="400"/>
      <c r="AT282" s="403"/>
      <c r="AU282" s="401"/>
      <c r="AV282" s="393"/>
      <c r="AW282" s="402"/>
      <c r="AX282" s="386"/>
      <c r="AY282" s="397"/>
      <c r="AZ282" s="386"/>
      <c r="BA282" s="387"/>
      <c r="BB282" s="399"/>
      <c r="BC282" s="396"/>
      <c r="BD282" s="397"/>
      <c r="BE282" s="400"/>
      <c r="BF282" s="403"/>
      <c r="BG282" s="401"/>
      <c r="BH282" s="393"/>
      <c r="BI282" s="402"/>
      <c r="BJ282" s="386"/>
      <c r="BK282" s="397"/>
      <c r="BL282" s="386"/>
      <c r="BM282" s="387"/>
      <c r="BN282" s="399"/>
      <c r="BO282" s="396"/>
      <c r="BP282" s="397"/>
      <c r="BQ282" s="400"/>
      <c r="BR282" s="403"/>
      <c r="BS282" s="401"/>
      <c r="BT282" s="393"/>
      <c r="BU282" s="402"/>
      <c r="BV282" s="386"/>
      <c r="BW282" s="397"/>
      <c r="BX282" s="386"/>
      <c r="BY282" s="387"/>
      <c r="BZ282" s="399"/>
      <c r="CA282" s="396"/>
      <c r="CB282" s="397"/>
      <c r="CC282" s="400"/>
      <c r="CD282" s="403"/>
      <c r="CE282" s="401"/>
      <c r="CF282" s="393"/>
      <c r="CG282" s="402"/>
      <c r="CH282" s="386"/>
      <c r="CI282" s="397"/>
      <c r="CJ282" s="386"/>
      <c r="CK282" s="387"/>
      <c r="CL282" s="399"/>
      <c r="CM282" s="396"/>
      <c r="CN282" s="397"/>
      <c r="CO282" s="400"/>
      <c r="CP282" s="391"/>
      <c r="CQ282" s="401"/>
      <c r="CR282" s="393"/>
      <c r="CS282" s="402"/>
      <c r="CT282" s="386"/>
      <c r="CU282" s="397"/>
      <c r="CV282" s="386"/>
      <c r="CW282" s="387"/>
      <c r="CX282" s="399"/>
      <c r="CY282" s="396"/>
      <c r="CZ282" s="397"/>
      <c r="DA282" s="400"/>
      <c r="DB282" s="391"/>
      <c r="DC282" s="401"/>
      <c r="DD282" s="393"/>
      <c r="DE282" s="402"/>
      <c r="DF282" s="386"/>
      <c r="DG282" s="397"/>
      <c r="DH282" s="386"/>
      <c r="DI282" s="387"/>
      <c r="DJ282" s="399"/>
      <c r="DK282" s="396"/>
      <c r="DL282" s="397"/>
      <c r="DM282" s="400"/>
      <c r="DN282" s="391"/>
      <c r="DO282" s="401"/>
      <c r="DP282" s="393"/>
      <c r="DQ282" s="402"/>
      <c r="DR282" s="386"/>
      <c r="DS282" s="397"/>
      <c r="DT282" s="386"/>
      <c r="DU282" s="387"/>
      <c r="DV282" s="399"/>
      <c r="DW282" s="396"/>
      <c r="DX282" s="397"/>
      <c r="DY282" s="400"/>
      <c r="DZ282" s="391"/>
      <c r="EA282" s="401"/>
      <c r="EB282" s="393"/>
      <c r="EC282" s="402"/>
      <c r="ED282" s="386"/>
      <c r="EE282" s="397"/>
      <c r="EF282" s="386"/>
      <c r="EG282" s="387"/>
      <c r="EH282" s="399"/>
      <c r="EI282" s="396"/>
      <c r="EJ282" s="397"/>
      <c r="EK282" s="400"/>
      <c r="EL282" s="391"/>
      <c r="EM282" s="401"/>
      <c r="EN282" s="393"/>
      <c r="EO282" s="402"/>
      <c r="EP282" s="386"/>
      <c r="EQ282" s="397"/>
      <c r="ER282" s="415"/>
      <c r="ES282" s="387"/>
      <c r="ET282" s="388"/>
      <c r="EU282" s="396"/>
      <c r="EV282" s="397"/>
      <c r="EW282" s="400"/>
      <c r="EX282" s="391"/>
      <c r="EY282" s="401"/>
      <c r="EZ282" s="393"/>
      <c r="FA282" s="402"/>
      <c r="FB282" s="386"/>
      <c r="FC282" s="397"/>
      <c r="FD282" s="386"/>
      <c r="FE282" s="387"/>
      <c r="FF282" s="388"/>
      <c r="FG282" s="396"/>
      <c r="FH282" s="397"/>
      <c r="FI282" s="400"/>
      <c r="FJ282" s="391"/>
      <c r="FK282" s="401"/>
      <c r="FL282" s="393"/>
      <c r="FM282" s="402"/>
      <c r="FN282" s="386"/>
      <c r="FO282" s="397"/>
      <c r="FP282" s="386"/>
      <c r="FQ282" s="387"/>
      <c r="FR282" s="388"/>
      <c r="FS282" s="396"/>
      <c r="FT282" s="397"/>
      <c r="FU282" s="400"/>
      <c r="FV282" s="391"/>
      <c r="FW282" s="401"/>
      <c r="FX282" s="393"/>
      <c r="FY282" s="402"/>
      <c r="FZ282" s="386"/>
      <c r="GA282" s="397"/>
      <c r="GB282" s="386"/>
      <c r="GC282" s="387"/>
      <c r="GD282" s="388"/>
      <c r="GE282" s="396"/>
      <c r="GF282" s="397"/>
      <c r="GG282" s="400"/>
      <c r="GH282" s="391"/>
      <c r="GI282" s="401"/>
      <c r="GJ282" s="393"/>
      <c r="GK282" s="402"/>
      <c r="GL282" s="386"/>
      <c r="GM282" s="397"/>
      <c r="GN282" s="386"/>
      <c r="GO282" s="387"/>
      <c r="GP282" s="388"/>
      <c r="GQ282" s="396"/>
      <c r="GR282" s="397"/>
      <c r="GS282" s="390"/>
      <c r="GT282" s="391"/>
      <c r="GU282" s="392"/>
      <c r="GV282" s="393"/>
      <c r="GW282" s="394"/>
      <c r="GX282" s="386"/>
      <c r="GY282" s="395"/>
      <c r="GZ282" s="386"/>
      <c r="HA282" s="387"/>
      <c r="HB282" s="388"/>
      <c r="HC282" s="396"/>
      <c r="HD282" s="397"/>
      <c r="HE282" s="390"/>
      <c r="HF282" s="391"/>
      <c r="HG282" s="392"/>
      <c r="HH282" s="393"/>
      <c r="HI282" s="394"/>
      <c r="HJ282" s="386"/>
      <c r="HK282" s="397"/>
      <c r="HM282" s="387"/>
      <c r="HN282" s="388"/>
      <c r="HO282" s="396"/>
      <c r="HP282" s="389"/>
      <c r="HQ282" s="390"/>
      <c r="HR282" s="391"/>
      <c r="HS282" s="392"/>
      <c r="HT282" s="393"/>
      <c r="HU282" s="394"/>
      <c r="HV282" s="386"/>
      <c r="HW282" s="395"/>
      <c r="HY282" s="387"/>
      <c r="HZ282" s="388"/>
      <c r="IA282" s="375"/>
      <c r="IB282" s="375"/>
      <c r="IC282" s="390"/>
      <c r="ID282" s="391"/>
      <c r="IE282" s="392"/>
      <c r="IF282" s="393"/>
      <c r="IG282" s="394"/>
      <c r="IH282" s="386"/>
      <c r="II282" s="395"/>
      <c r="IK282" s="387">
        <f t="shared" ref="IK282:IK283" si="957">IF(IO282="","",IK$3)</f>
        <v>41997</v>
      </c>
      <c r="IL282" s="388" t="str">
        <f t="shared" ref="IL282:IL283" si="958">IF(IO282="","",IK$1)</f>
        <v>Abe II</v>
      </c>
      <c r="IM282" s="419">
        <v>41885</v>
      </c>
      <c r="IN282" s="396">
        <v>41933</v>
      </c>
      <c r="IO282" s="390" t="str">
        <f t="shared" ref="IO282:IO283" si="959">IF(IV282="","",IF(ISNUMBER(SEARCH(":",IV282)),MID(IV282,FIND(":",IV282)+2,FIND("(",IV282)-FIND(":",IV282)-3),LEFT(IV282,FIND("(",IV282)-2)))</f>
        <v>Yuko Obuchi</v>
      </c>
      <c r="IP282" s="391" t="str">
        <f t="shared" ref="IP282:IP283" si="960">IF(IV282="","",MID(IV282,FIND("(",IV282)+1,4))</f>
        <v>1973</v>
      </c>
      <c r="IQ282" s="392" t="str">
        <f t="shared" ref="IQ282:IQ283" si="961">IF(ISNUMBER(SEARCH("*female*",IV282)),"female",IF(ISNUMBER(SEARCH("*male*",IV282)),"male",""))</f>
        <v>female</v>
      </c>
      <c r="IR282" s="393" t="s">
        <v>1335</v>
      </c>
      <c r="IS282" s="394" t="str">
        <f t="shared" ref="IS282:IS283" si="962">IF(IO282="","",(MID(IO282,(SEARCH("^^",SUBSTITUTE(IO282," ","^^",LEN(IO282)-LEN(SUBSTITUTE(IO282," ","")))))+1,99)&amp;"_"&amp;LEFT(IO282,FIND(" ",IO282)-1)&amp;"_"&amp;IP282))</f>
        <v>Obuchi_Yuko_1973</v>
      </c>
      <c r="IT282" s="386"/>
      <c r="IU282" s="395"/>
      <c r="IV282" s="420" t="s">
        <v>1854</v>
      </c>
      <c r="IW282" s="387">
        <f t="shared" si="704"/>
        <v>43040</v>
      </c>
      <c r="IX282" s="388" t="str">
        <f t="shared" si="705"/>
        <v>Abe III</v>
      </c>
      <c r="IY282" s="396">
        <v>42284</v>
      </c>
      <c r="IZ282" s="396">
        <v>42585</v>
      </c>
      <c r="JA282" s="390" t="str">
        <f t="shared" si="708"/>
        <v>Motoo Hayashi</v>
      </c>
      <c r="JB282" s="391" t="str">
        <f t="shared" si="709"/>
        <v>1947</v>
      </c>
      <c r="JC282" s="392" t="str">
        <f t="shared" si="710"/>
        <v>male</v>
      </c>
      <c r="JD282" s="393" t="s">
        <v>1335</v>
      </c>
      <c r="JE282" s="394" t="str">
        <f t="shared" si="687"/>
        <v>Hayashi_Motoo_1947</v>
      </c>
      <c r="JF282" s="386" t="str">
        <f t="shared" si="712"/>
        <v/>
      </c>
      <c r="JG282" s="395"/>
      <c r="JH282" s="429" t="s">
        <v>1869</v>
      </c>
      <c r="JI282" s="387">
        <f t="shared" si="919"/>
        <v>44090</v>
      </c>
      <c r="JJ282" s="388" t="str">
        <f t="shared" si="920"/>
        <v>Abe IV</v>
      </c>
      <c r="JK282" s="396">
        <v>43719</v>
      </c>
      <c r="JL282" s="396">
        <v>43763</v>
      </c>
      <c r="JM282" s="390" t="str">
        <f t="shared" si="923"/>
        <v>Isshu Sugawara</v>
      </c>
      <c r="JN282" s="391" t="str">
        <f t="shared" si="924"/>
        <v>1962</v>
      </c>
      <c r="JO282" s="392" t="str">
        <f t="shared" si="925"/>
        <v>male</v>
      </c>
      <c r="JP282" s="393" t="str">
        <f t="shared" si="926"/>
        <v>jp_ldp01</v>
      </c>
      <c r="JQ282" s="394" t="str">
        <f t="shared" si="927"/>
        <v>Sugawara_Isshu_1962</v>
      </c>
      <c r="JR282" s="386" t="str">
        <f t="shared" si="928"/>
        <v/>
      </c>
      <c r="JS282" s="395"/>
      <c r="JT282" s="420" t="s">
        <v>2069</v>
      </c>
      <c r="JU282" s="387" t="str">
        <f t="shared" si="870"/>
        <v/>
      </c>
      <c r="JV282" s="388" t="str">
        <f t="shared" si="871"/>
        <v/>
      </c>
      <c r="JW282" s="419" t="str">
        <f t="shared" si="872"/>
        <v/>
      </c>
      <c r="JX282" s="396" t="str">
        <f t="shared" si="873"/>
        <v/>
      </c>
      <c r="JY282" s="390" t="str">
        <f t="shared" si="874"/>
        <v/>
      </c>
      <c r="JZ282" s="391" t="str">
        <f t="shared" si="875"/>
        <v/>
      </c>
      <c r="KA282" s="392" t="str">
        <f t="shared" si="876"/>
        <v/>
      </c>
      <c r="KB282" s="393" t="str">
        <f t="shared" si="877"/>
        <v/>
      </c>
      <c r="KC282" s="394" t="str">
        <f t="shared" si="878"/>
        <v/>
      </c>
      <c r="KD282" s="386" t="str">
        <f t="shared" si="879"/>
        <v/>
      </c>
      <c r="KE282" s="395"/>
      <c r="KF282" s="420"/>
      <c r="KG282" s="387" t="str">
        <f t="shared" si="849"/>
        <v/>
      </c>
      <c r="KH282" s="388" t="str">
        <f t="shared" si="850"/>
        <v/>
      </c>
      <c r="KI282" s="419" t="str">
        <f t="shared" si="851"/>
        <v/>
      </c>
      <c r="KJ282" s="396" t="str">
        <f t="shared" si="852"/>
        <v/>
      </c>
      <c r="KK282" s="390" t="str">
        <f t="shared" si="853"/>
        <v/>
      </c>
      <c r="KL282" s="391" t="str">
        <f t="shared" si="880"/>
        <v/>
      </c>
      <c r="KM282" s="392" t="str">
        <f t="shared" si="854"/>
        <v/>
      </c>
      <c r="KN282" s="393" t="str">
        <f t="shared" si="855"/>
        <v/>
      </c>
      <c r="KO282" s="394" t="str">
        <f t="shared" si="856"/>
        <v/>
      </c>
      <c r="KP282" s="386" t="str">
        <f t="shared" si="857"/>
        <v/>
      </c>
      <c r="KQ282" s="395"/>
      <c r="KR282" s="420"/>
    </row>
    <row r="283" spans="1:304" ht="13.5" customHeight="1">
      <c r="A283" s="385"/>
      <c r="B283" s="420" t="s">
        <v>1787</v>
      </c>
      <c r="E283" s="387"/>
      <c r="F283" s="399"/>
      <c r="G283" s="396"/>
      <c r="H283" s="397"/>
      <c r="I283" s="400"/>
      <c r="J283" s="403"/>
      <c r="K283" s="401"/>
      <c r="L283" s="393"/>
      <c r="M283" s="402"/>
      <c r="O283" s="397"/>
      <c r="Q283" s="387"/>
      <c r="R283" s="399"/>
      <c r="S283" s="396"/>
      <c r="T283" s="397"/>
      <c r="U283" s="400"/>
      <c r="V283" s="403"/>
      <c r="W283" s="401"/>
      <c r="X283" s="393"/>
      <c r="Y283" s="402"/>
      <c r="AA283" s="397"/>
      <c r="AB283" s="415"/>
      <c r="AC283" s="387"/>
      <c r="AD283" s="399"/>
      <c r="AE283" s="396"/>
      <c r="AF283" s="397"/>
      <c r="AG283" s="400"/>
      <c r="AH283" s="403"/>
      <c r="AI283" s="401"/>
      <c r="AJ283" s="393"/>
      <c r="AK283" s="402"/>
      <c r="AL283" s="386"/>
      <c r="AM283" s="397"/>
      <c r="AN283" s="386"/>
      <c r="AO283" s="387"/>
      <c r="AP283" s="399"/>
      <c r="AQ283" s="396"/>
      <c r="AR283" s="397"/>
      <c r="AS283" s="400"/>
      <c r="AT283" s="403"/>
      <c r="AU283" s="401"/>
      <c r="AV283" s="393"/>
      <c r="AW283" s="402"/>
      <c r="AX283" s="386"/>
      <c r="AY283" s="397"/>
      <c r="AZ283" s="386"/>
      <c r="BA283" s="387"/>
      <c r="BB283" s="399"/>
      <c r="BC283" s="396"/>
      <c r="BD283" s="397"/>
      <c r="BE283" s="400"/>
      <c r="BF283" s="403"/>
      <c r="BG283" s="401"/>
      <c r="BH283" s="393"/>
      <c r="BI283" s="402"/>
      <c r="BJ283" s="386"/>
      <c r="BK283" s="397"/>
      <c r="BL283" s="386"/>
      <c r="BM283" s="387"/>
      <c r="BN283" s="399"/>
      <c r="BO283" s="396"/>
      <c r="BP283" s="397"/>
      <c r="BQ283" s="400"/>
      <c r="BR283" s="403"/>
      <c r="BS283" s="401"/>
      <c r="BT283" s="393"/>
      <c r="BU283" s="402"/>
      <c r="BV283" s="386"/>
      <c r="BW283" s="397"/>
      <c r="BX283" s="386"/>
      <c r="BY283" s="387"/>
      <c r="BZ283" s="399"/>
      <c r="CA283" s="396"/>
      <c r="CB283" s="397"/>
      <c r="CC283" s="400"/>
      <c r="CD283" s="403"/>
      <c r="CE283" s="401"/>
      <c r="CF283" s="393"/>
      <c r="CG283" s="402"/>
      <c r="CH283" s="386"/>
      <c r="CI283" s="397"/>
      <c r="CJ283" s="386"/>
      <c r="CK283" s="387"/>
      <c r="CL283" s="399"/>
      <c r="CM283" s="396"/>
      <c r="CN283" s="397"/>
      <c r="CO283" s="400"/>
      <c r="CP283" s="391"/>
      <c r="CQ283" s="401"/>
      <c r="CR283" s="393"/>
      <c r="CS283" s="402"/>
      <c r="CT283" s="386"/>
      <c r="CU283" s="397"/>
      <c r="CV283" s="386"/>
      <c r="CW283" s="387"/>
      <c r="CX283" s="399"/>
      <c r="CY283" s="396"/>
      <c r="CZ283" s="397"/>
      <c r="DA283" s="400"/>
      <c r="DB283" s="391"/>
      <c r="DC283" s="401"/>
      <c r="DD283" s="393"/>
      <c r="DE283" s="402"/>
      <c r="DF283" s="386"/>
      <c r="DG283" s="397"/>
      <c r="DH283" s="386"/>
      <c r="DI283" s="387"/>
      <c r="DJ283" s="399"/>
      <c r="DK283" s="396"/>
      <c r="DL283" s="397"/>
      <c r="DM283" s="400"/>
      <c r="DN283" s="391"/>
      <c r="DO283" s="401"/>
      <c r="DP283" s="393"/>
      <c r="DQ283" s="402"/>
      <c r="DR283" s="386"/>
      <c r="DS283" s="397"/>
      <c r="DT283" s="386"/>
      <c r="DU283" s="387"/>
      <c r="DV283" s="399"/>
      <c r="DW283" s="396"/>
      <c r="DX283" s="397"/>
      <c r="DY283" s="400"/>
      <c r="DZ283" s="391"/>
      <c r="EA283" s="401"/>
      <c r="EB283" s="393"/>
      <c r="EC283" s="402"/>
      <c r="ED283" s="386"/>
      <c r="EE283" s="397"/>
      <c r="EF283" s="386"/>
      <c r="EG283" s="387"/>
      <c r="EH283" s="399"/>
      <c r="EI283" s="396"/>
      <c r="EJ283" s="397"/>
      <c r="EK283" s="400"/>
      <c r="EL283" s="391"/>
      <c r="EM283" s="401"/>
      <c r="EN283" s="393"/>
      <c r="EO283" s="402"/>
      <c r="EP283" s="386"/>
      <c r="EQ283" s="397"/>
      <c r="ER283" s="415"/>
      <c r="ES283" s="387"/>
      <c r="ET283" s="388"/>
      <c r="EU283" s="396"/>
      <c r="EV283" s="397"/>
      <c r="EW283" s="400"/>
      <c r="EX283" s="391"/>
      <c r="EY283" s="401"/>
      <c r="EZ283" s="393"/>
      <c r="FA283" s="402"/>
      <c r="FB283" s="386"/>
      <c r="FC283" s="397"/>
      <c r="FD283" s="386"/>
      <c r="FE283" s="387"/>
      <c r="FF283" s="388"/>
      <c r="FG283" s="396"/>
      <c r="FH283" s="397"/>
      <c r="FI283" s="400"/>
      <c r="FJ283" s="391"/>
      <c r="FK283" s="401"/>
      <c r="FL283" s="393"/>
      <c r="FM283" s="402"/>
      <c r="FN283" s="386"/>
      <c r="FO283" s="397"/>
      <c r="FP283" s="386"/>
      <c r="FQ283" s="387"/>
      <c r="FR283" s="388"/>
      <c r="FS283" s="396"/>
      <c r="FT283" s="397"/>
      <c r="FU283" s="400"/>
      <c r="FV283" s="391"/>
      <c r="FW283" s="401"/>
      <c r="FX283" s="393"/>
      <c r="FY283" s="402"/>
      <c r="FZ283" s="386"/>
      <c r="GA283" s="397"/>
      <c r="GB283" s="386"/>
      <c r="GC283" s="387"/>
      <c r="GD283" s="388"/>
      <c r="GE283" s="396"/>
      <c r="GF283" s="397"/>
      <c r="GG283" s="400"/>
      <c r="GH283" s="391"/>
      <c r="GI283" s="401"/>
      <c r="GJ283" s="393"/>
      <c r="GK283" s="402"/>
      <c r="GL283" s="386"/>
      <c r="GM283" s="397"/>
      <c r="GN283" s="386"/>
      <c r="GO283" s="387"/>
      <c r="GP283" s="388"/>
      <c r="GQ283" s="396"/>
      <c r="GR283" s="397"/>
      <c r="GS283" s="390"/>
      <c r="GT283" s="391"/>
      <c r="GU283" s="392"/>
      <c r="GV283" s="393"/>
      <c r="GW283" s="394"/>
      <c r="GX283" s="386"/>
      <c r="GY283" s="395"/>
      <c r="GZ283" s="386"/>
      <c r="HA283" s="387"/>
      <c r="HB283" s="388"/>
      <c r="HC283" s="396"/>
      <c r="HD283" s="397"/>
      <c r="HE283" s="390"/>
      <c r="HF283" s="391"/>
      <c r="HG283" s="392"/>
      <c r="HH283" s="393"/>
      <c r="HI283" s="394"/>
      <c r="HJ283" s="386"/>
      <c r="HK283" s="397"/>
      <c r="HM283" s="387"/>
      <c r="HN283" s="388"/>
      <c r="HO283" s="396"/>
      <c r="HP283" s="389"/>
      <c r="HQ283" s="390"/>
      <c r="HR283" s="391"/>
      <c r="HS283" s="392"/>
      <c r="HT283" s="393"/>
      <c r="HU283" s="394"/>
      <c r="HV283" s="386"/>
      <c r="HW283" s="395"/>
      <c r="HY283" s="387"/>
      <c r="HZ283" s="388"/>
      <c r="IA283" s="375"/>
      <c r="IB283" s="375"/>
      <c r="IC283" s="390"/>
      <c r="ID283" s="391"/>
      <c r="IE283" s="392"/>
      <c r="IF283" s="393"/>
      <c r="IG283" s="394"/>
      <c r="IH283" s="386"/>
      <c r="II283" s="395"/>
      <c r="IK283" s="387">
        <f t="shared" si="957"/>
        <v>41997</v>
      </c>
      <c r="IL283" s="388" t="str">
        <f t="shared" si="958"/>
        <v>Abe II</v>
      </c>
      <c r="IM283" s="396">
        <v>41933</v>
      </c>
      <c r="IN283" s="396">
        <f t="shared" ref="IN283" si="963">IF(IO283="","",IK$3)</f>
        <v>41997</v>
      </c>
      <c r="IO283" s="390" t="str">
        <f t="shared" si="959"/>
        <v>Yoichi Miyazawa</v>
      </c>
      <c r="IP283" s="391" t="str">
        <f t="shared" si="960"/>
        <v>1950</v>
      </c>
      <c r="IQ283" s="392" t="str">
        <f t="shared" si="961"/>
        <v>male</v>
      </c>
      <c r="IR283" s="393" t="s">
        <v>1335</v>
      </c>
      <c r="IS283" s="394" t="str">
        <f t="shared" si="962"/>
        <v>Miyazawa_Yoichi_1950</v>
      </c>
      <c r="IT283" s="386"/>
      <c r="IU283" s="395"/>
      <c r="IV283" s="429" t="s">
        <v>1855</v>
      </c>
      <c r="IW283" s="387">
        <f t="shared" ref="IW283" si="964">IF(JA283="","",IW$3)</f>
        <v>43040</v>
      </c>
      <c r="IX283" s="388" t="str">
        <f t="shared" ref="IX283" si="965">IF(JA283="","",IW$1)</f>
        <v>Abe III</v>
      </c>
      <c r="IY283" s="396">
        <v>42585</v>
      </c>
      <c r="IZ283" s="396">
        <f t="shared" ref="IZ283" si="966">IF(JA283="","",IW$3)</f>
        <v>43040</v>
      </c>
      <c r="JA283" s="390" t="str">
        <f t="shared" ref="JA283" si="967">IF(JH283="","",IF(ISNUMBER(SEARCH(":",JH283)),MID(JH283,FIND(":",JH283)+2,FIND("(",JH283)-FIND(":",JH283)-3),LEFT(JH283,FIND("(",JH283)-2)))</f>
        <v>Hiroshige Sekō</v>
      </c>
      <c r="JB283" s="391" t="str">
        <f t="shared" ref="JB283" si="968">IF(JH283="","",MID(JH283,FIND("(",JH283)+1,4))</f>
        <v>1962</v>
      </c>
      <c r="JC283" s="392" t="str">
        <f t="shared" ref="JC283" si="969">IF(ISNUMBER(SEARCH("*female*",JH283)),"female",IF(ISNUMBER(SEARCH("*male*",JH283)),"male",""))</f>
        <v>male</v>
      </c>
      <c r="JD283" s="393" t="s">
        <v>1335</v>
      </c>
      <c r="JE283" s="394" t="str">
        <f t="shared" si="687"/>
        <v>Sekō_Hiroshige_1962</v>
      </c>
      <c r="JF283" s="386" t="str">
        <f t="shared" ref="JF283" si="970">IF(JH283="","",IF((LEN(JH283)-LEN(SUBSTITUTE(JH283,"male","")))/LEN("male")&gt;1,"!",IF(RIGHT(JH283,1)=")","",IF(RIGHT(JH283,2)=") ","",IF(RIGHT(JH283,2)=").","","!!")))))</f>
        <v/>
      </c>
      <c r="JG283" s="395"/>
      <c r="JH283" s="429" t="s">
        <v>1882</v>
      </c>
      <c r="JI283" s="387">
        <f t="shared" si="919"/>
        <v>44090</v>
      </c>
      <c r="JJ283" s="388" t="str">
        <f t="shared" si="920"/>
        <v>Abe IV</v>
      </c>
      <c r="JK283" s="419">
        <v>43763</v>
      </c>
      <c r="JL283" s="396">
        <f t="shared" si="922"/>
        <v>44090</v>
      </c>
      <c r="JM283" s="390" t="str">
        <f t="shared" si="923"/>
        <v>Hiroshi Kajiyama</v>
      </c>
      <c r="JN283" s="391" t="str">
        <f t="shared" si="924"/>
        <v>1955</v>
      </c>
      <c r="JO283" s="392" t="str">
        <f t="shared" si="925"/>
        <v>male</v>
      </c>
      <c r="JP283" s="393" t="str">
        <f t="shared" si="926"/>
        <v>jp_ldp01</v>
      </c>
      <c r="JQ283" s="394" t="str">
        <f t="shared" si="927"/>
        <v>Kajiyama_Hiroshi_1955</v>
      </c>
      <c r="JR283" s="386" t="str">
        <f t="shared" si="928"/>
        <v/>
      </c>
      <c r="JS283" s="395"/>
      <c r="JT283" s="420" t="s">
        <v>2018</v>
      </c>
      <c r="JU283" s="387" t="str">
        <f t="shared" si="870"/>
        <v/>
      </c>
      <c r="JV283" s="388" t="str">
        <f t="shared" si="871"/>
        <v/>
      </c>
      <c r="JW283" s="419" t="str">
        <f t="shared" si="872"/>
        <v/>
      </c>
      <c r="JX283" s="396" t="str">
        <f t="shared" si="873"/>
        <v/>
      </c>
      <c r="JY283" s="390" t="str">
        <f t="shared" si="874"/>
        <v/>
      </c>
      <c r="JZ283" s="391" t="str">
        <f t="shared" si="875"/>
        <v/>
      </c>
      <c r="KA283" s="392" t="str">
        <f t="shared" si="876"/>
        <v/>
      </c>
      <c r="KB283" s="393" t="str">
        <f t="shared" si="877"/>
        <v/>
      </c>
      <c r="KC283" s="394" t="str">
        <f t="shared" si="878"/>
        <v/>
      </c>
      <c r="KD283" s="386" t="str">
        <f t="shared" si="879"/>
        <v/>
      </c>
      <c r="KE283" s="395"/>
      <c r="KF283" s="420"/>
      <c r="KG283" s="387" t="str">
        <f t="shared" si="849"/>
        <v/>
      </c>
      <c r="KH283" s="388" t="str">
        <f t="shared" si="850"/>
        <v/>
      </c>
      <c r="KI283" s="419" t="str">
        <f t="shared" si="851"/>
        <v/>
      </c>
      <c r="KJ283" s="396" t="str">
        <f t="shared" si="852"/>
        <v/>
      </c>
      <c r="KK283" s="390" t="str">
        <f t="shared" si="853"/>
        <v/>
      </c>
      <c r="KL283" s="391" t="str">
        <f t="shared" si="880"/>
        <v/>
      </c>
      <c r="KM283" s="392" t="str">
        <f t="shared" si="854"/>
        <v/>
      </c>
      <c r="KN283" s="393" t="str">
        <f t="shared" si="855"/>
        <v/>
      </c>
      <c r="KO283" s="394" t="str">
        <f t="shared" si="856"/>
        <v/>
      </c>
      <c r="KP283" s="386" t="str">
        <f t="shared" si="857"/>
        <v/>
      </c>
      <c r="KQ283" s="395"/>
      <c r="KR283" s="420"/>
    </row>
    <row r="284" spans="1:304" ht="13.5" customHeight="1">
      <c r="A284" s="385"/>
      <c r="B284" s="420" t="s">
        <v>1822</v>
      </c>
      <c r="E284" s="387" t="str">
        <f t="shared" si="729"/>
        <v/>
      </c>
      <c r="F284" s="399"/>
      <c r="G284" s="396"/>
      <c r="H284" s="397"/>
      <c r="I284" s="400"/>
      <c r="J284" s="403"/>
      <c r="K284" s="401"/>
      <c r="L284" s="393"/>
      <c r="M284" s="402"/>
      <c r="O284" s="397"/>
      <c r="Q284" s="387" t="str">
        <f t="shared" si="730"/>
        <v/>
      </c>
      <c r="R284" s="399"/>
      <c r="S284" s="396"/>
      <c r="T284" s="397"/>
      <c r="U284" s="400"/>
      <c r="V284" s="403"/>
      <c r="W284" s="401"/>
      <c r="X284" s="393"/>
      <c r="Y284" s="402"/>
      <c r="AA284" s="397"/>
      <c r="AB284" s="415"/>
      <c r="AC284" s="387" t="str">
        <f t="shared" si="731"/>
        <v/>
      </c>
      <c r="AD284" s="399"/>
      <c r="AE284" s="396"/>
      <c r="AF284" s="397"/>
      <c r="AG284" s="400"/>
      <c r="AH284" s="403"/>
      <c r="AI284" s="401"/>
      <c r="AJ284" s="393"/>
      <c r="AK284" s="402"/>
      <c r="AL284" s="386"/>
      <c r="AM284" s="397"/>
      <c r="AN284" s="386"/>
      <c r="AO284" s="387" t="str">
        <f t="shared" si="732"/>
        <v/>
      </c>
      <c r="AP284" s="399"/>
      <c r="AQ284" s="396"/>
      <c r="AR284" s="397"/>
      <c r="AS284" s="400"/>
      <c r="AT284" s="403"/>
      <c r="AU284" s="401"/>
      <c r="AV284" s="393"/>
      <c r="AW284" s="402"/>
      <c r="AX284" s="386"/>
      <c r="AY284" s="397"/>
      <c r="AZ284" s="386"/>
      <c r="BA284" s="387" t="str">
        <f t="shared" si="733"/>
        <v/>
      </c>
      <c r="BB284" s="399"/>
      <c r="BC284" s="396"/>
      <c r="BD284" s="397"/>
      <c r="BE284" s="400"/>
      <c r="BF284" s="403"/>
      <c r="BG284" s="401"/>
      <c r="BH284" s="393"/>
      <c r="BI284" s="402"/>
      <c r="BJ284" s="386"/>
      <c r="BK284" s="397"/>
      <c r="BL284" s="386"/>
      <c r="BM284" s="387" t="str">
        <f t="shared" si="734"/>
        <v/>
      </c>
      <c r="BN284" s="399"/>
      <c r="BO284" s="396"/>
      <c r="BP284" s="397"/>
      <c r="BQ284" s="400"/>
      <c r="BR284" s="403"/>
      <c r="BS284" s="401"/>
      <c r="BT284" s="393"/>
      <c r="BU284" s="402"/>
      <c r="BV284" s="386"/>
      <c r="BW284" s="397"/>
      <c r="BX284" s="386"/>
      <c r="BY284" s="387" t="str">
        <f t="shared" si="735"/>
        <v/>
      </c>
      <c r="BZ284" s="399"/>
      <c r="CA284" s="396"/>
      <c r="CB284" s="397"/>
      <c r="CC284" s="400"/>
      <c r="CD284" s="403"/>
      <c r="CE284" s="401"/>
      <c r="CF284" s="393"/>
      <c r="CG284" s="402"/>
      <c r="CH284" s="386"/>
      <c r="CI284" s="397"/>
      <c r="CJ284" s="386"/>
      <c r="CK284" s="387" t="str">
        <f t="shared" si="736"/>
        <v/>
      </c>
      <c r="CL284" s="399"/>
      <c r="CM284" s="396"/>
      <c r="CN284" s="397"/>
      <c r="CO284" s="400"/>
      <c r="CP284" s="403"/>
      <c r="CQ284" s="401"/>
      <c r="CR284" s="393"/>
      <c r="CS284" s="402"/>
      <c r="CT284" s="386"/>
      <c r="CU284" s="397"/>
      <c r="CV284" s="386"/>
      <c r="CW284" s="387" t="str">
        <f t="shared" si="737"/>
        <v/>
      </c>
      <c r="CX284" s="399"/>
      <c r="CY284" s="396"/>
      <c r="CZ284" s="397"/>
      <c r="DA284" s="400"/>
      <c r="DB284" s="403"/>
      <c r="DC284" s="401"/>
      <c r="DD284" s="393"/>
      <c r="DE284" s="402"/>
      <c r="DF284" s="386"/>
      <c r="DG284" s="397"/>
      <c r="DH284" s="386"/>
      <c r="DI284" s="387" t="str">
        <f t="shared" si="738"/>
        <v/>
      </c>
      <c r="DJ284" s="399"/>
      <c r="DK284" s="396"/>
      <c r="DL284" s="397"/>
      <c r="DM284" s="400"/>
      <c r="DN284" s="403"/>
      <c r="DO284" s="401"/>
      <c r="DP284" s="393"/>
      <c r="DQ284" s="402"/>
      <c r="DR284" s="386"/>
      <c r="DS284" s="397"/>
      <c r="DT284" s="386"/>
      <c r="DU284" s="387" t="str">
        <f t="shared" si="739"/>
        <v/>
      </c>
      <c r="DV284" s="399"/>
      <c r="DW284" s="396"/>
      <c r="DX284" s="397"/>
      <c r="DY284" s="400"/>
      <c r="DZ284" s="403"/>
      <c r="EA284" s="401"/>
      <c r="EB284" s="393"/>
      <c r="EC284" s="402"/>
      <c r="ED284" s="386"/>
      <c r="EE284" s="397"/>
      <c r="EF284" s="386"/>
      <c r="EG284" s="387" t="str">
        <f t="shared" si="740"/>
        <v/>
      </c>
      <c r="EH284" s="399"/>
      <c r="EI284" s="396"/>
      <c r="EJ284" s="397"/>
      <c r="EK284" s="400"/>
      <c r="EL284" s="403"/>
      <c r="EM284" s="401"/>
      <c r="EN284" s="393"/>
      <c r="EO284" s="402"/>
      <c r="EP284" s="386" t="str">
        <f t="shared" si="794"/>
        <v/>
      </c>
      <c r="EQ284" s="397"/>
      <c r="ER284" s="415"/>
      <c r="ES284" s="387" t="str">
        <f t="shared" si="741"/>
        <v/>
      </c>
      <c r="ET284" s="388" t="str">
        <f t="shared" si="795"/>
        <v/>
      </c>
      <c r="EU284" s="396"/>
      <c r="EV284" s="397"/>
      <c r="EW284" s="400"/>
      <c r="EX284" s="403"/>
      <c r="EY284" s="401"/>
      <c r="EZ284" s="393"/>
      <c r="FA284" s="402"/>
      <c r="FB284" s="386"/>
      <c r="FC284" s="397"/>
      <c r="FD284" s="386"/>
      <c r="FE284" s="387" t="str">
        <f t="shared" si="742"/>
        <v/>
      </c>
      <c r="FF284" s="388" t="str">
        <f t="shared" si="797"/>
        <v/>
      </c>
      <c r="FG284" s="396"/>
      <c r="FH284" s="397"/>
      <c r="FI284" s="400"/>
      <c r="FJ284" s="403"/>
      <c r="FK284" s="401"/>
      <c r="FL284" s="393"/>
      <c r="FM284" s="402"/>
      <c r="FN284" s="386"/>
      <c r="FO284" s="397"/>
      <c r="FP284" s="386"/>
      <c r="FQ284" s="387" t="str">
        <f t="shared" si="743"/>
        <v/>
      </c>
      <c r="FR284" s="388" t="str">
        <f t="shared" si="829"/>
        <v/>
      </c>
      <c r="FS284" s="396"/>
      <c r="FT284" s="397"/>
      <c r="FU284" s="400"/>
      <c r="FV284" s="403"/>
      <c r="FW284" s="401"/>
      <c r="FX284" s="393"/>
      <c r="FY284" s="402"/>
      <c r="FZ284" s="386"/>
      <c r="GA284" s="397"/>
      <c r="GB284" s="386"/>
      <c r="GC284" s="387" t="str">
        <f t="shared" si="744"/>
        <v/>
      </c>
      <c r="GD284" s="388" t="str">
        <f t="shared" si="830"/>
        <v/>
      </c>
      <c r="GE284" s="396"/>
      <c r="GF284" s="397"/>
      <c r="GG284" s="400"/>
      <c r="GH284" s="403"/>
      <c r="GI284" s="401"/>
      <c r="GJ284" s="393"/>
      <c r="GK284" s="402"/>
      <c r="GL284" s="386"/>
      <c r="GM284" s="397"/>
      <c r="GN284" s="386"/>
      <c r="GO284" s="387" t="str">
        <f t="shared" si="745"/>
        <v/>
      </c>
      <c r="GP284" s="388" t="str">
        <f t="shared" si="831"/>
        <v/>
      </c>
      <c r="GQ284" s="396"/>
      <c r="GR284" s="397"/>
      <c r="GS284" s="390" t="str">
        <f t="shared" ref="GS284:GS297" si="971">IF(GZ284="","",IF(ISNUMBER(SEARCH(":",GZ284)),MID(GZ284,FIND(":",GZ284)+2,FIND("(",GZ284)-FIND(":",GZ284)-3),LEFT(GZ284,FIND("(",GZ284)-2)))</f>
        <v/>
      </c>
      <c r="GT284" s="391" t="str">
        <f t="shared" ref="GT284:GT297" si="972">IF(GZ284="","",MID(GZ284,FIND("(",GZ284)+1,4))</f>
        <v/>
      </c>
      <c r="GU284" s="392" t="str">
        <f t="shared" ref="GU284:GU297" si="973">IF(ISNUMBER(SEARCH("*female*",GZ284)),"female",IF(ISNUMBER(SEARCH("*male*",GZ284)),"male",""))</f>
        <v/>
      </c>
      <c r="GV284" s="393" t="str">
        <f t="shared" ref="GV284:GV297" si="974">IF(GZ284="","",IF(ISERROR(MID(GZ284,FIND("male,",GZ284)+6,(FIND(")",GZ284)-(FIND("male,",GZ284)+6))))=TRUE,"missing/error",MID(GZ284,FIND("male,",GZ284)+6,(FIND(")",GZ284)-(FIND("male,",GZ284)+6)))))</f>
        <v/>
      </c>
      <c r="GW284" s="394" t="str">
        <f t="shared" ref="GW284:GW297" si="975">IF(GS284="","",(MID(GS284,(SEARCH("^^",SUBSTITUTE(GS284," ","^^",LEN(GS284)-LEN(SUBSTITUTE(GS284," ","")))))+1,99)&amp;"_"&amp;LEFT(GS284,FIND(" ",GS284)-1)&amp;"_"&amp;GT284))</f>
        <v/>
      </c>
      <c r="GX284" s="386" t="str">
        <f t="shared" ref="GX284:GX297" si="976">IF(GZ284="","",IF((LEN(GZ284)-LEN(SUBSTITUTE(GZ284,"male","")))/LEN("male")&gt;1,"!",IF(RIGHT(GZ284,1)=")","",IF(RIGHT(GZ284,2)=") ","",IF(RIGHT(GZ284,2)=").","","!!")))))</f>
        <v/>
      </c>
      <c r="GY284" s="395"/>
      <c r="GZ284" s="386"/>
      <c r="HA284" s="387" t="str">
        <f t="shared" si="746"/>
        <v/>
      </c>
      <c r="HB284" s="388" t="str">
        <f t="shared" si="832"/>
        <v/>
      </c>
      <c r="HC284" s="396"/>
      <c r="HD284" s="397"/>
      <c r="HE284" s="390" t="str">
        <f t="shared" si="951"/>
        <v/>
      </c>
      <c r="HF284" s="391" t="str">
        <f t="shared" si="952"/>
        <v/>
      </c>
      <c r="HG284" s="392" t="str">
        <f t="shared" si="953"/>
        <v/>
      </c>
      <c r="HH284" s="393" t="str">
        <f t="shared" si="954"/>
        <v/>
      </c>
      <c r="HI284" s="394" t="str">
        <f t="shared" si="955"/>
        <v/>
      </c>
      <c r="HJ284" s="386" t="str">
        <f t="shared" si="956"/>
        <v/>
      </c>
      <c r="HK284" s="397"/>
      <c r="HM284" s="387" t="str">
        <f t="shared" si="747"/>
        <v/>
      </c>
      <c r="HN284" s="388" t="s">
        <v>292</v>
      </c>
      <c r="HO284" s="396"/>
      <c r="HP284" s="389"/>
      <c r="HQ284" s="390" t="s">
        <v>292</v>
      </c>
      <c r="HR284" s="391" t="s">
        <v>292</v>
      </c>
      <c r="HS284" s="392" t="s">
        <v>292</v>
      </c>
      <c r="HT284" s="393" t="s">
        <v>292</v>
      </c>
      <c r="HU284" s="394" t="s">
        <v>292</v>
      </c>
      <c r="HV284" s="386" t="s">
        <v>292</v>
      </c>
      <c r="HW284" s="395"/>
      <c r="HY284" s="387" t="str">
        <f t="shared" si="748"/>
        <v/>
      </c>
      <c r="HZ284" s="388" t="s">
        <v>292</v>
      </c>
      <c r="IA284" s="375"/>
      <c r="IB284" s="375"/>
      <c r="IC284" s="390" t="s">
        <v>292</v>
      </c>
      <c r="ID284" s="391" t="s">
        <v>292</v>
      </c>
      <c r="IE284" s="392" t="s">
        <v>292</v>
      </c>
      <c r="IF284" s="393" t="s">
        <v>292</v>
      </c>
      <c r="IG284" s="394" t="s">
        <v>292</v>
      </c>
      <c r="IH284" s="386" t="s">
        <v>292</v>
      </c>
      <c r="II284" s="395"/>
      <c r="IK284" s="387">
        <f t="shared" si="749"/>
        <v>41997</v>
      </c>
      <c r="IL284" s="388" t="s">
        <v>371</v>
      </c>
      <c r="IM284" s="419">
        <v>41269</v>
      </c>
      <c r="IN284" s="419">
        <f t="shared" ref="IN284:IN308" si="977">IK$3</f>
        <v>41997</v>
      </c>
      <c r="IO284" s="390" t="s">
        <v>1566</v>
      </c>
      <c r="IP284" s="391" t="s">
        <v>676</v>
      </c>
      <c r="IQ284" s="392" t="s">
        <v>615</v>
      </c>
      <c r="IR284" s="393" t="s">
        <v>1335</v>
      </c>
      <c r="IS284" s="394" t="s">
        <v>1567</v>
      </c>
      <c r="IT284" s="386" t="s">
        <v>292</v>
      </c>
      <c r="IU284" s="395"/>
      <c r="IV284" s="420" t="s">
        <v>292</v>
      </c>
      <c r="IW284" s="387">
        <f t="shared" si="704"/>
        <v>43040</v>
      </c>
      <c r="IX284" s="388" t="str">
        <f t="shared" si="705"/>
        <v>Abe III</v>
      </c>
      <c r="IY284" s="419">
        <f t="shared" si="706"/>
        <v>41997</v>
      </c>
      <c r="IZ284" s="396">
        <v>42284</v>
      </c>
      <c r="JA284" s="390" t="str">
        <f t="shared" si="708"/>
        <v>Eriko Yamatani</v>
      </c>
      <c r="JB284" s="391" t="str">
        <f t="shared" si="709"/>
        <v>1950</v>
      </c>
      <c r="JC284" s="392" t="str">
        <f t="shared" si="710"/>
        <v>female</v>
      </c>
      <c r="JD284" s="393" t="s">
        <v>1335</v>
      </c>
      <c r="JE284" s="394" t="str">
        <f t="shared" si="687"/>
        <v>Yamatani_Eriko_1950</v>
      </c>
      <c r="JF284" s="386" t="str">
        <f t="shared" si="712"/>
        <v/>
      </c>
      <c r="JG284" s="395"/>
      <c r="JH284" s="42" t="s">
        <v>1843</v>
      </c>
      <c r="JI284" s="387">
        <f t="shared" si="919"/>
        <v>44090</v>
      </c>
      <c r="JJ284" s="388" t="str">
        <f t="shared" si="920"/>
        <v>Abe IV</v>
      </c>
      <c r="JK284" s="419">
        <f t="shared" si="921"/>
        <v>43040</v>
      </c>
      <c r="JL284" s="396">
        <v>43375</v>
      </c>
      <c r="JM284" s="390" t="str">
        <f t="shared" si="923"/>
        <v>Hachiro Okonogi</v>
      </c>
      <c r="JN284" s="391" t="str">
        <f t="shared" si="924"/>
        <v>1965</v>
      </c>
      <c r="JO284" s="392" t="str">
        <f t="shared" si="925"/>
        <v>male</v>
      </c>
      <c r="JP284" s="393" t="str">
        <f t="shared" si="926"/>
        <v>jp_ldp01</v>
      </c>
      <c r="JQ284" s="394" t="str">
        <f t="shared" si="927"/>
        <v>Okonogi_Hachiro_1965</v>
      </c>
      <c r="JR284" s="386" t="str">
        <f t="shared" si="928"/>
        <v/>
      </c>
      <c r="JS284" s="395"/>
      <c r="JT284" s="420" t="s">
        <v>2014</v>
      </c>
      <c r="JU284" s="387">
        <f t="shared" si="870"/>
        <v>44196</v>
      </c>
      <c r="JV284" s="388" t="str">
        <f t="shared" si="871"/>
        <v>Suga I</v>
      </c>
      <c r="JW284" s="419">
        <f t="shared" si="872"/>
        <v>44090</v>
      </c>
      <c r="JX284" s="396">
        <f t="shared" si="873"/>
        <v>44196</v>
      </c>
      <c r="JY284" s="390" t="str">
        <f t="shared" si="874"/>
        <v>Hachiro Okonogi</v>
      </c>
      <c r="JZ284" s="391" t="str">
        <f t="shared" si="875"/>
        <v>1965</v>
      </c>
      <c r="KA284" s="392" t="str">
        <f t="shared" si="876"/>
        <v>male</v>
      </c>
      <c r="KB284" s="393" t="str">
        <f t="shared" si="877"/>
        <v>jp_ldp01</v>
      </c>
      <c r="KC284" s="394" t="str">
        <f t="shared" si="878"/>
        <v>Okonogi_Hachiro_1965</v>
      </c>
      <c r="KD284" s="386" t="str">
        <f t="shared" si="879"/>
        <v/>
      </c>
      <c r="KE284" s="395"/>
      <c r="KF284" s="420" t="s">
        <v>2014</v>
      </c>
      <c r="KG284" s="387" t="str">
        <f t="shared" si="849"/>
        <v/>
      </c>
      <c r="KH284" s="388" t="str">
        <f t="shared" si="850"/>
        <v/>
      </c>
      <c r="KI284" s="419" t="str">
        <f t="shared" si="851"/>
        <v/>
      </c>
      <c r="KJ284" s="396" t="str">
        <f t="shared" si="852"/>
        <v/>
      </c>
      <c r="KK284" s="390" t="str">
        <f t="shared" si="853"/>
        <v/>
      </c>
      <c r="KL284" s="391" t="str">
        <f t="shared" si="880"/>
        <v/>
      </c>
      <c r="KM284" s="392" t="str">
        <f t="shared" si="854"/>
        <v/>
      </c>
      <c r="KN284" s="393" t="str">
        <f t="shared" si="855"/>
        <v/>
      </c>
      <c r="KO284" s="394" t="str">
        <f t="shared" si="856"/>
        <v/>
      </c>
      <c r="KP284" s="386" t="str">
        <f t="shared" si="857"/>
        <v/>
      </c>
      <c r="KQ284" s="395"/>
      <c r="KR284" s="420"/>
    </row>
    <row r="285" spans="1:304" ht="13.5" customHeight="1">
      <c r="A285" s="385"/>
      <c r="B285" s="420" t="s">
        <v>1822</v>
      </c>
      <c r="E285" s="387"/>
      <c r="F285" s="399"/>
      <c r="G285" s="396"/>
      <c r="H285" s="397"/>
      <c r="I285" s="400"/>
      <c r="J285" s="403"/>
      <c r="K285" s="401"/>
      <c r="L285" s="393"/>
      <c r="M285" s="402"/>
      <c r="O285" s="397"/>
      <c r="Q285" s="387"/>
      <c r="R285" s="399"/>
      <c r="S285" s="396"/>
      <c r="T285" s="397"/>
      <c r="U285" s="400"/>
      <c r="V285" s="403"/>
      <c r="W285" s="401"/>
      <c r="X285" s="393"/>
      <c r="Y285" s="402"/>
      <c r="AA285" s="397"/>
      <c r="AB285" s="415"/>
      <c r="AC285" s="387"/>
      <c r="AD285" s="399"/>
      <c r="AE285" s="396"/>
      <c r="AF285" s="397"/>
      <c r="AG285" s="400"/>
      <c r="AH285" s="403"/>
      <c r="AI285" s="401"/>
      <c r="AJ285" s="393"/>
      <c r="AK285" s="402"/>
      <c r="AL285" s="386"/>
      <c r="AM285" s="397"/>
      <c r="AN285" s="386"/>
      <c r="AO285" s="387"/>
      <c r="AP285" s="399"/>
      <c r="AQ285" s="396"/>
      <c r="AR285" s="397"/>
      <c r="AS285" s="400"/>
      <c r="AT285" s="403"/>
      <c r="AU285" s="401"/>
      <c r="AV285" s="393"/>
      <c r="AW285" s="402"/>
      <c r="AX285" s="386"/>
      <c r="AY285" s="397"/>
      <c r="AZ285" s="386"/>
      <c r="BA285" s="387"/>
      <c r="BB285" s="399"/>
      <c r="BC285" s="396"/>
      <c r="BD285" s="397"/>
      <c r="BE285" s="400"/>
      <c r="BF285" s="403"/>
      <c r="BG285" s="401"/>
      <c r="BH285" s="393"/>
      <c r="BI285" s="402"/>
      <c r="BJ285" s="386"/>
      <c r="BK285" s="397"/>
      <c r="BL285" s="386"/>
      <c r="BM285" s="387"/>
      <c r="BN285" s="399"/>
      <c r="BO285" s="396"/>
      <c r="BP285" s="397"/>
      <c r="BQ285" s="400"/>
      <c r="BR285" s="403"/>
      <c r="BS285" s="401"/>
      <c r="BT285" s="393"/>
      <c r="BU285" s="402"/>
      <c r="BV285" s="386"/>
      <c r="BW285" s="397"/>
      <c r="BX285" s="386"/>
      <c r="BY285" s="387"/>
      <c r="BZ285" s="399"/>
      <c r="CA285" s="396"/>
      <c r="CB285" s="397"/>
      <c r="CC285" s="400"/>
      <c r="CD285" s="403"/>
      <c r="CE285" s="401"/>
      <c r="CF285" s="393"/>
      <c r="CG285" s="402"/>
      <c r="CH285" s="386"/>
      <c r="CI285" s="397"/>
      <c r="CJ285" s="386"/>
      <c r="CK285" s="387"/>
      <c r="CL285" s="399"/>
      <c r="CM285" s="396"/>
      <c r="CN285" s="397"/>
      <c r="CO285" s="400"/>
      <c r="CP285" s="403"/>
      <c r="CQ285" s="401"/>
      <c r="CR285" s="393"/>
      <c r="CS285" s="402"/>
      <c r="CT285" s="386"/>
      <c r="CU285" s="397"/>
      <c r="CV285" s="386"/>
      <c r="CW285" s="387"/>
      <c r="CX285" s="399"/>
      <c r="CY285" s="396"/>
      <c r="CZ285" s="397"/>
      <c r="DA285" s="400"/>
      <c r="DB285" s="403"/>
      <c r="DC285" s="401"/>
      <c r="DD285" s="393"/>
      <c r="DE285" s="402"/>
      <c r="DF285" s="386"/>
      <c r="DG285" s="397"/>
      <c r="DH285" s="386"/>
      <c r="DI285" s="387"/>
      <c r="DJ285" s="399"/>
      <c r="DK285" s="396"/>
      <c r="DL285" s="397"/>
      <c r="DM285" s="400"/>
      <c r="DN285" s="403"/>
      <c r="DO285" s="401"/>
      <c r="DP285" s="393"/>
      <c r="DQ285" s="402"/>
      <c r="DR285" s="386"/>
      <c r="DS285" s="397"/>
      <c r="DT285" s="386"/>
      <c r="DU285" s="387"/>
      <c r="DV285" s="399"/>
      <c r="DW285" s="396"/>
      <c r="DX285" s="397"/>
      <c r="DY285" s="400"/>
      <c r="DZ285" s="403"/>
      <c r="EA285" s="401"/>
      <c r="EB285" s="393"/>
      <c r="EC285" s="402"/>
      <c r="ED285" s="386"/>
      <c r="EE285" s="397"/>
      <c r="EF285" s="386"/>
      <c r="EG285" s="387"/>
      <c r="EH285" s="399"/>
      <c r="EI285" s="396"/>
      <c r="EJ285" s="397"/>
      <c r="EK285" s="400"/>
      <c r="EL285" s="403"/>
      <c r="EM285" s="401"/>
      <c r="EN285" s="393"/>
      <c r="EO285" s="402"/>
      <c r="EP285" s="386"/>
      <c r="EQ285" s="397"/>
      <c r="ER285" s="415"/>
      <c r="ES285" s="387"/>
      <c r="ET285" s="388"/>
      <c r="EU285" s="396"/>
      <c r="EV285" s="397"/>
      <c r="EW285" s="400"/>
      <c r="EX285" s="403"/>
      <c r="EY285" s="401"/>
      <c r="EZ285" s="393"/>
      <c r="FA285" s="402"/>
      <c r="FB285" s="386"/>
      <c r="FC285" s="397"/>
      <c r="FD285" s="386"/>
      <c r="FE285" s="387"/>
      <c r="FF285" s="388"/>
      <c r="FG285" s="396"/>
      <c r="FH285" s="397"/>
      <c r="FI285" s="400"/>
      <c r="FJ285" s="403"/>
      <c r="FK285" s="401"/>
      <c r="FL285" s="393"/>
      <c r="FM285" s="402"/>
      <c r="FN285" s="386"/>
      <c r="FO285" s="397"/>
      <c r="FP285" s="386"/>
      <c r="FQ285" s="387"/>
      <c r="FR285" s="388"/>
      <c r="FS285" s="396"/>
      <c r="FT285" s="397"/>
      <c r="FU285" s="400"/>
      <c r="FV285" s="403"/>
      <c r="FW285" s="401"/>
      <c r="FX285" s="393"/>
      <c r="FY285" s="402"/>
      <c r="FZ285" s="386"/>
      <c r="GA285" s="397"/>
      <c r="GB285" s="386"/>
      <c r="GC285" s="387"/>
      <c r="GD285" s="388"/>
      <c r="GE285" s="396"/>
      <c r="GF285" s="397"/>
      <c r="GG285" s="400"/>
      <c r="GH285" s="403"/>
      <c r="GI285" s="401"/>
      <c r="GJ285" s="393"/>
      <c r="GK285" s="402"/>
      <c r="GL285" s="386"/>
      <c r="GM285" s="397"/>
      <c r="GN285" s="386"/>
      <c r="GO285" s="387"/>
      <c r="GP285" s="388"/>
      <c r="GQ285" s="396"/>
      <c r="GR285" s="397"/>
      <c r="GS285" s="390"/>
      <c r="GT285" s="391"/>
      <c r="GU285" s="392"/>
      <c r="GV285" s="393"/>
      <c r="GW285" s="394"/>
      <c r="GX285" s="386"/>
      <c r="GY285" s="395"/>
      <c r="GZ285" s="386"/>
      <c r="HA285" s="387"/>
      <c r="HB285" s="388"/>
      <c r="HC285" s="396"/>
      <c r="HD285" s="397"/>
      <c r="HE285" s="390"/>
      <c r="HF285" s="391"/>
      <c r="HG285" s="392"/>
      <c r="HH285" s="393"/>
      <c r="HI285" s="394"/>
      <c r="HJ285" s="386"/>
      <c r="HK285" s="397"/>
      <c r="HM285" s="387"/>
      <c r="HN285" s="388"/>
      <c r="HO285" s="396"/>
      <c r="HP285" s="389"/>
      <c r="HQ285" s="390"/>
      <c r="HR285" s="391"/>
      <c r="HS285" s="392"/>
      <c r="HT285" s="393"/>
      <c r="HU285" s="394"/>
      <c r="HV285" s="386"/>
      <c r="HW285" s="395"/>
      <c r="HY285" s="387"/>
      <c r="HZ285" s="388"/>
      <c r="IA285" s="375"/>
      <c r="IB285" s="375"/>
      <c r="IC285" s="390"/>
      <c r="ID285" s="391"/>
      <c r="IE285" s="392"/>
      <c r="IF285" s="393"/>
      <c r="IG285" s="394"/>
      <c r="IH285" s="386"/>
      <c r="II285" s="395"/>
      <c r="IK285" s="387">
        <f t="shared" ref="IK285" si="978">IF(IO285="","",IK$3)</f>
        <v>41997</v>
      </c>
      <c r="IL285" s="388" t="str">
        <f t="shared" ref="IL285" si="979">IF(IO285="","",IK$1)</f>
        <v>Abe II</v>
      </c>
      <c r="IM285" s="419">
        <v>41885</v>
      </c>
      <c r="IN285" s="419">
        <f t="shared" ref="IN285" si="980">IF(IO285="","",IK$3)</f>
        <v>41997</v>
      </c>
      <c r="IO285" s="390" t="str">
        <f t="shared" ref="IO285" si="981">IF(IV285="","",IF(ISNUMBER(SEARCH(":",IV285)),MID(IV285,FIND(":",IV285)+2,FIND("(",IV285)-FIND(":",IV285)-3),LEFT(IV285,FIND("(",IV285)-2)))</f>
        <v>Eriko Yamatani</v>
      </c>
      <c r="IP285" s="391" t="str">
        <f t="shared" ref="IP285" si="982">IF(IV285="","",MID(IV285,FIND("(",IV285)+1,4))</f>
        <v>1950</v>
      </c>
      <c r="IQ285" s="392" t="str">
        <f t="shared" ref="IQ285" si="983">IF(ISNUMBER(SEARCH("*female*",IV285)),"female",IF(ISNUMBER(SEARCH("*male*",IV285)),"male",""))</f>
        <v>female</v>
      </c>
      <c r="IR285" s="393" t="s">
        <v>1335</v>
      </c>
      <c r="IS285" s="394" t="str">
        <f t="shared" ref="IS285" si="984">IF(IO285="","",(MID(IO285,(SEARCH("^^",SUBSTITUTE(IO285," ","^^",LEN(IO285)-LEN(SUBSTITUTE(IO285," ","")))))+1,99)&amp;"_"&amp;LEFT(IO285,FIND(" ",IO285)-1)&amp;"_"&amp;IP285))</f>
        <v>Yamatani_Eriko_1950</v>
      </c>
      <c r="IT285" s="386"/>
      <c r="IU285" s="395"/>
      <c r="IV285" s="364" t="s">
        <v>1859</v>
      </c>
      <c r="IW285" s="387">
        <f t="shared" si="704"/>
        <v>43040</v>
      </c>
      <c r="IX285" s="388" t="str">
        <f t="shared" si="705"/>
        <v>Abe III</v>
      </c>
      <c r="IY285" s="396">
        <v>42284</v>
      </c>
      <c r="IZ285" s="396">
        <v>42585</v>
      </c>
      <c r="JA285" s="390" t="str">
        <f t="shared" si="708"/>
        <v>Katsunobu Kato</v>
      </c>
      <c r="JB285" s="391" t="str">
        <f t="shared" si="709"/>
        <v>1955</v>
      </c>
      <c r="JC285" s="392" t="str">
        <f t="shared" si="710"/>
        <v>male</v>
      </c>
      <c r="JD285" s="393" t="s">
        <v>1335</v>
      </c>
      <c r="JE285" s="394" t="str">
        <f t="shared" si="687"/>
        <v>Kato_Katsunobu_1955</v>
      </c>
      <c r="JF285" s="386" t="str">
        <f t="shared" si="712"/>
        <v/>
      </c>
      <c r="JG285" s="395"/>
      <c r="JH285" s="420" t="s">
        <v>1873</v>
      </c>
      <c r="JI285" s="387">
        <f t="shared" si="919"/>
        <v>44090</v>
      </c>
      <c r="JJ285" s="388" t="str">
        <f t="shared" si="920"/>
        <v>Abe IV</v>
      </c>
      <c r="JK285" s="419">
        <v>43375</v>
      </c>
      <c r="JL285" s="396">
        <v>43719</v>
      </c>
      <c r="JM285" s="390" t="str">
        <f t="shared" si="923"/>
        <v>Junzo Yamamoto</v>
      </c>
      <c r="JN285" s="391" t="str">
        <f t="shared" si="924"/>
        <v>1954</v>
      </c>
      <c r="JO285" s="392" t="str">
        <f t="shared" si="925"/>
        <v>male</v>
      </c>
      <c r="JP285" s="393" t="str">
        <f t="shared" si="926"/>
        <v>jp_ldp01</v>
      </c>
      <c r="JQ285" s="394" t="str">
        <f t="shared" si="927"/>
        <v>Yamamoto_Junzo_1954</v>
      </c>
      <c r="JR285" s="386" t="str">
        <f t="shared" si="928"/>
        <v/>
      </c>
      <c r="JS285" s="395"/>
      <c r="JT285" s="420" t="s">
        <v>2039</v>
      </c>
      <c r="JU285" s="387" t="str">
        <f t="shared" si="870"/>
        <v/>
      </c>
      <c r="JV285" s="388" t="str">
        <f t="shared" si="871"/>
        <v/>
      </c>
      <c r="JW285" s="419" t="str">
        <f t="shared" si="872"/>
        <v/>
      </c>
      <c r="JX285" s="396" t="str">
        <f t="shared" si="873"/>
        <v/>
      </c>
      <c r="JY285" s="390" t="str">
        <f t="shared" si="874"/>
        <v/>
      </c>
      <c r="JZ285" s="391" t="str">
        <f t="shared" si="875"/>
        <v/>
      </c>
      <c r="KA285" s="392" t="str">
        <f t="shared" si="876"/>
        <v/>
      </c>
      <c r="KB285" s="393" t="str">
        <f t="shared" si="877"/>
        <v/>
      </c>
      <c r="KC285" s="394" t="str">
        <f t="shared" si="878"/>
        <v/>
      </c>
      <c r="KD285" s="386" t="str">
        <f t="shared" si="879"/>
        <v/>
      </c>
      <c r="KE285" s="395"/>
      <c r="KF285" s="420"/>
      <c r="KG285" s="387" t="str">
        <f t="shared" si="849"/>
        <v/>
      </c>
      <c r="KH285" s="388" t="str">
        <f t="shared" si="850"/>
        <v/>
      </c>
      <c r="KI285" s="419" t="str">
        <f t="shared" si="851"/>
        <v/>
      </c>
      <c r="KJ285" s="396" t="str">
        <f t="shared" si="852"/>
        <v/>
      </c>
      <c r="KK285" s="390" t="str">
        <f t="shared" si="853"/>
        <v/>
      </c>
      <c r="KL285" s="391" t="str">
        <f t="shared" si="880"/>
        <v/>
      </c>
      <c r="KM285" s="392" t="str">
        <f t="shared" si="854"/>
        <v/>
      </c>
      <c r="KN285" s="393" t="str">
        <f t="shared" si="855"/>
        <v/>
      </c>
      <c r="KO285" s="394" t="str">
        <f t="shared" si="856"/>
        <v/>
      </c>
      <c r="KP285" s="386" t="str">
        <f t="shared" si="857"/>
        <v/>
      </c>
      <c r="KQ285" s="395"/>
      <c r="KR285" s="420"/>
    </row>
    <row r="286" spans="1:304" ht="13.5" customHeight="1">
      <c r="A286" s="385"/>
      <c r="B286" s="420" t="s">
        <v>1822</v>
      </c>
      <c r="E286" s="387"/>
      <c r="F286" s="399"/>
      <c r="G286" s="396"/>
      <c r="H286" s="397"/>
      <c r="I286" s="400"/>
      <c r="J286" s="403"/>
      <c r="K286" s="401"/>
      <c r="L286" s="393"/>
      <c r="M286" s="402"/>
      <c r="O286" s="397"/>
      <c r="Q286" s="387"/>
      <c r="R286" s="399"/>
      <c r="S286" s="396"/>
      <c r="T286" s="397"/>
      <c r="U286" s="400"/>
      <c r="V286" s="403"/>
      <c r="W286" s="401"/>
      <c r="X286" s="393"/>
      <c r="Y286" s="402"/>
      <c r="AA286" s="397"/>
      <c r="AB286" s="415"/>
      <c r="AC286" s="387"/>
      <c r="AD286" s="399"/>
      <c r="AE286" s="396"/>
      <c r="AF286" s="397"/>
      <c r="AG286" s="400"/>
      <c r="AH286" s="403"/>
      <c r="AI286" s="401"/>
      <c r="AJ286" s="393"/>
      <c r="AK286" s="402"/>
      <c r="AL286" s="386"/>
      <c r="AM286" s="397"/>
      <c r="AN286" s="386"/>
      <c r="AO286" s="387"/>
      <c r="AP286" s="399"/>
      <c r="AQ286" s="396"/>
      <c r="AR286" s="397"/>
      <c r="AS286" s="400"/>
      <c r="AT286" s="403"/>
      <c r="AU286" s="401"/>
      <c r="AV286" s="393"/>
      <c r="AW286" s="402"/>
      <c r="AX286" s="386"/>
      <c r="AY286" s="397"/>
      <c r="AZ286" s="386"/>
      <c r="BA286" s="387"/>
      <c r="BB286" s="399"/>
      <c r="BC286" s="396"/>
      <c r="BD286" s="397"/>
      <c r="BE286" s="400"/>
      <c r="BF286" s="403"/>
      <c r="BG286" s="401"/>
      <c r="BH286" s="393"/>
      <c r="BI286" s="402"/>
      <c r="BJ286" s="386"/>
      <c r="BK286" s="397"/>
      <c r="BL286" s="386"/>
      <c r="BM286" s="387"/>
      <c r="BN286" s="399"/>
      <c r="BO286" s="396"/>
      <c r="BP286" s="397"/>
      <c r="BQ286" s="400"/>
      <c r="BR286" s="403"/>
      <c r="BS286" s="401"/>
      <c r="BT286" s="393"/>
      <c r="BU286" s="402"/>
      <c r="BV286" s="386"/>
      <c r="BW286" s="397"/>
      <c r="BX286" s="386"/>
      <c r="BY286" s="387"/>
      <c r="BZ286" s="399"/>
      <c r="CA286" s="396"/>
      <c r="CB286" s="397"/>
      <c r="CC286" s="400"/>
      <c r="CD286" s="403"/>
      <c r="CE286" s="401"/>
      <c r="CF286" s="393"/>
      <c r="CG286" s="402"/>
      <c r="CH286" s="386"/>
      <c r="CI286" s="397"/>
      <c r="CJ286" s="386"/>
      <c r="CK286" s="387"/>
      <c r="CL286" s="399"/>
      <c r="CM286" s="396"/>
      <c r="CN286" s="397"/>
      <c r="CO286" s="400"/>
      <c r="CP286" s="403"/>
      <c r="CQ286" s="401"/>
      <c r="CR286" s="393"/>
      <c r="CS286" s="402"/>
      <c r="CT286" s="386"/>
      <c r="CU286" s="397"/>
      <c r="CV286" s="386"/>
      <c r="CW286" s="387"/>
      <c r="CX286" s="399"/>
      <c r="CY286" s="396"/>
      <c r="CZ286" s="397"/>
      <c r="DA286" s="400"/>
      <c r="DB286" s="403"/>
      <c r="DC286" s="401"/>
      <c r="DD286" s="393"/>
      <c r="DE286" s="402"/>
      <c r="DF286" s="386"/>
      <c r="DG286" s="397"/>
      <c r="DH286" s="386"/>
      <c r="DI286" s="387"/>
      <c r="DJ286" s="399"/>
      <c r="DK286" s="396"/>
      <c r="DL286" s="397"/>
      <c r="DM286" s="400"/>
      <c r="DN286" s="403"/>
      <c r="DO286" s="401"/>
      <c r="DP286" s="393"/>
      <c r="DQ286" s="402"/>
      <c r="DR286" s="386"/>
      <c r="DS286" s="397"/>
      <c r="DT286" s="386"/>
      <c r="DU286" s="387"/>
      <c r="DV286" s="399"/>
      <c r="DW286" s="396"/>
      <c r="DX286" s="397"/>
      <c r="DY286" s="400"/>
      <c r="DZ286" s="403"/>
      <c r="EA286" s="401"/>
      <c r="EB286" s="393"/>
      <c r="EC286" s="402"/>
      <c r="ED286" s="386"/>
      <c r="EE286" s="397"/>
      <c r="EF286" s="386"/>
      <c r="EG286" s="387"/>
      <c r="EH286" s="399"/>
      <c r="EI286" s="396"/>
      <c r="EJ286" s="397"/>
      <c r="EK286" s="400"/>
      <c r="EL286" s="403"/>
      <c r="EM286" s="401"/>
      <c r="EN286" s="393"/>
      <c r="EO286" s="402"/>
      <c r="EP286" s="386"/>
      <c r="EQ286" s="397"/>
      <c r="ER286" s="415"/>
      <c r="ES286" s="387"/>
      <c r="ET286" s="388"/>
      <c r="EU286" s="396"/>
      <c r="EV286" s="397"/>
      <c r="EW286" s="400"/>
      <c r="EX286" s="403"/>
      <c r="EY286" s="401"/>
      <c r="EZ286" s="393"/>
      <c r="FA286" s="402"/>
      <c r="FB286" s="386"/>
      <c r="FC286" s="397"/>
      <c r="FD286" s="386"/>
      <c r="FE286" s="387"/>
      <c r="FF286" s="388"/>
      <c r="FG286" s="396"/>
      <c r="FH286" s="397"/>
      <c r="FI286" s="400"/>
      <c r="FJ286" s="403"/>
      <c r="FK286" s="401"/>
      <c r="FL286" s="393"/>
      <c r="FM286" s="402"/>
      <c r="FN286" s="386"/>
      <c r="FO286" s="397"/>
      <c r="FP286" s="386"/>
      <c r="FQ286" s="387"/>
      <c r="FR286" s="388"/>
      <c r="FS286" s="396"/>
      <c r="FT286" s="397"/>
      <c r="FU286" s="400"/>
      <c r="FV286" s="403"/>
      <c r="FW286" s="401"/>
      <c r="FX286" s="393"/>
      <c r="FY286" s="402"/>
      <c r="FZ286" s="386"/>
      <c r="GA286" s="397"/>
      <c r="GB286" s="386"/>
      <c r="GC286" s="387"/>
      <c r="GD286" s="388"/>
      <c r="GE286" s="396"/>
      <c r="GF286" s="397"/>
      <c r="GG286" s="400"/>
      <c r="GH286" s="403"/>
      <c r="GI286" s="401"/>
      <c r="GJ286" s="393"/>
      <c r="GK286" s="402"/>
      <c r="GL286" s="386"/>
      <c r="GM286" s="397"/>
      <c r="GN286" s="386"/>
      <c r="GO286" s="387"/>
      <c r="GP286" s="388"/>
      <c r="GQ286" s="396"/>
      <c r="GR286" s="397"/>
      <c r="GS286" s="390"/>
      <c r="GT286" s="391"/>
      <c r="GU286" s="392"/>
      <c r="GV286" s="393"/>
      <c r="GW286" s="394"/>
      <c r="GX286" s="386"/>
      <c r="GY286" s="395"/>
      <c r="GZ286" s="386"/>
      <c r="HA286" s="387"/>
      <c r="HB286" s="388"/>
      <c r="HC286" s="396"/>
      <c r="HD286" s="397"/>
      <c r="HE286" s="390"/>
      <c r="HF286" s="391"/>
      <c r="HG286" s="392"/>
      <c r="HH286" s="393"/>
      <c r="HI286" s="394"/>
      <c r="HJ286" s="386"/>
      <c r="HK286" s="397"/>
      <c r="HM286" s="387"/>
      <c r="HN286" s="388"/>
      <c r="HO286" s="396"/>
      <c r="HP286" s="389"/>
      <c r="HQ286" s="390"/>
      <c r="HR286" s="391"/>
      <c r="HS286" s="392"/>
      <c r="HT286" s="393"/>
      <c r="HU286" s="394"/>
      <c r="HV286" s="386"/>
      <c r="HW286" s="395"/>
      <c r="HY286" s="387"/>
      <c r="HZ286" s="388"/>
      <c r="IA286" s="375"/>
      <c r="IB286" s="375"/>
      <c r="IC286" s="390"/>
      <c r="ID286" s="391"/>
      <c r="IE286" s="392"/>
      <c r="IF286" s="393"/>
      <c r="IG286" s="394"/>
      <c r="IH286" s="386"/>
      <c r="II286" s="395"/>
      <c r="IK286" s="387"/>
      <c r="IL286" s="388"/>
      <c r="IM286" s="419"/>
      <c r="IN286" s="419"/>
      <c r="IO286" s="390"/>
      <c r="IP286" s="391"/>
      <c r="IQ286" s="392"/>
      <c r="IR286" s="393"/>
      <c r="IS286" s="394"/>
      <c r="IT286" s="386"/>
      <c r="IU286" s="395"/>
      <c r="IW286" s="387">
        <f t="shared" ref="IW286:IW287" si="985">IF(JA286="","",IW$3)</f>
        <v>43040</v>
      </c>
      <c r="IX286" s="388" t="str">
        <f t="shared" ref="IX286:IX287" si="986">IF(JA286="","",IW$1)</f>
        <v>Abe III</v>
      </c>
      <c r="IY286" s="396">
        <v>42585</v>
      </c>
      <c r="IZ286" s="396">
        <v>42950</v>
      </c>
      <c r="JA286" s="390" t="str">
        <f t="shared" ref="JA286:JA287" si="987">IF(JH286="","",IF(ISNUMBER(SEARCH(":",JH286)),MID(JH286,FIND(":",JH286)+2,FIND("(",JH286)-FIND(":",JH286)-3),LEFT(JH286,FIND("(",JH286)-2)))</f>
        <v>Jun Matsumoto</v>
      </c>
      <c r="JB286" s="391" t="str">
        <f t="shared" ref="JB286:JB287" si="988">IF(JH286="","",MID(JH286,FIND("(",JH286)+1,4))</f>
        <v>1950</v>
      </c>
      <c r="JC286" s="392" t="str">
        <f t="shared" ref="JC286:JC287" si="989">IF(ISNUMBER(SEARCH("*female*",JH286)),"female",IF(ISNUMBER(SEARCH("*male*",JH286)),"male",""))</f>
        <v>male</v>
      </c>
      <c r="JD286" s="393" t="s">
        <v>1335</v>
      </c>
      <c r="JE286" s="394" t="str">
        <f t="shared" si="687"/>
        <v>Matsumoto_Jun_1950</v>
      </c>
      <c r="JF286" s="386"/>
      <c r="JG286" s="395"/>
      <c r="JH286" s="420" t="s">
        <v>1886</v>
      </c>
      <c r="JI286" s="387">
        <f t="shared" si="919"/>
        <v>44090</v>
      </c>
      <c r="JJ286" s="388" t="str">
        <f t="shared" si="920"/>
        <v>Abe IV</v>
      </c>
      <c r="JK286" s="396">
        <v>43719</v>
      </c>
      <c r="JL286" s="396">
        <f t="shared" si="922"/>
        <v>44090</v>
      </c>
      <c r="JM286" s="390" t="str">
        <f t="shared" si="923"/>
        <v>Ryota Takeda</v>
      </c>
      <c r="JN286" s="391" t="str">
        <f t="shared" si="924"/>
        <v>1968</v>
      </c>
      <c r="JO286" s="392" t="str">
        <f t="shared" si="925"/>
        <v>male</v>
      </c>
      <c r="JP286" s="393" t="str">
        <f t="shared" si="926"/>
        <v>jp_ldp01</v>
      </c>
      <c r="JQ286" s="394" t="str">
        <f t="shared" si="927"/>
        <v>Takeda_Ryota_1968</v>
      </c>
      <c r="JR286" s="386" t="str">
        <f t="shared" si="928"/>
        <v/>
      </c>
      <c r="JS286" s="395"/>
      <c r="JT286" s="420" t="s">
        <v>2073</v>
      </c>
      <c r="JU286" s="387" t="str">
        <f t="shared" si="870"/>
        <v/>
      </c>
      <c r="JV286" s="388" t="str">
        <f t="shared" si="871"/>
        <v/>
      </c>
      <c r="JW286" s="419" t="str">
        <f t="shared" si="872"/>
        <v/>
      </c>
      <c r="JX286" s="396" t="str">
        <f t="shared" si="873"/>
        <v/>
      </c>
      <c r="JY286" s="390" t="str">
        <f t="shared" si="874"/>
        <v/>
      </c>
      <c r="JZ286" s="391" t="str">
        <f t="shared" si="875"/>
        <v/>
      </c>
      <c r="KA286" s="392" t="str">
        <f t="shared" si="876"/>
        <v/>
      </c>
      <c r="KB286" s="393" t="str">
        <f t="shared" si="877"/>
        <v/>
      </c>
      <c r="KC286" s="394" t="str">
        <f t="shared" si="878"/>
        <v/>
      </c>
      <c r="KD286" s="386" t="str">
        <f t="shared" si="879"/>
        <v/>
      </c>
      <c r="KE286" s="395"/>
      <c r="KF286" s="420"/>
      <c r="KG286" s="387" t="str">
        <f t="shared" si="849"/>
        <v/>
      </c>
      <c r="KH286" s="388" t="str">
        <f t="shared" si="850"/>
        <v/>
      </c>
      <c r="KI286" s="419" t="str">
        <f t="shared" si="851"/>
        <v/>
      </c>
      <c r="KJ286" s="396" t="str">
        <f t="shared" si="852"/>
        <v/>
      </c>
      <c r="KK286" s="390" t="str">
        <f t="shared" si="853"/>
        <v/>
      </c>
      <c r="KL286" s="391" t="str">
        <f t="shared" si="880"/>
        <v/>
      </c>
      <c r="KM286" s="392" t="str">
        <f t="shared" si="854"/>
        <v/>
      </c>
      <c r="KN286" s="393" t="str">
        <f t="shared" si="855"/>
        <v/>
      </c>
      <c r="KO286" s="394" t="str">
        <f t="shared" si="856"/>
        <v/>
      </c>
      <c r="KP286" s="386" t="str">
        <f t="shared" si="857"/>
        <v/>
      </c>
      <c r="KQ286" s="395"/>
      <c r="KR286" s="420"/>
    </row>
    <row r="287" spans="1:304" ht="13.5" customHeight="1">
      <c r="A287" s="385"/>
      <c r="B287" s="420" t="s">
        <v>1822</v>
      </c>
      <c r="E287" s="387"/>
      <c r="F287" s="399"/>
      <c r="G287" s="396"/>
      <c r="H287" s="397"/>
      <c r="I287" s="400"/>
      <c r="J287" s="403"/>
      <c r="K287" s="401"/>
      <c r="L287" s="393"/>
      <c r="M287" s="402"/>
      <c r="O287" s="397"/>
      <c r="Q287" s="387"/>
      <c r="R287" s="399"/>
      <c r="S287" s="396"/>
      <c r="T287" s="397"/>
      <c r="U287" s="400"/>
      <c r="V287" s="403"/>
      <c r="W287" s="401"/>
      <c r="X287" s="393"/>
      <c r="Y287" s="402"/>
      <c r="AA287" s="397"/>
      <c r="AB287" s="415"/>
      <c r="AC287" s="387"/>
      <c r="AD287" s="399"/>
      <c r="AE287" s="396"/>
      <c r="AF287" s="397"/>
      <c r="AG287" s="400"/>
      <c r="AH287" s="403"/>
      <c r="AI287" s="401"/>
      <c r="AJ287" s="393"/>
      <c r="AK287" s="402"/>
      <c r="AL287" s="386"/>
      <c r="AM287" s="397"/>
      <c r="AN287" s="386"/>
      <c r="AO287" s="387"/>
      <c r="AP287" s="399"/>
      <c r="AQ287" s="396"/>
      <c r="AR287" s="397"/>
      <c r="AS287" s="400"/>
      <c r="AT287" s="403"/>
      <c r="AU287" s="401"/>
      <c r="AV287" s="393"/>
      <c r="AW287" s="402"/>
      <c r="AX287" s="386"/>
      <c r="AY287" s="397"/>
      <c r="AZ287" s="386"/>
      <c r="BA287" s="387"/>
      <c r="BB287" s="399"/>
      <c r="BC287" s="396"/>
      <c r="BD287" s="397"/>
      <c r="BE287" s="400"/>
      <c r="BF287" s="403"/>
      <c r="BG287" s="401"/>
      <c r="BH287" s="393"/>
      <c r="BI287" s="402"/>
      <c r="BJ287" s="386"/>
      <c r="BK287" s="397"/>
      <c r="BL287" s="386"/>
      <c r="BM287" s="387"/>
      <c r="BN287" s="399"/>
      <c r="BO287" s="396"/>
      <c r="BP287" s="397"/>
      <c r="BQ287" s="400"/>
      <c r="BR287" s="403"/>
      <c r="BS287" s="401"/>
      <c r="BT287" s="393"/>
      <c r="BU287" s="402"/>
      <c r="BV287" s="386"/>
      <c r="BW287" s="397"/>
      <c r="BX287" s="386"/>
      <c r="BY287" s="387"/>
      <c r="BZ287" s="399"/>
      <c r="CA287" s="396"/>
      <c r="CB287" s="397"/>
      <c r="CC287" s="400"/>
      <c r="CD287" s="403"/>
      <c r="CE287" s="401"/>
      <c r="CF287" s="393"/>
      <c r="CG287" s="402"/>
      <c r="CH287" s="386"/>
      <c r="CI287" s="397"/>
      <c r="CJ287" s="386"/>
      <c r="CK287" s="387"/>
      <c r="CL287" s="399"/>
      <c r="CM287" s="396"/>
      <c r="CN287" s="397"/>
      <c r="CO287" s="400"/>
      <c r="CP287" s="403"/>
      <c r="CQ287" s="401"/>
      <c r="CR287" s="393"/>
      <c r="CS287" s="402"/>
      <c r="CT287" s="386"/>
      <c r="CU287" s="397"/>
      <c r="CV287" s="386"/>
      <c r="CW287" s="387"/>
      <c r="CX287" s="399"/>
      <c r="CY287" s="396"/>
      <c r="CZ287" s="397"/>
      <c r="DA287" s="400"/>
      <c r="DB287" s="403"/>
      <c r="DC287" s="401"/>
      <c r="DD287" s="393"/>
      <c r="DE287" s="402"/>
      <c r="DF287" s="386"/>
      <c r="DG287" s="397"/>
      <c r="DH287" s="386"/>
      <c r="DI287" s="387"/>
      <c r="DJ287" s="399"/>
      <c r="DK287" s="396"/>
      <c r="DL287" s="397"/>
      <c r="DM287" s="400"/>
      <c r="DN287" s="403"/>
      <c r="DO287" s="401"/>
      <c r="DP287" s="393"/>
      <c r="DQ287" s="402"/>
      <c r="DR287" s="386"/>
      <c r="DS287" s="397"/>
      <c r="DT287" s="386"/>
      <c r="DU287" s="387"/>
      <c r="DV287" s="399"/>
      <c r="DW287" s="396"/>
      <c r="DX287" s="397"/>
      <c r="DY287" s="400"/>
      <c r="DZ287" s="403"/>
      <c r="EA287" s="401"/>
      <c r="EB287" s="393"/>
      <c r="EC287" s="402"/>
      <c r="ED287" s="386"/>
      <c r="EE287" s="397"/>
      <c r="EF287" s="386"/>
      <c r="EG287" s="387"/>
      <c r="EH287" s="399"/>
      <c r="EI287" s="396"/>
      <c r="EJ287" s="397"/>
      <c r="EK287" s="400"/>
      <c r="EL287" s="403"/>
      <c r="EM287" s="401"/>
      <c r="EN287" s="393"/>
      <c r="EO287" s="402"/>
      <c r="EP287" s="386"/>
      <c r="EQ287" s="397"/>
      <c r="ER287" s="415"/>
      <c r="ES287" s="387"/>
      <c r="ET287" s="388"/>
      <c r="EU287" s="396"/>
      <c r="EV287" s="397"/>
      <c r="EW287" s="400"/>
      <c r="EX287" s="403"/>
      <c r="EY287" s="401"/>
      <c r="EZ287" s="393"/>
      <c r="FA287" s="402"/>
      <c r="FB287" s="386"/>
      <c r="FC287" s="397"/>
      <c r="FD287" s="386"/>
      <c r="FE287" s="387"/>
      <c r="FF287" s="388"/>
      <c r="FG287" s="396"/>
      <c r="FH287" s="397"/>
      <c r="FI287" s="400"/>
      <c r="FJ287" s="403"/>
      <c r="FK287" s="401"/>
      <c r="FL287" s="393"/>
      <c r="FM287" s="402"/>
      <c r="FN287" s="386"/>
      <c r="FO287" s="397"/>
      <c r="FP287" s="386"/>
      <c r="FQ287" s="387"/>
      <c r="FR287" s="388"/>
      <c r="FS287" s="396"/>
      <c r="FT287" s="397"/>
      <c r="FU287" s="400"/>
      <c r="FV287" s="403"/>
      <c r="FW287" s="401"/>
      <c r="FX287" s="393"/>
      <c r="FY287" s="402"/>
      <c r="FZ287" s="386"/>
      <c r="GA287" s="397"/>
      <c r="GB287" s="386"/>
      <c r="GC287" s="387"/>
      <c r="GD287" s="388"/>
      <c r="GE287" s="396"/>
      <c r="GF287" s="397"/>
      <c r="GG287" s="400"/>
      <c r="GH287" s="403"/>
      <c r="GI287" s="401"/>
      <c r="GJ287" s="393"/>
      <c r="GK287" s="402"/>
      <c r="GL287" s="386"/>
      <c r="GM287" s="397"/>
      <c r="GN287" s="386"/>
      <c r="GO287" s="387"/>
      <c r="GP287" s="388"/>
      <c r="GQ287" s="396"/>
      <c r="GR287" s="397"/>
      <c r="GS287" s="390"/>
      <c r="GT287" s="391"/>
      <c r="GU287" s="392"/>
      <c r="GV287" s="393"/>
      <c r="GW287" s="394"/>
      <c r="GX287" s="386"/>
      <c r="GY287" s="395"/>
      <c r="GZ287" s="386"/>
      <c r="HA287" s="387"/>
      <c r="HB287" s="388"/>
      <c r="HC287" s="396"/>
      <c r="HD287" s="397"/>
      <c r="HE287" s="390"/>
      <c r="HF287" s="391"/>
      <c r="HG287" s="392"/>
      <c r="HH287" s="393"/>
      <c r="HI287" s="394"/>
      <c r="HJ287" s="386"/>
      <c r="HK287" s="397"/>
      <c r="HM287" s="387"/>
      <c r="HN287" s="388"/>
      <c r="HO287" s="396"/>
      <c r="HP287" s="389"/>
      <c r="HQ287" s="390"/>
      <c r="HR287" s="391"/>
      <c r="HS287" s="392"/>
      <c r="HT287" s="393"/>
      <c r="HU287" s="394"/>
      <c r="HV287" s="386"/>
      <c r="HW287" s="395"/>
      <c r="HY287" s="387"/>
      <c r="HZ287" s="388"/>
      <c r="IA287" s="375"/>
      <c r="IB287" s="375"/>
      <c r="IC287" s="390"/>
      <c r="ID287" s="391"/>
      <c r="IE287" s="392"/>
      <c r="IF287" s="393"/>
      <c r="IG287" s="394"/>
      <c r="IH287" s="386"/>
      <c r="II287" s="395"/>
      <c r="IK287" s="387"/>
      <c r="IL287" s="388"/>
      <c r="IM287" s="419"/>
      <c r="IN287" s="419"/>
      <c r="IO287" s="390"/>
      <c r="IP287" s="391"/>
      <c r="IQ287" s="392"/>
      <c r="IR287" s="393"/>
      <c r="IS287" s="394"/>
      <c r="IT287" s="386"/>
      <c r="IU287" s="395"/>
      <c r="IW287" s="387">
        <f t="shared" si="985"/>
        <v>43040</v>
      </c>
      <c r="IX287" s="388" t="str">
        <f t="shared" si="986"/>
        <v>Abe III</v>
      </c>
      <c r="IY287" s="419">
        <v>42950</v>
      </c>
      <c r="IZ287" s="396">
        <f t="shared" ref="IZ287" si="990">IF(JA287="","",IW$3)</f>
        <v>43040</v>
      </c>
      <c r="JA287" s="390" t="str">
        <f t="shared" si="987"/>
        <v>Hachiro Okonogi</v>
      </c>
      <c r="JB287" s="391" t="str">
        <f t="shared" si="988"/>
        <v>1965</v>
      </c>
      <c r="JC287" s="392" t="str">
        <f t="shared" si="989"/>
        <v>male</v>
      </c>
      <c r="JD287" s="393" t="str">
        <f t="shared" ref="JD287" si="991">IF(JH287="","",IF(ISERROR(MID(JH287,FIND("male,",JH287)+6,(FIND(")",JH287)-(FIND("male,",JH287)+6))))=TRUE,"missing/error",MID(JH287,FIND("male,",JH287)+6,(FIND(")",JH287)-(FIND("male,",JH287)+6)))))</f>
        <v>jp_ldp01</v>
      </c>
      <c r="JE287" s="394" t="str">
        <f t="shared" ref="JE287" si="992">IF(JA287="","",(MID(JA287,(SEARCH("^^",SUBSTITUTE(JA287," ","^^",LEN(JA287)-LEN(SUBSTITUTE(JA287," ","")))))+1,99)&amp;"_"&amp;LEFT(JA287,FIND(" ",JA287)-1)&amp;"_"&amp;JB287))</f>
        <v>Okonogi_Hachiro_1965</v>
      </c>
      <c r="JF287" s="386" t="str">
        <f t="shared" ref="JF287" si="993">IF(JH287="","",IF((LEN(JH287)-LEN(SUBSTITUTE(JH287,"male","")))/LEN("male")&gt;1,"!",IF(RIGHT(JH287,1)=")","",IF(RIGHT(JH287,2)=") ","",IF(RIGHT(JH287,2)=").","","!!")))))</f>
        <v/>
      </c>
      <c r="JG287" s="395"/>
      <c r="JH287" s="420" t="s">
        <v>2014</v>
      </c>
      <c r="JI287" s="387" t="str">
        <f t="shared" si="919"/>
        <v/>
      </c>
      <c r="JJ287" s="388" t="str">
        <f t="shared" si="920"/>
        <v/>
      </c>
      <c r="JK287" s="419" t="str">
        <f t="shared" si="921"/>
        <v/>
      </c>
      <c r="JL287" s="396" t="str">
        <f t="shared" si="922"/>
        <v/>
      </c>
      <c r="JM287" s="390" t="str">
        <f t="shared" si="923"/>
        <v/>
      </c>
      <c r="JN287" s="391" t="str">
        <f t="shared" si="924"/>
        <v/>
      </c>
      <c r="JO287" s="392" t="str">
        <f t="shared" si="925"/>
        <v/>
      </c>
      <c r="JP287" s="393" t="str">
        <f t="shared" si="926"/>
        <v/>
      </c>
      <c r="JQ287" s="394" t="str">
        <f t="shared" si="927"/>
        <v/>
      </c>
      <c r="JR287" s="386" t="str">
        <f t="shared" si="928"/>
        <v/>
      </c>
      <c r="JS287" s="395"/>
      <c r="JT287" s="420" t="s">
        <v>292</v>
      </c>
      <c r="JU287" s="387" t="str">
        <f t="shared" si="870"/>
        <v/>
      </c>
      <c r="JV287" s="388" t="str">
        <f t="shared" si="871"/>
        <v/>
      </c>
      <c r="JW287" s="419" t="str">
        <f t="shared" si="872"/>
        <v/>
      </c>
      <c r="JX287" s="396" t="str">
        <f t="shared" si="873"/>
        <v/>
      </c>
      <c r="JY287" s="390" t="str">
        <f t="shared" si="874"/>
        <v/>
      </c>
      <c r="JZ287" s="391" t="str">
        <f t="shared" si="875"/>
        <v/>
      </c>
      <c r="KA287" s="392" t="str">
        <f t="shared" si="876"/>
        <v/>
      </c>
      <c r="KB287" s="393" t="str">
        <f t="shared" si="877"/>
        <v/>
      </c>
      <c r="KC287" s="394" t="str">
        <f t="shared" si="878"/>
        <v/>
      </c>
      <c r="KD287" s="386" t="str">
        <f t="shared" si="879"/>
        <v/>
      </c>
      <c r="KE287" s="395"/>
      <c r="KF287" s="420"/>
      <c r="KG287" s="387" t="str">
        <f t="shared" si="849"/>
        <v/>
      </c>
      <c r="KH287" s="388" t="str">
        <f t="shared" si="850"/>
        <v/>
      </c>
      <c r="KI287" s="419" t="str">
        <f t="shared" si="851"/>
        <v/>
      </c>
      <c r="KJ287" s="396" t="str">
        <f t="shared" si="852"/>
        <v/>
      </c>
      <c r="KK287" s="390" t="str">
        <f t="shared" si="853"/>
        <v/>
      </c>
      <c r="KL287" s="391" t="str">
        <f t="shared" si="880"/>
        <v/>
      </c>
      <c r="KM287" s="392" t="str">
        <f t="shared" si="854"/>
        <v/>
      </c>
      <c r="KN287" s="393" t="str">
        <f t="shared" si="855"/>
        <v/>
      </c>
      <c r="KO287" s="394" t="str">
        <f t="shared" si="856"/>
        <v/>
      </c>
      <c r="KP287" s="386" t="str">
        <f t="shared" si="857"/>
        <v/>
      </c>
      <c r="KQ287" s="395"/>
      <c r="KR287" s="420"/>
    </row>
    <row r="288" spans="1:304" ht="13.5" customHeight="1">
      <c r="A288" s="385"/>
      <c r="B288" s="420" t="s">
        <v>1788</v>
      </c>
      <c r="E288" s="387" t="str">
        <f t="shared" si="729"/>
        <v/>
      </c>
      <c r="F288" s="399"/>
      <c r="G288" s="396"/>
      <c r="H288" s="397"/>
      <c r="I288" s="400"/>
      <c r="J288" s="403"/>
      <c r="K288" s="401"/>
      <c r="L288" s="393"/>
      <c r="M288" s="402"/>
      <c r="O288" s="397"/>
      <c r="Q288" s="387" t="str">
        <f t="shared" si="730"/>
        <v/>
      </c>
      <c r="R288" s="399"/>
      <c r="S288" s="396"/>
      <c r="T288" s="397"/>
      <c r="U288" s="400"/>
      <c r="V288" s="403"/>
      <c r="W288" s="401"/>
      <c r="X288" s="393"/>
      <c r="Y288" s="402"/>
      <c r="AA288" s="397"/>
      <c r="AB288" s="415"/>
      <c r="AC288" s="387" t="str">
        <f t="shared" si="731"/>
        <v/>
      </c>
      <c r="AD288" s="399"/>
      <c r="AE288" s="396"/>
      <c r="AF288" s="397"/>
      <c r="AG288" s="400"/>
      <c r="AH288" s="403"/>
      <c r="AI288" s="401"/>
      <c r="AJ288" s="393"/>
      <c r="AK288" s="402"/>
      <c r="AL288" s="386"/>
      <c r="AM288" s="397"/>
      <c r="AN288" s="386"/>
      <c r="AO288" s="387" t="str">
        <f t="shared" si="732"/>
        <v/>
      </c>
      <c r="AP288" s="399"/>
      <c r="AQ288" s="396"/>
      <c r="AR288" s="397"/>
      <c r="AS288" s="400"/>
      <c r="AT288" s="403"/>
      <c r="AU288" s="401"/>
      <c r="AV288" s="393"/>
      <c r="AW288" s="402"/>
      <c r="AX288" s="386"/>
      <c r="AY288" s="397"/>
      <c r="AZ288" s="386"/>
      <c r="BA288" s="387" t="str">
        <f t="shared" si="733"/>
        <v/>
      </c>
      <c r="BB288" s="399"/>
      <c r="BC288" s="396"/>
      <c r="BD288" s="397"/>
      <c r="BE288" s="400"/>
      <c r="BF288" s="403"/>
      <c r="BG288" s="401"/>
      <c r="BH288" s="393"/>
      <c r="BI288" s="402"/>
      <c r="BJ288" s="386"/>
      <c r="BK288" s="397"/>
      <c r="BL288" s="386"/>
      <c r="BM288" s="387" t="str">
        <f t="shared" si="734"/>
        <v/>
      </c>
      <c r="BN288" s="399"/>
      <c r="BO288" s="396"/>
      <c r="BP288" s="397"/>
      <c r="BQ288" s="400"/>
      <c r="BR288" s="403"/>
      <c r="BS288" s="401"/>
      <c r="BT288" s="393"/>
      <c r="BU288" s="402"/>
      <c r="BV288" s="386"/>
      <c r="BW288" s="397"/>
      <c r="BX288" s="386"/>
      <c r="BY288" s="387" t="str">
        <f t="shared" si="735"/>
        <v/>
      </c>
      <c r="BZ288" s="399"/>
      <c r="CA288" s="396"/>
      <c r="CB288" s="397"/>
      <c r="CC288" s="400"/>
      <c r="CD288" s="403"/>
      <c r="CE288" s="401"/>
      <c r="CF288" s="393"/>
      <c r="CG288" s="402"/>
      <c r="CH288" s="386"/>
      <c r="CI288" s="397"/>
      <c r="CJ288" s="386"/>
      <c r="CK288" s="387" t="str">
        <f t="shared" si="736"/>
        <v/>
      </c>
      <c r="CL288" s="399"/>
      <c r="CM288" s="396"/>
      <c r="CN288" s="397"/>
      <c r="CO288" s="400"/>
      <c r="CP288" s="403"/>
      <c r="CQ288" s="401"/>
      <c r="CR288" s="393"/>
      <c r="CS288" s="402"/>
      <c r="CT288" s="386"/>
      <c r="CU288" s="397"/>
      <c r="CV288" s="386"/>
      <c r="CW288" s="387" t="str">
        <f t="shared" si="737"/>
        <v/>
      </c>
      <c r="CX288" s="399"/>
      <c r="CY288" s="396"/>
      <c r="CZ288" s="397"/>
      <c r="DA288" s="400"/>
      <c r="DB288" s="403"/>
      <c r="DC288" s="401"/>
      <c r="DD288" s="393"/>
      <c r="DE288" s="402"/>
      <c r="DF288" s="386"/>
      <c r="DG288" s="397"/>
      <c r="DH288" s="386"/>
      <c r="DI288" s="387" t="str">
        <f t="shared" si="738"/>
        <v/>
      </c>
      <c r="DJ288" s="399"/>
      <c r="DK288" s="396"/>
      <c r="DL288" s="397"/>
      <c r="DM288" s="400"/>
      <c r="DN288" s="403"/>
      <c r="DO288" s="401"/>
      <c r="DP288" s="393"/>
      <c r="DQ288" s="402"/>
      <c r="DR288" s="386"/>
      <c r="DS288" s="397"/>
      <c r="DT288" s="386"/>
      <c r="DU288" s="387" t="str">
        <f t="shared" si="739"/>
        <v/>
      </c>
      <c r="DV288" s="399"/>
      <c r="DW288" s="396"/>
      <c r="DX288" s="397"/>
      <c r="DY288" s="400"/>
      <c r="DZ288" s="403"/>
      <c r="EA288" s="401"/>
      <c r="EB288" s="393"/>
      <c r="EC288" s="402"/>
      <c r="ED288" s="386"/>
      <c r="EE288" s="397"/>
      <c r="EF288" s="386"/>
      <c r="EG288" s="387" t="str">
        <f t="shared" si="740"/>
        <v/>
      </c>
      <c r="EH288" s="399"/>
      <c r="EI288" s="396"/>
      <c r="EJ288" s="397"/>
      <c r="EK288" s="400"/>
      <c r="EL288" s="403"/>
      <c r="EM288" s="401"/>
      <c r="EN288" s="393"/>
      <c r="EO288" s="402"/>
      <c r="EP288" s="386" t="str">
        <f t="shared" si="794"/>
        <v/>
      </c>
      <c r="EQ288" s="397"/>
      <c r="ER288" s="415"/>
      <c r="ES288" s="387" t="str">
        <f t="shared" si="741"/>
        <v/>
      </c>
      <c r="ET288" s="388" t="str">
        <f t="shared" si="795"/>
        <v/>
      </c>
      <c r="EU288" s="396"/>
      <c r="EV288" s="397"/>
      <c r="EW288" s="400"/>
      <c r="EX288" s="403"/>
      <c r="EY288" s="401"/>
      <c r="EZ288" s="393"/>
      <c r="FA288" s="402"/>
      <c r="FB288" s="386"/>
      <c r="FC288" s="397"/>
      <c r="FD288" s="386"/>
      <c r="FE288" s="387" t="str">
        <f t="shared" si="742"/>
        <v/>
      </c>
      <c r="FF288" s="388" t="str">
        <f t="shared" si="797"/>
        <v/>
      </c>
      <c r="FG288" s="396"/>
      <c r="FH288" s="397"/>
      <c r="FI288" s="400"/>
      <c r="FJ288" s="403"/>
      <c r="FK288" s="401"/>
      <c r="FL288" s="393"/>
      <c r="FM288" s="402"/>
      <c r="FN288" s="386"/>
      <c r="FO288" s="397"/>
      <c r="FP288" s="386"/>
      <c r="FQ288" s="387" t="str">
        <f t="shared" si="743"/>
        <v/>
      </c>
      <c r="FR288" s="388" t="str">
        <f t="shared" si="829"/>
        <v/>
      </c>
      <c r="FS288" s="396"/>
      <c r="FT288" s="397"/>
      <c r="FU288" s="400"/>
      <c r="FV288" s="403"/>
      <c r="FW288" s="401"/>
      <c r="FX288" s="393"/>
      <c r="FY288" s="402"/>
      <c r="FZ288" s="386"/>
      <c r="GA288" s="397"/>
      <c r="GB288" s="386"/>
      <c r="GC288" s="387" t="str">
        <f t="shared" si="744"/>
        <v/>
      </c>
      <c r="GD288" s="388" t="str">
        <f t="shared" si="830"/>
        <v/>
      </c>
      <c r="GE288" s="396"/>
      <c r="GF288" s="397"/>
      <c r="GG288" s="400"/>
      <c r="GH288" s="403"/>
      <c r="GI288" s="401"/>
      <c r="GJ288" s="393"/>
      <c r="GK288" s="402"/>
      <c r="GL288" s="386"/>
      <c r="GM288" s="397"/>
      <c r="GN288" s="386"/>
      <c r="GO288" s="387" t="str">
        <f t="shared" si="745"/>
        <v/>
      </c>
      <c r="GP288" s="388" t="str">
        <f t="shared" si="831"/>
        <v/>
      </c>
      <c r="GQ288" s="396"/>
      <c r="GR288" s="397"/>
      <c r="GS288" s="390" t="str">
        <f t="shared" si="971"/>
        <v/>
      </c>
      <c r="GT288" s="391" t="str">
        <f t="shared" si="972"/>
        <v/>
      </c>
      <c r="GU288" s="392" t="str">
        <f t="shared" si="973"/>
        <v/>
      </c>
      <c r="GV288" s="393" t="str">
        <f t="shared" si="974"/>
        <v/>
      </c>
      <c r="GW288" s="394" t="str">
        <f t="shared" si="975"/>
        <v/>
      </c>
      <c r="GX288" s="386" t="str">
        <f t="shared" si="976"/>
        <v/>
      </c>
      <c r="GY288" s="395"/>
      <c r="GZ288" s="386"/>
      <c r="HA288" s="387" t="str">
        <f t="shared" si="746"/>
        <v/>
      </c>
      <c r="HB288" s="388" t="str">
        <f t="shared" si="832"/>
        <v/>
      </c>
      <c r="HC288" s="396"/>
      <c r="HD288" s="397"/>
      <c r="HE288" s="390" t="str">
        <f t="shared" si="951"/>
        <v/>
      </c>
      <c r="HF288" s="391" t="str">
        <f t="shared" si="952"/>
        <v/>
      </c>
      <c r="HG288" s="392" t="str">
        <f t="shared" si="953"/>
        <v/>
      </c>
      <c r="HH288" s="393" t="str">
        <f t="shared" si="954"/>
        <v/>
      </c>
      <c r="HI288" s="394" t="str">
        <f t="shared" si="955"/>
        <v/>
      </c>
      <c r="HJ288" s="386" t="str">
        <f t="shared" si="956"/>
        <v/>
      </c>
      <c r="HK288" s="397"/>
      <c r="HM288" s="387" t="str">
        <f t="shared" si="747"/>
        <v/>
      </c>
      <c r="HN288" s="388" t="s">
        <v>292</v>
      </c>
      <c r="HO288" s="396"/>
      <c r="HP288" s="389"/>
      <c r="HQ288" s="390" t="s">
        <v>292</v>
      </c>
      <c r="HR288" s="391" t="s">
        <v>292</v>
      </c>
      <c r="HS288" s="392" t="s">
        <v>292</v>
      </c>
      <c r="HT288" s="393" t="s">
        <v>292</v>
      </c>
      <c r="HU288" s="394" t="s">
        <v>292</v>
      </c>
      <c r="HV288" s="386" t="s">
        <v>292</v>
      </c>
      <c r="HW288" s="395"/>
      <c r="HY288" s="387" t="str">
        <f t="shared" si="748"/>
        <v/>
      </c>
      <c r="HZ288" s="388" t="s">
        <v>292</v>
      </c>
      <c r="IA288" s="375"/>
      <c r="IB288" s="375"/>
      <c r="IC288" s="390" t="s">
        <v>292</v>
      </c>
      <c r="ID288" s="391" t="s">
        <v>292</v>
      </c>
      <c r="IE288" s="392" t="s">
        <v>292</v>
      </c>
      <c r="IF288" s="393" t="s">
        <v>292</v>
      </c>
      <c r="IG288" s="394" t="s">
        <v>292</v>
      </c>
      <c r="IH288" s="386" t="s">
        <v>292</v>
      </c>
      <c r="II288" s="395"/>
      <c r="IK288" s="387">
        <f t="shared" si="749"/>
        <v>41997</v>
      </c>
      <c r="IL288" s="388" t="s">
        <v>371</v>
      </c>
      <c r="IM288" s="419">
        <v>41269</v>
      </c>
      <c r="IN288" s="419">
        <f t="shared" si="977"/>
        <v>41997</v>
      </c>
      <c r="IO288" s="390" t="s">
        <v>628</v>
      </c>
      <c r="IP288" s="391" t="s">
        <v>629</v>
      </c>
      <c r="IQ288" s="392" t="s">
        <v>615</v>
      </c>
      <c r="IR288" s="393" t="s">
        <v>1335</v>
      </c>
      <c r="IS288" s="394" t="s">
        <v>630</v>
      </c>
      <c r="IT288" s="386" t="s">
        <v>292</v>
      </c>
      <c r="IU288" s="395"/>
      <c r="IV288" s="420" t="s">
        <v>292</v>
      </c>
      <c r="IW288" s="387">
        <f t="shared" si="704"/>
        <v>43040</v>
      </c>
      <c r="IX288" s="388" t="str">
        <f t="shared" si="705"/>
        <v>Abe III</v>
      </c>
      <c r="IY288" s="419">
        <f t="shared" si="706"/>
        <v>41997</v>
      </c>
      <c r="IZ288" s="396">
        <f t="shared" si="707"/>
        <v>43040</v>
      </c>
      <c r="JA288" s="390" t="str">
        <f t="shared" si="708"/>
        <v>Taro Aso</v>
      </c>
      <c r="JB288" s="391" t="str">
        <f t="shared" si="709"/>
        <v>1940</v>
      </c>
      <c r="JC288" s="392" t="str">
        <f t="shared" si="710"/>
        <v>male</v>
      </c>
      <c r="JD288" s="393" t="s">
        <v>1335</v>
      </c>
      <c r="JE288" s="394" t="str">
        <f t="shared" si="687"/>
        <v>Aso_Taro_1940</v>
      </c>
      <c r="JF288" s="386" t="str">
        <f t="shared" si="712"/>
        <v/>
      </c>
      <c r="JG288" s="395" t="s">
        <v>1878</v>
      </c>
      <c r="JH288" s="420" t="s">
        <v>1830</v>
      </c>
      <c r="JI288" s="387">
        <f t="shared" si="919"/>
        <v>44090</v>
      </c>
      <c r="JJ288" s="388" t="str">
        <f t="shared" si="920"/>
        <v>Abe IV</v>
      </c>
      <c r="JK288" s="419">
        <f t="shared" si="921"/>
        <v>43040</v>
      </c>
      <c r="JL288" s="396">
        <f t="shared" si="922"/>
        <v>44090</v>
      </c>
      <c r="JM288" s="390" t="str">
        <f t="shared" si="923"/>
        <v>Taro Aso</v>
      </c>
      <c r="JN288" s="391" t="str">
        <f t="shared" si="924"/>
        <v>1940</v>
      </c>
      <c r="JO288" s="392" t="str">
        <f t="shared" si="925"/>
        <v>male</v>
      </c>
      <c r="JP288" s="393" t="str">
        <f t="shared" si="926"/>
        <v>jp_ldp01</v>
      </c>
      <c r="JQ288" s="394" t="str">
        <f t="shared" si="927"/>
        <v>Aso_Taro_1940</v>
      </c>
      <c r="JR288" s="386" t="str">
        <f t="shared" si="928"/>
        <v/>
      </c>
      <c r="JS288" s="395"/>
      <c r="JT288" s="420" t="s">
        <v>2024</v>
      </c>
      <c r="JU288" s="387">
        <f t="shared" si="870"/>
        <v>44196</v>
      </c>
      <c r="JV288" s="388" t="str">
        <f t="shared" si="871"/>
        <v>Suga I</v>
      </c>
      <c r="JW288" s="419">
        <f t="shared" si="872"/>
        <v>44090</v>
      </c>
      <c r="JX288" s="396">
        <f t="shared" si="873"/>
        <v>44196</v>
      </c>
      <c r="JY288" s="390" t="str">
        <f t="shared" si="874"/>
        <v>Taro Aso</v>
      </c>
      <c r="JZ288" s="391" t="str">
        <f t="shared" si="875"/>
        <v>1940</v>
      </c>
      <c r="KA288" s="392" t="str">
        <f t="shared" si="876"/>
        <v>male</v>
      </c>
      <c r="KB288" s="393" t="str">
        <f t="shared" si="877"/>
        <v>jp_ldp01</v>
      </c>
      <c r="KC288" s="394" t="str">
        <f t="shared" si="878"/>
        <v>Aso_Taro_1940</v>
      </c>
      <c r="KD288" s="386" t="str">
        <f t="shared" si="879"/>
        <v/>
      </c>
      <c r="KE288" s="395"/>
      <c r="KF288" s="420" t="s">
        <v>2024</v>
      </c>
      <c r="KG288" s="387" t="str">
        <f t="shared" si="849"/>
        <v/>
      </c>
      <c r="KH288" s="388" t="str">
        <f t="shared" si="850"/>
        <v/>
      </c>
      <c r="KI288" s="419" t="str">
        <f t="shared" si="851"/>
        <v/>
      </c>
      <c r="KJ288" s="396" t="str">
        <f t="shared" si="852"/>
        <v/>
      </c>
      <c r="KK288" s="390" t="str">
        <f t="shared" si="853"/>
        <v/>
      </c>
      <c r="KL288" s="391" t="str">
        <f t="shared" si="880"/>
        <v/>
      </c>
      <c r="KM288" s="392" t="str">
        <f t="shared" si="854"/>
        <v/>
      </c>
      <c r="KN288" s="393" t="str">
        <f t="shared" si="855"/>
        <v/>
      </c>
      <c r="KO288" s="394" t="str">
        <f t="shared" si="856"/>
        <v/>
      </c>
      <c r="KP288" s="386" t="str">
        <f t="shared" si="857"/>
        <v/>
      </c>
      <c r="KQ288" s="395"/>
      <c r="KR288" s="420"/>
    </row>
    <row r="289" spans="1:304" ht="13.5" customHeight="1">
      <c r="A289" s="385"/>
      <c r="B289" s="420" t="s">
        <v>1789</v>
      </c>
      <c r="E289" s="387" t="str">
        <f t="shared" si="729"/>
        <v/>
      </c>
      <c r="F289" s="399"/>
      <c r="G289" s="396"/>
      <c r="H289" s="397"/>
      <c r="I289" s="400"/>
      <c r="J289" s="403"/>
      <c r="K289" s="401"/>
      <c r="L289" s="393"/>
      <c r="M289" s="402"/>
      <c r="O289" s="397"/>
      <c r="Q289" s="387" t="str">
        <f t="shared" si="730"/>
        <v/>
      </c>
      <c r="R289" s="399"/>
      <c r="S289" s="396"/>
      <c r="T289" s="397"/>
      <c r="U289" s="400"/>
      <c r="V289" s="403"/>
      <c r="W289" s="401"/>
      <c r="X289" s="393"/>
      <c r="Y289" s="402"/>
      <c r="AA289" s="397"/>
      <c r="AB289" s="415"/>
      <c r="AC289" s="387" t="str">
        <f t="shared" si="731"/>
        <v/>
      </c>
      <c r="AD289" s="399"/>
      <c r="AE289" s="396"/>
      <c r="AF289" s="397"/>
      <c r="AG289" s="400"/>
      <c r="AH289" s="403"/>
      <c r="AI289" s="401"/>
      <c r="AJ289" s="393"/>
      <c r="AK289" s="402"/>
      <c r="AL289" s="386"/>
      <c r="AM289" s="397"/>
      <c r="AN289" s="386"/>
      <c r="AO289" s="387" t="str">
        <f t="shared" si="732"/>
        <v/>
      </c>
      <c r="AP289" s="399"/>
      <c r="AQ289" s="396"/>
      <c r="AR289" s="397"/>
      <c r="AS289" s="400"/>
      <c r="AT289" s="403"/>
      <c r="AU289" s="401"/>
      <c r="AV289" s="393"/>
      <c r="AW289" s="402"/>
      <c r="AX289" s="386"/>
      <c r="AY289" s="397"/>
      <c r="AZ289" s="386"/>
      <c r="BA289" s="387" t="str">
        <f t="shared" si="733"/>
        <v/>
      </c>
      <c r="BB289" s="399"/>
      <c r="BC289" s="396"/>
      <c r="BD289" s="397"/>
      <c r="BE289" s="400"/>
      <c r="BF289" s="403"/>
      <c r="BG289" s="401"/>
      <c r="BH289" s="393"/>
      <c r="BI289" s="402"/>
      <c r="BJ289" s="386"/>
      <c r="BK289" s="397"/>
      <c r="BL289" s="386"/>
      <c r="BM289" s="387" t="str">
        <f t="shared" si="734"/>
        <v/>
      </c>
      <c r="BN289" s="399"/>
      <c r="BO289" s="396"/>
      <c r="BP289" s="397"/>
      <c r="BQ289" s="400"/>
      <c r="BR289" s="403"/>
      <c r="BS289" s="401"/>
      <c r="BT289" s="393"/>
      <c r="BU289" s="402"/>
      <c r="BV289" s="386"/>
      <c r="BW289" s="397"/>
      <c r="BX289" s="386"/>
      <c r="BY289" s="387" t="str">
        <f t="shared" si="735"/>
        <v/>
      </c>
      <c r="BZ289" s="399"/>
      <c r="CA289" s="396"/>
      <c r="CB289" s="397"/>
      <c r="CC289" s="400"/>
      <c r="CD289" s="403"/>
      <c r="CE289" s="401"/>
      <c r="CF289" s="393"/>
      <c r="CG289" s="402"/>
      <c r="CH289" s="386"/>
      <c r="CI289" s="397"/>
      <c r="CJ289" s="386"/>
      <c r="CK289" s="387" t="str">
        <f t="shared" si="736"/>
        <v/>
      </c>
      <c r="CL289" s="399"/>
      <c r="CM289" s="396"/>
      <c r="CN289" s="397"/>
      <c r="CO289" s="400"/>
      <c r="CP289" s="403"/>
      <c r="CQ289" s="401"/>
      <c r="CR289" s="393"/>
      <c r="CS289" s="402"/>
      <c r="CT289" s="386"/>
      <c r="CU289" s="397"/>
      <c r="CV289" s="386"/>
      <c r="CW289" s="387" t="str">
        <f t="shared" si="737"/>
        <v/>
      </c>
      <c r="CX289" s="399"/>
      <c r="CY289" s="396"/>
      <c r="CZ289" s="397"/>
      <c r="DA289" s="400"/>
      <c r="DB289" s="403"/>
      <c r="DC289" s="401"/>
      <c r="DD289" s="393"/>
      <c r="DE289" s="402"/>
      <c r="DF289" s="386"/>
      <c r="DG289" s="397"/>
      <c r="DH289" s="386"/>
      <c r="DI289" s="387" t="str">
        <f t="shared" si="738"/>
        <v/>
      </c>
      <c r="DJ289" s="399"/>
      <c r="DK289" s="396"/>
      <c r="DL289" s="397"/>
      <c r="DM289" s="400"/>
      <c r="DN289" s="403"/>
      <c r="DO289" s="401"/>
      <c r="DP289" s="393"/>
      <c r="DQ289" s="402"/>
      <c r="DR289" s="386"/>
      <c r="DS289" s="397"/>
      <c r="DT289" s="386"/>
      <c r="DU289" s="387" t="str">
        <f t="shared" si="739"/>
        <v/>
      </c>
      <c r="DV289" s="399"/>
      <c r="DW289" s="396"/>
      <c r="DX289" s="397"/>
      <c r="DY289" s="400"/>
      <c r="DZ289" s="403"/>
      <c r="EA289" s="401"/>
      <c r="EB289" s="393"/>
      <c r="EC289" s="402"/>
      <c r="ED289" s="386"/>
      <c r="EE289" s="397"/>
      <c r="EF289" s="386"/>
      <c r="EG289" s="387" t="str">
        <f t="shared" si="740"/>
        <v/>
      </c>
      <c r="EH289" s="399"/>
      <c r="EI289" s="396"/>
      <c r="EJ289" s="397"/>
      <c r="EK289" s="400"/>
      <c r="EL289" s="403"/>
      <c r="EM289" s="401"/>
      <c r="EN289" s="393"/>
      <c r="EO289" s="402"/>
      <c r="EP289" s="386" t="str">
        <f t="shared" si="794"/>
        <v/>
      </c>
      <c r="EQ289" s="397"/>
      <c r="ER289" s="415"/>
      <c r="ES289" s="387" t="str">
        <f t="shared" si="741"/>
        <v/>
      </c>
      <c r="ET289" s="388" t="str">
        <f t="shared" si="795"/>
        <v/>
      </c>
      <c r="EU289" s="396"/>
      <c r="EV289" s="397"/>
      <c r="EW289" s="400"/>
      <c r="EX289" s="403"/>
      <c r="EY289" s="401"/>
      <c r="EZ289" s="393"/>
      <c r="FA289" s="402"/>
      <c r="FB289" s="386"/>
      <c r="FC289" s="397"/>
      <c r="FD289" s="386"/>
      <c r="FE289" s="387" t="str">
        <f t="shared" si="742"/>
        <v/>
      </c>
      <c r="FF289" s="388" t="str">
        <f t="shared" si="797"/>
        <v/>
      </c>
      <c r="FG289" s="396"/>
      <c r="FH289" s="397"/>
      <c r="FI289" s="400"/>
      <c r="FJ289" s="403"/>
      <c r="FK289" s="401"/>
      <c r="FL289" s="393"/>
      <c r="FM289" s="402"/>
      <c r="FN289" s="386"/>
      <c r="FO289" s="397"/>
      <c r="FP289" s="386"/>
      <c r="FQ289" s="387" t="str">
        <f t="shared" si="743"/>
        <v/>
      </c>
      <c r="FR289" s="388" t="str">
        <f t="shared" si="829"/>
        <v/>
      </c>
      <c r="FS289" s="396"/>
      <c r="FT289" s="397"/>
      <c r="FU289" s="400"/>
      <c r="FV289" s="403"/>
      <c r="FW289" s="401"/>
      <c r="FX289" s="393"/>
      <c r="FY289" s="402"/>
      <c r="FZ289" s="386"/>
      <c r="GA289" s="397"/>
      <c r="GB289" s="386"/>
      <c r="GC289" s="387" t="str">
        <f t="shared" si="744"/>
        <v/>
      </c>
      <c r="GD289" s="388" t="str">
        <f t="shared" si="830"/>
        <v/>
      </c>
      <c r="GE289" s="396"/>
      <c r="GF289" s="397"/>
      <c r="GG289" s="400"/>
      <c r="GH289" s="403"/>
      <c r="GI289" s="401"/>
      <c r="GJ289" s="393"/>
      <c r="GK289" s="402"/>
      <c r="GL289" s="386"/>
      <c r="GM289" s="397"/>
      <c r="GN289" s="386"/>
      <c r="GO289" s="387" t="str">
        <f t="shared" si="745"/>
        <v/>
      </c>
      <c r="GP289" s="388" t="str">
        <f t="shared" si="831"/>
        <v/>
      </c>
      <c r="GQ289" s="396"/>
      <c r="GR289" s="397"/>
      <c r="GS289" s="390" t="str">
        <f t="shared" si="971"/>
        <v/>
      </c>
      <c r="GT289" s="391" t="str">
        <f t="shared" si="972"/>
        <v/>
      </c>
      <c r="GU289" s="392" t="str">
        <f t="shared" si="973"/>
        <v/>
      </c>
      <c r="GV289" s="393" t="str">
        <f t="shared" si="974"/>
        <v/>
      </c>
      <c r="GW289" s="394" t="str">
        <f t="shared" si="975"/>
        <v/>
      </c>
      <c r="GX289" s="386" t="str">
        <f t="shared" si="976"/>
        <v/>
      </c>
      <c r="GY289" s="395"/>
      <c r="GZ289" s="386"/>
      <c r="HA289" s="387" t="str">
        <f t="shared" si="746"/>
        <v/>
      </c>
      <c r="HB289" s="388" t="str">
        <f t="shared" si="832"/>
        <v/>
      </c>
      <c r="HC289" s="396"/>
      <c r="HD289" s="397"/>
      <c r="HE289" s="390" t="str">
        <f t="shared" si="951"/>
        <v/>
      </c>
      <c r="HF289" s="391" t="str">
        <f t="shared" si="952"/>
        <v/>
      </c>
      <c r="HG289" s="392" t="str">
        <f t="shared" si="953"/>
        <v/>
      </c>
      <c r="HH289" s="393" t="str">
        <f t="shared" si="954"/>
        <v/>
      </c>
      <c r="HI289" s="394" t="str">
        <f t="shared" si="955"/>
        <v/>
      </c>
      <c r="HJ289" s="386" t="str">
        <f t="shared" si="956"/>
        <v/>
      </c>
      <c r="HK289" s="397"/>
      <c r="HM289" s="387" t="str">
        <f t="shared" si="747"/>
        <v/>
      </c>
      <c r="HN289" s="388" t="s">
        <v>292</v>
      </c>
      <c r="HO289" s="396"/>
      <c r="HP289" s="389"/>
      <c r="HQ289" s="390" t="s">
        <v>292</v>
      </c>
      <c r="HR289" s="391" t="s">
        <v>292</v>
      </c>
      <c r="HS289" s="392" t="s">
        <v>292</v>
      </c>
      <c r="HT289" s="393" t="s">
        <v>292</v>
      </c>
      <c r="HU289" s="394" t="s">
        <v>292</v>
      </c>
      <c r="HV289" s="386" t="s">
        <v>292</v>
      </c>
      <c r="HW289" s="395"/>
      <c r="HY289" s="387" t="str">
        <f t="shared" si="748"/>
        <v/>
      </c>
      <c r="HZ289" s="388" t="s">
        <v>292</v>
      </c>
      <c r="IA289" s="375"/>
      <c r="IB289" s="375"/>
      <c r="IC289" s="390" t="s">
        <v>292</v>
      </c>
      <c r="ID289" s="391" t="s">
        <v>292</v>
      </c>
      <c r="IE289" s="392" t="s">
        <v>292</v>
      </c>
      <c r="IF289" s="393" t="s">
        <v>292</v>
      </c>
      <c r="IG289" s="394" t="s">
        <v>292</v>
      </c>
      <c r="IH289" s="386" t="s">
        <v>292</v>
      </c>
      <c r="II289" s="395"/>
      <c r="IK289" s="387">
        <f t="shared" si="749"/>
        <v>41997</v>
      </c>
      <c r="IL289" s="388" t="s">
        <v>371</v>
      </c>
      <c r="IM289" s="419">
        <v>41269</v>
      </c>
      <c r="IN289" s="419">
        <v>41885</v>
      </c>
      <c r="IO289" s="390" t="s">
        <v>1511</v>
      </c>
      <c r="IP289" s="391" t="s">
        <v>619</v>
      </c>
      <c r="IQ289" s="392" t="s">
        <v>615</v>
      </c>
      <c r="IR289" s="393" t="s">
        <v>1335</v>
      </c>
      <c r="IS289" s="394" t="s">
        <v>1512</v>
      </c>
      <c r="IT289" s="386" t="s">
        <v>292</v>
      </c>
      <c r="IU289" s="395"/>
      <c r="IV289" s="420" t="s">
        <v>292</v>
      </c>
      <c r="IW289" s="387">
        <f t="shared" si="704"/>
        <v>43040</v>
      </c>
      <c r="IX289" s="388" t="str">
        <f t="shared" si="705"/>
        <v>Abe III</v>
      </c>
      <c r="IY289" s="419">
        <f t="shared" si="706"/>
        <v>41997</v>
      </c>
      <c r="IZ289" s="396">
        <v>42284</v>
      </c>
      <c r="JA289" s="390" t="str">
        <f t="shared" si="708"/>
        <v>Hakubun Shimomura</v>
      </c>
      <c r="JB289" s="391" t="str">
        <f t="shared" si="709"/>
        <v>1954</v>
      </c>
      <c r="JC289" s="392" t="str">
        <f t="shared" si="710"/>
        <v>male</v>
      </c>
      <c r="JD289" s="393" t="s">
        <v>1335</v>
      </c>
      <c r="JE289" s="394" t="str">
        <f t="shared" si="687"/>
        <v>Shimomura_Hakubun_1954</v>
      </c>
      <c r="JF289" s="386" t="str">
        <f t="shared" si="712"/>
        <v/>
      </c>
      <c r="JG289" s="395"/>
      <c r="JH289" s="420" t="s">
        <v>1834</v>
      </c>
      <c r="JI289" s="387">
        <f t="shared" si="919"/>
        <v>44090</v>
      </c>
      <c r="JJ289" s="388" t="str">
        <f t="shared" si="920"/>
        <v>Abe IV</v>
      </c>
      <c r="JK289" s="419">
        <f t="shared" si="921"/>
        <v>43040</v>
      </c>
      <c r="JL289" s="396">
        <v>43375</v>
      </c>
      <c r="JM289" s="390" t="str">
        <f t="shared" si="923"/>
        <v>Yoshimasa Hayashi</v>
      </c>
      <c r="JN289" s="391" t="str">
        <f t="shared" si="924"/>
        <v>1961</v>
      </c>
      <c r="JO289" s="392" t="str">
        <f t="shared" si="925"/>
        <v>male</v>
      </c>
      <c r="JP289" s="393" t="str">
        <f t="shared" si="926"/>
        <v>jp_ldp01</v>
      </c>
      <c r="JQ289" s="394" t="str">
        <f t="shared" si="927"/>
        <v>Hayashi_Yoshimasa_1961</v>
      </c>
      <c r="JR289" s="386" t="str">
        <f t="shared" si="928"/>
        <v/>
      </c>
      <c r="JS289" s="395"/>
      <c r="JT289" s="420" t="s">
        <v>2011</v>
      </c>
      <c r="JU289" s="387">
        <f t="shared" si="870"/>
        <v>44196</v>
      </c>
      <c r="JV289" s="388" t="str">
        <f t="shared" si="871"/>
        <v>Suga I</v>
      </c>
      <c r="JW289" s="419">
        <f t="shared" si="872"/>
        <v>44090</v>
      </c>
      <c r="JX289" s="396">
        <f t="shared" si="873"/>
        <v>44196</v>
      </c>
      <c r="JY289" s="390" t="str">
        <f t="shared" si="874"/>
        <v>Koichi Hagiuda</v>
      </c>
      <c r="JZ289" s="391" t="str">
        <f t="shared" si="875"/>
        <v>1963</v>
      </c>
      <c r="KA289" s="392" t="str">
        <f t="shared" si="876"/>
        <v>male</v>
      </c>
      <c r="KB289" s="393" t="str">
        <f t="shared" si="877"/>
        <v>jp_ldp01</v>
      </c>
      <c r="KC289" s="394" t="str">
        <f t="shared" si="878"/>
        <v>Hagiuda_Koichi_1963</v>
      </c>
      <c r="KD289" s="386" t="str">
        <f t="shared" si="879"/>
        <v/>
      </c>
      <c r="KE289" s="395"/>
      <c r="KF289" s="420" t="s">
        <v>2067</v>
      </c>
      <c r="KG289" s="387" t="str">
        <f t="shared" si="849"/>
        <v/>
      </c>
      <c r="KH289" s="388" t="str">
        <f t="shared" si="850"/>
        <v/>
      </c>
      <c r="KI289" s="419" t="str">
        <f t="shared" si="851"/>
        <v/>
      </c>
      <c r="KJ289" s="396" t="str">
        <f t="shared" si="852"/>
        <v/>
      </c>
      <c r="KK289" s="390" t="str">
        <f t="shared" si="853"/>
        <v/>
      </c>
      <c r="KL289" s="391" t="str">
        <f t="shared" si="880"/>
        <v/>
      </c>
      <c r="KM289" s="392" t="str">
        <f t="shared" si="854"/>
        <v/>
      </c>
      <c r="KN289" s="393" t="str">
        <f t="shared" si="855"/>
        <v/>
      </c>
      <c r="KO289" s="394" t="str">
        <f t="shared" si="856"/>
        <v/>
      </c>
      <c r="KP289" s="386" t="str">
        <f t="shared" si="857"/>
        <v/>
      </c>
      <c r="KQ289" s="395"/>
      <c r="KR289" s="420"/>
    </row>
    <row r="290" spans="1:304" ht="13.5" customHeight="1">
      <c r="A290" s="385"/>
      <c r="B290" s="420" t="s">
        <v>1789</v>
      </c>
      <c r="E290" s="387"/>
      <c r="F290" s="399"/>
      <c r="G290" s="396"/>
      <c r="H290" s="397"/>
      <c r="I290" s="400"/>
      <c r="J290" s="403"/>
      <c r="K290" s="401"/>
      <c r="L290" s="393"/>
      <c r="M290" s="402"/>
      <c r="O290" s="397"/>
      <c r="Q290" s="387"/>
      <c r="R290" s="399"/>
      <c r="S290" s="396"/>
      <c r="T290" s="397"/>
      <c r="U290" s="400"/>
      <c r="V290" s="403"/>
      <c r="W290" s="401"/>
      <c r="X290" s="393"/>
      <c r="Y290" s="402"/>
      <c r="AA290" s="397"/>
      <c r="AB290" s="415"/>
      <c r="AC290" s="387"/>
      <c r="AD290" s="399"/>
      <c r="AE290" s="396"/>
      <c r="AF290" s="397"/>
      <c r="AG290" s="400"/>
      <c r="AH290" s="403"/>
      <c r="AI290" s="401"/>
      <c r="AJ290" s="393"/>
      <c r="AK290" s="402"/>
      <c r="AL290" s="386"/>
      <c r="AM290" s="397"/>
      <c r="AN290" s="386"/>
      <c r="AO290" s="387"/>
      <c r="AP290" s="399"/>
      <c r="AQ290" s="396"/>
      <c r="AR290" s="397"/>
      <c r="AS290" s="400"/>
      <c r="AT290" s="403"/>
      <c r="AU290" s="401"/>
      <c r="AV290" s="393"/>
      <c r="AW290" s="402"/>
      <c r="AX290" s="386"/>
      <c r="AY290" s="397"/>
      <c r="AZ290" s="386"/>
      <c r="BA290" s="387"/>
      <c r="BB290" s="399"/>
      <c r="BC290" s="396"/>
      <c r="BD290" s="397"/>
      <c r="BE290" s="400"/>
      <c r="BF290" s="403"/>
      <c r="BG290" s="401"/>
      <c r="BH290" s="393"/>
      <c r="BI290" s="402"/>
      <c r="BJ290" s="386"/>
      <c r="BK290" s="397"/>
      <c r="BL290" s="386"/>
      <c r="BM290" s="387"/>
      <c r="BN290" s="399"/>
      <c r="BO290" s="396"/>
      <c r="BP290" s="397"/>
      <c r="BQ290" s="400"/>
      <c r="BR290" s="403"/>
      <c r="BS290" s="401"/>
      <c r="BT290" s="393"/>
      <c r="BU290" s="402"/>
      <c r="BV290" s="386"/>
      <c r="BW290" s="397"/>
      <c r="BX290" s="386"/>
      <c r="BY290" s="387"/>
      <c r="BZ290" s="399"/>
      <c r="CA290" s="396"/>
      <c r="CB290" s="397"/>
      <c r="CC290" s="400"/>
      <c r="CD290" s="403"/>
      <c r="CE290" s="401"/>
      <c r="CF290" s="393"/>
      <c r="CG290" s="402"/>
      <c r="CH290" s="386"/>
      <c r="CI290" s="397"/>
      <c r="CJ290" s="386"/>
      <c r="CK290" s="387"/>
      <c r="CL290" s="399"/>
      <c r="CM290" s="396"/>
      <c r="CN290" s="397"/>
      <c r="CO290" s="400"/>
      <c r="CP290" s="403"/>
      <c r="CQ290" s="401"/>
      <c r="CR290" s="393"/>
      <c r="CS290" s="402"/>
      <c r="CT290" s="386"/>
      <c r="CU290" s="397"/>
      <c r="CV290" s="386"/>
      <c r="CW290" s="387"/>
      <c r="CX290" s="399"/>
      <c r="CY290" s="396"/>
      <c r="CZ290" s="397"/>
      <c r="DA290" s="400"/>
      <c r="DB290" s="403"/>
      <c r="DC290" s="401"/>
      <c r="DD290" s="393"/>
      <c r="DE290" s="402"/>
      <c r="DF290" s="386"/>
      <c r="DG290" s="397"/>
      <c r="DH290" s="386"/>
      <c r="DI290" s="387"/>
      <c r="DJ290" s="399"/>
      <c r="DK290" s="396"/>
      <c r="DL290" s="397"/>
      <c r="DM290" s="400"/>
      <c r="DN290" s="403"/>
      <c r="DO290" s="401"/>
      <c r="DP290" s="393"/>
      <c r="DQ290" s="402"/>
      <c r="DR290" s="386"/>
      <c r="DS290" s="397"/>
      <c r="DT290" s="386"/>
      <c r="DU290" s="387"/>
      <c r="DV290" s="399"/>
      <c r="DW290" s="396"/>
      <c r="DX290" s="397"/>
      <c r="DY290" s="400"/>
      <c r="DZ290" s="403"/>
      <c r="EA290" s="401"/>
      <c r="EB290" s="393"/>
      <c r="EC290" s="402"/>
      <c r="ED290" s="386"/>
      <c r="EE290" s="397"/>
      <c r="EF290" s="386"/>
      <c r="EG290" s="387"/>
      <c r="EH290" s="399"/>
      <c r="EI290" s="396"/>
      <c r="EJ290" s="397"/>
      <c r="EK290" s="400"/>
      <c r="EL290" s="403"/>
      <c r="EM290" s="401"/>
      <c r="EN290" s="393"/>
      <c r="EO290" s="402"/>
      <c r="EP290" s="386"/>
      <c r="EQ290" s="397"/>
      <c r="ER290" s="415"/>
      <c r="ES290" s="387"/>
      <c r="ET290" s="388"/>
      <c r="EU290" s="396"/>
      <c r="EV290" s="397"/>
      <c r="EW290" s="400"/>
      <c r="EX290" s="403"/>
      <c r="EY290" s="401"/>
      <c r="EZ290" s="393"/>
      <c r="FA290" s="402"/>
      <c r="FB290" s="386"/>
      <c r="FC290" s="397"/>
      <c r="FD290" s="386"/>
      <c r="FE290" s="387"/>
      <c r="FF290" s="388"/>
      <c r="FG290" s="396"/>
      <c r="FH290" s="397"/>
      <c r="FI290" s="400"/>
      <c r="FJ290" s="403"/>
      <c r="FK290" s="401"/>
      <c r="FL290" s="393"/>
      <c r="FM290" s="402"/>
      <c r="FN290" s="386"/>
      <c r="FO290" s="397"/>
      <c r="FP290" s="386"/>
      <c r="FQ290" s="387"/>
      <c r="FR290" s="388"/>
      <c r="FS290" s="396"/>
      <c r="FT290" s="397"/>
      <c r="FU290" s="400"/>
      <c r="FV290" s="403"/>
      <c r="FW290" s="401"/>
      <c r="FX290" s="393"/>
      <c r="FY290" s="402"/>
      <c r="FZ290" s="386"/>
      <c r="GA290" s="397"/>
      <c r="GB290" s="386"/>
      <c r="GC290" s="387"/>
      <c r="GD290" s="388"/>
      <c r="GE290" s="396"/>
      <c r="GF290" s="397"/>
      <c r="GG290" s="400"/>
      <c r="GH290" s="403"/>
      <c r="GI290" s="401"/>
      <c r="GJ290" s="393"/>
      <c r="GK290" s="402"/>
      <c r="GL290" s="386"/>
      <c r="GM290" s="397"/>
      <c r="GN290" s="386"/>
      <c r="GO290" s="387"/>
      <c r="GP290" s="388"/>
      <c r="GQ290" s="396"/>
      <c r="GR290" s="397"/>
      <c r="GS290" s="390"/>
      <c r="GT290" s="391"/>
      <c r="GU290" s="392"/>
      <c r="GV290" s="393"/>
      <c r="GW290" s="394"/>
      <c r="GX290" s="386"/>
      <c r="GY290" s="395"/>
      <c r="GZ290" s="386"/>
      <c r="HA290" s="387"/>
      <c r="HB290" s="388"/>
      <c r="HC290" s="396"/>
      <c r="HD290" s="397"/>
      <c r="HE290" s="390"/>
      <c r="HF290" s="391"/>
      <c r="HG290" s="392"/>
      <c r="HH290" s="393"/>
      <c r="HI290" s="394"/>
      <c r="HJ290" s="386"/>
      <c r="HK290" s="397"/>
      <c r="HM290" s="387"/>
      <c r="HN290" s="388"/>
      <c r="HO290" s="396"/>
      <c r="HP290" s="389"/>
      <c r="HQ290" s="390"/>
      <c r="HR290" s="391"/>
      <c r="HS290" s="392"/>
      <c r="HT290" s="393"/>
      <c r="HU290" s="394"/>
      <c r="HV290" s="386"/>
      <c r="HW290" s="395"/>
      <c r="HY290" s="387"/>
      <c r="HZ290" s="388"/>
      <c r="IA290" s="375"/>
      <c r="IB290" s="375"/>
      <c r="IC290" s="390"/>
      <c r="ID290" s="391"/>
      <c r="IE290" s="392"/>
      <c r="IF290" s="393"/>
      <c r="IG290" s="394"/>
      <c r="IH290" s="386"/>
      <c r="II290" s="395"/>
      <c r="IK290" s="387">
        <f t="shared" si="749"/>
        <v>41997</v>
      </c>
      <c r="IL290" s="388" t="str">
        <f t="shared" ref="IL290" si="994">IF(IO290="","",IK$1)</f>
        <v>Abe II</v>
      </c>
      <c r="IM290" s="419">
        <v>41885</v>
      </c>
      <c r="IN290" s="419">
        <f t="shared" ref="IN290" si="995">IF(IO290="","",IK$3)</f>
        <v>41997</v>
      </c>
      <c r="IO290" s="390" t="str">
        <f t="shared" ref="IO290" si="996">IF(IV290="","",IF(ISNUMBER(SEARCH(":",IV290)),MID(IV290,FIND(":",IV290)+2,FIND("(",IV290)-FIND(":",IV290)-3),LEFT(IV290,FIND("(",IV290)-2)))</f>
        <v>Hakubun Shimomura</v>
      </c>
      <c r="IP290" s="391" t="str">
        <f t="shared" ref="IP290" si="997">IF(IV290="","",MID(IV290,FIND("(",IV290)+1,4))</f>
        <v>1954</v>
      </c>
      <c r="IQ290" s="392" t="str">
        <f t="shared" ref="IQ290" si="998">IF(ISNUMBER(SEARCH("*female*",IV290)),"female",IF(ISNUMBER(SEARCH("*male*",IV290)),"male",""))</f>
        <v>male</v>
      </c>
      <c r="IR290" s="393" t="s">
        <v>1335</v>
      </c>
      <c r="IS290" s="394" t="str">
        <f t="shared" ref="IS290" si="999">IF(IO290="","",(MID(IO290,(SEARCH("^^",SUBSTITUTE(IO290," ","^^",LEN(IO290)-LEN(SUBSTITUTE(IO290," ","")))))+1,99)&amp;"_"&amp;LEFT(IO290,FIND(" ",IO290)-1)&amp;"_"&amp;IP290))</f>
        <v>Shimomura_Hakubun_1954</v>
      </c>
      <c r="IT290" s="386"/>
      <c r="IU290" s="395"/>
      <c r="IV290" s="420" t="s">
        <v>1851</v>
      </c>
      <c r="IW290" s="387">
        <f t="shared" si="704"/>
        <v>43040</v>
      </c>
      <c r="IX290" s="388" t="str">
        <f t="shared" si="705"/>
        <v>Abe III</v>
      </c>
      <c r="IY290" s="396">
        <v>42284</v>
      </c>
      <c r="IZ290" s="396">
        <v>42585</v>
      </c>
      <c r="JA290" s="390" t="str">
        <f t="shared" si="708"/>
        <v>Hiroshi Hase</v>
      </c>
      <c r="JB290" s="391" t="str">
        <f t="shared" si="709"/>
        <v>1961</v>
      </c>
      <c r="JC290" s="392" t="str">
        <f t="shared" si="710"/>
        <v>male</v>
      </c>
      <c r="JD290" s="393" t="s">
        <v>1335</v>
      </c>
      <c r="JE290" s="394" t="str">
        <f t="shared" si="687"/>
        <v>Hase_Hiroshi_1961</v>
      </c>
      <c r="JF290" s="386" t="str">
        <f t="shared" si="712"/>
        <v/>
      </c>
      <c r="JG290" s="395"/>
      <c r="JH290" s="420" t="s">
        <v>1868</v>
      </c>
      <c r="JI290" s="387">
        <f t="shared" si="919"/>
        <v>44090</v>
      </c>
      <c r="JJ290" s="388" t="str">
        <f t="shared" si="920"/>
        <v>Abe IV</v>
      </c>
      <c r="JK290" s="419">
        <v>43375</v>
      </c>
      <c r="JL290" s="396">
        <v>43719</v>
      </c>
      <c r="JM290" s="390" t="str">
        <f t="shared" si="923"/>
        <v>Masahiko Shibayama</v>
      </c>
      <c r="JN290" s="391" t="str">
        <f t="shared" si="924"/>
        <v>1965</v>
      </c>
      <c r="JO290" s="392" t="str">
        <f t="shared" si="925"/>
        <v>male</v>
      </c>
      <c r="JP290" s="393" t="str">
        <f t="shared" si="926"/>
        <v>jp_ldp01</v>
      </c>
      <c r="JQ290" s="394" t="str">
        <f t="shared" si="927"/>
        <v>Shibayama_Masahiko_1965</v>
      </c>
      <c r="JR290" s="386" t="str">
        <f t="shared" si="928"/>
        <v/>
      </c>
      <c r="JS290" s="395"/>
      <c r="JT290" s="420" t="s">
        <v>2032</v>
      </c>
      <c r="JU290" s="387" t="str">
        <f t="shared" si="870"/>
        <v/>
      </c>
      <c r="JV290" s="388" t="str">
        <f t="shared" si="871"/>
        <v/>
      </c>
      <c r="JW290" s="419" t="str">
        <f t="shared" si="872"/>
        <v/>
      </c>
      <c r="JX290" s="396" t="str">
        <f t="shared" si="873"/>
        <v/>
      </c>
      <c r="JY290" s="390" t="str">
        <f t="shared" si="874"/>
        <v/>
      </c>
      <c r="JZ290" s="391" t="str">
        <f t="shared" si="875"/>
        <v/>
      </c>
      <c r="KA290" s="392" t="str">
        <f t="shared" si="876"/>
        <v/>
      </c>
      <c r="KB290" s="393" t="str">
        <f t="shared" si="877"/>
        <v/>
      </c>
      <c r="KC290" s="394" t="str">
        <f t="shared" si="878"/>
        <v/>
      </c>
      <c r="KD290" s="386" t="str">
        <f t="shared" si="879"/>
        <v/>
      </c>
      <c r="KE290" s="395"/>
      <c r="KF290" s="420"/>
      <c r="KG290" s="387" t="str">
        <f t="shared" si="849"/>
        <v/>
      </c>
      <c r="KH290" s="388" t="str">
        <f t="shared" si="850"/>
        <v/>
      </c>
      <c r="KI290" s="419" t="str">
        <f t="shared" si="851"/>
        <v/>
      </c>
      <c r="KJ290" s="396" t="str">
        <f t="shared" si="852"/>
        <v/>
      </c>
      <c r="KK290" s="390" t="str">
        <f t="shared" si="853"/>
        <v/>
      </c>
      <c r="KL290" s="391" t="str">
        <f t="shared" si="880"/>
        <v/>
      </c>
      <c r="KM290" s="392" t="str">
        <f t="shared" si="854"/>
        <v/>
      </c>
      <c r="KN290" s="393" t="str">
        <f t="shared" si="855"/>
        <v/>
      </c>
      <c r="KO290" s="394" t="str">
        <f t="shared" si="856"/>
        <v/>
      </c>
      <c r="KP290" s="386" t="str">
        <f t="shared" si="857"/>
        <v/>
      </c>
      <c r="KQ290" s="395"/>
      <c r="KR290" s="420"/>
    </row>
    <row r="291" spans="1:304" ht="13.5" customHeight="1">
      <c r="A291" s="385"/>
      <c r="B291" s="420" t="s">
        <v>1789</v>
      </c>
      <c r="E291" s="387"/>
      <c r="F291" s="399"/>
      <c r="G291" s="396"/>
      <c r="H291" s="397"/>
      <c r="I291" s="400"/>
      <c r="J291" s="403"/>
      <c r="K291" s="401"/>
      <c r="L291" s="393"/>
      <c r="M291" s="402"/>
      <c r="O291" s="397"/>
      <c r="Q291" s="387"/>
      <c r="R291" s="399"/>
      <c r="S291" s="396"/>
      <c r="T291" s="397"/>
      <c r="U291" s="400"/>
      <c r="V291" s="403"/>
      <c r="W291" s="401"/>
      <c r="X291" s="393"/>
      <c r="Y291" s="402"/>
      <c r="AA291" s="397"/>
      <c r="AB291" s="415"/>
      <c r="AC291" s="387"/>
      <c r="AD291" s="399"/>
      <c r="AE291" s="396"/>
      <c r="AF291" s="397"/>
      <c r="AG291" s="400"/>
      <c r="AH291" s="403"/>
      <c r="AI291" s="401"/>
      <c r="AJ291" s="393"/>
      <c r="AK291" s="402"/>
      <c r="AL291" s="386"/>
      <c r="AM291" s="397"/>
      <c r="AN291" s="386"/>
      <c r="AO291" s="387"/>
      <c r="AP291" s="399"/>
      <c r="AQ291" s="396"/>
      <c r="AR291" s="397"/>
      <c r="AS291" s="400"/>
      <c r="AT291" s="403"/>
      <c r="AU291" s="401"/>
      <c r="AV291" s="393"/>
      <c r="AW291" s="402"/>
      <c r="AX291" s="386"/>
      <c r="AY291" s="397"/>
      <c r="AZ291" s="386"/>
      <c r="BA291" s="387"/>
      <c r="BB291" s="399"/>
      <c r="BC291" s="396"/>
      <c r="BD291" s="397"/>
      <c r="BE291" s="400"/>
      <c r="BF291" s="403"/>
      <c r="BG291" s="401"/>
      <c r="BH291" s="393"/>
      <c r="BI291" s="402"/>
      <c r="BJ291" s="386"/>
      <c r="BK291" s="397"/>
      <c r="BL291" s="386"/>
      <c r="BM291" s="387"/>
      <c r="BN291" s="399"/>
      <c r="BO291" s="396"/>
      <c r="BP291" s="397"/>
      <c r="BQ291" s="400"/>
      <c r="BR291" s="403"/>
      <c r="BS291" s="401"/>
      <c r="BT291" s="393"/>
      <c r="BU291" s="402"/>
      <c r="BV291" s="386"/>
      <c r="BW291" s="397"/>
      <c r="BX291" s="386"/>
      <c r="BY291" s="387"/>
      <c r="BZ291" s="399"/>
      <c r="CA291" s="396"/>
      <c r="CB291" s="397"/>
      <c r="CC291" s="400"/>
      <c r="CD291" s="403"/>
      <c r="CE291" s="401"/>
      <c r="CF291" s="393"/>
      <c r="CG291" s="402"/>
      <c r="CH291" s="386"/>
      <c r="CI291" s="397"/>
      <c r="CJ291" s="386"/>
      <c r="CK291" s="387"/>
      <c r="CL291" s="399"/>
      <c r="CM291" s="396"/>
      <c r="CN291" s="397"/>
      <c r="CO291" s="400"/>
      <c r="CP291" s="403"/>
      <c r="CQ291" s="401"/>
      <c r="CR291" s="393"/>
      <c r="CS291" s="402"/>
      <c r="CT291" s="386"/>
      <c r="CU291" s="397"/>
      <c r="CV291" s="386"/>
      <c r="CW291" s="387"/>
      <c r="CX291" s="399"/>
      <c r="CY291" s="396"/>
      <c r="CZ291" s="397"/>
      <c r="DA291" s="400"/>
      <c r="DB291" s="403"/>
      <c r="DC291" s="401"/>
      <c r="DD291" s="393"/>
      <c r="DE291" s="402"/>
      <c r="DF291" s="386"/>
      <c r="DG291" s="397"/>
      <c r="DH291" s="386"/>
      <c r="DI291" s="387"/>
      <c r="DJ291" s="399"/>
      <c r="DK291" s="396"/>
      <c r="DL291" s="397"/>
      <c r="DM291" s="400"/>
      <c r="DN291" s="403"/>
      <c r="DO291" s="401"/>
      <c r="DP291" s="393"/>
      <c r="DQ291" s="402"/>
      <c r="DR291" s="386"/>
      <c r="DS291" s="397"/>
      <c r="DT291" s="386"/>
      <c r="DU291" s="387"/>
      <c r="DV291" s="399"/>
      <c r="DW291" s="396"/>
      <c r="DX291" s="397"/>
      <c r="DY291" s="400"/>
      <c r="DZ291" s="403"/>
      <c r="EA291" s="401"/>
      <c r="EB291" s="393"/>
      <c r="EC291" s="402"/>
      <c r="ED291" s="386"/>
      <c r="EE291" s="397"/>
      <c r="EF291" s="386"/>
      <c r="EG291" s="387"/>
      <c r="EH291" s="399"/>
      <c r="EI291" s="396"/>
      <c r="EJ291" s="397"/>
      <c r="EK291" s="400"/>
      <c r="EL291" s="403"/>
      <c r="EM291" s="401"/>
      <c r="EN291" s="393"/>
      <c r="EO291" s="402"/>
      <c r="EP291" s="386"/>
      <c r="EQ291" s="397"/>
      <c r="ER291" s="415"/>
      <c r="ES291" s="387"/>
      <c r="ET291" s="388"/>
      <c r="EU291" s="396"/>
      <c r="EV291" s="397"/>
      <c r="EW291" s="400"/>
      <c r="EX291" s="403"/>
      <c r="EY291" s="401"/>
      <c r="EZ291" s="393"/>
      <c r="FA291" s="402"/>
      <c r="FB291" s="386"/>
      <c r="FC291" s="397"/>
      <c r="FD291" s="386"/>
      <c r="FE291" s="387"/>
      <c r="FF291" s="388"/>
      <c r="FG291" s="396"/>
      <c r="FH291" s="397"/>
      <c r="FI291" s="400"/>
      <c r="FJ291" s="403"/>
      <c r="FK291" s="401"/>
      <c r="FL291" s="393"/>
      <c r="FM291" s="402"/>
      <c r="FN291" s="386"/>
      <c r="FO291" s="397"/>
      <c r="FP291" s="386"/>
      <c r="FQ291" s="387"/>
      <c r="FR291" s="388"/>
      <c r="FS291" s="396"/>
      <c r="FT291" s="397"/>
      <c r="FU291" s="400"/>
      <c r="FV291" s="403"/>
      <c r="FW291" s="401"/>
      <c r="FX291" s="393"/>
      <c r="FY291" s="402"/>
      <c r="FZ291" s="386"/>
      <c r="GA291" s="397"/>
      <c r="GB291" s="386"/>
      <c r="GC291" s="387"/>
      <c r="GD291" s="388"/>
      <c r="GE291" s="396"/>
      <c r="GF291" s="397"/>
      <c r="GG291" s="400"/>
      <c r="GH291" s="403"/>
      <c r="GI291" s="401"/>
      <c r="GJ291" s="393"/>
      <c r="GK291" s="402"/>
      <c r="GL291" s="386"/>
      <c r="GM291" s="397"/>
      <c r="GN291" s="386"/>
      <c r="GO291" s="387"/>
      <c r="GP291" s="388"/>
      <c r="GQ291" s="396"/>
      <c r="GR291" s="397"/>
      <c r="GS291" s="390"/>
      <c r="GT291" s="391"/>
      <c r="GU291" s="392"/>
      <c r="GV291" s="393"/>
      <c r="GW291" s="394"/>
      <c r="GX291" s="386"/>
      <c r="GY291" s="395"/>
      <c r="GZ291" s="386"/>
      <c r="HA291" s="387"/>
      <c r="HB291" s="388"/>
      <c r="HC291" s="396"/>
      <c r="HD291" s="397"/>
      <c r="HE291" s="390"/>
      <c r="HF291" s="391"/>
      <c r="HG291" s="392"/>
      <c r="HH291" s="393"/>
      <c r="HI291" s="394"/>
      <c r="HJ291" s="386"/>
      <c r="HK291" s="397"/>
      <c r="HM291" s="387"/>
      <c r="HN291" s="388"/>
      <c r="HO291" s="396"/>
      <c r="HP291" s="389"/>
      <c r="HQ291" s="390"/>
      <c r="HR291" s="391"/>
      <c r="HS291" s="392"/>
      <c r="HT291" s="393"/>
      <c r="HU291" s="394"/>
      <c r="HV291" s="386"/>
      <c r="HW291" s="395"/>
      <c r="HY291" s="387"/>
      <c r="HZ291" s="388"/>
      <c r="IA291" s="375"/>
      <c r="IB291" s="375"/>
      <c r="IC291" s="390"/>
      <c r="ID291" s="391"/>
      <c r="IE291" s="392"/>
      <c r="IF291" s="393"/>
      <c r="IG291" s="394"/>
      <c r="IH291" s="386"/>
      <c r="II291" s="395"/>
      <c r="IK291" s="387"/>
      <c r="IL291" s="388"/>
      <c r="IM291" s="419"/>
      <c r="IN291" s="419"/>
      <c r="IO291" s="390"/>
      <c r="IP291" s="391"/>
      <c r="IQ291" s="392"/>
      <c r="IR291" s="393"/>
      <c r="IS291" s="394"/>
      <c r="IT291" s="386"/>
      <c r="IU291" s="395"/>
      <c r="IV291" s="420"/>
      <c r="IW291" s="387">
        <f t="shared" ref="IW291:IW292" si="1000">IF(JA291="","",IW$3)</f>
        <v>43040</v>
      </c>
      <c r="IX291" s="388" t="str">
        <f t="shared" ref="IX291:IX292" si="1001">IF(JA291="","",IW$1)</f>
        <v>Abe III</v>
      </c>
      <c r="IY291" s="396">
        <v>42585</v>
      </c>
      <c r="IZ291" s="396">
        <v>42950</v>
      </c>
      <c r="JA291" s="390" t="str">
        <f t="shared" ref="JA291:JA292" si="1002">IF(JH291="","",IF(ISNUMBER(SEARCH(":",JH291)),MID(JH291,FIND(":",JH291)+2,FIND("(",JH291)-FIND(":",JH291)-3),LEFT(JH291,FIND("(",JH291)-2)))</f>
        <v>Hirozaku Matsuno</v>
      </c>
      <c r="JB291" s="391" t="str">
        <f t="shared" ref="JB291:JB292" si="1003">IF(JH291="","",MID(JH291,FIND("(",JH291)+1,4))</f>
        <v>1962</v>
      </c>
      <c r="JC291" s="392" t="str">
        <f t="shared" ref="JC291:JC292" si="1004">IF(ISNUMBER(SEARCH("*female*",JH291)),"female",IF(ISNUMBER(SEARCH("*male*",JH291)),"male",""))</f>
        <v>male</v>
      </c>
      <c r="JD291" s="393" t="s">
        <v>1335</v>
      </c>
      <c r="JE291" s="394" t="str">
        <f t="shared" si="687"/>
        <v>Matsuno_Hirozaku_1962</v>
      </c>
      <c r="JF291" s="386" t="str">
        <f t="shared" si="712"/>
        <v/>
      </c>
      <c r="JG291" s="395"/>
      <c r="JH291" s="420" t="s">
        <v>1880</v>
      </c>
      <c r="JI291" s="387">
        <f t="shared" si="919"/>
        <v>44090</v>
      </c>
      <c r="JJ291" s="388" t="str">
        <f t="shared" si="920"/>
        <v>Abe IV</v>
      </c>
      <c r="JK291" s="396">
        <v>43719</v>
      </c>
      <c r="JL291" s="396">
        <f t="shared" si="922"/>
        <v>44090</v>
      </c>
      <c r="JM291" s="390" t="str">
        <f t="shared" si="923"/>
        <v>Koichi Hagiuda</v>
      </c>
      <c r="JN291" s="391" t="str">
        <f t="shared" si="924"/>
        <v>1963</v>
      </c>
      <c r="JO291" s="392" t="str">
        <f t="shared" si="925"/>
        <v>male</v>
      </c>
      <c r="JP291" s="393" t="str">
        <f t="shared" si="926"/>
        <v>jp_ldp01</v>
      </c>
      <c r="JQ291" s="394" t="str">
        <f t="shared" si="927"/>
        <v>Hagiuda_Koichi_1963</v>
      </c>
      <c r="JR291" s="386" t="str">
        <f t="shared" si="928"/>
        <v/>
      </c>
      <c r="JS291" s="395"/>
      <c r="JT291" s="420" t="s">
        <v>2067</v>
      </c>
      <c r="JU291" s="387" t="str">
        <f t="shared" si="870"/>
        <v/>
      </c>
      <c r="JV291" s="388" t="str">
        <f t="shared" si="871"/>
        <v/>
      </c>
      <c r="JW291" s="419" t="str">
        <f t="shared" si="872"/>
        <v/>
      </c>
      <c r="JX291" s="396" t="str">
        <f t="shared" si="873"/>
        <v/>
      </c>
      <c r="JY291" s="390" t="str">
        <f t="shared" si="874"/>
        <v/>
      </c>
      <c r="JZ291" s="391" t="str">
        <f t="shared" si="875"/>
        <v/>
      </c>
      <c r="KA291" s="392" t="str">
        <f t="shared" si="876"/>
        <v/>
      </c>
      <c r="KB291" s="393" t="str">
        <f t="shared" si="877"/>
        <v/>
      </c>
      <c r="KC291" s="394" t="str">
        <f t="shared" si="878"/>
        <v/>
      </c>
      <c r="KD291" s="386" t="str">
        <f t="shared" si="879"/>
        <v/>
      </c>
      <c r="KE291" s="395"/>
      <c r="KF291" s="420"/>
      <c r="KG291" s="387" t="str">
        <f t="shared" si="849"/>
        <v/>
      </c>
      <c r="KH291" s="388" t="str">
        <f t="shared" si="850"/>
        <v/>
      </c>
      <c r="KI291" s="419" t="str">
        <f t="shared" si="851"/>
        <v/>
      </c>
      <c r="KJ291" s="396" t="str">
        <f t="shared" si="852"/>
        <v/>
      </c>
      <c r="KK291" s="390" t="str">
        <f t="shared" si="853"/>
        <v/>
      </c>
      <c r="KL291" s="391" t="str">
        <f t="shared" si="880"/>
        <v/>
      </c>
      <c r="KM291" s="392" t="str">
        <f t="shared" si="854"/>
        <v/>
      </c>
      <c r="KN291" s="393" t="str">
        <f t="shared" si="855"/>
        <v/>
      </c>
      <c r="KO291" s="394" t="str">
        <f t="shared" si="856"/>
        <v/>
      </c>
      <c r="KP291" s="386" t="str">
        <f t="shared" si="857"/>
        <v/>
      </c>
      <c r="KQ291" s="395"/>
      <c r="KR291" s="420"/>
    </row>
    <row r="292" spans="1:304" ht="13.5" customHeight="1">
      <c r="A292" s="385"/>
      <c r="B292" s="420" t="s">
        <v>1789</v>
      </c>
      <c r="E292" s="387"/>
      <c r="F292" s="399"/>
      <c r="G292" s="396"/>
      <c r="H292" s="397"/>
      <c r="I292" s="400"/>
      <c r="J292" s="403"/>
      <c r="K292" s="401"/>
      <c r="L292" s="393"/>
      <c r="M292" s="402"/>
      <c r="O292" s="397"/>
      <c r="Q292" s="387"/>
      <c r="R292" s="399"/>
      <c r="S292" s="396"/>
      <c r="T292" s="397"/>
      <c r="U292" s="400"/>
      <c r="V292" s="403"/>
      <c r="W292" s="401"/>
      <c r="X292" s="393"/>
      <c r="Y292" s="402"/>
      <c r="AA292" s="397"/>
      <c r="AB292" s="415"/>
      <c r="AC292" s="387"/>
      <c r="AD292" s="399"/>
      <c r="AE292" s="396"/>
      <c r="AF292" s="397"/>
      <c r="AG292" s="400"/>
      <c r="AH292" s="403"/>
      <c r="AI292" s="401"/>
      <c r="AJ292" s="393"/>
      <c r="AK292" s="402"/>
      <c r="AL292" s="386"/>
      <c r="AM292" s="397"/>
      <c r="AN292" s="386"/>
      <c r="AO292" s="387"/>
      <c r="AP292" s="399"/>
      <c r="AQ292" s="396"/>
      <c r="AR292" s="397"/>
      <c r="AS292" s="400"/>
      <c r="AT292" s="403"/>
      <c r="AU292" s="401"/>
      <c r="AV292" s="393"/>
      <c r="AW292" s="402"/>
      <c r="AX292" s="386"/>
      <c r="AY292" s="397"/>
      <c r="AZ292" s="386"/>
      <c r="BA292" s="387"/>
      <c r="BB292" s="399"/>
      <c r="BC292" s="396"/>
      <c r="BD292" s="397"/>
      <c r="BE292" s="400"/>
      <c r="BF292" s="403"/>
      <c r="BG292" s="401"/>
      <c r="BH292" s="393"/>
      <c r="BI292" s="402"/>
      <c r="BJ292" s="386"/>
      <c r="BK292" s="397"/>
      <c r="BL292" s="386"/>
      <c r="BM292" s="387"/>
      <c r="BN292" s="399"/>
      <c r="BO292" s="396"/>
      <c r="BP292" s="397"/>
      <c r="BQ292" s="400"/>
      <c r="BR292" s="403"/>
      <c r="BS292" s="401"/>
      <c r="BT292" s="393"/>
      <c r="BU292" s="402"/>
      <c r="BV292" s="386"/>
      <c r="BW292" s="397"/>
      <c r="BX292" s="386"/>
      <c r="BY292" s="387"/>
      <c r="BZ292" s="399"/>
      <c r="CA292" s="396"/>
      <c r="CB292" s="397"/>
      <c r="CC292" s="400"/>
      <c r="CD292" s="403"/>
      <c r="CE292" s="401"/>
      <c r="CF292" s="393"/>
      <c r="CG292" s="402"/>
      <c r="CH292" s="386"/>
      <c r="CI292" s="397"/>
      <c r="CJ292" s="386"/>
      <c r="CK292" s="387"/>
      <c r="CL292" s="399"/>
      <c r="CM292" s="396"/>
      <c r="CN292" s="397"/>
      <c r="CO292" s="400"/>
      <c r="CP292" s="403"/>
      <c r="CQ292" s="401"/>
      <c r="CR292" s="393"/>
      <c r="CS292" s="402"/>
      <c r="CT292" s="386"/>
      <c r="CU292" s="397"/>
      <c r="CV292" s="386"/>
      <c r="CW292" s="387"/>
      <c r="CX292" s="399"/>
      <c r="CY292" s="396"/>
      <c r="CZ292" s="397"/>
      <c r="DA292" s="400"/>
      <c r="DB292" s="403"/>
      <c r="DC292" s="401"/>
      <c r="DD292" s="393"/>
      <c r="DE292" s="402"/>
      <c r="DF292" s="386"/>
      <c r="DG292" s="397"/>
      <c r="DH292" s="386"/>
      <c r="DI292" s="387"/>
      <c r="DJ292" s="399"/>
      <c r="DK292" s="396"/>
      <c r="DL292" s="397"/>
      <c r="DM292" s="400"/>
      <c r="DN292" s="403"/>
      <c r="DO292" s="401"/>
      <c r="DP292" s="393"/>
      <c r="DQ292" s="402"/>
      <c r="DR292" s="386"/>
      <c r="DS292" s="397"/>
      <c r="DT292" s="386"/>
      <c r="DU292" s="387"/>
      <c r="DV292" s="399"/>
      <c r="DW292" s="396"/>
      <c r="DX292" s="397"/>
      <c r="DY292" s="400"/>
      <c r="DZ292" s="403"/>
      <c r="EA292" s="401"/>
      <c r="EB292" s="393"/>
      <c r="EC292" s="402"/>
      <c r="ED292" s="386"/>
      <c r="EE292" s="397"/>
      <c r="EF292" s="386"/>
      <c r="EG292" s="387"/>
      <c r="EH292" s="399"/>
      <c r="EI292" s="396"/>
      <c r="EJ292" s="397"/>
      <c r="EK292" s="400"/>
      <c r="EL292" s="403"/>
      <c r="EM292" s="401"/>
      <c r="EN292" s="393"/>
      <c r="EO292" s="402"/>
      <c r="EP292" s="386"/>
      <c r="EQ292" s="397"/>
      <c r="ER292" s="415"/>
      <c r="ES292" s="387"/>
      <c r="ET292" s="388"/>
      <c r="EU292" s="396"/>
      <c r="EV292" s="397"/>
      <c r="EW292" s="400"/>
      <c r="EX292" s="403"/>
      <c r="EY292" s="401"/>
      <c r="EZ292" s="393"/>
      <c r="FA292" s="402"/>
      <c r="FB292" s="386"/>
      <c r="FC292" s="397"/>
      <c r="FD292" s="386"/>
      <c r="FE292" s="387"/>
      <c r="FF292" s="388"/>
      <c r="FG292" s="396"/>
      <c r="FH292" s="397"/>
      <c r="FI292" s="400"/>
      <c r="FJ292" s="403"/>
      <c r="FK292" s="401"/>
      <c r="FL292" s="393"/>
      <c r="FM292" s="402"/>
      <c r="FN292" s="386"/>
      <c r="FO292" s="397"/>
      <c r="FP292" s="386"/>
      <c r="FQ292" s="387"/>
      <c r="FR292" s="388"/>
      <c r="FS292" s="396"/>
      <c r="FT292" s="397"/>
      <c r="FU292" s="400"/>
      <c r="FV292" s="403"/>
      <c r="FW292" s="401"/>
      <c r="FX292" s="393"/>
      <c r="FY292" s="402"/>
      <c r="FZ292" s="386"/>
      <c r="GA292" s="397"/>
      <c r="GB292" s="386"/>
      <c r="GC292" s="387"/>
      <c r="GD292" s="388"/>
      <c r="GE292" s="396"/>
      <c r="GF292" s="397"/>
      <c r="GG292" s="400"/>
      <c r="GH292" s="403"/>
      <c r="GI292" s="401"/>
      <c r="GJ292" s="393"/>
      <c r="GK292" s="402"/>
      <c r="GL292" s="386"/>
      <c r="GM292" s="397"/>
      <c r="GN292" s="386"/>
      <c r="GO292" s="387"/>
      <c r="GP292" s="388"/>
      <c r="GQ292" s="396"/>
      <c r="GR292" s="397"/>
      <c r="GS292" s="390"/>
      <c r="GT292" s="391"/>
      <c r="GU292" s="392"/>
      <c r="GV292" s="393"/>
      <c r="GW292" s="394"/>
      <c r="GX292" s="386"/>
      <c r="GY292" s="395"/>
      <c r="GZ292" s="386"/>
      <c r="HA292" s="387"/>
      <c r="HB292" s="388"/>
      <c r="HC292" s="396"/>
      <c r="HD292" s="397"/>
      <c r="HE292" s="390"/>
      <c r="HF292" s="391"/>
      <c r="HG292" s="392"/>
      <c r="HH292" s="393"/>
      <c r="HI292" s="394"/>
      <c r="HJ292" s="386"/>
      <c r="HK292" s="397"/>
      <c r="HM292" s="387"/>
      <c r="HN292" s="388"/>
      <c r="HO292" s="396"/>
      <c r="HP292" s="389"/>
      <c r="HQ292" s="390"/>
      <c r="HR292" s="391"/>
      <c r="HS292" s="392"/>
      <c r="HT292" s="393"/>
      <c r="HU292" s="394"/>
      <c r="HV292" s="386"/>
      <c r="HW292" s="395"/>
      <c r="HY292" s="387"/>
      <c r="HZ292" s="388"/>
      <c r="IA292" s="375"/>
      <c r="IB292" s="375"/>
      <c r="IC292" s="390"/>
      <c r="ID292" s="391"/>
      <c r="IE292" s="392"/>
      <c r="IF292" s="393"/>
      <c r="IG292" s="394"/>
      <c r="IH292" s="386"/>
      <c r="II292" s="395"/>
      <c r="IK292" s="387"/>
      <c r="IL292" s="388"/>
      <c r="IM292" s="419"/>
      <c r="IN292" s="419"/>
      <c r="IO292" s="390"/>
      <c r="IP292" s="391"/>
      <c r="IQ292" s="392"/>
      <c r="IR292" s="393"/>
      <c r="IS292" s="394"/>
      <c r="IT292" s="386"/>
      <c r="IU292" s="395"/>
      <c r="IV292" s="420"/>
      <c r="IW292" s="387">
        <f t="shared" si="1000"/>
        <v>43040</v>
      </c>
      <c r="IX292" s="388" t="str">
        <f t="shared" si="1001"/>
        <v>Abe III</v>
      </c>
      <c r="IY292" s="419">
        <v>42950</v>
      </c>
      <c r="IZ292" s="396">
        <f t="shared" ref="IZ292" si="1005">IF(JA292="","",IW$3)</f>
        <v>43040</v>
      </c>
      <c r="JA292" s="390" t="str">
        <f t="shared" si="1002"/>
        <v>Yoshimasa Hayashi</v>
      </c>
      <c r="JB292" s="391" t="str">
        <f t="shared" si="1003"/>
        <v>1961</v>
      </c>
      <c r="JC292" s="392" t="str">
        <f t="shared" si="1004"/>
        <v>male</v>
      </c>
      <c r="JD292" s="393" t="str">
        <f t="shared" ref="JD292" si="1006">IF(JH292="","",IF(ISERROR(MID(JH292,FIND("male,",JH292)+6,(FIND(")",JH292)-(FIND("male,",JH292)+6))))=TRUE,"missing/error",MID(JH292,FIND("male,",JH292)+6,(FIND(")",JH292)-(FIND("male,",JH292)+6)))))</f>
        <v>jp_ldp01</v>
      </c>
      <c r="JE292" s="394" t="str">
        <f t="shared" ref="JE292" si="1007">IF(JA292="","",(MID(JA292,(SEARCH("^^",SUBSTITUTE(JA292," ","^^",LEN(JA292)-LEN(SUBSTITUTE(JA292," ","")))))+1,99)&amp;"_"&amp;LEFT(JA292,FIND(" ",JA292)-1)&amp;"_"&amp;JB292))</f>
        <v>Hayashi_Yoshimasa_1961</v>
      </c>
      <c r="JF292" s="386" t="str">
        <f t="shared" ref="JF292" si="1008">IF(JH292="","",IF((LEN(JH292)-LEN(SUBSTITUTE(JH292,"male","")))/LEN("male")&gt;1,"!",IF(RIGHT(JH292,1)=")","",IF(RIGHT(JH292,2)=") ","",IF(RIGHT(JH292,2)=").","","!!")))))</f>
        <v/>
      </c>
      <c r="JG292" s="395"/>
      <c r="JH292" s="420" t="s">
        <v>2011</v>
      </c>
      <c r="JI292" s="387" t="str">
        <f t="shared" si="919"/>
        <v/>
      </c>
      <c r="JJ292" s="388" t="str">
        <f t="shared" si="920"/>
        <v/>
      </c>
      <c r="JK292" s="419" t="str">
        <f t="shared" si="921"/>
        <v/>
      </c>
      <c r="JL292" s="396" t="str">
        <f t="shared" si="922"/>
        <v/>
      </c>
      <c r="JM292" s="390" t="str">
        <f t="shared" si="923"/>
        <v/>
      </c>
      <c r="JN292" s="391" t="str">
        <f t="shared" si="924"/>
        <v/>
      </c>
      <c r="JO292" s="392" t="str">
        <f t="shared" si="925"/>
        <v/>
      </c>
      <c r="JP292" s="393" t="str">
        <f t="shared" si="926"/>
        <v/>
      </c>
      <c r="JQ292" s="394" t="str">
        <f t="shared" si="927"/>
        <v/>
      </c>
      <c r="JR292" s="386" t="str">
        <f t="shared" si="928"/>
        <v/>
      </c>
      <c r="JS292" s="395"/>
      <c r="JT292" s="420" t="s">
        <v>292</v>
      </c>
      <c r="JU292" s="387" t="str">
        <f t="shared" si="870"/>
        <v/>
      </c>
      <c r="JV292" s="388" t="str">
        <f t="shared" si="871"/>
        <v/>
      </c>
      <c r="JW292" s="419" t="str">
        <f t="shared" si="872"/>
        <v/>
      </c>
      <c r="JX292" s="396" t="str">
        <f t="shared" si="873"/>
        <v/>
      </c>
      <c r="JY292" s="390" t="str">
        <f t="shared" si="874"/>
        <v/>
      </c>
      <c r="JZ292" s="391" t="str">
        <f t="shared" si="875"/>
        <v/>
      </c>
      <c r="KA292" s="392" t="str">
        <f t="shared" si="876"/>
        <v/>
      </c>
      <c r="KB292" s="393" t="str">
        <f t="shared" si="877"/>
        <v/>
      </c>
      <c r="KC292" s="394" t="str">
        <f t="shared" si="878"/>
        <v/>
      </c>
      <c r="KD292" s="386" t="str">
        <f t="shared" si="879"/>
        <v/>
      </c>
      <c r="KE292" s="395"/>
      <c r="KF292" s="420"/>
      <c r="KG292" s="387" t="str">
        <f t="shared" si="849"/>
        <v/>
      </c>
      <c r="KH292" s="388" t="str">
        <f t="shared" si="850"/>
        <v/>
      </c>
      <c r="KI292" s="419" t="str">
        <f t="shared" si="851"/>
        <v/>
      </c>
      <c r="KJ292" s="396" t="str">
        <f t="shared" si="852"/>
        <v/>
      </c>
      <c r="KK292" s="390" t="str">
        <f t="shared" si="853"/>
        <v/>
      </c>
      <c r="KL292" s="391" t="str">
        <f t="shared" si="880"/>
        <v/>
      </c>
      <c r="KM292" s="392" t="str">
        <f t="shared" si="854"/>
        <v/>
      </c>
      <c r="KN292" s="393" t="str">
        <f t="shared" si="855"/>
        <v/>
      </c>
      <c r="KO292" s="394" t="str">
        <f t="shared" si="856"/>
        <v/>
      </c>
      <c r="KP292" s="386" t="str">
        <f t="shared" si="857"/>
        <v/>
      </c>
      <c r="KQ292" s="395"/>
      <c r="KR292" s="420"/>
    </row>
    <row r="293" spans="1:304" ht="13.5" customHeight="1">
      <c r="A293" s="385"/>
      <c r="B293" s="420" t="s">
        <v>1799</v>
      </c>
      <c r="E293" s="387"/>
      <c r="F293" s="399"/>
      <c r="G293" s="396"/>
      <c r="H293" s="397"/>
      <c r="I293" s="400"/>
      <c r="J293" s="403"/>
      <c r="K293" s="401"/>
      <c r="L293" s="393"/>
      <c r="M293" s="402"/>
      <c r="O293" s="397"/>
      <c r="Q293" s="387"/>
      <c r="R293" s="399"/>
      <c r="S293" s="396"/>
      <c r="T293" s="397"/>
      <c r="U293" s="400"/>
      <c r="V293" s="403"/>
      <c r="W293" s="401"/>
      <c r="X293" s="393"/>
      <c r="Y293" s="402"/>
      <c r="AA293" s="397"/>
      <c r="AB293" s="415"/>
      <c r="AC293" s="387"/>
      <c r="AD293" s="399"/>
      <c r="AE293" s="396"/>
      <c r="AF293" s="397"/>
      <c r="AG293" s="400"/>
      <c r="AH293" s="403"/>
      <c r="AI293" s="401"/>
      <c r="AJ293" s="393"/>
      <c r="AK293" s="402"/>
      <c r="AL293" s="386"/>
      <c r="AM293" s="397"/>
      <c r="AN293" s="386"/>
      <c r="AO293" s="387"/>
      <c r="AP293" s="399"/>
      <c r="AQ293" s="396"/>
      <c r="AR293" s="397"/>
      <c r="AS293" s="400"/>
      <c r="AT293" s="403"/>
      <c r="AU293" s="401"/>
      <c r="AV293" s="393"/>
      <c r="AW293" s="402"/>
      <c r="AX293" s="386"/>
      <c r="AY293" s="397"/>
      <c r="AZ293" s="386"/>
      <c r="BA293" s="387"/>
      <c r="BB293" s="399"/>
      <c r="BC293" s="396"/>
      <c r="BD293" s="397"/>
      <c r="BE293" s="400"/>
      <c r="BF293" s="403"/>
      <c r="BG293" s="401"/>
      <c r="BH293" s="393"/>
      <c r="BI293" s="402"/>
      <c r="BJ293" s="386"/>
      <c r="BK293" s="397"/>
      <c r="BL293" s="386"/>
      <c r="BM293" s="387"/>
      <c r="BN293" s="399"/>
      <c r="BO293" s="396"/>
      <c r="BP293" s="397"/>
      <c r="BQ293" s="400"/>
      <c r="BR293" s="403"/>
      <c r="BS293" s="401"/>
      <c r="BT293" s="393"/>
      <c r="BU293" s="402"/>
      <c r="BV293" s="386"/>
      <c r="BW293" s="397"/>
      <c r="BX293" s="386"/>
      <c r="BY293" s="387"/>
      <c r="BZ293" s="399"/>
      <c r="CA293" s="396"/>
      <c r="CB293" s="397"/>
      <c r="CC293" s="400"/>
      <c r="CD293" s="403"/>
      <c r="CE293" s="401"/>
      <c r="CF293" s="393"/>
      <c r="CG293" s="402"/>
      <c r="CH293" s="386"/>
      <c r="CI293" s="397"/>
      <c r="CJ293" s="386"/>
      <c r="CK293" s="387"/>
      <c r="CL293" s="399"/>
      <c r="CM293" s="396"/>
      <c r="CN293" s="397"/>
      <c r="CO293" s="400"/>
      <c r="CP293" s="403"/>
      <c r="CQ293" s="401"/>
      <c r="CR293" s="393"/>
      <c r="CS293" s="402"/>
      <c r="CT293" s="386"/>
      <c r="CU293" s="397"/>
      <c r="CV293" s="386"/>
      <c r="CW293" s="387"/>
      <c r="CX293" s="399"/>
      <c r="CY293" s="396"/>
      <c r="CZ293" s="397"/>
      <c r="DA293" s="400"/>
      <c r="DB293" s="403"/>
      <c r="DC293" s="401"/>
      <c r="DD293" s="393"/>
      <c r="DE293" s="402"/>
      <c r="DF293" s="386"/>
      <c r="DG293" s="397"/>
      <c r="DH293" s="386"/>
      <c r="DI293" s="387"/>
      <c r="DJ293" s="399"/>
      <c r="DK293" s="396"/>
      <c r="DL293" s="397"/>
      <c r="DM293" s="400"/>
      <c r="DN293" s="403"/>
      <c r="DO293" s="401"/>
      <c r="DP293" s="393"/>
      <c r="DQ293" s="402"/>
      <c r="DR293" s="386"/>
      <c r="DS293" s="397"/>
      <c r="DT293" s="386"/>
      <c r="DU293" s="387"/>
      <c r="DV293" s="399"/>
      <c r="DW293" s="396"/>
      <c r="DX293" s="397"/>
      <c r="DY293" s="400"/>
      <c r="DZ293" s="403"/>
      <c r="EA293" s="401"/>
      <c r="EB293" s="393"/>
      <c r="EC293" s="402"/>
      <c r="ED293" s="386"/>
      <c r="EE293" s="397"/>
      <c r="EF293" s="386"/>
      <c r="EG293" s="387"/>
      <c r="EH293" s="399"/>
      <c r="EI293" s="396"/>
      <c r="EJ293" s="397"/>
      <c r="EK293" s="400"/>
      <c r="EL293" s="403"/>
      <c r="EM293" s="401"/>
      <c r="EN293" s="393"/>
      <c r="EO293" s="402"/>
      <c r="EP293" s="386"/>
      <c r="EQ293" s="397"/>
      <c r="ER293" s="415"/>
      <c r="ES293" s="387"/>
      <c r="ET293" s="388"/>
      <c r="EU293" s="396"/>
      <c r="EV293" s="397"/>
      <c r="EW293" s="400"/>
      <c r="EX293" s="403"/>
      <c r="EY293" s="401"/>
      <c r="EZ293" s="393"/>
      <c r="FA293" s="402"/>
      <c r="FB293" s="386"/>
      <c r="FC293" s="397"/>
      <c r="FD293" s="386"/>
      <c r="FE293" s="387"/>
      <c r="FF293" s="388"/>
      <c r="FG293" s="396"/>
      <c r="FH293" s="397"/>
      <c r="FI293" s="400"/>
      <c r="FJ293" s="403"/>
      <c r="FK293" s="401"/>
      <c r="FL293" s="393"/>
      <c r="FM293" s="402"/>
      <c r="FN293" s="386"/>
      <c r="FO293" s="397"/>
      <c r="FP293" s="386"/>
      <c r="FQ293" s="387"/>
      <c r="FR293" s="388"/>
      <c r="FS293" s="396"/>
      <c r="FT293" s="397"/>
      <c r="FU293" s="400"/>
      <c r="FV293" s="403"/>
      <c r="FW293" s="401"/>
      <c r="FX293" s="393"/>
      <c r="FY293" s="402"/>
      <c r="FZ293" s="386"/>
      <c r="GA293" s="397"/>
      <c r="GB293" s="386"/>
      <c r="GC293" s="387"/>
      <c r="GD293" s="388"/>
      <c r="GE293" s="396"/>
      <c r="GF293" s="397"/>
      <c r="GG293" s="400"/>
      <c r="GH293" s="403"/>
      <c r="GI293" s="401"/>
      <c r="GJ293" s="393"/>
      <c r="GK293" s="402"/>
      <c r="GL293" s="386"/>
      <c r="GM293" s="397"/>
      <c r="GN293" s="386"/>
      <c r="GO293" s="387"/>
      <c r="GP293" s="388"/>
      <c r="GQ293" s="396"/>
      <c r="GR293" s="397"/>
      <c r="GS293" s="390"/>
      <c r="GT293" s="391"/>
      <c r="GU293" s="392"/>
      <c r="GV293" s="393"/>
      <c r="GW293" s="394"/>
      <c r="GX293" s="386"/>
      <c r="GY293" s="395"/>
      <c r="GZ293" s="386"/>
      <c r="HA293" s="387"/>
      <c r="HB293" s="388"/>
      <c r="HC293" s="396"/>
      <c r="HD293" s="397"/>
      <c r="HE293" s="390"/>
      <c r="HF293" s="391"/>
      <c r="HG293" s="392"/>
      <c r="HH293" s="393"/>
      <c r="HI293" s="394"/>
      <c r="HJ293" s="386"/>
      <c r="HK293" s="397"/>
      <c r="HM293" s="387"/>
      <c r="HN293" s="388"/>
      <c r="HO293" s="396"/>
      <c r="HP293" s="389"/>
      <c r="HQ293" s="390"/>
      <c r="HR293" s="391"/>
      <c r="HS293" s="392"/>
      <c r="HT293" s="393"/>
      <c r="HU293" s="394"/>
      <c r="HV293" s="386"/>
      <c r="HW293" s="395"/>
      <c r="HY293" s="387"/>
      <c r="HZ293" s="388"/>
      <c r="IA293" s="375"/>
      <c r="IB293" s="375"/>
      <c r="IC293" s="390"/>
      <c r="ID293" s="391"/>
      <c r="IE293" s="392"/>
      <c r="IF293" s="393"/>
      <c r="IG293" s="394"/>
      <c r="IH293" s="386"/>
      <c r="II293" s="395"/>
      <c r="IK293" s="387">
        <f t="shared" ref="IK293:IK294" si="1009">IF(IO293="","",IK$3)</f>
        <v>41997</v>
      </c>
      <c r="IL293" s="388" t="s">
        <v>371</v>
      </c>
      <c r="IM293" s="419">
        <v>41530</v>
      </c>
      <c r="IN293" s="419">
        <v>41885</v>
      </c>
      <c r="IO293" s="390" t="s">
        <v>1511</v>
      </c>
      <c r="IP293" s="391" t="s">
        <v>619</v>
      </c>
      <c r="IQ293" s="392" t="s">
        <v>615</v>
      </c>
      <c r="IR293" s="393" t="s">
        <v>1335</v>
      </c>
      <c r="IS293" s="394" t="s">
        <v>1512</v>
      </c>
      <c r="IT293" s="386" t="s">
        <v>292</v>
      </c>
      <c r="IU293" s="395"/>
      <c r="IV293" s="420" t="s">
        <v>292</v>
      </c>
      <c r="IW293" s="387">
        <f t="shared" ref="IW293" si="1010">IF(JA293="","",IW$3)</f>
        <v>43040</v>
      </c>
      <c r="IX293" s="388" t="str">
        <f t="shared" ref="IX293" si="1011">IF(JA293="","",IW$1)</f>
        <v>Abe III</v>
      </c>
      <c r="IY293" s="419">
        <f t="shared" ref="IY293" si="1012">IF(JA293="","",IW$2)</f>
        <v>41997</v>
      </c>
      <c r="IZ293" s="396">
        <v>42180</v>
      </c>
      <c r="JA293" s="390" t="str">
        <f t="shared" ref="JA293" si="1013">IF(JH293="","",IF(ISNUMBER(SEARCH(":",JH293)),MID(JH293,FIND(":",JH293)+2,FIND("(",JH293)-FIND(":",JH293)-3),LEFT(JH293,FIND("(",JH293)-2)))</f>
        <v>Hakubun Shimomura</v>
      </c>
      <c r="JB293" s="391" t="str">
        <f t="shared" ref="JB293" si="1014">IF(JH293="","",MID(JH293,FIND("(",JH293)+1,4))</f>
        <v>1954</v>
      </c>
      <c r="JC293" s="392" t="str">
        <f t="shared" ref="JC293" si="1015">IF(ISNUMBER(SEARCH("*female*",JH293)),"female",IF(ISNUMBER(SEARCH("*male*",JH293)),"male",""))</f>
        <v>male</v>
      </c>
      <c r="JD293" s="393" t="s">
        <v>1335</v>
      </c>
      <c r="JE293" s="394" t="str">
        <f t="shared" si="687"/>
        <v>Shimomura_Hakubun_1954</v>
      </c>
      <c r="JF293" s="386"/>
      <c r="JG293" s="395"/>
      <c r="JH293" s="420" t="s">
        <v>1834</v>
      </c>
      <c r="JI293" s="387">
        <f t="shared" si="919"/>
        <v>44090</v>
      </c>
      <c r="JJ293" s="388" t="str">
        <f t="shared" si="920"/>
        <v>Abe IV</v>
      </c>
      <c r="JK293" s="419">
        <f t="shared" si="921"/>
        <v>43040</v>
      </c>
      <c r="JL293" s="396">
        <v>43375</v>
      </c>
      <c r="JM293" s="390" t="str">
        <f t="shared" si="923"/>
        <v>Shunichi Suzuki</v>
      </c>
      <c r="JN293" s="391" t="str">
        <f t="shared" si="924"/>
        <v>1953</v>
      </c>
      <c r="JO293" s="392" t="str">
        <f t="shared" si="925"/>
        <v>male</v>
      </c>
      <c r="JP293" s="393" t="str">
        <f t="shared" si="926"/>
        <v>jp_ldp01</v>
      </c>
      <c r="JQ293" s="394" t="str">
        <f t="shared" si="927"/>
        <v>Suzuki_Shunichi_1953</v>
      </c>
      <c r="JR293" s="386" t="str">
        <f t="shared" si="928"/>
        <v/>
      </c>
      <c r="JS293" s="395"/>
      <c r="JT293" s="420" t="s">
        <v>2019</v>
      </c>
      <c r="JU293" s="387">
        <f t="shared" si="870"/>
        <v>44196</v>
      </c>
      <c r="JV293" s="388" t="str">
        <f t="shared" si="871"/>
        <v>Suga I</v>
      </c>
      <c r="JW293" s="419">
        <f t="shared" si="872"/>
        <v>44090</v>
      </c>
      <c r="JX293" s="396">
        <f t="shared" si="873"/>
        <v>44196</v>
      </c>
      <c r="JY293" s="390" t="str">
        <f t="shared" si="874"/>
        <v>Seiko Hashimoto</v>
      </c>
      <c r="JZ293" s="391" t="str">
        <f t="shared" si="875"/>
        <v>1964</v>
      </c>
      <c r="KA293" s="392" t="str">
        <f t="shared" si="876"/>
        <v>female</v>
      </c>
      <c r="KB293" s="393" t="str">
        <f t="shared" si="877"/>
        <v>jp_ldp01</v>
      </c>
      <c r="KC293" s="394" t="str">
        <f t="shared" si="878"/>
        <v>Hashimoto_Seiko_1964</v>
      </c>
      <c r="KD293" s="386" t="str">
        <f t="shared" si="879"/>
        <v/>
      </c>
      <c r="KE293" s="395"/>
      <c r="KF293" s="420" t="s">
        <v>2078</v>
      </c>
      <c r="KG293" s="387" t="str">
        <f t="shared" si="849"/>
        <v/>
      </c>
      <c r="KH293" s="388" t="str">
        <f t="shared" si="850"/>
        <v/>
      </c>
      <c r="KI293" s="419" t="str">
        <f t="shared" si="851"/>
        <v/>
      </c>
      <c r="KJ293" s="396" t="str">
        <f t="shared" si="852"/>
        <v/>
      </c>
      <c r="KK293" s="390" t="str">
        <f t="shared" si="853"/>
        <v/>
      </c>
      <c r="KL293" s="391" t="str">
        <f t="shared" si="880"/>
        <v/>
      </c>
      <c r="KM293" s="392" t="str">
        <f t="shared" si="854"/>
        <v/>
      </c>
      <c r="KN293" s="393" t="str">
        <f t="shared" si="855"/>
        <v/>
      </c>
      <c r="KO293" s="394" t="str">
        <f t="shared" si="856"/>
        <v/>
      </c>
      <c r="KP293" s="386" t="str">
        <f t="shared" si="857"/>
        <v/>
      </c>
      <c r="KQ293" s="395"/>
      <c r="KR293" s="420"/>
    </row>
    <row r="294" spans="1:304" ht="13.5" customHeight="1">
      <c r="A294" s="385"/>
      <c r="B294" s="420" t="s">
        <v>1799</v>
      </c>
      <c r="E294" s="387"/>
      <c r="F294" s="399"/>
      <c r="G294" s="396"/>
      <c r="H294" s="397"/>
      <c r="I294" s="400"/>
      <c r="J294" s="403"/>
      <c r="K294" s="401"/>
      <c r="L294" s="393"/>
      <c r="M294" s="402"/>
      <c r="O294" s="397"/>
      <c r="Q294" s="387"/>
      <c r="R294" s="399"/>
      <c r="S294" s="396"/>
      <c r="T294" s="397"/>
      <c r="U294" s="400"/>
      <c r="V294" s="403"/>
      <c r="W294" s="401"/>
      <c r="X294" s="393"/>
      <c r="Y294" s="402"/>
      <c r="AA294" s="397"/>
      <c r="AB294" s="415"/>
      <c r="AC294" s="387"/>
      <c r="AD294" s="399"/>
      <c r="AE294" s="396"/>
      <c r="AF294" s="397"/>
      <c r="AG294" s="400"/>
      <c r="AH294" s="403"/>
      <c r="AI294" s="401"/>
      <c r="AJ294" s="393"/>
      <c r="AK294" s="402"/>
      <c r="AL294" s="386"/>
      <c r="AM294" s="397"/>
      <c r="AN294" s="386"/>
      <c r="AO294" s="387"/>
      <c r="AP294" s="399"/>
      <c r="AQ294" s="396"/>
      <c r="AR294" s="397"/>
      <c r="AS294" s="400"/>
      <c r="AT294" s="403"/>
      <c r="AU294" s="401"/>
      <c r="AV294" s="393"/>
      <c r="AW294" s="402"/>
      <c r="AX294" s="386"/>
      <c r="AY294" s="397"/>
      <c r="AZ294" s="386"/>
      <c r="BA294" s="387"/>
      <c r="BB294" s="399"/>
      <c r="BC294" s="396"/>
      <c r="BD294" s="397"/>
      <c r="BE294" s="400"/>
      <c r="BF294" s="403"/>
      <c r="BG294" s="401"/>
      <c r="BH294" s="393"/>
      <c r="BI294" s="402"/>
      <c r="BJ294" s="386"/>
      <c r="BK294" s="397"/>
      <c r="BL294" s="386"/>
      <c r="BM294" s="387"/>
      <c r="BN294" s="399"/>
      <c r="BO294" s="396"/>
      <c r="BP294" s="397"/>
      <c r="BQ294" s="400"/>
      <c r="BR294" s="403"/>
      <c r="BS294" s="401"/>
      <c r="BT294" s="393"/>
      <c r="BU294" s="402"/>
      <c r="BV294" s="386"/>
      <c r="BW294" s="397"/>
      <c r="BX294" s="386"/>
      <c r="BY294" s="387"/>
      <c r="BZ294" s="399"/>
      <c r="CA294" s="396"/>
      <c r="CB294" s="397"/>
      <c r="CC294" s="400"/>
      <c r="CD294" s="403"/>
      <c r="CE294" s="401"/>
      <c r="CF294" s="393"/>
      <c r="CG294" s="402"/>
      <c r="CH294" s="386"/>
      <c r="CI294" s="397"/>
      <c r="CJ294" s="386"/>
      <c r="CK294" s="387"/>
      <c r="CL294" s="399"/>
      <c r="CM294" s="396"/>
      <c r="CN294" s="397"/>
      <c r="CO294" s="400"/>
      <c r="CP294" s="403"/>
      <c r="CQ294" s="401"/>
      <c r="CR294" s="393"/>
      <c r="CS294" s="402"/>
      <c r="CT294" s="386"/>
      <c r="CU294" s="397"/>
      <c r="CV294" s="386"/>
      <c r="CW294" s="387"/>
      <c r="CX294" s="399"/>
      <c r="CY294" s="396"/>
      <c r="CZ294" s="397"/>
      <c r="DA294" s="400"/>
      <c r="DB294" s="403"/>
      <c r="DC294" s="401"/>
      <c r="DD294" s="393"/>
      <c r="DE294" s="402"/>
      <c r="DF294" s="386"/>
      <c r="DG294" s="397"/>
      <c r="DH294" s="386"/>
      <c r="DI294" s="387"/>
      <c r="DJ294" s="399"/>
      <c r="DK294" s="396"/>
      <c r="DL294" s="397"/>
      <c r="DM294" s="400"/>
      <c r="DN294" s="403"/>
      <c r="DO294" s="401"/>
      <c r="DP294" s="393"/>
      <c r="DQ294" s="402"/>
      <c r="DR294" s="386"/>
      <c r="DS294" s="397"/>
      <c r="DT294" s="386"/>
      <c r="DU294" s="387"/>
      <c r="DV294" s="399"/>
      <c r="DW294" s="396"/>
      <c r="DX294" s="397"/>
      <c r="DY294" s="400"/>
      <c r="DZ294" s="403"/>
      <c r="EA294" s="401"/>
      <c r="EB294" s="393"/>
      <c r="EC294" s="402"/>
      <c r="ED294" s="386"/>
      <c r="EE294" s="397"/>
      <c r="EF294" s="386"/>
      <c r="EG294" s="387"/>
      <c r="EH294" s="399"/>
      <c r="EI294" s="396"/>
      <c r="EJ294" s="397"/>
      <c r="EK294" s="400"/>
      <c r="EL294" s="403"/>
      <c r="EM294" s="401"/>
      <c r="EN294" s="393"/>
      <c r="EO294" s="402"/>
      <c r="EP294" s="386"/>
      <c r="EQ294" s="397"/>
      <c r="ER294" s="415"/>
      <c r="ES294" s="387"/>
      <c r="ET294" s="388"/>
      <c r="EU294" s="396"/>
      <c r="EV294" s="397"/>
      <c r="EW294" s="400"/>
      <c r="EX294" s="403"/>
      <c r="EY294" s="401"/>
      <c r="EZ294" s="393"/>
      <c r="FA294" s="402"/>
      <c r="FB294" s="386"/>
      <c r="FC294" s="397"/>
      <c r="FD294" s="386"/>
      <c r="FE294" s="387"/>
      <c r="FF294" s="388"/>
      <c r="FG294" s="396"/>
      <c r="FH294" s="397"/>
      <c r="FI294" s="400"/>
      <c r="FJ294" s="403"/>
      <c r="FK294" s="401"/>
      <c r="FL294" s="393"/>
      <c r="FM294" s="402"/>
      <c r="FN294" s="386"/>
      <c r="FO294" s="397"/>
      <c r="FP294" s="386"/>
      <c r="FQ294" s="387"/>
      <c r="FR294" s="388"/>
      <c r="FS294" s="396"/>
      <c r="FT294" s="397"/>
      <c r="FU294" s="400"/>
      <c r="FV294" s="403"/>
      <c r="FW294" s="401"/>
      <c r="FX294" s="393"/>
      <c r="FY294" s="402"/>
      <c r="FZ294" s="386"/>
      <c r="GA294" s="397"/>
      <c r="GB294" s="386"/>
      <c r="GC294" s="387"/>
      <c r="GD294" s="388"/>
      <c r="GE294" s="396"/>
      <c r="GF294" s="397"/>
      <c r="GG294" s="400"/>
      <c r="GH294" s="403"/>
      <c r="GI294" s="401"/>
      <c r="GJ294" s="393"/>
      <c r="GK294" s="402"/>
      <c r="GL294" s="386"/>
      <c r="GM294" s="397"/>
      <c r="GN294" s="386"/>
      <c r="GO294" s="387"/>
      <c r="GP294" s="388"/>
      <c r="GQ294" s="396"/>
      <c r="GR294" s="397"/>
      <c r="GS294" s="390"/>
      <c r="GT294" s="391"/>
      <c r="GU294" s="392"/>
      <c r="GV294" s="393"/>
      <c r="GW294" s="394"/>
      <c r="GX294" s="386"/>
      <c r="GY294" s="395"/>
      <c r="GZ294" s="386"/>
      <c r="HA294" s="387"/>
      <c r="HB294" s="388"/>
      <c r="HC294" s="396"/>
      <c r="HD294" s="397"/>
      <c r="HE294" s="390"/>
      <c r="HF294" s="391"/>
      <c r="HG294" s="392"/>
      <c r="HH294" s="393"/>
      <c r="HI294" s="394"/>
      <c r="HJ294" s="386"/>
      <c r="HK294" s="397"/>
      <c r="HM294" s="387"/>
      <c r="HN294" s="388"/>
      <c r="HO294" s="396"/>
      <c r="HP294" s="389"/>
      <c r="HQ294" s="390"/>
      <c r="HR294" s="391"/>
      <c r="HS294" s="392"/>
      <c r="HT294" s="393"/>
      <c r="HU294" s="394"/>
      <c r="HV294" s="386"/>
      <c r="HW294" s="395"/>
      <c r="HY294" s="387"/>
      <c r="HZ294" s="388"/>
      <c r="IA294" s="375"/>
      <c r="IB294" s="375"/>
      <c r="IC294" s="390"/>
      <c r="ID294" s="391"/>
      <c r="IE294" s="392"/>
      <c r="IF294" s="393"/>
      <c r="IG294" s="394"/>
      <c r="IH294" s="386"/>
      <c r="II294" s="395"/>
      <c r="IK294" s="387">
        <f t="shared" si="1009"/>
        <v>41997</v>
      </c>
      <c r="IL294" s="388" t="str">
        <f t="shared" ref="IL294" si="1016">IF(IO294="","",IK$1)</f>
        <v>Abe II</v>
      </c>
      <c r="IM294" s="419">
        <v>41885</v>
      </c>
      <c r="IN294" s="419">
        <f t="shared" ref="IN294" si="1017">IF(IO294="","",IK$3)</f>
        <v>41997</v>
      </c>
      <c r="IO294" s="390" t="str">
        <f t="shared" ref="IO294" si="1018">IF(IV294="","",IF(ISNUMBER(SEARCH(":",IV294)),MID(IV294,FIND(":",IV294)+2,FIND("(",IV294)-FIND(":",IV294)-3),LEFT(IV294,FIND("(",IV294)-2)))</f>
        <v>Hakubun Shimomura</v>
      </c>
      <c r="IP294" s="391" t="str">
        <f t="shared" ref="IP294" si="1019">IF(IV294="","",MID(IV294,FIND("(",IV294)+1,4))</f>
        <v>1954</v>
      </c>
      <c r="IQ294" s="392" t="str">
        <f t="shared" ref="IQ294" si="1020">IF(ISNUMBER(SEARCH("*female*",IV294)),"female",IF(ISNUMBER(SEARCH("*male*",IV294)),"male",""))</f>
        <v>male</v>
      </c>
      <c r="IR294" s="393" t="s">
        <v>1335</v>
      </c>
      <c r="IS294" s="394" t="str">
        <f t="shared" ref="IS294" si="1021">IF(IO294="","",(MID(IO294,(SEARCH("^^",SUBSTITUTE(IO294," ","^^",LEN(IO294)-LEN(SUBSTITUTE(IO294," ","")))))+1,99)&amp;"_"&amp;LEFT(IO294,FIND(" ",IO294)-1)&amp;"_"&amp;IP294))</f>
        <v>Shimomura_Hakubun_1954</v>
      </c>
      <c r="IT294" s="386"/>
      <c r="IU294" s="395"/>
      <c r="IV294" s="420" t="s">
        <v>1851</v>
      </c>
      <c r="IW294" s="387">
        <f t="shared" si="704"/>
        <v>43040</v>
      </c>
      <c r="IX294" s="388" t="str">
        <f t="shared" si="705"/>
        <v>Abe III</v>
      </c>
      <c r="IY294" s="419">
        <v>42180</v>
      </c>
      <c r="IZ294" s="396">
        <v>42585</v>
      </c>
      <c r="JA294" s="390" t="str">
        <f t="shared" si="708"/>
        <v>Toshiaki Endo</v>
      </c>
      <c r="JB294" s="391" t="str">
        <f t="shared" si="709"/>
        <v>1950</v>
      </c>
      <c r="JC294" s="392" t="str">
        <f t="shared" si="710"/>
        <v>male</v>
      </c>
      <c r="JD294" s="393" t="s">
        <v>1335</v>
      </c>
      <c r="JE294" s="394" t="str">
        <f t="shared" si="687"/>
        <v>Endo_Toshiaki_1950</v>
      </c>
      <c r="JF294" s="386" t="str">
        <f t="shared" si="712"/>
        <v/>
      </c>
      <c r="JG294" s="395"/>
      <c r="JH294" s="420" t="s">
        <v>1866</v>
      </c>
      <c r="JI294" s="387">
        <f t="shared" si="919"/>
        <v>44090</v>
      </c>
      <c r="JJ294" s="388" t="str">
        <f t="shared" si="920"/>
        <v>Abe IV</v>
      </c>
      <c r="JK294" s="419">
        <v>43375</v>
      </c>
      <c r="JL294" s="396">
        <v>43566</v>
      </c>
      <c r="JM294" s="390" t="str">
        <f t="shared" si="923"/>
        <v>Yoshitaka Sakurada</v>
      </c>
      <c r="JN294" s="391" t="str">
        <f t="shared" si="924"/>
        <v>1949</v>
      </c>
      <c r="JO294" s="392" t="str">
        <f t="shared" si="925"/>
        <v>male</v>
      </c>
      <c r="JP294" s="393" t="str">
        <f t="shared" si="926"/>
        <v>jp_ldp01</v>
      </c>
      <c r="JQ294" s="394" t="str">
        <f t="shared" si="927"/>
        <v>Sakurada_Yoshitaka_1949</v>
      </c>
      <c r="JR294" s="386" t="str">
        <f t="shared" si="928"/>
        <v/>
      </c>
      <c r="JS294" s="395"/>
      <c r="JT294" s="420" t="s">
        <v>2045</v>
      </c>
      <c r="JU294" s="387" t="str">
        <f t="shared" si="870"/>
        <v/>
      </c>
      <c r="JV294" s="388" t="str">
        <f t="shared" si="871"/>
        <v/>
      </c>
      <c r="JW294" s="419" t="str">
        <f t="shared" si="872"/>
        <v/>
      </c>
      <c r="JX294" s="396" t="str">
        <f t="shared" si="873"/>
        <v/>
      </c>
      <c r="JY294" s="390" t="str">
        <f t="shared" si="874"/>
        <v/>
      </c>
      <c r="JZ294" s="391" t="str">
        <f t="shared" si="875"/>
        <v/>
      </c>
      <c r="KA294" s="392" t="str">
        <f t="shared" si="876"/>
        <v/>
      </c>
      <c r="KB294" s="393" t="str">
        <f t="shared" si="877"/>
        <v/>
      </c>
      <c r="KC294" s="394" t="str">
        <f t="shared" si="878"/>
        <v/>
      </c>
      <c r="KD294" s="386" t="str">
        <f t="shared" si="879"/>
        <v/>
      </c>
      <c r="KE294" s="395"/>
      <c r="KF294" s="420"/>
      <c r="KG294" s="387" t="str">
        <f t="shared" si="849"/>
        <v/>
      </c>
      <c r="KH294" s="388" t="str">
        <f t="shared" si="850"/>
        <v/>
      </c>
      <c r="KI294" s="419" t="str">
        <f t="shared" si="851"/>
        <v/>
      </c>
      <c r="KJ294" s="396" t="str">
        <f t="shared" si="852"/>
        <v/>
      </c>
      <c r="KK294" s="390" t="str">
        <f t="shared" si="853"/>
        <v/>
      </c>
      <c r="KL294" s="391" t="str">
        <f t="shared" si="880"/>
        <v/>
      </c>
      <c r="KM294" s="392" t="str">
        <f t="shared" si="854"/>
        <v/>
      </c>
      <c r="KN294" s="393" t="str">
        <f t="shared" si="855"/>
        <v/>
      </c>
      <c r="KO294" s="394" t="str">
        <f t="shared" si="856"/>
        <v/>
      </c>
      <c r="KP294" s="386" t="str">
        <f t="shared" si="857"/>
        <v/>
      </c>
      <c r="KQ294" s="395"/>
      <c r="KR294" s="420"/>
    </row>
    <row r="295" spans="1:304" ht="13.5" customHeight="1">
      <c r="A295" s="385"/>
      <c r="B295" s="420" t="s">
        <v>1799</v>
      </c>
      <c r="E295" s="387"/>
      <c r="F295" s="399"/>
      <c r="G295" s="396"/>
      <c r="H295" s="397"/>
      <c r="I295" s="400"/>
      <c r="J295" s="403"/>
      <c r="K295" s="401"/>
      <c r="L295" s="393"/>
      <c r="M295" s="402"/>
      <c r="O295" s="397"/>
      <c r="Q295" s="387"/>
      <c r="R295" s="399"/>
      <c r="S295" s="396"/>
      <c r="T295" s="397"/>
      <c r="U295" s="400"/>
      <c r="V295" s="403"/>
      <c r="W295" s="401"/>
      <c r="X295" s="393"/>
      <c r="Y295" s="402"/>
      <c r="AA295" s="397"/>
      <c r="AB295" s="415"/>
      <c r="AC295" s="387"/>
      <c r="AD295" s="399"/>
      <c r="AE295" s="396"/>
      <c r="AF295" s="397"/>
      <c r="AG295" s="400"/>
      <c r="AH295" s="403"/>
      <c r="AI295" s="401"/>
      <c r="AJ295" s="393"/>
      <c r="AK295" s="402"/>
      <c r="AL295" s="386"/>
      <c r="AM295" s="397"/>
      <c r="AN295" s="386"/>
      <c r="AO295" s="387"/>
      <c r="AP295" s="399"/>
      <c r="AQ295" s="396"/>
      <c r="AR295" s="397"/>
      <c r="AS295" s="400"/>
      <c r="AT295" s="403"/>
      <c r="AU295" s="401"/>
      <c r="AV295" s="393"/>
      <c r="AW295" s="402"/>
      <c r="AX295" s="386"/>
      <c r="AY295" s="397"/>
      <c r="AZ295" s="386"/>
      <c r="BA295" s="387"/>
      <c r="BB295" s="399"/>
      <c r="BC295" s="396"/>
      <c r="BD295" s="397"/>
      <c r="BE295" s="400"/>
      <c r="BF295" s="403"/>
      <c r="BG295" s="401"/>
      <c r="BH295" s="393"/>
      <c r="BI295" s="402"/>
      <c r="BJ295" s="386"/>
      <c r="BK295" s="397"/>
      <c r="BL295" s="386"/>
      <c r="BM295" s="387"/>
      <c r="BN295" s="399"/>
      <c r="BO295" s="396"/>
      <c r="BP295" s="397"/>
      <c r="BQ295" s="400"/>
      <c r="BR295" s="403"/>
      <c r="BS295" s="401"/>
      <c r="BT295" s="393"/>
      <c r="BU295" s="402"/>
      <c r="BV295" s="386"/>
      <c r="BW295" s="397"/>
      <c r="BX295" s="386"/>
      <c r="BY295" s="387"/>
      <c r="BZ295" s="399"/>
      <c r="CA295" s="396"/>
      <c r="CB295" s="397"/>
      <c r="CC295" s="400"/>
      <c r="CD295" s="403"/>
      <c r="CE295" s="401"/>
      <c r="CF295" s="393"/>
      <c r="CG295" s="402"/>
      <c r="CH295" s="386"/>
      <c r="CI295" s="397"/>
      <c r="CJ295" s="386"/>
      <c r="CK295" s="387"/>
      <c r="CL295" s="399"/>
      <c r="CM295" s="396"/>
      <c r="CN295" s="397"/>
      <c r="CO295" s="400"/>
      <c r="CP295" s="403"/>
      <c r="CQ295" s="401"/>
      <c r="CR295" s="393"/>
      <c r="CS295" s="402"/>
      <c r="CT295" s="386"/>
      <c r="CU295" s="397"/>
      <c r="CV295" s="386"/>
      <c r="CW295" s="387"/>
      <c r="CX295" s="399"/>
      <c r="CY295" s="396"/>
      <c r="CZ295" s="397"/>
      <c r="DA295" s="400"/>
      <c r="DB295" s="403"/>
      <c r="DC295" s="401"/>
      <c r="DD295" s="393"/>
      <c r="DE295" s="402"/>
      <c r="DF295" s="386"/>
      <c r="DG295" s="397"/>
      <c r="DH295" s="386"/>
      <c r="DI295" s="387"/>
      <c r="DJ295" s="399"/>
      <c r="DK295" s="396"/>
      <c r="DL295" s="397"/>
      <c r="DM295" s="400"/>
      <c r="DN295" s="403"/>
      <c r="DO295" s="401"/>
      <c r="DP295" s="393"/>
      <c r="DQ295" s="402"/>
      <c r="DR295" s="386"/>
      <c r="DS295" s="397"/>
      <c r="DT295" s="386"/>
      <c r="DU295" s="387"/>
      <c r="DV295" s="399"/>
      <c r="DW295" s="396"/>
      <c r="DX295" s="397"/>
      <c r="DY295" s="400"/>
      <c r="DZ295" s="403"/>
      <c r="EA295" s="401"/>
      <c r="EB295" s="393"/>
      <c r="EC295" s="402"/>
      <c r="ED295" s="386"/>
      <c r="EE295" s="397"/>
      <c r="EF295" s="386"/>
      <c r="EG295" s="387"/>
      <c r="EH295" s="399"/>
      <c r="EI295" s="396"/>
      <c r="EJ295" s="397"/>
      <c r="EK295" s="400"/>
      <c r="EL295" s="403"/>
      <c r="EM295" s="401"/>
      <c r="EN295" s="393"/>
      <c r="EO295" s="402"/>
      <c r="EP295" s="386"/>
      <c r="EQ295" s="397"/>
      <c r="ER295" s="415"/>
      <c r="ES295" s="387"/>
      <c r="ET295" s="388"/>
      <c r="EU295" s="396"/>
      <c r="EV295" s="397"/>
      <c r="EW295" s="400"/>
      <c r="EX295" s="403"/>
      <c r="EY295" s="401"/>
      <c r="EZ295" s="393"/>
      <c r="FA295" s="402"/>
      <c r="FB295" s="386"/>
      <c r="FC295" s="397"/>
      <c r="FD295" s="386"/>
      <c r="FE295" s="387"/>
      <c r="FF295" s="388"/>
      <c r="FG295" s="396"/>
      <c r="FH295" s="397"/>
      <c r="FI295" s="400"/>
      <c r="FJ295" s="403"/>
      <c r="FK295" s="401"/>
      <c r="FL295" s="393"/>
      <c r="FM295" s="402"/>
      <c r="FN295" s="386"/>
      <c r="FO295" s="397"/>
      <c r="FP295" s="386"/>
      <c r="FQ295" s="387"/>
      <c r="FR295" s="388"/>
      <c r="FS295" s="396"/>
      <c r="FT295" s="397"/>
      <c r="FU295" s="400"/>
      <c r="FV295" s="403"/>
      <c r="FW295" s="401"/>
      <c r="FX295" s="393"/>
      <c r="FY295" s="402"/>
      <c r="FZ295" s="386"/>
      <c r="GA295" s="397"/>
      <c r="GB295" s="386"/>
      <c r="GC295" s="387"/>
      <c r="GD295" s="388"/>
      <c r="GE295" s="396"/>
      <c r="GF295" s="397"/>
      <c r="GG295" s="400"/>
      <c r="GH295" s="403"/>
      <c r="GI295" s="401"/>
      <c r="GJ295" s="393"/>
      <c r="GK295" s="402"/>
      <c r="GL295" s="386"/>
      <c r="GM295" s="397"/>
      <c r="GN295" s="386"/>
      <c r="GO295" s="387"/>
      <c r="GP295" s="388"/>
      <c r="GQ295" s="396"/>
      <c r="GR295" s="397"/>
      <c r="GS295" s="390"/>
      <c r="GT295" s="391"/>
      <c r="GU295" s="392"/>
      <c r="GV295" s="393"/>
      <c r="GW295" s="394"/>
      <c r="GX295" s="386"/>
      <c r="GY295" s="395"/>
      <c r="GZ295" s="386"/>
      <c r="HA295" s="387"/>
      <c r="HB295" s="388"/>
      <c r="HC295" s="396"/>
      <c r="HD295" s="397"/>
      <c r="HE295" s="390"/>
      <c r="HF295" s="391"/>
      <c r="HG295" s="392"/>
      <c r="HH295" s="393"/>
      <c r="HI295" s="394"/>
      <c r="HJ295" s="386"/>
      <c r="HK295" s="397"/>
      <c r="HM295" s="387"/>
      <c r="HN295" s="388"/>
      <c r="HO295" s="396"/>
      <c r="HP295" s="389"/>
      <c r="HQ295" s="390"/>
      <c r="HR295" s="391"/>
      <c r="HS295" s="392"/>
      <c r="HT295" s="393"/>
      <c r="HU295" s="394"/>
      <c r="HV295" s="386"/>
      <c r="HW295" s="395"/>
      <c r="HY295" s="387"/>
      <c r="HZ295" s="388"/>
      <c r="IA295" s="375"/>
      <c r="IB295" s="375"/>
      <c r="IC295" s="390"/>
      <c r="ID295" s="391"/>
      <c r="IE295" s="392"/>
      <c r="IF295" s="393"/>
      <c r="IG295" s="394"/>
      <c r="IH295" s="386"/>
      <c r="II295" s="395"/>
      <c r="IK295" s="387"/>
      <c r="IL295" s="388"/>
      <c r="IM295" s="419"/>
      <c r="IN295" s="419"/>
      <c r="IO295" s="390"/>
      <c r="IP295" s="391"/>
      <c r="IQ295" s="392"/>
      <c r="IR295" s="393"/>
      <c r="IS295" s="394"/>
      <c r="IT295" s="386"/>
      <c r="IU295" s="395"/>
      <c r="IV295" s="420"/>
      <c r="IW295" s="387">
        <f t="shared" si="704"/>
        <v>43040</v>
      </c>
      <c r="IX295" s="388" t="str">
        <f t="shared" si="705"/>
        <v>Abe III</v>
      </c>
      <c r="IY295" s="396">
        <v>42585</v>
      </c>
      <c r="IZ295" s="396">
        <v>42950</v>
      </c>
      <c r="JA295" s="390" t="str">
        <f t="shared" si="708"/>
        <v>Tamayo Marukawa</v>
      </c>
      <c r="JB295" s="391" t="str">
        <f t="shared" si="709"/>
        <v>1971</v>
      </c>
      <c r="JC295" s="392" t="str">
        <f t="shared" si="710"/>
        <v>female</v>
      </c>
      <c r="JD295" s="393" t="s">
        <v>1335</v>
      </c>
      <c r="JE295" s="394" t="str">
        <f t="shared" si="687"/>
        <v>Marukawa_Tamayo_1971</v>
      </c>
      <c r="JF295" s="386" t="str">
        <f t="shared" si="712"/>
        <v/>
      </c>
      <c r="JG295" s="395" t="s">
        <v>1878</v>
      </c>
      <c r="JH295" s="420" t="s">
        <v>1871</v>
      </c>
      <c r="JI295" s="387">
        <f t="shared" si="919"/>
        <v>44090</v>
      </c>
      <c r="JJ295" s="388" t="str">
        <f t="shared" si="920"/>
        <v>Abe IV</v>
      </c>
      <c r="JK295" s="419">
        <v>43566</v>
      </c>
      <c r="JL295" s="396">
        <v>43719</v>
      </c>
      <c r="JM295" s="390" t="str">
        <f t="shared" si="923"/>
        <v>Shunichi Suzuki</v>
      </c>
      <c r="JN295" s="391" t="str">
        <f t="shared" si="924"/>
        <v>1953</v>
      </c>
      <c r="JO295" s="392" t="str">
        <f t="shared" si="925"/>
        <v>male</v>
      </c>
      <c r="JP295" s="393" t="str">
        <f t="shared" si="926"/>
        <v>jp_ldp01</v>
      </c>
      <c r="JQ295" s="394" t="str">
        <f t="shared" si="927"/>
        <v>Suzuki_Shunichi_1953</v>
      </c>
      <c r="JR295" s="386" t="str">
        <f t="shared" si="928"/>
        <v/>
      </c>
      <c r="JS295" s="395"/>
      <c r="JT295" s="420" t="s">
        <v>2019</v>
      </c>
      <c r="JU295" s="387" t="str">
        <f t="shared" si="870"/>
        <v/>
      </c>
      <c r="JV295" s="388" t="str">
        <f t="shared" si="871"/>
        <v/>
      </c>
      <c r="JW295" s="419" t="str">
        <f t="shared" si="872"/>
        <v/>
      </c>
      <c r="JX295" s="396" t="str">
        <f t="shared" si="873"/>
        <v/>
      </c>
      <c r="JY295" s="390" t="str">
        <f t="shared" si="874"/>
        <v/>
      </c>
      <c r="JZ295" s="391" t="str">
        <f t="shared" si="875"/>
        <v/>
      </c>
      <c r="KA295" s="392" t="str">
        <f t="shared" si="876"/>
        <v/>
      </c>
      <c r="KB295" s="393" t="str">
        <f t="shared" si="877"/>
        <v/>
      </c>
      <c r="KC295" s="394" t="str">
        <f t="shared" si="878"/>
        <v/>
      </c>
      <c r="KD295" s="386" t="str">
        <f t="shared" si="879"/>
        <v/>
      </c>
      <c r="KE295" s="395"/>
      <c r="KF295" s="420"/>
      <c r="KG295" s="387" t="str">
        <f t="shared" si="849"/>
        <v/>
      </c>
      <c r="KH295" s="388" t="str">
        <f t="shared" si="850"/>
        <v/>
      </c>
      <c r="KI295" s="419" t="str">
        <f t="shared" si="851"/>
        <v/>
      </c>
      <c r="KJ295" s="396" t="str">
        <f t="shared" si="852"/>
        <v/>
      </c>
      <c r="KK295" s="390" t="str">
        <f t="shared" si="853"/>
        <v/>
      </c>
      <c r="KL295" s="391" t="str">
        <f t="shared" si="880"/>
        <v/>
      </c>
      <c r="KM295" s="392" t="str">
        <f t="shared" si="854"/>
        <v/>
      </c>
      <c r="KN295" s="393" t="str">
        <f t="shared" si="855"/>
        <v/>
      </c>
      <c r="KO295" s="394" t="str">
        <f t="shared" si="856"/>
        <v/>
      </c>
      <c r="KP295" s="386" t="str">
        <f t="shared" si="857"/>
        <v/>
      </c>
      <c r="KQ295" s="395"/>
      <c r="KR295" s="420"/>
    </row>
    <row r="296" spans="1:304" ht="13.5" customHeight="1">
      <c r="A296" s="385"/>
      <c r="B296" s="420" t="s">
        <v>1799</v>
      </c>
      <c r="E296" s="387"/>
      <c r="F296" s="399"/>
      <c r="G296" s="396"/>
      <c r="H296" s="397"/>
      <c r="I296" s="400"/>
      <c r="J296" s="403"/>
      <c r="K296" s="401"/>
      <c r="L296" s="393"/>
      <c r="M296" s="402"/>
      <c r="O296" s="397"/>
      <c r="Q296" s="387"/>
      <c r="R296" s="399"/>
      <c r="S296" s="396"/>
      <c r="T296" s="397"/>
      <c r="U296" s="400"/>
      <c r="V296" s="403"/>
      <c r="W296" s="401"/>
      <c r="X296" s="393"/>
      <c r="Y296" s="402"/>
      <c r="AA296" s="397"/>
      <c r="AB296" s="415"/>
      <c r="AC296" s="387"/>
      <c r="AD296" s="399"/>
      <c r="AE296" s="396"/>
      <c r="AF296" s="397"/>
      <c r="AG296" s="400"/>
      <c r="AH296" s="403"/>
      <c r="AI296" s="401"/>
      <c r="AJ296" s="393"/>
      <c r="AK296" s="402"/>
      <c r="AL296" s="386"/>
      <c r="AM296" s="397"/>
      <c r="AN296" s="386"/>
      <c r="AO296" s="387"/>
      <c r="AP296" s="399"/>
      <c r="AQ296" s="396"/>
      <c r="AR296" s="397"/>
      <c r="AS296" s="400"/>
      <c r="AT296" s="403"/>
      <c r="AU296" s="401"/>
      <c r="AV296" s="393"/>
      <c r="AW296" s="402"/>
      <c r="AX296" s="386"/>
      <c r="AY296" s="397"/>
      <c r="AZ296" s="386"/>
      <c r="BA296" s="387"/>
      <c r="BB296" s="399"/>
      <c r="BC296" s="396"/>
      <c r="BD296" s="397"/>
      <c r="BE296" s="400"/>
      <c r="BF296" s="403"/>
      <c r="BG296" s="401"/>
      <c r="BH296" s="393"/>
      <c r="BI296" s="402"/>
      <c r="BJ296" s="386"/>
      <c r="BK296" s="397"/>
      <c r="BL296" s="386"/>
      <c r="BM296" s="387"/>
      <c r="BN296" s="399"/>
      <c r="BO296" s="396"/>
      <c r="BP296" s="397"/>
      <c r="BQ296" s="400"/>
      <c r="BR296" s="403"/>
      <c r="BS296" s="401"/>
      <c r="BT296" s="393"/>
      <c r="BU296" s="402"/>
      <c r="BV296" s="386"/>
      <c r="BW296" s="397"/>
      <c r="BX296" s="386"/>
      <c r="BY296" s="387"/>
      <c r="BZ296" s="399"/>
      <c r="CA296" s="396"/>
      <c r="CB296" s="397"/>
      <c r="CC296" s="400"/>
      <c r="CD296" s="403"/>
      <c r="CE296" s="401"/>
      <c r="CF296" s="393"/>
      <c r="CG296" s="402"/>
      <c r="CH296" s="386"/>
      <c r="CI296" s="397"/>
      <c r="CJ296" s="386"/>
      <c r="CK296" s="387"/>
      <c r="CL296" s="399"/>
      <c r="CM296" s="396"/>
      <c r="CN296" s="397"/>
      <c r="CO296" s="400"/>
      <c r="CP296" s="403"/>
      <c r="CQ296" s="401"/>
      <c r="CR296" s="393"/>
      <c r="CS296" s="402"/>
      <c r="CT296" s="386"/>
      <c r="CU296" s="397"/>
      <c r="CV296" s="386"/>
      <c r="CW296" s="387"/>
      <c r="CX296" s="399"/>
      <c r="CY296" s="396"/>
      <c r="CZ296" s="397"/>
      <c r="DA296" s="400"/>
      <c r="DB296" s="403"/>
      <c r="DC296" s="401"/>
      <c r="DD296" s="393"/>
      <c r="DE296" s="402"/>
      <c r="DF296" s="386"/>
      <c r="DG296" s="397"/>
      <c r="DH296" s="386"/>
      <c r="DI296" s="387"/>
      <c r="DJ296" s="399"/>
      <c r="DK296" s="396"/>
      <c r="DL296" s="397"/>
      <c r="DM296" s="400"/>
      <c r="DN296" s="403"/>
      <c r="DO296" s="401"/>
      <c r="DP296" s="393"/>
      <c r="DQ296" s="402"/>
      <c r="DR296" s="386"/>
      <c r="DS296" s="397"/>
      <c r="DT296" s="386"/>
      <c r="DU296" s="387"/>
      <c r="DV296" s="399"/>
      <c r="DW296" s="396"/>
      <c r="DX296" s="397"/>
      <c r="DY296" s="400"/>
      <c r="DZ296" s="403"/>
      <c r="EA296" s="401"/>
      <c r="EB296" s="393"/>
      <c r="EC296" s="402"/>
      <c r="ED296" s="386"/>
      <c r="EE296" s="397"/>
      <c r="EF296" s="386"/>
      <c r="EG296" s="387"/>
      <c r="EH296" s="399"/>
      <c r="EI296" s="396"/>
      <c r="EJ296" s="397"/>
      <c r="EK296" s="400"/>
      <c r="EL296" s="403"/>
      <c r="EM296" s="401"/>
      <c r="EN296" s="393"/>
      <c r="EO296" s="402"/>
      <c r="EP296" s="386"/>
      <c r="EQ296" s="397"/>
      <c r="ER296" s="415"/>
      <c r="ES296" s="387"/>
      <c r="ET296" s="388"/>
      <c r="EU296" s="396"/>
      <c r="EV296" s="397"/>
      <c r="EW296" s="400"/>
      <c r="EX296" s="403"/>
      <c r="EY296" s="401"/>
      <c r="EZ296" s="393"/>
      <c r="FA296" s="402"/>
      <c r="FB296" s="386"/>
      <c r="FC296" s="397"/>
      <c r="FD296" s="386"/>
      <c r="FE296" s="387"/>
      <c r="FF296" s="388"/>
      <c r="FG296" s="396"/>
      <c r="FH296" s="397"/>
      <c r="FI296" s="400"/>
      <c r="FJ296" s="403"/>
      <c r="FK296" s="401"/>
      <c r="FL296" s="393"/>
      <c r="FM296" s="402"/>
      <c r="FN296" s="386"/>
      <c r="FO296" s="397"/>
      <c r="FP296" s="386"/>
      <c r="FQ296" s="387"/>
      <c r="FR296" s="388"/>
      <c r="FS296" s="396"/>
      <c r="FT296" s="397"/>
      <c r="FU296" s="400"/>
      <c r="FV296" s="403"/>
      <c r="FW296" s="401"/>
      <c r="FX296" s="393"/>
      <c r="FY296" s="402"/>
      <c r="FZ296" s="386"/>
      <c r="GA296" s="397"/>
      <c r="GB296" s="386"/>
      <c r="GC296" s="387"/>
      <c r="GD296" s="388"/>
      <c r="GE296" s="396"/>
      <c r="GF296" s="397"/>
      <c r="GG296" s="400"/>
      <c r="GH296" s="403"/>
      <c r="GI296" s="401"/>
      <c r="GJ296" s="393"/>
      <c r="GK296" s="402"/>
      <c r="GL296" s="386"/>
      <c r="GM296" s="397"/>
      <c r="GN296" s="386"/>
      <c r="GO296" s="387"/>
      <c r="GP296" s="388"/>
      <c r="GQ296" s="396"/>
      <c r="GR296" s="397"/>
      <c r="GS296" s="390"/>
      <c r="GT296" s="391"/>
      <c r="GU296" s="392"/>
      <c r="GV296" s="393"/>
      <c r="GW296" s="394"/>
      <c r="GX296" s="386"/>
      <c r="GY296" s="395"/>
      <c r="GZ296" s="386"/>
      <c r="HA296" s="387"/>
      <c r="HB296" s="388"/>
      <c r="HC296" s="396"/>
      <c r="HD296" s="397"/>
      <c r="HE296" s="390"/>
      <c r="HF296" s="391"/>
      <c r="HG296" s="392"/>
      <c r="HH296" s="393"/>
      <c r="HI296" s="394"/>
      <c r="HJ296" s="386"/>
      <c r="HK296" s="397"/>
      <c r="HM296" s="387"/>
      <c r="HN296" s="388"/>
      <c r="HO296" s="396"/>
      <c r="HP296" s="389"/>
      <c r="HQ296" s="390"/>
      <c r="HR296" s="391"/>
      <c r="HS296" s="392"/>
      <c r="HT296" s="393"/>
      <c r="HU296" s="394"/>
      <c r="HV296" s="386"/>
      <c r="HW296" s="395"/>
      <c r="HY296" s="387"/>
      <c r="HZ296" s="388"/>
      <c r="IA296" s="375"/>
      <c r="IB296" s="375"/>
      <c r="IC296" s="390"/>
      <c r="ID296" s="391"/>
      <c r="IE296" s="392"/>
      <c r="IF296" s="393"/>
      <c r="IG296" s="394"/>
      <c r="IH296" s="386"/>
      <c r="II296" s="395"/>
      <c r="IK296" s="387"/>
      <c r="IL296" s="388"/>
      <c r="IM296" s="419"/>
      <c r="IN296" s="419"/>
      <c r="IO296" s="390"/>
      <c r="IP296" s="391"/>
      <c r="IQ296" s="392"/>
      <c r="IR296" s="393"/>
      <c r="IS296" s="394"/>
      <c r="IT296" s="386"/>
      <c r="IU296" s="395"/>
      <c r="IV296" s="420"/>
      <c r="IW296" s="387">
        <f t="shared" ref="IW296" si="1022">IF(JA296="","",IW$3)</f>
        <v>43040</v>
      </c>
      <c r="IX296" s="388" t="str">
        <f t="shared" ref="IX296" si="1023">IF(JA296="","",IW$1)</f>
        <v>Abe III</v>
      </c>
      <c r="IY296" s="419">
        <v>42950</v>
      </c>
      <c r="IZ296" s="396">
        <f t="shared" ref="IZ296" si="1024">IF(JA296="","",IW$3)</f>
        <v>43040</v>
      </c>
      <c r="JA296" s="390" t="str">
        <f t="shared" ref="JA296" si="1025">IF(JH296="","",IF(ISNUMBER(SEARCH(":",JH296)),MID(JH296,FIND(":",JH296)+2,FIND("(",JH296)-FIND(":",JH296)-3),LEFT(JH296,FIND("(",JH296)-2)))</f>
        <v>Shunichi Suzuki</v>
      </c>
      <c r="JB296" s="391" t="str">
        <f t="shared" ref="JB296" si="1026">IF(JH296="","",MID(JH296,FIND("(",JH296)+1,4))</f>
        <v>1953</v>
      </c>
      <c r="JC296" s="392" t="str">
        <f t="shared" ref="JC296" si="1027">IF(ISNUMBER(SEARCH("*female*",JH296)),"female",IF(ISNUMBER(SEARCH("*male*",JH296)),"male",""))</f>
        <v>male</v>
      </c>
      <c r="JD296" s="393" t="str">
        <f t="shared" ref="JD296" si="1028">IF(JH296="","",IF(ISERROR(MID(JH296,FIND("male,",JH296)+6,(FIND(")",JH296)-(FIND("male,",JH296)+6))))=TRUE,"missing/error",MID(JH296,FIND("male,",JH296)+6,(FIND(")",JH296)-(FIND("male,",JH296)+6)))))</f>
        <v>jp_ldp01</v>
      </c>
      <c r="JE296" s="394" t="str">
        <f t="shared" ref="JE296" si="1029">IF(JA296="","",(MID(JA296,(SEARCH("^^",SUBSTITUTE(JA296," ","^^",LEN(JA296)-LEN(SUBSTITUTE(JA296," ","")))))+1,99)&amp;"_"&amp;LEFT(JA296,FIND(" ",JA296)-1)&amp;"_"&amp;JB296))</f>
        <v>Suzuki_Shunichi_1953</v>
      </c>
      <c r="JF296" s="386" t="str">
        <f t="shared" ref="JF296" si="1030">IF(JH296="","",IF((LEN(JH296)-LEN(SUBSTITUTE(JH296,"male","")))/LEN("male")&gt;1,"!",IF(RIGHT(JH296,1)=")","",IF(RIGHT(JH296,2)=") ","",IF(RIGHT(JH296,2)=").","","!!")))))</f>
        <v/>
      </c>
      <c r="JG296" s="395"/>
      <c r="JH296" s="420" t="s">
        <v>2019</v>
      </c>
      <c r="JI296" s="387">
        <f t="shared" si="919"/>
        <v>44090</v>
      </c>
      <c r="JJ296" s="388" t="str">
        <f t="shared" si="920"/>
        <v>Abe IV</v>
      </c>
      <c r="JK296" s="396">
        <v>43719</v>
      </c>
      <c r="JL296" s="396">
        <f t="shared" si="922"/>
        <v>44090</v>
      </c>
      <c r="JM296" s="390" t="str">
        <f t="shared" si="923"/>
        <v>Seiko Hashimoto</v>
      </c>
      <c r="JN296" s="391" t="str">
        <f t="shared" si="924"/>
        <v>1964</v>
      </c>
      <c r="JO296" s="392" t="str">
        <f t="shared" si="925"/>
        <v>female</v>
      </c>
      <c r="JP296" s="393" t="str">
        <f t="shared" si="926"/>
        <v>jp_ldp01</v>
      </c>
      <c r="JQ296" s="394" t="str">
        <f t="shared" si="927"/>
        <v>Hashimoto_Seiko_1964</v>
      </c>
      <c r="JR296" s="386" t="str">
        <f t="shared" si="928"/>
        <v/>
      </c>
      <c r="JS296" s="395"/>
      <c r="JT296" s="420" t="s">
        <v>2078</v>
      </c>
      <c r="JU296" s="387" t="str">
        <f t="shared" si="870"/>
        <v/>
      </c>
      <c r="JV296" s="388" t="str">
        <f t="shared" si="871"/>
        <v/>
      </c>
      <c r="JW296" s="419" t="str">
        <f t="shared" si="872"/>
        <v/>
      </c>
      <c r="JX296" s="396" t="str">
        <f t="shared" si="873"/>
        <v/>
      </c>
      <c r="JY296" s="390" t="str">
        <f t="shared" si="874"/>
        <v/>
      </c>
      <c r="JZ296" s="391" t="str">
        <f t="shared" si="875"/>
        <v/>
      </c>
      <c r="KA296" s="392" t="str">
        <f t="shared" si="876"/>
        <v/>
      </c>
      <c r="KB296" s="393" t="str">
        <f t="shared" si="877"/>
        <v/>
      </c>
      <c r="KC296" s="394" t="str">
        <f t="shared" si="878"/>
        <v/>
      </c>
      <c r="KD296" s="386" t="str">
        <f t="shared" si="879"/>
        <v/>
      </c>
      <c r="KE296" s="395"/>
      <c r="KF296" s="420"/>
      <c r="KG296" s="387" t="str">
        <f t="shared" si="849"/>
        <v/>
      </c>
      <c r="KH296" s="388" t="str">
        <f t="shared" si="850"/>
        <v/>
      </c>
      <c r="KI296" s="419" t="str">
        <f t="shared" si="851"/>
        <v/>
      </c>
      <c r="KJ296" s="396" t="str">
        <f t="shared" si="852"/>
        <v/>
      </c>
      <c r="KK296" s="390" t="str">
        <f t="shared" si="853"/>
        <v/>
      </c>
      <c r="KL296" s="391" t="str">
        <f t="shared" si="880"/>
        <v/>
      </c>
      <c r="KM296" s="392" t="str">
        <f t="shared" si="854"/>
        <v/>
      </c>
      <c r="KN296" s="393" t="str">
        <f t="shared" si="855"/>
        <v/>
      </c>
      <c r="KO296" s="394" t="str">
        <f t="shared" si="856"/>
        <v/>
      </c>
      <c r="KP296" s="386" t="str">
        <f t="shared" si="857"/>
        <v/>
      </c>
      <c r="KQ296" s="395"/>
      <c r="KR296" s="420"/>
    </row>
    <row r="297" spans="1:304" ht="13.5" customHeight="1">
      <c r="A297" s="385"/>
      <c r="B297" s="420" t="s">
        <v>1790</v>
      </c>
      <c r="E297" s="387" t="str">
        <f t="shared" si="729"/>
        <v/>
      </c>
      <c r="F297" s="399"/>
      <c r="G297" s="396"/>
      <c r="H297" s="397"/>
      <c r="I297" s="400"/>
      <c r="J297" s="403"/>
      <c r="K297" s="401"/>
      <c r="L297" s="393"/>
      <c r="M297" s="402"/>
      <c r="O297" s="397"/>
      <c r="Q297" s="387" t="str">
        <f t="shared" si="730"/>
        <v/>
      </c>
      <c r="R297" s="399"/>
      <c r="S297" s="396"/>
      <c r="T297" s="397"/>
      <c r="U297" s="400"/>
      <c r="V297" s="403"/>
      <c r="W297" s="401"/>
      <c r="X297" s="393"/>
      <c r="Y297" s="402"/>
      <c r="AA297" s="397"/>
      <c r="AB297" s="415"/>
      <c r="AC297" s="387" t="str">
        <f t="shared" si="731"/>
        <v/>
      </c>
      <c r="AD297" s="399"/>
      <c r="AE297" s="396"/>
      <c r="AF297" s="397"/>
      <c r="AG297" s="400"/>
      <c r="AH297" s="403"/>
      <c r="AI297" s="401"/>
      <c r="AJ297" s="393"/>
      <c r="AK297" s="402"/>
      <c r="AL297" s="386"/>
      <c r="AM297" s="397"/>
      <c r="AN297" s="386"/>
      <c r="AO297" s="387" t="str">
        <f t="shared" si="732"/>
        <v/>
      </c>
      <c r="AP297" s="399"/>
      <c r="AQ297" s="396"/>
      <c r="AR297" s="397"/>
      <c r="AS297" s="400"/>
      <c r="AT297" s="403"/>
      <c r="AU297" s="401"/>
      <c r="AV297" s="393"/>
      <c r="AW297" s="402"/>
      <c r="AX297" s="386"/>
      <c r="AY297" s="397"/>
      <c r="AZ297" s="386"/>
      <c r="BA297" s="387" t="str">
        <f t="shared" si="733"/>
        <v/>
      </c>
      <c r="BB297" s="399"/>
      <c r="BC297" s="396"/>
      <c r="BD297" s="397"/>
      <c r="BE297" s="400"/>
      <c r="BF297" s="403"/>
      <c r="BG297" s="401"/>
      <c r="BH297" s="393"/>
      <c r="BI297" s="402"/>
      <c r="BJ297" s="386"/>
      <c r="BK297" s="397"/>
      <c r="BL297" s="386"/>
      <c r="BM297" s="387" t="str">
        <f t="shared" si="734"/>
        <v/>
      </c>
      <c r="BN297" s="399"/>
      <c r="BO297" s="396"/>
      <c r="BP297" s="397"/>
      <c r="BQ297" s="400"/>
      <c r="BR297" s="403"/>
      <c r="BS297" s="401"/>
      <c r="BT297" s="393"/>
      <c r="BU297" s="402"/>
      <c r="BV297" s="386"/>
      <c r="BW297" s="397"/>
      <c r="BX297" s="386"/>
      <c r="BY297" s="387" t="str">
        <f t="shared" si="735"/>
        <v/>
      </c>
      <c r="BZ297" s="399"/>
      <c r="CA297" s="396"/>
      <c r="CB297" s="397"/>
      <c r="CC297" s="400"/>
      <c r="CD297" s="403"/>
      <c r="CE297" s="401"/>
      <c r="CF297" s="393"/>
      <c r="CG297" s="402"/>
      <c r="CH297" s="386"/>
      <c r="CI297" s="397"/>
      <c r="CJ297" s="386"/>
      <c r="CK297" s="387" t="str">
        <f t="shared" si="736"/>
        <v/>
      </c>
      <c r="CL297" s="399"/>
      <c r="CM297" s="396"/>
      <c r="CN297" s="397"/>
      <c r="CO297" s="400"/>
      <c r="CP297" s="403"/>
      <c r="CQ297" s="401"/>
      <c r="CR297" s="393"/>
      <c r="CS297" s="402"/>
      <c r="CT297" s="386"/>
      <c r="CU297" s="397"/>
      <c r="CV297" s="386"/>
      <c r="CW297" s="387" t="str">
        <f t="shared" si="737"/>
        <v/>
      </c>
      <c r="CX297" s="399"/>
      <c r="CY297" s="396"/>
      <c r="CZ297" s="397"/>
      <c r="DA297" s="400"/>
      <c r="DB297" s="403"/>
      <c r="DC297" s="401"/>
      <c r="DD297" s="393"/>
      <c r="DE297" s="402"/>
      <c r="DF297" s="386"/>
      <c r="DG297" s="397"/>
      <c r="DH297" s="386"/>
      <c r="DI297" s="387" t="str">
        <f t="shared" si="738"/>
        <v/>
      </c>
      <c r="DJ297" s="399"/>
      <c r="DK297" s="396"/>
      <c r="DL297" s="397"/>
      <c r="DM297" s="400"/>
      <c r="DN297" s="403"/>
      <c r="DO297" s="401"/>
      <c r="DP297" s="393"/>
      <c r="DQ297" s="402"/>
      <c r="DR297" s="386"/>
      <c r="DS297" s="397"/>
      <c r="DT297" s="386"/>
      <c r="DU297" s="387" t="str">
        <f t="shared" si="739"/>
        <v/>
      </c>
      <c r="DV297" s="399"/>
      <c r="DW297" s="396"/>
      <c r="DX297" s="397"/>
      <c r="DY297" s="400"/>
      <c r="DZ297" s="403"/>
      <c r="EA297" s="401"/>
      <c r="EB297" s="393"/>
      <c r="EC297" s="402"/>
      <c r="ED297" s="386"/>
      <c r="EE297" s="397"/>
      <c r="EF297" s="386"/>
      <c r="EG297" s="387" t="str">
        <f t="shared" si="740"/>
        <v/>
      </c>
      <c r="EH297" s="399"/>
      <c r="EI297" s="396"/>
      <c r="EJ297" s="397"/>
      <c r="EK297" s="400"/>
      <c r="EL297" s="403"/>
      <c r="EM297" s="401"/>
      <c r="EN297" s="393"/>
      <c r="EO297" s="402"/>
      <c r="EP297" s="386"/>
      <c r="EQ297" s="397"/>
      <c r="ER297" s="415"/>
      <c r="ES297" s="387" t="str">
        <f t="shared" si="741"/>
        <v/>
      </c>
      <c r="ET297" s="388" t="str">
        <f t="shared" si="795"/>
        <v/>
      </c>
      <c r="EU297" s="396"/>
      <c r="EV297" s="397"/>
      <c r="EW297" s="400"/>
      <c r="EX297" s="403"/>
      <c r="EY297" s="401"/>
      <c r="EZ297" s="393"/>
      <c r="FA297" s="402"/>
      <c r="FB297" s="386"/>
      <c r="FC297" s="397"/>
      <c r="FD297" s="386"/>
      <c r="FE297" s="387" t="str">
        <f t="shared" si="742"/>
        <v/>
      </c>
      <c r="FF297" s="388" t="str">
        <f t="shared" si="797"/>
        <v/>
      </c>
      <c r="FG297" s="396"/>
      <c r="FH297" s="397"/>
      <c r="FI297" s="400"/>
      <c r="FJ297" s="403"/>
      <c r="FK297" s="401"/>
      <c r="FL297" s="393"/>
      <c r="FM297" s="402"/>
      <c r="FN297" s="386"/>
      <c r="FO297" s="397"/>
      <c r="FP297" s="386"/>
      <c r="FQ297" s="387" t="str">
        <f t="shared" si="743"/>
        <v/>
      </c>
      <c r="FR297" s="388" t="str">
        <f t="shared" si="829"/>
        <v/>
      </c>
      <c r="FS297" s="396"/>
      <c r="FT297" s="397"/>
      <c r="FU297" s="400"/>
      <c r="FV297" s="403"/>
      <c r="FW297" s="401"/>
      <c r="FX297" s="393"/>
      <c r="FY297" s="402"/>
      <c r="FZ297" s="386"/>
      <c r="GA297" s="397"/>
      <c r="GB297" s="386"/>
      <c r="GC297" s="387" t="str">
        <f t="shared" si="744"/>
        <v/>
      </c>
      <c r="GD297" s="388" t="str">
        <f t="shared" si="830"/>
        <v/>
      </c>
      <c r="GE297" s="396"/>
      <c r="GF297" s="397"/>
      <c r="GG297" s="400"/>
      <c r="GH297" s="403"/>
      <c r="GI297" s="401"/>
      <c r="GJ297" s="393"/>
      <c r="GK297" s="402"/>
      <c r="GL297" s="386"/>
      <c r="GM297" s="397"/>
      <c r="GN297" s="386"/>
      <c r="GO297" s="387" t="str">
        <f t="shared" si="745"/>
        <v/>
      </c>
      <c r="GP297" s="388" t="str">
        <f t="shared" si="831"/>
        <v/>
      </c>
      <c r="GQ297" s="396"/>
      <c r="GR297" s="397"/>
      <c r="GS297" s="390" t="str">
        <f t="shared" si="971"/>
        <v/>
      </c>
      <c r="GT297" s="391" t="str">
        <f t="shared" si="972"/>
        <v/>
      </c>
      <c r="GU297" s="392" t="str">
        <f t="shared" si="973"/>
        <v/>
      </c>
      <c r="GV297" s="393" t="str">
        <f t="shared" si="974"/>
        <v/>
      </c>
      <c r="GW297" s="394" t="str">
        <f t="shared" si="975"/>
        <v/>
      </c>
      <c r="GX297" s="386" t="str">
        <f t="shared" si="976"/>
        <v/>
      </c>
      <c r="GY297" s="395"/>
      <c r="GZ297" s="386"/>
      <c r="HA297" s="387" t="str">
        <f t="shared" si="746"/>
        <v/>
      </c>
      <c r="HB297" s="388" t="str">
        <f t="shared" si="832"/>
        <v/>
      </c>
      <c r="HC297" s="396"/>
      <c r="HD297" s="397"/>
      <c r="HE297" s="400"/>
      <c r="HF297" s="403"/>
      <c r="HG297" s="401"/>
      <c r="HH297" s="393"/>
      <c r="HI297" s="402"/>
      <c r="HJ297" s="386"/>
      <c r="HK297" s="397"/>
      <c r="HM297" s="387" t="str">
        <f t="shared" si="747"/>
        <v/>
      </c>
      <c r="HN297" s="388" t="s">
        <v>292</v>
      </c>
      <c r="HO297" s="396"/>
      <c r="HP297" s="389"/>
      <c r="HQ297" s="390" t="s">
        <v>292</v>
      </c>
      <c r="HR297" s="391" t="s">
        <v>292</v>
      </c>
      <c r="HS297" s="392" t="s">
        <v>292</v>
      </c>
      <c r="HT297" s="393" t="s">
        <v>292</v>
      </c>
      <c r="HU297" s="394" t="s">
        <v>292</v>
      </c>
      <c r="HV297" s="386" t="s">
        <v>292</v>
      </c>
      <c r="HW297" s="395"/>
      <c r="HY297" s="387" t="str">
        <f t="shared" si="748"/>
        <v/>
      </c>
      <c r="HZ297" s="388" t="s">
        <v>292</v>
      </c>
      <c r="IA297" s="375"/>
      <c r="IB297" s="375"/>
      <c r="IC297" s="390" t="s">
        <v>292</v>
      </c>
      <c r="ID297" s="391" t="s">
        <v>292</v>
      </c>
      <c r="IE297" s="392" t="s">
        <v>292</v>
      </c>
      <c r="IF297" s="393" t="s">
        <v>292</v>
      </c>
      <c r="IG297" s="394" t="s">
        <v>292</v>
      </c>
      <c r="IH297" s="386" t="s">
        <v>292</v>
      </c>
      <c r="II297" s="395"/>
      <c r="IK297" s="387">
        <f t="shared" si="749"/>
        <v>41997</v>
      </c>
      <c r="IL297" s="388" t="s">
        <v>371</v>
      </c>
      <c r="IM297" s="419">
        <v>41269</v>
      </c>
      <c r="IN297" s="419">
        <v>41885</v>
      </c>
      <c r="IO297" s="390" t="s">
        <v>621</v>
      </c>
      <c r="IP297" s="391" t="s">
        <v>622</v>
      </c>
      <c r="IQ297" s="392" t="s">
        <v>615</v>
      </c>
      <c r="IR297" s="393" t="s">
        <v>1335</v>
      </c>
      <c r="IS297" s="394" t="s">
        <v>623</v>
      </c>
      <c r="IT297" s="386" t="s">
        <v>292</v>
      </c>
      <c r="IU297" s="395"/>
      <c r="IV297" s="420" t="s">
        <v>292</v>
      </c>
      <c r="IW297" s="387" t="str">
        <f t="shared" si="704"/>
        <v/>
      </c>
      <c r="IX297" s="388" t="str">
        <f t="shared" si="705"/>
        <v/>
      </c>
      <c r="IY297" s="419" t="str">
        <f t="shared" si="706"/>
        <v/>
      </c>
      <c r="IZ297" s="396" t="str">
        <f t="shared" si="707"/>
        <v/>
      </c>
      <c r="JA297" s="390" t="str">
        <f t="shared" si="708"/>
        <v/>
      </c>
      <c r="JB297" s="391" t="str">
        <f t="shared" si="709"/>
        <v/>
      </c>
      <c r="JC297" s="392" t="str">
        <f t="shared" si="710"/>
        <v/>
      </c>
      <c r="JD297" s="393" t="str">
        <f t="shared" si="711"/>
        <v/>
      </c>
      <c r="JE297" s="394" t="str">
        <f t="shared" si="687"/>
        <v/>
      </c>
      <c r="JF297" s="386" t="str">
        <f t="shared" si="712"/>
        <v/>
      </c>
      <c r="JG297" s="395"/>
      <c r="JH297" s="420" t="s">
        <v>292</v>
      </c>
      <c r="JI297" s="387" t="str">
        <f t="shared" si="919"/>
        <v/>
      </c>
      <c r="JJ297" s="388" t="str">
        <f t="shared" si="920"/>
        <v/>
      </c>
      <c r="JK297" s="419" t="str">
        <f t="shared" si="921"/>
        <v/>
      </c>
      <c r="JL297" s="396" t="str">
        <f t="shared" si="922"/>
        <v/>
      </c>
      <c r="JM297" s="390" t="str">
        <f t="shared" si="923"/>
        <v/>
      </c>
      <c r="JN297" s="391" t="str">
        <f t="shared" si="924"/>
        <v/>
      </c>
      <c r="JO297" s="392" t="str">
        <f t="shared" si="925"/>
        <v/>
      </c>
      <c r="JP297" s="393" t="str">
        <f t="shared" si="926"/>
        <v/>
      </c>
      <c r="JQ297" s="394" t="str">
        <f t="shared" si="927"/>
        <v/>
      </c>
      <c r="JR297" s="386" t="str">
        <f t="shared" si="928"/>
        <v/>
      </c>
      <c r="JS297" s="395"/>
      <c r="JT297" s="420" t="s">
        <v>292</v>
      </c>
      <c r="JU297" s="387" t="str">
        <f t="shared" si="870"/>
        <v/>
      </c>
      <c r="JV297" s="388" t="str">
        <f t="shared" si="871"/>
        <v/>
      </c>
      <c r="JW297" s="419" t="str">
        <f t="shared" si="872"/>
        <v/>
      </c>
      <c r="JX297" s="396" t="str">
        <f t="shared" si="873"/>
        <v/>
      </c>
      <c r="JY297" s="390" t="str">
        <f t="shared" si="874"/>
        <v/>
      </c>
      <c r="JZ297" s="391" t="str">
        <f t="shared" si="875"/>
        <v/>
      </c>
      <c r="KA297" s="392" t="str">
        <f t="shared" si="876"/>
        <v/>
      </c>
      <c r="KB297" s="393" t="str">
        <f t="shared" si="877"/>
        <v/>
      </c>
      <c r="KC297" s="394" t="str">
        <f t="shared" si="878"/>
        <v/>
      </c>
      <c r="KD297" s="386" t="str">
        <f t="shared" si="879"/>
        <v/>
      </c>
      <c r="KE297" s="395"/>
      <c r="KF297" s="420"/>
      <c r="KG297" s="387" t="str">
        <f t="shared" si="849"/>
        <v/>
      </c>
      <c r="KH297" s="388" t="str">
        <f t="shared" si="850"/>
        <v/>
      </c>
      <c r="KI297" s="419" t="str">
        <f t="shared" si="851"/>
        <v/>
      </c>
      <c r="KJ297" s="396" t="str">
        <f t="shared" si="852"/>
        <v/>
      </c>
      <c r="KK297" s="390" t="str">
        <f t="shared" si="853"/>
        <v/>
      </c>
      <c r="KL297" s="391" t="str">
        <f t="shared" si="880"/>
        <v/>
      </c>
      <c r="KM297" s="392" t="str">
        <f t="shared" si="854"/>
        <v/>
      </c>
      <c r="KN297" s="393" t="str">
        <f t="shared" si="855"/>
        <v/>
      </c>
      <c r="KO297" s="394" t="str">
        <f t="shared" si="856"/>
        <v/>
      </c>
      <c r="KP297" s="386" t="str">
        <f t="shared" si="857"/>
        <v/>
      </c>
      <c r="KQ297" s="395"/>
      <c r="KR297" s="420"/>
    </row>
    <row r="298" spans="1:304" ht="13.5" customHeight="1">
      <c r="A298" s="385"/>
      <c r="B298" s="420" t="s">
        <v>1817</v>
      </c>
      <c r="E298" s="387"/>
      <c r="F298" s="399"/>
      <c r="G298" s="396"/>
      <c r="H298" s="397"/>
      <c r="I298" s="400"/>
      <c r="J298" s="403"/>
      <c r="K298" s="401"/>
      <c r="L298" s="393"/>
      <c r="M298" s="402"/>
      <c r="O298" s="397"/>
      <c r="Q298" s="387"/>
      <c r="R298" s="399"/>
      <c r="S298" s="396"/>
      <c r="T298" s="397"/>
      <c r="U298" s="400"/>
      <c r="V298" s="403"/>
      <c r="W298" s="401"/>
      <c r="X298" s="393"/>
      <c r="Y298" s="402"/>
      <c r="AA298" s="397"/>
      <c r="AB298" s="415"/>
      <c r="AC298" s="387"/>
      <c r="AD298" s="399"/>
      <c r="AE298" s="396"/>
      <c r="AF298" s="397"/>
      <c r="AG298" s="400"/>
      <c r="AH298" s="403"/>
      <c r="AI298" s="401"/>
      <c r="AJ298" s="393"/>
      <c r="AK298" s="402"/>
      <c r="AL298" s="386"/>
      <c r="AM298" s="397"/>
      <c r="AN298" s="386"/>
      <c r="AO298" s="387"/>
      <c r="AP298" s="399"/>
      <c r="AQ298" s="396"/>
      <c r="AR298" s="397"/>
      <c r="AS298" s="400"/>
      <c r="AT298" s="403"/>
      <c r="AU298" s="401"/>
      <c r="AV298" s="393"/>
      <c r="AW298" s="402"/>
      <c r="AX298" s="386"/>
      <c r="AY298" s="397"/>
      <c r="AZ298" s="386"/>
      <c r="BA298" s="387"/>
      <c r="BB298" s="399"/>
      <c r="BC298" s="396"/>
      <c r="BD298" s="397"/>
      <c r="BE298" s="400"/>
      <c r="BF298" s="403"/>
      <c r="BG298" s="401"/>
      <c r="BH298" s="393"/>
      <c r="BI298" s="402"/>
      <c r="BJ298" s="386"/>
      <c r="BK298" s="397"/>
      <c r="BL298" s="386"/>
      <c r="BM298" s="387"/>
      <c r="BN298" s="399"/>
      <c r="BO298" s="396"/>
      <c r="BP298" s="397"/>
      <c r="BQ298" s="400"/>
      <c r="BR298" s="403"/>
      <c r="BS298" s="401"/>
      <c r="BT298" s="393"/>
      <c r="BU298" s="402"/>
      <c r="BV298" s="386"/>
      <c r="BW298" s="397"/>
      <c r="BX298" s="386"/>
      <c r="BY298" s="387"/>
      <c r="BZ298" s="399"/>
      <c r="CA298" s="396"/>
      <c r="CB298" s="397"/>
      <c r="CC298" s="400"/>
      <c r="CD298" s="403"/>
      <c r="CE298" s="401"/>
      <c r="CF298" s="393"/>
      <c r="CG298" s="402"/>
      <c r="CH298" s="386"/>
      <c r="CI298" s="397"/>
      <c r="CJ298" s="386"/>
      <c r="CK298" s="387"/>
      <c r="CL298" s="399"/>
      <c r="CM298" s="396"/>
      <c r="CN298" s="397"/>
      <c r="CO298" s="400"/>
      <c r="CP298" s="403"/>
      <c r="CQ298" s="401"/>
      <c r="CR298" s="393"/>
      <c r="CS298" s="402"/>
      <c r="CT298" s="386"/>
      <c r="CU298" s="397"/>
      <c r="CV298" s="386"/>
      <c r="CW298" s="387"/>
      <c r="CX298" s="399"/>
      <c r="CY298" s="396"/>
      <c r="CZ298" s="397"/>
      <c r="DA298" s="400"/>
      <c r="DB298" s="403"/>
      <c r="DC298" s="401"/>
      <c r="DD298" s="393"/>
      <c r="DE298" s="402"/>
      <c r="DF298" s="386"/>
      <c r="DG298" s="397"/>
      <c r="DH298" s="386"/>
      <c r="DI298" s="387"/>
      <c r="DJ298" s="399"/>
      <c r="DK298" s="396"/>
      <c r="DL298" s="397"/>
      <c r="DM298" s="400"/>
      <c r="DN298" s="403"/>
      <c r="DO298" s="401"/>
      <c r="DP298" s="393"/>
      <c r="DQ298" s="402"/>
      <c r="DR298" s="386"/>
      <c r="DS298" s="397"/>
      <c r="DT298" s="386"/>
      <c r="DU298" s="387"/>
      <c r="DV298" s="399"/>
      <c r="DW298" s="396"/>
      <c r="DX298" s="397"/>
      <c r="DY298" s="400"/>
      <c r="DZ298" s="403"/>
      <c r="EA298" s="401"/>
      <c r="EB298" s="393"/>
      <c r="EC298" s="402"/>
      <c r="ED298" s="386"/>
      <c r="EE298" s="397"/>
      <c r="EF298" s="386"/>
      <c r="EG298" s="387"/>
      <c r="EH298" s="399"/>
      <c r="EI298" s="396"/>
      <c r="EJ298" s="397"/>
      <c r="EK298" s="400"/>
      <c r="EL298" s="403"/>
      <c r="EM298" s="401"/>
      <c r="EN298" s="393"/>
      <c r="EO298" s="402"/>
      <c r="EP298" s="386"/>
      <c r="EQ298" s="397"/>
      <c r="ER298" s="415"/>
      <c r="ES298" s="387"/>
      <c r="ET298" s="388"/>
      <c r="EU298" s="396"/>
      <c r="EV298" s="397"/>
      <c r="EW298" s="400"/>
      <c r="EX298" s="403"/>
      <c r="EY298" s="401"/>
      <c r="EZ298" s="393"/>
      <c r="FA298" s="402"/>
      <c r="FB298" s="386"/>
      <c r="FC298" s="397"/>
      <c r="FD298" s="386"/>
      <c r="FE298" s="387"/>
      <c r="FF298" s="388"/>
      <c r="FG298" s="396"/>
      <c r="FH298" s="397"/>
      <c r="FI298" s="400"/>
      <c r="FJ298" s="403"/>
      <c r="FK298" s="401"/>
      <c r="FL298" s="393"/>
      <c r="FM298" s="402"/>
      <c r="FN298" s="386"/>
      <c r="FO298" s="397"/>
      <c r="FP298" s="386"/>
      <c r="FQ298" s="387"/>
      <c r="FR298" s="388"/>
      <c r="FS298" s="396"/>
      <c r="FT298" s="397"/>
      <c r="FU298" s="400"/>
      <c r="FV298" s="403"/>
      <c r="FW298" s="401"/>
      <c r="FX298" s="393"/>
      <c r="FY298" s="402"/>
      <c r="FZ298" s="386"/>
      <c r="GA298" s="397"/>
      <c r="GB298" s="386"/>
      <c r="GC298" s="387"/>
      <c r="GD298" s="388"/>
      <c r="GE298" s="396"/>
      <c r="GF298" s="397"/>
      <c r="GG298" s="400"/>
      <c r="GH298" s="403"/>
      <c r="GI298" s="401"/>
      <c r="GJ298" s="393"/>
      <c r="GK298" s="402"/>
      <c r="GL298" s="386"/>
      <c r="GM298" s="397"/>
      <c r="GN298" s="386"/>
      <c r="GO298" s="387"/>
      <c r="GP298" s="388"/>
      <c r="GQ298" s="396"/>
      <c r="GR298" s="397"/>
      <c r="GS298" s="390"/>
      <c r="GT298" s="391"/>
      <c r="GU298" s="392"/>
      <c r="GV298" s="393"/>
      <c r="GW298" s="394"/>
      <c r="GX298" s="386"/>
      <c r="GY298" s="395"/>
      <c r="GZ298" s="386"/>
      <c r="HA298" s="387"/>
      <c r="HB298" s="388"/>
      <c r="HC298" s="396"/>
      <c r="HD298" s="397"/>
      <c r="HE298" s="400"/>
      <c r="HF298" s="403"/>
      <c r="HG298" s="401"/>
      <c r="HH298" s="393"/>
      <c r="HI298" s="402"/>
      <c r="HJ298" s="386"/>
      <c r="HK298" s="397"/>
      <c r="HM298" s="387"/>
      <c r="HN298" s="388"/>
      <c r="HO298" s="396"/>
      <c r="HP298" s="389"/>
      <c r="HQ298" s="390"/>
      <c r="HR298" s="391"/>
      <c r="HS298" s="392"/>
      <c r="HT298" s="393"/>
      <c r="HU298" s="394"/>
      <c r="HV298" s="386"/>
      <c r="HW298" s="395"/>
      <c r="HY298" s="387"/>
      <c r="HZ298" s="388"/>
      <c r="IA298" s="375"/>
      <c r="IB298" s="375"/>
      <c r="IC298" s="390"/>
      <c r="ID298" s="391"/>
      <c r="IE298" s="392"/>
      <c r="IF298" s="393"/>
      <c r="IG298" s="394"/>
      <c r="IH298" s="386"/>
      <c r="II298" s="395"/>
      <c r="IK298" s="387">
        <f t="shared" si="749"/>
        <v>41997</v>
      </c>
      <c r="IL298" s="388" t="str">
        <f t="shared" ref="IL298" si="1031">IF(IO298="","",IK$1)</f>
        <v>Abe II</v>
      </c>
      <c r="IM298" s="419">
        <v>41885</v>
      </c>
      <c r="IN298" s="419">
        <f t="shared" ref="IN298" si="1032">IF(IO298="","",IK$3)</f>
        <v>41997</v>
      </c>
      <c r="IO298" s="390" t="str">
        <f t="shared" ref="IO298" si="1033">IF(IV298="","",IF(ISNUMBER(SEARCH(":",IV298)),MID(IV298,FIND(":",IV298)+2,FIND("(",IV298)-FIND(":",IV298)-3),LEFT(IV298,FIND("(",IV298)-2)))</f>
        <v>Akinori Eto</v>
      </c>
      <c r="IP298" s="391" t="str">
        <f t="shared" ref="IP298" si="1034">IF(IV298="","",MID(IV298,FIND("(",IV298)+1,4))</f>
        <v>1955</v>
      </c>
      <c r="IQ298" s="392" t="str">
        <f t="shared" ref="IQ298" si="1035">IF(ISNUMBER(SEARCH("*female*",IV298)),"female",IF(ISNUMBER(SEARCH("*male*",IV298)),"male",""))</f>
        <v>male</v>
      </c>
      <c r="IR298" s="393" t="s">
        <v>1335</v>
      </c>
      <c r="IS298" s="394" t="str">
        <f t="shared" ref="IS298" si="1036">IF(IO298="","",(MID(IO298,(SEARCH("^^",SUBSTITUTE(IO298," ","^^",LEN(IO298)-LEN(SUBSTITUTE(IO298," ","")))))+1,99)&amp;"_"&amp;LEFT(IO298,FIND(" ",IO298)-1)&amp;"_"&amp;IP298))</f>
        <v>Eto_Akinori_1955</v>
      </c>
      <c r="IT298" s="386"/>
      <c r="IU298" s="395"/>
      <c r="IV298" s="364" t="s">
        <v>1857</v>
      </c>
      <c r="IW298" s="387"/>
      <c r="IX298" s="388"/>
      <c r="IY298" s="419"/>
      <c r="IZ298" s="396"/>
      <c r="JA298" s="390"/>
      <c r="JB298" s="391"/>
      <c r="JC298" s="392"/>
      <c r="JD298" s="393"/>
      <c r="JE298" s="394"/>
      <c r="JF298" s="386"/>
      <c r="JG298" s="395"/>
      <c r="JH298" s="420"/>
      <c r="JI298" s="387" t="str">
        <f t="shared" si="919"/>
        <v/>
      </c>
      <c r="JJ298" s="388" t="str">
        <f t="shared" si="920"/>
        <v/>
      </c>
      <c r="JK298" s="419" t="str">
        <f t="shared" si="921"/>
        <v/>
      </c>
      <c r="JL298" s="396" t="str">
        <f t="shared" si="922"/>
        <v/>
      </c>
      <c r="JM298" s="390" t="str">
        <f t="shared" si="923"/>
        <v/>
      </c>
      <c r="JN298" s="391" t="str">
        <f t="shared" si="924"/>
        <v/>
      </c>
      <c r="JO298" s="392" t="str">
        <f t="shared" si="925"/>
        <v/>
      </c>
      <c r="JP298" s="393" t="str">
        <f t="shared" si="926"/>
        <v/>
      </c>
      <c r="JQ298" s="394" t="str">
        <f t="shared" si="927"/>
        <v/>
      </c>
      <c r="JR298" s="386" t="str">
        <f t="shared" si="928"/>
        <v/>
      </c>
      <c r="JS298" s="395"/>
      <c r="JT298" s="420" t="s">
        <v>292</v>
      </c>
      <c r="JU298" s="387" t="str">
        <f t="shared" si="870"/>
        <v/>
      </c>
      <c r="JV298" s="388" t="str">
        <f t="shared" si="871"/>
        <v/>
      </c>
      <c r="JW298" s="419" t="str">
        <f t="shared" si="872"/>
        <v/>
      </c>
      <c r="JX298" s="396" t="str">
        <f t="shared" si="873"/>
        <v/>
      </c>
      <c r="JY298" s="390" t="str">
        <f t="shared" si="874"/>
        <v/>
      </c>
      <c r="JZ298" s="391" t="str">
        <f t="shared" si="875"/>
        <v/>
      </c>
      <c r="KA298" s="392" t="str">
        <f t="shared" si="876"/>
        <v/>
      </c>
      <c r="KB298" s="393" t="str">
        <f t="shared" si="877"/>
        <v/>
      </c>
      <c r="KC298" s="394" t="str">
        <f t="shared" si="878"/>
        <v/>
      </c>
      <c r="KD298" s="386" t="str">
        <f t="shared" si="879"/>
        <v/>
      </c>
      <c r="KE298" s="395"/>
      <c r="KF298" s="420"/>
      <c r="KG298" s="387" t="str">
        <f t="shared" si="849"/>
        <v/>
      </c>
      <c r="KH298" s="388" t="str">
        <f t="shared" si="850"/>
        <v/>
      </c>
      <c r="KI298" s="419" t="str">
        <f t="shared" si="851"/>
        <v/>
      </c>
      <c r="KJ298" s="396" t="str">
        <f t="shared" si="852"/>
        <v/>
      </c>
      <c r="KK298" s="390" t="str">
        <f t="shared" si="853"/>
        <v/>
      </c>
      <c r="KL298" s="391" t="str">
        <f t="shared" si="880"/>
        <v/>
      </c>
      <c r="KM298" s="392" t="str">
        <f t="shared" si="854"/>
        <v/>
      </c>
      <c r="KN298" s="393" t="str">
        <f t="shared" si="855"/>
        <v/>
      </c>
      <c r="KO298" s="394" t="str">
        <f t="shared" si="856"/>
        <v/>
      </c>
      <c r="KP298" s="386" t="str">
        <f t="shared" si="857"/>
        <v/>
      </c>
      <c r="KQ298" s="395"/>
      <c r="KR298" s="420"/>
    </row>
    <row r="299" spans="1:304" ht="13.5" customHeight="1">
      <c r="A299" s="385"/>
      <c r="B299" s="420" t="s">
        <v>1791</v>
      </c>
      <c r="E299" s="387" t="str">
        <f t="shared" si="729"/>
        <v/>
      </c>
      <c r="F299" s="399"/>
      <c r="G299" s="396"/>
      <c r="H299" s="397"/>
      <c r="I299" s="400"/>
      <c r="J299" s="403"/>
      <c r="K299" s="401"/>
      <c r="L299" s="393"/>
      <c r="M299" s="402"/>
      <c r="O299" s="397"/>
      <c r="Q299" s="387" t="str">
        <f t="shared" si="730"/>
        <v/>
      </c>
      <c r="R299" s="399"/>
      <c r="S299" s="396"/>
      <c r="T299" s="397"/>
      <c r="U299" s="400"/>
      <c r="V299" s="403"/>
      <c r="W299" s="401"/>
      <c r="X299" s="393"/>
      <c r="Y299" s="402"/>
      <c r="AA299" s="397"/>
      <c r="AB299" s="415"/>
      <c r="AC299" s="387" t="str">
        <f t="shared" si="731"/>
        <v/>
      </c>
      <c r="AD299" s="399"/>
      <c r="AE299" s="396"/>
      <c r="AF299" s="397"/>
      <c r="AG299" s="400"/>
      <c r="AH299" s="403"/>
      <c r="AI299" s="401"/>
      <c r="AJ299" s="393"/>
      <c r="AK299" s="402"/>
      <c r="AL299" s="386"/>
      <c r="AM299" s="397"/>
      <c r="AN299" s="386"/>
      <c r="AO299" s="387" t="str">
        <f t="shared" si="732"/>
        <v/>
      </c>
      <c r="AP299" s="399"/>
      <c r="AQ299" s="396"/>
      <c r="AR299" s="397"/>
      <c r="AS299" s="400"/>
      <c r="AT299" s="403"/>
      <c r="AU299" s="401"/>
      <c r="AV299" s="393"/>
      <c r="AW299" s="402"/>
      <c r="AX299" s="386"/>
      <c r="AY299" s="397"/>
      <c r="AZ299" s="386"/>
      <c r="BA299" s="387" t="str">
        <f t="shared" si="733"/>
        <v/>
      </c>
      <c r="BB299" s="399"/>
      <c r="BC299" s="396"/>
      <c r="BD299" s="397"/>
      <c r="BE299" s="400"/>
      <c r="BF299" s="403"/>
      <c r="BG299" s="401"/>
      <c r="BH299" s="393"/>
      <c r="BI299" s="402"/>
      <c r="BJ299" s="386"/>
      <c r="BK299" s="397"/>
      <c r="BL299" s="386"/>
      <c r="BM299" s="387" t="str">
        <f t="shared" si="734"/>
        <v/>
      </c>
      <c r="BN299" s="399"/>
      <c r="BO299" s="396"/>
      <c r="BP299" s="397"/>
      <c r="BQ299" s="400"/>
      <c r="BR299" s="403"/>
      <c r="BS299" s="401"/>
      <c r="BT299" s="393"/>
      <c r="BU299" s="402"/>
      <c r="BV299" s="386"/>
      <c r="BW299" s="397"/>
      <c r="BX299" s="386"/>
      <c r="BY299" s="387" t="str">
        <f t="shared" si="735"/>
        <v/>
      </c>
      <c r="BZ299" s="399"/>
      <c r="CA299" s="396"/>
      <c r="CB299" s="397"/>
      <c r="CC299" s="400"/>
      <c r="CD299" s="403"/>
      <c r="CE299" s="401"/>
      <c r="CF299" s="393"/>
      <c r="CG299" s="402"/>
      <c r="CH299" s="386"/>
      <c r="CI299" s="397"/>
      <c r="CJ299" s="386"/>
      <c r="CK299" s="387" t="str">
        <f t="shared" si="736"/>
        <v/>
      </c>
      <c r="CL299" s="399"/>
      <c r="CM299" s="396"/>
      <c r="CN299" s="397"/>
      <c r="CO299" s="400"/>
      <c r="CP299" s="403"/>
      <c r="CQ299" s="401"/>
      <c r="CR299" s="393"/>
      <c r="CS299" s="402"/>
      <c r="CT299" s="386"/>
      <c r="CU299" s="397"/>
      <c r="CV299" s="386"/>
      <c r="CW299" s="387" t="str">
        <f t="shared" si="737"/>
        <v/>
      </c>
      <c r="CX299" s="399"/>
      <c r="CY299" s="396"/>
      <c r="CZ299" s="397"/>
      <c r="DA299" s="400"/>
      <c r="DB299" s="403"/>
      <c r="DC299" s="401"/>
      <c r="DD299" s="393"/>
      <c r="DE299" s="402"/>
      <c r="DF299" s="386"/>
      <c r="DG299" s="397"/>
      <c r="DH299" s="386"/>
      <c r="DI299" s="387" t="str">
        <f t="shared" si="738"/>
        <v/>
      </c>
      <c r="DJ299" s="399"/>
      <c r="DK299" s="396"/>
      <c r="DL299" s="397"/>
      <c r="DM299" s="400"/>
      <c r="DN299" s="403"/>
      <c r="DO299" s="401"/>
      <c r="DP299" s="393"/>
      <c r="DQ299" s="402"/>
      <c r="DR299" s="386"/>
      <c r="DS299" s="397"/>
      <c r="DT299" s="386"/>
      <c r="DU299" s="387" t="str">
        <f t="shared" si="739"/>
        <v/>
      </c>
      <c r="DV299" s="399"/>
      <c r="DW299" s="396"/>
      <c r="DX299" s="397"/>
      <c r="DY299" s="400"/>
      <c r="DZ299" s="403"/>
      <c r="EA299" s="401"/>
      <c r="EB299" s="393"/>
      <c r="EC299" s="402"/>
      <c r="ED299" s="386"/>
      <c r="EE299" s="397"/>
      <c r="EF299" s="386"/>
      <c r="EG299" s="387" t="str">
        <f t="shared" si="740"/>
        <v/>
      </c>
      <c r="EH299" s="399"/>
      <c r="EI299" s="396"/>
      <c r="EJ299" s="397"/>
      <c r="EK299" s="400"/>
      <c r="EL299" s="403"/>
      <c r="EM299" s="401"/>
      <c r="EN299" s="393"/>
      <c r="EO299" s="402"/>
      <c r="EP299" s="386"/>
      <c r="EQ299" s="397"/>
      <c r="ER299" s="415"/>
      <c r="ES299" s="387" t="str">
        <f t="shared" si="741"/>
        <v/>
      </c>
      <c r="ET299" s="388" t="str">
        <f t="shared" si="795"/>
        <v/>
      </c>
      <c r="EU299" s="396"/>
      <c r="EV299" s="397"/>
      <c r="EW299" s="400"/>
      <c r="EX299" s="403"/>
      <c r="EY299" s="401"/>
      <c r="EZ299" s="393"/>
      <c r="FA299" s="402"/>
      <c r="FB299" s="386"/>
      <c r="FC299" s="397"/>
      <c r="FD299" s="386"/>
      <c r="FE299" s="387" t="str">
        <f t="shared" si="742"/>
        <v/>
      </c>
      <c r="FF299" s="388" t="str">
        <f t="shared" si="797"/>
        <v/>
      </c>
      <c r="FG299" s="396"/>
      <c r="FH299" s="397"/>
      <c r="FI299" s="400"/>
      <c r="FJ299" s="403"/>
      <c r="FK299" s="401"/>
      <c r="FL299" s="393"/>
      <c r="FM299" s="402"/>
      <c r="FN299" s="386"/>
      <c r="FO299" s="397"/>
      <c r="FP299" s="386"/>
      <c r="FQ299" s="387" t="str">
        <f t="shared" si="743"/>
        <v/>
      </c>
      <c r="FR299" s="388" t="str">
        <f t="shared" si="829"/>
        <v/>
      </c>
      <c r="FS299" s="396"/>
      <c r="FT299" s="397"/>
      <c r="FU299" s="400"/>
      <c r="FV299" s="403"/>
      <c r="FW299" s="401"/>
      <c r="FX299" s="393"/>
      <c r="FY299" s="402"/>
      <c r="FZ299" s="386"/>
      <c r="GA299" s="397"/>
      <c r="GB299" s="386"/>
      <c r="GC299" s="387" t="str">
        <f t="shared" si="744"/>
        <v/>
      </c>
      <c r="GD299" s="388" t="str">
        <f t="shared" si="830"/>
        <v/>
      </c>
      <c r="GE299" s="396"/>
      <c r="GF299" s="397"/>
      <c r="GG299" s="400"/>
      <c r="GH299" s="403"/>
      <c r="GI299" s="401"/>
      <c r="GJ299" s="393"/>
      <c r="GK299" s="402"/>
      <c r="GL299" s="386"/>
      <c r="GM299" s="397"/>
      <c r="GN299" s="386"/>
      <c r="GO299" s="387" t="str">
        <f t="shared" si="745"/>
        <v/>
      </c>
      <c r="GP299" s="388" t="str">
        <f t="shared" si="831"/>
        <v/>
      </c>
      <c r="GQ299" s="396"/>
      <c r="GR299" s="397"/>
      <c r="GS299" s="400"/>
      <c r="GT299" s="403"/>
      <c r="GU299" s="401"/>
      <c r="GV299" s="393"/>
      <c r="GW299" s="402"/>
      <c r="GX299" s="386"/>
      <c r="GY299" s="397"/>
      <c r="GZ299" s="386"/>
      <c r="HA299" s="387" t="str">
        <f t="shared" si="746"/>
        <v/>
      </c>
      <c r="HB299" s="388" t="str">
        <f t="shared" si="832"/>
        <v/>
      </c>
      <c r="HC299" s="396"/>
      <c r="HD299" s="397"/>
      <c r="HE299" s="400"/>
      <c r="HF299" s="403"/>
      <c r="HG299" s="401"/>
      <c r="HH299" s="393"/>
      <c r="HI299" s="402"/>
      <c r="HJ299" s="386"/>
      <c r="HK299" s="397"/>
      <c r="HM299" s="387" t="str">
        <f t="shared" si="747"/>
        <v/>
      </c>
      <c r="HN299" s="388" t="s">
        <v>292</v>
      </c>
      <c r="HO299" s="396"/>
      <c r="HP299" s="389"/>
      <c r="HQ299" s="390" t="s">
        <v>292</v>
      </c>
      <c r="HR299" s="391" t="s">
        <v>292</v>
      </c>
      <c r="HS299" s="392" t="s">
        <v>292</v>
      </c>
      <c r="HT299" s="393" t="s">
        <v>292</v>
      </c>
      <c r="HU299" s="394" t="s">
        <v>292</v>
      </c>
      <c r="HV299" s="386" t="s">
        <v>292</v>
      </c>
      <c r="HW299" s="395"/>
      <c r="HY299" s="387" t="str">
        <f t="shared" si="748"/>
        <v/>
      </c>
      <c r="HZ299" s="388" t="s">
        <v>292</v>
      </c>
      <c r="IA299" s="375"/>
      <c r="IB299" s="375"/>
      <c r="IC299" s="390" t="s">
        <v>292</v>
      </c>
      <c r="ID299" s="391" t="s">
        <v>292</v>
      </c>
      <c r="IE299" s="392" t="s">
        <v>292</v>
      </c>
      <c r="IF299" s="393" t="s">
        <v>292</v>
      </c>
      <c r="IG299" s="394" t="s">
        <v>292</v>
      </c>
      <c r="IH299" s="386" t="s">
        <v>292</v>
      </c>
      <c r="II299" s="395"/>
      <c r="IK299" s="387">
        <f t="shared" si="749"/>
        <v>41997</v>
      </c>
      <c r="IL299" s="388" t="s">
        <v>371</v>
      </c>
      <c r="IM299" s="419">
        <v>41269</v>
      </c>
      <c r="IN299" s="419">
        <v>41885</v>
      </c>
      <c r="IO299" s="390" t="s">
        <v>1575</v>
      </c>
      <c r="IP299" s="391" t="s">
        <v>1491</v>
      </c>
      <c r="IQ299" s="392" t="s">
        <v>677</v>
      </c>
      <c r="IR299" s="393" t="s">
        <v>1335</v>
      </c>
      <c r="IS299" s="394" t="s">
        <v>1576</v>
      </c>
      <c r="IT299" s="386" t="s">
        <v>292</v>
      </c>
      <c r="IU299" s="395"/>
      <c r="IV299" s="420" t="s">
        <v>292</v>
      </c>
      <c r="IW299" s="387" t="str">
        <f t="shared" si="704"/>
        <v/>
      </c>
      <c r="IX299" s="388" t="str">
        <f t="shared" si="705"/>
        <v/>
      </c>
      <c r="IY299" s="419" t="str">
        <f t="shared" si="706"/>
        <v/>
      </c>
      <c r="IZ299" s="396" t="str">
        <f t="shared" si="707"/>
        <v/>
      </c>
      <c r="JA299" s="390" t="str">
        <f t="shared" si="708"/>
        <v/>
      </c>
      <c r="JB299" s="391" t="str">
        <f t="shared" si="709"/>
        <v/>
      </c>
      <c r="JC299" s="392" t="str">
        <f t="shared" si="710"/>
        <v/>
      </c>
      <c r="JD299" s="393" t="str">
        <f t="shared" si="711"/>
        <v/>
      </c>
      <c r="JE299" s="394" t="str">
        <f t="shared" si="687"/>
        <v/>
      </c>
      <c r="JF299" s="386" t="str">
        <f t="shared" si="712"/>
        <v/>
      </c>
      <c r="JG299" s="395"/>
      <c r="JH299" s="420" t="s">
        <v>292</v>
      </c>
      <c r="JI299" s="387" t="str">
        <f t="shared" si="919"/>
        <v/>
      </c>
      <c r="JJ299" s="388" t="str">
        <f t="shared" si="920"/>
        <v/>
      </c>
      <c r="JK299" s="419" t="str">
        <f t="shared" si="921"/>
        <v/>
      </c>
      <c r="JL299" s="396" t="str">
        <f t="shared" si="922"/>
        <v/>
      </c>
      <c r="JM299" s="390" t="str">
        <f t="shared" si="923"/>
        <v/>
      </c>
      <c r="JN299" s="391" t="str">
        <f t="shared" si="924"/>
        <v/>
      </c>
      <c r="JO299" s="392" t="str">
        <f t="shared" si="925"/>
        <v/>
      </c>
      <c r="JP299" s="393" t="str">
        <f t="shared" si="926"/>
        <v/>
      </c>
      <c r="JQ299" s="394" t="str">
        <f t="shared" si="927"/>
        <v/>
      </c>
      <c r="JR299" s="386" t="str">
        <f t="shared" si="928"/>
        <v/>
      </c>
      <c r="JS299" s="395"/>
      <c r="JT299" s="420" t="s">
        <v>292</v>
      </c>
      <c r="JU299" s="387" t="str">
        <f t="shared" si="870"/>
        <v/>
      </c>
      <c r="JV299" s="388" t="str">
        <f t="shared" si="871"/>
        <v/>
      </c>
      <c r="JW299" s="419" t="str">
        <f t="shared" si="872"/>
        <v/>
      </c>
      <c r="JX299" s="396" t="str">
        <f t="shared" si="873"/>
        <v/>
      </c>
      <c r="JY299" s="390" t="str">
        <f t="shared" si="874"/>
        <v/>
      </c>
      <c r="JZ299" s="391" t="str">
        <f t="shared" si="875"/>
        <v/>
      </c>
      <c r="KA299" s="392" t="str">
        <f t="shared" si="876"/>
        <v/>
      </c>
      <c r="KB299" s="393" t="str">
        <f t="shared" si="877"/>
        <v/>
      </c>
      <c r="KC299" s="394" t="str">
        <f t="shared" si="878"/>
        <v/>
      </c>
      <c r="KD299" s="386" t="str">
        <f t="shared" si="879"/>
        <v/>
      </c>
      <c r="KE299" s="395"/>
      <c r="KF299" s="420"/>
      <c r="KG299" s="387" t="str">
        <f t="shared" si="849"/>
        <v/>
      </c>
      <c r="KH299" s="388" t="str">
        <f t="shared" si="850"/>
        <v/>
      </c>
      <c r="KI299" s="419" t="str">
        <f t="shared" si="851"/>
        <v/>
      </c>
      <c r="KJ299" s="396" t="str">
        <f t="shared" si="852"/>
        <v/>
      </c>
      <c r="KK299" s="390" t="str">
        <f t="shared" si="853"/>
        <v/>
      </c>
      <c r="KL299" s="391" t="str">
        <f t="shared" si="880"/>
        <v/>
      </c>
      <c r="KM299" s="392" t="str">
        <f t="shared" si="854"/>
        <v/>
      </c>
      <c r="KN299" s="393" t="str">
        <f t="shared" si="855"/>
        <v/>
      </c>
      <c r="KO299" s="394" t="str">
        <f t="shared" si="856"/>
        <v/>
      </c>
      <c r="KP299" s="386" t="str">
        <f t="shared" si="857"/>
        <v/>
      </c>
      <c r="KQ299" s="395"/>
      <c r="KR299" s="420"/>
    </row>
    <row r="300" spans="1:304" ht="13.5" customHeight="1">
      <c r="A300" s="385"/>
      <c r="B300" s="420" t="s">
        <v>1825</v>
      </c>
      <c r="E300" s="387"/>
      <c r="F300" s="399"/>
      <c r="G300" s="396"/>
      <c r="H300" s="397"/>
      <c r="I300" s="400"/>
      <c r="J300" s="403"/>
      <c r="K300" s="401"/>
      <c r="L300" s="393"/>
      <c r="M300" s="402"/>
      <c r="O300" s="397"/>
      <c r="Q300" s="387"/>
      <c r="R300" s="399"/>
      <c r="S300" s="396"/>
      <c r="T300" s="397"/>
      <c r="U300" s="400"/>
      <c r="V300" s="403"/>
      <c r="W300" s="401"/>
      <c r="X300" s="393"/>
      <c r="Y300" s="402"/>
      <c r="AA300" s="397"/>
      <c r="AB300" s="415"/>
      <c r="AC300" s="387"/>
      <c r="AD300" s="399"/>
      <c r="AE300" s="396"/>
      <c r="AF300" s="397"/>
      <c r="AG300" s="400"/>
      <c r="AH300" s="403"/>
      <c r="AI300" s="401"/>
      <c r="AJ300" s="393"/>
      <c r="AK300" s="402"/>
      <c r="AL300" s="386"/>
      <c r="AM300" s="397"/>
      <c r="AN300" s="386"/>
      <c r="AO300" s="387"/>
      <c r="AP300" s="399"/>
      <c r="AQ300" s="396"/>
      <c r="AR300" s="397"/>
      <c r="AS300" s="400"/>
      <c r="AT300" s="403"/>
      <c r="AU300" s="401"/>
      <c r="AV300" s="393"/>
      <c r="AW300" s="402"/>
      <c r="AX300" s="386"/>
      <c r="AY300" s="397"/>
      <c r="AZ300" s="386"/>
      <c r="BA300" s="387"/>
      <c r="BB300" s="399"/>
      <c r="BC300" s="396"/>
      <c r="BD300" s="397"/>
      <c r="BE300" s="400"/>
      <c r="BF300" s="403"/>
      <c r="BG300" s="401"/>
      <c r="BH300" s="393"/>
      <c r="BI300" s="402"/>
      <c r="BJ300" s="386"/>
      <c r="BK300" s="397"/>
      <c r="BL300" s="386"/>
      <c r="BM300" s="387"/>
      <c r="BN300" s="399"/>
      <c r="BO300" s="396"/>
      <c r="BP300" s="397"/>
      <c r="BQ300" s="400"/>
      <c r="BR300" s="403"/>
      <c r="BS300" s="401"/>
      <c r="BT300" s="393"/>
      <c r="BU300" s="402"/>
      <c r="BV300" s="386"/>
      <c r="BW300" s="397"/>
      <c r="BX300" s="386"/>
      <c r="BY300" s="387"/>
      <c r="BZ300" s="399"/>
      <c r="CA300" s="396"/>
      <c r="CB300" s="397"/>
      <c r="CC300" s="400"/>
      <c r="CD300" s="403"/>
      <c r="CE300" s="401"/>
      <c r="CF300" s="393"/>
      <c r="CG300" s="402"/>
      <c r="CH300" s="386"/>
      <c r="CI300" s="397"/>
      <c r="CJ300" s="386"/>
      <c r="CK300" s="387"/>
      <c r="CL300" s="399"/>
      <c r="CM300" s="396"/>
      <c r="CN300" s="397"/>
      <c r="CO300" s="400"/>
      <c r="CP300" s="403"/>
      <c r="CQ300" s="401"/>
      <c r="CR300" s="393"/>
      <c r="CS300" s="402"/>
      <c r="CT300" s="386"/>
      <c r="CU300" s="397"/>
      <c r="CV300" s="386"/>
      <c r="CW300" s="387"/>
      <c r="CX300" s="399"/>
      <c r="CY300" s="396"/>
      <c r="CZ300" s="397"/>
      <c r="DA300" s="400"/>
      <c r="DB300" s="403"/>
      <c r="DC300" s="401"/>
      <c r="DD300" s="393"/>
      <c r="DE300" s="402"/>
      <c r="DF300" s="386"/>
      <c r="DG300" s="397"/>
      <c r="DH300" s="386"/>
      <c r="DI300" s="387"/>
      <c r="DJ300" s="399"/>
      <c r="DK300" s="396"/>
      <c r="DL300" s="397"/>
      <c r="DM300" s="400"/>
      <c r="DN300" s="403"/>
      <c r="DO300" s="401"/>
      <c r="DP300" s="393"/>
      <c r="DQ300" s="402"/>
      <c r="DR300" s="386"/>
      <c r="DS300" s="397"/>
      <c r="DT300" s="386"/>
      <c r="DU300" s="387"/>
      <c r="DV300" s="399"/>
      <c r="DW300" s="396"/>
      <c r="DX300" s="397"/>
      <c r="DY300" s="400"/>
      <c r="DZ300" s="403"/>
      <c r="EA300" s="401"/>
      <c r="EB300" s="393"/>
      <c r="EC300" s="402"/>
      <c r="ED300" s="386"/>
      <c r="EE300" s="397"/>
      <c r="EF300" s="386"/>
      <c r="EG300" s="387"/>
      <c r="EH300" s="399"/>
      <c r="EI300" s="396"/>
      <c r="EJ300" s="397"/>
      <c r="EK300" s="400"/>
      <c r="EL300" s="403"/>
      <c r="EM300" s="401"/>
      <c r="EN300" s="393"/>
      <c r="EO300" s="402"/>
      <c r="EP300" s="386"/>
      <c r="EQ300" s="397"/>
      <c r="ER300" s="415"/>
      <c r="ES300" s="387"/>
      <c r="ET300" s="388"/>
      <c r="EU300" s="396"/>
      <c r="EV300" s="397"/>
      <c r="EW300" s="400"/>
      <c r="EX300" s="403"/>
      <c r="EY300" s="401"/>
      <c r="EZ300" s="393"/>
      <c r="FA300" s="402"/>
      <c r="FB300" s="386"/>
      <c r="FC300" s="397"/>
      <c r="FD300" s="386"/>
      <c r="FE300" s="387"/>
      <c r="FF300" s="388"/>
      <c r="FG300" s="396"/>
      <c r="FH300" s="397"/>
      <c r="FI300" s="400"/>
      <c r="FJ300" s="403"/>
      <c r="FK300" s="401"/>
      <c r="FL300" s="393"/>
      <c r="FM300" s="402"/>
      <c r="FN300" s="386"/>
      <c r="FO300" s="397"/>
      <c r="FP300" s="386"/>
      <c r="FQ300" s="387"/>
      <c r="FR300" s="388"/>
      <c r="FS300" s="396"/>
      <c r="FT300" s="397"/>
      <c r="FU300" s="400"/>
      <c r="FV300" s="403"/>
      <c r="FW300" s="401"/>
      <c r="FX300" s="393"/>
      <c r="FY300" s="402"/>
      <c r="FZ300" s="386"/>
      <c r="GA300" s="397"/>
      <c r="GB300" s="386"/>
      <c r="GC300" s="387"/>
      <c r="GD300" s="388"/>
      <c r="GE300" s="396"/>
      <c r="GF300" s="397"/>
      <c r="GG300" s="400"/>
      <c r="GH300" s="403"/>
      <c r="GI300" s="401"/>
      <c r="GJ300" s="393"/>
      <c r="GK300" s="402"/>
      <c r="GL300" s="386"/>
      <c r="GM300" s="397"/>
      <c r="GN300" s="386"/>
      <c r="GO300" s="387"/>
      <c r="GP300" s="388"/>
      <c r="GQ300" s="396"/>
      <c r="GR300" s="397"/>
      <c r="GS300" s="400"/>
      <c r="GT300" s="403"/>
      <c r="GU300" s="401"/>
      <c r="GV300" s="393"/>
      <c r="GW300" s="402"/>
      <c r="GX300" s="386"/>
      <c r="GY300" s="397"/>
      <c r="GZ300" s="386"/>
      <c r="HA300" s="387"/>
      <c r="HB300" s="388"/>
      <c r="HC300" s="396"/>
      <c r="HD300" s="397"/>
      <c r="HE300" s="400"/>
      <c r="HF300" s="403"/>
      <c r="HG300" s="401"/>
      <c r="HH300" s="393"/>
      <c r="HI300" s="402"/>
      <c r="HJ300" s="386"/>
      <c r="HK300" s="397"/>
      <c r="HM300" s="387"/>
      <c r="HN300" s="388"/>
      <c r="HO300" s="396"/>
      <c r="HP300" s="389"/>
      <c r="HQ300" s="390"/>
      <c r="HR300" s="391"/>
      <c r="HS300" s="392"/>
      <c r="HT300" s="393"/>
      <c r="HU300" s="394"/>
      <c r="HV300" s="386"/>
      <c r="HW300" s="395"/>
      <c r="HY300" s="387"/>
      <c r="HZ300" s="388"/>
      <c r="IA300" s="375"/>
      <c r="IB300" s="375"/>
      <c r="IC300" s="390"/>
      <c r="ID300" s="391"/>
      <c r="IE300" s="392"/>
      <c r="IF300" s="393"/>
      <c r="IG300" s="394"/>
      <c r="IH300" s="386"/>
      <c r="II300" s="395"/>
      <c r="IK300" s="387">
        <f t="shared" ref="IK300" si="1037">IF(IO300="","",IK$3)</f>
        <v>41997</v>
      </c>
      <c r="IL300" s="388" t="str">
        <f t="shared" ref="IL300" si="1038">IF(IO300="","",IK$1)</f>
        <v>Abe II</v>
      </c>
      <c r="IM300" s="419">
        <v>41885</v>
      </c>
      <c r="IN300" s="419">
        <f t="shared" ref="IN300" si="1039">IF(IO300="","",IK$3)</f>
        <v>41997</v>
      </c>
      <c r="IO300" s="390" t="str">
        <f t="shared" ref="IO300" si="1040">IF(IV300="","",IF(ISNUMBER(SEARCH(":",IV300)),MID(IV300,FIND(":",IV300)+2,FIND("(",IV300)-FIND(":",IV300)-3),LEFT(IV300,FIND("(",IV300)-2)))</f>
        <v>Haruko Arimura</v>
      </c>
      <c r="IP300" s="391" t="str">
        <f t="shared" ref="IP300" si="1041">IF(IV300="","",MID(IV300,FIND("(",IV300)+1,4))</f>
        <v>1970</v>
      </c>
      <c r="IQ300" s="392" t="str">
        <f t="shared" ref="IQ300" si="1042">IF(ISNUMBER(SEARCH("*female*",IV300)),"female",IF(ISNUMBER(SEARCH("*male*",IV300)),"male",""))</f>
        <v>female</v>
      </c>
      <c r="IR300" s="393" t="s">
        <v>1335</v>
      </c>
      <c r="IS300" s="394" t="str">
        <f t="shared" ref="IS300" si="1043">IF(IO300="","",(MID(IO300,(SEARCH("^^",SUBSTITUTE(IO300," ","^^",LEN(IO300)-LEN(SUBSTITUTE(IO300," ","")))))+1,99)&amp;"_"&amp;LEFT(IO300,FIND(" ",IO300)-1)&amp;"_"&amp;IP300))</f>
        <v>Arimura_Haruko_1970</v>
      </c>
      <c r="IT300" s="386"/>
      <c r="IU300" s="395"/>
      <c r="IV300" s="420" t="s">
        <v>1860</v>
      </c>
      <c r="IW300" s="387">
        <f t="shared" si="704"/>
        <v>43040</v>
      </c>
      <c r="IX300" s="388" t="str">
        <f t="shared" si="705"/>
        <v>Abe III</v>
      </c>
      <c r="IY300" s="419">
        <f t="shared" si="706"/>
        <v>41997</v>
      </c>
      <c r="IZ300" s="396">
        <v>42284</v>
      </c>
      <c r="JA300" s="390" t="str">
        <f t="shared" si="708"/>
        <v>Haruko Arimura</v>
      </c>
      <c r="JB300" s="391" t="str">
        <f t="shared" si="709"/>
        <v>1970</v>
      </c>
      <c r="JC300" s="392" t="str">
        <f t="shared" si="710"/>
        <v>female</v>
      </c>
      <c r="JD300" s="393" t="s">
        <v>1335</v>
      </c>
      <c r="JE300" s="394" t="str">
        <f t="shared" si="687"/>
        <v>Arimura_Haruko_1970</v>
      </c>
      <c r="JF300" s="386" t="str">
        <f t="shared" si="712"/>
        <v/>
      </c>
      <c r="JG300" s="395"/>
      <c r="JH300" s="42" t="s">
        <v>1844</v>
      </c>
      <c r="JI300" s="387">
        <f t="shared" si="919"/>
        <v>44090</v>
      </c>
      <c r="JJ300" s="388" t="str">
        <f t="shared" si="920"/>
        <v>Abe IV</v>
      </c>
      <c r="JK300" s="419">
        <f t="shared" si="921"/>
        <v>43040</v>
      </c>
      <c r="JL300" s="396">
        <v>43375</v>
      </c>
      <c r="JM300" s="390" t="str">
        <f t="shared" si="923"/>
        <v>Seiko Noda</v>
      </c>
      <c r="JN300" s="391" t="str">
        <f t="shared" si="924"/>
        <v>1960</v>
      </c>
      <c r="JO300" s="392" t="str">
        <f t="shared" si="925"/>
        <v>female</v>
      </c>
      <c r="JP300" s="393" t="str">
        <f t="shared" si="926"/>
        <v>jp_ldp01</v>
      </c>
      <c r="JQ300" s="394" t="str">
        <f t="shared" si="927"/>
        <v>Noda_Seiko_1960</v>
      </c>
      <c r="JR300" s="386" t="str">
        <f t="shared" si="928"/>
        <v/>
      </c>
      <c r="JS300" s="395"/>
      <c r="JT300" s="420" t="s">
        <v>2007</v>
      </c>
      <c r="JU300" s="387">
        <f t="shared" si="870"/>
        <v>44196</v>
      </c>
      <c r="JV300" s="388" t="str">
        <f t="shared" si="871"/>
        <v>Suga I</v>
      </c>
      <c r="JW300" s="419">
        <f t="shared" si="872"/>
        <v>44090</v>
      </c>
      <c r="JX300" s="396">
        <f t="shared" si="873"/>
        <v>44196</v>
      </c>
      <c r="JY300" s="390" t="str">
        <f t="shared" si="874"/>
        <v>Seiko Hashimoto</v>
      </c>
      <c r="JZ300" s="391" t="str">
        <f t="shared" si="875"/>
        <v>1964</v>
      </c>
      <c r="KA300" s="392" t="str">
        <f t="shared" si="876"/>
        <v>female</v>
      </c>
      <c r="KB300" s="393" t="str">
        <f t="shared" si="877"/>
        <v>jp_ldp01</v>
      </c>
      <c r="KC300" s="394" t="str">
        <f t="shared" si="878"/>
        <v>Hashimoto_Seiko_1964</v>
      </c>
      <c r="KD300" s="386" t="str">
        <f t="shared" si="879"/>
        <v/>
      </c>
      <c r="KE300" s="395"/>
      <c r="KF300" s="420" t="s">
        <v>2078</v>
      </c>
      <c r="KG300" s="387" t="str">
        <f t="shared" si="849"/>
        <v/>
      </c>
      <c r="KH300" s="388" t="str">
        <f t="shared" si="850"/>
        <v/>
      </c>
      <c r="KI300" s="419" t="str">
        <f t="shared" si="851"/>
        <v/>
      </c>
      <c r="KJ300" s="396" t="str">
        <f t="shared" si="852"/>
        <v/>
      </c>
      <c r="KK300" s="390" t="str">
        <f t="shared" si="853"/>
        <v/>
      </c>
      <c r="KL300" s="391" t="str">
        <f t="shared" si="880"/>
        <v/>
      </c>
      <c r="KM300" s="392" t="str">
        <f t="shared" si="854"/>
        <v/>
      </c>
      <c r="KN300" s="393" t="str">
        <f t="shared" si="855"/>
        <v/>
      </c>
      <c r="KO300" s="394" t="str">
        <f t="shared" si="856"/>
        <v/>
      </c>
      <c r="KP300" s="386" t="str">
        <f t="shared" si="857"/>
        <v/>
      </c>
      <c r="KQ300" s="395"/>
      <c r="KR300" s="420"/>
    </row>
    <row r="301" spans="1:304" ht="13.5" customHeight="1">
      <c r="A301" s="385"/>
      <c r="B301" s="420" t="s">
        <v>1825</v>
      </c>
      <c r="E301" s="387"/>
      <c r="F301" s="399"/>
      <c r="G301" s="396"/>
      <c r="H301" s="397"/>
      <c r="I301" s="400"/>
      <c r="J301" s="403"/>
      <c r="K301" s="401"/>
      <c r="L301" s="393"/>
      <c r="M301" s="402"/>
      <c r="O301" s="397"/>
      <c r="Q301" s="387"/>
      <c r="R301" s="399"/>
      <c r="S301" s="396"/>
      <c r="T301" s="397"/>
      <c r="U301" s="400"/>
      <c r="V301" s="403"/>
      <c r="W301" s="401"/>
      <c r="X301" s="393"/>
      <c r="Y301" s="402"/>
      <c r="AA301" s="397"/>
      <c r="AB301" s="415"/>
      <c r="AC301" s="387"/>
      <c r="AD301" s="399"/>
      <c r="AE301" s="396"/>
      <c r="AF301" s="397"/>
      <c r="AG301" s="400"/>
      <c r="AH301" s="403"/>
      <c r="AI301" s="401"/>
      <c r="AJ301" s="393"/>
      <c r="AK301" s="402"/>
      <c r="AL301" s="386"/>
      <c r="AM301" s="397"/>
      <c r="AN301" s="386"/>
      <c r="AO301" s="387"/>
      <c r="AP301" s="399"/>
      <c r="AQ301" s="396"/>
      <c r="AR301" s="397"/>
      <c r="AS301" s="400"/>
      <c r="AT301" s="403"/>
      <c r="AU301" s="401"/>
      <c r="AV301" s="393"/>
      <c r="AW301" s="402"/>
      <c r="AX301" s="386"/>
      <c r="AY301" s="397"/>
      <c r="AZ301" s="386"/>
      <c r="BA301" s="387"/>
      <c r="BB301" s="399"/>
      <c r="BC301" s="396"/>
      <c r="BD301" s="397"/>
      <c r="BE301" s="400"/>
      <c r="BF301" s="403"/>
      <c r="BG301" s="401"/>
      <c r="BH301" s="393"/>
      <c r="BI301" s="402"/>
      <c r="BJ301" s="386"/>
      <c r="BK301" s="397"/>
      <c r="BL301" s="386"/>
      <c r="BM301" s="387"/>
      <c r="BN301" s="399"/>
      <c r="BO301" s="396"/>
      <c r="BP301" s="397"/>
      <c r="BQ301" s="400"/>
      <c r="BR301" s="403"/>
      <c r="BS301" s="401"/>
      <c r="BT301" s="393"/>
      <c r="BU301" s="402"/>
      <c r="BV301" s="386"/>
      <c r="BW301" s="397"/>
      <c r="BX301" s="386"/>
      <c r="BY301" s="387"/>
      <c r="BZ301" s="399"/>
      <c r="CA301" s="396"/>
      <c r="CB301" s="397"/>
      <c r="CC301" s="400"/>
      <c r="CD301" s="403"/>
      <c r="CE301" s="401"/>
      <c r="CF301" s="393"/>
      <c r="CG301" s="402"/>
      <c r="CH301" s="386"/>
      <c r="CI301" s="397"/>
      <c r="CJ301" s="386"/>
      <c r="CK301" s="387"/>
      <c r="CL301" s="399"/>
      <c r="CM301" s="396"/>
      <c r="CN301" s="397"/>
      <c r="CO301" s="400"/>
      <c r="CP301" s="403"/>
      <c r="CQ301" s="401"/>
      <c r="CR301" s="393"/>
      <c r="CS301" s="402"/>
      <c r="CT301" s="386"/>
      <c r="CU301" s="397"/>
      <c r="CV301" s="386"/>
      <c r="CW301" s="387"/>
      <c r="CX301" s="399"/>
      <c r="CY301" s="396"/>
      <c r="CZ301" s="397"/>
      <c r="DA301" s="400"/>
      <c r="DB301" s="403"/>
      <c r="DC301" s="401"/>
      <c r="DD301" s="393"/>
      <c r="DE301" s="402"/>
      <c r="DF301" s="386"/>
      <c r="DG301" s="397"/>
      <c r="DH301" s="386"/>
      <c r="DI301" s="387"/>
      <c r="DJ301" s="399"/>
      <c r="DK301" s="396"/>
      <c r="DL301" s="397"/>
      <c r="DM301" s="400"/>
      <c r="DN301" s="403"/>
      <c r="DO301" s="401"/>
      <c r="DP301" s="393"/>
      <c r="DQ301" s="402"/>
      <c r="DR301" s="386"/>
      <c r="DS301" s="397"/>
      <c r="DT301" s="386"/>
      <c r="DU301" s="387"/>
      <c r="DV301" s="399"/>
      <c r="DW301" s="396"/>
      <c r="DX301" s="397"/>
      <c r="DY301" s="400"/>
      <c r="DZ301" s="403"/>
      <c r="EA301" s="401"/>
      <c r="EB301" s="393"/>
      <c r="EC301" s="402"/>
      <c r="ED301" s="386"/>
      <c r="EE301" s="397"/>
      <c r="EF301" s="386"/>
      <c r="EG301" s="387"/>
      <c r="EH301" s="399"/>
      <c r="EI301" s="396"/>
      <c r="EJ301" s="397"/>
      <c r="EK301" s="400"/>
      <c r="EL301" s="403"/>
      <c r="EM301" s="401"/>
      <c r="EN301" s="393"/>
      <c r="EO301" s="402"/>
      <c r="EP301" s="386"/>
      <c r="EQ301" s="397"/>
      <c r="ER301" s="415"/>
      <c r="ES301" s="387"/>
      <c r="ET301" s="388"/>
      <c r="EU301" s="396"/>
      <c r="EV301" s="397"/>
      <c r="EW301" s="400"/>
      <c r="EX301" s="403"/>
      <c r="EY301" s="401"/>
      <c r="EZ301" s="393"/>
      <c r="FA301" s="402"/>
      <c r="FB301" s="386"/>
      <c r="FC301" s="397"/>
      <c r="FD301" s="386"/>
      <c r="FE301" s="387"/>
      <c r="FF301" s="388"/>
      <c r="FG301" s="396"/>
      <c r="FH301" s="397"/>
      <c r="FI301" s="400"/>
      <c r="FJ301" s="403"/>
      <c r="FK301" s="401"/>
      <c r="FL301" s="393"/>
      <c r="FM301" s="402"/>
      <c r="FN301" s="386"/>
      <c r="FO301" s="397"/>
      <c r="FP301" s="386"/>
      <c r="FQ301" s="387"/>
      <c r="FR301" s="388"/>
      <c r="FS301" s="396"/>
      <c r="FT301" s="397"/>
      <c r="FU301" s="400"/>
      <c r="FV301" s="403"/>
      <c r="FW301" s="401"/>
      <c r="FX301" s="393"/>
      <c r="FY301" s="402"/>
      <c r="FZ301" s="386"/>
      <c r="GA301" s="397"/>
      <c r="GB301" s="386"/>
      <c r="GC301" s="387"/>
      <c r="GD301" s="388"/>
      <c r="GE301" s="396"/>
      <c r="GF301" s="397"/>
      <c r="GG301" s="400"/>
      <c r="GH301" s="403"/>
      <c r="GI301" s="401"/>
      <c r="GJ301" s="393"/>
      <c r="GK301" s="402"/>
      <c r="GL301" s="386"/>
      <c r="GM301" s="397"/>
      <c r="GN301" s="386"/>
      <c r="GO301" s="387"/>
      <c r="GP301" s="388"/>
      <c r="GQ301" s="396"/>
      <c r="GR301" s="397"/>
      <c r="GS301" s="400"/>
      <c r="GT301" s="403"/>
      <c r="GU301" s="401"/>
      <c r="GV301" s="393"/>
      <c r="GW301" s="402"/>
      <c r="GX301" s="386"/>
      <c r="GY301" s="397"/>
      <c r="GZ301" s="386"/>
      <c r="HA301" s="387"/>
      <c r="HB301" s="388"/>
      <c r="HC301" s="396"/>
      <c r="HD301" s="397"/>
      <c r="HE301" s="400"/>
      <c r="HF301" s="403"/>
      <c r="HG301" s="401"/>
      <c r="HH301" s="393"/>
      <c r="HI301" s="402"/>
      <c r="HJ301" s="386"/>
      <c r="HK301" s="397"/>
      <c r="HM301" s="387"/>
      <c r="HN301" s="388"/>
      <c r="HO301" s="396"/>
      <c r="HP301" s="389"/>
      <c r="HQ301" s="390"/>
      <c r="HR301" s="391"/>
      <c r="HS301" s="392"/>
      <c r="HT301" s="393"/>
      <c r="HU301" s="394"/>
      <c r="HV301" s="386"/>
      <c r="HW301" s="395"/>
      <c r="HY301" s="387"/>
      <c r="HZ301" s="388"/>
      <c r="IA301" s="375"/>
      <c r="IB301" s="375"/>
      <c r="IC301" s="390"/>
      <c r="ID301" s="391"/>
      <c r="IE301" s="392"/>
      <c r="IF301" s="393"/>
      <c r="IG301" s="394"/>
      <c r="IH301" s="386"/>
      <c r="II301" s="395"/>
      <c r="IK301" s="387"/>
      <c r="IL301" s="388"/>
      <c r="IM301" s="419"/>
      <c r="IN301" s="419"/>
      <c r="IO301" s="390"/>
      <c r="IP301" s="391"/>
      <c r="IQ301" s="392"/>
      <c r="IR301" s="393"/>
      <c r="IS301" s="394"/>
      <c r="IT301" s="386"/>
      <c r="IU301" s="395"/>
      <c r="IV301" s="420"/>
      <c r="IW301" s="387">
        <f t="shared" si="704"/>
        <v>43040</v>
      </c>
      <c r="IX301" s="388" t="str">
        <f t="shared" si="705"/>
        <v>Abe III</v>
      </c>
      <c r="IY301" s="396">
        <v>42284</v>
      </c>
      <c r="IZ301" s="396">
        <v>42585</v>
      </c>
      <c r="JA301" s="390" t="str">
        <f t="shared" si="708"/>
        <v>Taro Kono</v>
      </c>
      <c r="JB301" s="391" t="str">
        <f t="shared" si="709"/>
        <v>1963</v>
      </c>
      <c r="JC301" s="392" t="str">
        <f t="shared" si="710"/>
        <v>male</v>
      </c>
      <c r="JD301" s="393" t="s">
        <v>1335</v>
      </c>
      <c r="JE301" s="394" t="str">
        <f t="shared" si="687"/>
        <v>Kono_Taro_1963</v>
      </c>
      <c r="JF301" s="386" t="str">
        <f t="shared" si="712"/>
        <v/>
      </c>
      <c r="JG301" s="395"/>
      <c r="JH301" s="420" t="s">
        <v>1874</v>
      </c>
      <c r="JI301" s="387">
        <f t="shared" si="919"/>
        <v>44090</v>
      </c>
      <c r="JJ301" s="388" t="str">
        <f t="shared" si="920"/>
        <v>Abe IV</v>
      </c>
      <c r="JK301" s="419">
        <v>43375</v>
      </c>
      <c r="JL301" s="396">
        <v>43719</v>
      </c>
      <c r="JM301" s="390" t="str">
        <f t="shared" si="923"/>
        <v>Satsuki Katayama</v>
      </c>
      <c r="JN301" s="391" t="str">
        <f t="shared" si="924"/>
        <v>1959</v>
      </c>
      <c r="JO301" s="392" t="str">
        <f t="shared" si="925"/>
        <v>female</v>
      </c>
      <c r="JP301" s="393" t="str">
        <f t="shared" si="926"/>
        <v>jp_ldp01</v>
      </c>
      <c r="JQ301" s="394" t="str">
        <f t="shared" si="927"/>
        <v>Katayama_Satsuki_1959</v>
      </c>
      <c r="JR301" s="386" t="str">
        <f t="shared" si="928"/>
        <v/>
      </c>
      <c r="JS301" s="395"/>
      <c r="JT301" s="442" t="s">
        <v>2028</v>
      </c>
      <c r="JU301" s="387" t="str">
        <f t="shared" si="870"/>
        <v/>
      </c>
      <c r="JV301" s="388" t="str">
        <f t="shared" si="871"/>
        <v/>
      </c>
      <c r="JW301" s="419" t="str">
        <f t="shared" si="872"/>
        <v/>
      </c>
      <c r="JX301" s="396" t="str">
        <f t="shared" si="873"/>
        <v/>
      </c>
      <c r="JY301" s="390" t="str">
        <f t="shared" si="874"/>
        <v/>
      </c>
      <c r="JZ301" s="391" t="str">
        <f t="shared" si="875"/>
        <v/>
      </c>
      <c r="KA301" s="392" t="str">
        <f t="shared" si="876"/>
        <v/>
      </c>
      <c r="KB301" s="393" t="str">
        <f t="shared" si="877"/>
        <v/>
      </c>
      <c r="KC301" s="394" t="str">
        <f t="shared" si="878"/>
        <v/>
      </c>
      <c r="KD301" s="386" t="str">
        <f t="shared" si="879"/>
        <v/>
      </c>
      <c r="KE301" s="395"/>
      <c r="KF301" s="420"/>
      <c r="KG301" s="387" t="str">
        <f t="shared" si="849"/>
        <v/>
      </c>
      <c r="KH301" s="388" t="str">
        <f t="shared" si="850"/>
        <v/>
      </c>
      <c r="KI301" s="419" t="str">
        <f t="shared" si="851"/>
        <v/>
      </c>
      <c r="KJ301" s="396" t="str">
        <f t="shared" si="852"/>
        <v/>
      </c>
      <c r="KK301" s="390" t="str">
        <f t="shared" si="853"/>
        <v/>
      </c>
      <c r="KL301" s="391" t="str">
        <f t="shared" si="880"/>
        <v/>
      </c>
      <c r="KM301" s="392" t="str">
        <f t="shared" si="854"/>
        <v/>
      </c>
      <c r="KN301" s="393" t="str">
        <f t="shared" si="855"/>
        <v/>
      </c>
      <c r="KO301" s="394" t="str">
        <f t="shared" si="856"/>
        <v/>
      </c>
      <c r="KP301" s="386" t="str">
        <f t="shared" si="857"/>
        <v/>
      </c>
      <c r="KQ301" s="395"/>
      <c r="KR301" s="420"/>
    </row>
    <row r="302" spans="1:304" ht="13.5" customHeight="1">
      <c r="A302" s="385"/>
      <c r="B302" s="420" t="s">
        <v>1825</v>
      </c>
      <c r="E302" s="387"/>
      <c r="F302" s="399"/>
      <c r="G302" s="396"/>
      <c r="H302" s="397"/>
      <c r="I302" s="400"/>
      <c r="J302" s="403"/>
      <c r="K302" s="401"/>
      <c r="L302" s="393"/>
      <c r="M302" s="402"/>
      <c r="O302" s="397"/>
      <c r="Q302" s="387"/>
      <c r="R302" s="399"/>
      <c r="S302" s="396"/>
      <c r="T302" s="397"/>
      <c r="U302" s="400"/>
      <c r="V302" s="403"/>
      <c r="W302" s="401"/>
      <c r="X302" s="393"/>
      <c r="Y302" s="402"/>
      <c r="AA302" s="397"/>
      <c r="AB302" s="415"/>
      <c r="AC302" s="387"/>
      <c r="AD302" s="399"/>
      <c r="AE302" s="396"/>
      <c r="AF302" s="397"/>
      <c r="AG302" s="400"/>
      <c r="AH302" s="403"/>
      <c r="AI302" s="401"/>
      <c r="AJ302" s="393"/>
      <c r="AK302" s="402"/>
      <c r="AL302" s="386"/>
      <c r="AM302" s="397"/>
      <c r="AN302" s="386"/>
      <c r="AO302" s="387"/>
      <c r="AP302" s="399"/>
      <c r="AQ302" s="396"/>
      <c r="AR302" s="397"/>
      <c r="AS302" s="400"/>
      <c r="AT302" s="403"/>
      <c r="AU302" s="401"/>
      <c r="AV302" s="393"/>
      <c r="AW302" s="402"/>
      <c r="AX302" s="386"/>
      <c r="AY302" s="397"/>
      <c r="AZ302" s="386"/>
      <c r="BA302" s="387"/>
      <c r="BB302" s="399"/>
      <c r="BC302" s="396"/>
      <c r="BD302" s="397"/>
      <c r="BE302" s="400"/>
      <c r="BF302" s="403"/>
      <c r="BG302" s="401"/>
      <c r="BH302" s="393"/>
      <c r="BI302" s="402"/>
      <c r="BJ302" s="386"/>
      <c r="BK302" s="397"/>
      <c r="BL302" s="386"/>
      <c r="BM302" s="387"/>
      <c r="BN302" s="399"/>
      <c r="BO302" s="396"/>
      <c r="BP302" s="397"/>
      <c r="BQ302" s="400"/>
      <c r="BR302" s="403"/>
      <c r="BS302" s="401"/>
      <c r="BT302" s="393"/>
      <c r="BU302" s="402"/>
      <c r="BV302" s="386"/>
      <c r="BW302" s="397"/>
      <c r="BX302" s="386"/>
      <c r="BY302" s="387"/>
      <c r="BZ302" s="399"/>
      <c r="CA302" s="396"/>
      <c r="CB302" s="397"/>
      <c r="CC302" s="400"/>
      <c r="CD302" s="403"/>
      <c r="CE302" s="401"/>
      <c r="CF302" s="393"/>
      <c r="CG302" s="402"/>
      <c r="CH302" s="386"/>
      <c r="CI302" s="397"/>
      <c r="CJ302" s="386"/>
      <c r="CK302" s="387"/>
      <c r="CL302" s="399"/>
      <c r="CM302" s="396"/>
      <c r="CN302" s="397"/>
      <c r="CO302" s="400"/>
      <c r="CP302" s="403"/>
      <c r="CQ302" s="401"/>
      <c r="CR302" s="393"/>
      <c r="CS302" s="402"/>
      <c r="CT302" s="386"/>
      <c r="CU302" s="397"/>
      <c r="CV302" s="386"/>
      <c r="CW302" s="387"/>
      <c r="CX302" s="399"/>
      <c r="CY302" s="396"/>
      <c r="CZ302" s="397"/>
      <c r="DA302" s="400"/>
      <c r="DB302" s="403"/>
      <c r="DC302" s="401"/>
      <c r="DD302" s="393"/>
      <c r="DE302" s="402"/>
      <c r="DF302" s="386"/>
      <c r="DG302" s="397"/>
      <c r="DH302" s="386"/>
      <c r="DI302" s="387"/>
      <c r="DJ302" s="399"/>
      <c r="DK302" s="396"/>
      <c r="DL302" s="397"/>
      <c r="DM302" s="400"/>
      <c r="DN302" s="403"/>
      <c r="DO302" s="401"/>
      <c r="DP302" s="393"/>
      <c r="DQ302" s="402"/>
      <c r="DR302" s="386"/>
      <c r="DS302" s="397"/>
      <c r="DT302" s="386"/>
      <c r="DU302" s="387"/>
      <c r="DV302" s="399"/>
      <c r="DW302" s="396"/>
      <c r="DX302" s="397"/>
      <c r="DY302" s="400"/>
      <c r="DZ302" s="403"/>
      <c r="EA302" s="401"/>
      <c r="EB302" s="393"/>
      <c r="EC302" s="402"/>
      <c r="ED302" s="386"/>
      <c r="EE302" s="397"/>
      <c r="EF302" s="386"/>
      <c r="EG302" s="387"/>
      <c r="EH302" s="399"/>
      <c r="EI302" s="396"/>
      <c r="EJ302" s="397"/>
      <c r="EK302" s="400"/>
      <c r="EL302" s="403"/>
      <c r="EM302" s="401"/>
      <c r="EN302" s="393"/>
      <c r="EO302" s="402"/>
      <c r="EP302" s="386"/>
      <c r="EQ302" s="397"/>
      <c r="ER302" s="415"/>
      <c r="ES302" s="387"/>
      <c r="ET302" s="388"/>
      <c r="EU302" s="396"/>
      <c r="EV302" s="397"/>
      <c r="EW302" s="400"/>
      <c r="EX302" s="403"/>
      <c r="EY302" s="401"/>
      <c r="EZ302" s="393"/>
      <c r="FA302" s="402"/>
      <c r="FB302" s="386"/>
      <c r="FC302" s="397"/>
      <c r="FD302" s="386"/>
      <c r="FE302" s="387"/>
      <c r="FF302" s="388"/>
      <c r="FG302" s="396"/>
      <c r="FH302" s="397"/>
      <c r="FI302" s="400"/>
      <c r="FJ302" s="403"/>
      <c r="FK302" s="401"/>
      <c r="FL302" s="393"/>
      <c r="FM302" s="402"/>
      <c r="FN302" s="386"/>
      <c r="FO302" s="397"/>
      <c r="FP302" s="386"/>
      <c r="FQ302" s="387"/>
      <c r="FR302" s="388"/>
      <c r="FS302" s="396"/>
      <c r="FT302" s="397"/>
      <c r="FU302" s="400"/>
      <c r="FV302" s="403"/>
      <c r="FW302" s="401"/>
      <c r="FX302" s="393"/>
      <c r="FY302" s="402"/>
      <c r="FZ302" s="386"/>
      <c r="GA302" s="397"/>
      <c r="GB302" s="386"/>
      <c r="GC302" s="387"/>
      <c r="GD302" s="388"/>
      <c r="GE302" s="396"/>
      <c r="GF302" s="397"/>
      <c r="GG302" s="400"/>
      <c r="GH302" s="403"/>
      <c r="GI302" s="401"/>
      <c r="GJ302" s="393"/>
      <c r="GK302" s="402"/>
      <c r="GL302" s="386"/>
      <c r="GM302" s="397"/>
      <c r="GN302" s="386"/>
      <c r="GO302" s="387"/>
      <c r="GP302" s="388"/>
      <c r="GQ302" s="396"/>
      <c r="GR302" s="397"/>
      <c r="GS302" s="400"/>
      <c r="GT302" s="403"/>
      <c r="GU302" s="401"/>
      <c r="GV302" s="393"/>
      <c r="GW302" s="402"/>
      <c r="GX302" s="386"/>
      <c r="GY302" s="397"/>
      <c r="GZ302" s="386"/>
      <c r="HA302" s="387"/>
      <c r="HB302" s="388"/>
      <c r="HC302" s="396"/>
      <c r="HD302" s="397"/>
      <c r="HE302" s="400"/>
      <c r="HF302" s="403"/>
      <c r="HG302" s="401"/>
      <c r="HH302" s="393"/>
      <c r="HI302" s="402"/>
      <c r="HJ302" s="386"/>
      <c r="HK302" s="397"/>
      <c r="HM302" s="387"/>
      <c r="HN302" s="388"/>
      <c r="HO302" s="396"/>
      <c r="HP302" s="389"/>
      <c r="HQ302" s="390"/>
      <c r="HR302" s="391"/>
      <c r="HS302" s="392"/>
      <c r="HT302" s="393"/>
      <c r="HU302" s="394"/>
      <c r="HV302" s="386"/>
      <c r="HW302" s="395"/>
      <c r="HY302" s="387"/>
      <c r="HZ302" s="388"/>
      <c r="IA302" s="375"/>
      <c r="IB302" s="375"/>
      <c r="IC302" s="390"/>
      <c r="ID302" s="391"/>
      <c r="IE302" s="392"/>
      <c r="IF302" s="393"/>
      <c r="IG302" s="394"/>
      <c r="IH302" s="386"/>
      <c r="II302" s="395"/>
      <c r="IK302" s="387"/>
      <c r="IL302" s="388"/>
      <c r="IM302" s="419"/>
      <c r="IN302" s="419"/>
      <c r="IO302" s="390"/>
      <c r="IP302" s="391"/>
      <c r="IQ302" s="392"/>
      <c r="IR302" s="393"/>
      <c r="IS302" s="394"/>
      <c r="IT302" s="386"/>
      <c r="IU302" s="395"/>
      <c r="IV302" s="420"/>
      <c r="IW302" s="387">
        <f t="shared" si="704"/>
        <v>43040</v>
      </c>
      <c r="IX302" s="388" t="str">
        <f t="shared" ref="IX302:IX303" si="1044">IF(JA302="","",IW$1)</f>
        <v>Abe III</v>
      </c>
      <c r="IY302" s="396">
        <v>42585</v>
      </c>
      <c r="IZ302" s="396">
        <v>42950</v>
      </c>
      <c r="JA302" s="390" t="str">
        <f t="shared" ref="JA302:JA303" si="1045">IF(JH302="","",IF(ISNUMBER(SEARCH(":",JH302)),MID(JH302,FIND(":",JH302)+2,FIND("(",JH302)-FIND(":",JH302)-3),LEFT(JH302,FIND("(",JH302)-2)))</f>
        <v>Katsunobu Kato</v>
      </c>
      <c r="JB302" s="391" t="str">
        <f t="shared" ref="JB302:JB303" si="1046">IF(JH302="","",MID(JH302,FIND("(",JH302)+1,4))</f>
        <v>1955</v>
      </c>
      <c r="JC302" s="392" t="str">
        <f t="shared" ref="JC302:JC303" si="1047">IF(ISNUMBER(SEARCH("*female*",JH302)),"female",IF(ISNUMBER(SEARCH("*male*",JH302)),"male",""))</f>
        <v>male</v>
      </c>
      <c r="JD302" s="393" t="s">
        <v>1335</v>
      </c>
      <c r="JE302" s="394" t="str">
        <f t="shared" si="687"/>
        <v>Kato_Katsunobu_1955</v>
      </c>
      <c r="JF302" s="386" t="str">
        <f t="shared" si="712"/>
        <v/>
      </c>
      <c r="JG302" s="395"/>
      <c r="JH302" s="420" t="s">
        <v>1873</v>
      </c>
      <c r="JI302" s="387">
        <f t="shared" si="919"/>
        <v>44090</v>
      </c>
      <c r="JJ302" s="388" t="str">
        <f t="shared" si="920"/>
        <v>Abe IV</v>
      </c>
      <c r="JK302" s="396">
        <v>43719</v>
      </c>
      <c r="JL302" s="396">
        <f t="shared" si="922"/>
        <v>44090</v>
      </c>
      <c r="JM302" s="390" t="str">
        <f t="shared" si="923"/>
        <v>Seiko Hashimoto</v>
      </c>
      <c r="JN302" s="391" t="str">
        <f t="shared" si="924"/>
        <v>1964</v>
      </c>
      <c r="JO302" s="392" t="str">
        <f t="shared" si="925"/>
        <v>female</v>
      </c>
      <c r="JP302" s="393" t="str">
        <f t="shared" si="926"/>
        <v>jp_ldp01</v>
      </c>
      <c r="JQ302" s="394" t="str">
        <f t="shared" si="927"/>
        <v>Hashimoto_Seiko_1964</v>
      </c>
      <c r="JR302" s="386" t="str">
        <f t="shared" si="928"/>
        <v/>
      </c>
      <c r="JS302" s="395"/>
      <c r="JT302" s="420" t="s">
        <v>2078</v>
      </c>
      <c r="JU302" s="387" t="str">
        <f t="shared" si="870"/>
        <v/>
      </c>
      <c r="JV302" s="388" t="str">
        <f t="shared" si="871"/>
        <v/>
      </c>
      <c r="JW302" s="419" t="str">
        <f t="shared" si="872"/>
        <v/>
      </c>
      <c r="JX302" s="396" t="str">
        <f t="shared" si="873"/>
        <v/>
      </c>
      <c r="JY302" s="390" t="str">
        <f t="shared" si="874"/>
        <v/>
      </c>
      <c r="JZ302" s="391" t="str">
        <f t="shared" si="875"/>
        <v/>
      </c>
      <c r="KA302" s="392" t="str">
        <f t="shared" si="876"/>
        <v/>
      </c>
      <c r="KB302" s="393" t="str">
        <f t="shared" si="877"/>
        <v/>
      </c>
      <c r="KC302" s="394" t="str">
        <f t="shared" si="878"/>
        <v/>
      </c>
      <c r="KD302" s="386" t="str">
        <f t="shared" si="879"/>
        <v/>
      </c>
      <c r="KE302" s="395"/>
      <c r="KF302" s="420"/>
      <c r="KG302" s="387" t="str">
        <f t="shared" si="849"/>
        <v/>
      </c>
      <c r="KH302" s="388" t="str">
        <f t="shared" si="850"/>
        <v/>
      </c>
      <c r="KI302" s="419" t="str">
        <f t="shared" si="851"/>
        <v/>
      </c>
      <c r="KJ302" s="396" t="str">
        <f t="shared" si="852"/>
        <v/>
      </c>
      <c r="KK302" s="390" t="str">
        <f t="shared" si="853"/>
        <v/>
      </c>
      <c r="KL302" s="391" t="str">
        <f t="shared" si="880"/>
        <v/>
      </c>
      <c r="KM302" s="392" t="str">
        <f t="shared" si="854"/>
        <v/>
      </c>
      <c r="KN302" s="393" t="str">
        <f t="shared" si="855"/>
        <v/>
      </c>
      <c r="KO302" s="394" t="str">
        <f t="shared" si="856"/>
        <v/>
      </c>
      <c r="KP302" s="386" t="str">
        <f t="shared" si="857"/>
        <v/>
      </c>
      <c r="KQ302" s="395"/>
      <c r="KR302" s="420"/>
    </row>
    <row r="303" spans="1:304" ht="13.5" customHeight="1">
      <c r="A303" s="385"/>
      <c r="B303" s="420" t="s">
        <v>1825</v>
      </c>
      <c r="E303" s="387"/>
      <c r="F303" s="399"/>
      <c r="G303" s="396"/>
      <c r="H303" s="397"/>
      <c r="I303" s="400"/>
      <c r="J303" s="403"/>
      <c r="K303" s="401"/>
      <c r="L303" s="393"/>
      <c r="M303" s="402"/>
      <c r="O303" s="397"/>
      <c r="Q303" s="387"/>
      <c r="R303" s="399"/>
      <c r="S303" s="396"/>
      <c r="T303" s="397"/>
      <c r="U303" s="400"/>
      <c r="V303" s="403"/>
      <c r="W303" s="401"/>
      <c r="X303" s="393"/>
      <c r="Y303" s="402"/>
      <c r="AA303" s="397"/>
      <c r="AB303" s="415"/>
      <c r="AC303" s="387"/>
      <c r="AD303" s="399"/>
      <c r="AE303" s="396"/>
      <c r="AF303" s="397"/>
      <c r="AG303" s="400"/>
      <c r="AH303" s="403"/>
      <c r="AI303" s="401"/>
      <c r="AJ303" s="393"/>
      <c r="AK303" s="402"/>
      <c r="AL303" s="386"/>
      <c r="AM303" s="397"/>
      <c r="AN303" s="386"/>
      <c r="AO303" s="387"/>
      <c r="AP303" s="399"/>
      <c r="AQ303" s="396"/>
      <c r="AR303" s="397"/>
      <c r="AS303" s="400"/>
      <c r="AT303" s="403"/>
      <c r="AU303" s="401"/>
      <c r="AV303" s="393"/>
      <c r="AW303" s="402"/>
      <c r="AX303" s="386"/>
      <c r="AY303" s="397"/>
      <c r="AZ303" s="386"/>
      <c r="BA303" s="387"/>
      <c r="BB303" s="399"/>
      <c r="BC303" s="396"/>
      <c r="BD303" s="397"/>
      <c r="BE303" s="400"/>
      <c r="BF303" s="403"/>
      <c r="BG303" s="401"/>
      <c r="BH303" s="393"/>
      <c r="BI303" s="402"/>
      <c r="BJ303" s="386"/>
      <c r="BK303" s="397"/>
      <c r="BL303" s="386"/>
      <c r="BM303" s="387"/>
      <c r="BN303" s="399"/>
      <c r="BO303" s="396"/>
      <c r="BP303" s="397"/>
      <c r="BQ303" s="400"/>
      <c r="BR303" s="403"/>
      <c r="BS303" s="401"/>
      <c r="BT303" s="393"/>
      <c r="BU303" s="402"/>
      <c r="BV303" s="386"/>
      <c r="BW303" s="397"/>
      <c r="BX303" s="386"/>
      <c r="BY303" s="387"/>
      <c r="BZ303" s="399"/>
      <c r="CA303" s="396"/>
      <c r="CB303" s="397"/>
      <c r="CC303" s="400"/>
      <c r="CD303" s="403"/>
      <c r="CE303" s="401"/>
      <c r="CF303" s="393"/>
      <c r="CG303" s="402"/>
      <c r="CH303" s="386"/>
      <c r="CI303" s="397"/>
      <c r="CJ303" s="386"/>
      <c r="CK303" s="387"/>
      <c r="CL303" s="399"/>
      <c r="CM303" s="396"/>
      <c r="CN303" s="397"/>
      <c r="CO303" s="400"/>
      <c r="CP303" s="403"/>
      <c r="CQ303" s="401"/>
      <c r="CR303" s="393"/>
      <c r="CS303" s="402"/>
      <c r="CT303" s="386"/>
      <c r="CU303" s="397"/>
      <c r="CV303" s="386"/>
      <c r="CW303" s="387"/>
      <c r="CX303" s="399"/>
      <c r="CY303" s="396"/>
      <c r="CZ303" s="397"/>
      <c r="DA303" s="400"/>
      <c r="DB303" s="403"/>
      <c r="DC303" s="401"/>
      <c r="DD303" s="393"/>
      <c r="DE303" s="402"/>
      <c r="DF303" s="386"/>
      <c r="DG303" s="397"/>
      <c r="DH303" s="386"/>
      <c r="DI303" s="387"/>
      <c r="DJ303" s="399"/>
      <c r="DK303" s="396"/>
      <c r="DL303" s="397"/>
      <c r="DM303" s="400"/>
      <c r="DN303" s="403"/>
      <c r="DO303" s="401"/>
      <c r="DP303" s="393"/>
      <c r="DQ303" s="402"/>
      <c r="DR303" s="386"/>
      <c r="DS303" s="397"/>
      <c r="DT303" s="386"/>
      <c r="DU303" s="387"/>
      <c r="DV303" s="399"/>
      <c r="DW303" s="396"/>
      <c r="DX303" s="397"/>
      <c r="DY303" s="400"/>
      <c r="DZ303" s="403"/>
      <c r="EA303" s="401"/>
      <c r="EB303" s="393"/>
      <c r="EC303" s="402"/>
      <c r="ED303" s="386"/>
      <c r="EE303" s="397"/>
      <c r="EF303" s="386"/>
      <c r="EG303" s="387"/>
      <c r="EH303" s="399"/>
      <c r="EI303" s="396"/>
      <c r="EJ303" s="397"/>
      <c r="EK303" s="400"/>
      <c r="EL303" s="403"/>
      <c r="EM303" s="401"/>
      <c r="EN303" s="393"/>
      <c r="EO303" s="402"/>
      <c r="EP303" s="386"/>
      <c r="EQ303" s="397"/>
      <c r="ER303" s="415"/>
      <c r="ES303" s="387"/>
      <c r="ET303" s="388"/>
      <c r="EU303" s="396"/>
      <c r="EV303" s="397"/>
      <c r="EW303" s="400"/>
      <c r="EX303" s="403"/>
      <c r="EY303" s="401"/>
      <c r="EZ303" s="393"/>
      <c r="FA303" s="402"/>
      <c r="FB303" s="386"/>
      <c r="FC303" s="397"/>
      <c r="FD303" s="386"/>
      <c r="FE303" s="387"/>
      <c r="FF303" s="388"/>
      <c r="FG303" s="396"/>
      <c r="FH303" s="397"/>
      <c r="FI303" s="400"/>
      <c r="FJ303" s="403"/>
      <c r="FK303" s="401"/>
      <c r="FL303" s="393"/>
      <c r="FM303" s="402"/>
      <c r="FN303" s="386"/>
      <c r="FO303" s="397"/>
      <c r="FP303" s="386"/>
      <c r="FQ303" s="387"/>
      <c r="FR303" s="388"/>
      <c r="FS303" s="396"/>
      <c r="FT303" s="397"/>
      <c r="FU303" s="400"/>
      <c r="FV303" s="403"/>
      <c r="FW303" s="401"/>
      <c r="FX303" s="393"/>
      <c r="FY303" s="402"/>
      <c r="FZ303" s="386"/>
      <c r="GA303" s="397"/>
      <c r="GB303" s="386"/>
      <c r="GC303" s="387"/>
      <c r="GD303" s="388"/>
      <c r="GE303" s="396"/>
      <c r="GF303" s="397"/>
      <c r="GG303" s="400"/>
      <c r="GH303" s="403"/>
      <c r="GI303" s="401"/>
      <c r="GJ303" s="393"/>
      <c r="GK303" s="402"/>
      <c r="GL303" s="386"/>
      <c r="GM303" s="397"/>
      <c r="GN303" s="386"/>
      <c r="GO303" s="387"/>
      <c r="GP303" s="388"/>
      <c r="GQ303" s="396"/>
      <c r="GR303" s="397"/>
      <c r="GS303" s="400"/>
      <c r="GT303" s="403"/>
      <c r="GU303" s="401"/>
      <c r="GV303" s="393"/>
      <c r="GW303" s="402"/>
      <c r="GX303" s="386"/>
      <c r="GY303" s="397"/>
      <c r="GZ303" s="386"/>
      <c r="HA303" s="387"/>
      <c r="HB303" s="388"/>
      <c r="HC303" s="396"/>
      <c r="HD303" s="397"/>
      <c r="HE303" s="400"/>
      <c r="HF303" s="403"/>
      <c r="HG303" s="401"/>
      <c r="HH303" s="393"/>
      <c r="HI303" s="402"/>
      <c r="HJ303" s="386"/>
      <c r="HK303" s="397"/>
      <c r="HM303" s="387"/>
      <c r="HN303" s="388"/>
      <c r="HO303" s="396"/>
      <c r="HP303" s="389"/>
      <c r="HQ303" s="390"/>
      <c r="HR303" s="391"/>
      <c r="HS303" s="392"/>
      <c r="HT303" s="393"/>
      <c r="HU303" s="394"/>
      <c r="HV303" s="386"/>
      <c r="HW303" s="395"/>
      <c r="HY303" s="387"/>
      <c r="HZ303" s="388"/>
      <c r="IA303" s="375"/>
      <c r="IB303" s="375"/>
      <c r="IC303" s="390"/>
      <c r="ID303" s="391"/>
      <c r="IE303" s="392"/>
      <c r="IF303" s="393"/>
      <c r="IG303" s="394"/>
      <c r="IH303" s="386"/>
      <c r="II303" s="395"/>
      <c r="IK303" s="387"/>
      <c r="IL303" s="388"/>
      <c r="IM303" s="419"/>
      <c r="IN303" s="419"/>
      <c r="IO303" s="390"/>
      <c r="IP303" s="391"/>
      <c r="IQ303" s="392"/>
      <c r="IR303" s="393"/>
      <c r="IS303" s="394"/>
      <c r="IT303" s="386"/>
      <c r="IU303" s="395"/>
      <c r="IV303" s="420"/>
      <c r="IW303" s="387">
        <f t="shared" ref="IW303" si="1048">IF(JA303="","",IW$3)</f>
        <v>43040</v>
      </c>
      <c r="IX303" s="388" t="str">
        <f t="shared" si="1044"/>
        <v>Abe III</v>
      </c>
      <c r="IY303" s="419">
        <v>42950</v>
      </c>
      <c r="IZ303" s="396">
        <f t="shared" ref="IZ303" si="1049">IF(JA303="","",IW$3)</f>
        <v>43040</v>
      </c>
      <c r="JA303" s="390" t="str">
        <f t="shared" si="1045"/>
        <v>Seiko Noda</v>
      </c>
      <c r="JB303" s="391" t="str">
        <f t="shared" si="1046"/>
        <v>1960</v>
      </c>
      <c r="JC303" s="392" t="str">
        <f t="shared" si="1047"/>
        <v>female</v>
      </c>
      <c r="JD303" s="393" t="str">
        <f t="shared" ref="JD303" si="1050">IF(JH303="","",IF(ISERROR(MID(JH303,FIND("male,",JH303)+6,(FIND(")",JH303)-(FIND("male,",JH303)+6))))=TRUE,"missing/error",MID(JH303,FIND("male,",JH303)+6,(FIND(")",JH303)-(FIND("male,",JH303)+6)))))</f>
        <v>jp_ldp01</v>
      </c>
      <c r="JE303" s="394" t="str">
        <f t="shared" ref="JE303" si="1051">IF(JA303="","",(MID(JA303,(SEARCH("^^",SUBSTITUTE(JA303," ","^^",LEN(JA303)-LEN(SUBSTITUTE(JA303," ","")))))+1,99)&amp;"_"&amp;LEFT(JA303,FIND(" ",JA303)-1)&amp;"_"&amp;JB303))</f>
        <v>Noda_Seiko_1960</v>
      </c>
      <c r="JF303" s="386" t="str">
        <f t="shared" ref="JF303" si="1052">IF(JH303="","",IF((LEN(JH303)-LEN(SUBSTITUTE(JH303,"male","")))/LEN("male")&gt;1,"!",IF(RIGHT(JH303,1)=")","",IF(RIGHT(JH303,2)=") ","",IF(RIGHT(JH303,2)=").","","!!")))))</f>
        <v/>
      </c>
      <c r="JG303" s="395"/>
      <c r="JH303" s="420" t="s">
        <v>2007</v>
      </c>
      <c r="JI303" s="387" t="str">
        <f t="shared" si="919"/>
        <v/>
      </c>
      <c r="JJ303" s="388" t="str">
        <f t="shared" si="920"/>
        <v/>
      </c>
      <c r="JK303" s="419" t="str">
        <f t="shared" si="921"/>
        <v/>
      </c>
      <c r="JL303" s="396" t="str">
        <f t="shared" si="922"/>
        <v/>
      </c>
      <c r="JM303" s="390" t="str">
        <f t="shared" si="923"/>
        <v/>
      </c>
      <c r="JN303" s="391" t="str">
        <f t="shared" si="924"/>
        <v/>
      </c>
      <c r="JO303" s="392" t="str">
        <f t="shared" si="925"/>
        <v/>
      </c>
      <c r="JP303" s="393" t="str">
        <f t="shared" si="926"/>
        <v/>
      </c>
      <c r="JQ303" s="394" t="str">
        <f t="shared" si="927"/>
        <v/>
      </c>
      <c r="JR303" s="386" t="str">
        <f t="shared" si="928"/>
        <v/>
      </c>
      <c r="JS303" s="395"/>
      <c r="JT303" s="420" t="s">
        <v>292</v>
      </c>
      <c r="JU303" s="387" t="str">
        <f t="shared" si="870"/>
        <v/>
      </c>
      <c r="JV303" s="388" t="str">
        <f t="shared" si="871"/>
        <v/>
      </c>
      <c r="JW303" s="419" t="str">
        <f t="shared" si="872"/>
        <v/>
      </c>
      <c r="JX303" s="396" t="str">
        <f t="shared" si="873"/>
        <v/>
      </c>
      <c r="JY303" s="390" t="str">
        <f t="shared" si="874"/>
        <v/>
      </c>
      <c r="JZ303" s="391" t="str">
        <f t="shared" si="875"/>
        <v/>
      </c>
      <c r="KA303" s="392" t="str">
        <f t="shared" si="876"/>
        <v/>
      </c>
      <c r="KB303" s="393" t="str">
        <f t="shared" si="877"/>
        <v/>
      </c>
      <c r="KC303" s="394" t="str">
        <f t="shared" si="878"/>
        <v/>
      </c>
      <c r="KD303" s="386" t="str">
        <f t="shared" si="879"/>
        <v/>
      </c>
      <c r="KE303" s="395"/>
      <c r="KF303" s="420"/>
      <c r="KG303" s="387" t="str">
        <f t="shared" si="849"/>
        <v/>
      </c>
      <c r="KH303" s="388" t="str">
        <f t="shared" si="850"/>
        <v/>
      </c>
      <c r="KI303" s="419" t="str">
        <f t="shared" si="851"/>
        <v/>
      </c>
      <c r="KJ303" s="396" t="str">
        <f t="shared" si="852"/>
        <v/>
      </c>
      <c r="KK303" s="390" t="str">
        <f t="shared" si="853"/>
        <v/>
      </c>
      <c r="KL303" s="391" t="str">
        <f t="shared" si="880"/>
        <v/>
      </c>
      <c r="KM303" s="392" t="str">
        <f t="shared" si="854"/>
        <v/>
      </c>
      <c r="KN303" s="393" t="str">
        <f t="shared" si="855"/>
        <v/>
      </c>
      <c r="KO303" s="394" t="str">
        <f t="shared" si="856"/>
        <v/>
      </c>
      <c r="KP303" s="386" t="str">
        <f t="shared" si="857"/>
        <v/>
      </c>
      <c r="KQ303" s="395"/>
      <c r="KR303" s="420"/>
    </row>
    <row r="304" spans="1:304" ht="13.5" customHeight="1">
      <c r="A304" s="385"/>
      <c r="B304" s="420" t="s">
        <v>1826</v>
      </c>
      <c r="E304" s="387"/>
      <c r="F304" s="399"/>
      <c r="G304" s="396"/>
      <c r="H304" s="397"/>
      <c r="I304" s="400"/>
      <c r="J304" s="403"/>
      <c r="K304" s="401"/>
      <c r="L304" s="393"/>
      <c r="M304" s="402"/>
      <c r="O304" s="397"/>
      <c r="Q304" s="387"/>
      <c r="R304" s="399"/>
      <c r="S304" s="396"/>
      <c r="T304" s="397"/>
      <c r="U304" s="400"/>
      <c r="V304" s="403"/>
      <c r="W304" s="401"/>
      <c r="X304" s="393"/>
      <c r="Y304" s="402"/>
      <c r="AA304" s="397"/>
      <c r="AB304" s="415"/>
      <c r="AC304" s="387"/>
      <c r="AD304" s="399"/>
      <c r="AE304" s="396"/>
      <c r="AF304" s="397"/>
      <c r="AG304" s="400"/>
      <c r="AH304" s="403"/>
      <c r="AI304" s="401"/>
      <c r="AJ304" s="393"/>
      <c r="AK304" s="402"/>
      <c r="AL304" s="386"/>
      <c r="AM304" s="397"/>
      <c r="AN304" s="386"/>
      <c r="AO304" s="387"/>
      <c r="AP304" s="399"/>
      <c r="AQ304" s="396"/>
      <c r="AR304" s="397"/>
      <c r="AS304" s="400"/>
      <c r="AT304" s="403"/>
      <c r="AU304" s="401"/>
      <c r="AV304" s="393"/>
      <c r="AW304" s="402"/>
      <c r="AX304" s="386"/>
      <c r="AY304" s="397"/>
      <c r="AZ304" s="386"/>
      <c r="BA304" s="387"/>
      <c r="BB304" s="399"/>
      <c r="BC304" s="396"/>
      <c r="BD304" s="397"/>
      <c r="BE304" s="400"/>
      <c r="BF304" s="403"/>
      <c r="BG304" s="401"/>
      <c r="BH304" s="393"/>
      <c r="BI304" s="402"/>
      <c r="BJ304" s="386"/>
      <c r="BK304" s="397"/>
      <c r="BL304" s="386"/>
      <c r="BM304" s="387"/>
      <c r="BN304" s="399"/>
      <c r="BO304" s="396"/>
      <c r="BP304" s="397"/>
      <c r="BQ304" s="400"/>
      <c r="BR304" s="403"/>
      <c r="BS304" s="401"/>
      <c r="BT304" s="393"/>
      <c r="BU304" s="402"/>
      <c r="BV304" s="386"/>
      <c r="BW304" s="397"/>
      <c r="BX304" s="386"/>
      <c r="BY304" s="387"/>
      <c r="BZ304" s="399"/>
      <c r="CA304" s="396"/>
      <c r="CB304" s="397"/>
      <c r="CC304" s="400"/>
      <c r="CD304" s="403"/>
      <c r="CE304" s="401"/>
      <c r="CF304" s="393"/>
      <c r="CG304" s="402"/>
      <c r="CH304" s="386"/>
      <c r="CI304" s="397"/>
      <c r="CJ304" s="386"/>
      <c r="CK304" s="387"/>
      <c r="CL304" s="399"/>
      <c r="CM304" s="396"/>
      <c r="CN304" s="397"/>
      <c r="CO304" s="400"/>
      <c r="CP304" s="403"/>
      <c r="CQ304" s="401"/>
      <c r="CR304" s="393"/>
      <c r="CS304" s="402"/>
      <c r="CT304" s="386"/>
      <c r="CU304" s="397"/>
      <c r="CV304" s="386"/>
      <c r="CW304" s="387"/>
      <c r="CX304" s="399"/>
      <c r="CY304" s="396"/>
      <c r="CZ304" s="397"/>
      <c r="DA304" s="400"/>
      <c r="DB304" s="403"/>
      <c r="DC304" s="401"/>
      <c r="DD304" s="393"/>
      <c r="DE304" s="402"/>
      <c r="DF304" s="386"/>
      <c r="DG304" s="397"/>
      <c r="DH304" s="386"/>
      <c r="DI304" s="387"/>
      <c r="DJ304" s="399"/>
      <c r="DK304" s="396"/>
      <c r="DL304" s="397"/>
      <c r="DM304" s="400"/>
      <c r="DN304" s="403"/>
      <c r="DO304" s="401"/>
      <c r="DP304" s="393"/>
      <c r="DQ304" s="402"/>
      <c r="DR304" s="386"/>
      <c r="DS304" s="397"/>
      <c r="DT304" s="386"/>
      <c r="DU304" s="387"/>
      <c r="DV304" s="399"/>
      <c r="DW304" s="396"/>
      <c r="DX304" s="397"/>
      <c r="DY304" s="400"/>
      <c r="DZ304" s="403"/>
      <c r="EA304" s="401"/>
      <c r="EB304" s="393"/>
      <c r="EC304" s="402"/>
      <c r="ED304" s="386"/>
      <c r="EE304" s="397"/>
      <c r="EF304" s="386"/>
      <c r="EG304" s="387"/>
      <c r="EH304" s="399"/>
      <c r="EI304" s="396"/>
      <c r="EJ304" s="397"/>
      <c r="EK304" s="400"/>
      <c r="EL304" s="403"/>
      <c r="EM304" s="401"/>
      <c r="EN304" s="393"/>
      <c r="EO304" s="402"/>
      <c r="EP304" s="386"/>
      <c r="EQ304" s="397"/>
      <c r="ER304" s="415"/>
      <c r="ES304" s="387"/>
      <c r="ET304" s="388"/>
      <c r="EU304" s="396"/>
      <c r="EV304" s="397"/>
      <c r="EW304" s="400"/>
      <c r="EX304" s="403"/>
      <c r="EY304" s="401"/>
      <c r="EZ304" s="393"/>
      <c r="FA304" s="402"/>
      <c r="FB304" s="386"/>
      <c r="FC304" s="397"/>
      <c r="FD304" s="386"/>
      <c r="FE304" s="387"/>
      <c r="FF304" s="388"/>
      <c r="FG304" s="396"/>
      <c r="FH304" s="397"/>
      <c r="FI304" s="400"/>
      <c r="FJ304" s="403"/>
      <c r="FK304" s="401"/>
      <c r="FL304" s="393"/>
      <c r="FM304" s="402"/>
      <c r="FN304" s="386"/>
      <c r="FO304" s="397"/>
      <c r="FP304" s="386"/>
      <c r="FQ304" s="387"/>
      <c r="FR304" s="388"/>
      <c r="FS304" s="396"/>
      <c r="FT304" s="397"/>
      <c r="FU304" s="400"/>
      <c r="FV304" s="403"/>
      <c r="FW304" s="401"/>
      <c r="FX304" s="393"/>
      <c r="FY304" s="402"/>
      <c r="FZ304" s="386"/>
      <c r="GA304" s="397"/>
      <c r="GB304" s="386"/>
      <c r="GC304" s="387"/>
      <c r="GD304" s="388"/>
      <c r="GE304" s="396"/>
      <c r="GF304" s="397"/>
      <c r="GG304" s="400"/>
      <c r="GH304" s="403"/>
      <c r="GI304" s="401"/>
      <c r="GJ304" s="393"/>
      <c r="GK304" s="402"/>
      <c r="GL304" s="386"/>
      <c r="GM304" s="397"/>
      <c r="GN304" s="386"/>
      <c r="GO304" s="387"/>
      <c r="GP304" s="388"/>
      <c r="GQ304" s="396"/>
      <c r="GR304" s="397"/>
      <c r="GS304" s="400"/>
      <c r="GT304" s="403"/>
      <c r="GU304" s="401"/>
      <c r="GV304" s="393"/>
      <c r="GW304" s="402"/>
      <c r="GX304" s="386"/>
      <c r="GY304" s="397"/>
      <c r="GZ304" s="386"/>
      <c r="HA304" s="387"/>
      <c r="HB304" s="388"/>
      <c r="HC304" s="396"/>
      <c r="HD304" s="397"/>
      <c r="HE304" s="400"/>
      <c r="HF304" s="403"/>
      <c r="HG304" s="401"/>
      <c r="HH304" s="393"/>
      <c r="HI304" s="402"/>
      <c r="HJ304" s="386"/>
      <c r="HK304" s="397"/>
      <c r="HM304" s="387"/>
      <c r="HN304" s="388"/>
      <c r="HO304" s="396"/>
      <c r="HP304" s="389"/>
      <c r="HQ304" s="390"/>
      <c r="HR304" s="391"/>
      <c r="HS304" s="392"/>
      <c r="HT304" s="393"/>
      <c r="HU304" s="394"/>
      <c r="HV304" s="386"/>
      <c r="HW304" s="395"/>
      <c r="HY304" s="387"/>
      <c r="HZ304" s="388"/>
      <c r="IA304" s="375"/>
      <c r="IB304" s="375"/>
      <c r="IC304" s="390"/>
      <c r="ID304" s="391"/>
      <c r="IE304" s="392"/>
      <c r="IF304" s="393"/>
      <c r="IG304" s="394"/>
      <c r="IH304" s="386"/>
      <c r="II304" s="395"/>
      <c r="IK304" s="387"/>
      <c r="IL304" s="388"/>
      <c r="IM304" s="419"/>
      <c r="IN304" s="419"/>
      <c r="IO304" s="390"/>
      <c r="IP304" s="391"/>
      <c r="IQ304" s="392"/>
      <c r="IR304" s="393"/>
      <c r="IS304" s="394"/>
      <c r="IT304" s="386"/>
      <c r="IU304" s="395"/>
      <c r="IV304" s="420" t="s">
        <v>292</v>
      </c>
      <c r="IW304" s="387"/>
      <c r="IX304" s="388"/>
      <c r="IY304" s="396"/>
      <c r="IZ304" s="396"/>
      <c r="JA304" s="390"/>
      <c r="JB304" s="391"/>
      <c r="JC304" s="392"/>
      <c r="JD304" s="393"/>
      <c r="JE304" s="394"/>
      <c r="JF304" s="386"/>
      <c r="JG304" s="395"/>
      <c r="JH304" s="420"/>
      <c r="JI304" s="387" t="str">
        <f t="shared" si="919"/>
        <v/>
      </c>
      <c r="JJ304" s="388" t="str">
        <f t="shared" si="920"/>
        <v/>
      </c>
      <c r="JK304" s="419" t="str">
        <f t="shared" si="921"/>
        <v/>
      </c>
      <c r="JL304" s="396" t="str">
        <f t="shared" si="922"/>
        <v/>
      </c>
      <c r="JM304" s="390" t="str">
        <f t="shared" si="923"/>
        <v/>
      </c>
      <c r="JN304" s="391" t="str">
        <f t="shared" si="924"/>
        <v/>
      </c>
      <c r="JO304" s="392" t="str">
        <f t="shared" si="925"/>
        <v/>
      </c>
      <c r="JP304" s="393" t="str">
        <f t="shared" si="926"/>
        <v/>
      </c>
      <c r="JQ304" s="394" t="str">
        <f t="shared" si="927"/>
        <v/>
      </c>
      <c r="JR304" s="386" t="str">
        <f t="shared" si="928"/>
        <v/>
      </c>
      <c r="JS304" s="395"/>
      <c r="JT304" s="420" t="s">
        <v>292</v>
      </c>
      <c r="JU304" s="387" t="str">
        <f t="shared" si="870"/>
        <v/>
      </c>
      <c r="JV304" s="388" t="str">
        <f t="shared" si="871"/>
        <v/>
      </c>
      <c r="JW304" s="419" t="str">
        <f t="shared" si="872"/>
        <v/>
      </c>
      <c r="JX304" s="396" t="str">
        <f t="shared" si="873"/>
        <v/>
      </c>
      <c r="JY304" s="390" t="str">
        <f t="shared" si="874"/>
        <v/>
      </c>
      <c r="JZ304" s="391" t="str">
        <f t="shared" si="875"/>
        <v/>
      </c>
      <c r="KA304" s="392" t="str">
        <f t="shared" si="876"/>
        <v/>
      </c>
      <c r="KB304" s="393" t="str">
        <f t="shared" si="877"/>
        <v/>
      </c>
      <c r="KC304" s="394" t="str">
        <f t="shared" si="878"/>
        <v/>
      </c>
      <c r="KD304" s="386" t="str">
        <f t="shared" si="879"/>
        <v/>
      </c>
      <c r="KE304" s="395"/>
      <c r="KF304" s="420"/>
      <c r="KG304" s="387" t="str">
        <f t="shared" si="849"/>
        <v/>
      </c>
      <c r="KH304" s="388" t="str">
        <f t="shared" si="850"/>
        <v/>
      </c>
      <c r="KI304" s="419" t="str">
        <f t="shared" si="851"/>
        <v/>
      </c>
      <c r="KJ304" s="396" t="str">
        <f t="shared" si="852"/>
        <v/>
      </c>
      <c r="KK304" s="390" t="str">
        <f t="shared" si="853"/>
        <v/>
      </c>
      <c r="KL304" s="391" t="str">
        <f t="shared" si="880"/>
        <v/>
      </c>
      <c r="KM304" s="392" t="str">
        <f t="shared" si="854"/>
        <v/>
      </c>
      <c r="KN304" s="393" t="str">
        <f t="shared" si="855"/>
        <v/>
      </c>
      <c r="KO304" s="394" t="str">
        <f t="shared" si="856"/>
        <v/>
      </c>
      <c r="KP304" s="386" t="str">
        <f t="shared" si="857"/>
        <v/>
      </c>
      <c r="KQ304" s="395"/>
      <c r="KR304" s="420"/>
    </row>
    <row r="305" spans="1:304" ht="13.5" customHeight="1">
      <c r="A305" s="385"/>
      <c r="B305" s="420" t="s">
        <v>1792</v>
      </c>
      <c r="E305" s="387" t="str">
        <f t="shared" si="729"/>
        <v/>
      </c>
      <c r="F305" s="399"/>
      <c r="G305" s="396"/>
      <c r="H305" s="397"/>
      <c r="I305" s="400"/>
      <c r="J305" s="403"/>
      <c r="K305" s="401"/>
      <c r="L305" s="393"/>
      <c r="M305" s="402"/>
      <c r="O305" s="397"/>
      <c r="Q305" s="387" t="str">
        <f t="shared" si="730"/>
        <v/>
      </c>
      <c r="R305" s="399"/>
      <c r="S305" s="396"/>
      <c r="T305" s="397"/>
      <c r="U305" s="400"/>
      <c r="V305" s="403"/>
      <c r="W305" s="401"/>
      <c r="X305" s="393"/>
      <c r="Y305" s="402"/>
      <c r="AA305" s="397"/>
      <c r="AB305" s="415"/>
      <c r="AC305" s="387" t="str">
        <f t="shared" si="731"/>
        <v/>
      </c>
      <c r="AD305" s="399"/>
      <c r="AE305" s="396"/>
      <c r="AF305" s="397"/>
      <c r="AG305" s="400"/>
      <c r="AH305" s="403"/>
      <c r="AI305" s="401"/>
      <c r="AJ305" s="393"/>
      <c r="AK305" s="402"/>
      <c r="AL305" s="386"/>
      <c r="AM305" s="397"/>
      <c r="AN305" s="386"/>
      <c r="AO305" s="387" t="str">
        <f t="shared" si="732"/>
        <v/>
      </c>
      <c r="AP305" s="399"/>
      <c r="AQ305" s="396"/>
      <c r="AR305" s="397"/>
      <c r="AS305" s="400"/>
      <c r="AT305" s="403"/>
      <c r="AU305" s="401"/>
      <c r="AV305" s="393"/>
      <c r="AW305" s="402"/>
      <c r="AX305" s="386"/>
      <c r="AY305" s="397"/>
      <c r="AZ305" s="386"/>
      <c r="BA305" s="387" t="str">
        <f t="shared" si="733"/>
        <v/>
      </c>
      <c r="BB305" s="399"/>
      <c r="BC305" s="396"/>
      <c r="BD305" s="397"/>
      <c r="BE305" s="400"/>
      <c r="BF305" s="403"/>
      <c r="BG305" s="401"/>
      <c r="BH305" s="393"/>
      <c r="BI305" s="402"/>
      <c r="BJ305" s="386"/>
      <c r="BK305" s="397"/>
      <c r="BL305" s="386"/>
      <c r="BM305" s="387" t="str">
        <f t="shared" si="734"/>
        <v/>
      </c>
      <c r="BN305" s="399"/>
      <c r="BO305" s="396"/>
      <c r="BP305" s="397"/>
      <c r="BQ305" s="400"/>
      <c r="BR305" s="403"/>
      <c r="BS305" s="401"/>
      <c r="BT305" s="393"/>
      <c r="BU305" s="402"/>
      <c r="BV305" s="386"/>
      <c r="BW305" s="397"/>
      <c r="BX305" s="386"/>
      <c r="BY305" s="387" t="str">
        <f t="shared" si="735"/>
        <v/>
      </c>
      <c r="BZ305" s="399"/>
      <c r="CA305" s="396"/>
      <c r="CB305" s="397"/>
      <c r="CC305" s="400"/>
      <c r="CD305" s="403"/>
      <c r="CE305" s="401"/>
      <c r="CF305" s="393"/>
      <c r="CG305" s="402"/>
      <c r="CH305" s="386"/>
      <c r="CI305" s="397"/>
      <c r="CJ305" s="386"/>
      <c r="CK305" s="387" t="str">
        <f t="shared" si="736"/>
        <v/>
      </c>
      <c r="CL305" s="399"/>
      <c r="CM305" s="396"/>
      <c r="CN305" s="397"/>
      <c r="CO305" s="400"/>
      <c r="CP305" s="403"/>
      <c r="CQ305" s="401"/>
      <c r="CR305" s="393"/>
      <c r="CS305" s="402"/>
      <c r="CT305" s="386"/>
      <c r="CU305" s="397"/>
      <c r="CV305" s="386"/>
      <c r="CW305" s="387" t="str">
        <f t="shared" si="737"/>
        <v/>
      </c>
      <c r="CX305" s="399"/>
      <c r="CY305" s="396"/>
      <c r="CZ305" s="397"/>
      <c r="DA305" s="400"/>
      <c r="DB305" s="403"/>
      <c r="DC305" s="401"/>
      <c r="DD305" s="393"/>
      <c r="DE305" s="402"/>
      <c r="DF305" s="386"/>
      <c r="DG305" s="397"/>
      <c r="DH305" s="386"/>
      <c r="DI305" s="387" t="str">
        <f t="shared" si="738"/>
        <v/>
      </c>
      <c r="DJ305" s="399"/>
      <c r="DK305" s="396"/>
      <c r="DL305" s="397"/>
      <c r="DM305" s="400"/>
      <c r="DN305" s="403"/>
      <c r="DO305" s="401"/>
      <c r="DP305" s="393"/>
      <c r="DQ305" s="402"/>
      <c r="DR305" s="386"/>
      <c r="DS305" s="397"/>
      <c r="DT305" s="386"/>
      <c r="DU305" s="387" t="str">
        <f t="shared" si="739"/>
        <v/>
      </c>
      <c r="DV305" s="399"/>
      <c r="DW305" s="396"/>
      <c r="DX305" s="397"/>
      <c r="DY305" s="400"/>
      <c r="DZ305" s="403"/>
      <c r="EA305" s="401"/>
      <c r="EB305" s="393"/>
      <c r="EC305" s="402"/>
      <c r="ED305" s="386"/>
      <c r="EE305" s="397"/>
      <c r="EF305" s="386"/>
      <c r="EG305" s="387" t="str">
        <f t="shared" si="740"/>
        <v/>
      </c>
      <c r="EH305" s="399"/>
      <c r="EI305" s="396"/>
      <c r="EJ305" s="397"/>
      <c r="EK305" s="400"/>
      <c r="EL305" s="403"/>
      <c r="EM305" s="401"/>
      <c r="EN305" s="393"/>
      <c r="EO305" s="402"/>
      <c r="EP305" s="386"/>
      <c r="EQ305" s="397"/>
      <c r="ER305" s="415"/>
      <c r="ES305" s="387" t="str">
        <f t="shared" si="741"/>
        <v/>
      </c>
      <c r="ET305" s="388" t="str">
        <f t="shared" si="795"/>
        <v/>
      </c>
      <c r="EU305" s="396"/>
      <c r="EV305" s="397"/>
      <c r="EW305" s="400"/>
      <c r="EX305" s="403"/>
      <c r="EY305" s="401"/>
      <c r="EZ305" s="393"/>
      <c r="FA305" s="402"/>
      <c r="FB305" s="386"/>
      <c r="FC305" s="397"/>
      <c r="FD305" s="386"/>
      <c r="FE305" s="387" t="str">
        <f t="shared" si="742"/>
        <v/>
      </c>
      <c r="FF305" s="388" t="str">
        <f t="shared" si="797"/>
        <v/>
      </c>
      <c r="FG305" s="396"/>
      <c r="FH305" s="397"/>
      <c r="FI305" s="400"/>
      <c r="FJ305" s="403"/>
      <c r="FK305" s="401"/>
      <c r="FL305" s="393"/>
      <c r="FM305" s="402"/>
      <c r="FN305" s="386"/>
      <c r="FO305" s="397"/>
      <c r="FP305" s="386"/>
      <c r="FQ305" s="387" t="str">
        <f t="shared" si="743"/>
        <v/>
      </c>
      <c r="FR305" s="388" t="str">
        <f t="shared" si="829"/>
        <v/>
      </c>
      <c r="FS305" s="396"/>
      <c r="FT305" s="397"/>
      <c r="FU305" s="400"/>
      <c r="FV305" s="403"/>
      <c r="FW305" s="401"/>
      <c r="FX305" s="393"/>
      <c r="FY305" s="402"/>
      <c r="FZ305" s="386"/>
      <c r="GA305" s="397"/>
      <c r="GB305" s="386"/>
      <c r="GC305" s="387" t="str">
        <f t="shared" si="744"/>
        <v/>
      </c>
      <c r="GD305" s="388" t="str">
        <f t="shared" si="830"/>
        <v/>
      </c>
      <c r="GE305" s="396"/>
      <c r="GF305" s="397"/>
      <c r="GG305" s="400"/>
      <c r="GH305" s="403"/>
      <c r="GI305" s="401"/>
      <c r="GJ305" s="393"/>
      <c r="GK305" s="402"/>
      <c r="GL305" s="386"/>
      <c r="GM305" s="397"/>
      <c r="GN305" s="386"/>
      <c r="GO305" s="387" t="str">
        <f t="shared" si="745"/>
        <v/>
      </c>
      <c r="GP305" s="388" t="str">
        <f t="shared" si="831"/>
        <v/>
      </c>
      <c r="GQ305" s="396"/>
      <c r="GR305" s="397"/>
      <c r="GS305" s="400"/>
      <c r="GT305" s="403"/>
      <c r="GU305" s="401"/>
      <c r="GV305" s="393"/>
      <c r="GW305" s="402"/>
      <c r="GX305" s="386"/>
      <c r="GY305" s="397"/>
      <c r="GZ305" s="386"/>
      <c r="HA305" s="387" t="str">
        <f t="shared" si="746"/>
        <v/>
      </c>
      <c r="HB305" s="388" t="str">
        <f t="shared" si="832"/>
        <v/>
      </c>
      <c r="HC305" s="396"/>
      <c r="HD305" s="397"/>
      <c r="HE305" s="400"/>
      <c r="HF305" s="403"/>
      <c r="HG305" s="401"/>
      <c r="HH305" s="393"/>
      <c r="HI305" s="402"/>
      <c r="HJ305" s="386"/>
      <c r="HK305" s="397"/>
      <c r="HM305" s="387" t="str">
        <f t="shared" si="747"/>
        <v/>
      </c>
      <c r="HN305" s="388" t="s">
        <v>292</v>
      </c>
      <c r="HO305" s="396"/>
      <c r="HP305" s="389"/>
      <c r="HQ305" s="390" t="s">
        <v>292</v>
      </c>
      <c r="HR305" s="391" t="s">
        <v>292</v>
      </c>
      <c r="HS305" s="392" t="s">
        <v>292</v>
      </c>
      <c r="HT305" s="393" t="s">
        <v>292</v>
      </c>
      <c r="HU305" s="394" t="s">
        <v>292</v>
      </c>
      <c r="HV305" s="386" t="s">
        <v>292</v>
      </c>
      <c r="HW305" s="395"/>
      <c r="HY305" s="387" t="str">
        <f t="shared" si="748"/>
        <v/>
      </c>
      <c r="HZ305" s="388" t="s">
        <v>292</v>
      </c>
      <c r="IA305" s="375"/>
      <c r="IB305" s="375"/>
      <c r="IC305" s="390" t="s">
        <v>292</v>
      </c>
      <c r="ID305" s="391" t="s">
        <v>292</v>
      </c>
      <c r="IE305" s="392" t="s">
        <v>292</v>
      </c>
      <c r="IF305" s="393" t="s">
        <v>292</v>
      </c>
      <c r="IG305" s="394" t="s">
        <v>292</v>
      </c>
      <c r="IH305" s="386" t="s">
        <v>292</v>
      </c>
      <c r="II305" s="395"/>
      <c r="IK305" s="387">
        <f t="shared" si="749"/>
        <v>41997</v>
      </c>
      <c r="IL305" s="388" t="s">
        <v>371</v>
      </c>
      <c r="IM305" s="419">
        <v>41269</v>
      </c>
      <c r="IN305" s="419">
        <v>41885</v>
      </c>
      <c r="IO305" s="390" t="s">
        <v>1265</v>
      </c>
      <c r="IP305" s="391" t="s">
        <v>1179</v>
      </c>
      <c r="IQ305" s="392" t="s">
        <v>615</v>
      </c>
      <c r="IR305" s="393" t="s">
        <v>1335</v>
      </c>
      <c r="IS305" s="394" t="s">
        <v>1266</v>
      </c>
      <c r="IT305" s="386" t="s">
        <v>292</v>
      </c>
      <c r="IU305" s="395"/>
      <c r="IV305" s="420" t="s">
        <v>292</v>
      </c>
      <c r="IW305" s="387">
        <f t="shared" ref="IW305:IW307" si="1053">IF(JA305="","",IW$3)</f>
        <v>43040</v>
      </c>
      <c r="IX305" s="388" t="str">
        <f t="shared" ref="IX305:IX307" si="1054">IF(JA305="","",IW$1)</f>
        <v>Abe III</v>
      </c>
      <c r="IY305" s="419">
        <f t="shared" ref="IY305" si="1055">IF(JA305="","",IW$2)</f>
        <v>41997</v>
      </c>
      <c r="IZ305" s="396">
        <v>42284</v>
      </c>
      <c r="JA305" s="390" t="str">
        <f t="shared" ref="JA305:JA307" si="1056">IF(JH305="","",IF(ISNUMBER(SEARCH(":",JH305)),MID(JH305,FIND(":",JH305)+2,FIND("(",JH305)-FIND(":",JH305)-3),LEFT(JH305,FIND("(",JH305)-2)))</f>
        <v>Yoichi Miyazawa</v>
      </c>
      <c r="JB305" s="391" t="str">
        <f t="shared" ref="JB305:JB307" si="1057">IF(JH305="","",MID(JH305,FIND("(",JH305)+1,4))</f>
        <v>1950</v>
      </c>
      <c r="JC305" s="392" t="str">
        <f t="shared" ref="JC305:JC307" si="1058">IF(ISNUMBER(SEARCH("*female*",JH305)),"female",IF(ISNUMBER(SEARCH("*male*",JH305)),"male",""))</f>
        <v>male</v>
      </c>
      <c r="JD305" s="393" t="s">
        <v>1335</v>
      </c>
      <c r="JE305" s="394" t="str">
        <f t="shared" ref="JE305:JE346" si="1059">IF(JA305="","",(MID(JA305,(SEARCH("^^",SUBSTITUTE(JA305," ","^^",LEN(JA305)-LEN(SUBSTITUTE(JA305," ","")))))+1,99)&amp;"_"&amp;LEFT(JA305,FIND(" ",JA305)-1)&amp;"_"&amp;JB305))</f>
        <v>Miyazawa_Yoichi_1950</v>
      </c>
      <c r="JF305" s="386" t="str">
        <f t="shared" ref="JF305:JF306" si="1060">IF(JH305="","",IF((LEN(JH305)-LEN(SUBSTITUTE(JH305,"male","")))/LEN("male")&gt;1,"!",IF(RIGHT(JH305,1)=")","",IF(RIGHT(JH305,2)=") ","",IF(RIGHT(JH305,2)=").","","!!")))))</f>
        <v/>
      </c>
      <c r="JG305" s="395"/>
      <c r="JH305" s="420" t="s">
        <v>1837</v>
      </c>
      <c r="JI305" s="387">
        <f t="shared" si="919"/>
        <v>44090</v>
      </c>
      <c r="JJ305" s="388" t="str">
        <f t="shared" si="920"/>
        <v>Abe IV</v>
      </c>
      <c r="JK305" s="419">
        <f t="shared" si="921"/>
        <v>43040</v>
      </c>
      <c r="JL305" s="396">
        <v>43719</v>
      </c>
      <c r="JM305" s="390" t="str">
        <f t="shared" si="923"/>
        <v>Hiroshige Sekō</v>
      </c>
      <c r="JN305" s="391" t="str">
        <f t="shared" si="924"/>
        <v>1962</v>
      </c>
      <c r="JO305" s="392" t="str">
        <f t="shared" si="925"/>
        <v>male</v>
      </c>
      <c r="JP305" s="393" t="str">
        <f t="shared" si="926"/>
        <v>jp_ldp01</v>
      </c>
      <c r="JQ305" s="394" t="str">
        <f t="shared" si="927"/>
        <v>Sekō_Hiroshige_1962</v>
      </c>
      <c r="JR305" s="386" t="str">
        <f t="shared" si="928"/>
        <v/>
      </c>
      <c r="JS305" s="395"/>
      <c r="JT305" s="420" t="s">
        <v>1882</v>
      </c>
      <c r="JU305" s="387">
        <f t="shared" si="870"/>
        <v>44196</v>
      </c>
      <c r="JV305" s="388" t="str">
        <f t="shared" si="871"/>
        <v>Suga I</v>
      </c>
      <c r="JW305" s="419">
        <f t="shared" si="872"/>
        <v>44090</v>
      </c>
      <c r="JX305" s="396">
        <f t="shared" si="873"/>
        <v>44196</v>
      </c>
      <c r="JY305" s="390" t="str">
        <f t="shared" si="874"/>
        <v>Hiroshi Kajiyama</v>
      </c>
      <c r="JZ305" s="391" t="str">
        <f t="shared" si="875"/>
        <v>1955</v>
      </c>
      <c r="KA305" s="392" t="str">
        <f t="shared" si="876"/>
        <v>male</v>
      </c>
      <c r="KB305" s="393" t="str">
        <f t="shared" si="877"/>
        <v>jp_ldp01</v>
      </c>
      <c r="KC305" s="394" t="str">
        <f t="shared" si="878"/>
        <v>Kajiyama_Hiroshi_1955</v>
      </c>
      <c r="KD305" s="386" t="str">
        <f t="shared" si="879"/>
        <v/>
      </c>
      <c r="KE305" s="395"/>
      <c r="KF305" s="420" t="s">
        <v>2018</v>
      </c>
      <c r="KG305" s="387" t="str">
        <f t="shared" si="849"/>
        <v/>
      </c>
      <c r="KH305" s="388" t="str">
        <f t="shared" si="850"/>
        <v/>
      </c>
      <c r="KI305" s="419" t="str">
        <f t="shared" si="851"/>
        <v/>
      </c>
      <c r="KJ305" s="396" t="str">
        <f t="shared" si="852"/>
        <v/>
      </c>
      <c r="KK305" s="390" t="str">
        <f t="shared" si="853"/>
        <v/>
      </c>
      <c r="KL305" s="391" t="str">
        <f t="shared" si="880"/>
        <v/>
      </c>
      <c r="KM305" s="392" t="str">
        <f t="shared" si="854"/>
        <v/>
      </c>
      <c r="KN305" s="393" t="str">
        <f t="shared" si="855"/>
        <v/>
      </c>
      <c r="KO305" s="394" t="str">
        <f t="shared" si="856"/>
        <v/>
      </c>
      <c r="KP305" s="386" t="str">
        <f t="shared" si="857"/>
        <v/>
      </c>
      <c r="KQ305" s="395"/>
      <c r="KR305" s="420"/>
    </row>
    <row r="306" spans="1:304" ht="13.5" customHeight="1">
      <c r="A306" s="385"/>
      <c r="B306" s="420" t="s">
        <v>1792</v>
      </c>
      <c r="E306" s="387"/>
      <c r="F306" s="399"/>
      <c r="G306" s="396"/>
      <c r="H306" s="397"/>
      <c r="I306" s="400"/>
      <c r="J306" s="403"/>
      <c r="K306" s="401"/>
      <c r="L306" s="393"/>
      <c r="M306" s="402"/>
      <c r="O306" s="397"/>
      <c r="Q306" s="387"/>
      <c r="R306" s="399"/>
      <c r="S306" s="396"/>
      <c r="T306" s="397"/>
      <c r="U306" s="400"/>
      <c r="V306" s="403"/>
      <c r="W306" s="401"/>
      <c r="X306" s="393"/>
      <c r="Y306" s="402"/>
      <c r="AA306" s="397"/>
      <c r="AB306" s="415"/>
      <c r="AC306" s="387"/>
      <c r="AD306" s="399"/>
      <c r="AE306" s="396"/>
      <c r="AF306" s="397"/>
      <c r="AG306" s="400"/>
      <c r="AH306" s="403"/>
      <c r="AI306" s="401"/>
      <c r="AJ306" s="393"/>
      <c r="AK306" s="402"/>
      <c r="AL306" s="386"/>
      <c r="AM306" s="397"/>
      <c r="AN306" s="386"/>
      <c r="AO306" s="387"/>
      <c r="AP306" s="399"/>
      <c r="AQ306" s="396"/>
      <c r="AR306" s="397"/>
      <c r="AS306" s="400"/>
      <c r="AT306" s="403"/>
      <c r="AU306" s="401"/>
      <c r="AV306" s="393"/>
      <c r="AW306" s="402"/>
      <c r="AX306" s="386"/>
      <c r="AY306" s="397"/>
      <c r="AZ306" s="386"/>
      <c r="BA306" s="387"/>
      <c r="BB306" s="399"/>
      <c r="BC306" s="396"/>
      <c r="BD306" s="397"/>
      <c r="BE306" s="400"/>
      <c r="BF306" s="403"/>
      <c r="BG306" s="401"/>
      <c r="BH306" s="393"/>
      <c r="BI306" s="402"/>
      <c r="BJ306" s="386"/>
      <c r="BK306" s="397"/>
      <c r="BL306" s="386"/>
      <c r="BM306" s="387"/>
      <c r="BN306" s="399"/>
      <c r="BO306" s="396"/>
      <c r="BP306" s="397"/>
      <c r="BQ306" s="400"/>
      <c r="BR306" s="403"/>
      <c r="BS306" s="401"/>
      <c r="BT306" s="393"/>
      <c r="BU306" s="402"/>
      <c r="BV306" s="386"/>
      <c r="BW306" s="397"/>
      <c r="BX306" s="386"/>
      <c r="BY306" s="387"/>
      <c r="BZ306" s="399"/>
      <c r="CA306" s="396"/>
      <c r="CB306" s="397"/>
      <c r="CC306" s="400"/>
      <c r="CD306" s="403"/>
      <c r="CE306" s="401"/>
      <c r="CF306" s="393"/>
      <c r="CG306" s="402"/>
      <c r="CH306" s="386"/>
      <c r="CI306" s="397"/>
      <c r="CJ306" s="386"/>
      <c r="CK306" s="387"/>
      <c r="CL306" s="399"/>
      <c r="CM306" s="396"/>
      <c r="CN306" s="397"/>
      <c r="CO306" s="400"/>
      <c r="CP306" s="403"/>
      <c r="CQ306" s="401"/>
      <c r="CR306" s="393"/>
      <c r="CS306" s="402"/>
      <c r="CT306" s="386"/>
      <c r="CU306" s="397"/>
      <c r="CV306" s="386"/>
      <c r="CW306" s="387"/>
      <c r="CX306" s="399"/>
      <c r="CY306" s="396"/>
      <c r="CZ306" s="397"/>
      <c r="DA306" s="400"/>
      <c r="DB306" s="403"/>
      <c r="DC306" s="401"/>
      <c r="DD306" s="393"/>
      <c r="DE306" s="402"/>
      <c r="DF306" s="386"/>
      <c r="DG306" s="397"/>
      <c r="DH306" s="386"/>
      <c r="DI306" s="387"/>
      <c r="DJ306" s="399"/>
      <c r="DK306" s="396"/>
      <c r="DL306" s="397"/>
      <c r="DM306" s="400"/>
      <c r="DN306" s="403"/>
      <c r="DO306" s="401"/>
      <c r="DP306" s="393"/>
      <c r="DQ306" s="402"/>
      <c r="DR306" s="386"/>
      <c r="DS306" s="397"/>
      <c r="DT306" s="386"/>
      <c r="DU306" s="387"/>
      <c r="DV306" s="399"/>
      <c r="DW306" s="396"/>
      <c r="DX306" s="397"/>
      <c r="DY306" s="400"/>
      <c r="DZ306" s="403"/>
      <c r="EA306" s="401"/>
      <c r="EB306" s="393"/>
      <c r="EC306" s="402"/>
      <c r="ED306" s="386"/>
      <c r="EE306" s="397"/>
      <c r="EF306" s="386"/>
      <c r="EG306" s="387"/>
      <c r="EH306" s="399"/>
      <c r="EI306" s="396"/>
      <c r="EJ306" s="397"/>
      <c r="EK306" s="400"/>
      <c r="EL306" s="403"/>
      <c r="EM306" s="401"/>
      <c r="EN306" s="393"/>
      <c r="EO306" s="402"/>
      <c r="EP306" s="386"/>
      <c r="EQ306" s="397"/>
      <c r="ER306" s="415"/>
      <c r="ES306" s="387"/>
      <c r="ET306" s="388"/>
      <c r="EU306" s="396"/>
      <c r="EV306" s="397"/>
      <c r="EW306" s="400"/>
      <c r="EX306" s="403"/>
      <c r="EY306" s="401"/>
      <c r="EZ306" s="393"/>
      <c r="FA306" s="402"/>
      <c r="FB306" s="386"/>
      <c r="FC306" s="397"/>
      <c r="FD306" s="386"/>
      <c r="FE306" s="387"/>
      <c r="FF306" s="388"/>
      <c r="FG306" s="396"/>
      <c r="FH306" s="397"/>
      <c r="FI306" s="400"/>
      <c r="FJ306" s="403"/>
      <c r="FK306" s="401"/>
      <c r="FL306" s="393"/>
      <c r="FM306" s="402"/>
      <c r="FN306" s="386"/>
      <c r="FO306" s="397"/>
      <c r="FP306" s="386"/>
      <c r="FQ306" s="387"/>
      <c r="FR306" s="388"/>
      <c r="FS306" s="396"/>
      <c r="FT306" s="397"/>
      <c r="FU306" s="400"/>
      <c r="FV306" s="403"/>
      <c r="FW306" s="401"/>
      <c r="FX306" s="393"/>
      <c r="FY306" s="402"/>
      <c r="FZ306" s="386"/>
      <c r="GA306" s="397"/>
      <c r="GB306" s="386"/>
      <c r="GC306" s="387"/>
      <c r="GD306" s="388"/>
      <c r="GE306" s="396"/>
      <c r="GF306" s="397"/>
      <c r="GG306" s="400"/>
      <c r="GH306" s="403"/>
      <c r="GI306" s="401"/>
      <c r="GJ306" s="393"/>
      <c r="GK306" s="402"/>
      <c r="GL306" s="386"/>
      <c r="GM306" s="397"/>
      <c r="GN306" s="386"/>
      <c r="GO306" s="387"/>
      <c r="GP306" s="388"/>
      <c r="GQ306" s="396"/>
      <c r="GR306" s="397"/>
      <c r="GS306" s="400"/>
      <c r="GT306" s="403"/>
      <c r="GU306" s="401"/>
      <c r="GV306" s="393"/>
      <c r="GW306" s="402"/>
      <c r="GX306" s="386"/>
      <c r="GY306" s="397"/>
      <c r="GZ306" s="386"/>
      <c r="HA306" s="387"/>
      <c r="HB306" s="388"/>
      <c r="HC306" s="396"/>
      <c r="HD306" s="397"/>
      <c r="HE306" s="400"/>
      <c r="HF306" s="403"/>
      <c r="HG306" s="401"/>
      <c r="HH306" s="393"/>
      <c r="HI306" s="402"/>
      <c r="HJ306" s="386"/>
      <c r="HK306" s="397"/>
      <c r="HM306" s="387"/>
      <c r="HN306" s="388"/>
      <c r="HO306" s="396"/>
      <c r="HP306" s="389"/>
      <c r="HQ306" s="390"/>
      <c r="HR306" s="391"/>
      <c r="HS306" s="392"/>
      <c r="HT306" s="393"/>
      <c r="HU306" s="394"/>
      <c r="HV306" s="386"/>
      <c r="HW306" s="395"/>
      <c r="HY306" s="387"/>
      <c r="HZ306" s="388"/>
      <c r="IA306" s="375"/>
      <c r="IB306" s="375"/>
      <c r="IC306" s="390"/>
      <c r="ID306" s="391"/>
      <c r="IE306" s="392"/>
      <c r="IF306" s="393"/>
      <c r="IG306" s="394"/>
      <c r="IH306" s="386"/>
      <c r="II306" s="395"/>
      <c r="IK306" s="387">
        <f t="shared" ref="IK306:IK307" si="1061">IF(IO306="","",IK$3)</f>
        <v>41997</v>
      </c>
      <c r="IL306" s="388" t="str">
        <f t="shared" ref="IL306:IL307" si="1062">IF(IO306="","",IK$1)</f>
        <v>Abe II</v>
      </c>
      <c r="IM306" s="419">
        <v>41885</v>
      </c>
      <c r="IN306" s="396">
        <v>41933</v>
      </c>
      <c r="IO306" s="390" t="str">
        <f t="shared" ref="IO306:IO307" si="1063">IF(IV306="","",IF(ISNUMBER(SEARCH(":",IV306)),MID(IV306,FIND(":",IV306)+2,FIND("(",IV306)-FIND(":",IV306)-3),LEFT(IV306,FIND("(",IV306)-2)))</f>
        <v>Yuko Obuchi</v>
      </c>
      <c r="IP306" s="391" t="str">
        <f t="shared" ref="IP306:IP307" si="1064">IF(IV306="","",MID(IV306,FIND("(",IV306)+1,4))</f>
        <v>1973</v>
      </c>
      <c r="IQ306" s="392" t="str">
        <f t="shared" ref="IQ306:IQ307" si="1065">IF(ISNUMBER(SEARCH("*female*",IV306)),"female",IF(ISNUMBER(SEARCH("*male*",IV306)),"male",""))</f>
        <v>female</v>
      </c>
      <c r="IR306" s="393" t="s">
        <v>1335</v>
      </c>
      <c r="IS306" s="394" t="str">
        <f t="shared" ref="IS306:IS307" si="1066">IF(IO306="","",(MID(IO306,(SEARCH("^^",SUBSTITUTE(IO306," ","^^",LEN(IO306)-LEN(SUBSTITUTE(IO306," ","")))))+1,99)&amp;"_"&amp;LEFT(IO306,FIND(" ",IO306)-1)&amp;"_"&amp;IP306))</f>
        <v>Obuchi_Yuko_1973</v>
      </c>
      <c r="IT306" s="386"/>
      <c r="IU306" s="395"/>
      <c r="IV306" s="420" t="s">
        <v>1854</v>
      </c>
      <c r="IW306" s="387">
        <f t="shared" si="1053"/>
        <v>43040</v>
      </c>
      <c r="IX306" s="388" t="str">
        <f t="shared" si="1054"/>
        <v>Abe III</v>
      </c>
      <c r="IY306" s="396">
        <v>42284</v>
      </c>
      <c r="IZ306" s="396">
        <v>42585</v>
      </c>
      <c r="JA306" s="390" t="str">
        <f t="shared" si="1056"/>
        <v>Motoo Hayashi</v>
      </c>
      <c r="JB306" s="391" t="str">
        <f t="shared" si="1057"/>
        <v>1947</v>
      </c>
      <c r="JC306" s="392" t="str">
        <f t="shared" si="1058"/>
        <v>male</v>
      </c>
      <c r="JD306" s="393" t="s">
        <v>1335</v>
      </c>
      <c r="JE306" s="394" t="str">
        <f t="shared" si="1059"/>
        <v>Hayashi_Motoo_1947</v>
      </c>
      <c r="JF306" s="386" t="str">
        <f t="shared" si="1060"/>
        <v/>
      </c>
      <c r="JG306" s="395"/>
      <c r="JH306" s="429" t="s">
        <v>1869</v>
      </c>
      <c r="JI306" s="387">
        <f t="shared" si="919"/>
        <v>44090</v>
      </c>
      <c r="JJ306" s="388" t="str">
        <f t="shared" si="920"/>
        <v>Abe IV</v>
      </c>
      <c r="JK306" s="396">
        <v>43719</v>
      </c>
      <c r="JL306" s="396">
        <v>43763</v>
      </c>
      <c r="JM306" s="390" t="str">
        <f t="shared" si="923"/>
        <v>Isshu Sugawara</v>
      </c>
      <c r="JN306" s="391" t="str">
        <f t="shared" si="924"/>
        <v>1962</v>
      </c>
      <c r="JO306" s="392" t="str">
        <f t="shared" si="925"/>
        <v>male</v>
      </c>
      <c r="JP306" s="393" t="str">
        <f t="shared" si="926"/>
        <v>jp_ldp01</v>
      </c>
      <c r="JQ306" s="394" t="str">
        <f t="shared" si="927"/>
        <v>Sugawara_Isshu_1962</v>
      </c>
      <c r="JR306" s="386" t="str">
        <f t="shared" si="928"/>
        <v/>
      </c>
      <c r="JS306" s="395"/>
      <c r="JT306" s="420" t="s">
        <v>2069</v>
      </c>
      <c r="JU306" s="387" t="str">
        <f t="shared" si="870"/>
        <v/>
      </c>
      <c r="JV306" s="388" t="str">
        <f t="shared" si="871"/>
        <v/>
      </c>
      <c r="JW306" s="419" t="str">
        <f t="shared" si="872"/>
        <v/>
      </c>
      <c r="JX306" s="396" t="str">
        <f t="shared" si="873"/>
        <v/>
      </c>
      <c r="JY306" s="390" t="str">
        <f t="shared" si="874"/>
        <v/>
      </c>
      <c r="JZ306" s="391" t="str">
        <f t="shared" si="875"/>
        <v/>
      </c>
      <c r="KA306" s="392" t="str">
        <f t="shared" si="876"/>
        <v/>
      </c>
      <c r="KB306" s="393" t="str">
        <f t="shared" si="877"/>
        <v/>
      </c>
      <c r="KC306" s="394" t="str">
        <f t="shared" si="878"/>
        <v/>
      </c>
      <c r="KD306" s="386" t="str">
        <f t="shared" si="879"/>
        <v/>
      </c>
      <c r="KE306" s="395"/>
      <c r="KF306" s="420"/>
      <c r="KG306" s="387" t="str">
        <f t="shared" si="849"/>
        <v/>
      </c>
      <c r="KH306" s="388" t="str">
        <f t="shared" si="850"/>
        <v/>
      </c>
      <c r="KI306" s="419" t="str">
        <f t="shared" si="851"/>
        <v/>
      </c>
      <c r="KJ306" s="396" t="str">
        <f t="shared" si="852"/>
        <v/>
      </c>
      <c r="KK306" s="390" t="str">
        <f t="shared" si="853"/>
        <v/>
      </c>
      <c r="KL306" s="391" t="str">
        <f t="shared" si="880"/>
        <v/>
      </c>
      <c r="KM306" s="392" t="str">
        <f t="shared" si="854"/>
        <v/>
      </c>
      <c r="KN306" s="393" t="str">
        <f t="shared" si="855"/>
        <v/>
      </c>
      <c r="KO306" s="394" t="str">
        <f t="shared" si="856"/>
        <v/>
      </c>
      <c r="KP306" s="386" t="str">
        <f t="shared" si="857"/>
        <v/>
      </c>
      <c r="KQ306" s="395"/>
      <c r="KR306" s="420"/>
    </row>
    <row r="307" spans="1:304" ht="13.5" customHeight="1">
      <c r="A307" s="385"/>
      <c r="B307" s="420" t="s">
        <v>1792</v>
      </c>
      <c r="E307" s="387"/>
      <c r="F307" s="399"/>
      <c r="G307" s="396"/>
      <c r="H307" s="397"/>
      <c r="I307" s="400"/>
      <c r="J307" s="403"/>
      <c r="K307" s="401"/>
      <c r="L307" s="393"/>
      <c r="M307" s="402"/>
      <c r="O307" s="397"/>
      <c r="Q307" s="387"/>
      <c r="R307" s="399"/>
      <c r="S307" s="396"/>
      <c r="T307" s="397"/>
      <c r="U307" s="400"/>
      <c r="V307" s="403"/>
      <c r="W307" s="401"/>
      <c r="X307" s="393"/>
      <c r="Y307" s="402"/>
      <c r="AA307" s="397"/>
      <c r="AB307" s="415"/>
      <c r="AC307" s="387"/>
      <c r="AD307" s="399"/>
      <c r="AE307" s="396"/>
      <c r="AF307" s="397"/>
      <c r="AG307" s="400"/>
      <c r="AH307" s="403"/>
      <c r="AI307" s="401"/>
      <c r="AJ307" s="393"/>
      <c r="AK307" s="402"/>
      <c r="AL307" s="386"/>
      <c r="AM307" s="397"/>
      <c r="AN307" s="386"/>
      <c r="AO307" s="387"/>
      <c r="AP307" s="399"/>
      <c r="AQ307" s="396"/>
      <c r="AR307" s="397"/>
      <c r="AS307" s="400"/>
      <c r="AT307" s="403"/>
      <c r="AU307" s="401"/>
      <c r="AV307" s="393"/>
      <c r="AW307" s="402"/>
      <c r="AX307" s="386"/>
      <c r="AY307" s="397"/>
      <c r="AZ307" s="386"/>
      <c r="BA307" s="387"/>
      <c r="BB307" s="399"/>
      <c r="BC307" s="396"/>
      <c r="BD307" s="397"/>
      <c r="BE307" s="400"/>
      <c r="BF307" s="403"/>
      <c r="BG307" s="401"/>
      <c r="BH307" s="393"/>
      <c r="BI307" s="402"/>
      <c r="BJ307" s="386"/>
      <c r="BK307" s="397"/>
      <c r="BL307" s="386"/>
      <c r="BM307" s="387"/>
      <c r="BN307" s="399"/>
      <c r="BO307" s="396"/>
      <c r="BP307" s="397"/>
      <c r="BQ307" s="400"/>
      <c r="BR307" s="403"/>
      <c r="BS307" s="401"/>
      <c r="BT307" s="393"/>
      <c r="BU307" s="402"/>
      <c r="BV307" s="386"/>
      <c r="BW307" s="397"/>
      <c r="BX307" s="386"/>
      <c r="BY307" s="387"/>
      <c r="BZ307" s="399"/>
      <c r="CA307" s="396"/>
      <c r="CB307" s="397"/>
      <c r="CC307" s="400"/>
      <c r="CD307" s="403"/>
      <c r="CE307" s="401"/>
      <c r="CF307" s="393"/>
      <c r="CG307" s="402"/>
      <c r="CH307" s="386"/>
      <c r="CI307" s="397"/>
      <c r="CJ307" s="386"/>
      <c r="CK307" s="387"/>
      <c r="CL307" s="399"/>
      <c r="CM307" s="396"/>
      <c r="CN307" s="397"/>
      <c r="CO307" s="400"/>
      <c r="CP307" s="403"/>
      <c r="CQ307" s="401"/>
      <c r="CR307" s="393"/>
      <c r="CS307" s="402"/>
      <c r="CT307" s="386"/>
      <c r="CU307" s="397"/>
      <c r="CV307" s="386"/>
      <c r="CW307" s="387"/>
      <c r="CX307" s="399"/>
      <c r="CY307" s="396"/>
      <c r="CZ307" s="397"/>
      <c r="DA307" s="400"/>
      <c r="DB307" s="403"/>
      <c r="DC307" s="401"/>
      <c r="DD307" s="393"/>
      <c r="DE307" s="402"/>
      <c r="DF307" s="386"/>
      <c r="DG307" s="397"/>
      <c r="DH307" s="386"/>
      <c r="DI307" s="387"/>
      <c r="DJ307" s="399"/>
      <c r="DK307" s="396"/>
      <c r="DL307" s="397"/>
      <c r="DM307" s="400"/>
      <c r="DN307" s="403"/>
      <c r="DO307" s="401"/>
      <c r="DP307" s="393"/>
      <c r="DQ307" s="402"/>
      <c r="DR307" s="386"/>
      <c r="DS307" s="397"/>
      <c r="DT307" s="386"/>
      <c r="DU307" s="387"/>
      <c r="DV307" s="399"/>
      <c r="DW307" s="396"/>
      <c r="DX307" s="397"/>
      <c r="DY307" s="400"/>
      <c r="DZ307" s="403"/>
      <c r="EA307" s="401"/>
      <c r="EB307" s="393"/>
      <c r="EC307" s="402"/>
      <c r="ED307" s="386"/>
      <c r="EE307" s="397"/>
      <c r="EF307" s="386"/>
      <c r="EG307" s="387"/>
      <c r="EH307" s="399"/>
      <c r="EI307" s="396"/>
      <c r="EJ307" s="397"/>
      <c r="EK307" s="400"/>
      <c r="EL307" s="403"/>
      <c r="EM307" s="401"/>
      <c r="EN307" s="393"/>
      <c r="EO307" s="402"/>
      <c r="EP307" s="386"/>
      <c r="EQ307" s="397"/>
      <c r="ER307" s="415"/>
      <c r="ES307" s="387"/>
      <c r="ET307" s="388"/>
      <c r="EU307" s="396"/>
      <c r="EV307" s="397"/>
      <c r="EW307" s="400"/>
      <c r="EX307" s="403"/>
      <c r="EY307" s="401"/>
      <c r="EZ307" s="393"/>
      <c r="FA307" s="402"/>
      <c r="FB307" s="386"/>
      <c r="FC307" s="397"/>
      <c r="FD307" s="386"/>
      <c r="FE307" s="387"/>
      <c r="FF307" s="388"/>
      <c r="FG307" s="396"/>
      <c r="FH307" s="397"/>
      <c r="FI307" s="400"/>
      <c r="FJ307" s="403"/>
      <c r="FK307" s="401"/>
      <c r="FL307" s="393"/>
      <c r="FM307" s="402"/>
      <c r="FN307" s="386"/>
      <c r="FO307" s="397"/>
      <c r="FP307" s="386"/>
      <c r="FQ307" s="387"/>
      <c r="FR307" s="388"/>
      <c r="FS307" s="396"/>
      <c r="FT307" s="397"/>
      <c r="FU307" s="400"/>
      <c r="FV307" s="403"/>
      <c r="FW307" s="401"/>
      <c r="FX307" s="393"/>
      <c r="FY307" s="402"/>
      <c r="FZ307" s="386"/>
      <c r="GA307" s="397"/>
      <c r="GB307" s="386"/>
      <c r="GC307" s="387"/>
      <c r="GD307" s="388"/>
      <c r="GE307" s="396"/>
      <c r="GF307" s="397"/>
      <c r="GG307" s="400"/>
      <c r="GH307" s="403"/>
      <c r="GI307" s="401"/>
      <c r="GJ307" s="393"/>
      <c r="GK307" s="402"/>
      <c r="GL307" s="386"/>
      <c r="GM307" s="397"/>
      <c r="GN307" s="386"/>
      <c r="GO307" s="387"/>
      <c r="GP307" s="388"/>
      <c r="GQ307" s="396"/>
      <c r="GR307" s="397"/>
      <c r="GS307" s="400"/>
      <c r="GT307" s="403"/>
      <c r="GU307" s="401"/>
      <c r="GV307" s="393"/>
      <c r="GW307" s="402"/>
      <c r="GX307" s="386"/>
      <c r="GY307" s="397"/>
      <c r="GZ307" s="386"/>
      <c r="HA307" s="387"/>
      <c r="HB307" s="388"/>
      <c r="HC307" s="396"/>
      <c r="HD307" s="397"/>
      <c r="HE307" s="400"/>
      <c r="HF307" s="403"/>
      <c r="HG307" s="401"/>
      <c r="HH307" s="393"/>
      <c r="HI307" s="402"/>
      <c r="HJ307" s="386"/>
      <c r="HK307" s="397"/>
      <c r="HM307" s="387"/>
      <c r="HN307" s="388"/>
      <c r="HO307" s="396"/>
      <c r="HP307" s="389"/>
      <c r="HQ307" s="390"/>
      <c r="HR307" s="391"/>
      <c r="HS307" s="392"/>
      <c r="HT307" s="393"/>
      <c r="HU307" s="394"/>
      <c r="HV307" s="386"/>
      <c r="HW307" s="395"/>
      <c r="HY307" s="387"/>
      <c r="HZ307" s="388"/>
      <c r="IA307" s="375"/>
      <c r="IB307" s="375"/>
      <c r="IC307" s="390"/>
      <c r="ID307" s="391"/>
      <c r="IE307" s="392"/>
      <c r="IF307" s="393"/>
      <c r="IG307" s="394"/>
      <c r="IH307" s="386"/>
      <c r="II307" s="395"/>
      <c r="IK307" s="387">
        <f t="shared" si="1061"/>
        <v>41997</v>
      </c>
      <c r="IL307" s="388" t="str">
        <f t="shared" si="1062"/>
        <v>Abe II</v>
      </c>
      <c r="IM307" s="396">
        <v>41933</v>
      </c>
      <c r="IN307" s="396">
        <f t="shared" ref="IN307" si="1067">IF(IO307="","",IK$3)</f>
        <v>41997</v>
      </c>
      <c r="IO307" s="390" t="str">
        <f t="shared" si="1063"/>
        <v>Yoichi Miyazawa</v>
      </c>
      <c r="IP307" s="391" t="str">
        <f t="shared" si="1064"/>
        <v>1950</v>
      </c>
      <c r="IQ307" s="392" t="str">
        <f t="shared" si="1065"/>
        <v>male</v>
      </c>
      <c r="IR307" s="393" t="s">
        <v>1335</v>
      </c>
      <c r="IS307" s="394" t="str">
        <f t="shared" si="1066"/>
        <v>Miyazawa_Yoichi_1950</v>
      </c>
      <c r="IT307" s="386"/>
      <c r="IU307" s="395"/>
      <c r="IV307" s="429" t="s">
        <v>1855</v>
      </c>
      <c r="IW307" s="387">
        <f t="shared" si="1053"/>
        <v>43040</v>
      </c>
      <c r="IX307" s="388" t="str">
        <f t="shared" si="1054"/>
        <v>Abe III</v>
      </c>
      <c r="IY307" s="396">
        <v>42585</v>
      </c>
      <c r="IZ307" s="396">
        <f t="shared" ref="IZ307:IZ310" si="1068">IF(JA307="","",IW$3)</f>
        <v>43040</v>
      </c>
      <c r="JA307" s="390" t="str">
        <f t="shared" si="1056"/>
        <v>Hiroshige Sekō</v>
      </c>
      <c r="JB307" s="391" t="str">
        <f t="shared" si="1057"/>
        <v>1962</v>
      </c>
      <c r="JC307" s="392" t="str">
        <f t="shared" si="1058"/>
        <v>male</v>
      </c>
      <c r="JD307" s="393" t="s">
        <v>1335</v>
      </c>
      <c r="JE307" s="394" t="str">
        <f t="shared" si="1059"/>
        <v>Sekō_Hiroshige_1962</v>
      </c>
      <c r="JF307" s="386"/>
      <c r="JG307" s="395" t="s">
        <v>1878</v>
      </c>
      <c r="JH307" s="420" t="s">
        <v>1882</v>
      </c>
      <c r="JI307" s="387">
        <f t="shared" si="919"/>
        <v>44090</v>
      </c>
      <c r="JJ307" s="388" t="str">
        <f t="shared" si="920"/>
        <v>Abe IV</v>
      </c>
      <c r="JK307" s="419">
        <v>43763</v>
      </c>
      <c r="JL307" s="396">
        <f t="shared" si="922"/>
        <v>44090</v>
      </c>
      <c r="JM307" s="390" t="str">
        <f t="shared" si="923"/>
        <v>Hiroshi Kajiyama</v>
      </c>
      <c r="JN307" s="391" t="str">
        <f t="shared" si="924"/>
        <v>1955</v>
      </c>
      <c r="JO307" s="392" t="str">
        <f t="shared" si="925"/>
        <v>male</v>
      </c>
      <c r="JP307" s="393" t="str">
        <f t="shared" si="926"/>
        <v>jp_ldp01</v>
      </c>
      <c r="JQ307" s="394" t="str">
        <f t="shared" si="927"/>
        <v>Kajiyama_Hiroshi_1955</v>
      </c>
      <c r="JR307" s="386" t="str">
        <f t="shared" si="928"/>
        <v/>
      </c>
      <c r="JS307" s="395"/>
      <c r="JT307" s="420" t="s">
        <v>2018</v>
      </c>
      <c r="JU307" s="387" t="str">
        <f t="shared" si="870"/>
        <v/>
      </c>
      <c r="JV307" s="388" t="str">
        <f t="shared" si="871"/>
        <v/>
      </c>
      <c r="JW307" s="419" t="str">
        <f t="shared" si="872"/>
        <v/>
      </c>
      <c r="JX307" s="396" t="str">
        <f t="shared" si="873"/>
        <v/>
      </c>
      <c r="JY307" s="390" t="str">
        <f t="shared" si="874"/>
        <v/>
      </c>
      <c r="JZ307" s="391" t="str">
        <f t="shared" si="875"/>
        <v/>
      </c>
      <c r="KA307" s="392" t="str">
        <f t="shared" si="876"/>
        <v/>
      </c>
      <c r="KB307" s="393" t="str">
        <f t="shared" si="877"/>
        <v/>
      </c>
      <c r="KC307" s="394" t="str">
        <f t="shared" si="878"/>
        <v/>
      </c>
      <c r="KD307" s="386" t="str">
        <f t="shared" si="879"/>
        <v/>
      </c>
      <c r="KE307" s="395"/>
      <c r="KF307" s="420"/>
      <c r="KG307" s="387" t="str">
        <f t="shared" si="849"/>
        <v/>
      </c>
      <c r="KH307" s="388" t="str">
        <f t="shared" si="850"/>
        <v/>
      </c>
      <c r="KI307" s="419" t="str">
        <f t="shared" si="851"/>
        <v/>
      </c>
      <c r="KJ307" s="396" t="str">
        <f t="shared" si="852"/>
        <v/>
      </c>
      <c r="KK307" s="390" t="str">
        <f t="shared" si="853"/>
        <v/>
      </c>
      <c r="KL307" s="391" t="str">
        <f t="shared" si="880"/>
        <v/>
      </c>
      <c r="KM307" s="392" t="str">
        <f t="shared" si="854"/>
        <v/>
      </c>
      <c r="KN307" s="393" t="str">
        <f t="shared" si="855"/>
        <v/>
      </c>
      <c r="KO307" s="394" t="str">
        <f t="shared" si="856"/>
        <v/>
      </c>
      <c r="KP307" s="386" t="str">
        <f t="shared" si="857"/>
        <v/>
      </c>
      <c r="KQ307" s="395"/>
      <c r="KR307" s="420"/>
    </row>
    <row r="308" spans="1:304" ht="13.5" customHeight="1">
      <c r="A308" s="385"/>
      <c r="B308" s="420" t="s">
        <v>1793</v>
      </c>
      <c r="E308" s="387" t="str">
        <f t="shared" si="729"/>
        <v/>
      </c>
      <c r="F308" s="399"/>
      <c r="G308" s="396"/>
      <c r="H308" s="397"/>
      <c r="I308" s="400"/>
      <c r="J308" s="403"/>
      <c r="K308" s="401"/>
      <c r="L308" s="393"/>
      <c r="M308" s="402"/>
      <c r="O308" s="397"/>
      <c r="Q308" s="387" t="str">
        <f t="shared" si="730"/>
        <v/>
      </c>
      <c r="R308" s="399"/>
      <c r="S308" s="396"/>
      <c r="T308" s="397"/>
      <c r="U308" s="400"/>
      <c r="V308" s="403"/>
      <c r="W308" s="401"/>
      <c r="X308" s="393"/>
      <c r="Y308" s="402"/>
      <c r="AA308" s="397"/>
      <c r="AB308" s="415"/>
      <c r="AC308" s="387" t="str">
        <f t="shared" si="731"/>
        <v/>
      </c>
      <c r="AD308" s="399"/>
      <c r="AE308" s="396"/>
      <c r="AF308" s="397"/>
      <c r="AG308" s="400"/>
      <c r="AH308" s="403"/>
      <c r="AI308" s="401"/>
      <c r="AJ308" s="393"/>
      <c r="AK308" s="402"/>
      <c r="AL308" s="386"/>
      <c r="AM308" s="397"/>
      <c r="AN308" s="386"/>
      <c r="AO308" s="387" t="str">
        <f t="shared" si="732"/>
        <v/>
      </c>
      <c r="AP308" s="399"/>
      <c r="AQ308" s="396"/>
      <c r="AR308" s="397"/>
      <c r="AS308" s="400"/>
      <c r="AT308" s="403"/>
      <c r="AU308" s="401"/>
      <c r="AV308" s="393"/>
      <c r="AW308" s="402"/>
      <c r="AX308" s="386"/>
      <c r="AY308" s="397"/>
      <c r="AZ308" s="386"/>
      <c r="BA308" s="387" t="str">
        <f t="shared" si="733"/>
        <v/>
      </c>
      <c r="BB308" s="399"/>
      <c r="BC308" s="396"/>
      <c r="BD308" s="397"/>
      <c r="BE308" s="400"/>
      <c r="BF308" s="403"/>
      <c r="BG308" s="401"/>
      <c r="BH308" s="393"/>
      <c r="BI308" s="402"/>
      <c r="BJ308" s="386"/>
      <c r="BK308" s="397"/>
      <c r="BL308" s="386"/>
      <c r="BM308" s="387" t="str">
        <f t="shared" si="734"/>
        <v/>
      </c>
      <c r="BN308" s="399"/>
      <c r="BO308" s="396"/>
      <c r="BP308" s="397"/>
      <c r="BQ308" s="400"/>
      <c r="BR308" s="403"/>
      <c r="BS308" s="401"/>
      <c r="BT308" s="393"/>
      <c r="BU308" s="402"/>
      <c r="BV308" s="386"/>
      <c r="BW308" s="397"/>
      <c r="BX308" s="386"/>
      <c r="BY308" s="387" t="str">
        <f t="shared" si="735"/>
        <v/>
      </c>
      <c r="BZ308" s="399"/>
      <c r="CA308" s="396"/>
      <c r="CB308" s="397"/>
      <c r="CC308" s="400"/>
      <c r="CD308" s="403"/>
      <c r="CE308" s="401"/>
      <c r="CF308" s="393"/>
      <c r="CG308" s="402"/>
      <c r="CH308" s="386"/>
      <c r="CI308" s="397"/>
      <c r="CJ308" s="386"/>
      <c r="CK308" s="387" t="str">
        <f t="shared" si="736"/>
        <v/>
      </c>
      <c r="CL308" s="399"/>
      <c r="CM308" s="396"/>
      <c r="CN308" s="397"/>
      <c r="CO308" s="400"/>
      <c r="CP308" s="403"/>
      <c r="CQ308" s="401"/>
      <c r="CR308" s="393"/>
      <c r="CS308" s="402"/>
      <c r="CT308" s="386"/>
      <c r="CU308" s="397"/>
      <c r="CV308" s="386"/>
      <c r="CW308" s="387" t="str">
        <f t="shared" si="737"/>
        <v/>
      </c>
      <c r="CX308" s="399"/>
      <c r="CY308" s="396"/>
      <c r="CZ308" s="397"/>
      <c r="DA308" s="400"/>
      <c r="DB308" s="403"/>
      <c r="DC308" s="401"/>
      <c r="DD308" s="393"/>
      <c r="DE308" s="402"/>
      <c r="DF308" s="386"/>
      <c r="DG308" s="397"/>
      <c r="DH308" s="386"/>
      <c r="DI308" s="387" t="str">
        <f t="shared" si="738"/>
        <v/>
      </c>
      <c r="DJ308" s="399"/>
      <c r="DK308" s="396"/>
      <c r="DL308" s="397"/>
      <c r="DM308" s="400"/>
      <c r="DN308" s="403"/>
      <c r="DO308" s="401"/>
      <c r="DP308" s="393"/>
      <c r="DQ308" s="402"/>
      <c r="DR308" s="386"/>
      <c r="DS308" s="397"/>
      <c r="DT308" s="386"/>
      <c r="DU308" s="387" t="str">
        <f t="shared" si="739"/>
        <v/>
      </c>
      <c r="DV308" s="399"/>
      <c r="DW308" s="396"/>
      <c r="DX308" s="397"/>
      <c r="DY308" s="400"/>
      <c r="DZ308" s="403"/>
      <c r="EA308" s="401"/>
      <c r="EB308" s="393"/>
      <c r="EC308" s="402"/>
      <c r="ED308" s="386"/>
      <c r="EE308" s="397"/>
      <c r="EF308" s="386"/>
      <c r="EG308" s="387" t="str">
        <f t="shared" si="740"/>
        <v/>
      </c>
      <c r="EH308" s="399"/>
      <c r="EI308" s="396"/>
      <c r="EJ308" s="397"/>
      <c r="EK308" s="400"/>
      <c r="EL308" s="403"/>
      <c r="EM308" s="401"/>
      <c r="EN308" s="393"/>
      <c r="EO308" s="402"/>
      <c r="EP308" s="386"/>
      <c r="EQ308" s="397"/>
      <c r="ER308" s="415"/>
      <c r="ES308" s="387" t="str">
        <f t="shared" si="741"/>
        <v/>
      </c>
      <c r="ET308" s="388" t="str">
        <f t="shared" si="795"/>
        <v/>
      </c>
      <c r="EU308" s="396"/>
      <c r="EV308" s="397"/>
      <c r="EW308" s="400"/>
      <c r="EX308" s="403"/>
      <c r="EY308" s="401"/>
      <c r="EZ308" s="393"/>
      <c r="FA308" s="402"/>
      <c r="FB308" s="386"/>
      <c r="FC308" s="397"/>
      <c r="FD308" s="386"/>
      <c r="FE308" s="387" t="str">
        <f t="shared" si="742"/>
        <v/>
      </c>
      <c r="FF308" s="388" t="str">
        <f t="shared" si="797"/>
        <v/>
      </c>
      <c r="FG308" s="396"/>
      <c r="FH308" s="397"/>
      <c r="FI308" s="400"/>
      <c r="FJ308" s="403"/>
      <c r="FK308" s="401"/>
      <c r="FL308" s="393"/>
      <c r="FM308" s="402"/>
      <c r="FN308" s="386"/>
      <c r="FO308" s="397"/>
      <c r="FP308" s="386"/>
      <c r="FQ308" s="387" t="str">
        <f t="shared" si="743"/>
        <v/>
      </c>
      <c r="FR308" s="388" t="str">
        <f t="shared" si="829"/>
        <v/>
      </c>
      <c r="FS308" s="396"/>
      <c r="FT308" s="397"/>
      <c r="FU308" s="400"/>
      <c r="FV308" s="403"/>
      <c r="FW308" s="401"/>
      <c r="FX308" s="393"/>
      <c r="FY308" s="402"/>
      <c r="FZ308" s="386"/>
      <c r="GA308" s="397"/>
      <c r="GB308" s="386"/>
      <c r="GC308" s="387" t="str">
        <f t="shared" si="744"/>
        <v/>
      </c>
      <c r="GD308" s="388" t="str">
        <f t="shared" si="830"/>
        <v/>
      </c>
      <c r="GE308" s="396"/>
      <c r="GF308" s="397"/>
      <c r="GG308" s="400"/>
      <c r="GH308" s="403"/>
      <c r="GI308" s="401"/>
      <c r="GJ308" s="393"/>
      <c r="GK308" s="402"/>
      <c r="GL308" s="386"/>
      <c r="GM308" s="397"/>
      <c r="GN308" s="386"/>
      <c r="GO308" s="387" t="str">
        <f t="shared" si="745"/>
        <v/>
      </c>
      <c r="GP308" s="388" t="str">
        <f t="shared" si="831"/>
        <v/>
      </c>
      <c r="GQ308" s="396"/>
      <c r="GR308" s="397"/>
      <c r="GS308" s="400"/>
      <c r="GT308" s="403"/>
      <c r="GU308" s="401"/>
      <c r="GV308" s="393"/>
      <c r="GW308" s="402"/>
      <c r="GX308" s="386"/>
      <c r="GY308" s="397"/>
      <c r="GZ308" s="386"/>
      <c r="HA308" s="387" t="str">
        <f t="shared" si="746"/>
        <v/>
      </c>
      <c r="HB308" s="388" t="str">
        <f t="shared" si="832"/>
        <v/>
      </c>
      <c r="HC308" s="396"/>
      <c r="HD308" s="397"/>
      <c r="HE308" s="400"/>
      <c r="HF308" s="403"/>
      <c r="HG308" s="401"/>
      <c r="HH308" s="393"/>
      <c r="HI308" s="402"/>
      <c r="HJ308" s="386"/>
      <c r="HK308" s="397"/>
      <c r="HM308" s="387" t="str">
        <f t="shared" si="747"/>
        <v/>
      </c>
      <c r="HN308" s="388" t="s">
        <v>292</v>
      </c>
      <c r="HO308" s="396"/>
      <c r="HP308" s="389"/>
      <c r="HQ308" s="390" t="s">
        <v>292</v>
      </c>
      <c r="HR308" s="391" t="s">
        <v>292</v>
      </c>
      <c r="HS308" s="392" t="s">
        <v>292</v>
      </c>
      <c r="HT308" s="393" t="s">
        <v>292</v>
      </c>
      <c r="HU308" s="394" t="s">
        <v>292</v>
      </c>
      <c r="HV308" s="386" t="s">
        <v>292</v>
      </c>
      <c r="HW308" s="395"/>
      <c r="HY308" s="387" t="str">
        <f t="shared" si="748"/>
        <v/>
      </c>
      <c r="HZ308" s="388" t="s">
        <v>292</v>
      </c>
      <c r="IA308" s="375"/>
      <c r="IB308" s="375"/>
      <c r="IC308" s="390" t="s">
        <v>292</v>
      </c>
      <c r="ID308" s="391" t="s">
        <v>292</v>
      </c>
      <c r="IE308" s="392" t="s">
        <v>292</v>
      </c>
      <c r="IF308" s="393" t="s">
        <v>292</v>
      </c>
      <c r="IG308" s="394" t="s">
        <v>292</v>
      </c>
      <c r="IH308" s="386" t="s">
        <v>292</v>
      </c>
      <c r="II308" s="395"/>
      <c r="IK308" s="387">
        <f t="shared" si="749"/>
        <v>41997</v>
      </c>
      <c r="IL308" s="388" t="s">
        <v>371</v>
      </c>
      <c r="IM308" s="419">
        <v>41269</v>
      </c>
      <c r="IN308" s="419">
        <f t="shared" si="977"/>
        <v>41997</v>
      </c>
      <c r="IO308" s="390" t="s">
        <v>663</v>
      </c>
      <c r="IP308" s="391" t="s">
        <v>664</v>
      </c>
      <c r="IQ308" s="392" t="s">
        <v>615</v>
      </c>
      <c r="IR308" s="393" t="s">
        <v>1335</v>
      </c>
      <c r="IS308" s="394" t="s">
        <v>665</v>
      </c>
      <c r="IT308" s="386" t="s">
        <v>292</v>
      </c>
      <c r="IU308" s="395"/>
      <c r="IV308" s="420" t="s">
        <v>292</v>
      </c>
      <c r="IW308" s="387">
        <f t="shared" si="704"/>
        <v>43040</v>
      </c>
      <c r="IX308" s="388" t="str">
        <f t="shared" si="705"/>
        <v>Abe III</v>
      </c>
      <c r="IY308" s="419">
        <f t="shared" si="706"/>
        <v>41997</v>
      </c>
      <c r="IZ308" s="396">
        <v>42585</v>
      </c>
      <c r="JA308" s="390" t="str">
        <f t="shared" si="708"/>
        <v>Akira Amari</v>
      </c>
      <c r="JB308" s="391" t="str">
        <f t="shared" si="709"/>
        <v>1949</v>
      </c>
      <c r="JC308" s="392" t="str">
        <f t="shared" si="710"/>
        <v>male</v>
      </c>
      <c r="JD308" s="393" t="s">
        <v>1335</v>
      </c>
      <c r="JE308" s="394" t="str">
        <f t="shared" si="1059"/>
        <v>Amari_Akira_1949</v>
      </c>
      <c r="JF308" s="386" t="str">
        <f t="shared" si="712"/>
        <v/>
      </c>
      <c r="JG308" s="395"/>
      <c r="JH308" s="42" t="s">
        <v>1845</v>
      </c>
      <c r="JI308" s="387">
        <f t="shared" si="919"/>
        <v>44090</v>
      </c>
      <c r="JJ308" s="388" t="str">
        <f t="shared" si="920"/>
        <v>Abe IV</v>
      </c>
      <c r="JK308" s="419">
        <f t="shared" si="921"/>
        <v>43040</v>
      </c>
      <c r="JL308" s="396">
        <v>43719</v>
      </c>
      <c r="JM308" s="390" t="str">
        <f t="shared" si="923"/>
        <v>Toshimitsu Motegi</v>
      </c>
      <c r="JN308" s="391" t="str">
        <f t="shared" si="924"/>
        <v>1955</v>
      </c>
      <c r="JO308" s="392" t="str">
        <f t="shared" si="925"/>
        <v>male</v>
      </c>
      <c r="JP308" s="393" t="str">
        <f t="shared" si="926"/>
        <v>jp_ldp01</v>
      </c>
      <c r="JQ308" s="394" t="str">
        <f t="shared" si="927"/>
        <v>Motegi_Toshimitsu_1955</v>
      </c>
      <c r="JR308" s="386" t="str">
        <f t="shared" si="928"/>
        <v/>
      </c>
      <c r="JS308" s="395"/>
      <c r="JT308" s="42" t="s">
        <v>2017</v>
      </c>
      <c r="JU308" s="387">
        <f t="shared" si="870"/>
        <v>44196</v>
      </c>
      <c r="JV308" s="388" t="str">
        <f t="shared" si="871"/>
        <v>Suga I</v>
      </c>
      <c r="JW308" s="419">
        <f t="shared" si="872"/>
        <v>44090</v>
      </c>
      <c r="JX308" s="396">
        <f t="shared" si="873"/>
        <v>44196</v>
      </c>
      <c r="JY308" s="390" t="str">
        <f t="shared" si="874"/>
        <v>Yasutoshi Nishimura</v>
      </c>
      <c r="JZ308" s="391" t="str">
        <f t="shared" si="875"/>
        <v>1962</v>
      </c>
      <c r="KA308" s="392" t="str">
        <f t="shared" si="876"/>
        <v>male</v>
      </c>
      <c r="KB308" s="393" t="str">
        <f t="shared" si="877"/>
        <v>jp_ldp01</v>
      </c>
      <c r="KC308" s="394" t="str">
        <f t="shared" si="878"/>
        <v>Nishimura_Yasutoshi_1962</v>
      </c>
      <c r="KD308" s="386" t="str">
        <f t="shared" si="879"/>
        <v/>
      </c>
      <c r="KE308" s="395"/>
      <c r="KF308" s="420" t="s">
        <v>2076</v>
      </c>
      <c r="KG308" s="387" t="str">
        <f t="shared" si="849"/>
        <v/>
      </c>
      <c r="KH308" s="388" t="str">
        <f t="shared" si="850"/>
        <v/>
      </c>
      <c r="KI308" s="419" t="str">
        <f t="shared" si="851"/>
        <v/>
      </c>
      <c r="KJ308" s="396" t="str">
        <f t="shared" si="852"/>
        <v/>
      </c>
      <c r="KK308" s="390" t="str">
        <f t="shared" si="853"/>
        <v/>
      </c>
      <c r="KL308" s="391" t="str">
        <f t="shared" si="880"/>
        <v/>
      </c>
      <c r="KM308" s="392" t="str">
        <f t="shared" si="854"/>
        <v/>
      </c>
      <c r="KN308" s="393" t="str">
        <f t="shared" si="855"/>
        <v/>
      </c>
      <c r="KO308" s="394" t="str">
        <f t="shared" si="856"/>
        <v/>
      </c>
      <c r="KP308" s="386" t="str">
        <f t="shared" si="857"/>
        <v/>
      </c>
      <c r="KQ308" s="395"/>
      <c r="KR308" s="420"/>
    </row>
    <row r="309" spans="1:304" ht="13.5" customHeight="1">
      <c r="A309" s="385"/>
      <c r="B309" s="420" t="s">
        <v>1793</v>
      </c>
      <c r="E309" s="387"/>
      <c r="F309" s="399"/>
      <c r="G309" s="396"/>
      <c r="H309" s="397"/>
      <c r="I309" s="400"/>
      <c r="J309" s="403"/>
      <c r="K309" s="401"/>
      <c r="L309" s="393"/>
      <c r="M309" s="402"/>
      <c r="O309" s="397"/>
      <c r="Q309" s="387"/>
      <c r="R309" s="399"/>
      <c r="S309" s="396"/>
      <c r="T309" s="397"/>
      <c r="U309" s="400"/>
      <c r="V309" s="403"/>
      <c r="W309" s="401"/>
      <c r="X309" s="393"/>
      <c r="Y309" s="402"/>
      <c r="AA309" s="397"/>
      <c r="AB309" s="415"/>
      <c r="AC309" s="387"/>
      <c r="AD309" s="399"/>
      <c r="AE309" s="396"/>
      <c r="AF309" s="397"/>
      <c r="AG309" s="400"/>
      <c r="AH309" s="403"/>
      <c r="AI309" s="401"/>
      <c r="AJ309" s="393"/>
      <c r="AK309" s="402"/>
      <c r="AL309" s="386"/>
      <c r="AM309" s="397"/>
      <c r="AN309" s="386"/>
      <c r="AO309" s="387"/>
      <c r="AP309" s="399"/>
      <c r="AQ309" s="396"/>
      <c r="AR309" s="397"/>
      <c r="AS309" s="400"/>
      <c r="AT309" s="403"/>
      <c r="AU309" s="401"/>
      <c r="AV309" s="393"/>
      <c r="AW309" s="402"/>
      <c r="AX309" s="386"/>
      <c r="AY309" s="397"/>
      <c r="AZ309" s="386"/>
      <c r="BA309" s="387"/>
      <c r="BB309" s="399"/>
      <c r="BC309" s="396"/>
      <c r="BD309" s="397"/>
      <c r="BE309" s="400"/>
      <c r="BF309" s="403"/>
      <c r="BG309" s="401"/>
      <c r="BH309" s="393"/>
      <c r="BI309" s="402"/>
      <c r="BJ309" s="386"/>
      <c r="BK309" s="397"/>
      <c r="BL309" s="386"/>
      <c r="BM309" s="387"/>
      <c r="BN309" s="399"/>
      <c r="BO309" s="396"/>
      <c r="BP309" s="397"/>
      <c r="BQ309" s="400"/>
      <c r="BR309" s="403"/>
      <c r="BS309" s="401"/>
      <c r="BT309" s="393"/>
      <c r="BU309" s="402"/>
      <c r="BV309" s="386"/>
      <c r="BW309" s="397"/>
      <c r="BX309" s="386"/>
      <c r="BY309" s="387"/>
      <c r="BZ309" s="399"/>
      <c r="CA309" s="396"/>
      <c r="CB309" s="397"/>
      <c r="CC309" s="400"/>
      <c r="CD309" s="403"/>
      <c r="CE309" s="401"/>
      <c r="CF309" s="393"/>
      <c r="CG309" s="402"/>
      <c r="CH309" s="386"/>
      <c r="CI309" s="397"/>
      <c r="CJ309" s="386"/>
      <c r="CK309" s="387"/>
      <c r="CL309" s="399"/>
      <c r="CM309" s="396"/>
      <c r="CN309" s="397"/>
      <c r="CO309" s="400"/>
      <c r="CP309" s="403"/>
      <c r="CQ309" s="401"/>
      <c r="CR309" s="393"/>
      <c r="CS309" s="402"/>
      <c r="CT309" s="386"/>
      <c r="CU309" s="397"/>
      <c r="CV309" s="386"/>
      <c r="CW309" s="387"/>
      <c r="CX309" s="399"/>
      <c r="CY309" s="396"/>
      <c r="CZ309" s="397"/>
      <c r="DA309" s="400"/>
      <c r="DB309" s="403"/>
      <c r="DC309" s="401"/>
      <c r="DD309" s="393"/>
      <c r="DE309" s="402"/>
      <c r="DF309" s="386"/>
      <c r="DG309" s="397"/>
      <c r="DH309" s="386"/>
      <c r="DI309" s="387"/>
      <c r="DJ309" s="399"/>
      <c r="DK309" s="396"/>
      <c r="DL309" s="397"/>
      <c r="DM309" s="400"/>
      <c r="DN309" s="403"/>
      <c r="DO309" s="401"/>
      <c r="DP309" s="393"/>
      <c r="DQ309" s="402"/>
      <c r="DR309" s="386"/>
      <c r="DS309" s="397"/>
      <c r="DT309" s="386"/>
      <c r="DU309" s="387"/>
      <c r="DV309" s="399"/>
      <c r="DW309" s="396"/>
      <c r="DX309" s="397"/>
      <c r="DY309" s="400"/>
      <c r="DZ309" s="403"/>
      <c r="EA309" s="401"/>
      <c r="EB309" s="393"/>
      <c r="EC309" s="402"/>
      <c r="ED309" s="386"/>
      <c r="EE309" s="397"/>
      <c r="EF309" s="386"/>
      <c r="EG309" s="387"/>
      <c r="EH309" s="399"/>
      <c r="EI309" s="396"/>
      <c r="EJ309" s="397"/>
      <c r="EK309" s="400"/>
      <c r="EL309" s="403"/>
      <c r="EM309" s="401"/>
      <c r="EN309" s="393"/>
      <c r="EO309" s="402"/>
      <c r="EP309" s="386"/>
      <c r="EQ309" s="397"/>
      <c r="ER309" s="415"/>
      <c r="ES309" s="387"/>
      <c r="ET309" s="388"/>
      <c r="EU309" s="396"/>
      <c r="EV309" s="397"/>
      <c r="EW309" s="400"/>
      <c r="EX309" s="403"/>
      <c r="EY309" s="401"/>
      <c r="EZ309" s="393"/>
      <c r="FA309" s="402"/>
      <c r="FB309" s="386"/>
      <c r="FC309" s="397"/>
      <c r="FD309" s="386"/>
      <c r="FE309" s="387"/>
      <c r="FF309" s="388"/>
      <c r="FG309" s="396"/>
      <c r="FH309" s="397"/>
      <c r="FI309" s="400"/>
      <c r="FJ309" s="403"/>
      <c r="FK309" s="401"/>
      <c r="FL309" s="393"/>
      <c r="FM309" s="402"/>
      <c r="FN309" s="386"/>
      <c r="FO309" s="397"/>
      <c r="FP309" s="386"/>
      <c r="FQ309" s="387"/>
      <c r="FR309" s="388"/>
      <c r="FS309" s="396"/>
      <c r="FT309" s="397"/>
      <c r="FU309" s="400"/>
      <c r="FV309" s="403"/>
      <c r="FW309" s="401"/>
      <c r="FX309" s="393"/>
      <c r="FY309" s="402"/>
      <c r="FZ309" s="386"/>
      <c r="GA309" s="397"/>
      <c r="GB309" s="386"/>
      <c r="GC309" s="387"/>
      <c r="GD309" s="388"/>
      <c r="GE309" s="396"/>
      <c r="GF309" s="397"/>
      <c r="GG309" s="400"/>
      <c r="GH309" s="403"/>
      <c r="GI309" s="401"/>
      <c r="GJ309" s="393"/>
      <c r="GK309" s="402"/>
      <c r="GL309" s="386"/>
      <c r="GM309" s="397"/>
      <c r="GN309" s="386"/>
      <c r="GO309" s="387"/>
      <c r="GP309" s="388"/>
      <c r="GQ309" s="396"/>
      <c r="GR309" s="397"/>
      <c r="GS309" s="400"/>
      <c r="GT309" s="403"/>
      <c r="GU309" s="401"/>
      <c r="GV309" s="393"/>
      <c r="GW309" s="402"/>
      <c r="GX309" s="386"/>
      <c r="GY309" s="397"/>
      <c r="GZ309" s="386"/>
      <c r="HA309" s="387"/>
      <c r="HB309" s="388"/>
      <c r="HC309" s="396"/>
      <c r="HD309" s="397"/>
      <c r="HE309" s="400"/>
      <c r="HF309" s="403"/>
      <c r="HG309" s="401"/>
      <c r="HH309" s="393"/>
      <c r="HI309" s="402"/>
      <c r="HJ309" s="386"/>
      <c r="HK309" s="397"/>
      <c r="HM309" s="387"/>
      <c r="HN309" s="388"/>
      <c r="HO309" s="396"/>
      <c r="HP309" s="389"/>
      <c r="HQ309" s="390"/>
      <c r="HR309" s="391"/>
      <c r="HS309" s="392"/>
      <c r="HT309" s="393"/>
      <c r="HU309" s="394"/>
      <c r="HV309" s="386"/>
      <c r="HW309" s="395"/>
      <c r="HY309" s="387"/>
      <c r="HZ309" s="388"/>
      <c r="IA309" s="375"/>
      <c r="IB309" s="375"/>
      <c r="IC309" s="390"/>
      <c r="ID309" s="391"/>
      <c r="IE309" s="392"/>
      <c r="IF309" s="393"/>
      <c r="IG309" s="394"/>
      <c r="IH309" s="386"/>
      <c r="II309" s="395"/>
      <c r="IK309" s="387"/>
      <c r="IL309" s="388"/>
      <c r="IM309" s="419"/>
      <c r="IN309" s="419"/>
      <c r="IO309" s="390"/>
      <c r="IP309" s="391"/>
      <c r="IQ309" s="392"/>
      <c r="IR309" s="393"/>
      <c r="IS309" s="394"/>
      <c r="IT309" s="386"/>
      <c r="IU309" s="395"/>
      <c r="IV309" s="420"/>
      <c r="IW309" s="387">
        <f t="shared" ref="IW309:IW310" si="1069">IF(JA309="","",IW$3)</f>
        <v>43040</v>
      </c>
      <c r="IX309" s="388" t="str">
        <f t="shared" ref="IX309:IX310" si="1070">IF(JA309="","",IW$1)</f>
        <v>Abe III</v>
      </c>
      <c r="IY309" s="396">
        <v>42585</v>
      </c>
      <c r="IZ309" s="396">
        <v>42950</v>
      </c>
      <c r="JA309" s="390" t="str">
        <f t="shared" ref="JA309:JA310" si="1071">IF(JH309="","",IF(ISNUMBER(SEARCH(":",JH309)),MID(JH309,FIND(":",JH309)+2,FIND("(",JH309)-FIND(":",JH309)-3),LEFT(JH309,FIND("(",JH309)-2)))</f>
        <v>Nobutero Ishiharo</v>
      </c>
      <c r="JB309" s="391" t="str">
        <f t="shared" ref="JB309:JB310" si="1072">IF(JH309="","",MID(JH309,FIND("(",JH309)+1,4))</f>
        <v>1957</v>
      </c>
      <c r="JC309" s="392" t="str">
        <f t="shared" ref="JC309:JC310" si="1073">IF(ISNUMBER(SEARCH("*female*",JH309)),"female",IF(ISNUMBER(SEARCH("*male*",JH309)),"male",""))</f>
        <v>male</v>
      </c>
      <c r="JD309" s="393" t="s">
        <v>1335</v>
      </c>
      <c r="JE309" s="394" t="str">
        <f t="shared" si="1059"/>
        <v>Ishiharo_Nobutero_1957</v>
      </c>
      <c r="JF309" s="386"/>
      <c r="JG309" s="395" t="s">
        <v>1878</v>
      </c>
      <c r="JH309" s="42" t="s">
        <v>1887</v>
      </c>
      <c r="JI309" s="387">
        <f t="shared" si="919"/>
        <v>44090</v>
      </c>
      <c r="JJ309" s="388" t="str">
        <f t="shared" si="920"/>
        <v>Abe IV</v>
      </c>
      <c r="JK309" s="396">
        <v>43719</v>
      </c>
      <c r="JL309" s="396">
        <f t="shared" si="922"/>
        <v>44090</v>
      </c>
      <c r="JM309" s="390" t="str">
        <f t="shared" si="923"/>
        <v>Yasutoshi Nishimura</v>
      </c>
      <c r="JN309" s="391" t="str">
        <f t="shared" si="924"/>
        <v>1962</v>
      </c>
      <c r="JO309" s="392" t="str">
        <f t="shared" si="925"/>
        <v>male</v>
      </c>
      <c r="JP309" s="393" t="str">
        <f t="shared" si="926"/>
        <v>jp_ldp01</v>
      </c>
      <c r="JQ309" s="394" t="str">
        <f t="shared" si="927"/>
        <v>Nishimura_Yasutoshi_1962</v>
      </c>
      <c r="JR309" s="386" t="str">
        <f t="shared" si="928"/>
        <v/>
      </c>
      <c r="JS309" s="395"/>
      <c r="JT309" s="420" t="s">
        <v>2076</v>
      </c>
      <c r="JU309" s="387" t="str">
        <f t="shared" si="870"/>
        <v/>
      </c>
      <c r="JV309" s="388" t="str">
        <f t="shared" si="871"/>
        <v/>
      </c>
      <c r="JW309" s="419" t="str">
        <f t="shared" si="872"/>
        <v/>
      </c>
      <c r="JX309" s="396" t="str">
        <f t="shared" si="873"/>
        <v/>
      </c>
      <c r="JY309" s="390" t="str">
        <f t="shared" si="874"/>
        <v/>
      </c>
      <c r="JZ309" s="391" t="str">
        <f t="shared" si="875"/>
        <v/>
      </c>
      <c r="KA309" s="392" t="str">
        <f t="shared" si="876"/>
        <v/>
      </c>
      <c r="KB309" s="393" t="str">
        <f t="shared" si="877"/>
        <v/>
      </c>
      <c r="KC309" s="394" t="str">
        <f t="shared" si="878"/>
        <v/>
      </c>
      <c r="KD309" s="386" t="str">
        <f t="shared" si="879"/>
        <v/>
      </c>
      <c r="KE309" s="395"/>
      <c r="KF309" s="420"/>
      <c r="KG309" s="387" t="str">
        <f t="shared" si="849"/>
        <v/>
      </c>
      <c r="KH309" s="388" t="str">
        <f t="shared" si="850"/>
        <v/>
      </c>
      <c r="KI309" s="419" t="str">
        <f t="shared" si="851"/>
        <v/>
      </c>
      <c r="KJ309" s="396" t="str">
        <f t="shared" si="852"/>
        <v/>
      </c>
      <c r="KK309" s="390" t="str">
        <f t="shared" si="853"/>
        <v/>
      </c>
      <c r="KL309" s="391" t="str">
        <f t="shared" si="880"/>
        <v/>
      </c>
      <c r="KM309" s="392" t="str">
        <f t="shared" si="854"/>
        <v/>
      </c>
      <c r="KN309" s="393" t="str">
        <f t="shared" si="855"/>
        <v/>
      </c>
      <c r="KO309" s="394" t="str">
        <f t="shared" si="856"/>
        <v/>
      </c>
      <c r="KP309" s="386" t="str">
        <f t="shared" si="857"/>
        <v/>
      </c>
      <c r="KQ309" s="395"/>
      <c r="KR309" s="420"/>
    </row>
    <row r="310" spans="1:304" ht="13.5" customHeight="1">
      <c r="A310" s="385"/>
      <c r="B310" s="420" t="s">
        <v>1793</v>
      </c>
      <c r="E310" s="387"/>
      <c r="F310" s="399"/>
      <c r="G310" s="396"/>
      <c r="H310" s="397"/>
      <c r="I310" s="400"/>
      <c r="J310" s="403"/>
      <c r="K310" s="401"/>
      <c r="L310" s="393"/>
      <c r="M310" s="402"/>
      <c r="O310" s="397"/>
      <c r="Q310" s="387"/>
      <c r="R310" s="399"/>
      <c r="S310" s="396"/>
      <c r="T310" s="397"/>
      <c r="U310" s="400"/>
      <c r="V310" s="403"/>
      <c r="W310" s="401"/>
      <c r="X310" s="393"/>
      <c r="Y310" s="402"/>
      <c r="AA310" s="397"/>
      <c r="AB310" s="415"/>
      <c r="AC310" s="387"/>
      <c r="AD310" s="399"/>
      <c r="AE310" s="396"/>
      <c r="AF310" s="397"/>
      <c r="AG310" s="400"/>
      <c r="AH310" s="403"/>
      <c r="AI310" s="401"/>
      <c r="AJ310" s="393"/>
      <c r="AK310" s="402"/>
      <c r="AL310" s="386"/>
      <c r="AM310" s="397"/>
      <c r="AN310" s="386"/>
      <c r="AO310" s="387"/>
      <c r="AP310" s="399"/>
      <c r="AQ310" s="396"/>
      <c r="AR310" s="397"/>
      <c r="AS310" s="400"/>
      <c r="AT310" s="403"/>
      <c r="AU310" s="401"/>
      <c r="AV310" s="393"/>
      <c r="AW310" s="402"/>
      <c r="AX310" s="386"/>
      <c r="AY310" s="397"/>
      <c r="AZ310" s="386"/>
      <c r="BA310" s="387"/>
      <c r="BB310" s="399"/>
      <c r="BC310" s="396"/>
      <c r="BD310" s="397"/>
      <c r="BE310" s="400"/>
      <c r="BF310" s="403"/>
      <c r="BG310" s="401"/>
      <c r="BH310" s="393"/>
      <c r="BI310" s="402"/>
      <c r="BJ310" s="386"/>
      <c r="BK310" s="397"/>
      <c r="BL310" s="386"/>
      <c r="BM310" s="387"/>
      <c r="BN310" s="399"/>
      <c r="BO310" s="396"/>
      <c r="BP310" s="397"/>
      <c r="BQ310" s="400"/>
      <c r="BR310" s="403"/>
      <c r="BS310" s="401"/>
      <c r="BT310" s="393"/>
      <c r="BU310" s="402"/>
      <c r="BV310" s="386"/>
      <c r="BW310" s="397"/>
      <c r="BX310" s="386"/>
      <c r="BY310" s="387"/>
      <c r="BZ310" s="399"/>
      <c r="CA310" s="396"/>
      <c r="CB310" s="397"/>
      <c r="CC310" s="400"/>
      <c r="CD310" s="403"/>
      <c r="CE310" s="401"/>
      <c r="CF310" s="393"/>
      <c r="CG310" s="402"/>
      <c r="CH310" s="386"/>
      <c r="CI310" s="397"/>
      <c r="CJ310" s="386"/>
      <c r="CK310" s="387"/>
      <c r="CL310" s="399"/>
      <c r="CM310" s="396"/>
      <c r="CN310" s="397"/>
      <c r="CO310" s="400"/>
      <c r="CP310" s="403"/>
      <c r="CQ310" s="401"/>
      <c r="CR310" s="393"/>
      <c r="CS310" s="402"/>
      <c r="CT310" s="386"/>
      <c r="CU310" s="397"/>
      <c r="CV310" s="386"/>
      <c r="CW310" s="387"/>
      <c r="CX310" s="399"/>
      <c r="CY310" s="396"/>
      <c r="CZ310" s="397"/>
      <c r="DA310" s="400"/>
      <c r="DB310" s="403"/>
      <c r="DC310" s="401"/>
      <c r="DD310" s="393"/>
      <c r="DE310" s="402"/>
      <c r="DF310" s="386"/>
      <c r="DG310" s="397"/>
      <c r="DH310" s="386"/>
      <c r="DI310" s="387"/>
      <c r="DJ310" s="399"/>
      <c r="DK310" s="396"/>
      <c r="DL310" s="397"/>
      <c r="DM310" s="400"/>
      <c r="DN310" s="403"/>
      <c r="DO310" s="401"/>
      <c r="DP310" s="393"/>
      <c r="DQ310" s="402"/>
      <c r="DR310" s="386"/>
      <c r="DS310" s="397"/>
      <c r="DT310" s="386"/>
      <c r="DU310" s="387"/>
      <c r="DV310" s="399"/>
      <c r="DW310" s="396"/>
      <c r="DX310" s="397"/>
      <c r="DY310" s="400"/>
      <c r="DZ310" s="403"/>
      <c r="EA310" s="401"/>
      <c r="EB310" s="393"/>
      <c r="EC310" s="402"/>
      <c r="ED310" s="386"/>
      <c r="EE310" s="397"/>
      <c r="EF310" s="386"/>
      <c r="EG310" s="387"/>
      <c r="EH310" s="399"/>
      <c r="EI310" s="396"/>
      <c r="EJ310" s="397"/>
      <c r="EK310" s="400"/>
      <c r="EL310" s="403"/>
      <c r="EM310" s="401"/>
      <c r="EN310" s="393"/>
      <c r="EO310" s="402"/>
      <c r="EP310" s="386"/>
      <c r="EQ310" s="397"/>
      <c r="ER310" s="415"/>
      <c r="ES310" s="387"/>
      <c r="ET310" s="388"/>
      <c r="EU310" s="396"/>
      <c r="EV310" s="397"/>
      <c r="EW310" s="400"/>
      <c r="EX310" s="403"/>
      <c r="EY310" s="401"/>
      <c r="EZ310" s="393"/>
      <c r="FA310" s="402"/>
      <c r="FB310" s="386"/>
      <c r="FC310" s="397"/>
      <c r="FD310" s="386"/>
      <c r="FE310" s="387"/>
      <c r="FF310" s="388"/>
      <c r="FG310" s="396"/>
      <c r="FH310" s="397"/>
      <c r="FI310" s="400"/>
      <c r="FJ310" s="403"/>
      <c r="FK310" s="401"/>
      <c r="FL310" s="393"/>
      <c r="FM310" s="402"/>
      <c r="FN310" s="386"/>
      <c r="FO310" s="397"/>
      <c r="FP310" s="386"/>
      <c r="FQ310" s="387"/>
      <c r="FR310" s="388"/>
      <c r="FS310" s="396"/>
      <c r="FT310" s="397"/>
      <c r="FU310" s="400"/>
      <c r="FV310" s="403"/>
      <c r="FW310" s="401"/>
      <c r="FX310" s="393"/>
      <c r="FY310" s="402"/>
      <c r="FZ310" s="386"/>
      <c r="GA310" s="397"/>
      <c r="GB310" s="386"/>
      <c r="GC310" s="387"/>
      <c r="GD310" s="388"/>
      <c r="GE310" s="396"/>
      <c r="GF310" s="397"/>
      <c r="GG310" s="400"/>
      <c r="GH310" s="403"/>
      <c r="GI310" s="401"/>
      <c r="GJ310" s="393"/>
      <c r="GK310" s="402"/>
      <c r="GL310" s="386"/>
      <c r="GM310" s="397"/>
      <c r="GN310" s="386"/>
      <c r="GO310" s="387"/>
      <c r="GP310" s="388"/>
      <c r="GQ310" s="396"/>
      <c r="GR310" s="397"/>
      <c r="GS310" s="400"/>
      <c r="GT310" s="403"/>
      <c r="GU310" s="401"/>
      <c r="GV310" s="393"/>
      <c r="GW310" s="402"/>
      <c r="GX310" s="386"/>
      <c r="GY310" s="397"/>
      <c r="GZ310" s="386"/>
      <c r="HA310" s="387"/>
      <c r="HB310" s="388"/>
      <c r="HC310" s="396"/>
      <c r="HD310" s="397"/>
      <c r="HE310" s="400"/>
      <c r="HF310" s="403"/>
      <c r="HG310" s="401"/>
      <c r="HH310" s="393"/>
      <c r="HI310" s="402"/>
      <c r="HJ310" s="386"/>
      <c r="HK310" s="397"/>
      <c r="HM310" s="387"/>
      <c r="HN310" s="388"/>
      <c r="HO310" s="396"/>
      <c r="HP310" s="389"/>
      <c r="HQ310" s="390"/>
      <c r="HR310" s="391"/>
      <c r="HS310" s="392"/>
      <c r="HT310" s="393"/>
      <c r="HU310" s="394"/>
      <c r="HV310" s="386"/>
      <c r="HW310" s="395"/>
      <c r="HY310" s="387"/>
      <c r="HZ310" s="388"/>
      <c r="IA310" s="375"/>
      <c r="IB310" s="375"/>
      <c r="IC310" s="390"/>
      <c r="ID310" s="391"/>
      <c r="IE310" s="392"/>
      <c r="IF310" s="393"/>
      <c r="IG310" s="394"/>
      <c r="IH310" s="386"/>
      <c r="II310" s="395"/>
      <c r="IK310" s="387"/>
      <c r="IL310" s="388"/>
      <c r="IM310" s="419"/>
      <c r="IN310" s="419"/>
      <c r="IO310" s="390"/>
      <c r="IP310" s="391"/>
      <c r="IQ310" s="392"/>
      <c r="IR310" s="393"/>
      <c r="IS310" s="394"/>
      <c r="IT310" s="386"/>
      <c r="IU310" s="395"/>
      <c r="IV310" s="420"/>
      <c r="IW310" s="387">
        <f t="shared" si="1069"/>
        <v>43040</v>
      </c>
      <c r="IX310" s="388" t="str">
        <f t="shared" si="1070"/>
        <v>Abe III</v>
      </c>
      <c r="IY310" s="419">
        <v>42950</v>
      </c>
      <c r="IZ310" s="396">
        <f t="shared" si="1068"/>
        <v>43040</v>
      </c>
      <c r="JA310" s="390" t="str">
        <f t="shared" si="1071"/>
        <v>Toshimitsu Motegi</v>
      </c>
      <c r="JB310" s="391" t="str">
        <f t="shared" si="1072"/>
        <v>1955</v>
      </c>
      <c r="JC310" s="392" t="str">
        <f t="shared" si="1073"/>
        <v>male</v>
      </c>
      <c r="JD310" s="393" t="str">
        <f t="shared" ref="JD310" si="1074">IF(JH310="","",IF(ISERROR(MID(JH310,FIND("male,",JH310)+6,(FIND(")",JH310)-(FIND("male,",JH310)+6))))=TRUE,"missing/error",MID(JH310,FIND("male,",JH310)+6,(FIND(")",JH310)-(FIND("male,",JH310)+6)))))</f>
        <v>jp_ldp01</v>
      </c>
      <c r="JE310" s="394" t="str">
        <f t="shared" ref="JE310" si="1075">IF(JA310="","",(MID(JA310,(SEARCH("^^",SUBSTITUTE(JA310," ","^^",LEN(JA310)-LEN(SUBSTITUTE(JA310," ","")))))+1,99)&amp;"_"&amp;LEFT(JA310,FIND(" ",JA310)-1)&amp;"_"&amp;JB310))</f>
        <v>Motegi_Toshimitsu_1955</v>
      </c>
      <c r="JF310" s="386" t="str">
        <f t="shared" ref="JF310" si="1076">IF(JH310="","",IF((LEN(JH310)-LEN(SUBSTITUTE(JH310,"male","")))/LEN("male")&gt;1,"!",IF(RIGHT(JH310,1)=")","",IF(RIGHT(JH310,2)=") ","",IF(RIGHT(JH310,2)=").","","!!")))))</f>
        <v/>
      </c>
      <c r="JG310" s="395"/>
      <c r="JH310" s="42" t="s">
        <v>2017</v>
      </c>
      <c r="JI310" s="387" t="str">
        <f t="shared" si="919"/>
        <v/>
      </c>
      <c r="JJ310" s="388" t="str">
        <f t="shared" si="920"/>
        <v/>
      </c>
      <c r="JK310" s="419" t="str">
        <f t="shared" si="921"/>
        <v/>
      </c>
      <c r="JL310" s="396" t="str">
        <f t="shared" si="922"/>
        <v/>
      </c>
      <c r="JM310" s="390" t="str">
        <f t="shared" si="923"/>
        <v/>
      </c>
      <c r="JN310" s="391" t="str">
        <f t="shared" si="924"/>
        <v/>
      </c>
      <c r="JO310" s="392" t="str">
        <f t="shared" si="925"/>
        <v/>
      </c>
      <c r="JP310" s="393" t="str">
        <f t="shared" si="926"/>
        <v/>
      </c>
      <c r="JQ310" s="394" t="str">
        <f t="shared" si="927"/>
        <v/>
      </c>
      <c r="JR310" s="386" t="str">
        <f t="shared" si="928"/>
        <v/>
      </c>
      <c r="JS310" s="395"/>
      <c r="JT310" s="420" t="s">
        <v>292</v>
      </c>
      <c r="JU310" s="387" t="str">
        <f t="shared" si="870"/>
        <v/>
      </c>
      <c r="JV310" s="388" t="str">
        <f t="shared" si="871"/>
        <v/>
      </c>
      <c r="JW310" s="419" t="str">
        <f t="shared" si="872"/>
        <v/>
      </c>
      <c r="JX310" s="396" t="str">
        <f t="shared" si="873"/>
        <v/>
      </c>
      <c r="JY310" s="390" t="str">
        <f t="shared" si="874"/>
        <v/>
      </c>
      <c r="JZ310" s="391" t="str">
        <f t="shared" si="875"/>
        <v/>
      </c>
      <c r="KA310" s="392" t="str">
        <f t="shared" si="876"/>
        <v/>
      </c>
      <c r="KB310" s="393" t="str">
        <f t="shared" si="877"/>
        <v/>
      </c>
      <c r="KC310" s="394" t="str">
        <f t="shared" si="878"/>
        <v/>
      </c>
      <c r="KD310" s="386" t="str">
        <f t="shared" si="879"/>
        <v/>
      </c>
      <c r="KE310" s="395"/>
      <c r="KF310" s="420"/>
      <c r="KG310" s="387" t="str">
        <f t="shared" si="849"/>
        <v/>
      </c>
      <c r="KH310" s="388" t="str">
        <f t="shared" si="850"/>
        <v/>
      </c>
      <c r="KI310" s="419" t="str">
        <f t="shared" si="851"/>
        <v/>
      </c>
      <c r="KJ310" s="396" t="str">
        <f t="shared" si="852"/>
        <v/>
      </c>
      <c r="KK310" s="390" t="str">
        <f t="shared" si="853"/>
        <v/>
      </c>
      <c r="KL310" s="391" t="str">
        <f t="shared" si="880"/>
        <v/>
      </c>
      <c r="KM310" s="392" t="str">
        <f t="shared" si="854"/>
        <v/>
      </c>
      <c r="KN310" s="393" t="str">
        <f t="shared" si="855"/>
        <v/>
      </c>
      <c r="KO310" s="394" t="str">
        <f t="shared" si="856"/>
        <v/>
      </c>
      <c r="KP310" s="386" t="str">
        <f t="shared" si="857"/>
        <v/>
      </c>
      <c r="KQ310" s="395"/>
      <c r="KR310" s="420"/>
    </row>
    <row r="311" spans="1:304" ht="13.5" customHeight="1">
      <c r="A311" s="385"/>
      <c r="B311" s="420" t="s">
        <v>1815</v>
      </c>
      <c r="E311" s="404"/>
      <c r="F311" s="399"/>
      <c r="G311" s="396"/>
      <c r="H311" s="397"/>
      <c r="I311" s="400"/>
      <c r="J311" s="403"/>
      <c r="K311" s="401"/>
      <c r="L311" s="393"/>
      <c r="M311" s="402"/>
      <c r="O311" s="397"/>
      <c r="Q311" s="404"/>
      <c r="R311" s="399"/>
      <c r="S311" s="396"/>
      <c r="T311" s="397"/>
      <c r="U311" s="400"/>
      <c r="V311" s="403"/>
      <c r="W311" s="401"/>
      <c r="X311" s="393"/>
      <c r="Y311" s="402"/>
      <c r="AA311" s="397"/>
      <c r="AB311" s="415"/>
      <c r="AC311" s="404"/>
      <c r="AD311" s="399"/>
      <c r="AE311" s="396"/>
      <c r="AF311" s="397"/>
      <c r="AG311" s="400"/>
      <c r="AH311" s="403"/>
      <c r="AI311" s="401"/>
      <c r="AJ311" s="393"/>
      <c r="AK311" s="402"/>
      <c r="AL311" s="386"/>
      <c r="AM311" s="397"/>
      <c r="AN311" s="386"/>
      <c r="AO311" s="404"/>
      <c r="AP311" s="399"/>
      <c r="AQ311" s="396"/>
      <c r="AR311" s="397"/>
      <c r="AS311" s="400"/>
      <c r="AT311" s="403"/>
      <c r="AU311" s="401"/>
      <c r="AV311" s="393"/>
      <c r="AW311" s="402"/>
      <c r="AX311" s="386"/>
      <c r="AY311" s="397"/>
      <c r="AZ311" s="386"/>
      <c r="BA311" s="404"/>
      <c r="BB311" s="399"/>
      <c r="BC311" s="396"/>
      <c r="BD311" s="397"/>
      <c r="BE311" s="400"/>
      <c r="BF311" s="403"/>
      <c r="BG311" s="401"/>
      <c r="BH311" s="393"/>
      <c r="BI311" s="402"/>
      <c r="BJ311" s="386"/>
      <c r="BK311" s="397"/>
      <c r="BL311" s="386"/>
      <c r="BM311" s="404"/>
      <c r="BN311" s="399"/>
      <c r="BO311" s="396"/>
      <c r="BP311" s="397"/>
      <c r="BQ311" s="400"/>
      <c r="BR311" s="403"/>
      <c r="BS311" s="401"/>
      <c r="BT311" s="393"/>
      <c r="BU311" s="402"/>
      <c r="BV311" s="386"/>
      <c r="BW311" s="397"/>
      <c r="BX311" s="386"/>
      <c r="BY311" s="404"/>
      <c r="BZ311" s="399"/>
      <c r="CA311" s="396"/>
      <c r="CB311" s="397"/>
      <c r="CC311" s="400"/>
      <c r="CD311" s="403"/>
      <c r="CE311" s="401"/>
      <c r="CF311" s="393"/>
      <c r="CG311" s="402"/>
      <c r="CH311" s="386"/>
      <c r="CI311" s="397"/>
      <c r="CJ311" s="386"/>
      <c r="CK311" s="404"/>
      <c r="CL311" s="399"/>
      <c r="CM311" s="396"/>
      <c r="CN311" s="397"/>
      <c r="CO311" s="400"/>
      <c r="CP311" s="403"/>
      <c r="CQ311" s="401"/>
      <c r="CR311" s="393"/>
      <c r="CS311" s="402"/>
      <c r="CT311" s="386"/>
      <c r="CU311" s="397"/>
      <c r="CV311" s="386"/>
      <c r="CW311" s="404"/>
      <c r="CX311" s="399"/>
      <c r="CY311" s="396"/>
      <c r="CZ311" s="397"/>
      <c r="DA311" s="400"/>
      <c r="DB311" s="403"/>
      <c r="DC311" s="401"/>
      <c r="DD311" s="393"/>
      <c r="DE311" s="402"/>
      <c r="DF311" s="386"/>
      <c r="DG311" s="397"/>
      <c r="DH311" s="386"/>
      <c r="DI311" s="404"/>
      <c r="DJ311" s="399"/>
      <c r="DK311" s="396"/>
      <c r="DL311" s="397"/>
      <c r="DM311" s="400"/>
      <c r="DN311" s="403"/>
      <c r="DO311" s="401"/>
      <c r="DP311" s="393"/>
      <c r="DQ311" s="402"/>
      <c r="DR311" s="386"/>
      <c r="DS311" s="397"/>
      <c r="DT311" s="386"/>
      <c r="DU311" s="404"/>
      <c r="DV311" s="399"/>
      <c r="DW311" s="396"/>
      <c r="DX311" s="397"/>
      <c r="DY311" s="400"/>
      <c r="DZ311" s="403"/>
      <c r="EA311" s="401"/>
      <c r="EB311" s="393"/>
      <c r="EC311" s="402"/>
      <c r="ED311" s="386"/>
      <c r="EE311" s="397"/>
      <c r="EF311" s="386"/>
      <c r="EG311" s="404"/>
      <c r="EH311" s="399"/>
      <c r="EI311" s="396"/>
      <c r="EJ311" s="397"/>
      <c r="EK311" s="400"/>
      <c r="EL311" s="403"/>
      <c r="EM311" s="401"/>
      <c r="EN311" s="393"/>
      <c r="EO311" s="402"/>
      <c r="EP311" s="386"/>
      <c r="EQ311" s="397"/>
      <c r="ER311" s="415"/>
      <c r="ES311" s="404"/>
      <c r="ET311" s="399"/>
      <c r="EU311" s="396"/>
      <c r="EV311" s="397"/>
      <c r="EW311" s="400"/>
      <c r="EX311" s="403"/>
      <c r="EY311" s="401"/>
      <c r="EZ311" s="393"/>
      <c r="FA311" s="402"/>
      <c r="FB311" s="386"/>
      <c r="FC311" s="397"/>
      <c r="FD311" s="386"/>
      <c r="FE311" s="404"/>
      <c r="FF311" s="388" t="str">
        <f t="shared" si="797"/>
        <v/>
      </c>
      <c r="FG311" s="396"/>
      <c r="FH311" s="397"/>
      <c r="FI311" s="400"/>
      <c r="FJ311" s="403"/>
      <c r="FK311" s="401"/>
      <c r="FL311" s="393"/>
      <c r="FM311" s="402"/>
      <c r="FN311" s="386"/>
      <c r="FO311" s="397"/>
      <c r="FP311" s="386"/>
      <c r="FQ311" s="404"/>
      <c r="FR311" s="388" t="str">
        <f t="shared" si="829"/>
        <v/>
      </c>
      <c r="FS311" s="396"/>
      <c r="FT311" s="397"/>
      <c r="FU311" s="400"/>
      <c r="FV311" s="403"/>
      <c r="FW311" s="401"/>
      <c r="FX311" s="393"/>
      <c r="FY311" s="402"/>
      <c r="FZ311" s="386"/>
      <c r="GA311" s="397"/>
      <c r="GB311" s="386"/>
      <c r="GC311" s="404"/>
      <c r="GD311" s="388" t="str">
        <f t="shared" si="830"/>
        <v/>
      </c>
      <c r="GE311" s="396"/>
      <c r="GF311" s="397"/>
      <c r="GG311" s="400"/>
      <c r="GH311" s="403"/>
      <c r="GI311" s="401"/>
      <c r="GJ311" s="393"/>
      <c r="GK311" s="402"/>
      <c r="GL311" s="386"/>
      <c r="GM311" s="397"/>
      <c r="GN311" s="386"/>
      <c r="GO311" s="404"/>
      <c r="GP311" s="388" t="str">
        <f t="shared" si="831"/>
        <v/>
      </c>
      <c r="GQ311" s="396"/>
      <c r="GR311" s="397"/>
      <c r="GS311" s="400"/>
      <c r="GT311" s="403"/>
      <c r="GU311" s="401"/>
      <c r="GV311" s="393"/>
      <c r="GW311" s="402"/>
      <c r="GX311" s="386"/>
      <c r="GY311" s="397"/>
      <c r="GZ311" s="386"/>
      <c r="HA311" s="404"/>
      <c r="HB311" s="388" t="str">
        <f t="shared" si="832"/>
        <v/>
      </c>
      <c r="HC311" s="396"/>
      <c r="HD311" s="397"/>
      <c r="HE311" s="400"/>
      <c r="HF311" s="403"/>
      <c r="HG311" s="401"/>
      <c r="HH311" s="393"/>
      <c r="HI311" s="402"/>
      <c r="HJ311" s="386"/>
      <c r="HK311" s="397"/>
      <c r="HL311" s="386"/>
      <c r="HM311" s="387" t="s">
        <v>292</v>
      </c>
      <c r="HN311" s="388" t="s">
        <v>292</v>
      </c>
      <c r="HO311" s="396"/>
      <c r="HP311" s="389"/>
      <c r="HQ311" s="390" t="s">
        <v>292</v>
      </c>
      <c r="HR311" s="391" t="s">
        <v>292</v>
      </c>
      <c r="HS311" s="392" t="s">
        <v>292</v>
      </c>
      <c r="HT311" s="393" t="s">
        <v>292</v>
      </c>
      <c r="HU311" s="394" t="s">
        <v>292</v>
      </c>
      <c r="HV311" s="386" t="s">
        <v>292</v>
      </c>
      <c r="HW311" s="395"/>
      <c r="HY311" s="387" t="s">
        <v>292</v>
      </c>
      <c r="HZ311" s="388" t="s">
        <v>292</v>
      </c>
      <c r="IA311" s="419" t="s">
        <v>292</v>
      </c>
      <c r="IB311" s="419" t="s">
        <v>292</v>
      </c>
      <c r="IC311" s="390" t="s">
        <v>292</v>
      </c>
      <c r="ID311" s="391" t="s">
        <v>292</v>
      </c>
      <c r="IE311" s="392" t="s">
        <v>292</v>
      </c>
      <c r="IF311" s="393" t="s">
        <v>292</v>
      </c>
      <c r="IG311" s="394" t="s">
        <v>292</v>
      </c>
      <c r="IH311" s="386" t="s">
        <v>292</v>
      </c>
      <c r="II311" s="395"/>
      <c r="IK311" s="387">
        <f t="shared" si="749"/>
        <v>41997</v>
      </c>
      <c r="IL311" s="388" t="str">
        <f t="shared" ref="IL311" si="1077">IF(IO311="","",IK$1)</f>
        <v>Abe II</v>
      </c>
      <c r="IM311" s="419">
        <v>41885</v>
      </c>
      <c r="IN311" s="419">
        <f t="shared" ref="IN311" si="1078">IF(IO311="","",IK$3)</f>
        <v>41997</v>
      </c>
      <c r="IO311" s="390" t="str">
        <f t="shared" ref="IO311" si="1079">IF(IV311="","",IF(ISNUMBER(SEARCH(":",IV311)),MID(IV311,FIND(":",IV311)+2,FIND("(",IV311)-FIND(":",IV311)-3),LEFT(IV311,FIND("(",IV311)-2)))</f>
        <v>Yoshihide Suga</v>
      </c>
      <c r="IP311" s="391" t="str">
        <f t="shared" ref="IP311" si="1080">IF(IV311="","",MID(IV311,FIND("(",IV311)+1,4))</f>
        <v>1948</v>
      </c>
      <c r="IQ311" s="392" t="str">
        <f t="shared" ref="IQ311" si="1081">IF(ISNUMBER(SEARCH("*female*",IV311)),"female",IF(ISNUMBER(SEARCH("*male*",IV311)),"male",""))</f>
        <v>male</v>
      </c>
      <c r="IR311" s="393" t="s">
        <v>1335</v>
      </c>
      <c r="IS311" s="394" t="str">
        <f t="shared" ref="IS311" si="1082">IF(IO311="","",(MID(IO311,(SEARCH("^^",SUBSTITUTE(IO311," ","^^",LEN(IO311)-LEN(SUBSTITUTE(IO311," ","")))))+1,99)&amp;"_"&amp;LEFT(IO311,FIND(" ",IO311)-1)&amp;"_"&amp;IP311))</f>
        <v>Suga_Yoshihide_1948</v>
      </c>
      <c r="IT311" s="386"/>
      <c r="IU311" s="395"/>
      <c r="IV311" s="420" t="s">
        <v>1863</v>
      </c>
      <c r="IW311" s="387">
        <f t="shared" si="704"/>
        <v>43040</v>
      </c>
      <c r="IX311" s="388" t="str">
        <f t="shared" si="705"/>
        <v>Abe III</v>
      </c>
      <c r="IY311" s="419">
        <f t="shared" si="706"/>
        <v>41997</v>
      </c>
      <c r="IZ311" s="396">
        <f t="shared" si="707"/>
        <v>43040</v>
      </c>
      <c r="JA311" s="390" t="str">
        <f t="shared" si="708"/>
        <v>Yoshihide Suga</v>
      </c>
      <c r="JB311" s="391" t="str">
        <f t="shared" si="709"/>
        <v>1948</v>
      </c>
      <c r="JC311" s="392" t="str">
        <f t="shared" si="710"/>
        <v>male</v>
      </c>
      <c r="JD311" s="393" t="s">
        <v>1335</v>
      </c>
      <c r="JE311" s="394" t="str">
        <f t="shared" si="1059"/>
        <v>Suga_Yoshihide_1948</v>
      </c>
      <c r="JF311" s="386" t="str">
        <f t="shared" si="712"/>
        <v/>
      </c>
      <c r="JG311" s="395" t="s">
        <v>1878</v>
      </c>
      <c r="JH311" s="420" t="s">
        <v>1841</v>
      </c>
      <c r="JI311" s="387">
        <f t="shared" si="919"/>
        <v>44090</v>
      </c>
      <c r="JJ311" s="388" t="str">
        <f t="shared" si="920"/>
        <v>Abe IV</v>
      </c>
      <c r="JK311" s="419">
        <f t="shared" si="921"/>
        <v>43040</v>
      </c>
      <c r="JL311" s="396">
        <f t="shared" si="922"/>
        <v>44090</v>
      </c>
      <c r="JM311" s="390" t="str">
        <f t="shared" si="923"/>
        <v>Yoshihide Suga</v>
      </c>
      <c r="JN311" s="391" t="str">
        <f t="shared" si="924"/>
        <v>1948</v>
      </c>
      <c r="JO311" s="392" t="str">
        <f t="shared" si="925"/>
        <v>male</v>
      </c>
      <c r="JP311" s="393" t="str">
        <f t="shared" si="926"/>
        <v>jp_ldp01</v>
      </c>
      <c r="JQ311" s="394" t="str">
        <f t="shared" si="927"/>
        <v>Suga_Yoshihide_1948</v>
      </c>
      <c r="JR311" s="386" t="str">
        <f t="shared" si="928"/>
        <v/>
      </c>
      <c r="JS311" s="395"/>
      <c r="JT311" s="420" t="s">
        <v>2027</v>
      </c>
      <c r="JU311" s="387" t="str">
        <f t="shared" si="870"/>
        <v/>
      </c>
      <c r="JV311" s="388" t="str">
        <f t="shared" si="871"/>
        <v/>
      </c>
      <c r="JW311" s="419" t="str">
        <f t="shared" si="872"/>
        <v/>
      </c>
      <c r="JX311" s="396" t="str">
        <f t="shared" si="873"/>
        <v/>
      </c>
      <c r="JY311" s="390" t="str">
        <f t="shared" si="874"/>
        <v/>
      </c>
      <c r="JZ311" s="391" t="str">
        <f t="shared" si="875"/>
        <v/>
      </c>
      <c r="KA311" s="392" t="str">
        <f t="shared" si="876"/>
        <v/>
      </c>
      <c r="KB311" s="393" t="str">
        <f t="shared" si="877"/>
        <v/>
      </c>
      <c r="KC311" s="394" t="str">
        <f t="shared" si="878"/>
        <v/>
      </c>
      <c r="KD311" s="386" t="str">
        <f t="shared" si="879"/>
        <v/>
      </c>
      <c r="KE311" s="395"/>
      <c r="KG311" s="387" t="str">
        <f t="shared" si="849"/>
        <v/>
      </c>
      <c r="KH311" s="388" t="str">
        <f t="shared" si="850"/>
        <v/>
      </c>
      <c r="KI311" s="419" t="str">
        <f t="shared" si="851"/>
        <v/>
      </c>
      <c r="KJ311" s="396" t="str">
        <f t="shared" si="852"/>
        <v/>
      </c>
      <c r="KK311" s="390" t="str">
        <f t="shared" si="853"/>
        <v/>
      </c>
      <c r="KL311" s="391" t="str">
        <f t="shared" si="880"/>
        <v/>
      </c>
      <c r="KM311" s="392" t="str">
        <f t="shared" si="854"/>
        <v/>
      </c>
      <c r="KN311" s="393" t="str">
        <f t="shared" si="855"/>
        <v/>
      </c>
      <c r="KO311" s="394" t="str">
        <f t="shared" si="856"/>
        <v/>
      </c>
      <c r="KP311" s="386" t="str">
        <f t="shared" si="857"/>
        <v/>
      </c>
      <c r="KQ311" s="395"/>
    </row>
    <row r="312" spans="1:304" ht="13.5" customHeight="1">
      <c r="A312" s="385"/>
      <c r="B312" s="386" t="s">
        <v>1816</v>
      </c>
      <c r="E312" s="404"/>
      <c r="F312" s="399"/>
      <c r="G312" s="396"/>
      <c r="H312" s="397"/>
      <c r="I312" s="400"/>
      <c r="J312" s="403"/>
      <c r="K312" s="401"/>
      <c r="L312" s="393"/>
      <c r="M312" s="402"/>
      <c r="O312" s="397"/>
      <c r="Q312" s="404"/>
      <c r="R312" s="399"/>
      <c r="S312" s="396"/>
      <c r="T312" s="397"/>
      <c r="U312" s="400"/>
      <c r="V312" s="403"/>
      <c r="W312" s="401"/>
      <c r="X312" s="393"/>
      <c r="Y312" s="402"/>
      <c r="AA312" s="397"/>
      <c r="AB312" s="415"/>
      <c r="AC312" s="404"/>
      <c r="AD312" s="399"/>
      <c r="AE312" s="396"/>
      <c r="AF312" s="397"/>
      <c r="AG312" s="400"/>
      <c r="AH312" s="403"/>
      <c r="AI312" s="401"/>
      <c r="AJ312" s="393"/>
      <c r="AK312" s="402"/>
      <c r="AL312" s="386"/>
      <c r="AM312" s="397"/>
      <c r="AN312" s="386"/>
      <c r="AO312" s="404"/>
      <c r="AP312" s="399"/>
      <c r="AQ312" s="396"/>
      <c r="AR312" s="397"/>
      <c r="AS312" s="400"/>
      <c r="AT312" s="403"/>
      <c r="AU312" s="401"/>
      <c r="AV312" s="393"/>
      <c r="AW312" s="402"/>
      <c r="AX312" s="386"/>
      <c r="AY312" s="397"/>
      <c r="AZ312" s="386"/>
      <c r="BA312" s="404"/>
      <c r="BB312" s="399"/>
      <c r="BC312" s="396"/>
      <c r="BD312" s="397"/>
      <c r="BE312" s="400"/>
      <c r="BF312" s="403"/>
      <c r="BG312" s="401"/>
      <c r="BH312" s="393"/>
      <c r="BI312" s="402"/>
      <c r="BJ312" s="386"/>
      <c r="BK312" s="397"/>
      <c r="BL312" s="386"/>
      <c r="BM312" s="404"/>
      <c r="BN312" s="399"/>
      <c r="BO312" s="396"/>
      <c r="BP312" s="397"/>
      <c r="BQ312" s="400"/>
      <c r="BR312" s="403"/>
      <c r="BS312" s="401"/>
      <c r="BT312" s="393"/>
      <c r="BU312" s="402"/>
      <c r="BV312" s="386"/>
      <c r="BW312" s="397"/>
      <c r="BX312" s="386"/>
      <c r="BY312" s="404"/>
      <c r="BZ312" s="399"/>
      <c r="CA312" s="396"/>
      <c r="CB312" s="397"/>
      <c r="CC312" s="400"/>
      <c r="CD312" s="403"/>
      <c r="CE312" s="401"/>
      <c r="CF312" s="393"/>
      <c r="CG312" s="402"/>
      <c r="CH312" s="386"/>
      <c r="CI312" s="397"/>
      <c r="CJ312" s="386"/>
      <c r="CK312" s="404"/>
      <c r="CL312" s="399"/>
      <c r="CM312" s="396"/>
      <c r="CN312" s="397"/>
      <c r="CO312" s="400"/>
      <c r="CP312" s="403"/>
      <c r="CQ312" s="401"/>
      <c r="CR312" s="393"/>
      <c r="CS312" s="402"/>
      <c r="CT312" s="386"/>
      <c r="CU312" s="397"/>
      <c r="CV312" s="386"/>
      <c r="CW312" s="404"/>
      <c r="CX312" s="399"/>
      <c r="CY312" s="396"/>
      <c r="CZ312" s="397"/>
      <c r="DA312" s="400"/>
      <c r="DB312" s="403"/>
      <c r="DC312" s="401"/>
      <c r="DD312" s="393"/>
      <c r="DE312" s="402"/>
      <c r="DF312" s="386"/>
      <c r="DG312" s="397"/>
      <c r="DH312" s="386"/>
      <c r="DI312" s="404"/>
      <c r="DJ312" s="399"/>
      <c r="DK312" s="396"/>
      <c r="DL312" s="397"/>
      <c r="DM312" s="400"/>
      <c r="DN312" s="403"/>
      <c r="DO312" s="401"/>
      <c r="DP312" s="393"/>
      <c r="DQ312" s="402"/>
      <c r="DR312" s="386"/>
      <c r="DS312" s="397"/>
      <c r="DT312" s="386"/>
      <c r="DU312" s="404"/>
      <c r="DV312" s="399"/>
      <c r="DW312" s="396"/>
      <c r="DX312" s="397"/>
      <c r="DY312" s="400"/>
      <c r="DZ312" s="403"/>
      <c r="EA312" s="401"/>
      <c r="EB312" s="393"/>
      <c r="EC312" s="402"/>
      <c r="ED312" s="386"/>
      <c r="EE312" s="397"/>
      <c r="EF312" s="386"/>
      <c r="EG312" s="404"/>
      <c r="EH312" s="399"/>
      <c r="EI312" s="396"/>
      <c r="EJ312" s="397"/>
      <c r="EK312" s="400"/>
      <c r="EL312" s="403"/>
      <c r="EM312" s="401"/>
      <c r="EN312" s="393"/>
      <c r="EO312" s="402"/>
      <c r="EP312" s="386"/>
      <c r="EQ312" s="397"/>
      <c r="ER312" s="415"/>
      <c r="ES312" s="404"/>
      <c r="ET312" s="399"/>
      <c r="EU312" s="396"/>
      <c r="EV312" s="397"/>
      <c r="EW312" s="400"/>
      <c r="EX312" s="403"/>
      <c r="EY312" s="401"/>
      <c r="EZ312" s="393"/>
      <c r="FA312" s="402"/>
      <c r="FB312" s="386"/>
      <c r="FC312" s="397"/>
      <c r="FD312" s="386"/>
      <c r="FE312" s="404"/>
      <c r="FF312" s="399"/>
      <c r="FG312" s="396"/>
      <c r="FH312" s="397"/>
      <c r="FI312" s="400"/>
      <c r="FJ312" s="403"/>
      <c r="FK312" s="401"/>
      <c r="FL312" s="393"/>
      <c r="FM312" s="402"/>
      <c r="FN312" s="386"/>
      <c r="FO312" s="397"/>
      <c r="FP312" s="386"/>
      <c r="FQ312" s="404"/>
      <c r="FR312" s="388" t="str">
        <f t="shared" si="829"/>
        <v/>
      </c>
      <c r="FS312" s="396"/>
      <c r="FT312" s="397"/>
      <c r="FU312" s="400"/>
      <c r="FV312" s="403"/>
      <c r="FW312" s="401"/>
      <c r="FX312" s="393"/>
      <c r="FY312" s="402"/>
      <c r="FZ312" s="386"/>
      <c r="GA312" s="397"/>
      <c r="GB312" s="386"/>
      <c r="GC312" s="404"/>
      <c r="GD312" s="388" t="str">
        <f t="shared" si="830"/>
        <v/>
      </c>
      <c r="GE312" s="396"/>
      <c r="GF312" s="397"/>
      <c r="GG312" s="400"/>
      <c r="GH312" s="403"/>
      <c r="GI312" s="401"/>
      <c r="GJ312" s="393"/>
      <c r="GK312" s="402"/>
      <c r="GL312" s="386"/>
      <c r="GM312" s="397"/>
      <c r="GN312" s="386"/>
      <c r="GO312" s="404"/>
      <c r="GP312" s="388" t="str">
        <f t="shared" si="831"/>
        <v/>
      </c>
      <c r="GQ312" s="396"/>
      <c r="GR312" s="397"/>
      <c r="GS312" s="400"/>
      <c r="GT312" s="403"/>
      <c r="GU312" s="401"/>
      <c r="GV312" s="393"/>
      <c r="GW312" s="402"/>
      <c r="GX312" s="386"/>
      <c r="GY312" s="397"/>
      <c r="GZ312" s="386"/>
      <c r="HA312" s="404"/>
      <c r="HB312" s="388" t="str">
        <f t="shared" si="832"/>
        <v/>
      </c>
      <c r="HC312" s="396"/>
      <c r="HD312" s="397"/>
      <c r="HE312" s="400"/>
      <c r="HF312" s="403"/>
      <c r="HG312" s="401"/>
      <c r="HH312" s="393"/>
      <c r="HI312" s="402"/>
      <c r="HJ312" s="386"/>
      <c r="HK312" s="397"/>
      <c r="HL312" s="386"/>
      <c r="HM312" s="387" t="s">
        <v>292</v>
      </c>
      <c r="HN312" s="388" t="s">
        <v>292</v>
      </c>
      <c r="HO312" s="396"/>
      <c r="HP312" s="389"/>
      <c r="HQ312" s="390" t="s">
        <v>292</v>
      </c>
      <c r="HR312" s="391" t="s">
        <v>292</v>
      </c>
      <c r="HS312" s="392" t="s">
        <v>292</v>
      </c>
      <c r="HT312" s="393" t="s">
        <v>292</v>
      </c>
      <c r="HU312" s="394" t="s">
        <v>292</v>
      </c>
      <c r="HV312" s="386" t="s">
        <v>292</v>
      </c>
      <c r="HW312" s="395"/>
      <c r="HY312" s="387" t="s">
        <v>292</v>
      </c>
      <c r="HZ312" s="388" t="s">
        <v>292</v>
      </c>
      <c r="IA312" s="419" t="s">
        <v>292</v>
      </c>
      <c r="IB312" s="419" t="s">
        <v>292</v>
      </c>
      <c r="IC312" s="390" t="s">
        <v>292</v>
      </c>
      <c r="ID312" s="391" t="s">
        <v>292</v>
      </c>
      <c r="IE312" s="392" t="s">
        <v>292</v>
      </c>
      <c r="IF312" s="393" t="s">
        <v>292</v>
      </c>
      <c r="IG312" s="394" t="s">
        <v>292</v>
      </c>
      <c r="IH312" s="386" t="s">
        <v>292</v>
      </c>
      <c r="II312" s="395"/>
      <c r="IK312" s="387">
        <f t="shared" ref="IK312:IK314" si="1083">IF(IO312="","",IK$3)</f>
        <v>41997</v>
      </c>
      <c r="IL312" s="388" t="str">
        <f t="shared" ref="IL312" si="1084">IF(IO312="","",IK$1)</f>
        <v>Abe II</v>
      </c>
      <c r="IM312" s="419">
        <v>41885</v>
      </c>
      <c r="IN312" s="419">
        <f t="shared" ref="IN312" si="1085">IF(IO312="","",IK$3)</f>
        <v>41997</v>
      </c>
      <c r="IO312" s="390" t="str">
        <f t="shared" ref="IO312" si="1086">IF(IV312="","",IF(ISNUMBER(SEARCH(":",IV312)),MID(IV312,FIND(":",IV312)+2,FIND("(",IV312)-FIND(":",IV312)-3),LEFT(IV312,FIND("(",IV312)-2)))</f>
        <v>Shigeru Ishiba</v>
      </c>
      <c r="IP312" s="391" t="str">
        <f t="shared" ref="IP312" si="1087">IF(IV312="","",MID(IV312,FIND("(",IV312)+1,4))</f>
        <v>1957</v>
      </c>
      <c r="IQ312" s="392" t="str">
        <f t="shared" ref="IQ312" si="1088">IF(ISNUMBER(SEARCH("*female*",IV312)),"female",IF(ISNUMBER(SEARCH("*male*",IV312)),"male",""))</f>
        <v>male</v>
      </c>
      <c r="IR312" s="393" t="s">
        <v>1335</v>
      </c>
      <c r="IS312" s="394" t="str">
        <f t="shared" ref="IS312" si="1089">IF(IO312="","",(MID(IO312,(SEARCH("^^",SUBSTITUTE(IO312," ","^^",LEN(IO312)-LEN(SUBSTITUTE(IO312," ","")))))+1,99)&amp;"_"&amp;LEFT(IO312,FIND(" ",IO312)-1)&amp;"_"&amp;IP312))</f>
        <v>Ishiba_Shigeru_1957</v>
      </c>
      <c r="IT312" s="386"/>
      <c r="IU312" s="395"/>
      <c r="IV312" s="420" t="s">
        <v>1861</v>
      </c>
      <c r="IW312" s="387">
        <f t="shared" si="704"/>
        <v>43040</v>
      </c>
      <c r="IX312" s="388" t="str">
        <f t="shared" si="705"/>
        <v>Abe III</v>
      </c>
      <c r="IY312" s="419">
        <f t="shared" si="706"/>
        <v>41997</v>
      </c>
      <c r="IZ312" s="396">
        <v>42585</v>
      </c>
      <c r="JA312" s="390" t="str">
        <f t="shared" si="708"/>
        <v>Shigeru Ishiba</v>
      </c>
      <c r="JB312" s="391" t="str">
        <f t="shared" si="709"/>
        <v>1957</v>
      </c>
      <c r="JC312" s="392" t="str">
        <f t="shared" si="710"/>
        <v>male</v>
      </c>
      <c r="JD312" s="393" t="s">
        <v>1335</v>
      </c>
      <c r="JE312" s="394" t="str">
        <f t="shared" si="1059"/>
        <v>Ishiba_Shigeru_1957</v>
      </c>
      <c r="JF312" s="386" t="str">
        <f t="shared" si="712"/>
        <v/>
      </c>
      <c r="JG312" s="395"/>
      <c r="JH312" s="42" t="s">
        <v>1846</v>
      </c>
      <c r="JI312" s="387" t="str">
        <f t="shared" si="919"/>
        <v/>
      </c>
      <c r="JJ312" s="388" t="str">
        <f t="shared" si="920"/>
        <v/>
      </c>
      <c r="JK312" s="419" t="str">
        <f t="shared" si="921"/>
        <v/>
      </c>
      <c r="JL312" s="396" t="str">
        <f t="shared" si="922"/>
        <v/>
      </c>
      <c r="JM312" s="390" t="str">
        <f t="shared" si="923"/>
        <v/>
      </c>
      <c r="JN312" s="391" t="str">
        <f t="shared" si="924"/>
        <v/>
      </c>
      <c r="JO312" s="392" t="str">
        <f t="shared" si="925"/>
        <v/>
      </c>
      <c r="JP312" s="393" t="str">
        <f t="shared" si="926"/>
        <v/>
      </c>
      <c r="JQ312" s="394" t="str">
        <f t="shared" si="927"/>
        <v/>
      </c>
      <c r="JR312" s="386" t="str">
        <f t="shared" si="928"/>
        <v/>
      </c>
      <c r="JS312" s="395"/>
      <c r="JT312" s="420"/>
      <c r="JU312" s="387" t="str">
        <f t="shared" si="870"/>
        <v/>
      </c>
      <c r="JV312" s="388" t="str">
        <f t="shared" si="871"/>
        <v/>
      </c>
      <c r="JW312" s="419" t="str">
        <f t="shared" si="872"/>
        <v/>
      </c>
      <c r="JX312" s="396" t="str">
        <f t="shared" si="873"/>
        <v/>
      </c>
      <c r="JY312" s="390" t="str">
        <f t="shared" si="874"/>
        <v/>
      </c>
      <c r="JZ312" s="391" t="str">
        <f t="shared" si="875"/>
        <v/>
      </c>
      <c r="KA312" s="392" t="str">
        <f t="shared" si="876"/>
        <v/>
      </c>
      <c r="KB312" s="393" t="str">
        <f t="shared" si="877"/>
        <v/>
      </c>
      <c r="KC312" s="394" t="str">
        <f t="shared" si="878"/>
        <v/>
      </c>
      <c r="KD312" s="386" t="str">
        <f t="shared" si="879"/>
        <v/>
      </c>
      <c r="KE312" s="395"/>
      <c r="KG312" s="387" t="str">
        <f t="shared" si="849"/>
        <v/>
      </c>
      <c r="KH312" s="388" t="str">
        <f t="shared" si="850"/>
        <v/>
      </c>
      <c r="KI312" s="419" t="str">
        <f t="shared" si="851"/>
        <v/>
      </c>
      <c r="KJ312" s="396" t="str">
        <f t="shared" si="852"/>
        <v/>
      </c>
      <c r="KK312" s="390" t="str">
        <f t="shared" si="853"/>
        <v/>
      </c>
      <c r="KL312" s="391" t="str">
        <f t="shared" si="880"/>
        <v/>
      </c>
      <c r="KM312" s="392" t="str">
        <f t="shared" si="854"/>
        <v/>
      </c>
      <c r="KN312" s="393" t="str">
        <f t="shared" si="855"/>
        <v/>
      </c>
      <c r="KO312" s="394" t="str">
        <f t="shared" si="856"/>
        <v/>
      </c>
      <c r="KP312" s="386" t="str">
        <f t="shared" si="857"/>
        <v/>
      </c>
      <c r="KQ312" s="395"/>
    </row>
    <row r="313" spans="1:304" ht="13.5" customHeight="1">
      <c r="A313" s="385"/>
      <c r="B313" s="386" t="s">
        <v>1816</v>
      </c>
      <c r="E313" s="404"/>
      <c r="F313" s="399"/>
      <c r="G313" s="396"/>
      <c r="H313" s="397"/>
      <c r="I313" s="400"/>
      <c r="J313" s="403"/>
      <c r="K313" s="401"/>
      <c r="L313" s="393"/>
      <c r="M313" s="402"/>
      <c r="O313" s="397"/>
      <c r="Q313" s="404"/>
      <c r="R313" s="399"/>
      <c r="S313" s="396"/>
      <c r="T313" s="397"/>
      <c r="U313" s="400"/>
      <c r="V313" s="403"/>
      <c r="W313" s="401"/>
      <c r="X313" s="393"/>
      <c r="Y313" s="402"/>
      <c r="AA313" s="397"/>
      <c r="AB313" s="415"/>
      <c r="AC313" s="404"/>
      <c r="AD313" s="399"/>
      <c r="AE313" s="396"/>
      <c r="AF313" s="397"/>
      <c r="AG313" s="400"/>
      <c r="AH313" s="403"/>
      <c r="AI313" s="401"/>
      <c r="AJ313" s="393"/>
      <c r="AK313" s="402"/>
      <c r="AL313" s="386"/>
      <c r="AM313" s="397"/>
      <c r="AN313" s="386"/>
      <c r="AO313" s="404"/>
      <c r="AP313" s="399"/>
      <c r="AQ313" s="396"/>
      <c r="AR313" s="397"/>
      <c r="AS313" s="400"/>
      <c r="AT313" s="403"/>
      <c r="AU313" s="401"/>
      <c r="AV313" s="393"/>
      <c r="AW313" s="402"/>
      <c r="AX313" s="386"/>
      <c r="AY313" s="397"/>
      <c r="AZ313" s="386"/>
      <c r="BA313" s="404"/>
      <c r="BB313" s="399"/>
      <c r="BC313" s="396"/>
      <c r="BD313" s="397"/>
      <c r="BE313" s="400"/>
      <c r="BF313" s="403"/>
      <c r="BG313" s="401"/>
      <c r="BH313" s="393"/>
      <c r="BI313" s="402"/>
      <c r="BJ313" s="386"/>
      <c r="BK313" s="397"/>
      <c r="BL313" s="386"/>
      <c r="BM313" s="404"/>
      <c r="BN313" s="399"/>
      <c r="BO313" s="396"/>
      <c r="BP313" s="397"/>
      <c r="BQ313" s="400"/>
      <c r="BR313" s="403"/>
      <c r="BS313" s="401"/>
      <c r="BT313" s="393"/>
      <c r="BU313" s="402"/>
      <c r="BV313" s="386"/>
      <c r="BW313" s="397"/>
      <c r="BX313" s="386"/>
      <c r="BY313" s="404"/>
      <c r="BZ313" s="399"/>
      <c r="CA313" s="396"/>
      <c r="CB313" s="397"/>
      <c r="CC313" s="400"/>
      <c r="CD313" s="403"/>
      <c r="CE313" s="401"/>
      <c r="CF313" s="393"/>
      <c r="CG313" s="402"/>
      <c r="CH313" s="386"/>
      <c r="CI313" s="397"/>
      <c r="CJ313" s="386"/>
      <c r="CK313" s="404"/>
      <c r="CL313" s="399"/>
      <c r="CM313" s="396"/>
      <c r="CN313" s="397"/>
      <c r="CO313" s="400"/>
      <c r="CP313" s="403"/>
      <c r="CQ313" s="401"/>
      <c r="CR313" s="393"/>
      <c r="CS313" s="402"/>
      <c r="CT313" s="386"/>
      <c r="CU313" s="397"/>
      <c r="CV313" s="386"/>
      <c r="CW313" s="404"/>
      <c r="CX313" s="399"/>
      <c r="CY313" s="396"/>
      <c r="CZ313" s="397"/>
      <c r="DA313" s="400"/>
      <c r="DB313" s="403"/>
      <c r="DC313" s="401"/>
      <c r="DD313" s="393"/>
      <c r="DE313" s="402"/>
      <c r="DF313" s="386"/>
      <c r="DG313" s="397"/>
      <c r="DH313" s="386"/>
      <c r="DI313" s="404"/>
      <c r="DJ313" s="399"/>
      <c r="DK313" s="396"/>
      <c r="DL313" s="397"/>
      <c r="DM313" s="400"/>
      <c r="DN313" s="403"/>
      <c r="DO313" s="401"/>
      <c r="DP313" s="393"/>
      <c r="DQ313" s="402"/>
      <c r="DR313" s="386"/>
      <c r="DS313" s="397"/>
      <c r="DT313" s="386"/>
      <c r="DU313" s="404"/>
      <c r="DV313" s="399"/>
      <c r="DW313" s="396"/>
      <c r="DX313" s="397"/>
      <c r="DY313" s="400"/>
      <c r="DZ313" s="403"/>
      <c r="EA313" s="401"/>
      <c r="EB313" s="393"/>
      <c r="EC313" s="402"/>
      <c r="ED313" s="386"/>
      <c r="EE313" s="397"/>
      <c r="EF313" s="386"/>
      <c r="EG313" s="404"/>
      <c r="EH313" s="399"/>
      <c r="EI313" s="396"/>
      <c r="EJ313" s="397"/>
      <c r="EK313" s="400"/>
      <c r="EL313" s="403"/>
      <c r="EM313" s="401"/>
      <c r="EN313" s="393"/>
      <c r="EO313" s="402"/>
      <c r="EP313" s="386"/>
      <c r="EQ313" s="397"/>
      <c r="ER313" s="415"/>
      <c r="ES313" s="404"/>
      <c r="ET313" s="399"/>
      <c r="EU313" s="396"/>
      <c r="EV313" s="397"/>
      <c r="EW313" s="400"/>
      <c r="EX313" s="403"/>
      <c r="EY313" s="401"/>
      <c r="EZ313" s="393"/>
      <c r="FA313" s="402"/>
      <c r="FB313" s="386"/>
      <c r="FC313" s="397"/>
      <c r="FD313" s="386"/>
      <c r="FE313" s="404"/>
      <c r="FF313" s="399"/>
      <c r="FG313" s="396"/>
      <c r="FH313" s="397"/>
      <c r="FI313" s="400"/>
      <c r="FJ313" s="403"/>
      <c r="FK313" s="401"/>
      <c r="FL313" s="393"/>
      <c r="FM313" s="402"/>
      <c r="FN313" s="386"/>
      <c r="FO313" s="397"/>
      <c r="FP313" s="386"/>
      <c r="FQ313" s="404"/>
      <c r="FR313" s="388"/>
      <c r="FS313" s="396"/>
      <c r="FT313" s="397"/>
      <c r="FU313" s="400"/>
      <c r="FV313" s="403"/>
      <c r="FW313" s="401"/>
      <c r="FX313" s="393"/>
      <c r="FY313" s="402"/>
      <c r="FZ313" s="386"/>
      <c r="GA313" s="397"/>
      <c r="GB313" s="386"/>
      <c r="GC313" s="404"/>
      <c r="GD313" s="388"/>
      <c r="GE313" s="396"/>
      <c r="GF313" s="397"/>
      <c r="GG313" s="400"/>
      <c r="GH313" s="403"/>
      <c r="GI313" s="401"/>
      <c r="GJ313" s="393"/>
      <c r="GK313" s="402"/>
      <c r="GL313" s="386"/>
      <c r="GM313" s="397"/>
      <c r="GN313" s="386"/>
      <c r="GO313" s="404"/>
      <c r="GP313" s="388"/>
      <c r="GQ313" s="396"/>
      <c r="GR313" s="397"/>
      <c r="GS313" s="400"/>
      <c r="GT313" s="403"/>
      <c r="GU313" s="401"/>
      <c r="GV313" s="393"/>
      <c r="GW313" s="402"/>
      <c r="GX313" s="386"/>
      <c r="GY313" s="397"/>
      <c r="GZ313" s="386"/>
      <c r="HA313" s="404"/>
      <c r="HB313" s="388"/>
      <c r="HC313" s="396"/>
      <c r="HD313" s="397"/>
      <c r="HE313" s="400"/>
      <c r="HF313" s="403"/>
      <c r="HG313" s="401"/>
      <c r="HH313" s="393"/>
      <c r="HI313" s="402"/>
      <c r="HJ313" s="386"/>
      <c r="HK313" s="397"/>
      <c r="HL313" s="386"/>
      <c r="HM313" s="387"/>
      <c r="HN313" s="388"/>
      <c r="HO313" s="396"/>
      <c r="HP313" s="389"/>
      <c r="HQ313" s="390"/>
      <c r="HR313" s="391"/>
      <c r="HS313" s="392"/>
      <c r="HT313" s="393"/>
      <c r="HU313" s="394"/>
      <c r="HV313" s="386"/>
      <c r="HW313" s="395"/>
      <c r="HY313" s="387"/>
      <c r="HZ313" s="388"/>
      <c r="IA313" s="419"/>
      <c r="IB313" s="419"/>
      <c r="IC313" s="390"/>
      <c r="ID313" s="391"/>
      <c r="IE313" s="392"/>
      <c r="IF313" s="393"/>
      <c r="IG313" s="394"/>
      <c r="IH313" s="386"/>
      <c r="II313" s="395"/>
      <c r="IK313" s="387"/>
      <c r="IL313" s="388"/>
      <c r="IM313" s="419"/>
      <c r="IN313" s="419"/>
      <c r="IO313" s="390"/>
      <c r="IP313" s="391"/>
      <c r="IQ313" s="392"/>
      <c r="IR313" s="393"/>
      <c r="IS313" s="394"/>
      <c r="IT313" s="386"/>
      <c r="IU313" s="395"/>
      <c r="IV313" s="420"/>
      <c r="IW313" s="387">
        <f t="shared" ref="IW313" si="1090">IF(JA313="","",IW$3)</f>
        <v>43040</v>
      </c>
      <c r="IX313" s="388" t="str">
        <f t="shared" ref="IX313" si="1091">IF(JA313="","",IW$1)</f>
        <v>Abe III</v>
      </c>
      <c r="IY313" s="396">
        <v>42585</v>
      </c>
      <c r="IZ313" s="396">
        <f t="shared" ref="IZ313" si="1092">IF(JA313="","",IW$3)</f>
        <v>43040</v>
      </c>
      <c r="JA313" s="390" t="str">
        <f t="shared" ref="JA313" si="1093">IF(JH313="","",IF(ISNUMBER(SEARCH(":",JH313)),MID(JH313,FIND(":",JH313)+2,FIND("(",JH313)-FIND(":",JH313)-3),LEFT(JH313,FIND("(",JH313)-2)))</f>
        <v>Kozo Yamamoto</v>
      </c>
      <c r="JB313" s="391" t="str">
        <f t="shared" ref="JB313" si="1094">IF(JH313="","",MID(JH313,FIND("(",JH313)+1,4))</f>
        <v>1948</v>
      </c>
      <c r="JC313" s="392" t="str">
        <f t="shared" ref="JC313" si="1095">IF(ISNUMBER(SEARCH("*female*",JH313)),"female",IF(ISNUMBER(SEARCH("*male*",JH313)),"male",""))</f>
        <v>male</v>
      </c>
      <c r="JD313" s="393" t="s">
        <v>1335</v>
      </c>
      <c r="JE313" s="394" t="str">
        <f t="shared" si="1059"/>
        <v>Yamamoto_Kozo_1948</v>
      </c>
      <c r="JF313" s="386" t="str">
        <f t="shared" ref="JF313" si="1096">IF(JH313="","",IF((LEN(JH313)-LEN(SUBSTITUTE(JH313,"male","")))/LEN("male")&gt;1,"!",IF(RIGHT(JH313,1)=")","",IF(RIGHT(JH313,2)=") ","",IF(RIGHT(JH313,2)=").","","!!")))))</f>
        <v/>
      </c>
      <c r="JG313" s="395" t="s">
        <v>1878</v>
      </c>
      <c r="JH313" s="42" t="s">
        <v>1888</v>
      </c>
      <c r="JI313" s="387" t="str">
        <f t="shared" si="919"/>
        <v/>
      </c>
      <c r="JJ313" s="388" t="str">
        <f t="shared" si="920"/>
        <v/>
      </c>
      <c r="JK313" s="419" t="str">
        <f t="shared" si="921"/>
        <v/>
      </c>
      <c r="JL313" s="396" t="str">
        <f t="shared" si="922"/>
        <v/>
      </c>
      <c r="JM313" s="390" t="str">
        <f t="shared" si="923"/>
        <v/>
      </c>
      <c r="JN313" s="391" t="str">
        <f t="shared" si="924"/>
        <v/>
      </c>
      <c r="JO313" s="392" t="str">
        <f t="shared" si="925"/>
        <v/>
      </c>
      <c r="JP313" s="393" t="str">
        <f t="shared" si="926"/>
        <v/>
      </c>
      <c r="JQ313" s="394" t="str">
        <f t="shared" si="927"/>
        <v/>
      </c>
      <c r="JR313" s="386" t="str">
        <f t="shared" si="928"/>
        <v/>
      </c>
      <c r="JS313" s="395"/>
      <c r="JT313" s="420" t="s">
        <v>292</v>
      </c>
      <c r="JU313" s="387" t="str">
        <f t="shared" si="870"/>
        <v/>
      </c>
      <c r="JV313" s="388" t="str">
        <f t="shared" si="871"/>
        <v/>
      </c>
      <c r="JW313" s="419" t="str">
        <f t="shared" si="872"/>
        <v/>
      </c>
      <c r="JX313" s="396" t="str">
        <f t="shared" si="873"/>
        <v/>
      </c>
      <c r="JY313" s="390" t="str">
        <f t="shared" si="874"/>
        <v/>
      </c>
      <c r="JZ313" s="391" t="str">
        <f t="shared" si="875"/>
        <v/>
      </c>
      <c r="KA313" s="392" t="str">
        <f t="shared" si="876"/>
        <v/>
      </c>
      <c r="KB313" s="393" t="str">
        <f t="shared" si="877"/>
        <v/>
      </c>
      <c r="KC313" s="394" t="str">
        <f t="shared" si="878"/>
        <v/>
      </c>
      <c r="KD313" s="386" t="str">
        <f t="shared" si="879"/>
        <v/>
      </c>
      <c r="KE313" s="395"/>
      <c r="KG313" s="387" t="str">
        <f t="shared" si="849"/>
        <v/>
      </c>
      <c r="KH313" s="388" t="str">
        <f t="shared" si="850"/>
        <v/>
      </c>
      <c r="KI313" s="419" t="str">
        <f t="shared" si="851"/>
        <v/>
      </c>
      <c r="KJ313" s="396" t="str">
        <f t="shared" si="852"/>
        <v/>
      </c>
      <c r="KK313" s="390" t="str">
        <f t="shared" si="853"/>
        <v/>
      </c>
      <c r="KL313" s="391" t="str">
        <f t="shared" si="880"/>
        <v/>
      </c>
      <c r="KM313" s="392" t="str">
        <f t="shared" si="854"/>
        <v/>
      </c>
      <c r="KN313" s="393" t="str">
        <f t="shared" si="855"/>
        <v/>
      </c>
      <c r="KO313" s="394" t="str">
        <f t="shared" si="856"/>
        <v/>
      </c>
      <c r="KP313" s="386" t="str">
        <f t="shared" si="857"/>
        <v/>
      </c>
      <c r="KQ313" s="395"/>
    </row>
    <row r="314" spans="1:304" ht="13.5" customHeight="1">
      <c r="A314" s="385"/>
      <c r="B314" s="386" t="s">
        <v>1818</v>
      </c>
      <c r="E314" s="404"/>
      <c r="F314" s="399"/>
      <c r="G314" s="396"/>
      <c r="H314" s="397"/>
      <c r="I314" s="400"/>
      <c r="J314" s="403"/>
      <c r="K314" s="401"/>
      <c r="L314" s="393"/>
      <c r="M314" s="402"/>
      <c r="O314" s="397"/>
      <c r="Q314" s="404"/>
      <c r="R314" s="399"/>
      <c r="S314" s="396"/>
      <c r="T314" s="397"/>
      <c r="U314" s="400"/>
      <c r="V314" s="403"/>
      <c r="W314" s="401"/>
      <c r="X314" s="393"/>
      <c r="Y314" s="402"/>
      <c r="AA314" s="397"/>
      <c r="AB314" s="415"/>
      <c r="AC314" s="404"/>
      <c r="AD314" s="399"/>
      <c r="AE314" s="396"/>
      <c r="AF314" s="397"/>
      <c r="AG314" s="400"/>
      <c r="AH314" s="403"/>
      <c r="AI314" s="401"/>
      <c r="AJ314" s="393"/>
      <c r="AK314" s="402"/>
      <c r="AL314" s="386"/>
      <c r="AM314" s="397"/>
      <c r="AN314" s="386"/>
      <c r="AO314" s="404"/>
      <c r="AP314" s="399"/>
      <c r="AQ314" s="396"/>
      <c r="AR314" s="397"/>
      <c r="AS314" s="400"/>
      <c r="AT314" s="403"/>
      <c r="AU314" s="401"/>
      <c r="AV314" s="393"/>
      <c r="AW314" s="402"/>
      <c r="AX314" s="386"/>
      <c r="AY314" s="397"/>
      <c r="AZ314" s="386"/>
      <c r="BA314" s="404"/>
      <c r="BB314" s="399"/>
      <c r="BC314" s="396"/>
      <c r="BD314" s="397"/>
      <c r="BE314" s="400"/>
      <c r="BF314" s="403"/>
      <c r="BG314" s="401"/>
      <c r="BH314" s="393"/>
      <c r="BI314" s="402"/>
      <c r="BJ314" s="386"/>
      <c r="BK314" s="397"/>
      <c r="BL314" s="386"/>
      <c r="BM314" s="404"/>
      <c r="BN314" s="399"/>
      <c r="BO314" s="396"/>
      <c r="BP314" s="397"/>
      <c r="BQ314" s="400"/>
      <c r="BR314" s="403"/>
      <c r="BS314" s="401"/>
      <c r="BT314" s="393"/>
      <c r="BU314" s="402"/>
      <c r="BV314" s="386"/>
      <c r="BW314" s="397"/>
      <c r="BX314" s="386"/>
      <c r="BY314" s="404"/>
      <c r="BZ314" s="399"/>
      <c r="CA314" s="396"/>
      <c r="CB314" s="397"/>
      <c r="CC314" s="400"/>
      <c r="CD314" s="403"/>
      <c r="CE314" s="401"/>
      <c r="CF314" s="393"/>
      <c r="CG314" s="402"/>
      <c r="CH314" s="386"/>
      <c r="CI314" s="397"/>
      <c r="CJ314" s="386"/>
      <c r="CK314" s="404"/>
      <c r="CL314" s="399"/>
      <c r="CM314" s="396"/>
      <c r="CN314" s="397"/>
      <c r="CO314" s="400"/>
      <c r="CP314" s="403"/>
      <c r="CQ314" s="401"/>
      <c r="CR314" s="393"/>
      <c r="CS314" s="402"/>
      <c r="CT314" s="386"/>
      <c r="CU314" s="397"/>
      <c r="CV314" s="386"/>
      <c r="CW314" s="404"/>
      <c r="CX314" s="399"/>
      <c r="CY314" s="396"/>
      <c r="CZ314" s="397"/>
      <c r="DA314" s="400"/>
      <c r="DB314" s="403"/>
      <c r="DC314" s="401"/>
      <c r="DD314" s="393"/>
      <c r="DE314" s="402"/>
      <c r="DF314" s="386"/>
      <c r="DG314" s="397"/>
      <c r="DH314" s="386"/>
      <c r="DI314" s="404"/>
      <c r="DJ314" s="399"/>
      <c r="DK314" s="396"/>
      <c r="DL314" s="397"/>
      <c r="DM314" s="400"/>
      <c r="DN314" s="403"/>
      <c r="DO314" s="401"/>
      <c r="DP314" s="393"/>
      <c r="DQ314" s="402"/>
      <c r="DR314" s="386"/>
      <c r="DS314" s="397"/>
      <c r="DT314" s="386"/>
      <c r="DU314" s="404"/>
      <c r="DV314" s="399"/>
      <c r="DW314" s="396"/>
      <c r="DX314" s="397"/>
      <c r="DY314" s="400"/>
      <c r="DZ314" s="403"/>
      <c r="EA314" s="401"/>
      <c r="EB314" s="393"/>
      <c r="EC314" s="402"/>
      <c r="ED314" s="386"/>
      <c r="EE314" s="397"/>
      <c r="EF314" s="386"/>
      <c r="EG314" s="404"/>
      <c r="EH314" s="399"/>
      <c r="EI314" s="396"/>
      <c r="EJ314" s="397"/>
      <c r="EK314" s="400"/>
      <c r="EL314" s="403"/>
      <c r="EM314" s="401"/>
      <c r="EN314" s="393"/>
      <c r="EO314" s="402"/>
      <c r="EP314" s="386"/>
      <c r="EQ314" s="397"/>
      <c r="ER314" s="415"/>
      <c r="ES314" s="404"/>
      <c r="ET314" s="399"/>
      <c r="EU314" s="396"/>
      <c r="EV314" s="397"/>
      <c r="EW314" s="400"/>
      <c r="EX314" s="403"/>
      <c r="EY314" s="401"/>
      <c r="EZ314" s="393"/>
      <c r="FA314" s="402"/>
      <c r="FB314" s="386"/>
      <c r="FC314" s="397"/>
      <c r="FD314" s="386"/>
      <c r="FE314" s="404"/>
      <c r="FF314" s="399"/>
      <c r="FG314" s="396"/>
      <c r="FH314" s="397"/>
      <c r="FI314" s="400"/>
      <c r="FJ314" s="403"/>
      <c r="FK314" s="401"/>
      <c r="FL314" s="393"/>
      <c r="FM314" s="402"/>
      <c r="FN314" s="386"/>
      <c r="FO314" s="397"/>
      <c r="FP314" s="386"/>
      <c r="FQ314" s="404"/>
      <c r="FR314" s="388" t="str">
        <f t="shared" si="829"/>
        <v/>
      </c>
      <c r="FS314" s="396"/>
      <c r="FT314" s="397"/>
      <c r="FU314" s="400"/>
      <c r="FV314" s="403"/>
      <c r="FW314" s="401"/>
      <c r="FX314" s="393"/>
      <c r="FY314" s="402"/>
      <c r="FZ314" s="386"/>
      <c r="GA314" s="397"/>
      <c r="GB314" s="386"/>
      <c r="GC314" s="404"/>
      <c r="GD314" s="388" t="str">
        <f t="shared" si="830"/>
        <v/>
      </c>
      <c r="GE314" s="396"/>
      <c r="GF314" s="397"/>
      <c r="GG314" s="400"/>
      <c r="GH314" s="403"/>
      <c r="GI314" s="401"/>
      <c r="GJ314" s="393"/>
      <c r="GK314" s="402"/>
      <c r="GL314" s="386"/>
      <c r="GM314" s="397"/>
      <c r="GN314" s="386"/>
      <c r="GO314" s="404"/>
      <c r="GP314" s="388" t="str">
        <f t="shared" si="831"/>
        <v/>
      </c>
      <c r="GQ314" s="396"/>
      <c r="GR314" s="397"/>
      <c r="GS314" s="400"/>
      <c r="GT314" s="403"/>
      <c r="GU314" s="401"/>
      <c r="GV314" s="393"/>
      <c r="GW314" s="402"/>
      <c r="GX314" s="386"/>
      <c r="GY314" s="397"/>
      <c r="GZ314" s="386"/>
      <c r="HA314" s="404"/>
      <c r="HB314" s="388" t="str">
        <f t="shared" si="832"/>
        <v/>
      </c>
      <c r="HC314" s="396"/>
      <c r="HD314" s="397"/>
      <c r="HE314" s="400"/>
      <c r="HF314" s="403"/>
      <c r="HG314" s="401"/>
      <c r="HH314" s="393"/>
      <c r="HI314" s="402"/>
      <c r="HJ314" s="386"/>
      <c r="HK314" s="397"/>
      <c r="HL314" s="386"/>
      <c r="HM314" s="387" t="s">
        <v>292</v>
      </c>
      <c r="HN314" s="388" t="s">
        <v>292</v>
      </c>
      <c r="HO314" s="396"/>
      <c r="HP314" s="389"/>
      <c r="HQ314" s="390" t="s">
        <v>292</v>
      </c>
      <c r="HR314" s="391" t="s">
        <v>292</v>
      </c>
      <c r="HS314" s="392" t="s">
        <v>292</v>
      </c>
      <c r="HT314" s="393" t="s">
        <v>292</v>
      </c>
      <c r="HU314" s="394" t="s">
        <v>292</v>
      </c>
      <c r="HV314" s="386" t="s">
        <v>292</v>
      </c>
      <c r="HW314" s="395"/>
      <c r="HY314" s="387" t="s">
        <v>292</v>
      </c>
      <c r="HZ314" s="388" t="s">
        <v>292</v>
      </c>
      <c r="IA314" s="375"/>
      <c r="IB314" s="375"/>
      <c r="IC314" s="390" t="s">
        <v>292</v>
      </c>
      <c r="ID314" s="391" t="s">
        <v>292</v>
      </c>
      <c r="IE314" s="392" t="s">
        <v>292</v>
      </c>
      <c r="IF314" s="393" t="s">
        <v>292</v>
      </c>
      <c r="IG314" s="394" t="s">
        <v>292</v>
      </c>
      <c r="IH314" s="386" t="s">
        <v>292</v>
      </c>
      <c r="II314" s="395"/>
      <c r="IK314" s="387">
        <f t="shared" si="1083"/>
        <v>41997</v>
      </c>
      <c r="IL314" s="388" t="s">
        <v>371</v>
      </c>
      <c r="IM314" s="419">
        <v>41269</v>
      </c>
      <c r="IN314" s="419">
        <f>IK$3</f>
        <v>41997</v>
      </c>
      <c r="IO314" s="390" t="s">
        <v>1535</v>
      </c>
      <c r="IP314" s="391" t="s">
        <v>653</v>
      </c>
      <c r="IQ314" s="392" t="s">
        <v>615</v>
      </c>
      <c r="IR314" s="393" t="s">
        <v>1338</v>
      </c>
      <c r="IS314" s="394" t="s">
        <v>1536</v>
      </c>
      <c r="IT314" s="386" t="s">
        <v>292</v>
      </c>
      <c r="IU314" s="395"/>
      <c r="IV314" s="420" t="s">
        <v>1838</v>
      </c>
      <c r="IW314" s="387">
        <f t="shared" si="704"/>
        <v>43040</v>
      </c>
      <c r="IX314" s="388" t="str">
        <f t="shared" si="705"/>
        <v>Abe III</v>
      </c>
      <c r="IY314" s="431">
        <f t="shared" si="706"/>
        <v>41997</v>
      </c>
      <c r="IZ314" s="432">
        <v>42284</v>
      </c>
      <c r="JA314" s="390" t="str">
        <f t="shared" si="708"/>
        <v>Akihiro Ohta</v>
      </c>
      <c r="JB314" s="391" t="str">
        <f t="shared" si="709"/>
        <v>1945</v>
      </c>
      <c r="JC314" s="392" t="str">
        <f t="shared" si="710"/>
        <v>male</v>
      </c>
      <c r="JD314" s="393" t="s">
        <v>1338</v>
      </c>
      <c r="JE314" s="394" t="str">
        <f t="shared" si="1059"/>
        <v>Ohta_Akihiro_1945</v>
      </c>
      <c r="JF314" s="386" t="str">
        <f t="shared" si="712"/>
        <v/>
      </c>
      <c r="JG314" s="395"/>
      <c r="JH314" s="420" t="s">
        <v>1838</v>
      </c>
      <c r="JI314" s="387">
        <f t="shared" si="919"/>
        <v>44090</v>
      </c>
      <c r="JJ314" s="388" t="str">
        <f t="shared" si="920"/>
        <v>Abe IV</v>
      </c>
      <c r="JK314" s="419">
        <f t="shared" si="921"/>
        <v>43040</v>
      </c>
      <c r="JL314" s="396">
        <v>43719</v>
      </c>
      <c r="JM314" s="390" t="str">
        <f t="shared" si="923"/>
        <v>Keiichi Ishii</v>
      </c>
      <c r="JN314" s="391" t="str">
        <f t="shared" si="924"/>
        <v>1958</v>
      </c>
      <c r="JO314" s="392" t="str">
        <f t="shared" si="925"/>
        <v>male</v>
      </c>
      <c r="JP314" s="393" t="str">
        <f t="shared" si="926"/>
        <v>jp_cgp01</v>
      </c>
      <c r="JQ314" s="394" t="str">
        <f t="shared" si="927"/>
        <v>Ishii_Keiichi_1958</v>
      </c>
      <c r="JR314" s="386" t="str">
        <f t="shared" si="928"/>
        <v/>
      </c>
      <c r="JS314" s="395"/>
      <c r="JT314" s="420" t="s">
        <v>2026</v>
      </c>
      <c r="JU314" s="387">
        <f t="shared" si="870"/>
        <v>44196</v>
      </c>
      <c r="JV314" s="388" t="str">
        <f t="shared" si="871"/>
        <v>Suga I</v>
      </c>
      <c r="JW314" s="419">
        <f t="shared" si="872"/>
        <v>44090</v>
      </c>
      <c r="JX314" s="396">
        <f t="shared" si="873"/>
        <v>44196</v>
      </c>
      <c r="JY314" s="390" t="str">
        <f t="shared" si="874"/>
        <v>Kazuyoshi Akaba</v>
      </c>
      <c r="JZ314" s="391" t="str">
        <f t="shared" si="875"/>
        <v>1958</v>
      </c>
      <c r="KA314" s="392" t="str">
        <f t="shared" si="876"/>
        <v>male</v>
      </c>
      <c r="KB314" s="393" t="str">
        <f t="shared" si="877"/>
        <v>jp_cgp01</v>
      </c>
      <c r="KC314" s="394" t="str">
        <f t="shared" si="878"/>
        <v>Akaba_Kazuyoshi_1958</v>
      </c>
      <c r="KD314" s="386" t="str">
        <f t="shared" si="879"/>
        <v/>
      </c>
      <c r="KE314" s="395"/>
      <c r="KF314" s="420" t="s">
        <v>2070</v>
      </c>
      <c r="KG314" s="387" t="str">
        <f t="shared" si="849"/>
        <v/>
      </c>
      <c r="KH314" s="388" t="str">
        <f t="shared" si="850"/>
        <v/>
      </c>
      <c r="KI314" s="419" t="str">
        <f t="shared" si="851"/>
        <v/>
      </c>
      <c r="KJ314" s="396" t="str">
        <f t="shared" si="852"/>
        <v/>
      </c>
      <c r="KK314" s="390" t="str">
        <f t="shared" si="853"/>
        <v/>
      </c>
      <c r="KL314" s="391" t="str">
        <f t="shared" si="880"/>
        <v/>
      </c>
      <c r="KM314" s="392" t="str">
        <f t="shared" si="854"/>
        <v/>
      </c>
      <c r="KN314" s="393" t="str">
        <f t="shared" si="855"/>
        <v/>
      </c>
      <c r="KO314" s="394" t="str">
        <f t="shared" si="856"/>
        <v/>
      </c>
      <c r="KP314" s="386" t="str">
        <f t="shared" si="857"/>
        <v/>
      </c>
      <c r="KQ314" s="395"/>
    </row>
    <row r="315" spans="1:304" ht="13.5" customHeight="1">
      <c r="A315" s="385"/>
      <c r="B315" s="386" t="s">
        <v>1818</v>
      </c>
      <c r="E315" s="404"/>
      <c r="F315" s="399"/>
      <c r="G315" s="396"/>
      <c r="H315" s="397"/>
      <c r="I315" s="400"/>
      <c r="J315" s="403"/>
      <c r="K315" s="401"/>
      <c r="L315" s="393"/>
      <c r="M315" s="402"/>
      <c r="O315" s="397"/>
      <c r="Q315" s="404"/>
      <c r="R315" s="399"/>
      <c r="S315" s="396"/>
      <c r="T315" s="397"/>
      <c r="U315" s="400"/>
      <c r="V315" s="403"/>
      <c r="W315" s="401"/>
      <c r="X315" s="393"/>
      <c r="Y315" s="402"/>
      <c r="AA315" s="397"/>
      <c r="AB315" s="415"/>
      <c r="AC315" s="404"/>
      <c r="AD315" s="399"/>
      <c r="AE315" s="396"/>
      <c r="AF315" s="397"/>
      <c r="AG315" s="400"/>
      <c r="AH315" s="403"/>
      <c r="AI315" s="401"/>
      <c r="AJ315" s="393"/>
      <c r="AK315" s="402"/>
      <c r="AL315" s="386"/>
      <c r="AM315" s="397"/>
      <c r="AN315" s="386"/>
      <c r="AO315" s="404"/>
      <c r="AP315" s="399"/>
      <c r="AQ315" s="396"/>
      <c r="AR315" s="397"/>
      <c r="AS315" s="400"/>
      <c r="AT315" s="403"/>
      <c r="AU315" s="401"/>
      <c r="AV315" s="393"/>
      <c r="AW315" s="402"/>
      <c r="AX315" s="386"/>
      <c r="AY315" s="397"/>
      <c r="AZ315" s="386"/>
      <c r="BA315" s="404"/>
      <c r="BB315" s="399"/>
      <c r="BC315" s="396"/>
      <c r="BD315" s="397"/>
      <c r="BE315" s="400"/>
      <c r="BF315" s="403"/>
      <c r="BG315" s="401"/>
      <c r="BH315" s="393"/>
      <c r="BI315" s="402"/>
      <c r="BJ315" s="386"/>
      <c r="BK315" s="397"/>
      <c r="BL315" s="386"/>
      <c r="BM315" s="404"/>
      <c r="BN315" s="399"/>
      <c r="BO315" s="396"/>
      <c r="BP315" s="397"/>
      <c r="BQ315" s="400"/>
      <c r="BR315" s="403"/>
      <c r="BS315" s="401"/>
      <c r="BT315" s="393"/>
      <c r="BU315" s="402"/>
      <c r="BV315" s="386"/>
      <c r="BW315" s="397"/>
      <c r="BX315" s="386"/>
      <c r="BY315" s="404"/>
      <c r="BZ315" s="399"/>
      <c r="CA315" s="396"/>
      <c r="CB315" s="397"/>
      <c r="CC315" s="400"/>
      <c r="CD315" s="403"/>
      <c r="CE315" s="401"/>
      <c r="CF315" s="393"/>
      <c r="CG315" s="402"/>
      <c r="CH315" s="386"/>
      <c r="CI315" s="397"/>
      <c r="CJ315" s="386"/>
      <c r="CK315" s="404"/>
      <c r="CL315" s="399"/>
      <c r="CM315" s="396"/>
      <c r="CN315" s="397"/>
      <c r="CO315" s="400"/>
      <c r="CP315" s="403"/>
      <c r="CQ315" s="401"/>
      <c r="CR315" s="393"/>
      <c r="CS315" s="402"/>
      <c r="CT315" s="386"/>
      <c r="CU315" s="397"/>
      <c r="CV315" s="386"/>
      <c r="CW315" s="404"/>
      <c r="CX315" s="399"/>
      <c r="CY315" s="396"/>
      <c r="CZ315" s="397"/>
      <c r="DA315" s="400"/>
      <c r="DB315" s="403"/>
      <c r="DC315" s="401"/>
      <c r="DD315" s="393"/>
      <c r="DE315" s="402"/>
      <c r="DF315" s="386"/>
      <c r="DG315" s="397"/>
      <c r="DH315" s="386"/>
      <c r="DI315" s="404"/>
      <c r="DJ315" s="399"/>
      <c r="DK315" s="396"/>
      <c r="DL315" s="397"/>
      <c r="DM315" s="400"/>
      <c r="DN315" s="403"/>
      <c r="DO315" s="401"/>
      <c r="DP315" s="393"/>
      <c r="DQ315" s="402"/>
      <c r="DR315" s="386"/>
      <c r="DS315" s="397"/>
      <c r="DT315" s="386"/>
      <c r="DU315" s="404"/>
      <c r="DV315" s="399"/>
      <c r="DW315" s="396"/>
      <c r="DX315" s="397"/>
      <c r="DY315" s="400"/>
      <c r="DZ315" s="403"/>
      <c r="EA315" s="401"/>
      <c r="EB315" s="393"/>
      <c r="EC315" s="402"/>
      <c r="ED315" s="386"/>
      <c r="EE315" s="397"/>
      <c r="EF315" s="386"/>
      <c r="EG315" s="404"/>
      <c r="EH315" s="399"/>
      <c r="EI315" s="396"/>
      <c r="EJ315" s="397"/>
      <c r="EK315" s="400"/>
      <c r="EL315" s="403"/>
      <c r="EM315" s="401"/>
      <c r="EN315" s="393"/>
      <c r="EO315" s="402"/>
      <c r="EP315" s="386"/>
      <c r="EQ315" s="397"/>
      <c r="ER315" s="415"/>
      <c r="ES315" s="404"/>
      <c r="ET315" s="399"/>
      <c r="EU315" s="396"/>
      <c r="EV315" s="397"/>
      <c r="EW315" s="400"/>
      <c r="EX315" s="403"/>
      <c r="EY315" s="401"/>
      <c r="EZ315" s="393"/>
      <c r="FA315" s="402"/>
      <c r="FB315" s="386"/>
      <c r="FC315" s="397"/>
      <c r="FD315" s="386"/>
      <c r="FE315" s="404"/>
      <c r="FF315" s="399"/>
      <c r="FG315" s="396"/>
      <c r="FH315" s="397"/>
      <c r="FI315" s="400"/>
      <c r="FJ315" s="403"/>
      <c r="FK315" s="401"/>
      <c r="FL315" s="393"/>
      <c r="FM315" s="402"/>
      <c r="FN315" s="386"/>
      <c r="FO315" s="397"/>
      <c r="FP315" s="386"/>
      <c r="FQ315" s="404"/>
      <c r="FR315" s="388" t="str">
        <f t="shared" si="829"/>
        <v/>
      </c>
      <c r="FS315" s="396"/>
      <c r="FT315" s="397"/>
      <c r="FU315" s="400"/>
      <c r="FV315" s="403"/>
      <c r="FW315" s="401"/>
      <c r="FX315" s="393"/>
      <c r="FY315" s="402"/>
      <c r="FZ315" s="386"/>
      <c r="GA315" s="397"/>
      <c r="GB315" s="386"/>
      <c r="GC315" s="404"/>
      <c r="GD315" s="388" t="str">
        <f t="shared" si="830"/>
        <v/>
      </c>
      <c r="GE315" s="396"/>
      <c r="GF315" s="397"/>
      <c r="GG315" s="400"/>
      <c r="GH315" s="403"/>
      <c r="GI315" s="401"/>
      <c r="GJ315" s="393"/>
      <c r="GK315" s="402"/>
      <c r="GL315" s="386"/>
      <c r="GM315" s="397"/>
      <c r="GN315" s="386"/>
      <c r="GO315" s="404"/>
      <c r="GP315" s="388" t="str">
        <f t="shared" si="831"/>
        <v/>
      </c>
      <c r="GQ315" s="396"/>
      <c r="GR315" s="397"/>
      <c r="GS315" s="400"/>
      <c r="GT315" s="403"/>
      <c r="GU315" s="401"/>
      <c r="GV315" s="393"/>
      <c r="GW315" s="402"/>
      <c r="GX315" s="386"/>
      <c r="GY315" s="397"/>
      <c r="GZ315" s="386"/>
      <c r="HA315" s="404"/>
      <c r="HB315" s="388" t="str">
        <f t="shared" si="832"/>
        <v/>
      </c>
      <c r="HC315" s="396"/>
      <c r="HD315" s="397"/>
      <c r="HE315" s="400"/>
      <c r="HF315" s="403"/>
      <c r="HG315" s="401"/>
      <c r="HH315" s="393"/>
      <c r="HI315" s="402"/>
      <c r="HJ315" s="386"/>
      <c r="HK315" s="397"/>
      <c r="HL315" s="386"/>
      <c r="HM315" s="387" t="s">
        <v>292</v>
      </c>
      <c r="HN315" s="388" t="s">
        <v>292</v>
      </c>
      <c r="HO315" s="396"/>
      <c r="HP315" s="389"/>
      <c r="HQ315" s="390" t="s">
        <v>292</v>
      </c>
      <c r="HR315" s="391" t="s">
        <v>292</v>
      </c>
      <c r="HS315" s="392" t="s">
        <v>292</v>
      </c>
      <c r="HT315" s="393" t="s">
        <v>292</v>
      </c>
      <c r="HU315" s="394" t="s">
        <v>292</v>
      </c>
      <c r="HV315" s="386" t="s">
        <v>292</v>
      </c>
      <c r="HW315" s="395"/>
      <c r="HY315" s="387" t="s">
        <v>292</v>
      </c>
      <c r="HZ315" s="388" t="s">
        <v>292</v>
      </c>
      <c r="IA315" s="375"/>
      <c r="IB315" s="375"/>
      <c r="IC315" s="390" t="s">
        <v>292</v>
      </c>
      <c r="ID315" s="391" t="s">
        <v>292</v>
      </c>
      <c r="IE315" s="392" t="s">
        <v>292</v>
      </c>
      <c r="IF315" s="393" t="s">
        <v>292</v>
      </c>
      <c r="IG315" s="394" t="s">
        <v>292</v>
      </c>
      <c r="IH315" s="386" t="s">
        <v>292</v>
      </c>
      <c r="II315" s="395"/>
      <c r="IK315" s="387" t="s">
        <v>292</v>
      </c>
      <c r="IL315" s="388" t="s">
        <v>292</v>
      </c>
      <c r="IO315" s="390" t="s">
        <v>292</v>
      </c>
      <c r="IP315" s="391" t="s">
        <v>292</v>
      </c>
      <c r="IQ315" s="392" t="s">
        <v>292</v>
      </c>
      <c r="IR315" s="393" t="s">
        <v>292</v>
      </c>
      <c r="IS315" s="394" t="s">
        <v>292</v>
      </c>
      <c r="IT315" s="386" t="s">
        <v>292</v>
      </c>
      <c r="IU315" s="395"/>
      <c r="IV315" s="364" t="s">
        <v>292</v>
      </c>
      <c r="IW315" s="387">
        <f t="shared" si="704"/>
        <v>43040</v>
      </c>
      <c r="IX315" s="388" t="str">
        <f t="shared" si="705"/>
        <v>Abe III</v>
      </c>
      <c r="IY315" s="432">
        <v>42284</v>
      </c>
      <c r="IZ315" s="432">
        <f t="shared" si="707"/>
        <v>43040</v>
      </c>
      <c r="JA315" s="390" t="str">
        <f t="shared" si="708"/>
        <v>Keiichi Ishii</v>
      </c>
      <c r="JB315" s="391" t="str">
        <f t="shared" si="709"/>
        <v>1958</v>
      </c>
      <c r="JC315" s="392" t="str">
        <f t="shared" si="710"/>
        <v>male</v>
      </c>
      <c r="JD315" s="393" t="s">
        <v>1338</v>
      </c>
      <c r="JE315" s="394" t="str">
        <f t="shared" si="1059"/>
        <v>Ishii_Keiichi_1958</v>
      </c>
      <c r="JF315" s="386" t="str">
        <f t="shared" si="712"/>
        <v/>
      </c>
      <c r="JG315" s="395" t="s">
        <v>1878</v>
      </c>
      <c r="JH315" s="420" t="s">
        <v>1870</v>
      </c>
      <c r="JI315" s="387">
        <f t="shared" si="919"/>
        <v>44090</v>
      </c>
      <c r="JJ315" s="388" t="str">
        <f t="shared" si="920"/>
        <v>Abe IV</v>
      </c>
      <c r="JK315" s="396">
        <v>43719</v>
      </c>
      <c r="JL315" s="396">
        <f t="shared" si="922"/>
        <v>44090</v>
      </c>
      <c r="JM315" s="390" t="str">
        <f t="shared" si="923"/>
        <v>Kazuyoshi Akaba</v>
      </c>
      <c r="JN315" s="391" t="str">
        <f t="shared" si="924"/>
        <v>1958</v>
      </c>
      <c r="JO315" s="392" t="str">
        <f t="shared" si="925"/>
        <v>male</v>
      </c>
      <c r="JP315" s="393" t="str">
        <f t="shared" si="926"/>
        <v>jp_cgp01</v>
      </c>
      <c r="JQ315" s="394" t="str">
        <f t="shared" si="927"/>
        <v>Akaba_Kazuyoshi_1958</v>
      </c>
      <c r="JR315" s="386" t="str">
        <f t="shared" si="928"/>
        <v/>
      </c>
      <c r="JS315" s="395"/>
      <c r="JT315" s="420" t="s">
        <v>2070</v>
      </c>
      <c r="JU315" s="387" t="str">
        <f t="shared" si="870"/>
        <v/>
      </c>
      <c r="JV315" s="388" t="str">
        <f t="shared" si="871"/>
        <v/>
      </c>
      <c r="JW315" s="419" t="str">
        <f t="shared" si="872"/>
        <v/>
      </c>
      <c r="JX315" s="396" t="str">
        <f t="shared" si="873"/>
        <v/>
      </c>
      <c r="JY315" s="390" t="str">
        <f t="shared" si="874"/>
        <v/>
      </c>
      <c r="JZ315" s="391" t="str">
        <f t="shared" si="875"/>
        <v/>
      </c>
      <c r="KA315" s="392" t="str">
        <f t="shared" si="876"/>
        <v/>
      </c>
      <c r="KB315" s="393" t="str">
        <f t="shared" si="877"/>
        <v/>
      </c>
      <c r="KC315" s="394" t="str">
        <f t="shared" si="878"/>
        <v/>
      </c>
      <c r="KD315" s="386" t="str">
        <f t="shared" si="879"/>
        <v/>
      </c>
      <c r="KE315" s="395"/>
      <c r="KG315" s="387" t="str">
        <f t="shared" si="849"/>
        <v/>
      </c>
      <c r="KH315" s="388" t="str">
        <f t="shared" si="850"/>
        <v/>
      </c>
      <c r="KI315" s="419" t="str">
        <f t="shared" si="851"/>
        <v/>
      </c>
      <c r="KJ315" s="396" t="str">
        <f t="shared" si="852"/>
        <v/>
      </c>
      <c r="KK315" s="390" t="str">
        <f t="shared" si="853"/>
        <v/>
      </c>
      <c r="KL315" s="391" t="str">
        <f t="shared" si="880"/>
        <v/>
      </c>
      <c r="KM315" s="392" t="str">
        <f t="shared" si="854"/>
        <v/>
      </c>
      <c r="KN315" s="393" t="str">
        <f t="shared" si="855"/>
        <v/>
      </c>
      <c r="KO315" s="394" t="str">
        <f t="shared" si="856"/>
        <v/>
      </c>
      <c r="KP315" s="386" t="str">
        <f t="shared" si="857"/>
        <v/>
      </c>
      <c r="KQ315" s="395"/>
    </row>
    <row r="316" spans="1:304" ht="13.5" customHeight="1">
      <c r="A316" s="385"/>
      <c r="B316" s="386" t="s">
        <v>1826</v>
      </c>
      <c r="E316" s="404"/>
      <c r="F316" s="399"/>
      <c r="G316" s="396"/>
      <c r="H316" s="397"/>
      <c r="I316" s="400"/>
      <c r="J316" s="403"/>
      <c r="K316" s="401"/>
      <c r="L316" s="393"/>
      <c r="M316" s="402"/>
      <c r="O316" s="397"/>
      <c r="Q316" s="404"/>
      <c r="R316" s="399"/>
      <c r="S316" s="396"/>
      <c r="T316" s="397"/>
      <c r="U316" s="400"/>
      <c r="V316" s="403"/>
      <c r="W316" s="401"/>
      <c r="X316" s="393"/>
      <c r="Y316" s="402"/>
      <c r="AA316" s="397"/>
      <c r="AB316" s="415"/>
      <c r="AC316" s="404"/>
      <c r="AD316" s="399"/>
      <c r="AE316" s="396"/>
      <c r="AF316" s="397"/>
      <c r="AG316" s="400"/>
      <c r="AH316" s="403"/>
      <c r="AI316" s="401"/>
      <c r="AJ316" s="393"/>
      <c r="AK316" s="402"/>
      <c r="AL316" s="386"/>
      <c r="AM316" s="397"/>
      <c r="AN316" s="386"/>
      <c r="AO316" s="404"/>
      <c r="AP316" s="399"/>
      <c r="AQ316" s="396"/>
      <c r="AR316" s="397"/>
      <c r="AS316" s="400"/>
      <c r="AT316" s="403"/>
      <c r="AU316" s="401"/>
      <c r="AV316" s="393"/>
      <c r="AW316" s="402"/>
      <c r="AX316" s="386"/>
      <c r="AY316" s="397"/>
      <c r="AZ316" s="386"/>
      <c r="BA316" s="404"/>
      <c r="BB316" s="399"/>
      <c r="BC316" s="396"/>
      <c r="BD316" s="397"/>
      <c r="BE316" s="400"/>
      <c r="BF316" s="403"/>
      <c r="BG316" s="401"/>
      <c r="BH316" s="393"/>
      <c r="BI316" s="402"/>
      <c r="BJ316" s="386"/>
      <c r="BK316" s="397"/>
      <c r="BL316" s="386"/>
      <c r="BM316" s="404"/>
      <c r="BN316" s="399"/>
      <c r="BO316" s="396"/>
      <c r="BP316" s="397"/>
      <c r="BQ316" s="400"/>
      <c r="BR316" s="403"/>
      <c r="BS316" s="401"/>
      <c r="BT316" s="393"/>
      <c r="BU316" s="402"/>
      <c r="BV316" s="386"/>
      <c r="BW316" s="397"/>
      <c r="BX316" s="386"/>
      <c r="BY316" s="404"/>
      <c r="BZ316" s="399"/>
      <c r="CA316" s="396"/>
      <c r="CB316" s="397"/>
      <c r="CC316" s="400"/>
      <c r="CD316" s="403"/>
      <c r="CE316" s="401"/>
      <c r="CF316" s="393"/>
      <c r="CG316" s="402"/>
      <c r="CH316" s="386"/>
      <c r="CI316" s="397"/>
      <c r="CJ316" s="386"/>
      <c r="CK316" s="404"/>
      <c r="CL316" s="399"/>
      <c r="CM316" s="396"/>
      <c r="CN316" s="397"/>
      <c r="CO316" s="400"/>
      <c r="CP316" s="403"/>
      <c r="CQ316" s="401"/>
      <c r="CR316" s="393"/>
      <c r="CS316" s="402"/>
      <c r="CT316" s="386"/>
      <c r="CU316" s="397"/>
      <c r="CV316" s="386"/>
      <c r="CW316" s="404"/>
      <c r="CX316" s="399"/>
      <c r="CY316" s="396"/>
      <c r="CZ316" s="397"/>
      <c r="DA316" s="400"/>
      <c r="DB316" s="403"/>
      <c r="DC316" s="401"/>
      <c r="DD316" s="393"/>
      <c r="DE316" s="402"/>
      <c r="DF316" s="386"/>
      <c r="DG316" s="397"/>
      <c r="DH316" s="386"/>
      <c r="DI316" s="404"/>
      <c r="DJ316" s="399"/>
      <c r="DK316" s="396"/>
      <c r="DL316" s="397"/>
      <c r="DM316" s="400"/>
      <c r="DN316" s="403"/>
      <c r="DO316" s="401"/>
      <c r="DP316" s="393"/>
      <c r="DQ316" s="402"/>
      <c r="DR316" s="386"/>
      <c r="DS316" s="397"/>
      <c r="DT316" s="386"/>
      <c r="DU316" s="404"/>
      <c r="DV316" s="399"/>
      <c r="DW316" s="396"/>
      <c r="DX316" s="397"/>
      <c r="DY316" s="400"/>
      <c r="DZ316" s="403"/>
      <c r="EA316" s="401"/>
      <c r="EB316" s="393"/>
      <c r="EC316" s="402"/>
      <c r="ED316" s="386"/>
      <c r="EE316" s="397"/>
      <c r="EF316" s="386"/>
      <c r="EG316" s="404"/>
      <c r="EH316" s="399"/>
      <c r="EI316" s="396"/>
      <c r="EJ316" s="397"/>
      <c r="EK316" s="400"/>
      <c r="EL316" s="403"/>
      <c r="EM316" s="401"/>
      <c r="EN316" s="393"/>
      <c r="EO316" s="402"/>
      <c r="EP316" s="386"/>
      <c r="EQ316" s="397"/>
      <c r="ER316" s="415"/>
      <c r="ES316" s="404"/>
      <c r="ET316" s="399"/>
      <c r="EU316" s="396"/>
      <c r="EV316" s="397"/>
      <c r="EW316" s="400"/>
      <c r="EX316" s="403"/>
      <c r="EY316" s="401"/>
      <c r="EZ316" s="393"/>
      <c r="FA316" s="402"/>
      <c r="FB316" s="386"/>
      <c r="FC316" s="397"/>
      <c r="FD316" s="386"/>
      <c r="FE316" s="404"/>
      <c r="FF316" s="399"/>
      <c r="FG316" s="396"/>
      <c r="FH316" s="397"/>
      <c r="FI316" s="400"/>
      <c r="FJ316" s="403"/>
      <c r="FK316" s="401"/>
      <c r="FL316" s="393"/>
      <c r="FM316" s="402"/>
      <c r="FN316" s="386"/>
      <c r="FO316" s="397"/>
      <c r="FP316" s="386"/>
      <c r="FQ316" s="404"/>
      <c r="FR316" s="388" t="str">
        <f t="shared" si="829"/>
        <v/>
      </c>
      <c r="FS316" s="396"/>
      <c r="FT316" s="397"/>
      <c r="FU316" s="400"/>
      <c r="FV316" s="403"/>
      <c r="FW316" s="401"/>
      <c r="FX316" s="393"/>
      <c r="FY316" s="402"/>
      <c r="FZ316" s="386"/>
      <c r="GA316" s="397"/>
      <c r="GB316" s="386"/>
      <c r="GC316" s="404"/>
      <c r="GD316" s="388" t="str">
        <f t="shared" si="830"/>
        <v/>
      </c>
      <c r="GE316" s="396"/>
      <c r="GF316" s="397"/>
      <c r="GG316" s="400"/>
      <c r="GH316" s="403"/>
      <c r="GI316" s="401"/>
      <c r="GJ316" s="393"/>
      <c r="GK316" s="402"/>
      <c r="GL316" s="386"/>
      <c r="GM316" s="397"/>
      <c r="GN316" s="386"/>
      <c r="GO316" s="404"/>
      <c r="GP316" s="388" t="str">
        <f t="shared" si="831"/>
        <v/>
      </c>
      <c r="GQ316" s="396"/>
      <c r="GR316" s="397"/>
      <c r="GS316" s="400"/>
      <c r="GT316" s="403"/>
      <c r="GU316" s="401"/>
      <c r="GV316" s="393"/>
      <c r="GW316" s="402"/>
      <c r="GX316" s="386"/>
      <c r="GY316" s="397"/>
      <c r="GZ316" s="386"/>
      <c r="HA316" s="404"/>
      <c r="HB316" s="388" t="str">
        <f t="shared" si="832"/>
        <v/>
      </c>
      <c r="HC316" s="396"/>
      <c r="HD316" s="397"/>
      <c r="HE316" s="400"/>
      <c r="HF316" s="403"/>
      <c r="HG316" s="401"/>
      <c r="HH316" s="393"/>
      <c r="HI316" s="402"/>
      <c r="HJ316" s="386"/>
      <c r="HK316" s="397"/>
      <c r="HL316" s="386"/>
      <c r="HM316" s="387" t="s">
        <v>292</v>
      </c>
      <c r="HN316" s="388" t="s">
        <v>292</v>
      </c>
      <c r="HO316" s="396"/>
      <c r="HP316" s="389"/>
      <c r="HQ316" s="390" t="s">
        <v>292</v>
      </c>
      <c r="HR316" s="391" t="s">
        <v>292</v>
      </c>
      <c r="HS316" s="392" t="s">
        <v>292</v>
      </c>
      <c r="HT316" s="393" t="s">
        <v>292</v>
      </c>
      <c r="HU316" s="394" t="s">
        <v>292</v>
      </c>
      <c r="HV316" s="386" t="s">
        <v>292</v>
      </c>
      <c r="HW316" s="395"/>
      <c r="HY316" s="387" t="s">
        <v>292</v>
      </c>
      <c r="HZ316" s="388" t="s">
        <v>292</v>
      </c>
      <c r="IA316" s="375"/>
      <c r="IB316" s="375"/>
      <c r="IC316" s="390" t="s">
        <v>292</v>
      </c>
      <c r="ID316" s="391" t="s">
        <v>292</v>
      </c>
      <c r="IE316" s="392" t="s">
        <v>292</v>
      </c>
      <c r="IF316" s="393" t="s">
        <v>292</v>
      </c>
      <c r="IG316" s="394" t="s">
        <v>292</v>
      </c>
      <c r="IH316" s="386" t="s">
        <v>292</v>
      </c>
      <c r="II316" s="395"/>
      <c r="IK316" s="387" t="s">
        <v>292</v>
      </c>
      <c r="IL316" s="388" t="s">
        <v>292</v>
      </c>
      <c r="IO316" s="390" t="s">
        <v>292</v>
      </c>
      <c r="IP316" s="391" t="s">
        <v>292</v>
      </c>
      <c r="IQ316" s="392" t="s">
        <v>292</v>
      </c>
      <c r="IR316" s="393" t="s">
        <v>292</v>
      </c>
      <c r="IS316" s="394" t="s">
        <v>292</v>
      </c>
      <c r="IT316" s="386" t="s">
        <v>292</v>
      </c>
      <c r="IU316" s="395"/>
      <c r="IV316" s="364" t="s">
        <v>292</v>
      </c>
      <c r="IW316" s="387">
        <f t="shared" si="704"/>
        <v>43040</v>
      </c>
      <c r="IX316" s="388" t="str">
        <f t="shared" si="705"/>
        <v>Abe III</v>
      </c>
      <c r="IY316" s="396">
        <v>42284</v>
      </c>
      <c r="IZ316" s="396">
        <v>42950</v>
      </c>
      <c r="JA316" s="390" t="str">
        <f t="shared" si="708"/>
        <v>Katsunobu Kato</v>
      </c>
      <c r="JB316" s="391" t="str">
        <f t="shared" si="709"/>
        <v>1955</v>
      </c>
      <c r="JC316" s="392" t="str">
        <f t="shared" si="710"/>
        <v>male</v>
      </c>
      <c r="JD316" s="393" t="s">
        <v>1335</v>
      </c>
      <c r="JE316" s="394" t="str">
        <f t="shared" si="1059"/>
        <v>Kato_Katsunobu_1955</v>
      </c>
      <c r="JF316" s="386" t="str">
        <f t="shared" si="712"/>
        <v/>
      </c>
      <c r="JG316" s="395" t="s">
        <v>1878</v>
      </c>
      <c r="JH316" s="420" t="s">
        <v>1873</v>
      </c>
      <c r="JI316" s="387">
        <f t="shared" si="919"/>
        <v>44090</v>
      </c>
      <c r="JJ316" s="388" t="str">
        <f t="shared" si="920"/>
        <v>Abe IV</v>
      </c>
      <c r="JK316" s="419">
        <f t="shared" si="921"/>
        <v>43040</v>
      </c>
      <c r="JL316" s="396">
        <v>43375</v>
      </c>
      <c r="JM316" s="390" t="str">
        <f t="shared" si="923"/>
        <v>Masaji Matsuyama</v>
      </c>
      <c r="JN316" s="391" t="str">
        <f t="shared" si="924"/>
        <v>1959</v>
      </c>
      <c r="JO316" s="392" t="str">
        <f t="shared" si="925"/>
        <v>male</v>
      </c>
      <c r="JP316" s="393" t="str">
        <f t="shared" si="926"/>
        <v>jp_ldp01</v>
      </c>
      <c r="JQ316" s="394" t="str">
        <f t="shared" si="927"/>
        <v>Matsuyama_Masaji_1959</v>
      </c>
      <c r="JR316" s="386" t="str">
        <f t="shared" si="928"/>
        <v/>
      </c>
      <c r="JS316" s="395"/>
      <c r="JT316" s="420" t="s">
        <v>2016</v>
      </c>
      <c r="JU316" s="387">
        <f t="shared" si="870"/>
        <v>44196</v>
      </c>
      <c r="JV316" s="388" t="str">
        <f t="shared" si="871"/>
        <v>Suga I</v>
      </c>
      <c r="JW316" s="419">
        <f t="shared" si="872"/>
        <v>44090</v>
      </c>
      <c r="JX316" s="396">
        <f t="shared" si="873"/>
        <v>44196</v>
      </c>
      <c r="JY316" s="390" t="str">
        <f t="shared" si="874"/>
        <v>Tetsushi Sakamoto</v>
      </c>
      <c r="JZ316" s="391" t="str">
        <f t="shared" si="875"/>
        <v>1950</v>
      </c>
      <c r="KA316" s="392" t="str">
        <f t="shared" si="876"/>
        <v>male</v>
      </c>
      <c r="KB316" s="393" t="str">
        <f t="shared" si="877"/>
        <v>jp_ldp01</v>
      </c>
      <c r="KC316" s="394" t="str">
        <f t="shared" si="878"/>
        <v>Sakamoto_Tetsushi_1950</v>
      </c>
      <c r="KD316" s="386" t="str">
        <f t="shared" si="879"/>
        <v/>
      </c>
      <c r="KE316" s="395"/>
      <c r="KF316" s="364" t="s">
        <v>2088</v>
      </c>
      <c r="KG316" s="387" t="str">
        <f t="shared" si="849"/>
        <v/>
      </c>
      <c r="KH316" s="388" t="str">
        <f t="shared" si="850"/>
        <v/>
      </c>
      <c r="KI316" s="419" t="str">
        <f t="shared" si="851"/>
        <v/>
      </c>
      <c r="KJ316" s="396" t="str">
        <f t="shared" si="852"/>
        <v/>
      </c>
      <c r="KK316" s="390" t="str">
        <f t="shared" si="853"/>
        <v/>
      </c>
      <c r="KL316" s="391" t="str">
        <f t="shared" si="880"/>
        <v/>
      </c>
      <c r="KM316" s="392" t="str">
        <f t="shared" si="854"/>
        <v/>
      </c>
      <c r="KN316" s="393" t="str">
        <f t="shared" si="855"/>
        <v/>
      </c>
      <c r="KO316" s="394" t="str">
        <f t="shared" si="856"/>
        <v/>
      </c>
      <c r="KP316" s="386" t="str">
        <f t="shared" si="857"/>
        <v/>
      </c>
      <c r="KQ316" s="395"/>
    </row>
    <row r="317" spans="1:304" ht="13.5" customHeight="1">
      <c r="A317" s="385"/>
      <c r="B317" s="386" t="s">
        <v>1826</v>
      </c>
      <c r="E317" s="404"/>
      <c r="F317" s="399"/>
      <c r="G317" s="396"/>
      <c r="H317" s="397"/>
      <c r="I317" s="400"/>
      <c r="J317" s="403"/>
      <c r="K317" s="401"/>
      <c r="L317" s="393"/>
      <c r="M317" s="402"/>
      <c r="O317" s="397"/>
      <c r="Q317" s="404"/>
      <c r="R317" s="399"/>
      <c r="S317" s="396"/>
      <c r="T317" s="397"/>
      <c r="U317" s="400"/>
      <c r="V317" s="403"/>
      <c r="W317" s="401"/>
      <c r="X317" s="393"/>
      <c r="Y317" s="402"/>
      <c r="AA317" s="397"/>
      <c r="AB317" s="415"/>
      <c r="AC317" s="404"/>
      <c r="AD317" s="399"/>
      <c r="AE317" s="396"/>
      <c r="AF317" s="397"/>
      <c r="AG317" s="400"/>
      <c r="AH317" s="403"/>
      <c r="AI317" s="401"/>
      <c r="AJ317" s="393"/>
      <c r="AK317" s="402"/>
      <c r="AL317" s="386"/>
      <c r="AM317" s="397"/>
      <c r="AN317" s="386"/>
      <c r="AO317" s="404"/>
      <c r="AP317" s="399"/>
      <c r="AQ317" s="396"/>
      <c r="AR317" s="397"/>
      <c r="AS317" s="400"/>
      <c r="AT317" s="403"/>
      <c r="AU317" s="401"/>
      <c r="AV317" s="393"/>
      <c r="AW317" s="402"/>
      <c r="AX317" s="386"/>
      <c r="AY317" s="397"/>
      <c r="AZ317" s="386"/>
      <c r="BA317" s="404"/>
      <c r="BB317" s="399"/>
      <c r="BC317" s="396"/>
      <c r="BD317" s="397"/>
      <c r="BE317" s="400"/>
      <c r="BF317" s="403"/>
      <c r="BG317" s="401"/>
      <c r="BH317" s="393"/>
      <c r="BI317" s="402"/>
      <c r="BJ317" s="386"/>
      <c r="BK317" s="397"/>
      <c r="BL317" s="386"/>
      <c r="BM317" s="404"/>
      <c r="BN317" s="399"/>
      <c r="BO317" s="396"/>
      <c r="BP317" s="397"/>
      <c r="BQ317" s="400"/>
      <c r="BR317" s="403"/>
      <c r="BS317" s="401"/>
      <c r="BT317" s="393"/>
      <c r="BU317" s="402"/>
      <c r="BV317" s="386"/>
      <c r="BW317" s="397"/>
      <c r="BX317" s="386"/>
      <c r="BY317" s="404"/>
      <c r="BZ317" s="399"/>
      <c r="CA317" s="396"/>
      <c r="CB317" s="397"/>
      <c r="CC317" s="400"/>
      <c r="CD317" s="403"/>
      <c r="CE317" s="401"/>
      <c r="CF317" s="393"/>
      <c r="CG317" s="402"/>
      <c r="CH317" s="386"/>
      <c r="CI317" s="397"/>
      <c r="CJ317" s="386"/>
      <c r="CK317" s="404"/>
      <c r="CL317" s="399"/>
      <c r="CM317" s="396"/>
      <c r="CN317" s="397"/>
      <c r="CO317" s="400"/>
      <c r="CP317" s="403"/>
      <c r="CQ317" s="401"/>
      <c r="CR317" s="393"/>
      <c r="CS317" s="402"/>
      <c r="CT317" s="386"/>
      <c r="CU317" s="397"/>
      <c r="CV317" s="386"/>
      <c r="CW317" s="404"/>
      <c r="CX317" s="399"/>
      <c r="CY317" s="396"/>
      <c r="CZ317" s="397"/>
      <c r="DA317" s="400"/>
      <c r="DB317" s="403"/>
      <c r="DC317" s="401"/>
      <c r="DD317" s="393"/>
      <c r="DE317" s="402"/>
      <c r="DF317" s="386"/>
      <c r="DG317" s="397"/>
      <c r="DH317" s="386"/>
      <c r="DI317" s="404"/>
      <c r="DJ317" s="399"/>
      <c r="DK317" s="396"/>
      <c r="DL317" s="397"/>
      <c r="DM317" s="400"/>
      <c r="DN317" s="403"/>
      <c r="DO317" s="401"/>
      <c r="DP317" s="393"/>
      <c r="DQ317" s="402"/>
      <c r="DR317" s="386"/>
      <c r="DS317" s="397"/>
      <c r="DT317" s="386"/>
      <c r="DU317" s="404"/>
      <c r="DV317" s="399"/>
      <c r="DW317" s="396"/>
      <c r="DX317" s="397"/>
      <c r="DY317" s="400"/>
      <c r="DZ317" s="403"/>
      <c r="EA317" s="401"/>
      <c r="EB317" s="393"/>
      <c r="EC317" s="402"/>
      <c r="ED317" s="386"/>
      <c r="EE317" s="397"/>
      <c r="EF317" s="386"/>
      <c r="EG317" s="404"/>
      <c r="EH317" s="399"/>
      <c r="EI317" s="396"/>
      <c r="EJ317" s="397"/>
      <c r="EK317" s="400"/>
      <c r="EL317" s="403"/>
      <c r="EM317" s="401"/>
      <c r="EN317" s="393"/>
      <c r="EO317" s="402"/>
      <c r="EP317" s="386"/>
      <c r="EQ317" s="397"/>
      <c r="ER317" s="415"/>
      <c r="ES317" s="404"/>
      <c r="ET317" s="399"/>
      <c r="EU317" s="396"/>
      <c r="EV317" s="397"/>
      <c r="EW317" s="400"/>
      <c r="EX317" s="403"/>
      <c r="EY317" s="401"/>
      <c r="EZ317" s="393"/>
      <c r="FA317" s="402"/>
      <c r="FB317" s="386"/>
      <c r="FC317" s="397"/>
      <c r="FD317" s="386"/>
      <c r="FE317" s="404"/>
      <c r="FF317" s="399"/>
      <c r="FG317" s="396"/>
      <c r="FH317" s="397"/>
      <c r="FI317" s="400"/>
      <c r="FJ317" s="403"/>
      <c r="FK317" s="401"/>
      <c r="FL317" s="393"/>
      <c r="FM317" s="402"/>
      <c r="FN317" s="386"/>
      <c r="FO317" s="397"/>
      <c r="FP317" s="386"/>
      <c r="FQ317" s="404"/>
      <c r="FR317" s="388"/>
      <c r="FS317" s="396"/>
      <c r="FT317" s="397"/>
      <c r="FU317" s="400"/>
      <c r="FV317" s="403"/>
      <c r="FW317" s="401"/>
      <c r="FX317" s="393"/>
      <c r="FY317" s="402"/>
      <c r="FZ317" s="386"/>
      <c r="GA317" s="397"/>
      <c r="GB317" s="386"/>
      <c r="GC317" s="404"/>
      <c r="GD317" s="388"/>
      <c r="GE317" s="396"/>
      <c r="GF317" s="397"/>
      <c r="GG317" s="400"/>
      <c r="GH317" s="403"/>
      <c r="GI317" s="401"/>
      <c r="GJ317" s="393"/>
      <c r="GK317" s="402"/>
      <c r="GL317" s="386"/>
      <c r="GM317" s="397"/>
      <c r="GN317" s="386"/>
      <c r="GO317" s="404"/>
      <c r="GP317" s="388"/>
      <c r="GQ317" s="396"/>
      <c r="GR317" s="397"/>
      <c r="GS317" s="400"/>
      <c r="GT317" s="403"/>
      <c r="GU317" s="401"/>
      <c r="GV317" s="393"/>
      <c r="GW317" s="402"/>
      <c r="GX317" s="386"/>
      <c r="GY317" s="397"/>
      <c r="GZ317" s="386"/>
      <c r="HA317" s="404"/>
      <c r="HB317" s="388"/>
      <c r="HC317" s="396"/>
      <c r="HD317" s="397"/>
      <c r="HE317" s="400"/>
      <c r="HF317" s="403"/>
      <c r="HG317" s="401"/>
      <c r="HH317" s="393"/>
      <c r="HI317" s="402"/>
      <c r="HJ317" s="386"/>
      <c r="HK317" s="397"/>
      <c r="HL317" s="386"/>
      <c r="HM317" s="387"/>
      <c r="HN317" s="388"/>
      <c r="HO317" s="396"/>
      <c r="HP317" s="389"/>
      <c r="HQ317" s="390"/>
      <c r="HR317" s="391"/>
      <c r="HS317" s="392"/>
      <c r="HT317" s="393"/>
      <c r="HU317" s="394"/>
      <c r="HV317" s="386"/>
      <c r="HW317" s="395"/>
      <c r="HY317" s="387"/>
      <c r="HZ317" s="388"/>
      <c r="IA317" s="375"/>
      <c r="IB317" s="375"/>
      <c r="IC317" s="390"/>
      <c r="ID317" s="391"/>
      <c r="IE317" s="392"/>
      <c r="IF317" s="393"/>
      <c r="IG317" s="394"/>
      <c r="IH317" s="386"/>
      <c r="II317" s="395"/>
      <c r="IK317" s="387"/>
      <c r="IL317" s="388"/>
      <c r="IO317" s="390"/>
      <c r="IP317" s="391"/>
      <c r="IQ317" s="392"/>
      <c r="IR317" s="393"/>
      <c r="IS317" s="394"/>
      <c r="IT317" s="386"/>
      <c r="IU317" s="395"/>
      <c r="IW317" s="387">
        <f t="shared" ref="IW317" si="1097">IF(JA317="","",IW$3)</f>
        <v>43040</v>
      </c>
      <c r="IX317" s="388" t="str">
        <f t="shared" ref="IX317" si="1098">IF(JA317="","",IW$1)</f>
        <v>Abe III</v>
      </c>
      <c r="IY317" s="419">
        <v>42950</v>
      </c>
      <c r="IZ317" s="396">
        <f t="shared" ref="IZ317" si="1099">IF(JA317="","",IW$3)</f>
        <v>43040</v>
      </c>
      <c r="JA317" s="390" t="str">
        <f t="shared" ref="JA317" si="1100">IF(JH317="","",IF(ISNUMBER(SEARCH(":",JH317)),MID(JH317,FIND(":",JH317)+2,FIND("(",JH317)-FIND(":",JH317)-3),LEFT(JH317,FIND("(",JH317)-2)))</f>
        <v>Masaji Matsuyama</v>
      </c>
      <c r="JB317" s="391" t="str">
        <f t="shared" ref="JB317" si="1101">IF(JH317="","",MID(JH317,FIND("(",JH317)+1,4))</f>
        <v>1959</v>
      </c>
      <c r="JC317" s="392" t="str">
        <f t="shared" ref="JC317" si="1102">IF(ISNUMBER(SEARCH("*female*",JH317)),"female",IF(ISNUMBER(SEARCH("*male*",JH317)),"male",""))</f>
        <v>male</v>
      </c>
      <c r="JD317" s="393" t="str">
        <f t="shared" ref="JD317" si="1103">IF(JH317="","",IF(ISERROR(MID(JH317,FIND("male,",JH317)+6,(FIND(")",JH317)-(FIND("male,",JH317)+6))))=TRUE,"missing/error",MID(JH317,FIND("male,",JH317)+6,(FIND(")",JH317)-(FIND("male,",JH317)+6)))))</f>
        <v>jp_ldp01</v>
      </c>
      <c r="JE317" s="394" t="str">
        <f t="shared" ref="JE317" si="1104">IF(JA317="","",(MID(JA317,(SEARCH("^^",SUBSTITUTE(JA317," ","^^",LEN(JA317)-LEN(SUBSTITUTE(JA317," ","")))))+1,99)&amp;"_"&amp;LEFT(JA317,FIND(" ",JA317)-1)&amp;"_"&amp;JB317))</f>
        <v>Matsuyama_Masaji_1959</v>
      </c>
      <c r="JF317" s="386" t="str">
        <f t="shared" ref="JF317" si="1105">IF(JH317="","",IF((LEN(JH317)-LEN(SUBSTITUTE(JH317,"male","")))/LEN("male")&gt;1,"!",IF(RIGHT(JH317,1)=")","",IF(RIGHT(JH317,2)=") ","",IF(RIGHT(JH317,2)=").","","!!")))))</f>
        <v/>
      </c>
      <c r="JG317" s="395"/>
      <c r="JH317" s="420" t="s">
        <v>2016</v>
      </c>
      <c r="JI317" s="387">
        <f>IF(JM317="","",JI$3)</f>
        <v>44090</v>
      </c>
      <c r="JJ317" s="388" t="str">
        <f>IF(JM317="","",JI$1)</f>
        <v>Abe IV</v>
      </c>
      <c r="JK317" s="419">
        <v>43375</v>
      </c>
      <c r="JL317" s="396">
        <v>43719</v>
      </c>
      <c r="JM317" s="390" t="str">
        <f>IF(JT317="","",IF(ISNUMBER(SEARCH(":",JT317)),MID(JT317,FIND(":",JT317)+2,FIND("(",JT317)-FIND(":",JT317)-3),LEFT(JT317,FIND("(",JT317)-2)))</f>
        <v>Mitsuhiro Miyakoshi</v>
      </c>
      <c r="JN317" s="391" t="str">
        <f>IF(JT317="","",MID(JT317,FIND("(",JT317)+1,4))</f>
        <v>1950</v>
      </c>
      <c r="JO317" s="392" t="str">
        <f>IF(ISNUMBER(SEARCH("*female*",JT317)),"female",IF(ISNUMBER(SEARCH("*male*",JT317)),"male",""))</f>
        <v>male</v>
      </c>
      <c r="JP317" s="393" t="str">
        <f>IF(JT317="","",IF(ISERROR(MID(JT317,FIND("male,",JT317)+6,(FIND(")",JT317)-(FIND("male,",JT317)+6))))=TRUE,"missing/error",MID(JT317,FIND("male,",JT317)+6,(FIND(")",JT317)-(FIND("male,",JT317)+6)))))</f>
        <v>jp_ldp01</v>
      </c>
      <c r="JQ317" s="394" t="str">
        <f>IF(JM317="","",(MID(JM317,(SEARCH("^^",SUBSTITUTE(JM317," ","^^",LEN(JM317)-LEN(SUBSTITUTE(JM317," ","")))))+1,99)&amp;"_"&amp;LEFT(JM317,FIND(" ",JM317)-1)&amp;"_"&amp;JN317))</f>
        <v>Miyakoshi_Mitsuhiro_1950</v>
      </c>
      <c r="JR317" s="386" t="str">
        <f>IF(JT317="","",IF((LEN(JT317)-LEN(SUBSTITUTE(JT317,"male","")))/LEN("male")&gt;1,"!",IF(RIGHT(JT317,1)=")","",IF(RIGHT(JT317,2)=") ","",IF(RIGHT(JT317,2)=").","","!!")))))</f>
        <v/>
      </c>
      <c r="JS317" s="395"/>
      <c r="JT317" s="420" t="s">
        <v>2040</v>
      </c>
      <c r="JU317" s="387" t="str">
        <f t="shared" si="870"/>
        <v/>
      </c>
      <c r="JV317" s="388" t="str">
        <f t="shared" si="871"/>
        <v/>
      </c>
      <c r="JW317" s="419" t="str">
        <f t="shared" si="872"/>
        <v/>
      </c>
      <c r="JX317" s="396" t="str">
        <f t="shared" si="873"/>
        <v/>
      </c>
      <c r="JY317" s="390" t="str">
        <f t="shared" si="874"/>
        <v/>
      </c>
      <c r="JZ317" s="391" t="str">
        <f t="shared" si="875"/>
        <v/>
      </c>
      <c r="KA317" s="392" t="str">
        <f t="shared" si="876"/>
        <v/>
      </c>
      <c r="KB317" s="393" t="str">
        <f t="shared" si="877"/>
        <v/>
      </c>
      <c r="KC317" s="394" t="str">
        <f t="shared" si="878"/>
        <v/>
      </c>
      <c r="KD317" s="386" t="str">
        <f t="shared" si="879"/>
        <v/>
      </c>
      <c r="KE317" s="395"/>
      <c r="KG317" s="387" t="str">
        <f t="shared" si="849"/>
        <v/>
      </c>
      <c r="KH317" s="388" t="str">
        <f t="shared" si="850"/>
        <v/>
      </c>
      <c r="KI317" s="419" t="str">
        <f t="shared" si="851"/>
        <v/>
      </c>
      <c r="KJ317" s="396" t="str">
        <f t="shared" si="852"/>
        <v/>
      </c>
      <c r="KK317" s="390" t="str">
        <f t="shared" si="853"/>
        <v/>
      </c>
      <c r="KL317" s="391" t="str">
        <f t="shared" si="880"/>
        <v/>
      </c>
      <c r="KM317" s="392" t="str">
        <f t="shared" si="854"/>
        <v/>
      </c>
      <c r="KN317" s="393" t="str">
        <f t="shared" si="855"/>
        <v/>
      </c>
      <c r="KO317" s="394" t="str">
        <f t="shared" si="856"/>
        <v/>
      </c>
      <c r="KP317" s="386" t="str">
        <f t="shared" si="857"/>
        <v/>
      </c>
      <c r="KQ317" s="395"/>
    </row>
    <row r="318" spans="1:304" ht="13.5" customHeight="1">
      <c r="A318" s="385"/>
      <c r="B318" s="386" t="s">
        <v>1826</v>
      </c>
      <c r="E318" s="404"/>
      <c r="F318" s="399"/>
      <c r="G318" s="396"/>
      <c r="H318" s="397"/>
      <c r="I318" s="400"/>
      <c r="J318" s="403"/>
      <c r="K318" s="401"/>
      <c r="L318" s="393"/>
      <c r="M318" s="402"/>
      <c r="O318" s="397"/>
      <c r="Q318" s="404"/>
      <c r="R318" s="399"/>
      <c r="S318" s="396"/>
      <c r="T318" s="397"/>
      <c r="U318" s="400"/>
      <c r="V318" s="403"/>
      <c r="W318" s="401"/>
      <c r="X318" s="393"/>
      <c r="Y318" s="402"/>
      <c r="AA318" s="397"/>
      <c r="AB318" s="415"/>
      <c r="AC318" s="404"/>
      <c r="AD318" s="399"/>
      <c r="AE318" s="396"/>
      <c r="AF318" s="397"/>
      <c r="AG318" s="400"/>
      <c r="AH318" s="403"/>
      <c r="AI318" s="401"/>
      <c r="AJ318" s="393"/>
      <c r="AK318" s="402"/>
      <c r="AL318" s="386"/>
      <c r="AM318" s="397"/>
      <c r="AN318" s="386"/>
      <c r="AO318" s="404"/>
      <c r="AP318" s="399"/>
      <c r="AQ318" s="396"/>
      <c r="AR318" s="397"/>
      <c r="AS318" s="400"/>
      <c r="AT318" s="403"/>
      <c r="AU318" s="401"/>
      <c r="AV318" s="393"/>
      <c r="AW318" s="402"/>
      <c r="AX318" s="386"/>
      <c r="AY318" s="397"/>
      <c r="AZ318" s="386"/>
      <c r="BA318" s="404"/>
      <c r="BB318" s="399"/>
      <c r="BC318" s="396"/>
      <c r="BD318" s="397"/>
      <c r="BE318" s="400"/>
      <c r="BF318" s="403"/>
      <c r="BG318" s="401"/>
      <c r="BH318" s="393"/>
      <c r="BI318" s="402"/>
      <c r="BJ318" s="386"/>
      <c r="BK318" s="397"/>
      <c r="BL318" s="386"/>
      <c r="BM318" s="404"/>
      <c r="BN318" s="399"/>
      <c r="BO318" s="396"/>
      <c r="BP318" s="397"/>
      <c r="BQ318" s="400"/>
      <c r="BR318" s="403"/>
      <c r="BS318" s="401"/>
      <c r="BT318" s="393"/>
      <c r="BU318" s="402"/>
      <c r="BV318" s="386"/>
      <c r="BW318" s="397"/>
      <c r="BX318" s="386"/>
      <c r="BY318" s="404"/>
      <c r="BZ318" s="399"/>
      <c r="CA318" s="396"/>
      <c r="CB318" s="397"/>
      <c r="CC318" s="400"/>
      <c r="CD318" s="403"/>
      <c r="CE318" s="401"/>
      <c r="CF318" s="393"/>
      <c r="CG318" s="402"/>
      <c r="CH318" s="386"/>
      <c r="CI318" s="397"/>
      <c r="CJ318" s="386"/>
      <c r="CK318" s="404"/>
      <c r="CL318" s="399"/>
      <c r="CM318" s="396"/>
      <c r="CN318" s="397"/>
      <c r="CO318" s="400"/>
      <c r="CP318" s="403"/>
      <c r="CQ318" s="401"/>
      <c r="CR318" s="393"/>
      <c r="CS318" s="402"/>
      <c r="CT318" s="386"/>
      <c r="CU318" s="397"/>
      <c r="CV318" s="386"/>
      <c r="CW318" s="404"/>
      <c r="CX318" s="399"/>
      <c r="CY318" s="396"/>
      <c r="CZ318" s="397"/>
      <c r="DA318" s="400"/>
      <c r="DB318" s="403"/>
      <c r="DC318" s="401"/>
      <c r="DD318" s="393"/>
      <c r="DE318" s="402"/>
      <c r="DF318" s="386"/>
      <c r="DG318" s="397"/>
      <c r="DH318" s="386"/>
      <c r="DI318" s="404"/>
      <c r="DJ318" s="399"/>
      <c r="DK318" s="396"/>
      <c r="DL318" s="397"/>
      <c r="DM318" s="400"/>
      <c r="DN318" s="403"/>
      <c r="DO318" s="401"/>
      <c r="DP318" s="393"/>
      <c r="DQ318" s="402"/>
      <c r="DR318" s="386"/>
      <c r="DS318" s="397"/>
      <c r="DT318" s="386"/>
      <c r="DU318" s="404"/>
      <c r="DV318" s="399"/>
      <c r="DW318" s="396"/>
      <c r="DX318" s="397"/>
      <c r="DY318" s="400"/>
      <c r="DZ318" s="403"/>
      <c r="EA318" s="401"/>
      <c r="EB318" s="393"/>
      <c r="EC318" s="402"/>
      <c r="ED318" s="386"/>
      <c r="EE318" s="397"/>
      <c r="EF318" s="386"/>
      <c r="EG318" s="404"/>
      <c r="EH318" s="399"/>
      <c r="EI318" s="396"/>
      <c r="EJ318" s="397"/>
      <c r="EK318" s="400"/>
      <c r="EL318" s="403"/>
      <c r="EM318" s="401"/>
      <c r="EN318" s="393"/>
      <c r="EO318" s="402"/>
      <c r="EP318" s="386"/>
      <c r="EQ318" s="397"/>
      <c r="ER318" s="415"/>
      <c r="ES318" s="404"/>
      <c r="ET318" s="399"/>
      <c r="EU318" s="396"/>
      <c r="EV318" s="397"/>
      <c r="EW318" s="400"/>
      <c r="EX318" s="403"/>
      <c r="EY318" s="401"/>
      <c r="EZ318" s="393"/>
      <c r="FA318" s="402"/>
      <c r="FB318" s="386"/>
      <c r="FC318" s="397"/>
      <c r="FD318" s="386"/>
      <c r="FE318" s="404"/>
      <c r="FF318" s="399"/>
      <c r="FG318" s="396"/>
      <c r="FH318" s="397"/>
      <c r="FI318" s="400"/>
      <c r="FJ318" s="403"/>
      <c r="FK318" s="401"/>
      <c r="FL318" s="393"/>
      <c r="FM318" s="402"/>
      <c r="FN318" s="386"/>
      <c r="FO318" s="397"/>
      <c r="FP318" s="386"/>
      <c r="FQ318" s="404"/>
      <c r="FR318" s="388"/>
      <c r="FS318" s="396"/>
      <c r="FT318" s="397"/>
      <c r="FU318" s="400"/>
      <c r="FV318" s="403"/>
      <c r="FW318" s="401"/>
      <c r="FX318" s="393"/>
      <c r="FY318" s="402"/>
      <c r="FZ318" s="386"/>
      <c r="GA318" s="397"/>
      <c r="GB318" s="386"/>
      <c r="GC318" s="404"/>
      <c r="GD318" s="388"/>
      <c r="GE318" s="396"/>
      <c r="GF318" s="397"/>
      <c r="GG318" s="400"/>
      <c r="GH318" s="403"/>
      <c r="GI318" s="401"/>
      <c r="GJ318" s="393"/>
      <c r="GK318" s="402"/>
      <c r="GL318" s="386"/>
      <c r="GM318" s="397"/>
      <c r="GN318" s="386"/>
      <c r="GO318" s="404"/>
      <c r="GP318" s="388"/>
      <c r="GQ318" s="396"/>
      <c r="GR318" s="397"/>
      <c r="GS318" s="400"/>
      <c r="GT318" s="403"/>
      <c r="GU318" s="401"/>
      <c r="GV318" s="393"/>
      <c r="GW318" s="402"/>
      <c r="GX318" s="386"/>
      <c r="GY318" s="397"/>
      <c r="GZ318" s="386"/>
      <c r="HA318" s="404"/>
      <c r="HB318" s="388"/>
      <c r="HC318" s="396"/>
      <c r="HD318" s="397"/>
      <c r="HE318" s="400"/>
      <c r="HF318" s="403"/>
      <c r="HG318" s="401"/>
      <c r="HH318" s="393"/>
      <c r="HI318" s="402"/>
      <c r="HJ318" s="386"/>
      <c r="HK318" s="397"/>
      <c r="HL318" s="386"/>
      <c r="HM318" s="387"/>
      <c r="HN318" s="388"/>
      <c r="HO318" s="396"/>
      <c r="HP318" s="389"/>
      <c r="HQ318" s="390"/>
      <c r="HR318" s="391"/>
      <c r="HS318" s="392"/>
      <c r="HT318" s="393"/>
      <c r="HU318" s="394"/>
      <c r="HV318" s="386"/>
      <c r="HW318" s="395"/>
      <c r="HY318" s="387"/>
      <c r="HZ318" s="388"/>
      <c r="IA318" s="375"/>
      <c r="IB318" s="375"/>
      <c r="IC318" s="390"/>
      <c r="ID318" s="391"/>
      <c r="IE318" s="392"/>
      <c r="IF318" s="393"/>
      <c r="IG318" s="394"/>
      <c r="IH318" s="386"/>
      <c r="II318" s="395"/>
      <c r="IK318" s="387"/>
      <c r="IL318" s="388"/>
      <c r="IO318" s="390"/>
      <c r="IP318" s="391"/>
      <c r="IQ318" s="392"/>
      <c r="IR318" s="393"/>
      <c r="IS318" s="394"/>
      <c r="IT318" s="386"/>
      <c r="IU318" s="395"/>
      <c r="IW318" s="387"/>
      <c r="IX318" s="388"/>
      <c r="IY318" s="419"/>
      <c r="IZ318" s="396"/>
      <c r="JA318" s="390"/>
      <c r="JB318" s="391"/>
      <c r="JC318" s="392"/>
      <c r="JD318" s="393"/>
      <c r="JE318" s="394"/>
      <c r="JF318" s="386"/>
      <c r="JG318" s="395"/>
      <c r="JH318" s="420"/>
      <c r="JI318" s="387">
        <f t="shared" ref="JI318" si="1106">IF(JM318="","",JI$3)</f>
        <v>44090</v>
      </c>
      <c r="JJ318" s="388" t="str">
        <f t="shared" ref="JJ318" si="1107">IF(JM318="","",JI$1)</f>
        <v>Abe IV</v>
      </c>
      <c r="JK318" s="396">
        <v>43719</v>
      </c>
      <c r="JL318" s="396">
        <f t="shared" ref="JL318" si="1108">IF(JM318="","",JI$3)</f>
        <v>44090</v>
      </c>
      <c r="JM318" s="390" t="str">
        <f t="shared" ref="JM318" si="1109">IF(JT318="","",IF(ISNUMBER(SEARCH(":",JT318)),MID(JT318,FIND(":",JT318)+2,FIND("(",JT318)-FIND(":",JT318)-3),LEFT(JT318,FIND("(",JT318)-2)))</f>
        <v>Seiichi Eto</v>
      </c>
      <c r="JN318" s="391" t="str">
        <f t="shared" ref="JN318" si="1110">IF(JT318="","",MID(JT318,FIND("(",JT318)+1,4))</f>
        <v>1947</v>
      </c>
      <c r="JO318" s="392" t="str">
        <f t="shared" ref="JO318" si="1111">IF(ISNUMBER(SEARCH("*female*",JT318)),"female",IF(ISNUMBER(SEARCH("*male*",JT318)),"male",""))</f>
        <v>male</v>
      </c>
      <c r="JP318" s="393" t="str">
        <f t="shared" ref="JP318" si="1112">IF(JT318="","",IF(ISERROR(MID(JT318,FIND("male,",JT318)+6,(FIND(")",JT318)-(FIND("male,",JT318)+6))))=TRUE,"missing/error",MID(JT318,FIND("male,",JT318)+6,(FIND(")",JT318)-(FIND("male,",JT318)+6)))))</f>
        <v>jp_ldp01</v>
      </c>
      <c r="JQ318" s="394" t="str">
        <f t="shared" ref="JQ318" si="1113">IF(JM318="","",(MID(JM318,(SEARCH("^^",SUBSTITUTE(JM318," ","^^",LEN(JM318)-LEN(SUBSTITUTE(JM318," ","")))))+1,99)&amp;"_"&amp;LEFT(JM318,FIND(" ",JM318)-1)&amp;"_"&amp;JN318))</f>
        <v>Eto_Seiichi_1947</v>
      </c>
      <c r="JR318" s="386" t="str">
        <f t="shared" ref="JR318" si="1114">IF(JT318="","",IF((LEN(JT318)-LEN(SUBSTITUTE(JT318,"male","")))/LEN("male")&gt;1,"!",IF(RIGHT(JT318,1)=")","",IF(RIGHT(JT318,2)=") ","",IF(RIGHT(JT318,2)=").","","!!")))))</f>
        <v/>
      </c>
      <c r="JS318" s="395"/>
      <c r="JT318" s="420" t="s">
        <v>2074</v>
      </c>
      <c r="JU318" s="387" t="str">
        <f t="shared" si="870"/>
        <v/>
      </c>
      <c r="JV318" s="388" t="str">
        <f t="shared" si="871"/>
        <v/>
      </c>
      <c r="JW318" s="419" t="str">
        <f t="shared" si="872"/>
        <v/>
      </c>
      <c r="JX318" s="396" t="str">
        <f t="shared" si="873"/>
        <v/>
      </c>
      <c r="JY318" s="390" t="str">
        <f t="shared" si="874"/>
        <v/>
      </c>
      <c r="JZ318" s="391" t="str">
        <f t="shared" si="875"/>
        <v/>
      </c>
      <c r="KA318" s="392" t="str">
        <f t="shared" si="876"/>
        <v/>
      </c>
      <c r="KB318" s="393" t="str">
        <f t="shared" si="877"/>
        <v/>
      </c>
      <c r="KC318" s="394" t="str">
        <f t="shared" si="878"/>
        <v/>
      </c>
      <c r="KD318" s="386" t="str">
        <f t="shared" si="879"/>
        <v/>
      </c>
      <c r="KE318" s="395"/>
      <c r="KG318" s="387" t="str">
        <f t="shared" si="849"/>
        <v/>
      </c>
      <c r="KH318" s="388" t="str">
        <f t="shared" si="850"/>
        <v/>
      </c>
      <c r="KI318" s="419" t="str">
        <f t="shared" si="851"/>
        <v/>
      </c>
      <c r="KJ318" s="396" t="str">
        <f t="shared" si="852"/>
        <v/>
      </c>
      <c r="KK318" s="390" t="str">
        <f t="shared" si="853"/>
        <v/>
      </c>
      <c r="KL318" s="391" t="str">
        <f t="shared" si="880"/>
        <v/>
      </c>
      <c r="KM318" s="392" t="str">
        <f t="shared" si="854"/>
        <v/>
      </c>
      <c r="KN318" s="393" t="str">
        <f t="shared" si="855"/>
        <v/>
      </c>
      <c r="KO318" s="394" t="str">
        <f t="shared" si="856"/>
        <v/>
      </c>
      <c r="KP318" s="386" t="str">
        <f t="shared" si="857"/>
        <v/>
      </c>
      <c r="KQ318" s="395"/>
    </row>
    <row r="319" spans="1:304" ht="13.5" customHeight="1">
      <c r="A319" s="385"/>
      <c r="B319" s="386" t="s">
        <v>1892</v>
      </c>
      <c r="E319" s="404"/>
      <c r="F319" s="399"/>
      <c r="G319" s="396"/>
      <c r="H319" s="397"/>
      <c r="I319" s="400"/>
      <c r="J319" s="403"/>
      <c r="K319" s="401"/>
      <c r="L319" s="393"/>
      <c r="M319" s="402"/>
      <c r="O319" s="397"/>
      <c r="Q319" s="404"/>
      <c r="R319" s="399"/>
      <c r="S319" s="396"/>
      <c r="T319" s="397"/>
      <c r="U319" s="400"/>
      <c r="V319" s="403"/>
      <c r="W319" s="401"/>
      <c r="X319" s="393"/>
      <c r="Y319" s="402"/>
      <c r="AA319" s="397"/>
      <c r="AB319" s="415"/>
      <c r="AC319" s="404"/>
      <c r="AD319" s="399"/>
      <c r="AE319" s="396"/>
      <c r="AF319" s="397"/>
      <c r="AG319" s="400"/>
      <c r="AH319" s="403"/>
      <c r="AI319" s="401"/>
      <c r="AJ319" s="393"/>
      <c r="AK319" s="402"/>
      <c r="AL319" s="386"/>
      <c r="AM319" s="397"/>
      <c r="AN319" s="386"/>
      <c r="AO319" s="404"/>
      <c r="AP319" s="399"/>
      <c r="AQ319" s="396"/>
      <c r="AR319" s="397"/>
      <c r="AS319" s="400"/>
      <c r="AT319" s="403"/>
      <c r="AU319" s="401"/>
      <c r="AV319" s="393"/>
      <c r="AW319" s="402"/>
      <c r="AX319" s="386"/>
      <c r="AY319" s="397"/>
      <c r="AZ319" s="386"/>
      <c r="BA319" s="404"/>
      <c r="BB319" s="399"/>
      <c r="BC319" s="396"/>
      <c r="BD319" s="397"/>
      <c r="BE319" s="400"/>
      <c r="BF319" s="403"/>
      <c r="BG319" s="401"/>
      <c r="BH319" s="393"/>
      <c r="BI319" s="402"/>
      <c r="BJ319" s="386"/>
      <c r="BK319" s="397"/>
      <c r="BL319" s="386"/>
      <c r="BM319" s="404"/>
      <c r="BN319" s="399"/>
      <c r="BO319" s="396"/>
      <c r="BP319" s="397"/>
      <c r="BQ319" s="400"/>
      <c r="BR319" s="403"/>
      <c r="BS319" s="401"/>
      <c r="BT319" s="393"/>
      <c r="BU319" s="402"/>
      <c r="BV319" s="386"/>
      <c r="BW319" s="397"/>
      <c r="BX319" s="386"/>
      <c r="BY319" s="404"/>
      <c r="BZ319" s="399"/>
      <c r="CA319" s="396"/>
      <c r="CB319" s="397"/>
      <c r="CC319" s="400"/>
      <c r="CD319" s="403"/>
      <c r="CE319" s="401"/>
      <c r="CF319" s="393"/>
      <c r="CG319" s="402"/>
      <c r="CH319" s="386"/>
      <c r="CI319" s="397"/>
      <c r="CJ319" s="386"/>
      <c r="CK319" s="404"/>
      <c r="CL319" s="399"/>
      <c r="CM319" s="396"/>
      <c r="CN319" s="397"/>
      <c r="CO319" s="400"/>
      <c r="CP319" s="403"/>
      <c r="CQ319" s="401"/>
      <c r="CR319" s="393"/>
      <c r="CS319" s="402"/>
      <c r="CT319" s="386"/>
      <c r="CU319" s="397"/>
      <c r="CV319" s="386"/>
      <c r="CW319" s="404"/>
      <c r="CX319" s="399"/>
      <c r="CY319" s="396"/>
      <c r="CZ319" s="397"/>
      <c r="DA319" s="400"/>
      <c r="DB319" s="403"/>
      <c r="DC319" s="401"/>
      <c r="DD319" s="393"/>
      <c r="DE319" s="402"/>
      <c r="DF319" s="386"/>
      <c r="DG319" s="397"/>
      <c r="DH319" s="386"/>
      <c r="DI319" s="404"/>
      <c r="DJ319" s="399"/>
      <c r="DK319" s="396"/>
      <c r="DL319" s="397"/>
      <c r="DM319" s="400"/>
      <c r="DN319" s="403"/>
      <c r="DO319" s="401"/>
      <c r="DP319" s="393"/>
      <c r="DQ319" s="402"/>
      <c r="DR319" s="386"/>
      <c r="DS319" s="397"/>
      <c r="DT319" s="386"/>
      <c r="DU319" s="404"/>
      <c r="DV319" s="399"/>
      <c r="DW319" s="396"/>
      <c r="DX319" s="397"/>
      <c r="DY319" s="400"/>
      <c r="DZ319" s="403"/>
      <c r="EA319" s="401"/>
      <c r="EB319" s="393"/>
      <c r="EC319" s="402"/>
      <c r="ED319" s="386"/>
      <c r="EE319" s="397"/>
      <c r="EF319" s="386"/>
      <c r="EG319" s="404"/>
      <c r="EH319" s="399"/>
      <c r="EI319" s="396"/>
      <c r="EJ319" s="397"/>
      <c r="EK319" s="400"/>
      <c r="EL319" s="403"/>
      <c r="EM319" s="401"/>
      <c r="EN319" s="393"/>
      <c r="EO319" s="402"/>
      <c r="EP319" s="386"/>
      <c r="EQ319" s="397"/>
      <c r="ER319" s="415"/>
      <c r="ES319" s="404"/>
      <c r="ET319" s="399"/>
      <c r="EU319" s="396"/>
      <c r="EV319" s="397"/>
      <c r="EW319" s="400"/>
      <c r="EX319" s="403"/>
      <c r="EY319" s="401"/>
      <c r="EZ319" s="393"/>
      <c r="FA319" s="402"/>
      <c r="FB319" s="386"/>
      <c r="FC319" s="397"/>
      <c r="FD319" s="386"/>
      <c r="FE319" s="404"/>
      <c r="FF319" s="399"/>
      <c r="FG319" s="396"/>
      <c r="FH319" s="397"/>
      <c r="FI319" s="400"/>
      <c r="FJ319" s="403"/>
      <c r="FK319" s="401"/>
      <c r="FL319" s="393"/>
      <c r="FM319" s="402"/>
      <c r="FN319" s="386"/>
      <c r="FO319" s="397"/>
      <c r="FP319" s="386"/>
      <c r="FQ319" s="404"/>
      <c r="FR319" s="388" t="str">
        <f t="shared" si="829"/>
        <v/>
      </c>
      <c r="FS319" s="396"/>
      <c r="FT319" s="397"/>
      <c r="FU319" s="400"/>
      <c r="FV319" s="403"/>
      <c r="FW319" s="401"/>
      <c r="FX319" s="393"/>
      <c r="FY319" s="402"/>
      <c r="FZ319" s="386"/>
      <c r="GA319" s="397"/>
      <c r="GB319" s="386"/>
      <c r="GC319" s="404"/>
      <c r="GD319" s="388" t="str">
        <f t="shared" si="830"/>
        <v/>
      </c>
      <c r="GE319" s="396"/>
      <c r="GF319" s="397"/>
      <c r="GG319" s="400"/>
      <c r="GH319" s="403"/>
      <c r="GI319" s="401"/>
      <c r="GJ319" s="393"/>
      <c r="GK319" s="402"/>
      <c r="GL319" s="386"/>
      <c r="GM319" s="397"/>
      <c r="GN319" s="386"/>
      <c r="GO319" s="404"/>
      <c r="GP319" s="388" t="str">
        <f t="shared" si="831"/>
        <v/>
      </c>
      <c r="GQ319" s="396"/>
      <c r="GR319" s="397"/>
      <c r="GS319" s="400"/>
      <c r="GT319" s="403"/>
      <c r="GU319" s="401"/>
      <c r="GV319" s="393"/>
      <c r="GW319" s="402"/>
      <c r="GX319" s="386"/>
      <c r="GY319" s="397"/>
      <c r="GZ319" s="386"/>
      <c r="HA319" s="404"/>
      <c r="HB319" s="388" t="str">
        <f t="shared" si="832"/>
        <v/>
      </c>
      <c r="HC319" s="396"/>
      <c r="HD319" s="397"/>
      <c r="HE319" s="400"/>
      <c r="HF319" s="403"/>
      <c r="HG319" s="401"/>
      <c r="HH319" s="393"/>
      <c r="HI319" s="402"/>
      <c r="HJ319" s="386"/>
      <c r="HK319" s="397"/>
      <c r="HL319" s="386"/>
      <c r="HM319" s="387" t="s">
        <v>292</v>
      </c>
      <c r="HN319" s="388" t="s">
        <v>292</v>
      </c>
      <c r="HO319" s="396"/>
      <c r="HP319" s="389"/>
      <c r="HQ319" s="390" t="s">
        <v>292</v>
      </c>
      <c r="HR319" s="391" t="s">
        <v>292</v>
      </c>
      <c r="HS319" s="392" t="s">
        <v>292</v>
      </c>
      <c r="HT319" s="393" t="s">
        <v>292</v>
      </c>
      <c r="HU319" s="394" t="s">
        <v>292</v>
      </c>
      <c r="HV319" s="386" t="s">
        <v>292</v>
      </c>
      <c r="HW319" s="395"/>
      <c r="HY319" s="387" t="s">
        <v>292</v>
      </c>
      <c r="HZ319" s="388" t="s">
        <v>292</v>
      </c>
      <c r="IA319" s="375"/>
      <c r="IB319" s="375"/>
      <c r="IC319" s="390" t="s">
        <v>292</v>
      </c>
      <c r="ID319" s="391" t="s">
        <v>292</v>
      </c>
      <c r="IE319" s="392" t="s">
        <v>292</v>
      </c>
      <c r="IF319" s="393" t="s">
        <v>292</v>
      </c>
      <c r="IG319" s="394" t="s">
        <v>292</v>
      </c>
      <c r="IH319" s="386" t="s">
        <v>292</v>
      </c>
      <c r="II319" s="395"/>
      <c r="IK319" s="387" t="s">
        <v>292</v>
      </c>
      <c r="IL319" s="388" t="s">
        <v>292</v>
      </c>
      <c r="IO319" s="390" t="s">
        <v>292</v>
      </c>
      <c r="IP319" s="391" t="s">
        <v>292</v>
      </c>
      <c r="IQ319" s="392" t="s">
        <v>292</v>
      </c>
      <c r="IR319" s="393" t="s">
        <v>292</v>
      </c>
      <c r="IS319" s="394" t="s">
        <v>292</v>
      </c>
      <c r="IT319" s="386" t="s">
        <v>292</v>
      </c>
      <c r="IU319" s="395"/>
      <c r="IV319" s="364" t="s">
        <v>292</v>
      </c>
      <c r="IW319" s="387">
        <f t="shared" ref="IW319" si="1115">IF(JA319="","",IW$3)</f>
        <v>43040</v>
      </c>
      <c r="IX319" s="388" t="str">
        <f t="shared" ref="IX319" si="1116">IF(JA319="","",IW$1)</f>
        <v>Abe III</v>
      </c>
      <c r="IY319" s="396">
        <v>42585</v>
      </c>
      <c r="IZ319" s="396">
        <f t="shared" ref="IZ319" si="1117">IF(JA319="","",IW$3)</f>
        <v>43040</v>
      </c>
      <c r="JA319" s="390" t="str">
        <f t="shared" ref="JA319" si="1118">IF(JH319="","",IF(ISNUMBER(SEARCH(":",JH319)),MID(JH319,FIND(":",JH319)+2,FIND("(",JH319)-FIND(":",JH319)-3),LEFT(JH319,FIND("(",JH319)-2)))</f>
        <v>Katsunobu Kato</v>
      </c>
      <c r="JB319" s="391" t="str">
        <f t="shared" ref="JB319" si="1119">IF(JH319="","",MID(JH319,FIND("(",JH319)+1,4))</f>
        <v>1955</v>
      </c>
      <c r="JC319" s="392" t="str">
        <f t="shared" ref="JC319" si="1120">IF(ISNUMBER(SEARCH("*female*",JH319)),"female",IF(ISNUMBER(SEARCH("*male*",JH319)),"male",""))</f>
        <v>male</v>
      </c>
      <c r="JD319" s="393" t="str">
        <f t="shared" ref="JD319" si="1121">IF(JH319="","",IF(ISERROR(MID(JH319,FIND("male,",JH319)+6,(FIND(")",JH319)-(FIND("male,",JH319)+6))))=TRUE,"missing/error",MID(JH319,FIND("male,",JH319)+6,(FIND(")",JH319)-(FIND("male,",JH319)+6)))))</f>
        <v>jp_ldp01</v>
      </c>
      <c r="JE319" s="394" t="str">
        <f t="shared" ref="JE319" si="1122">IF(JA319="","",(MID(JA319,(SEARCH("^^",SUBSTITUTE(JA319," ","^^",LEN(JA319)-LEN(SUBSTITUTE(JA319," ","")))))+1,99)&amp;"_"&amp;LEFT(JA319,FIND(" ",JA319)-1)&amp;"_"&amp;JB319))</f>
        <v>Kato_Katsunobu_1955</v>
      </c>
      <c r="JF319" s="386" t="str">
        <f t="shared" ref="JF319" si="1123">IF(JH319="","",IF((LEN(JH319)-LEN(SUBSTITUTE(JH319,"male","")))/LEN("male")&gt;1,"!",IF(RIGHT(JH319,1)=")","",IF(RIGHT(JH319,2)=") ","",IF(RIGHT(JH319,2)=").","","!!")))))</f>
        <v/>
      </c>
      <c r="JG319" s="395" t="s">
        <v>1878</v>
      </c>
      <c r="JH319" s="420" t="s">
        <v>2006</v>
      </c>
      <c r="JI319" s="387">
        <f t="shared" si="919"/>
        <v>44090</v>
      </c>
      <c r="JJ319" s="388" t="str">
        <f t="shared" si="920"/>
        <v>Abe IV</v>
      </c>
      <c r="JK319" s="419">
        <f t="shared" si="921"/>
        <v>43040</v>
      </c>
      <c r="JL319" s="396">
        <v>43375</v>
      </c>
      <c r="JM319" s="390" t="str">
        <f t="shared" si="923"/>
        <v>Katsunobu Kato</v>
      </c>
      <c r="JN319" s="391" t="str">
        <f t="shared" si="924"/>
        <v>1955</v>
      </c>
      <c r="JO319" s="392" t="str">
        <f t="shared" si="925"/>
        <v>male</v>
      </c>
      <c r="JP319" s="393" t="str">
        <f t="shared" si="926"/>
        <v>jp_ldp01</v>
      </c>
      <c r="JQ319" s="394" t="str">
        <f t="shared" si="927"/>
        <v>Kato_Katsunobu_1955</v>
      </c>
      <c r="JR319" s="386" t="str">
        <f t="shared" si="928"/>
        <v/>
      </c>
      <c r="JS319" s="395"/>
      <c r="JT319" s="420" t="s">
        <v>2006</v>
      </c>
      <c r="JU319" s="387">
        <f t="shared" si="870"/>
        <v>44196</v>
      </c>
      <c r="JV319" s="388" t="str">
        <f t="shared" si="871"/>
        <v>Suga I</v>
      </c>
      <c r="JW319" s="419">
        <f t="shared" si="872"/>
        <v>44090</v>
      </c>
      <c r="JX319" s="396">
        <f t="shared" si="873"/>
        <v>44196</v>
      </c>
      <c r="JY319" s="390" t="str">
        <f t="shared" si="874"/>
        <v>Norihisa Tamura</v>
      </c>
      <c r="JZ319" s="391" t="str">
        <f t="shared" si="875"/>
        <v>1964</v>
      </c>
      <c r="KA319" s="392" t="str">
        <f t="shared" si="876"/>
        <v>male</v>
      </c>
      <c r="KB319" s="393" t="str">
        <f t="shared" si="877"/>
        <v>jp_ldp01</v>
      </c>
      <c r="KC319" s="394" t="str">
        <f t="shared" si="878"/>
        <v>Tamura_Norihisa_1964</v>
      </c>
      <c r="KD319" s="386" t="str">
        <f t="shared" si="879"/>
        <v/>
      </c>
      <c r="KE319" s="395"/>
      <c r="KF319" s="420" t="s">
        <v>2083</v>
      </c>
      <c r="KG319" s="387" t="str">
        <f t="shared" si="849"/>
        <v/>
      </c>
      <c r="KH319" s="388" t="str">
        <f t="shared" si="850"/>
        <v/>
      </c>
      <c r="KI319" s="419" t="str">
        <f t="shared" si="851"/>
        <v/>
      </c>
      <c r="KJ319" s="396" t="str">
        <f t="shared" si="852"/>
        <v/>
      </c>
      <c r="KK319" s="390" t="str">
        <f t="shared" si="853"/>
        <v/>
      </c>
      <c r="KL319" s="391" t="str">
        <f t="shared" si="880"/>
        <v/>
      </c>
      <c r="KM319" s="392" t="str">
        <f t="shared" si="854"/>
        <v/>
      </c>
      <c r="KN319" s="393" t="str">
        <f t="shared" si="855"/>
        <v/>
      </c>
      <c r="KO319" s="394" t="str">
        <f t="shared" si="856"/>
        <v/>
      </c>
      <c r="KP319" s="386" t="str">
        <f t="shared" si="857"/>
        <v/>
      </c>
      <c r="KQ319" s="395"/>
    </row>
    <row r="320" spans="1:304" ht="13.5" customHeight="1">
      <c r="A320" s="385"/>
      <c r="B320" s="386" t="s">
        <v>1892</v>
      </c>
      <c r="E320" s="404"/>
      <c r="F320" s="399"/>
      <c r="G320" s="396"/>
      <c r="H320" s="397"/>
      <c r="I320" s="400"/>
      <c r="J320" s="403"/>
      <c r="K320" s="401"/>
      <c r="L320" s="393"/>
      <c r="M320" s="402"/>
      <c r="O320" s="397"/>
      <c r="Q320" s="404"/>
      <c r="R320" s="399"/>
      <c r="S320" s="396"/>
      <c r="T320" s="397"/>
      <c r="U320" s="400"/>
      <c r="V320" s="403"/>
      <c r="W320" s="401"/>
      <c r="X320" s="393"/>
      <c r="Y320" s="402"/>
      <c r="AA320" s="397"/>
      <c r="AB320" s="415"/>
      <c r="AC320" s="404"/>
      <c r="AD320" s="399"/>
      <c r="AE320" s="396"/>
      <c r="AF320" s="397"/>
      <c r="AG320" s="400"/>
      <c r="AH320" s="403"/>
      <c r="AI320" s="401"/>
      <c r="AJ320" s="393"/>
      <c r="AK320" s="402"/>
      <c r="AL320" s="386"/>
      <c r="AM320" s="397"/>
      <c r="AN320" s="386"/>
      <c r="AO320" s="404"/>
      <c r="AP320" s="399"/>
      <c r="AQ320" s="396"/>
      <c r="AR320" s="397"/>
      <c r="AS320" s="400"/>
      <c r="AT320" s="403"/>
      <c r="AU320" s="401"/>
      <c r="AV320" s="393"/>
      <c r="AW320" s="402"/>
      <c r="AX320" s="386"/>
      <c r="AY320" s="397"/>
      <c r="AZ320" s="386"/>
      <c r="BA320" s="404"/>
      <c r="BB320" s="399"/>
      <c r="BC320" s="396"/>
      <c r="BD320" s="397"/>
      <c r="BE320" s="400"/>
      <c r="BF320" s="403"/>
      <c r="BG320" s="401"/>
      <c r="BH320" s="393"/>
      <c r="BI320" s="402"/>
      <c r="BJ320" s="386"/>
      <c r="BK320" s="397"/>
      <c r="BL320" s="386"/>
      <c r="BM320" s="404"/>
      <c r="BN320" s="399"/>
      <c r="BO320" s="396"/>
      <c r="BP320" s="397"/>
      <c r="BQ320" s="400"/>
      <c r="BR320" s="403"/>
      <c r="BS320" s="401"/>
      <c r="BT320" s="393"/>
      <c r="BU320" s="402"/>
      <c r="BV320" s="386"/>
      <c r="BW320" s="397"/>
      <c r="BX320" s="386"/>
      <c r="BY320" s="404"/>
      <c r="BZ320" s="399"/>
      <c r="CA320" s="396"/>
      <c r="CB320" s="397"/>
      <c r="CC320" s="400"/>
      <c r="CD320" s="403"/>
      <c r="CE320" s="401"/>
      <c r="CF320" s="393"/>
      <c r="CG320" s="402"/>
      <c r="CH320" s="386"/>
      <c r="CI320" s="397"/>
      <c r="CJ320" s="386"/>
      <c r="CK320" s="404"/>
      <c r="CL320" s="399"/>
      <c r="CM320" s="396"/>
      <c r="CN320" s="397"/>
      <c r="CO320" s="400"/>
      <c r="CP320" s="403"/>
      <c r="CQ320" s="401"/>
      <c r="CR320" s="393"/>
      <c r="CS320" s="402"/>
      <c r="CT320" s="386"/>
      <c r="CU320" s="397"/>
      <c r="CV320" s="386"/>
      <c r="CW320" s="404"/>
      <c r="CX320" s="399"/>
      <c r="CY320" s="396"/>
      <c r="CZ320" s="397"/>
      <c r="DA320" s="400"/>
      <c r="DB320" s="403"/>
      <c r="DC320" s="401"/>
      <c r="DD320" s="393"/>
      <c r="DE320" s="402"/>
      <c r="DF320" s="386"/>
      <c r="DG320" s="397"/>
      <c r="DH320" s="386"/>
      <c r="DI320" s="404"/>
      <c r="DJ320" s="399"/>
      <c r="DK320" s="396"/>
      <c r="DL320" s="397"/>
      <c r="DM320" s="400"/>
      <c r="DN320" s="403"/>
      <c r="DO320" s="401"/>
      <c r="DP320" s="393"/>
      <c r="DQ320" s="402"/>
      <c r="DR320" s="386"/>
      <c r="DS320" s="397"/>
      <c r="DT320" s="386"/>
      <c r="DU320" s="404"/>
      <c r="DV320" s="399"/>
      <c r="DW320" s="396"/>
      <c r="DX320" s="397"/>
      <c r="DY320" s="400"/>
      <c r="DZ320" s="403"/>
      <c r="EA320" s="401"/>
      <c r="EB320" s="393"/>
      <c r="EC320" s="402"/>
      <c r="ED320" s="386"/>
      <c r="EE320" s="397"/>
      <c r="EF320" s="386"/>
      <c r="EG320" s="404"/>
      <c r="EH320" s="399"/>
      <c r="EI320" s="396"/>
      <c r="EJ320" s="397"/>
      <c r="EK320" s="400"/>
      <c r="EL320" s="403"/>
      <c r="EM320" s="401"/>
      <c r="EN320" s="393"/>
      <c r="EO320" s="402"/>
      <c r="EP320" s="386"/>
      <c r="EQ320" s="397"/>
      <c r="ER320" s="415"/>
      <c r="ES320" s="404"/>
      <c r="ET320" s="399"/>
      <c r="EU320" s="396"/>
      <c r="EV320" s="397"/>
      <c r="EW320" s="400"/>
      <c r="EX320" s="403"/>
      <c r="EY320" s="401"/>
      <c r="EZ320" s="393"/>
      <c r="FA320" s="402"/>
      <c r="FB320" s="386"/>
      <c r="FC320" s="397"/>
      <c r="FD320" s="386"/>
      <c r="FE320" s="404"/>
      <c r="FF320" s="399"/>
      <c r="FG320" s="396"/>
      <c r="FH320" s="397"/>
      <c r="FI320" s="400"/>
      <c r="FJ320" s="403"/>
      <c r="FK320" s="401"/>
      <c r="FL320" s="393"/>
      <c r="FM320" s="402"/>
      <c r="FN320" s="386"/>
      <c r="FO320" s="397"/>
      <c r="FP320" s="386"/>
      <c r="FQ320" s="404"/>
      <c r="FR320" s="388"/>
      <c r="FS320" s="396"/>
      <c r="FT320" s="397"/>
      <c r="FU320" s="400"/>
      <c r="FV320" s="403"/>
      <c r="FW320" s="401"/>
      <c r="FX320" s="393"/>
      <c r="FY320" s="402"/>
      <c r="FZ320" s="386"/>
      <c r="GA320" s="397"/>
      <c r="GB320" s="386"/>
      <c r="GC320" s="404"/>
      <c r="GD320" s="388"/>
      <c r="GE320" s="396"/>
      <c r="GF320" s="397"/>
      <c r="GG320" s="400"/>
      <c r="GH320" s="403"/>
      <c r="GI320" s="401"/>
      <c r="GJ320" s="393"/>
      <c r="GK320" s="402"/>
      <c r="GL320" s="386"/>
      <c r="GM320" s="397"/>
      <c r="GN320" s="386"/>
      <c r="GO320" s="404"/>
      <c r="GP320" s="388"/>
      <c r="GQ320" s="396"/>
      <c r="GR320" s="397"/>
      <c r="GS320" s="400"/>
      <c r="GT320" s="403"/>
      <c r="GU320" s="401"/>
      <c r="GV320" s="393"/>
      <c r="GW320" s="402"/>
      <c r="GX320" s="386"/>
      <c r="GY320" s="397"/>
      <c r="GZ320" s="386"/>
      <c r="HA320" s="404"/>
      <c r="HB320" s="388"/>
      <c r="HC320" s="396"/>
      <c r="HD320" s="397"/>
      <c r="HE320" s="400"/>
      <c r="HF320" s="403"/>
      <c r="HG320" s="401"/>
      <c r="HH320" s="393"/>
      <c r="HI320" s="402"/>
      <c r="HJ320" s="386"/>
      <c r="HK320" s="397"/>
      <c r="HL320" s="386"/>
      <c r="HM320" s="387"/>
      <c r="HN320" s="388"/>
      <c r="HO320" s="396"/>
      <c r="HP320" s="389"/>
      <c r="HQ320" s="390"/>
      <c r="HR320" s="391"/>
      <c r="HS320" s="392"/>
      <c r="HT320" s="393"/>
      <c r="HU320" s="394"/>
      <c r="HV320" s="386"/>
      <c r="HW320" s="395"/>
      <c r="HY320" s="387"/>
      <c r="HZ320" s="388"/>
      <c r="IA320" s="375"/>
      <c r="IB320" s="375"/>
      <c r="IC320" s="390"/>
      <c r="ID320" s="391"/>
      <c r="IE320" s="392"/>
      <c r="IF320" s="393"/>
      <c r="IG320" s="394"/>
      <c r="IH320" s="386"/>
      <c r="II320" s="395"/>
      <c r="IK320" s="387"/>
      <c r="IL320" s="388"/>
      <c r="IO320" s="390"/>
      <c r="IP320" s="391"/>
      <c r="IQ320" s="392"/>
      <c r="IR320" s="393"/>
      <c r="IS320" s="394"/>
      <c r="IT320" s="386"/>
      <c r="IU320" s="395"/>
      <c r="IW320" s="387"/>
      <c r="IX320" s="388"/>
      <c r="IY320" s="396"/>
      <c r="IZ320" s="396"/>
      <c r="JA320" s="390"/>
      <c r="JB320" s="391"/>
      <c r="JC320" s="392"/>
      <c r="JD320" s="393"/>
      <c r="JE320" s="394"/>
      <c r="JF320" s="386"/>
      <c r="JG320" s="395"/>
      <c r="JH320" s="420"/>
      <c r="JI320" s="387">
        <f t="shared" ref="JI320:JI321" si="1124">IF(JM320="","",JI$3)</f>
        <v>44090</v>
      </c>
      <c r="JJ320" s="388" t="str">
        <f t="shared" ref="JJ320:JJ321" si="1125">IF(JM320="","",JI$1)</f>
        <v>Abe IV</v>
      </c>
      <c r="JK320" s="419">
        <v>43375</v>
      </c>
      <c r="JL320" s="396">
        <v>43719</v>
      </c>
      <c r="JM320" s="390" t="str">
        <f t="shared" ref="JM320:JM321" si="1126">IF(JT320="","",IF(ISNUMBER(SEARCH(":",JT320)),MID(JT320,FIND(":",JT320)+2,FIND("(",JT320)-FIND(":",JT320)-3),LEFT(JT320,FIND("(",JT320)-2)))</f>
        <v>Takumi Nemoto</v>
      </c>
      <c r="JN320" s="391" t="str">
        <f t="shared" ref="JN320:JN321" si="1127">IF(JT320="","",MID(JT320,FIND("(",JT320)+1,4))</f>
        <v>1951</v>
      </c>
      <c r="JO320" s="392" t="str">
        <f t="shared" ref="JO320:JO321" si="1128">IF(ISNUMBER(SEARCH("*female*",JT320)),"female",IF(ISNUMBER(SEARCH("*male*",JT320)),"male",""))</f>
        <v>male</v>
      </c>
      <c r="JP320" s="393" t="str">
        <f t="shared" ref="JP320:JP321" si="1129">IF(JT320="","",IF(ISERROR(MID(JT320,FIND("male,",JT320)+6,(FIND(")",JT320)-(FIND("male,",JT320)+6))))=TRUE,"missing/error",MID(JT320,FIND("male,",JT320)+6,(FIND(")",JT320)-(FIND("male,",JT320)+6)))))</f>
        <v>jp_ldp01</v>
      </c>
      <c r="JQ320" s="394" t="str">
        <f t="shared" ref="JQ320:JQ321" si="1130">IF(JM320="","",(MID(JM320,(SEARCH("^^",SUBSTITUTE(JM320," ","^^",LEN(JM320)-LEN(SUBSTITUTE(JM320," ","")))))+1,99)&amp;"_"&amp;LEFT(JM320,FIND(" ",JM320)-1)&amp;"_"&amp;JN320))</f>
        <v>Nemoto_Takumi_1951</v>
      </c>
      <c r="JR320" s="386" t="str">
        <f t="shared" ref="JR320:JR321" si="1131">IF(JT320="","",IF((LEN(JT320)-LEN(SUBSTITUTE(JT320,"male","")))/LEN("male")&gt;1,"!",IF(RIGHT(JT320,1)=")","",IF(RIGHT(JT320,2)=") ","",IF(RIGHT(JT320,2)=").","","!!")))))</f>
        <v/>
      </c>
      <c r="JS320" s="395"/>
      <c r="JT320" s="420" t="s">
        <v>2033</v>
      </c>
      <c r="JU320" s="387" t="str">
        <f t="shared" si="870"/>
        <v/>
      </c>
      <c r="JV320" s="388" t="str">
        <f t="shared" si="871"/>
        <v/>
      </c>
      <c r="JW320" s="419" t="str">
        <f t="shared" si="872"/>
        <v/>
      </c>
      <c r="JX320" s="396" t="str">
        <f t="shared" si="873"/>
        <v/>
      </c>
      <c r="JY320" s="390" t="str">
        <f t="shared" si="874"/>
        <v/>
      </c>
      <c r="JZ320" s="391" t="str">
        <f t="shared" si="875"/>
        <v/>
      </c>
      <c r="KA320" s="392" t="str">
        <f t="shared" si="876"/>
        <v/>
      </c>
      <c r="KB320" s="393" t="str">
        <f t="shared" si="877"/>
        <v/>
      </c>
      <c r="KC320" s="394" t="str">
        <f t="shared" si="878"/>
        <v/>
      </c>
      <c r="KD320" s="386" t="str">
        <f t="shared" si="879"/>
        <v/>
      </c>
      <c r="KE320" s="395"/>
      <c r="KG320" s="387" t="str">
        <f t="shared" si="849"/>
        <v/>
      </c>
      <c r="KH320" s="388" t="str">
        <f t="shared" si="850"/>
        <v/>
      </c>
      <c r="KI320" s="419" t="str">
        <f t="shared" si="851"/>
        <v/>
      </c>
      <c r="KJ320" s="396" t="str">
        <f t="shared" si="852"/>
        <v/>
      </c>
      <c r="KK320" s="390" t="str">
        <f t="shared" si="853"/>
        <v/>
      </c>
      <c r="KL320" s="391" t="str">
        <f t="shared" si="880"/>
        <v/>
      </c>
      <c r="KM320" s="392" t="str">
        <f t="shared" si="854"/>
        <v/>
      </c>
      <c r="KN320" s="393" t="str">
        <f t="shared" si="855"/>
        <v/>
      </c>
      <c r="KO320" s="394" t="str">
        <f t="shared" si="856"/>
        <v/>
      </c>
      <c r="KP320" s="386" t="str">
        <f t="shared" si="857"/>
        <v/>
      </c>
      <c r="KQ320" s="395"/>
    </row>
    <row r="321" spans="1:303" ht="13.5" customHeight="1">
      <c r="A321" s="385"/>
      <c r="B321" s="386" t="s">
        <v>1892</v>
      </c>
      <c r="E321" s="404"/>
      <c r="F321" s="399"/>
      <c r="G321" s="396"/>
      <c r="H321" s="397"/>
      <c r="I321" s="400"/>
      <c r="J321" s="403"/>
      <c r="K321" s="401"/>
      <c r="L321" s="393"/>
      <c r="M321" s="402"/>
      <c r="O321" s="397"/>
      <c r="Q321" s="404"/>
      <c r="R321" s="399"/>
      <c r="S321" s="396"/>
      <c r="T321" s="397"/>
      <c r="U321" s="400"/>
      <c r="V321" s="403"/>
      <c r="W321" s="401"/>
      <c r="X321" s="393"/>
      <c r="Y321" s="402"/>
      <c r="AA321" s="397"/>
      <c r="AB321" s="415"/>
      <c r="AC321" s="404"/>
      <c r="AD321" s="399"/>
      <c r="AE321" s="396"/>
      <c r="AF321" s="397"/>
      <c r="AG321" s="400"/>
      <c r="AH321" s="403"/>
      <c r="AI321" s="401"/>
      <c r="AJ321" s="393"/>
      <c r="AK321" s="402"/>
      <c r="AL321" s="386"/>
      <c r="AM321" s="397"/>
      <c r="AN321" s="386"/>
      <c r="AO321" s="404"/>
      <c r="AP321" s="399"/>
      <c r="AQ321" s="396"/>
      <c r="AR321" s="397"/>
      <c r="AS321" s="400"/>
      <c r="AT321" s="403"/>
      <c r="AU321" s="401"/>
      <c r="AV321" s="393"/>
      <c r="AW321" s="402"/>
      <c r="AX321" s="386"/>
      <c r="AY321" s="397"/>
      <c r="AZ321" s="386"/>
      <c r="BA321" s="404"/>
      <c r="BB321" s="399"/>
      <c r="BC321" s="396"/>
      <c r="BD321" s="397"/>
      <c r="BE321" s="400"/>
      <c r="BF321" s="403"/>
      <c r="BG321" s="401"/>
      <c r="BH321" s="393"/>
      <c r="BI321" s="402"/>
      <c r="BJ321" s="386"/>
      <c r="BK321" s="397"/>
      <c r="BL321" s="386"/>
      <c r="BM321" s="404"/>
      <c r="BN321" s="399"/>
      <c r="BO321" s="396"/>
      <c r="BP321" s="397"/>
      <c r="BQ321" s="400"/>
      <c r="BR321" s="403"/>
      <c r="BS321" s="401"/>
      <c r="BT321" s="393"/>
      <c r="BU321" s="402"/>
      <c r="BV321" s="386"/>
      <c r="BW321" s="397"/>
      <c r="BX321" s="386"/>
      <c r="BY321" s="404"/>
      <c r="BZ321" s="399"/>
      <c r="CA321" s="396"/>
      <c r="CB321" s="397"/>
      <c r="CC321" s="400"/>
      <c r="CD321" s="403"/>
      <c r="CE321" s="401"/>
      <c r="CF321" s="393"/>
      <c r="CG321" s="402"/>
      <c r="CH321" s="386"/>
      <c r="CI321" s="397"/>
      <c r="CJ321" s="386"/>
      <c r="CK321" s="404"/>
      <c r="CL321" s="399"/>
      <c r="CM321" s="396"/>
      <c r="CN321" s="397"/>
      <c r="CO321" s="400"/>
      <c r="CP321" s="403"/>
      <c r="CQ321" s="401"/>
      <c r="CR321" s="393"/>
      <c r="CS321" s="402"/>
      <c r="CT321" s="386"/>
      <c r="CU321" s="397"/>
      <c r="CV321" s="386"/>
      <c r="CW321" s="404"/>
      <c r="CX321" s="399"/>
      <c r="CY321" s="396"/>
      <c r="CZ321" s="397"/>
      <c r="DA321" s="400"/>
      <c r="DB321" s="403"/>
      <c r="DC321" s="401"/>
      <c r="DD321" s="393"/>
      <c r="DE321" s="402"/>
      <c r="DF321" s="386"/>
      <c r="DG321" s="397"/>
      <c r="DH321" s="386"/>
      <c r="DI321" s="404"/>
      <c r="DJ321" s="399"/>
      <c r="DK321" s="396"/>
      <c r="DL321" s="397"/>
      <c r="DM321" s="400"/>
      <c r="DN321" s="403"/>
      <c r="DO321" s="401"/>
      <c r="DP321" s="393"/>
      <c r="DQ321" s="402"/>
      <c r="DR321" s="386"/>
      <c r="DS321" s="397"/>
      <c r="DT321" s="386"/>
      <c r="DU321" s="404"/>
      <c r="DV321" s="399"/>
      <c r="DW321" s="396"/>
      <c r="DX321" s="397"/>
      <c r="DY321" s="400"/>
      <c r="DZ321" s="403"/>
      <c r="EA321" s="401"/>
      <c r="EB321" s="393"/>
      <c r="EC321" s="402"/>
      <c r="ED321" s="386"/>
      <c r="EE321" s="397"/>
      <c r="EF321" s="386"/>
      <c r="EG321" s="404"/>
      <c r="EH321" s="399"/>
      <c r="EI321" s="396"/>
      <c r="EJ321" s="397"/>
      <c r="EK321" s="400"/>
      <c r="EL321" s="403"/>
      <c r="EM321" s="401"/>
      <c r="EN321" s="393"/>
      <c r="EO321" s="402"/>
      <c r="EP321" s="386"/>
      <c r="EQ321" s="397"/>
      <c r="ER321" s="415"/>
      <c r="ES321" s="404"/>
      <c r="ET321" s="399"/>
      <c r="EU321" s="396"/>
      <c r="EV321" s="397"/>
      <c r="EW321" s="400"/>
      <c r="EX321" s="403"/>
      <c r="EY321" s="401"/>
      <c r="EZ321" s="393"/>
      <c r="FA321" s="402"/>
      <c r="FB321" s="386"/>
      <c r="FC321" s="397"/>
      <c r="FD321" s="386"/>
      <c r="FE321" s="404"/>
      <c r="FF321" s="399"/>
      <c r="FG321" s="396"/>
      <c r="FH321" s="397"/>
      <c r="FI321" s="400"/>
      <c r="FJ321" s="403"/>
      <c r="FK321" s="401"/>
      <c r="FL321" s="393"/>
      <c r="FM321" s="402"/>
      <c r="FN321" s="386"/>
      <c r="FO321" s="397"/>
      <c r="FP321" s="386"/>
      <c r="FQ321" s="404"/>
      <c r="FR321" s="388"/>
      <c r="FS321" s="396"/>
      <c r="FT321" s="397"/>
      <c r="FU321" s="400"/>
      <c r="FV321" s="403"/>
      <c r="FW321" s="401"/>
      <c r="FX321" s="393"/>
      <c r="FY321" s="402"/>
      <c r="FZ321" s="386"/>
      <c r="GA321" s="397"/>
      <c r="GB321" s="386"/>
      <c r="GC321" s="404"/>
      <c r="GD321" s="388"/>
      <c r="GE321" s="396"/>
      <c r="GF321" s="397"/>
      <c r="GG321" s="400"/>
      <c r="GH321" s="403"/>
      <c r="GI321" s="401"/>
      <c r="GJ321" s="393"/>
      <c r="GK321" s="402"/>
      <c r="GL321" s="386"/>
      <c r="GM321" s="397"/>
      <c r="GN321" s="386"/>
      <c r="GO321" s="404"/>
      <c r="GP321" s="388"/>
      <c r="GQ321" s="396"/>
      <c r="GR321" s="397"/>
      <c r="GS321" s="400"/>
      <c r="GT321" s="403"/>
      <c r="GU321" s="401"/>
      <c r="GV321" s="393"/>
      <c r="GW321" s="402"/>
      <c r="GX321" s="386"/>
      <c r="GY321" s="397"/>
      <c r="GZ321" s="386"/>
      <c r="HA321" s="404"/>
      <c r="HB321" s="388"/>
      <c r="HC321" s="396"/>
      <c r="HD321" s="397"/>
      <c r="HE321" s="400"/>
      <c r="HF321" s="403"/>
      <c r="HG321" s="401"/>
      <c r="HH321" s="393"/>
      <c r="HI321" s="402"/>
      <c r="HJ321" s="386"/>
      <c r="HK321" s="397"/>
      <c r="HL321" s="386"/>
      <c r="HM321" s="387"/>
      <c r="HN321" s="388"/>
      <c r="HO321" s="396"/>
      <c r="HP321" s="389"/>
      <c r="HQ321" s="390"/>
      <c r="HR321" s="391"/>
      <c r="HS321" s="392"/>
      <c r="HT321" s="393"/>
      <c r="HU321" s="394"/>
      <c r="HV321" s="386"/>
      <c r="HW321" s="395"/>
      <c r="HY321" s="387"/>
      <c r="HZ321" s="388"/>
      <c r="IA321" s="375"/>
      <c r="IB321" s="375"/>
      <c r="IC321" s="390"/>
      <c r="ID321" s="391"/>
      <c r="IE321" s="392"/>
      <c r="IF321" s="393"/>
      <c r="IG321" s="394"/>
      <c r="IH321" s="386"/>
      <c r="II321" s="395"/>
      <c r="IK321" s="387"/>
      <c r="IL321" s="388"/>
      <c r="IO321" s="390"/>
      <c r="IP321" s="391"/>
      <c r="IQ321" s="392"/>
      <c r="IR321" s="393"/>
      <c r="IS321" s="394"/>
      <c r="IT321" s="386"/>
      <c r="IU321" s="395"/>
      <c r="IW321" s="387"/>
      <c r="IX321" s="388"/>
      <c r="IY321" s="396"/>
      <c r="IZ321" s="396"/>
      <c r="JA321" s="390"/>
      <c r="JB321" s="391"/>
      <c r="JC321" s="392"/>
      <c r="JD321" s="393"/>
      <c r="JE321" s="394"/>
      <c r="JF321" s="386"/>
      <c r="JG321" s="395"/>
      <c r="JH321" s="420"/>
      <c r="JI321" s="387">
        <f t="shared" si="1124"/>
        <v>44090</v>
      </c>
      <c r="JJ321" s="388" t="str">
        <f t="shared" si="1125"/>
        <v>Abe IV</v>
      </c>
      <c r="JK321" s="396">
        <v>43719</v>
      </c>
      <c r="JL321" s="396">
        <f t="shared" ref="JL321" si="1132">IF(JM321="","",JI$3)</f>
        <v>44090</v>
      </c>
      <c r="JM321" s="390" t="str">
        <f t="shared" si="1126"/>
        <v>Katsunobu Kato</v>
      </c>
      <c r="JN321" s="391" t="str">
        <f t="shared" si="1127"/>
        <v>1955</v>
      </c>
      <c r="JO321" s="392" t="str">
        <f t="shared" si="1128"/>
        <v>male</v>
      </c>
      <c r="JP321" s="393" t="str">
        <f t="shared" si="1129"/>
        <v>jp_ldp01</v>
      </c>
      <c r="JQ321" s="394" t="str">
        <f t="shared" si="1130"/>
        <v>Kato_Katsunobu_1955</v>
      </c>
      <c r="JR321" s="386" t="str">
        <f t="shared" si="1131"/>
        <v/>
      </c>
      <c r="JS321" s="395"/>
      <c r="JT321" s="420" t="s">
        <v>2006</v>
      </c>
      <c r="JU321" s="387" t="str">
        <f t="shared" si="870"/>
        <v/>
      </c>
      <c r="JV321" s="388" t="str">
        <f t="shared" si="871"/>
        <v/>
      </c>
      <c r="JW321" s="419" t="str">
        <f t="shared" si="872"/>
        <v/>
      </c>
      <c r="JX321" s="396" t="str">
        <f t="shared" si="873"/>
        <v/>
      </c>
      <c r="JY321" s="390" t="str">
        <f t="shared" si="874"/>
        <v/>
      </c>
      <c r="JZ321" s="391" t="str">
        <f t="shared" si="875"/>
        <v/>
      </c>
      <c r="KA321" s="392" t="str">
        <f t="shared" si="876"/>
        <v/>
      </c>
      <c r="KB321" s="393" t="str">
        <f t="shared" si="877"/>
        <v/>
      </c>
      <c r="KC321" s="394" t="str">
        <f t="shared" si="878"/>
        <v/>
      </c>
      <c r="KD321" s="386" t="str">
        <f t="shared" si="879"/>
        <v/>
      </c>
      <c r="KE321" s="395"/>
      <c r="KG321" s="387" t="str">
        <f t="shared" si="849"/>
        <v/>
      </c>
      <c r="KH321" s="388" t="str">
        <f t="shared" si="850"/>
        <v/>
      </c>
      <c r="KI321" s="419" t="str">
        <f t="shared" si="851"/>
        <v/>
      </c>
      <c r="KJ321" s="396" t="str">
        <f t="shared" si="852"/>
        <v/>
      </c>
      <c r="KK321" s="390" t="str">
        <f t="shared" si="853"/>
        <v/>
      </c>
      <c r="KL321" s="391" t="str">
        <f t="shared" si="880"/>
        <v/>
      </c>
      <c r="KM321" s="392" t="str">
        <f t="shared" si="854"/>
        <v/>
      </c>
      <c r="KN321" s="393" t="str">
        <f t="shared" si="855"/>
        <v/>
      </c>
      <c r="KO321" s="394" t="str">
        <f t="shared" si="856"/>
        <v/>
      </c>
      <c r="KP321" s="386" t="str">
        <f t="shared" si="857"/>
        <v/>
      </c>
      <c r="KQ321" s="395"/>
    </row>
    <row r="322" spans="1:303" ht="13.5" customHeight="1">
      <c r="A322" s="385"/>
      <c r="B322" s="386" t="s">
        <v>2020</v>
      </c>
      <c r="E322" s="404"/>
      <c r="F322" s="399"/>
      <c r="G322" s="396"/>
      <c r="H322" s="397"/>
      <c r="I322" s="400"/>
      <c r="J322" s="403"/>
      <c r="K322" s="401"/>
      <c r="L322" s="393"/>
      <c r="M322" s="402"/>
      <c r="O322" s="397"/>
      <c r="Q322" s="404"/>
      <c r="R322" s="399"/>
      <c r="S322" s="396"/>
      <c r="T322" s="397"/>
      <c r="U322" s="400"/>
      <c r="V322" s="403"/>
      <c r="W322" s="401"/>
      <c r="X322" s="393"/>
      <c r="Y322" s="402"/>
      <c r="AA322" s="397"/>
      <c r="AB322" s="415"/>
      <c r="AC322" s="404"/>
      <c r="AD322" s="399"/>
      <c r="AE322" s="396"/>
      <c r="AF322" s="397"/>
      <c r="AG322" s="400"/>
      <c r="AH322" s="403"/>
      <c r="AI322" s="401"/>
      <c r="AJ322" s="393"/>
      <c r="AK322" s="402"/>
      <c r="AL322" s="386"/>
      <c r="AM322" s="397"/>
      <c r="AN322" s="386"/>
      <c r="AO322" s="404"/>
      <c r="AP322" s="399"/>
      <c r="AQ322" s="396"/>
      <c r="AR322" s="397"/>
      <c r="AS322" s="400"/>
      <c r="AT322" s="403"/>
      <c r="AU322" s="401"/>
      <c r="AV322" s="393"/>
      <c r="AW322" s="402"/>
      <c r="AX322" s="386"/>
      <c r="AY322" s="397"/>
      <c r="AZ322" s="386"/>
      <c r="BA322" s="404"/>
      <c r="BB322" s="399"/>
      <c r="BC322" s="396"/>
      <c r="BD322" s="397"/>
      <c r="BE322" s="400"/>
      <c r="BF322" s="403"/>
      <c r="BG322" s="401"/>
      <c r="BH322" s="393"/>
      <c r="BI322" s="402"/>
      <c r="BJ322" s="386"/>
      <c r="BK322" s="397"/>
      <c r="BL322" s="386"/>
      <c r="BM322" s="404"/>
      <c r="BN322" s="399"/>
      <c r="BO322" s="396"/>
      <c r="BP322" s="397"/>
      <c r="BQ322" s="400"/>
      <c r="BR322" s="403"/>
      <c r="BS322" s="401"/>
      <c r="BT322" s="393"/>
      <c r="BU322" s="402"/>
      <c r="BV322" s="386"/>
      <c r="BW322" s="397"/>
      <c r="BX322" s="386"/>
      <c r="BY322" s="404"/>
      <c r="BZ322" s="399"/>
      <c r="CA322" s="396"/>
      <c r="CB322" s="397"/>
      <c r="CC322" s="400"/>
      <c r="CD322" s="403"/>
      <c r="CE322" s="401"/>
      <c r="CF322" s="393"/>
      <c r="CG322" s="402"/>
      <c r="CH322" s="386"/>
      <c r="CI322" s="397"/>
      <c r="CJ322" s="386"/>
      <c r="CK322" s="404"/>
      <c r="CL322" s="399"/>
      <c r="CM322" s="396"/>
      <c r="CN322" s="397"/>
      <c r="CO322" s="400"/>
      <c r="CP322" s="403"/>
      <c r="CQ322" s="401"/>
      <c r="CR322" s="393"/>
      <c r="CS322" s="402"/>
      <c r="CT322" s="386"/>
      <c r="CU322" s="397"/>
      <c r="CV322" s="386"/>
      <c r="CW322" s="404"/>
      <c r="CX322" s="399"/>
      <c r="CY322" s="396"/>
      <c r="CZ322" s="397"/>
      <c r="DA322" s="400"/>
      <c r="DB322" s="403"/>
      <c r="DC322" s="401"/>
      <c r="DD322" s="393"/>
      <c r="DE322" s="402"/>
      <c r="DF322" s="386"/>
      <c r="DG322" s="397"/>
      <c r="DH322" s="386"/>
      <c r="DI322" s="404"/>
      <c r="DJ322" s="399"/>
      <c r="DK322" s="396"/>
      <c r="DL322" s="397"/>
      <c r="DM322" s="400"/>
      <c r="DN322" s="403"/>
      <c r="DO322" s="401"/>
      <c r="DP322" s="393"/>
      <c r="DQ322" s="402"/>
      <c r="DR322" s="386"/>
      <c r="DS322" s="397"/>
      <c r="DT322" s="386"/>
      <c r="DU322" s="404"/>
      <c r="DV322" s="399"/>
      <c r="DW322" s="396"/>
      <c r="DX322" s="397"/>
      <c r="DY322" s="400"/>
      <c r="DZ322" s="403"/>
      <c r="EA322" s="401"/>
      <c r="EB322" s="393"/>
      <c r="EC322" s="402"/>
      <c r="ED322" s="386"/>
      <c r="EE322" s="397"/>
      <c r="EF322" s="386"/>
      <c r="EG322" s="404"/>
      <c r="EH322" s="399"/>
      <c r="EI322" s="396"/>
      <c r="EJ322" s="397"/>
      <c r="EK322" s="400"/>
      <c r="EL322" s="403"/>
      <c r="EM322" s="401"/>
      <c r="EN322" s="393"/>
      <c r="EO322" s="402"/>
      <c r="EP322" s="386"/>
      <c r="EQ322" s="397"/>
      <c r="ER322" s="415"/>
      <c r="ES322" s="404"/>
      <c r="ET322" s="399"/>
      <c r="EU322" s="396"/>
      <c r="EV322" s="397"/>
      <c r="EW322" s="400"/>
      <c r="EX322" s="403"/>
      <c r="EY322" s="401"/>
      <c r="EZ322" s="393"/>
      <c r="FA322" s="402"/>
      <c r="FB322" s="386"/>
      <c r="FC322" s="397"/>
      <c r="FD322" s="386"/>
      <c r="FE322" s="404"/>
      <c r="FF322" s="399"/>
      <c r="FG322" s="396"/>
      <c r="FH322" s="397"/>
      <c r="FI322" s="400"/>
      <c r="FJ322" s="403"/>
      <c r="FK322" s="401"/>
      <c r="FL322" s="393"/>
      <c r="FM322" s="402"/>
      <c r="FN322" s="386"/>
      <c r="FO322" s="397"/>
      <c r="FP322" s="386"/>
      <c r="FQ322" s="404"/>
      <c r="FR322" s="388" t="str">
        <f t="shared" si="829"/>
        <v/>
      </c>
      <c r="FS322" s="396"/>
      <c r="FT322" s="397"/>
      <c r="FU322" s="400"/>
      <c r="FV322" s="403"/>
      <c r="FW322" s="401"/>
      <c r="FX322" s="393"/>
      <c r="FY322" s="402"/>
      <c r="FZ322" s="386"/>
      <c r="GA322" s="397"/>
      <c r="GB322" s="386"/>
      <c r="GC322" s="404"/>
      <c r="GD322" s="388" t="str">
        <f t="shared" si="830"/>
        <v/>
      </c>
      <c r="GE322" s="396"/>
      <c r="GF322" s="397"/>
      <c r="GG322" s="400"/>
      <c r="GH322" s="403"/>
      <c r="GI322" s="401"/>
      <c r="GJ322" s="393"/>
      <c r="GK322" s="402"/>
      <c r="GL322" s="386"/>
      <c r="GM322" s="397"/>
      <c r="GN322" s="386"/>
      <c r="GO322" s="404"/>
      <c r="GP322" s="388" t="str">
        <f t="shared" si="831"/>
        <v/>
      </c>
      <c r="GQ322" s="396"/>
      <c r="GR322" s="397"/>
      <c r="GS322" s="400"/>
      <c r="GT322" s="403"/>
      <c r="GU322" s="401"/>
      <c r="GV322" s="393"/>
      <c r="GW322" s="402"/>
      <c r="GX322" s="386"/>
      <c r="GY322" s="397"/>
      <c r="GZ322" s="386"/>
      <c r="HA322" s="404"/>
      <c r="HB322" s="388" t="str">
        <f t="shared" si="832"/>
        <v/>
      </c>
      <c r="HC322" s="396"/>
      <c r="HD322" s="397"/>
      <c r="HE322" s="400"/>
      <c r="HF322" s="403"/>
      <c r="HG322" s="401"/>
      <c r="HH322" s="393"/>
      <c r="HI322" s="402"/>
      <c r="HJ322" s="386"/>
      <c r="HK322" s="397"/>
      <c r="HL322" s="386"/>
      <c r="HM322" s="387" t="s">
        <v>292</v>
      </c>
      <c r="HN322" s="388" t="s">
        <v>292</v>
      </c>
      <c r="HO322" s="396"/>
      <c r="HP322" s="389"/>
      <c r="HQ322" s="390" t="s">
        <v>292</v>
      </c>
      <c r="HR322" s="391" t="s">
        <v>292</v>
      </c>
      <c r="HS322" s="392" t="s">
        <v>292</v>
      </c>
      <c r="HT322" s="393" t="s">
        <v>292</v>
      </c>
      <c r="HU322" s="394" t="s">
        <v>292</v>
      </c>
      <c r="HV322" s="386" t="s">
        <v>292</v>
      </c>
      <c r="HW322" s="395"/>
      <c r="HY322" s="387" t="s">
        <v>292</v>
      </c>
      <c r="HZ322" s="388" t="s">
        <v>292</v>
      </c>
      <c r="IA322" s="375"/>
      <c r="IB322" s="375"/>
      <c r="IC322" s="390" t="s">
        <v>292</v>
      </c>
      <c r="ID322" s="391" t="s">
        <v>292</v>
      </c>
      <c r="IE322" s="392" t="s">
        <v>292</v>
      </c>
      <c r="IF322" s="393" t="s">
        <v>292</v>
      </c>
      <c r="IG322" s="394" t="s">
        <v>292</v>
      </c>
      <c r="IH322" s="386" t="s">
        <v>292</v>
      </c>
      <c r="II322" s="395"/>
      <c r="IK322" s="387" t="s">
        <v>292</v>
      </c>
      <c r="IL322" s="388" t="s">
        <v>292</v>
      </c>
      <c r="IO322" s="390" t="s">
        <v>292</v>
      </c>
      <c r="IP322" s="391" t="s">
        <v>292</v>
      </c>
      <c r="IQ322" s="392" t="s">
        <v>292</v>
      </c>
      <c r="IR322" s="393" t="s">
        <v>292</v>
      </c>
      <c r="IS322" s="394" t="s">
        <v>292</v>
      </c>
      <c r="IT322" s="386" t="s">
        <v>292</v>
      </c>
      <c r="IU322" s="395"/>
      <c r="IV322" s="364" t="s">
        <v>292</v>
      </c>
      <c r="IW322" s="387">
        <f t="shared" si="704"/>
        <v>43040</v>
      </c>
      <c r="IX322" s="388" t="str">
        <f t="shared" si="705"/>
        <v>Abe III</v>
      </c>
      <c r="IY322" s="419">
        <v>42950</v>
      </c>
      <c r="IZ322" s="396">
        <f t="shared" si="707"/>
        <v>43040</v>
      </c>
      <c r="JA322" s="390" t="str">
        <f t="shared" si="708"/>
        <v>Toshimitsu Motegi</v>
      </c>
      <c r="JB322" s="391" t="str">
        <f t="shared" si="709"/>
        <v>1955</v>
      </c>
      <c r="JC322" s="392" t="str">
        <f t="shared" si="710"/>
        <v>male</v>
      </c>
      <c r="JD322" s="393" t="str">
        <f t="shared" si="711"/>
        <v>jp_ldp01</v>
      </c>
      <c r="JE322" s="394" t="str">
        <f t="shared" si="1059"/>
        <v>Motegi_Toshimitsu_1955</v>
      </c>
      <c r="JF322" s="386" t="str">
        <f t="shared" si="712"/>
        <v/>
      </c>
      <c r="JG322" s="395"/>
      <c r="JH322" s="420" t="s">
        <v>2017</v>
      </c>
      <c r="JI322" s="387">
        <f t="shared" si="919"/>
        <v>44090</v>
      </c>
      <c r="JJ322" s="388" t="str">
        <f t="shared" si="920"/>
        <v>Abe IV</v>
      </c>
      <c r="JK322" s="419">
        <f t="shared" si="921"/>
        <v>43040</v>
      </c>
      <c r="JL322" s="396">
        <v>43375</v>
      </c>
      <c r="JM322" s="390" t="str">
        <f t="shared" si="923"/>
        <v>Toshimitsu Motegi</v>
      </c>
      <c r="JN322" s="391" t="str">
        <f t="shared" si="924"/>
        <v>1955</v>
      </c>
      <c r="JO322" s="392" t="str">
        <f t="shared" si="925"/>
        <v>male</v>
      </c>
      <c r="JP322" s="393" t="str">
        <f t="shared" si="926"/>
        <v>jp_ldp01</v>
      </c>
      <c r="JQ322" s="394" t="str">
        <f t="shared" si="927"/>
        <v>Motegi_Toshimitsu_1955</v>
      </c>
      <c r="JR322" s="386" t="str">
        <f t="shared" si="928"/>
        <v/>
      </c>
      <c r="JS322" s="395" t="s">
        <v>2042</v>
      </c>
      <c r="JT322" s="42" t="s">
        <v>2017</v>
      </c>
      <c r="JU322" s="387" t="str">
        <f t="shared" si="870"/>
        <v/>
      </c>
      <c r="JV322" s="388" t="str">
        <f t="shared" si="871"/>
        <v/>
      </c>
      <c r="JW322" s="419" t="str">
        <f t="shared" si="872"/>
        <v/>
      </c>
      <c r="JX322" s="396" t="str">
        <f t="shared" si="873"/>
        <v/>
      </c>
      <c r="JY322" s="390" t="str">
        <f t="shared" si="874"/>
        <v/>
      </c>
      <c r="JZ322" s="391" t="str">
        <f t="shared" si="875"/>
        <v/>
      </c>
      <c r="KA322" s="392" t="str">
        <f t="shared" si="876"/>
        <v/>
      </c>
      <c r="KB322" s="393" t="str">
        <f t="shared" si="877"/>
        <v/>
      </c>
      <c r="KC322" s="394" t="str">
        <f t="shared" si="878"/>
        <v/>
      </c>
      <c r="KD322" s="386" t="str">
        <f t="shared" si="879"/>
        <v/>
      </c>
      <c r="KE322" s="395"/>
      <c r="KG322" s="387" t="str">
        <f t="shared" si="849"/>
        <v/>
      </c>
      <c r="KH322" s="388" t="str">
        <f t="shared" si="850"/>
        <v/>
      </c>
      <c r="KI322" s="419" t="str">
        <f t="shared" si="851"/>
        <v/>
      </c>
      <c r="KJ322" s="396" t="str">
        <f t="shared" si="852"/>
        <v/>
      </c>
      <c r="KK322" s="390" t="str">
        <f t="shared" si="853"/>
        <v/>
      </c>
      <c r="KL322" s="391" t="str">
        <f t="shared" si="880"/>
        <v/>
      </c>
      <c r="KM322" s="392" t="str">
        <f t="shared" si="854"/>
        <v/>
      </c>
      <c r="KN322" s="393" t="str">
        <f t="shared" si="855"/>
        <v/>
      </c>
      <c r="KO322" s="394" t="str">
        <f t="shared" si="856"/>
        <v/>
      </c>
      <c r="KP322" s="386" t="str">
        <f t="shared" si="857"/>
        <v/>
      </c>
      <c r="KQ322" s="395"/>
    </row>
    <row r="323" spans="1:303" ht="13.5" customHeight="1">
      <c r="A323" s="385"/>
      <c r="B323" s="386" t="s">
        <v>2021</v>
      </c>
      <c r="E323" s="404"/>
      <c r="F323" s="399"/>
      <c r="G323" s="396"/>
      <c r="H323" s="397"/>
      <c r="I323" s="400"/>
      <c r="J323" s="403"/>
      <c r="K323" s="401"/>
      <c r="L323" s="393"/>
      <c r="M323" s="402"/>
      <c r="O323" s="397"/>
      <c r="Q323" s="404"/>
      <c r="R323" s="399"/>
      <c r="S323" s="396"/>
      <c r="T323" s="397"/>
      <c r="U323" s="400"/>
      <c r="V323" s="403"/>
      <c r="W323" s="401"/>
      <c r="X323" s="393"/>
      <c r="Y323" s="402"/>
      <c r="AA323" s="397"/>
      <c r="AB323" s="415"/>
      <c r="AC323" s="404"/>
      <c r="AD323" s="399"/>
      <c r="AE323" s="396"/>
      <c r="AF323" s="397"/>
      <c r="AG323" s="400"/>
      <c r="AH323" s="403"/>
      <c r="AI323" s="401"/>
      <c r="AJ323" s="393"/>
      <c r="AK323" s="402"/>
      <c r="AL323" s="386"/>
      <c r="AM323" s="397"/>
      <c r="AN323" s="386"/>
      <c r="AO323" s="404"/>
      <c r="AP323" s="399"/>
      <c r="AQ323" s="396"/>
      <c r="AR323" s="397"/>
      <c r="AS323" s="400"/>
      <c r="AT323" s="403"/>
      <c r="AU323" s="401"/>
      <c r="AV323" s="393"/>
      <c r="AW323" s="402"/>
      <c r="AX323" s="386"/>
      <c r="AY323" s="397"/>
      <c r="AZ323" s="386"/>
      <c r="BA323" s="404"/>
      <c r="BB323" s="399"/>
      <c r="BC323" s="396"/>
      <c r="BD323" s="397"/>
      <c r="BE323" s="400"/>
      <c r="BF323" s="403"/>
      <c r="BG323" s="401"/>
      <c r="BH323" s="393"/>
      <c r="BI323" s="402"/>
      <c r="BJ323" s="386"/>
      <c r="BK323" s="397"/>
      <c r="BL323" s="386"/>
      <c r="BM323" s="404"/>
      <c r="BN323" s="399"/>
      <c r="BO323" s="396"/>
      <c r="BP323" s="397"/>
      <c r="BQ323" s="400"/>
      <c r="BR323" s="403"/>
      <c r="BS323" s="401"/>
      <c r="BT323" s="393"/>
      <c r="BU323" s="402"/>
      <c r="BV323" s="386"/>
      <c r="BW323" s="397"/>
      <c r="BX323" s="386"/>
      <c r="BY323" s="404"/>
      <c r="BZ323" s="399"/>
      <c r="CA323" s="396"/>
      <c r="CB323" s="397"/>
      <c r="CC323" s="400"/>
      <c r="CD323" s="403"/>
      <c r="CE323" s="401"/>
      <c r="CF323" s="393"/>
      <c r="CG323" s="402"/>
      <c r="CH323" s="386"/>
      <c r="CI323" s="397"/>
      <c r="CJ323" s="386"/>
      <c r="CK323" s="404"/>
      <c r="CL323" s="399"/>
      <c r="CM323" s="396"/>
      <c r="CN323" s="397"/>
      <c r="CO323" s="400"/>
      <c r="CP323" s="403"/>
      <c r="CQ323" s="401"/>
      <c r="CR323" s="393"/>
      <c r="CS323" s="402"/>
      <c r="CT323" s="386"/>
      <c r="CU323" s="397"/>
      <c r="CV323" s="386"/>
      <c r="CW323" s="404"/>
      <c r="CX323" s="399"/>
      <c r="CY323" s="396"/>
      <c r="CZ323" s="397"/>
      <c r="DA323" s="400"/>
      <c r="DB323" s="403"/>
      <c r="DC323" s="401"/>
      <c r="DD323" s="393"/>
      <c r="DE323" s="402"/>
      <c r="DF323" s="386"/>
      <c r="DG323" s="397"/>
      <c r="DH323" s="386"/>
      <c r="DI323" s="404"/>
      <c r="DJ323" s="399"/>
      <c r="DK323" s="396"/>
      <c r="DL323" s="397"/>
      <c r="DM323" s="400"/>
      <c r="DN323" s="403"/>
      <c r="DO323" s="401"/>
      <c r="DP323" s="393"/>
      <c r="DQ323" s="402"/>
      <c r="DR323" s="386"/>
      <c r="DS323" s="397"/>
      <c r="DT323" s="386"/>
      <c r="DU323" s="404"/>
      <c r="DV323" s="399"/>
      <c r="DW323" s="396"/>
      <c r="DX323" s="397"/>
      <c r="DY323" s="400"/>
      <c r="DZ323" s="403"/>
      <c r="EA323" s="401"/>
      <c r="EB323" s="393"/>
      <c r="EC323" s="402"/>
      <c r="ED323" s="386"/>
      <c r="EE323" s="397"/>
      <c r="EF323" s="386"/>
      <c r="EG323" s="404"/>
      <c r="EH323" s="399"/>
      <c r="EI323" s="396"/>
      <c r="EJ323" s="397"/>
      <c r="EK323" s="400"/>
      <c r="EL323" s="403"/>
      <c r="EM323" s="401"/>
      <c r="EN323" s="393"/>
      <c r="EO323" s="402"/>
      <c r="EP323" s="386"/>
      <c r="EQ323" s="397"/>
      <c r="ER323" s="415"/>
      <c r="ES323" s="404"/>
      <c r="ET323" s="399"/>
      <c r="EU323" s="396"/>
      <c r="EV323" s="397"/>
      <c r="EW323" s="400"/>
      <c r="EX323" s="403"/>
      <c r="EY323" s="401"/>
      <c r="EZ323" s="393"/>
      <c r="FA323" s="402"/>
      <c r="FB323" s="386"/>
      <c r="FC323" s="397"/>
      <c r="FD323" s="386"/>
      <c r="FE323" s="404"/>
      <c r="FF323" s="399"/>
      <c r="FG323" s="396"/>
      <c r="FH323" s="397"/>
      <c r="FI323" s="400"/>
      <c r="FJ323" s="403"/>
      <c r="FK323" s="401"/>
      <c r="FL323" s="393"/>
      <c r="FM323" s="402"/>
      <c r="FN323" s="386"/>
      <c r="FO323" s="397"/>
      <c r="FP323" s="386"/>
      <c r="FQ323" s="404"/>
      <c r="FR323" s="388" t="str">
        <f t="shared" si="829"/>
        <v/>
      </c>
      <c r="FS323" s="396"/>
      <c r="FT323" s="397"/>
      <c r="FU323" s="400"/>
      <c r="FV323" s="403"/>
      <c r="FW323" s="401"/>
      <c r="FX323" s="393"/>
      <c r="FY323" s="402"/>
      <c r="FZ323" s="386"/>
      <c r="GA323" s="397"/>
      <c r="GB323" s="386"/>
      <c r="GC323" s="404"/>
      <c r="GD323" s="388" t="str">
        <f t="shared" si="830"/>
        <v/>
      </c>
      <c r="GE323" s="396"/>
      <c r="GF323" s="397"/>
      <c r="GG323" s="400"/>
      <c r="GH323" s="403"/>
      <c r="GI323" s="401"/>
      <c r="GJ323" s="393"/>
      <c r="GK323" s="402"/>
      <c r="GL323" s="386"/>
      <c r="GM323" s="397"/>
      <c r="GN323" s="386"/>
      <c r="GO323" s="404"/>
      <c r="GP323" s="388" t="str">
        <f t="shared" si="831"/>
        <v/>
      </c>
      <c r="GQ323" s="396"/>
      <c r="GR323" s="397"/>
      <c r="GS323" s="400"/>
      <c r="GT323" s="403"/>
      <c r="GU323" s="401"/>
      <c r="GV323" s="393"/>
      <c r="GW323" s="402"/>
      <c r="GX323" s="386"/>
      <c r="GY323" s="397"/>
      <c r="GZ323" s="386"/>
      <c r="HA323" s="404"/>
      <c r="HB323" s="388" t="str">
        <f t="shared" si="832"/>
        <v/>
      </c>
      <c r="HC323" s="396"/>
      <c r="HD323" s="397"/>
      <c r="HE323" s="400"/>
      <c r="HF323" s="403"/>
      <c r="HG323" s="401"/>
      <c r="HH323" s="393"/>
      <c r="HI323" s="402"/>
      <c r="HJ323" s="386"/>
      <c r="HK323" s="397"/>
      <c r="HL323" s="386"/>
      <c r="HM323" s="387" t="s">
        <v>292</v>
      </c>
      <c r="HN323" s="388" t="s">
        <v>292</v>
      </c>
      <c r="HO323" s="396"/>
      <c r="HP323" s="389"/>
      <c r="HQ323" s="390" t="s">
        <v>292</v>
      </c>
      <c r="HR323" s="391" t="s">
        <v>292</v>
      </c>
      <c r="HS323" s="392" t="s">
        <v>292</v>
      </c>
      <c r="HT323" s="393" t="s">
        <v>292</v>
      </c>
      <c r="HU323" s="394" t="s">
        <v>292</v>
      </c>
      <c r="HV323" s="386" t="s">
        <v>292</v>
      </c>
      <c r="HW323" s="395"/>
      <c r="HY323" s="387" t="s">
        <v>292</v>
      </c>
      <c r="HZ323" s="388" t="s">
        <v>292</v>
      </c>
      <c r="IA323" s="375"/>
      <c r="IB323" s="375"/>
      <c r="IC323" s="390" t="s">
        <v>292</v>
      </c>
      <c r="ID323" s="391" t="s">
        <v>292</v>
      </c>
      <c r="IE323" s="392" t="s">
        <v>292</v>
      </c>
      <c r="IF323" s="393" t="s">
        <v>292</v>
      </c>
      <c r="IG323" s="394" t="s">
        <v>292</v>
      </c>
      <c r="IH323" s="386" t="s">
        <v>292</v>
      </c>
      <c r="II323" s="395"/>
      <c r="IK323" s="387" t="s">
        <v>292</v>
      </c>
      <c r="IL323" s="388" t="s">
        <v>292</v>
      </c>
      <c r="IO323" s="390" t="s">
        <v>292</v>
      </c>
      <c r="IP323" s="391" t="s">
        <v>292</v>
      </c>
      <c r="IQ323" s="392" t="s">
        <v>292</v>
      </c>
      <c r="IR323" s="393" t="s">
        <v>292</v>
      </c>
      <c r="IS323" s="394" t="s">
        <v>292</v>
      </c>
      <c r="IT323" s="386" t="s">
        <v>292</v>
      </c>
      <c r="IU323" s="395"/>
      <c r="IV323" s="364" t="s">
        <v>292</v>
      </c>
      <c r="IW323" s="387">
        <f t="shared" si="704"/>
        <v>43040</v>
      </c>
      <c r="IX323" s="388" t="str">
        <f t="shared" si="705"/>
        <v>Abe III</v>
      </c>
      <c r="IY323" s="419">
        <v>42950</v>
      </c>
      <c r="IZ323" s="396">
        <f t="shared" si="707"/>
        <v>43040</v>
      </c>
      <c r="JA323" s="390" t="str">
        <f t="shared" si="708"/>
        <v>Katsunobu Kato</v>
      </c>
      <c r="JB323" s="391" t="str">
        <f t="shared" si="709"/>
        <v>1955</v>
      </c>
      <c r="JC323" s="392" t="str">
        <f t="shared" si="710"/>
        <v>male</v>
      </c>
      <c r="JD323" s="393" t="str">
        <f t="shared" si="711"/>
        <v>jp_ldp01</v>
      </c>
      <c r="JE323" s="394" t="str">
        <f t="shared" si="1059"/>
        <v>Kato_Katsunobu_1955</v>
      </c>
      <c r="JF323" s="386" t="str">
        <f t="shared" si="712"/>
        <v/>
      </c>
      <c r="JG323" s="395"/>
      <c r="JH323" s="420" t="s">
        <v>2006</v>
      </c>
      <c r="JI323" s="387">
        <f t="shared" si="919"/>
        <v>44090</v>
      </c>
      <c r="JJ323" s="388" t="str">
        <f t="shared" si="920"/>
        <v>Abe IV</v>
      </c>
      <c r="JK323" s="419">
        <f t="shared" si="921"/>
        <v>43040</v>
      </c>
      <c r="JL323" s="396">
        <v>43375</v>
      </c>
      <c r="JM323" s="390" t="str">
        <f t="shared" si="923"/>
        <v>Katsunobu Kato</v>
      </c>
      <c r="JN323" s="391" t="str">
        <f t="shared" si="924"/>
        <v>1955</v>
      </c>
      <c r="JO323" s="392" t="str">
        <f t="shared" si="925"/>
        <v>male</v>
      </c>
      <c r="JP323" s="393" t="str">
        <f t="shared" si="926"/>
        <v>jp_ldp01</v>
      </c>
      <c r="JQ323" s="394" t="str">
        <f t="shared" si="927"/>
        <v>Kato_Katsunobu_1955</v>
      </c>
      <c r="JR323" s="386" t="str">
        <f t="shared" si="928"/>
        <v/>
      </c>
      <c r="JS323" s="395"/>
      <c r="JT323" s="420" t="s">
        <v>2006</v>
      </c>
      <c r="JU323" s="387" t="str">
        <f t="shared" si="870"/>
        <v/>
      </c>
      <c r="JV323" s="388" t="str">
        <f t="shared" si="871"/>
        <v/>
      </c>
      <c r="JW323" s="419" t="str">
        <f t="shared" si="872"/>
        <v/>
      </c>
      <c r="JX323" s="396" t="str">
        <f t="shared" si="873"/>
        <v/>
      </c>
      <c r="JY323" s="390" t="str">
        <f t="shared" si="874"/>
        <v/>
      </c>
      <c r="JZ323" s="391" t="str">
        <f t="shared" si="875"/>
        <v/>
      </c>
      <c r="KA323" s="392" t="str">
        <f t="shared" si="876"/>
        <v/>
      </c>
      <c r="KB323" s="393" t="str">
        <f t="shared" si="877"/>
        <v/>
      </c>
      <c r="KC323" s="394" t="str">
        <f t="shared" si="878"/>
        <v/>
      </c>
      <c r="KD323" s="386" t="str">
        <f t="shared" si="879"/>
        <v/>
      </c>
      <c r="KE323" s="395"/>
      <c r="KG323" s="387" t="str">
        <f t="shared" si="849"/>
        <v/>
      </c>
      <c r="KH323" s="388" t="str">
        <f t="shared" si="850"/>
        <v/>
      </c>
      <c r="KI323" s="419" t="str">
        <f t="shared" si="851"/>
        <v/>
      </c>
      <c r="KJ323" s="396" t="str">
        <f t="shared" si="852"/>
        <v/>
      </c>
      <c r="KK323" s="390" t="str">
        <f t="shared" si="853"/>
        <v/>
      </c>
      <c r="KL323" s="391" t="str">
        <f t="shared" si="880"/>
        <v/>
      </c>
      <c r="KM323" s="392" t="str">
        <f t="shared" si="854"/>
        <v/>
      </c>
      <c r="KN323" s="393" t="str">
        <f t="shared" si="855"/>
        <v/>
      </c>
      <c r="KO323" s="394" t="str">
        <f t="shared" si="856"/>
        <v/>
      </c>
      <c r="KP323" s="386" t="str">
        <f t="shared" si="857"/>
        <v/>
      </c>
      <c r="KQ323" s="395"/>
    </row>
    <row r="324" spans="1:303" ht="13.5" customHeight="1">
      <c r="A324" s="385"/>
      <c r="B324" s="386" t="s">
        <v>2034</v>
      </c>
      <c r="E324" s="404"/>
      <c r="F324" s="399"/>
      <c r="G324" s="396"/>
      <c r="H324" s="397"/>
      <c r="I324" s="400"/>
      <c r="J324" s="403"/>
      <c r="K324" s="401"/>
      <c r="L324" s="393"/>
      <c r="M324" s="402"/>
      <c r="O324" s="397"/>
      <c r="Q324" s="404"/>
      <c r="R324" s="399"/>
      <c r="S324" s="396"/>
      <c r="T324" s="397"/>
      <c r="U324" s="400"/>
      <c r="V324" s="403"/>
      <c r="W324" s="401"/>
      <c r="X324" s="393"/>
      <c r="Y324" s="402"/>
      <c r="AA324" s="397"/>
      <c r="AB324" s="415"/>
      <c r="AC324" s="404"/>
      <c r="AD324" s="399"/>
      <c r="AE324" s="396"/>
      <c r="AF324" s="397"/>
      <c r="AG324" s="400"/>
      <c r="AH324" s="403"/>
      <c r="AI324" s="401"/>
      <c r="AJ324" s="393"/>
      <c r="AK324" s="402"/>
      <c r="AL324" s="386"/>
      <c r="AM324" s="397"/>
      <c r="AN324" s="386"/>
      <c r="AO324" s="404"/>
      <c r="AP324" s="399"/>
      <c r="AQ324" s="396"/>
      <c r="AR324" s="397"/>
      <c r="AS324" s="400"/>
      <c r="AT324" s="403"/>
      <c r="AU324" s="401"/>
      <c r="AV324" s="393"/>
      <c r="AW324" s="402"/>
      <c r="AX324" s="386"/>
      <c r="AY324" s="397"/>
      <c r="AZ324" s="386"/>
      <c r="BA324" s="404"/>
      <c r="BB324" s="399"/>
      <c r="BC324" s="396"/>
      <c r="BD324" s="397"/>
      <c r="BE324" s="400"/>
      <c r="BF324" s="403"/>
      <c r="BG324" s="401"/>
      <c r="BH324" s="393"/>
      <c r="BI324" s="402"/>
      <c r="BJ324" s="386"/>
      <c r="BK324" s="397"/>
      <c r="BL324" s="386"/>
      <c r="BM324" s="404"/>
      <c r="BN324" s="399"/>
      <c r="BO324" s="396"/>
      <c r="BP324" s="397"/>
      <c r="BQ324" s="400"/>
      <c r="BR324" s="403"/>
      <c r="BS324" s="401"/>
      <c r="BT324" s="393"/>
      <c r="BU324" s="402"/>
      <c r="BV324" s="386"/>
      <c r="BW324" s="397"/>
      <c r="BX324" s="386"/>
      <c r="BY324" s="404"/>
      <c r="BZ324" s="399"/>
      <c r="CA324" s="396"/>
      <c r="CB324" s="397"/>
      <c r="CC324" s="400"/>
      <c r="CD324" s="403"/>
      <c r="CE324" s="401"/>
      <c r="CF324" s="393"/>
      <c r="CG324" s="402"/>
      <c r="CH324" s="386"/>
      <c r="CI324" s="397"/>
      <c r="CJ324" s="386"/>
      <c r="CK324" s="404"/>
      <c r="CL324" s="399"/>
      <c r="CM324" s="396"/>
      <c r="CN324" s="397"/>
      <c r="CO324" s="400"/>
      <c r="CP324" s="403"/>
      <c r="CQ324" s="401"/>
      <c r="CR324" s="393"/>
      <c r="CS324" s="402"/>
      <c r="CT324" s="386"/>
      <c r="CU324" s="397"/>
      <c r="CV324" s="386"/>
      <c r="CW324" s="404"/>
      <c r="CX324" s="399"/>
      <c r="CY324" s="396"/>
      <c r="CZ324" s="397"/>
      <c r="DA324" s="400"/>
      <c r="DB324" s="403"/>
      <c r="DC324" s="401"/>
      <c r="DD324" s="393"/>
      <c r="DE324" s="402"/>
      <c r="DF324" s="386"/>
      <c r="DG324" s="397"/>
      <c r="DH324" s="386"/>
      <c r="DI324" s="404"/>
      <c r="DJ324" s="399"/>
      <c r="DK324" s="396"/>
      <c r="DL324" s="397"/>
      <c r="DM324" s="400"/>
      <c r="DN324" s="403"/>
      <c r="DO324" s="401"/>
      <c r="DP324" s="393"/>
      <c r="DQ324" s="402"/>
      <c r="DR324" s="386"/>
      <c r="DS324" s="397"/>
      <c r="DT324" s="386"/>
      <c r="DU324" s="404"/>
      <c r="DV324" s="399"/>
      <c r="DW324" s="396"/>
      <c r="DX324" s="397"/>
      <c r="DY324" s="400"/>
      <c r="DZ324" s="403"/>
      <c r="EA324" s="401"/>
      <c r="EB324" s="393"/>
      <c r="EC324" s="402"/>
      <c r="ED324" s="386"/>
      <c r="EE324" s="397"/>
      <c r="EF324" s="386"/>
      <c r="EG324" s="404"/>
      <c r="EH324" s="399"/>
      <c r="EI324" s="396"/>
      <c r="EJ324" s="397"/>
      <c r="EK324" s="400"/>
      <c r="EL324" s="403"/>
      <c r="EM324" s="401"/>
      <c r="EN324" s="393"/>
      <c r="EO324" s="402"/>
      <c r="EP324" s="386"/>
      <c r="EQ324" s="397"/>
      <c r="ER324" s="415"/>
      <c r="ES324" s="404"/>
      <c r="ET324" s="399"/>
      <c r="EU324" s="396"/>
      <c r="EV324" s="397"/>
      <c r="EW324" s="400"/>
      <c r="EX324" s="403"/>
      <c r="EY324" s="401"/>
      <c r="EZ324" s="393"/>
      <c r="FA324" s="402"/>
      <c r="FB324" s="386"/>
      <c r="FC324" s="397"/>
      <c r="FD324" s="386"/>
      <c r="FE324" s="404"/>
      <c r="FF324" s="399"/>
      <c r="FG324" s="396"/>
      <c r="FH324" s="397"/>
      <c r="FI324" s="400"/>
      <c r="FJ324" s="403"/>
      <c r="FK324" s="401"/>
      <c r="FL324" s="393"/>
      <c r="FM324" s="402"/>
      <c r="FN324" s="386"/>
      <c r="FO324" s="397"/>
      <c r="FP324" s="386"/>
      <c r="FQ324" s="404"/>
      <c r="FR324" s="388"/>
      <c r="FS324" s="396"/>
      <c r="FT324" s="397"/>
      <c r="FU324" s="400"/>
      <c r="FV324" s="403"/>
      <c r="FW324" s="401"/>
      <c r="FX324" s="393"/>
      <c r="FY324" s="402"/>
      <c r="FZ324" s="386"/>
      <c r="GA324" s="397"/>
      <c r="GB324" s="386"/>
      <c r="GC324" s="404"/>
      <c r="GD324" s="388"/>
      <c r="GE324" s="396"/>
      <c r="GF324" s="397"/>
      <c r="GG324" s="400"/>
      <c r="GH324" s="403"/>
      <c r="GI324" s="401"/>
      <c r="GJ324" s="393"/>
      <c r="GK324" s="402"/>
      <c r="GL324" s="386"/>
      <c r="GM324" s="397"/>
      <c r="GN324" s="386"/>
      <c r="GO324" s="404"/>
      <c r="GP324" s="388"/>
      <c r="GQ324" s="396"/>
      <c r="GR324" s="397"/>
      <c r="GS324" s="400"/>
      <c r="GT324" s="403"/>
      <c r="GU324" s="401"/>
      <c r="GV324" s="393"/>
      <c r="GW324" s="402"/>
      <c r="GX324" s="386"/>
      <c r="GY324" s="397"/>
      <c r="GZ324" s="386"/>
      <c r="HA324" s="404"/>
      <c r="HB324" s="388"/>
      <c r="HC324" s="396"/>
      <c r="HD324" s="397"/>
      <c r="HE324" s="400"/>
      <c r="HF324" s="403"/>
      <c r="HG324" s="401"/>
      <c r="HH324" s="393"/>
      <c r="HI324" s="402"/>
      <c r="HJ324" s="386"/>
      <c r="HK324" s="397"/>
      <c r="HL324" s="386"/>
      <c r="HM324" s="387"/>
      <c r="HN324" s="388"/>
      <c r="HO324" s="396"/>
      <c r="HP324" s="389"/>
      <c r="HQ324" s="390"/>
      <c r="HR324" s="391"/>
      <c r="HS324" s="392"/>
      <c r="HT324" s="393"/>
      <c r="HU324" s="394"/>
      <c r="HV324" s="386"/>
      <c r="HW324" s="395"/>
      <c r="HY324" s="387"/>
      <c r="HZ324" s="388"/>
      <c r="IA324" s="375"/>
      <c r="IB324" s="375"/>
      <c r="IC324" s="390"/>
      <c r="ID324" s="391"/>
      <c r="IE324" s="392"/>
      <c r="IF324" s="393"/>
      <c r="IG324" s="394"/>
      <c r="IH324" s="386"/>
      <c r="II324" s="395"/>
      <c r="IK324" s="387"/>
      <c r="IL324" s="388"/>
      <c r="IO324" s="390"/>
      <c r="IP324" s="391"/>
      <c r="IQ324" s="392"/>
      <c r="IR324" s="393"/>
      <c r="IS324" s="394"/>
      <c r="IT324" s="386"/>
      <c r="IU324" s="395"/>
      <c r="IW324" s="387"/>
      <c r="IX324" s="388"/>
      <c r="IY324" s="419"/>
      <c r="IZ324" s="396"/>
      <c r="JA324" s="390"/>
      <c r="JB324" s="391"/>
      <c r="JC324" s="392"/>
      <c r="JD324" s="393"/>
      <c r="JE324" s="394"/>
      <c r="JF324" s="386"/>
      <c r="JG324" s="395"/>
      <c r="JH324" s="420"/>
      <c r="JI324" s="387">
        <f t="shared" ref="JI324" si="1133">IF(JM324="","",JI$3)</f>
        <v>44090</v>
      </c>
      <c r="JJ324" s="388" t="str">
        <f t="shared" ref="JJ324" si="1134">IF(JM324="","",JI$1)</f>
        <v>Abe IV</v>
      </c>
      <c r="JK324" s="419">
        <v>43375</v>
      </c>
      <c r="JL324" s="396">
        <f t="shared" ref="JL324" si="1135">IF(JM324="","",JI$3)</f>
        <v>44090</v>
      </c>
      <c r="JM324" s="390" t="str">
        <f t="shared" ref="JM324" si="1136">IF(JT324="","",IF(ISNUMBER(SEARCH(":",JT324)),MID(JT324,FIND(":",JT324)+2,FIND("(",JT324)-FIND(":",JT324)-3),LEFT(JT324,FIND("(",JT324)-2)))</f>
        <v>Yoshihide Suga</v>
      </c>
      <c r="JN324" s="391" t="str">
        <f t="shared" ref="JN324" si="1137">IF(JT324="","",MID(JT324,FIND("(",JT324)+1,4))</f>
        <v>1948</v>
      </c>
      <c r="JO324" s="392" t="str">
        <f t="shared" ref="JO324" si="1138">IF(ISNUMBER(SEARCH("*female*",JT324)),"female",IF(ISNUMBER(SEARCH("*male*",JT324)),"male",""))</f>
        <v>male</v>
      </c>
      <c r="JP324" s="393" t="str">
        <f t="shared" ref="JP324" si="1139">IF(JT324="","",IF(ISERROR(MID(JT324,FIND("male,",JT324)+6,(FIND(")",JT324)-(FIND("male,",JT324)+6))))=TRUE,"missing/error",MID(JT324,FIND("male,",JT324)+6,(FIND(")",JT324)-(FIND("male,",JT324)+6)))))</f>
        <v>jp_ldp01</v>
      </c>
      <c r="JQ324" s="394" t="str">
        <f t="shared" ref="JQ324" si="1140">IF(JM324="","",(MID(JM324,(SEARCH("^^",SUBSTITUTE(JM324," ","^^",LEN(JM324)-LEN(SUBSTITUTE(JM324," ","")))))+1,99)&amp;"_"&amp;LEFT(JM324,FIND(" ",JM324)-1)&amp;"_"&amp;JN324))</f>
        <v>Suga_Yoshihide_1948</v>
      </c>
      <c r="JR324" s="386" t="str">
        <f t="shared" ref="JR324" si="1141">IF(JT324="","",IF((LEN(JT324)-LEN(SUBSTITUTE(JT324,"male","")))/LEN("male")&gt;1,"!",IF(RIGHT(JT324,1)=")","",IF(RIGHT(JT324,2)=") ","",IF(RIGHT(JT324,2)=").","","!!")))))</f>
        <v/>
      </c>
      <c r="JS324" s="395"/>
      <c r="JT324" s="420" t="s">
        <v>2027</v>
      </c>
      <c r="JU324" s="387">
        <f t="shared" si="870"/>
        <v>44196</v>
      </c>
      <c r="JV324" s="388" t="str">
        <f t="shared" si="871"/>
        <v>Suga I</v>
      </c>
      <c r="JW324" s="419">
        <f t="shared" si="872"/>
        <v>44090</v>
      </c>
      <c r="JX324" s="396">
        <f t="shared" si="873"/>
        <v>44196</v>
      </c>
      <c r="JY324" s="390" t="str">
        <f t="shared" si="874"/>
        <v>Katsunobu Kato</v>
      </c>
      <c r="JZ324" s="391" t="str">
        <f t="shared" si="875"/>
        <v>1955</v>
      </c>
      <c r="KA324" s="392" t="str">
        <f t="shared" si="876"/>
        <v>male</v>
      </c>
      <c r="KB324" s="393" t="str">
        <f t="shared" si="877"/>
        <v>jp_ldp01</v>
      </c>
      <c r="KC324" s="394" t="str">
        <f t="shared" si="878"/>
        <v>Kato_Katsunobu_1955</v>
      </c>
      <c r="KD324" s="386" t="str">
        <f t="shared" si="879"/>
        <v/>
      </c>
      <c r="KE324" s="395"/>
      <c r="KF324" s="420" t="s">
        <v>2006</v>
      </c>
      <c r="KG324" s="387" t="str">
        <f t="shared" si="849"/>
        <v/>
      </c>
      <c r="KH324" s="388" t="str">
        <f t="shared" si="850"/>
        <v/>
      </c>
      <c r="KI324" s="419" t="str">
        <f t="shared" si="851"/>
        <v/>
      </c>
      <c r="KJ324" s="396" t="str">
        <f t="shared" si="852"/>
        <v/>
      </c>
      <c r="KK324" s="390" t="str">
        <f t="shared" si="853"/>
        <v/>
      </c>
      <c r="KL324" s="391" t="str">
        <f t="shared" si="880"/>
        <v/>
      </c>
      <c r="KM324" s="392" t="str">
        <f t="shared" si="854"/>
        <v/>
      </c>
      <c r="KN324" s="393" t="str">
        <f t="shared" si="855"/>
        <v/>
      </c>
      <c r="KO324" s="394" t="str">
        <f t="shared" si="856"/>
        <v/>
      </c>
      <c r="KP324" s="386" t="str">
        <f t="shared" si="857"/>
        <v/>
      </c>
      <c r="KQ324" s="395"/>
    </row>
    <row r="325" spans="1:303" ht="13.5" customHeight="1">
      <c r="A325" s="385"/>
      <c r="B325" s="386" t="s">
        <v>2025</v>
      </c>
      <c r="E325" s="404"/>
      <c r="F325" s="399"/>
      <c r="G325" s="396"/>
      <c r="H325" s="397"/>
      <c r="I325" s="400"/>
      <c r="J325" s="403"/>
      <c r="K325" s="401"/>
      <c r="L325" s="393"/>
      <c r="M325" s="402"/>
      <c r="O325" s="397"/>
      <c r="Q325" s="404"/>
      <c r="R325" s="399"/>
      <c r="S325" s="396"/>
      <c r="T325" s="397"/>
      <c r="U325" s="400"/>
      <c r="V325" s="403"/>
      <c r="W325" s="401"/>
      <c r="X325" s="393"/>
      <c r="Y325" s="402"/>
      <c r="AA325" s="397"/>
      <c r="AB325" s="415"/>
      <c r="AC325" s="404"/>
      <c r="AD325" s="399"/>
      <c r="AE325" s="396"/>
      <c r="AF325" s="397"/>
      <c r="AG325" s="400"/>
      <c r="AH325" s="403"/>
      <c r="AI325" s="401"/>
      <c r="AJ325" s="393"/>
      <c r="AK325" s="402"/>
      <c r="AL325" s="386"/>
      <c r="AM325" s="397"/>
      <c r="AN325" s="386"/>
      <c r="AO325" s="404"/>
      <c r="AP325" s="399"/>
      <c r="AQ325" s="396"/>
      <c r="AR325" s="397"/>
      <c r="AS325" s="400"/>
      <c r="AT325" s="403"/>
      <c r="AU325" s="401"/>
      <c r="AV325" s="393"/>
      <c r="AW325" s="402"/>
      <c r="AX325" s="386"/>
      <c r="AY325" s="397"/>
      <c r="AZ325" s="386"/>
      <c r="BA325" s="404"/>
      <c r="BB325" s="399"/>
      <c r="BC325" s="396"/>
      <c r="BD325" s="397"/>
      <c r="BE325" s="400"/>
      <c r="BF325" s="403"/>
      <c r="BG325" s="401"/>
      <c r="BH325" s="393"/>
      <c r="BI325" s="402"/>
      <c r="BJ325" s="386"/>
      <c r="BK325" s="397"/>
      <c r="BL325" s="386"/>
      <c r="BM325" s="404"/>
      <c r="BN325" s="399"/>
      <c r="BO325" s="396"/>
      <c r="BP325" s="397"/>
      <c r="BQ325" s="400"/>
      <c r="BR325" s="403"/>
      <c r="BS325" s="401"/>
      <c r="BT325" s="393"/>
      <c r="BU325" s="402"/>
      <c r="BV325" s="386"/>
      <c r="BW325" s="397"/>
      <c r="BX325" s="386"/>
      <c r="BY325" s="404"/>
      <c r="BZ325" s="399"/>
      <c r="CA325" s="396"/>
      <c r="CB325" s="397"/>
      <c r="CC325" s="400"/>
      <c r="CD325" s="403"/>
      <c r="CE325" s="401"/>
      <c r="CF325" s="393"/>
      <c r="CG325" s="402"/>
      <c r="CH325" s="386"/>
      <c r="CI325" s="397"/>
      <c r="CJ325" s="386"/>
      <c r="CK325" s="404"/>
      <c r="CL325" s="399"/>
      <c r="CM325" s="396"/>
      <c r="CN325" s="397"/>
      <c r="CO325" s="400"/>
      <c r="CP325" s="403"/>
      <c r="CQ325" s="401"/>
      <c r="CR325" s="393"/>
      <c r="CS325" s="402"/>
      <c r="CT325" s="386"/>
      <c r="CU325" s="397"/>
      <c r="CV325" s="386"/>
      <c r="CW325" s="404"/>
      <c r="CX325" s="399"/>
      <c r="CY325" s="396"/>
      <c r="CZ325" s="397"/>
      <c r="DA325" s="400"/>
      <c r="DB325" s="403"/>
      <c r="DC325" s="401"/>
      <c r="DD325" s="393"/>
      <c r="DE325" s="402"/>
      <c r="DF325" s="386"/>
      <c r="DG325" s="397"/>
      <c r="DH325" s="386"/>
      <c r="DI325" s="404"/>
      <c r="DJ325" s="399"/>
      <c r="DK325" s="396"/>
      <c r="DL325" s="397"/>
      <c r="DM325" s="400"/>
      <c r="DN325" s="403"/>
      <c r="DO325" s="401"/>
      <c r="DP325" s="393"/>
      <c r="DQ325" s="402"/>
      <c r="DR325" s="386"/>
      <c r="DS325" s="397"/>
      <c r="DT325" s="386"/>
      <c r="DU325" s="404"/>
      <c r="DV325" s="399"/>
      <c r="DW325" s="396"/>
      <c r="DX325" s="397"/>
      <c r="DY325" s="400"/>
      <c r="DZ325" s="403"/>
      <c r="EA325" s="401"/>
      <c r="EB325" s="393"/>
      <c r="EC325" s="402"/>
      <c r="ED325" s="386"/>
      <c r="EE325" s="397"/>
      <c r="EF325" s="386"/>
      <c r="EG325" s="404"/>
      <c r="EH325" s="399"/>
      <c r="EI325" s="396"/>
      <c r="EJ325" s="397"/>
      <c r="EK325" s="400"/>
      <c r="EL325" s="403"/>
      <c r="EM325" s="401"/>
      <c r="EN325" s="393"/>
      <c r="EO325" s="402"/>
      <c r="EP325" s="386"/>
      <c r="EQ325" s="397"/>
      <c r="ER325" s="415"/>
      <c r="ES325" s="404"/>
      <c r="ET325" s="399"/>
      <c r="EU325" s="396"/>
      <c r="EV325" s="397"/>
      <c r="EW325" s="400"/>
      <c r="EX325" s="403"/>
      <c r="EY325" s="401"/>
      <c r="EZ325" s="393"/>
      <c r="FA325" s="402"/>
      <c r="FB325" s="386"/>
      <c r="FC325" s="397"/>
      <c r="FD325" s="386"/>
      <c r="FE325" s="404"/>
      <c r="FF325" s="399"/>
      <c r="FG325" s="396"/>
      <c r="FH325" s="397"/>
      <c r="FI325" s="400"/>
      <c r="FJ325" s="403"/>
      <c r="FK325" s="401"/>
      <c r="FL325" s="393"/>
      <c r="FM325" s="402"/>
      <c r="FN325" s="386"/>
      <c r="FO325" s="397"/>
      <c r="FP325" s="386"/>
      <c r="FQ325" s="404"/>
      <c r="FR325" s="388" t="str">
        <f t="shared" si="829"/>
        <v/>
      </c>
      <c r="FS325" s="396"/>
      <c r="FT325" s="397"/>
      <c r="FU325" s="400"/>
      <c r="FV325" s="403"/>
      <c r="FW325" s="401"/>
      <c r="FX325" s="393"/>
      <c r="FY325" s="402"/>
      <c r="FZ325" s="386"/>
      <c r="GA325" s="397"/>
      <c r="GB325" s="386"/>
      <c r="GC325" s="404"/>
      <c r="GD325" s="388" t="str">
        <f t="shared" si="830"/>
        <v/>
      </c>
      <c r="GE325" s="396"/>
      <c r="GF325" s="397"/>
      <c r="GG325" s="400"/>
      <c r="GH325" s="403"/>
      <c r="GI325" s="401"/>
      <c r="GJ325" s="393"/>
      <c r="GK325" s="402"/>
      <c r="GL325" s="386"/>
      <c r="GM325" s="397"/>
      <c r="GN325" s="386"/>
      <c r="GO325" s="404"/>
      <c r="GP325" s="388" t="str">
        <f t="shared" si="831"/>
        <v/>
      </c>
      <c r="GQ325" s="396"/>
      <c r="GR325" s="397"/>
      <c r="GS325" s="400"/>
      <c r="GT325" s="403"/>
      <c r="GU325" s="401"/>
      <c r="GV325" s="393"/>
      <c r="GW325" s="402"/>
      <c r="GX325" s="386"/>
      <c r="GY325" s="397"/>
      <c r="GZ325" s="386"/>
      <c r="HA325" s="404"/>
      <c r="HB325" s="388" t="str">
        <f t="shared" si="832"/>
        <v/>
      </c>
      <c r="HC325" s="396"/>
      <c r="HD325" s="397"/>
      <c r="HE325" s="400"/>
      <c r="HF325" s="403"/>
      <c r="HG325" s="401"/>
      <c r="HH325" s="393"/>
      <c r="HI325" s="402"/>
      <c r="HJ325" s="386"/>
      <c r="HK325" s="397"/>
      <c r="HL325" s="386"/>
      <c r="HM325" s="387" t="s">
        <v>292</v>
      </c>
      <c r="HN325" s="388" t="s">
        <v>292</v>
      </c>
      <c r="HO325" s="396"/>
      <c r="HP325" s="389"/>
      <c r="HQ325" s="390" t="s">
        <v>292</v>
      </c>
      <c r="HR325" s="391" t="s">
        <v>292</v>
      </c>
      <c r="HS325" s="392" t="s">
        <v>292</v>
      </c>
      <c r="HT325" s="393" t="s">
        <v>292</v>
      </c>
      <c r="HU325" s="394" t="s">
        <v>292</v>
      </c>
      <c r="HV325" s="386" t="s">
        <v>292</v>
      </c>
      <c r="HW325" s="395"/>
      <c r="HY325" s="387" t="s">
        <v>292</v>
      </c>
      <c r="HZ325" s="388" t="s">
        <v>292</v>
      </c>
      <c r="IA325" s="375"/>
      <c r="IB325" s="375"/>
      <c r="IC325" s="390" t="s">
        <v>292</v>
      </c>
      <c r="ID325" s="391" t="s">
        <v>292</v>
      </c>
      <c r="IE325" s="392" t="s">
        <v>292</v>
      </c>
      <c r="IF325" s="393" t="s">
        <v>292</v>
      </c>
      <c r="IG325" s="394" t="s">
        <v>292</v>
      </c>
      <c r="IH325" s="386" t="s">
        <v>292</v>
      </c>
      <c r="II325" s="395"/>
      <c r="IK325" s="387" t="s">
        <v>292</v>
      </c>
      <c r="IL325" s="388" t="s">
        <v>292</v>
      </c>
      <c r="IO325" s="390" t="s">
        <v>292</v>
      </c>
      <c r="IP325" s="391" t="s">
        <v>292</v>
      </c>
      <c r="IQ325" s="392" t="s">
        <v>292</v>
      </c>
      <c r="IR325" s="393" t="s">
        <v>292</v>
      </c>
      <c r="IS325" s="394" t="s">
        <v>292</v>
      </c>
      <c r="IT325" s="386" t="s">
        <v>292</v>
      </c>
      <c r="IU325" s="395"/>
      <c r="IV325" s="364" t="s">
        <v>292</v>
      </c>
      <c r="IW325" s="387" t="str">
        <f t="shared" si="704"/>
        <v/>
      </c>
      <c r="IX325" s="388" t="str">
        <f t="shared" si="705"/>
        <v/>
      </c>
      <c r="IY325" s="419" t="str">
        <f t="shared" si="706"/>
        <v/>
      </c>
      <c r="IZ325" s="396" t="str">
        <f t="shared" si="707"/>
        <v/>
      </c>
      <c r="JA325" s="390" t="str">
        <f t="shared" si="708"/>
        <v/>
      </c>
      <c r="JB325" s="391" t="str">
        <f t="shared" si="709"/>
        <v/>
      </c>
      <c r="JC325" s="392" t="str">
        <f t="shared" si="710"/>
        <v/>
      </c>
      <c r="JD325" s="393" t="str">
        <f t="shared" si="711"/>
        <v/>
      </c>
      <c r="JE325" s="394" t="str">
        <f t="shared" si="1059"/>
        <v/>
      </c>
      <c r="JF325" s="386" t="str">
        <f t="shared" si="712"/>
        <v/>
      </c>
      <c r="JG325" s="395"/>
      <c r="JH325" s="420" t="s">
        <v>292</v>
      </c>
      <c r="JI325" s="387">
        <f t="shared" si="919"/>
        <v>44090</v>
      </c>
      <c r="JJ325" s="388" t="str">
        <f t="shared" si="920"/>
        <v>Abe IV</v>
      </c>
      <c r="JK325" s="419">
        <f t="shared" si="921"/>
        <v>43040</v>
      </c>
      <c r="JL325" s="396">
        <v>43719</v>
      </c>
      <c r="JM325" s="390" t="str">
        <f t="shared" si="923"/>
        <v>Hiroshige Sekō</v>
      </c>
      <c r="JN325" s="391" t="str">
        <f t="shared" si="924"/>
        <v>1962</v>
      </c>
      <c r="JO325" s="392" t="str">
        <f t="shared" si="925"/>
        <v>male</v>
      </c>
      <c r="JP325" s="393" t="str">
        <f t="shared" si="926"/>
        <v>jp_ldp01</v>
      </c>
      <c r="JQ325" s="394" t="str">
        <f t="shared" si="927"/>
        <v>Sekō_Hiroshige_1962</v>
      </c>
      <c r="JR325" s="386" t="str">
        <f t="shared" si="928"/>
        <v/>
      </c>
      <c r="JS325" s="395"/>
      <c r="JT325" s="420" t="s">
        <v>1882</v>
      </c>
      <c r="JU325" s="387">
        <f t="shared" si="870"/>
        <v>44196</v>
      </c>
      <c r="JV325" s="388" t="str">
        <f t="shared" si="871"/>
        <v>Suga I</v>
      </c>
      <c r="JW325" s="419">
        <f t="shared" si="872"/>
        <v>44090</v>
      </c>
      <c r="JX325" s="396">
        <f t="shared" si="873"/>
        <v>44196</v>
      </c>
      <c r="JY325" s="390" t="str">
        <f t="shared" si="874"/>
        <v>Hiroshi Kajiyama</v>
      </c>
      <c r="JZ325" s="391" t="str">
        <f t="shared" si="875"/>
        <v>1955</v>
      </c>
      <c r="KA325" s="392" t="str">
        <f t="shared" si="876"/>
        <v>male</v>
      </c>
      <c r="KB325" s="393" t="str">
        <f t="shared" si="877"/>
        <v>jp_ldp01</v>
      </c>
      <c r="KC325" s="394" t="str">
        <f t="shared" si="878"/>
        <v>Kajiyama_Hiroshi_1955</v>
      </c>
      <c r="KD325" s="386" t="str">
        <f t="shared" si="879"/>
        <v/>
      </c>
      <c r="KE325" s="395"/>
      <c r="KF325" s="420" t="s">
        <v>2018</v>
      </c>
      <c r="KG325" s="387" t="str">
        <f t="shared" si="849"/>
        <v/>
      </c>
      <c r="KH325" s="388" t="str">
        <f t="shared" si="850"/>
        <v/>
      </c>
      <c r="KI325" s="419" t="str">
        <f t="shared" si="851"/>
        <v/>
      </c>
      <c r="KJ325" s="396" t="str">
        <f t="shared" si="852"/>
        <v/>
      </c>
      <c r="KK325" s="390" t="str">
        <f t="shared" si="853"/>
        <v/>
      </c>
      <c r="KL325" s="391" t="str">
        <f t="shared" si="880"/>
        <v/>
      </c>
      <c r="KM325" s="392" t="str">
        <f t="shared" si="854"/>
        <v/>
      </c>
      <c r="KN325" s="393" t="str">
        <f t="shared" si="855"/>
        <v/>
      </c>
      <c r="KO325" s="394" t="str">
        <f t="shared" si="856"/>
        <v/>
      </c>
      <c r="KP325" s="386" t="str">
        <f t="shared" si="857"/>
        <v/>
      </c>
      <c r="KQ325" s="395"/>
    </row>
    <row r="326" spans="1:303" ht="13.5" customHeight="1">
      <c r="A326" s="385"/>
      <c r="B326" s="386" t="s">
        <v>2025</v>
      </c>
      <c r="E326" s="404"/>
      <c r="F326" s="399"/>
      <c r="G326" s="396"/>
      <c r="H326" s="397"/>
      <c r="I326" s="400"/>
      <c r="J326" s="403"/>
      <c r="K326" s="401"/>
      <c r="L326" s="393"/>
      <c r="M326" s="402"/>
      <c r="O326" s="397"/>
      <c r="Q326" s="404"/>
      <c r="R326" s="399"/>
      <c r="S326" s="396"/>
      <c r="T326" s="397"/>
      <c r="U326" s="400"/>
      <c r="V326" s="403"/>
      <c r="W326" s="401"/>
      <c r="X326" s="393"/>
      <c r="Y326" s="402"/>
      <c r="AA326" s="397"/>
      <c r="AB326" s="415"/>
      <c r="AC326" s="404"/>
      <c r="AD326" s="399"/>
      <c r="AE326" s="396"/>
      <c r="AF326" s="397"/>
      <c r="AG326" s="400"/>
      <c r="AH326" s="403"/>
      <c r="AI326" s="401"/>
      <c r="AJ326" s="393"/>
      <c r="AK326" s="402"/>
      <c r="AL326" s="386"/>
      <c r="AM326" s="397"/>
      <c r="AN326" s="386"/>
      <c r="AO326" s="404"/>
      <c r="AP326" s="399"/>
      <c r="AQ326" s="396"/>
      <c r="AR326" s="397"/>
      <c r="AS326" s="400"/>
      <c r="AT326" s="403"/>
      <c r="AU326" s="401"/>
      <c r="AV326" s="393"/>
      <c r="AW326" s="402"/>
      <c r="AX326" s="386"/>
      <c r="AY326" s="397"/>
      <c r="AZ326" s="386"/>
      <c r="BA326" s="404"/>
      <c r="BB326" s="399"/>
      <c r="BC326" s="396"/>
      <c r="BD326" s="397"/>
      <c r="BE326" s="400"/>
      <c r="BF326" s="403"/>
      <c r="BG326" s="401"/>
      <c r="BH326" s="393"/>
      <c r="BI326" s="402"/>
      <c r="BJ326" s="386"/>
      <c r="BK326" s="397"/>
      <c r="BL326" s="386"/>
      <c r="BM326" s="404"/>
      <c r="BN326" s="399"/>
      <c r="BO326" s="396"/>
      <c r="BP326" s="397"/>
      <c r="BQ326" s="400"/>
      <c r="BR326" s="403"/>
      <c r="BS326" s="401"/>
      <c r="BT326" s="393"/>
      <c r="BU326" s="402"/>
      <c r="BV326" s="386"/>
      <c r="BW326" s="397"/>
      <c r="BX326" s="386"/>
      <c r="BY326" s="404"/>
      <c r="BZ326" s="399"/>
      <c r="CA326" s="396"/>
      <c r="CB326" s="397"/>
      <c r="CC326" s="400"/>
      <c r="CD326" s="403"/>
      <c r="CE326" s="401"/>
      <c r="CF326" s="393"/>
      <c r="CG326" s="402"/>
      <c r="CH326" s="386"/>
      <c r="CI326" s="397"/>
      <c r="CJ326" s="386"/>
      <c r="CK326" s="404"/>
      <c r="CL326" s="399"/>
      <c r="CM326" s="396"/>
      <c r="CN326" s="397"/>
      <c r="CO326" s="400"/>
      <c r="CP326" s="403"/>
      <c r="CQ326" s="401"/>
      <c r="CR326" s="393"/>
      <c r="CS326" s="402"/>
      <c r="CT326" s="386"/>
      <c r="CU326" s="397"/>
      <c r="CV326" s="386"/>
      <c r="CW326" s="404"/>
      <c r="CX326" s="399"/>
      <c r="CY326" s="396"/>
      <c r="CZ326" s="397"/>
      <c r="DA326" s="400"/>
      <c r="DB326" s="403"/>
      <c r="DC326" s="401"/>
      <c r="DD326" s="393"/>
      <c r="DE326" s="402"/>
      <c r="DF326" s="386"/>
      <c r="DG326" s="397"/>
      <c r="DH326" s="386"/>
      <c r="DI326" s="404"/>
      <c r="DJ326" s="399"/>
      <c r="DK326" s="396"/>
      <c r="DL326" s="397"/>
      <c r="DM326" s="400"/>
      <c r="DN326" s="403"/>
      <c r="DO326" s="401"/>
      <c r="DP326" s="393"/>
      <c r="DQ326" s="402"/>
      <c r="DR326" s="386"/>
      <c r="DS326" s="397"/>
      <c r="DT326" s="386"/>
      <c r="DU326" s="404"/>
      <c r="DV326" s="399"/>
      <c r="DW326" s="396"/>
      <c r="DX326" s="397"/>
      <c r="DY326" s="400"/>
      <c r="DZ326" s="403"/>
      <c r="EA326" s="401"/>
      <c r="EB326" s="393"/>
      <c r="EC326" s="402"/>
      <c r="ED326" s="386"/>
      <c r="EE326" s="397"/>
      <c r="EF326" s="386"/>
      <c r="EG326" s="404"/>
      <c r="EH326" s="399"/>
      <c r="EI326" s="396"/>
      <c r="EJ326" s="397"/>
      <c r="EK326" s="400"/>
      <c r="EL326" s="403"/>
      <c r="EM326" s="401"/>
      <c r="EN326" s="393"/>
      <c r="EO326" s="402"/>
      <c r="EP326" s="386"/>
      <c r="EQ326" s="397"/>
      <c r="ER326" s="415"/>
      <c r="ES326" s="404"/>
      <c r="ET326" s="399"/>
      <c r="EU326" s="396"/>
      <c r="EV326" s="397"/>
      <c r="EW326" s="400"/>
      <c r="EX326" s="403"/>
      <c r="EY326" s="401"/>
      <c r="EZ326" s="393"/>
      <c r="FA326" s="402"/>
      <c r="FB326" s="386"/>
      <c r="FC326" s="397"/>
      <c r="FD326" s="386"/>
      <c r="FE326" s="404"/>
      <c r="FF326" s="399"/>
      <c r="FG326" s="396"/>
      <c r="FH326" s="397"/>
      <c r="FI326" s="400"/>
      <c r="FJ326" s="403"/>
      <c r="FK326" s="401"/>
      <c r="FL326" s="393"/>
      <c r="FM326" s="402"/>
      <c r="FN326" s="386"/>
      <c r="FO326" s="397"/>
      <c r="FP326" s="386"/>
      <c r="FQ326" s="404"/>
      <c r="FR326" s="388"/>
      <c r="FS326" s="396"/>
      <c r="FT326" s="397"/>
      <c r="FU326" s="400"/>
      <c r="FV326" s="403"/>
      <c r="FW326" s="401"/>
      <c r="FX326" s="393"/>
      <c r="FY326" s="402"/>
      <c r="FZ326" s="386"/>
      <c r="GA326" s="397"/>
      <c r="GB326" s="386"/>
      <c r="GC326" s="404"/>
      <c r="GD326" s="388"/>
      <c r="GE326" s="396"/>
      <c r="GF326" s="397"/>
      <c r="GG326" s="400"/>
      <c r="GH326" s="403"/>
      <c r="GI326" s="401"/>
      <c r="GJ326" s="393"/>
      <c r="GK326" s="402"/>
      <c r="GL326" s="386"/>
      <c r="GM326" s="397"/>
      <c r="GN326" s="386"/>
      <c r="GO326" s="404"/>
      <c r="GP326" s="388"/>
      <c r="GQ326" s="396"/>
      <c r="GR326" s="397"/>
      <c r="GS326" s="400"/>
      <c r="GT326" s="403"/>
      <c r="GU326" s="401"/>
      <c r="GV326" s="393"/>
      <c r="GW326" s="402"/>
      <c r="GX326" s="386"/>
      <c r="GY326" s="397"/>
      <c r="GZ326" s="386"/>
      <c r="HA326" s="404"/>
      <c r="HB326" s="388"/>
      <c r="HC326" s="396"/>
      <c r="HD326" s="397"/>
      <c r="HE326" s="400"/>
      <c r="HF326" s="403"/>
      <c r="HG326" s="401"/>
      <c r="HH326" s="393"/>
      <c r="HI326" s="402"/>
      <c r="HJ326" s="386"/>
      <c r="HK326" s="397"/>
      <c r="HL326" s="386"/>
      <c r="HM326" s="387"/>
      <c r="HN326" s="388"/>
      <c r="HO326" s="396"/>
      <c r="HP326" s="389"/>
      <c r="HQ326" s="390"/>
      <c r="HR326" s="391"/>
      <c r="HS326" s="392"/>
      <c r="HT326" s="393"/>
      <c r="HU326" s="394"/>
      <c r="HV326" s="386"/>
      <c r="HW326" s="395"/>
      <c r="HY326" s="387"/>
      <c r="HZ326" s="388"/>
      <c r="IA326" s="375"/>
      <c r="IB326" s="375"/>
      <c r="IC326" s="390"/>
      <c r="ID326" s="391"/>
      <c r="IE326" s="392"/>
      <c r="IF326" s="393"/>
      <c r="IG326" s="394"/>
      <c r="IH326" s="386"/>
      <c r="II326" s="395"/>
      <c r="IK326" s="387"/>
      <c r="IL326" s="388"/>
      <c r="IO326" s="390"/>
      <c r="IP326" s="391"/>
      <c r="IQ326" s="392"/>
      <c r="IR326" s="393"/>
      <c r="IS326" s="394"/>
      <c r="IT326" s="386"/>
      <c r="IU326" s="395"/>
      <c r="IW326" s="387"/>
      <c r="IX326" s="388"/>
      <c r="IY326" s="419"/>
      <c r="IZ326" s="396"/>
      <c r="JA326" s="390"/>
      <c r="JB326" s="391"/>
      <c r="JC326" s="392"/>
      <c r="JD326" s="393"/>
      <c r="JE326" s="394"/>
      <c r="JF326" s="386"/>
      <c r="JG326" s="395"/>
      <c r="JH326" s="420"/>
      <c r="JI326" s="387">
        <f t="shared" ref="JI326:JI327" si="1142">IF(JM326="","",JI$3)</f>
        <v>44090</v>
      </c>
      <c r="JJ326" s="388" t="str">
        <f t="shared" ref="JJ326:JJ327" si="1143">IF(JM326="","",JI$1)</f>
        <v>Abe IV</v>
      </c>
      <c r="JK326" s="396">
        <v>43719</v>
      </c>
      <c r="JL326" s="396">
        <v>43763</v>
      </c>
      <c r="JM326" s="390" t="str">
        <f t="shared" ref="JM326:JM327" si="1144">IF(JT326="","",IF(ISNUMBER(SEARCH(":",JT326)),MID(JT326,FIND(":",JT326)+2,FIND("(",JT326)-FIND(":",JT326)-3),LEFT(JT326,FIND("(",JT326)-2)))</f>
        <v>Isshu Sugawara</v>
      </c>
      <c r="JN326" s="391" t="str">
        <f t="shared" ref="JN326:JN327" si="1145">IF(JT326="","",MID(JT326,FIND("(",JT326)+1,4))</f>
        <v>1962</v>
      </c>
      <c r="JO326" s="392" t="str">
        <f t="shared" ref="JO326:JO327" si="1146">IF(ISNUMBER(SEARCH("*female*",JT326)),"female",IF(ISNUMBER(SEARCH("*male*",JT326)),"male",""))</f>
        <v>male</v>
      </c>
      <c r="JP326" s="393" t="str">
        <f t="shared" ref="JP326:JP327" si="1147">IF(JT326="","",IF(ISERROR(MID(JT326,FIND("male,",JT326)+6,(FIND(")",JT326)-(FIND("male,",JT326)+6))))=TRUE,"missing/error",MID(JT326,FIND("male,",JT326)+6,(FIND(")",JT326)-(FIND("male,",JT326)+6)))))</f>
        <v>jp_ldp01</v>
      </c>
      <c r="JQ326" s="394" t="str">
        <f t="shared" ref="JQ326:JQ327" si="1148">IF(JM326="","",(MID(JM326,(SEARCH("^^",SUBSTITUTE(JM326," ","^^",LEN(JM326)-LEN(SUBSTITUTE(JM326," ","")))))+1,99)&amp;"_"&amp;LEFT(JM326,FIND(" ",JM326)-1)&amp;"_"&amp;JN326))</f>
        <v>Sugawara_Isshu_1962</v>
      </c>
      <c r="JR326" s="386" t="str">
        <f t="shared" ref="JR326:JR327" si="1149">IF(JT326="","",IF((LEN(JT326)-LEN(SUBSTITUTE(JT326,"male","")))/LEN("male")&gt;1,"!",IF(RIGHT(JT326,1)=")","",IF(RIGHT(JT326,2)=") ","",IF(RIGHT(JT326,2)=").","","!!")))))</f>
        <v/>
      </c>
      <c r="JS326" s="395"/>
      <c r="JT326" s="420" t="s">
        <v>2069</v>
      </c>
      <c r="JU326" s="387" t="str">
        <f t="shared" si="870"/>
        <v/>
      </c>
      <c r="JV326" s="388" t="str">
        <f t="shared" si="871"/>
        <v/>
      </c>
      <c r="JW326" s="419" t="str">
        <f t="shared" si="872"/>
        <v/>
      </c>
      <c r="JX326" s="396" t="str">
        <f t="shared" si="873"/>
        <v/>
      </c>
      <c r="JY326" s="390" t="str">
        <f t="shared" si="874"/>
        <v/>
      </c>
      <c r="JZ326" s="391" t="str">
        <f t="shared" si="875"/>
        <v/>
      </c>
      <c r="KA326" s="392" t="str">
        <f t="shared" si="876"/>
        <v/>
      </c>
      <c r="KB326" s="393" t="str">
        <f t="shared" si="877"/>
        <v/>
      </c>
      <c r="KC326" s="394" t="str">
        <f t="shared" si="878"/>
        <v/>
      </c>
      <c r="KD326" s="386" t="str">
        <f t="shared" si="879"/>
        <v/>
      </c>
      <c r="KE326" s="395"/>
      <c r="KG326" s="387" t="str">
        <f t="shared" si="849"/>
        <v/>
      </c>
      <c r="KH326" s="388" t="str">
        <f t="shared" si="850"/>
        <v/>
      </c>
      <c r="KI326" s="419" t="str">
        <f t="shared" si="851"/>
        <v/>
      </c>
      <c r="KJ326" s="396" t="str">
        <f t="shared" si="852"/>
        <v/>
      </c>
      <c r="KK326" s="390" t="str">
        <f t="shared" si="853"/>
        <v/>
      </c>
      <c r="KL326" s="391" t="str">
        <f t="shared" si="880"/>
        <v/>
      </c>
      <c r="KM326" s="392" t="str">
        <f t="shared" si="854"/>
        <v/>
      </c>
      <c r="KN326" s="393" t="str">
        <f t="shared" si="855"/>
        <v/>
      </c>
      <c r="KO326" s="394" t="str">
        <f t="shared" si="856"/>
        <v/>
      </c>
      <c r="KP326" s="386" t="str">
        <f t="shared" si="857"/>
        <v/>
      </c>
      <c r="KQ326" s="395"/>
    </row>
    <row r="327" spans="1:303" ht="13.5" customHeight="1">
      <c r="A327" s="385"/>
      <c r="B327" s="386" t="s">
        <v>2025</v>
      </c>
      <c r="E327" s="404"/>
      <c r="F327" s="399"/>
      <c r="G327" s="396"/>
      <c r="H327" s="397"/>
      <c r="I327" s="400"/>
      <c r="J327" s="403"/>
      <c r="K327" s="401"/>
      <c r="L327" s="393"/>
      <c r="M327" s="402"/>
      <c r="O327" s="397"/>
      <c r="Q327" s="404"/>
      <c r="R327" s="399"/>
      <c r="S327" s="396"/>
      <c r="T327" s="397"/>
      <c r="U327" s="400"/>
      <c r="V327" s="403"/>
      <c r="W327" s="401"/>
      <c r="X327" s="393"/>
      <c r="Y327" s="402"/>
      <c r="AA327" s="397"/>
      <c r="AB327" s="415"/>
      <c r="AC327" s="404"/>
      <c r="AD327" s="399"/>
      <c r="AE327" s="396"/>
      <c r="AF327" s="397"/>
      <c r="AG327" s="400"/>
      <c r="AH327" s="403"/>
      <c r="AI327" s="401"/>
      <c r="AJ327" s="393"/>
      <c r="AK327" s="402"/>
      <c r="AL327" s="386"/>
      <c r="AM327" s="397"/>
      <c r="AN327" s="386"/>
      <c r="AO327" s="404"/>
      <c r="AP327" s="399"/>
      <c r="AQ327" s="396"/>
      <c r="AR327" s="397"/>
      <c r="AS327" s="400"/>
      <c r="AT327" s="403"/>
      <c r="AU327" s="401"/>
      <c r="AV327" s="393"/>
      <c r="AW327" s="402"/>
      <c r="AX327" s="386"/>
      <c r="AY327" s="397"/>
      <c r="AZ327" s="386"/>
      <c r="BA327" s="404"/>
      <c r="BB327" s="399"/>
      <c r="BC327" s="396"/>
      <c r="BD327" s="397"/>
      <c r="BE327" s="400"/>
      <c r="BF327" s="403"/>
      <c r="BG327" s="401"/>
      <c r="BH327" s="393"/>
      <c r="BI327" s="402"/>
      <c r="BJ327" s="386"/>
      <c r="BK327" s="397"/>
      <c r="BL327" s="386"/>
      <c r="BM327" s="404"/>
      <c r="BN327" s="399"/>
      <c r="BO327" s="396"/>
      <c r="BP327" s="397"/>
      <c r="BQ327" s="400"/>
      <c r="BR327" s="403"/>
      <c r="BS327" s="401"/>
      <c r="BT327" s="393"/>
      <c r="BU327" s="402"/>
      <c r="BV327" s="386"/>
      <c r="BW327" s="397"/>
      <c r="BX327" s="386"/>
      <c r="BY327" s="404"/>
      <c r="BZ327" s="399"/>
      <c r="CA327" s="396"/>
      <c r="CB327" s="397"/>
      <c r="CC327" s="400"/>
      <c r="CD327" s="403"/>
      <c r="CE327" s="401"/>
      <c r="CF327" s="393"/>
      <c r="CG327" s="402"/>
      <c r="CH327" s="386"/>
      <c r="CI327" s="397"/>
      <c r="CJ327" s="386"/>
      <c r="CK327" s="404"/>
      <c r="CL327" s="399"/>
      <c r="CM327" s="396"/>
      <c r="CN327" s="397"/>
      <c r="CO327" s="400"/>
      <c r="CP327" s="403"/>
      <c r="CQ327" s="401"/>
      <c r="CR327" s="393"/>
      <c r="CS327" s="402"/>
      <c r="CT327" s="386"/>
      <c r="CU327" s="397"/>
      <c r="CV327" s="386"/>
      <c r="CW327" s="404"/>
      <c r="CX327" s="399"/>
      <c r="CY327" s="396"/>
      <c r="CZ327" s="397"/>
      <c r="DA327" s="400"/>
      <c r="DB327" s="403"/>
      <c r="DC327" s="401"/>
      <c r="DD327" s="393"/>
      <c r="DE327" s="402"/>
      <c r="DF327" s="386"/>
      <c r="DG327" s="397"/>
      <c r="DH327" s="386"/>
      <c r="DI327" s="404"/>
      <c r="DJ327" s="399"/>
      <c r="DK327" s="396"/>
      <c r="DL327" s="397"/>
      <c r="DM327" s="400"/>
      <c r="DN327" s="403"/>
      <c r="DO327" s="401"/>
      <c r="DP327" s="393"/>
      <c r="DQ327" s="402"/>
      <c r="DR327" s="386"/>
      <c r="DS327" s="397"/>
      <c r="DT327" s="386"/>
      <c r="DU327" s="404"/>
      <c r="DV327" s="399"/>
      <c r="DW327" s="396"/>
      <c r="DX327" s="397"/>
      <c r="DY327" s="400"/>
      <c r="DZ327" s="403"/>
      <c r="EA327" s="401"/>
      <c r="EB327" s="393"/>
      <c r="EC327" s="402"/>
      <c r="ED327" s="386"/>
      <c r="EE327" s="397"/>
      <c r="EF327" s="386"/>
      <c r="EG327" s="404"/>
      <c r="EH327" s="399"/>
      <c r="EI327" s="396"/>
      <c r="EJ327" s="397"/>
      <c r="EK327" s="400"/>
      <c r="EL327" s="403"/>
      <c r="EM327" s="401"/>
      <c r="EN327" s="393"/>
      <c r="EO327" s="402"/>
      <c r="EP327" s="386"/>
      <c r="EQ327" s="397"/>
      <c r="ER327" s="415"/>
      <c r="ES327" s="404"/>
      <c r="ET327" s="399"/>
      <c r="EU327" s="396"/>
      <c r="EV327" s="397"/>
      <c r="EW327" s="400"/>
      <c r="EX327" s="403"/>
      <c r="EY327" s="401"/>
      <c r="EZ327" s="393"/>
      <c r="FA327" s="402"/>
      <c r="FB327" s="386"/>
      <c r="FC327" s="397"/>
      <c r="FD327" s="386"/>
      <c r="FE327" s="404"/>
      <c r="FF327" s="399"/>
      <c r="FG327" s="396"/>
      <c r="FH327" s="397"/>
      <c r="FI327" s="400"/>
      <c r="FJ327" s="403"/>
      <c r="FK327" s="401"/>
      <c r="FL327" s="393"/>
      <c r="FM327" s="402"/>
      <c r="FN327" s="386"/>
      <c r="FO327" s="397"/>
      <c r="FP327" s="386"/>
      <c r="FQ327" s="404"/>
      <c r="FR327" s="388"/>
      <c r="FS327" s="396"/>
      <c r="FT327" s="397"/>
      <c r="FU327" s="400"/>
      <c r="FV327" s="403"/>
      <c r="FW327" s="401"/>
      <c r="FX327" s="393"/>
      <c r="FY327" s="402"/>
      <c r="FZ327" s="386"/>
      <c r="GA327" s="397"/>
      <c r="GB327" s="386"/>
      <c r="GC327" s="404"/>
      <c r="GD327" s="388"/>
      <c r="GE327" s="396"/>
      <c r="GF327" s="397"/>
      <c r="GG327" s="400"/>
      <c r="GH327" s="403"/>
      <c r="GI327" s="401"/>
      <c r="GJ327" s="393"/>
      <c r="GK327" s="402"/>
      <c r="GL327" s="386"/>
      <c r="GM327" s="397"/>
      <c r="GN327" s="386"/>
      <c r="GO327" s="404"/>
      <c r="GP327" s="388"/>
      <c r="GQ327" s="396"/>
      <c r="GR327" s="397"/>
      <c r="GS327" s="400"/>
      <c r="GT327" s="403"/>
      <c r="GU327" s="401"/>
      <c r="GV327" s="393"/>
      <c r="GW327" s="402"/>
      <c r="GX327" s="386"/>
      <c r="GY327" s="397"/>
      <c r="GZ327" s="386"/>
      <c r="HA327" s="404"/>
      <c r="HB327" s="388"/>
      <c r="HC327" s="396"/>
      <c r="HD327" s="397"/>
      <c r="HE327" s="400"/>
      <c r="HF327" s="403"/>
      <c r="HG327" s="401"/>
      <c r="HH327" s="393"/>
      <c r="HI327" s="402"/>
      <c r="HJ327" s="386"/>
      <c r="HK327" s="397"/>
      <c r="HL327" s="386"/>
      <c r="HM327" s="387"/>
      <c r="HN327" s="388"/>
      <c r="HO327" s="396"/>
      <c r="HP327" s="389"/>
      <c r="HQ327" s="390"/>
      <c r="HR327" s="391"/>
      <c r="HS327" s="392"/>
      <c r="HT327" s="393"/>
      <c r="HU327" s="394"/>
      <c r="HV327" s="386"/>
      <c r="HW327" s="395"/>
      <c r="HY327" s="387"/>
      <c r="HZ327" s="388"/>
      <c r="IA327" s="375"/>
      <c r="IB327" s="375"/>
      <c r="IC327" s="390"/>
      <c r="ID327" s="391"/>
      <c r="IE327" s="392"/>
      <c r="IF327" s="393"/>
      <c r="IG327" s="394"/>
      <c r="IH327" s="386"/>
      <c r="II327" s="395"/>
      <c r="IK327" s="387"/>
      <c r="IL327" s="388"/>
      <c r="IO327" s="390"/>
      <c r="IP327" s="391"/>
      <c r="IQ327" s="392"/>
      <c r="IR327" s="393"/>
      <c r="IS327" s="394"/>
      <c r="IT327" s="386"/>
      <c r="IU327" s="395"/>
      <c r="IW327" s="387"/>
      <c r="IX327" s="388"/>
      <c r="IY327" s="419"/>
      <c r="IZ327" s="396"/>
      <c r="JA327" s="390"/>
      <c r="JB327" s="391"/>
      <c r="JC327" s="392"/>
      <c r="JD327" s="393"/>
      <c r="JE327" s="394"/>
      <c r="JF327" s="386"/>
      <c r="JG327" s="395"/>
      <c r="JH327" s="420"/>
      <c r="JI327" s="387">
        <f t="shared" si="1142"/>
        <v>44090</v>
      </c>
      <c r="JJ327" s="388" t="str">
        <f t="shared" si="1143"/>
        <v>Abe IV</v>
      </c>
      <c r="JK327" s="419">
        <v>43763</v>
      </c>
      <c r="JL327" s="396">
        <f t="shared" ref="JL327" si="1150">IF(JM327="","",JI$3)</f>
        <v>44090</v>
      </c>
      <c r="JM327" s="390" t="str">
        <f t="shared" si="1144"/>
        <v>Hiroshi Kajiyama</v>
      </c>
      <c r="JN327" s="391" t="str">
        <f t="shared" si="1145"/>
        <v>1955</v>
      </c>
      <c r="JO327" s="392" t="str">
        <f t="shared" si="1146"/>
        <v>male</v>
      </c>
      <c r="JP327" s="393" t="str">
        <f t="shared" si="1147"/>
        <v>jp_ldp01</v>
      </c>
      <c r="JQ327" s="394" t="str">
        <f t="shared" si="1148"/>
        <v>Kajiyama_Hiroshi_1955</v>
      </c>
      <c r="JR327" s="386" t="str">
        <f t="shared" si="1149"/>
        <v/>
      </c>
      <c r="JS327" s="395"/>
      <c r="JT327" s="420" t="s">
        <v>2018</v>
      </c>
      <c r="JU327" s="387" t="str">
        <f t="shared" si="870"/>
        <v/>
      </c>
      <c r="JV327" s="388" t="str">
        <f t="shared" si="871"/>
        <v/>
      </c>
      <c r="JW327" s="419" t="str">
        <f t="shared" si="872"/>
        <v/>
      </c>
      <c r="JX327" s="396" t="str">
        <f t="shared" si="873"/>
        <v/>
      </c>
      <c r="JY327" s="390" t="str">
        <f t="shared" si="874"/>
        <v/>
      </c>
      <c r="JZ327" s="391" t="str">
        <f t="shared" si="875"/>
        <v/>
      </c>
      <c r="KA327" s="392" t="str">
        <f t="shared" si="876"/>
        <v/>
      </c>
      <c r="KB327" s="393" t="str">
        <f t="shared" si="877"/>
        <v/>
      </c>
      <c r="KC327" s="394" t="str">
        <f t="shared" si="878"/>
        <v/>
      </c>
      <c r="KD327" s="386" t="str">
        <f t="shared" si="879"/>
        <v/>
      </c>
      <c r="KE327" s="395"/>
      <c r="KG327" s="387" t="str">
        <f t="shared" si="849"/>
        <v/>
      </c>
      <c r="KH327" s="388" t="str">
        <f t="shared" si="850"/>
        <v/>
      </c>
      <c r="KI327" s="419" t="str">
        <f t="shared" si="851"/>
        <v/>
      </c>
      <c r="KJ327" s="396" t="str">
        <f t="shared" si="852"/>
        <v/>
      </c>
      <c r="KK327" s="390" t="str">
        <f t="shared" si="853"/>
        <v/>
      </c>
      <c r="KL327" s="391" t="str">
        <f t="shared" si="880"/>
        <v/>
      </c>
      <c r="KM327" s="392" t="str">
        <f t="shared" si="854"/>
        <v/>
      </c>
      <c r="KN327" s="393" t="str">
        <f t="shared" si="855"/>
        <v/>
      </c>
      <c r="KO327" s="394" t="str">
        <f t="shared" si="856"/>
        <v/>
      </c>
      <c r="KP327" s="386" t="str">
        <f t="shared" si="857"/>
        <v/>
      </c>
      <c r="KQ327" s="395"/>
    </row>
    <row r="328" spans="1:303" ht="13.5" customHeight="1">
      <c r="A328" s="385"/>
      <c r="B328" s="386" t="s">
        <v>2046</v>
      </c>
      <c r="E328" s="404"/>
      <c r="F328" s="399"/>
      <c r="G328" s="396"/>
      <c r="H328" s="397"/>
      <c r="I328" s="400"/>
      <c r="J328" s="403"/>
      <c r="K328" s="401"/>
      <c r="L328" s="393"/>
      <c r="M328" s="402"/>
      <c r="O328" s="397"/>
      <c r="Q328" s="404"/>
      <c r="R328" s="399"/>
      <c r="S328" s="396"/>
      <c r="T328" s="397"/>
      <c r="U328" s="400"/>
      <c r="V328" s="403"/>
      <c r="W328" s="401"/>
      <c r="X328" s="393"/>
      <c r="Y328" s="402"/>
      <c r="AA328" s="397"/>
      <c r="AB328" s="415"/>
      <c r="AC328" s="404"/>
      <c r="AD328" s="399"/>
      <c r="AE328" s="396"/>
      <c r="AF328" s="397"/>
      <c r="AG328" s="400"/>
      <c r="AH328" s="403"/>
      <c r="AI328" s="401"/>
      <c r="AJ328" s="393"/>
      <c r="AK328" s="402"/>
      <c r="AL328" s="386"/>
      <c r="AM328" s="397"/>
      <c r="AN328" s="386"/>
      <c r="AO328" s="404"/>
      <c r="AP328" s="399"/>
      <c r="AQ328" s="396"/>
      <c r="AR328" s="397"/>
      <c r="AS328" s="400"/>
      <c r="AT328" s="403"/>
      <c r="AU328" s="401"/>
      <c r="AV328" s="393"/>
      <c r="AW328" s="402"/>
      <c r="AX328" s="386"/>
      <c r="AY328" s="397"/>
      <c r="AZ328" s="386"/>
      <c r="BA328" s="404"/>
      <c r="BB328" s="399"/>
      <c r="BC328" s="396"/>
      <c r="BD328" s="397"/>
      <c r="BE328" s="400"/>
      <c r="BF328" s="403"/>
      <c r="BG328" s="401"/>
      <c r="BH328" s="393"/>
      <c r="BI328" s="402"/>
      <c r="BJ328" s="386"/>
      <c r="BK328" s="397"/>
      <c r="BL328" s="386"/>
      <c r="BM328" s="404"/>
      <c r="BN328" s="399"/>
      <c r="BO328" s="396"/>
      <c r="BP328" s="397"/>
      <c r="BQ328" s="400"/>
      <c r="BR328" s="403"/>
      <c r="BS328" s="401"/>
      <c r="BT328" s="393"/>
      <c r="BU328" s="402"/>
      <c r="BV328" s="386"/>
      <c r="BW328" s="397"/>
      <c r="BX328" s="386"/>
      <c r="BY328" s="404"/>
      <c r="BZ328" s="399"/>
      <c r="CA328" s="396"/>
      <c r="CB328" s="397"/>
      <c r="CC328" s="400"/>
      <c r="CD328" s="403"/>
      <c r="CE328" s="401"/>
      <c r="CF328" s="393"/>
      <c r="CG328" s="402"/>
      <c r="CH328" s="386"/>
      <c r="CI328" s="397"/>
      <c r="CJ328" s="386"/>
      <c r="CK328" s="404"/>
      <c r="CL328" s="399"/>
      <c r="CM328" s="396"/>
      <c r="CN328" s="397"/>
      <c r="CO328" s="400"/>
      <c r="CP328" s="403"/>
      <c r="CQ328" s="401"/>
      <c r="CR328" s="393"/>
      <c r="CS328" s="402"/>
      <c r="CT328" s="386"/>
      <c r="CU328" s="397"/>
      <c r="CV328" s="386"/>
      <c r="CW328" s="404"/>
      <c r="CX328" s="399"/>
      <c r="CY328" s="396"/>
      <c r="CZ328" s="397"/>
      <c r="DA328" s="400"/>
      <c r="DB328" s="403"/>
      <c r="DC328" s="401"/>
      <c r="DD328" s="393"/>
      <c r="DE328" s="402"/>
      <c r="DF328" s="386"/>
      <c r="DG328" s="397"/>
      <c r="DH328" s="386"/>
      <c r="DI328" s="404"/>
      <c r="DJ328" s="399"/>
      <c r="DK328" s="396"/>
      <c r="DL328" s="397"/>
      <c r="DM328" s="400"/>
      <c r="DN328" s="403"/>
      <c r="DO328" s="401"/>
      <c r="DP328" s="393"/>
      <c r="DQ328" s="402"/>
      <c r="DR328" s="386"/>
      <c r="DS328" s="397"/>
      <c r="DT328" s="386"/>
      <c r="DU328" s="404"/>
      <c r="DV328" s="399"/>
      <c r="DW328" s="396"/>
      <c r="DX328" s="397"/>
      <c r="DY328" s="400"/>
      <c r="DZ328" s="403"/>
      <c r="EA328" s="401"/>
      <c r="EB328" s="393"/>
      <c r="EC328" s="402"/>
      <c r="ED328" s="386"/>
      <c r="EE328" s="397"/>
      <c r="EF328" s="386"/>
      <c r="EG328" s="404"/>
      <c r="EH328" s="399"/>
      <c r="EI328" s="396"/>
      <c r="EJ328" s="397"/>
      <c r="EK328" s="400"/>
      <c r="EL328" s="403"/>
      <c r="EM328" s="401"/>
      <c r="EN328" s="393"/>
      <c r="EO328" s="402"/>
      <c r="EP328" s="386"/>
      <c r="EQ328" s="397"/>
      <c r="ER328" s="415"/>
      <c r="ES328" s="404"/>
      <c r="ET328" s="399"/>
      <c r="EU328" s="396"/>
      <c r="EV328" s="397"/>
      <c r="EW328" s="400"/>
      <c r="EX328" s="403"/>
      <c r="EY328" s="401"/>
      <c r="EZ328" s="393"/>
      <c r="FA328" s="402"/>
      <c r="FB328" s="386"/>
      <c r="FC328" s="397"/>
      <c r="FD328" s="386"/>
      <c r="FE328" s="404"/>
      <c r="FF328" s="399"/>
      <c r="FG328" s="396"/>
      <c r="FH328" s="397"/>
      <c r="FI328" s="400"/>
      <c r="FJ328" s="403"/>
      <c r="FK328" s="401"/>
      <c r="FL328" s="393"/>
      <c r="FM328" s="402"/>
      <c r="FN328" s="386"/>
      <c r="FO328" s="397"/>
      <c r="FP328" s="386"/>
      <c r="FQ328" s="404"/>
      <c r="FR328" s="399"/>
      <c r="FS328" s="396"/>
      <c r="FT328" s="397"/>
      <c r="FU328" s="400"/>
      <c r="FV328" s="403"/>
      <c r="FW328" s="401"/>
      <c r="FX328" s="393"/>
      <c r="FY328" s="402"/>
      <c r="FZ328" s="386"/>
      <c r="GA328" s="397"/>
      <c r="GB328" s="386"/>
      <c r="GC328" s="404"/>
      <c r="GD328" s="399"/>
      <c r="GE328" s="396"/>
      <c r="GF328" s="397"/>
      <c r="GG328" s="400"/>
      <c r="GH328" s="403"/>
      <c r="GI328" s="401"/>
      <c r="GJ328" s="393"/>
      <c r="GK328" s="402"/>
      <c r="GL328" s="386"/>
      <c r="GM328" s="397"/>
      <c r="GN328" s="386"/>
      <c r="GO328" s="404"/>
      <c r="GP328" s="399"/>
      <c r="GQ328" s="396"/>
      <c r="GR328" s="397"/>
      <c r="GS328" s="400"/>
      <c r="GT328" s="403"/>
      <c r="GU328" s="401"/>
      <c r="GV328" s="393"/>
      <c r="GW328" s="402"/>
      <c r="GX328" s="386"/>
      <c r="GY328" s="397"/>
      <c r="GZ328" s="386"/>
      <c r="HA328" s="404"/>
      <c r="HB328" s="399"/>
      <c r="HC328" s="396"/>
      <c r="HD328" s="397"/>
      <c r="HE328" s="400"/>
      <c r="HF328" s="403"/>
      <c r="HG328" s="401"/>
      <c r="HH328" s="393"/>
      <c r="HI328" s="402"/>
      <c r="HJ328" s="386"/>
      <c r="HK328" s="397"/>
      <c r="HL328" s="386"/>
      <c r="HM328" s="387" t="s">
        <v>292</v>
      </c>
      <c r="HN328" s="388" t="s">
        <v>292</v>
      </c>
      <c r="HO328" s="396"/>
      <c r="HP328" s="389"/>
      <c r="HQ328" s="390" t="s">
        <v>292</v>
      </c>
      <c r="HR328" s="391" t="s">
        <v>292</v>
      </c>
      <c r="HS328" s="392" t="s">
        <v>292</v>
      </c>
      <c r="HT328" s="393" t="s">
        <v>292</v>
      </c>
      <c r="HU328" s="394" t="s">
        <v>292</v>
      </c>
      <c r="HV328" s="386" t="s">
        <v>292</v>
      </c>
      <c r="HW328" s="395"/>
      <c r="HY328" s="387" t="s">
        <v>292</v>
      </c>
      <c r="HZ328" s="388" t="s">
        <v>292</v>
      </c>
      <c r="IA328" s="375"/>
      <c r="IB328" s="375"/>
      <c r="IC328" s="390" t="s">
        <v>292</v>
      </c>
      <c r="ID328" s="391" t="s">
        <v>292</v>
      </c>
      <c r="IE328" s="392" t="s">
        <v>292</v>
      </c>
      <c r="IF328" s="393" t="s">
        <v>292</v>
      </c>
      <c r="IG328" s="394" t="s">
        <v>292</v>
      </c>
      <c r="IH328" s="386" t="s">
        <v>292</v>
      </c>
      <c r="II328" s="395"/>
      <c r="IK328" s="387" t="s">
        <v>292</v>
      </c>
      <c r="IL328" s="388" t="s">
        <v>292</v>
      </c>
      <c r="IO328" s="390" t="s">
        <v>292</v>
      </c>
      <c r="IP328" s="391" t="s">
        <v>292</v>
      </c>
      <c r="IQ328" s="392" t="s">
        <v>292</v>
      </c>
      <c r="IR328" s="393" t="s">
        <v>292</v>
      </c>
      <c r="IS328" s="394" t="s">
        <v>292</v>
      </c>
      <c r="IT328" s="386" t="s">
        <v>292</v>
      </c>
      <c r="IU328" s="395"/>
      <c r="IV328" s="364" t="s">
        <v>292</v>
      </c>
      <c r="IW328" s="387" t="str">
        <f t="shared" si="704"/>
        <v/>
      </c>
      <c r="IX328" s="388" t="str">
        <f t="shared" si="705"/>
        <v/>
      </c>
      <c r="IY328" s="419" t="str">
        <f t="shared" si="706"/>
        <v/>
      </c>
      <c r="IZ328" s="396" t="str">
        <f t="shared" si="707"/>
        <v/>
      </c>
      <c r="JA328" s="390" t="str">
        <f t="shared" si="708"/>
        <v/>
      </c>
      <c r="JB328" s="391" t="str">
        <f t="shared" si="709"/>
        <v/>
      </c>
      <c r="JC328" s="392" t="str">
        <f t="shared" si="710"/>
        <v/>
      </c>
      <c r="JD328" s="393" t="str">
        <f t="shared" si="711"/>
        <v/>
      </c>
      <c r="JE328" s="394" t="str">
        <f t="shared" si="1059"/>
        <v/>
      </c>
      <c r="JF328" s="386" t="str">
        <f t="shared" si="712"/>
        <v/>
      </c>
      <c r="JG328" s="395"/>
      <c r="JH328" s="420" t="s">
        <v>292</v>
      </c>
      <c r="JI328" s="387">
        <f t="shared" si="919"/>
        <v>44090</v>
      </c>
      <c r="JJ328" s="388" t="str">
        <f t="shared" si="920"/>
        <v>Abe IV</v>
      </c>
      <c r="JK328" s="419">
        <v>43455</v>
      </c>
      <c r="JL328" s="396">
        <v>43719</v>
      </c>
      <c r="JM328" s="390" t="str">
        <f t="shared" si="923"/>
        <v>Hiroshige Sekō</v>
      </c>
      <c r="JN328" s="391" t="str">
        <f t="shared" si="924"/>
        <v>1962</v>
      </c>
      <c r="JO328" s="392" t="str">
        <f t="shared" si="925"/>
        <v>male</v>
      </c>
      <c r="JP328" s="393" t="str">
        <f t="shared" si="926"/>
        <v>jp_ldp01</v>
      </c>
      <c r="JQ328" s="394" t="str">
        <f t="shared" si="927"/>
        <v>Sekō_Hiroshige_1962</v>
      </c>
      <c r="JR328" s="386" t="str">
        <f t="shared" si="928"/>
        <v/>
      </c>
      <c r="JS328" s="395" t="s">
        <v>2047</v>
      </c>
      <c r="JT328" s="420" t="s">
        <v>1882</v>
      </c>
      <c r="JU328" s="387" t="str">
        <f t="shared" si="870"/>
        <v/>
      </c>
      <c r="JV328" s="388" t="str">
        <f t="shared" si="871"/>
        <v/>
      </c>
      <c r="JW328" s="419" t="str">
        <f t="shared" si="872"/>
        <v/>
      </c>
      <c r="JX328" s="396" t="str">
        <f t="shared" si="873"/>
        <v/>
      </c>
      <c r="JY328" s="390" t="str">
        <f t="shared" si="874"/>
        <v/>
      </c>
      <c r="JZ328" s="391" t="str">
        <f t="shared" si="875"/>
        <v/>
      </c>
      <c r="KA328" s="392" t="str">
        <f t="shared" si="876"/>
        <v/>
      </c>
      <c r="KB328" s="393" t="str">
        <f t="shared" si="877"/>
        <v/>
      </c>
      <c r="KC328" s="394" t="str">
        <f t="shared" si="878"/>
        <v/>
      </c>
      <c r="KD328" s="386" t="str">
        <f t="shared" si="879"/>
        <v/>
      </c>
      <c r="KE328" s="395"/>
      <c r="KG328" s="387" t="str">
        <f t="shared" si="849"/>
        <v/>
      </c>
      <c r="KH328" s="388" t="str">
        <f t="shared" si="850"/>
        <v/>
      </c>
      <c r="KI328" s="419" t="str">
        <f t="shared" si="851"/>
        <v/>
      </c>
      <c r="KJ328" s="396" t="str">
        <f t="shared" si="852"/>
        <v/>
      </c>
      <c r="KK328" s="390" t="str">
        <f t="shared" si="853"/>
        <v/>
      </c>
      <c r="KL328" s="391" t="str">
        <f t="shared" si="880"/>
        <v/>
      </c>
      <c r="KM328" s="392" t="str">
        <f t="shared" si="854"/>
        <v/>
      </c>
      <c r="KN328" s="393" t="str">
        <f t="shared" si="855"/>
        <v/>
      </c>
      <c r="KO328" s="394" t="str">
        <f t="shared" si="856"/>
        <v/>
      </c>
      <c r="KP328" s="386" t="str">
        <f t="shared" si="857"/>
        <v/>
      </c>
      <c r="KQ328" s="395"/>
    </row>
    <row r="329" spans="1:303" ht="13.5" customHeight="1">
      <c r="A329" s="385"/>
      <c r="B329" s="386" t="s">
        <v>2046</v>
      </c>
      <c r="E329" s="404"/>
      <c r="F329" s="399"/>
      <c r="G329" s="396"/>
      <c r="H329" s="397"/>
      <c r="I329" s="400"/>
      <c r="J329" s="403"/>
      <c r="K329" s="401"/>
      <c r="L329" s="393"/>
      <c r="M329" s="402"/>
      <c r="O329" s="397"/>
      <c r="Q329" s="404"/>
      <c r="R329" s="399"/>
      <c r="S329" s="396"/>
      <c r="T329" s="397"/>
      <c r="U329" s="400"/>
      <c r="V329" s="403"/>
      <c r="W329" s="401"/>
      <c r="X329" s="393"/>
      <c r="Y329" s="402"/>
      <c r="AA329" s="397"/>
      <c r="AB329" s="415"/>
      <c r="AC329" s="404"/>
      <c r="AD329" s="399"/>
      <c r="AE329" s="396"/>
      <c r="AF329" s="397"/>
      <c r="AG329" s="400"/>
      <c r="AH329" s="403"/>
      <c r="AI329" s="401"/>
      <c r="AJ329" s="393"/>
      <c r="AK329" s="402"/>
      <c r="AL329" s="386"/>
      <c r="AM329" s="397"/>
      <c r="AN329" s="386"/>
      <c r="AO329" s="404"/>
      <c r="AP329" s="399"/>
      <c r="AQ329" s="396"/>
      <c r="AR329" s="397"/>
      <c r="AS329" s="400"/>
      <c r="AT329" s="403"/>
      <c r="AU329" s="401"/>
      <c r="AV329" s="393"/>
      <c r="AW329" s="402"/>
      <c r="AX329" s="386"/>
      <c r="AY329" s="397"/>
      <c r="AZ329" s="386"/>
      <c r="BA329" s="404"/>
      <c r="BB329" s="399"/>
      <c r="BC329" s="396"/>
      <c r="BD329" s="397"/>
      <c r="BE329" s="400"/>
      <c r="BF329" s="403"/>
      <c r="BG329" s="401"/>
      <c r="BH329" s="393"/>
      <c r="BI329" s="402"/>
      <c r="BJ329" s="386"/>
      <c r="BK329" s="397"/>
      <c r="BL329" s="386"/>
      <c r="BM329" s="404"/>
      <c r="BN329" s="399"/>
      <c r="BO329" s="396"/>
      <c r="BP329" s="397"/>
      <c r="BQ329" s="400"/>
      <c r="BR329" s="403"/>
      <c r="BS329" s="401"/>
      <c r="BT329" s="393"/>
      <c r="BU329" s="402"/>
      <c r="BV329" s="386"/>
      <c r="BW329" s="397"/>
      <c r="BX329" s="386"/>
      <c r="BY329" s="404"/>
      <c r="BZ329" s="399"/>
      <c r="CA329" s="396"/>
      <c r="CB329" s="397"/>
      <c r="CC329" s="400"/>
      <c r="CD329" s="403"/>
      <c r="CE329" s="401"/>
      <c r="CF329" s="393"/>
      <c r="CG329" s="402"/>
      <c r="CH329" s="386"/>
      <c r="CI329" s="397"/>
      <c r="CJ329" s="386"/>
      <c r="CK329" s="404"/>
      <c r="CL329" s="399"/>
      <c r="CM329" s="396"/>
      <c r="CN329" s="397"/>
      <c r="CO329" s="400"/>
      <c r="CP329" s="403"/>
      <c r="CQ329" s="401"/>
      <c r="CR329" s="393"/>
      <c r="CS329" s="402"/>
      <c r="CT329" s="386"/>
      <c r="CU329" s="397"/>
      <c r="CV329" s="386"/>
      <c r="CW329" s="404"/>
      <c r="CX329" s="399"/>
      <c r="CY329" s="396"/>
      <c r="CZ329" s="397"/>
      <c r="DA329" s="400"/>
      <c r="DB329" s="403"/>
      <c r="DC329" s="401"/>
      <c r="DD329" s="393"/>
      <c r="DE329" s="402"/>
      <c r="DF329" s="386"/>
      <c r="DG329" s="397"/>
      <c r="DH329" s="386"/>
      <c r="DI329" s="404"/>
      <c r="DJ329" s="399"/>
      <c r="DK329" s="396"/>
      <c r="DL329" s="397"/>
      <c r="DM329" s="400"/>
      <c r="DN329" s="403"/>
      <c r="DO329" s="401"/>
      <c r="DP329" s="393"/>
      <c r="DQ329" s="402"/>
      <c r="DR329" s="386"/>
      <c r="DS329" s="397"/>
      <c r="DT329" s="386"/>
      <c r="DU329" s="404"/>
      <c r="DV329" s="399"/>
      <c r="DW329" s="396"/>
      <c r="DX329" s="397"/>
      <c r="DY329" s="400"/>
      <c r="DZ329" s="403"/>
      <c r="EA329" s="401"/>
      <c r="EB329" s="393"/>
      <c r="EC329" s="402"/>
      <c r="ED329" s="386"/>
      <c r="EE329" s="397"/>
      <c r="EF329" s="386"/>
      <c r="EG329" s="404"/>
      <c r="EH329" s="399"/>
      <c r="EI329" s="396"/>
      <c r="EJ329" s="397"/>
      <c r="EK329" s="400"/>
      <c r="EL329" s="403"/>
      <c r="EM329" s="401"/>
      <c r="EN329" s="393"/>
      <c r="EO329" s="402"/>
      <c r="EP329" s="386"/>
      <c r="EQ329" s="397"/>
      <c r="ER329" s="415"/>
      <c r="ES329" s="404"/>
      <c r="ET329" s="399"/>
      <c r="EU329" s="396"/>
      <c r="EV329" s="397"/>
      <c r="EW329" s="400"/>
      <c r="EX329" s="403"/>
      <c r="EY329" s="401"/>
      <c r="EZ329" s="393"/>
      <c r="FA329" s="402"/>
      <c r="FB329" s="386"/>
      <c r="FC329" s="397"/>
      <c r="FD329" s="386"/>
      <c r="FE329" s="404"/>
      <c r="FF329" s="399"/>
      <c r="FG329" s="396"/>
      <c r="FH329" s="397"/>
      <c r="FI329" s="400"/>
      <c r="FJ329" s="403"/>
      <c r="FK329" s="401"/>
      <c r="FL329" s="393"/>
      <c r="FM329" s="402"/>
      <c r="FN329" s="386"/>
      <c r="FO329" s="397"/>
      <c r="FP329" s="386"/>
      <c r="FQ329" s="404"/>
      <c r="FR329" s="399"/>
      <c r="FS329" s="396"/>
      <c r="FT329" s="397"/>
      <c r="FU329" s="400"/>
      <c r="FV329" s="403"/>
      <c r="FW329" s="401"/>
      <c r="FX329" s="393"/>
      <c r="FY329" s="402"/>
      <c r="FZ329" s="386"/>
      <c r="GA329" s="397"/>
      <c r="GB329" s="386"/>
      <c r="GC329" s="404"/>
      <c r="GD329" s="399"/>
      <c r="GE329" s="396"/>
      <c r="GF329" s="397"/>
      <c r="GG329" s="400"/>
      <c r="GH329" s="403"/>
      <c r="GI329" s="401"/>
      <c r="GJ329" s="393"/>
      <c r="GK329" s="402"/>
      <c r="GL329" s="386"/>
      <c r="GM329" s="397"/>
      <c r="GN329" s="386"/>
      <c r="GO329" s="404"/>
      <c r="GP329" s="399"/>
      <c r="GQ329" s="396"/>
      <c r="GR329" s="397"/>
      <c r="GS329" s="400"/>
      <c r="GT329" s="403"/>
      <c r="GU329" s="401"/>
      <c r="GV329" s="393"/>
      <c r="GW329" s="402"/>
      <c r="GX329" s="386"/>
      <c r="GY329" s="397"/>
      <c r="GZ329" s="386"/>
      <c r="HA329" s="404"/>
      <c r="HB329" s="399"/>
      <c r="HC329" s="396"/>
      <c r="HD329" s="397"/>
      <c r="HE329" s="400"/>
      <c r="HF329" s="403"/>
      <c r="HG329" s="401"/>
      <c r="HH329" s="393"/>
      <c r="HI329" s="402"/>
      <c r="HJ329" s="386"/>
      <c r="HK329" s="397"/>
      <c r="HL329" s="386"/>
      <c r="HM329" s="387" t="s">
        <v>292</v>
      </c>
      <c r="HN329" s="388" t="s">
        <v>292</v>
      </c>
      <c r="HO329" s="396"/>
      <c r="HP329" s="389"/>
      <c r="HQ329" s="390" t="s">
        <v>292</v>
      </c>
      <c r="HR329" s="391" t="s">
        <v>292</v>
      </c>
      <c r="HS329" s="392" t="s">
        <v>292</v>
      </c>
      <c r="HT329" s="393" t="s">
        <v>292</v>
      </c>
      <c r="HU329" s="394" t="s">
        <v>292</v>
      </c>
      <c r="HV329" s="386" t="s">
        <v>292</v>
      </c>
      <c r="HW329" s="395"/>
      <c r="HY329" s="387" t="s">
        <v>292</v>
      </c>
      <c r="HZ329" s="388" t="s">
        <v>292</v>
      </c>
      <c r="IA329" s="375"/>
      <c r="IB329" s="375"/>
      <c r="IC329" s="390" t="s">
        <v>292</v>
      </c>
      <c r="ID329" s="391" t="s">
        <v>292</v>
      </c>
      <c r="IE329" s="392" t="s">
        <v>292</v>
      </c>
      <c r="IF329" s="393" t="s">
        <v>292</v>
      </c>
      <c r="IG329" s="394" t="s">
        <v>292</v>
      </c>
      <c r="IH329" s="386" t="s">
        <v>292</v>
      </c>
      <c r="II329" s="395"/>
      <c r="IK329" s="387" t="s">
        <v>292</v>
      </c>
      <c r="IL329" s="388" t="s">
        <v>292</v>
      </c>
      <c r="IO329" s="390" t="s">
        <v>292</v>
      </c>
      <c r="IP329" s="391" t="s">
        <v>292</v>
      </c>
      <c r="IQ329" s="392" t="s">
        <v>292</v>
      </c>
      <c r="IR329" s="393" t="s">
        <v>292</v>
      </c>
      <c r="IS329" s="394" t="s">
        <v>292</v>
      </c>
      <c r="IT329" s="386" t="s">
        <v>292</v>
      </c>
      <c r="IU329" s="395"/>
      <c r="IV329" s="364" t="s">
        <v>292</v>
      </c>
      <c r="IW329" s="387" t="str">
        <f t="shared" si="704"/>
        <v/>
      </c>
      <c r="IX329" s="388" t="str">
        <f t="shared" si="705"/>
        <v/>
      </c>
      <c r="IY329" s="419" t="str">
        <f t="shared" si="706"/>
        <v/>
      </c>
      <c r="IZ329" s="396" t="str">
        <f t="shared" si="707"/>
        <v/>
      </c>
      <c r="JA329" s="390" t="str">
        <f t="shared" si="708"/>
        <v/>
      </c>
      <c r="JB329" s="391" t="str">
        <f t="shared" si="709"/>
        <v/>
      </c>
      <c r="JC329" s="392" t="str">
        <f t="shared" si="710"/>
        <v/>
      </c>
      <c r="JD329" s="393" t="str">
        <f t="shared" si="711"/>
        <v/>
      </c>
      <c r="JE329" s="394" t="str">
        <f t="shared" si="1059"/>
        <v/>
      </c>
      <c r="JF329" s="386" t="str">
        <f t="shared" si="712"/>
        <v/>
      </c>
      <c r="JG329" s="395"/>
      <c r="JH329" s="420" t="s">
        <v>292</v>
      </c>
      <c r="JI329" s="387">
        <f t="shared" si="919"/>
        <v>44090</v>
      </c>
      <c r="JJ329" s="388" t="str">
        <f t="shared" si="920"/>
        <v>Abe IV</v>
      </c>
      <c r="JK329" s="396">
        <v>43719</v>
      </c>
      <c r="JL329" s="396">
        <v>43763</v>
      </c>
      <c r="JM329" s="390" t="str">
        <f t="shared" si="923"/>
        <v>Isshu Sugawara</v>
      </c>
      <c r="JN329" s="391" t="str">
        <f t="shared" si="924"/>
        <v>1962</v>
      </c>
      <c r="JO329" s="392" t="str">
        <f t="shared" si="925"/>
        <v>male</v>
      </c>
      <c r="JP329" s="393" t="str">
        <f t="shared" si="926"/>
        <v>jp_ldp01</v>
      </c>
      <c r="JQ329" s="394" t="str">
        <f t="shared" si="927"/>
        <v>Sugawara_Isshu_1962</v>
      </c>
      <c r="JR329" s="386" t="str">
        <f t="shared" si="928"/>
        <v/>
      </c>
      <c r="JS329" s="395"/>
      <c r="JT329" s="420" t="s">
        <v>2069</v>
      </c>
      <c r="JU329" s="387" t="str">
        <f t="shared" si="870"/>
        <v/>
      </c>
      <c r="JV329" s="388" t="str">
        <f t="shared" si="871"/>
        <v/>
      </c>
      <c r="JW329" s="419" t="str">
        <f t="shared" si="872"/>
        <v/>
      </c>
      <c r="JX329" s="396" t="str">
        <f t="shared" si="873"/>
        <v/>
      </c>
      <c r="JY329" s="390" t="str">
        <f t="shared" si="874"/>
        <v/>
      </c>
      <c r="JZ329" s="391" t="str">
        <f t="shared" si="875"/>
        <v/>
      </c>
      <c r="KA329" s="392" t="str">
        <f t="shared" si="876"/>
        <v/>
      </c>
      <c r="KB329" s="393" t="str">
        <f t="shared" si="877"/>
        <v/>
      </c>
      <c r="KC329" s="394" t="str">
        <f t="shared" si="878"/>
        <v/>
      </c>
      <c r="KD329" s="386" t="str">
        <f t="shared" si="879"/>
        <v/>
      </c>
      <c r="KE329" s="395"/>
      <c r="KG329" s="387" t="str">
        <f t="shared" si="849"/>
        <v/>
      </c>
      <c r="KH329" s="388" t="str">
        <f t="shared" si="850"/>
        <v/>
      </c>
      <c r="KI329" s="419" t="str">
        <f t="shared" si="851"/>
        <v/>
      </c>
      <c r="KJ329" s="396" t="str">
        <f t="shared" si="852"/>
        <v/>
      </c>
      <c r="KK329" s="390" t="str">
        <f t="shared" si="853"/>
        <v/>
      </c>
      <c r="KL329" s="391" t="str">
        <f t="shared" si="880"/>
        <v/>
      </c>
      <c r="KM329" s="392" t="str">
        <f t="shared" si="854"/>
        <v/>
      </c>
      <c r="KN329" s="393" t="str">
        <f t="shared" si="855"/>
        <v/>
      </c>
      <c r="KO329" s="394" t="str">
        <f t="shared" si="856"/>
        <v/>
      </c>
      <c r="KP329" s="386" t="str">
        <f t="shared" si="857"/>
        <v/>
      </c>
      <c r="KQ329" s="395"/>
    </row>
    <row r="330" spans="1:303" ht="13.5" customHeight="1">
      <c r="A330" s="385"/>
      <c r="B330" s="386" t="s">
        <v>2046</v>
      </c>
      <c r="E330" s="404"/>
      <c r="F330" s="399"/>
      <c r="G330" s="396"/>
      <c r="H330" s="397"/>
      <c r="I330" s="400"/>
      <c r="J330" s="403"/>
      <c r="K330" s="401"/>
      <c r="L330" s="393"/>
      <c r="M330" s="402"/>
      <c r="O330" s="397"/>
      <c r="Q330" s="404"/>
      <c r="R330" s="399"/>
      <c r="S330" s="396"/>
      <c r="T330" s="397"/>
      <c r="U330" s="400"/>
      <c r="V330" s="403"/>
      <c r="W330" s="401"/>
      <c r="X330" s="393"/>
      <c r="Y330" s="402"/>
      <c r="AA330" s="397"/>
      <c r="AB330" s="415"/>
      <c r="AC330" s="404"/>
      <c r="AD330" s="399"/>
      <c r="AE330" s="396"/>
      <c r="AF330" s="397"/>
      <c r="AG330" s="400"/>
      <c r="AH330" s="403"/>
      <c r="AI330" s="401"/>
      <c r="AJ330" s="393"/>
      <c r="AK330" s="402"/>
      <c r="AL330" s="386"/>
      <c r="AM330" s="397"/>
      <c r="AN330" s="386"/>
      <c r="AO330" s="404"/>
      <c r="AP330" s="399"/>
      <c r="AQ330" s="396"/>
      <c r="AR330" s="397"/>
      <c r="AS330" s="400"/>
      <c r="AT330" s="403"/>
      <c r="AU330" s="401"/>
      <c r="AV330" s="393"/>
      <c r="AW330" s="402"/>
      <c r="AX330" s="386"/>
      <c r="AY330" s="397"/>
      <c r="AZ330" s="386"/>
      <c r="BA330" s="404"/>
      <c r="BB330" s="399"/>
      <c r="BC330" s="396"/>
      <c r="BD330" s="397"/>
      <c r="BE330" s="400"/>
      <c r="BF330" s="403"/>
      <c r="BG330" s="401"/>
      <c r="BH330" s="393"/>
      <c r="BI330" s="402"/>
      <c r="BJ330" s="386"/>
      <c r="BK330" s="397"/>
      <c r="BL330" s="386"/>
      <c r="BM330" s="404"/>
      <c r="BN330" s="399"/>
      <c r="BO330" s="396"/>
      <c r="BP330" s="397"/>
      <c r="BQ330" s="400"/>
      <c r="BR330" s="403"/>
      <c r="BS330" s="401"/>
      <c r="BT330" s="393"/>
      <c r="BU330" s="402"/>
      <c r="BV330" s="386"/>
      <c r="BW330" s="397"/>
      <c r="BX330" s="386"/>
      <c r="BY330" s="404"/>
      <c r="BZ330" s="399"/>
      <c r="CA330" s="396"/>
      <c r="CB330" s="397"/>
      <c r="CC330" s="400"/>
      <c r="CD330" s="403"/>
      <c r="CE330" s="401"/>
      <c r="CF330" s="393"/>
      <c r="CG330" s="402"/>
      <c r="CH330" s="386"/>
      <c r="CI330" s="397"/>
      <c r="CJ330" s="386"/>
      <c r="CK330" s="404"/>
      <c r="CL330" s="399"/>
      <c r="CM330" s="396"/>
      <c r="CN330" s="397"/>
      <c r="CO330" s="400"/>
      <c r="CP330" s="403"/>
      <c r="CQ330" s="401"/>
      <c r="CR330" s="393"/>
      <c r="CS330" s="402"/>
      <c r="CT330" s="386"/>
      <c r="CU330" s="397"/>
      <c r="CV330" s="386"/>
      <c r="CW330" s="404"/>
      <c r="CX330" s="399"/>
      <c r="CY330" s="396"/>
      <c r="CZ330" s="397"/>
      <c r="DA330" s="400"/>
      <c r="DB330" s="403"/>
      <c r="DC330" s="401"/>
      <c r="DD330" s="393"/>
      <c r="DE330" s="402"/>
      <c r="DF330" s="386"/>
      <c r="DG330" s="397"/>
      <c r="DH330" s="386"/>
      <c r="DI330" s="404"/>
      <c r="DJ330" s="399"/>
      <c r="DK330" s="396"/>
      <c r="DL330" s="397"/>
      <c r="DM330" s="400"/>
      <c r="DN330" s="403"/>
      <c r="DO330" s="401"/>
      <c r="DP330" s="393"/>
      <c r="DQ330" s="402"/>
      <c r="DR330" s="386"/>
      <c r="DS330" s="397"/>
      <c r="DT330" s="386"/>
      <c r="DU330" s="404"/>
      <c r="DV330" s="399"/>
      <c r="DW330" s="396"/>
      <c r="DX330" s="397"/>
      <c r="DY330" s="400"/>
      <c r="DZ330" s="403"/>
      <c r="EA330" s="401"/>
      <c r="EB330" s="393"/>
      <c r="EC330" s="402"/>
      <c r="ED330" s="386"/>
      <c r="EE330" s="397"/>
      <c r="EF330" s="386"/>
      <c r="EG330" s="404"/>
      <c r="EH330" s="399"/>
      <c r="EI330" s="396"/>
      <c r="EJ330" s="397"/>
      <c r="EK330" s="400"/>
      <c r="EL330" s="403"/>
      <c r="EM330" s="401"/>
      <c r="EN330" s="393"/>
      <c r="EO330" s="402"/>
      <c r="EP330" s="386"/>
      <c r="EQ330" s="397"/>
      <c r="ER330" s="415"/>
      <c r="ES330" s="404"/>
      <c r="ET330" s="399"/>
      <c r="EU330" s="396"/>
      <c r="EV330" s="397"/>
      <c r="EW330" s="400"/>
      <c r="EX330" s="403"/>
      <c r="EY330" s="401"/>
      <c r="EZ330" s="393"/>
      <c r="FA330" s="402"/>
      <c r="FB330" s="386"/>
      <c r="FC330" s="397"/>
      <c r="FD330" s="386"/>
      <c r="FE330" s="404"/>
      <c r="FF330" s="399"/>
      <c r="FG330" s="396"/>
      <c r="FH330" s="397"/>
      <c r="FI330" s="400"/>
      <c r="FJ330" s="403"/>
      <c r="FK330" s="401"/>
      <c r="FL330" s="393"/>
      <c r="FM330" s="402"/>
      <c r="FN330" s="386"/>
      <c r="FO330" s="397"/>
      <c r="FP330" s="386"/>
      <c r="FQ330" s="404"/>
      <c r="FR330" s="399"/>
      <c r="FS330" s="396"/>
      <c r="FT330" s="397"/>
      <c r="FU330" s="400"/>
      <c r="FV330" s="403"/>
      <c r="FW330" s="401"/>
      <c r="FX330" s="393"/>
      <c r="FY330" s="402"/>
      <c r="FZ330" s="386"/>
      <c r="GA330" s="397"/>
      <c r="GB330" s="386"/>
      <c r="GC330" s="404"/>
      <c r="GD330" s="399"/>
      <c r="GE330" s="396"/>
      <c r="GF330" s="397"/>
      <c r="GG330" s="400"/>
      <c r="GH330" s="403"/>
      <c r="GI330" s="401"/>
      <c r="GJ330" s="393"/>
      <c r="GK330" s="402"/>
      <c r="GL330" s="386"/>
      <c r="GM330" s="397"/>
      <c r="GN330" s="386"/>
      <c r="GO330" s="404"/>
      <c r="GP330" s="399"/>
      <c r="GQ330" s="396"/>
      <c r="GR330" s="397"/>
      <c r="GS330" s="400"/>
      <c r="GT330" s="403"/>
      <c r="GU330" s="401"/>
      <c r="GV330" s="393"/>
      <c r="GW330" s="402"/>
      <c r="GX330" s="386"/>
      <c r="GY330" s="397"/>
      <c r="GZ330" s="386"/>
      <c r="HA330" s="404"/>
      <c r="HB330" s="399"/>
      <c r="HC330" s="396"/>
      <c r="HD330" s="397"/>
      <c r="HE330" s="400"/>
      <c r="HF330" s="403"/>
      <c r="HG330" s="401"/>
      <c r="HH330" s="393"/>
      <c r="HI330" s="402"/>
      <c r="HJ330" s="386"/>
      <c r="HK330" s="397"/>
      <c r="HL330" s="386"/>
      <c r="HM330" s="387"/>
      <c r="HN330" s="388"/>
      <c r="HO330" s="396"/>
      <c r="HP330" s="389"/>
      <c r="HQ330" s="390"/>
      <c r="HR330" s="391"/>
      <c r="HS330" s="392"/>
      <c r="HT330" s="393"/>
      <c r="HU330" s="394"/>
      <c r="HV330" s="386"/>
      <c r="HW330" s="395"/>
      <c r="HY330" s="387"/>
      <c r="HZ330" s="388"/>
      <c r="IA330" s="375"/>
      <c r="IB330" s="375"/>
      <c r="IC330" s="390"/>
      <c r="ID330" s="391"/>
      <c r="IE330" s="392"/>
      <c r="IF330" s="393"/>
      <c r="IG330" s="394"/>
      <c r="IH330" s="386"/>
      <c r="II330" s="395"/>
      <c r="IK330" s="387"/>
      <c r="IL330" s="388"/>
      <c r="IO330" s="390"/>
      <c r="IP330" s="391"/>
      <c r="IQ330" s="392"/>
      <c r="IR330" s="393"/>
      <c r="IS330" s="394"/>
      <c r="IT330" s="386"/>
      <c r="IU330" s="395"/>
      <c r="IW330" s="387"/>
      <c r="IX330" s="388"/>
      <c r="IY330" s="419"/>
      <c r="IZ330" s="396"/>
      <c r="JA330" s="390"/>
      <c r="JB330" s="391"/>
      <c r="JC330" s="392"/>
      <c r="JD330" s="393"/>
      <c r="JE330" s="394"/>
      <c r="JF330" s="386"/>
      <c r="JG330" s="395"/>
      <c r="JH330" s="420"/>
      <c r="JI330" s="387">
        <f t="shared" ref="JI330" si="1151">IF(JM330="","",JI$3)</f>
        <v>44090</v>
      </c>
      <c r="JJ330" s="388" t="str">
        <f t="shared" ref="JJ330" si="1152">IF(JM330="","",JI$1)</f>
        <v>Abe IV</v>
      </c>
      <c r="JK330" s="419">
        <v>43763</v>
      </c>
      <c r="JL330" s="396">
        <f t="shared" ref="JL330" si="1153">IF(JM330="","",JI$3)</f>
        <v>44090</v>
      </c>
      <c r="JM330" s="390" t="str">
        <f t="shared" ref="JM330" si="1154">IF(JT330="","",IF(ISNUMBER(SEARCH(":",JT330)),MID(JT330,FIND(":",JT330)+2,FIND("(",JT330)-FIND(":",JT330)-3),LEFT(JT330,FIND("(",JT330)-2)))</f>
        <v>Hiroshi Kajiyama</v>
      </c>
      <c r="JN330" s="391" t="str">
        <f t="shared" ref="JN330" si="1155">IF(JT330="","",MID(JT330,FIND("(",JT330)+1,4))</f>
        <v>1955</v>
      </c>
      <c r="JO330" s="392" t="str">
        <f t="shared" ref="JO330" si="1156">IF(ISNUMBER(SEARCH("*female*",JT330)),"female",IF(ISNUMBER(SEARCH("*male*",JT330)),"male",""))</f>
        <v>male</v>
      </c>
      <c r="JP330" s="393" t="str">
        <f t="shared" ref="JP330" si="1157">IF(JT330="","",IF(ISERROR(MID(JT330,FIND("male,",JT330)+6,(FIND(")",JT330)-(FIND("male,",JT330)+6))))=TRUE,"missing/error",MID(JT330,FIND("male,",JT330)+6,(FIND(")",JT330)-(FIND("male,",JT330)+6)))))</f>
        <v>jp_ldp01</v>
      </c>
      <c r="JQ330" s="394" t="str">
        <f t="shared" ref="JQ330" si="1158">IF(JM330="","",(MID(JM330,(SEARCH("^^",SUBSTITUTE(JM330," ","^^",LEN(JM330)-LEN(SUBSTITUTE(JM330," ","")))))+1,99)&amp;"_"&amp;LEFT(JM330,FIND(" ",JM330)-1)&amp;"_"&amp;JN330))</f>
        <v>Kajiyama_Hiroshi_1955</v>
      </c>
      <c r="JR330" s="386" t="str">
        <f t="shared" ref="JR330" si="1159">IF(JT330="","",IF((LEN(JT330)-LEN(SUBSTITUTE(JT330,"male","")))/LEN("male")&gt;1,"!",IF(RIGHT(JT330,1)=")","",IF(RIGHT(JT330,2)=") ","",IF(RIGHT(JT330,2)=").","","!!")))))</f>
        <v/>
      </c>
      <c r="JS330" s="395"/>
      <c r="JT330" s="420" t="s">
        <v>2018</v>
      </c>
      <c r="JU330" s="387" t="str">
        <f t="shared" si="870"/>
        <v/>
      </c>
      <c r="JV330" s="388" t="str">
        <f t="shared" si="871"/>
        <v/>
      </c>
      <c r="JW330" s="419" t="str">
        <f t="shared" si="872"/>
        <v/>
      </c>
      <c r="JX330" s="396" t="str">
        <f t="shared" si="873"/>
        <v/>
      </c>
      <c r="JY330" s="390" t="str">
        <f t="shared" si="874"/>
        <v/>
      </c>
      <c r="JZ330" s="391" t="str">
        <f t="shared" si="875"/>
        <v/>
      </c>
      <c r="KA330" s="392" t="str">
        <f t="shared" si="876"/>
        <v/>
      </c>
      <c r="KB330" s="393" t="str">
        <f t="shared" si="877"/>
        <v/>
      </c>
      <c r="KC330" s="394" t="str">
        <f t="shared" si="878"/>
        <v/>
      </c>
      <c r="KD330" s="386" t="str">
        <f t="shared" si="879"/>
        <v/>
      </c>
      <c r="KE330" s="395"/>
      <c r="KG330" s="387" t="str">
        <f t="shared" si="849"/>
        <v/>
      </c>
      <c r="KH330" s="388" t="str">
        <f t="shared" si="850"/>
        <v/>
      </c>
      <c r="KI330" s="419" t="str">
        <f t="shared" si="851"/>
        <v/>
      </c>
      <c r="KJ330" s="396" t="str">
        <f t="shared" si="852"/>
        <v/>
      </c>
      <c r="KK330" s="390" t="str">
        <f t="shared" si="853"/>
        <v/>
      </c>
      <c r="KL330" s="391" t="str">
        <f t="shared" si="880"/>
        <v/>
      </c>
      <c r="KM330" s="392" t="str">
        <f t="shared" si="854"/>
        <v/>
      </c>
      <c r="KN330" s="393" t="str">
        <f t="shared" si="855"/>
        <v/>
      </c>
      <c r="KO330" s="394" t="str">
        <f t="shared" si="856"/>
        <v/>
      </c>
      <c r="KP330" s="386" t="str">
        <f t="shared" si="857"/>
        <v/>
      </c>
      <c r="KQ330" s="395"/>
    </row>
    <row r="331" spans="1:303" ht="13.5" customHeight="1">
      <c r="A331" s="385"/>
      <c r="B331" s="386" t="s">
        <v>2077</v>
      </c>
      <c r="E331" s="404"/>
      <c r="F331" s="399"/>
      <c r="G331" s="396"/>
      <c r="H331" s="397"/>
      <c r="I331" s="400"/>
      <c r="J331" s="403"/>
      <c r="K331" s="401"/>
      <c r="L331" s="393"/>
      <c r="M331" s="402"/>
      <c r="O331" s="397"/>
      <c r="Q331" s="404"/>
      <c r="R331" s="399"/>
      <c r="S331" s="396"/>
      <c r="T331" s="397"/>
      <c r="U331" s="400"/>
      <c r="V331" s="403"/>
      <c r="W331" s="401"/>
      <c r="X331" s="393"/>
      <c r="Y331" s="402"/>
      <c r="AA331" s="397"/>
      <c r="AB331" s="415"/>
      <c r="AC331" s="404"/>
      <c r="AD331" s="399"/>
      <c r="AE331" s="396"/>
      <c r="AF331" s="397"/>
      <c r="AG331" s="400"/>
      <c r="AH331" s="403"/>
      <c r="AI331" s="401"/>
      <c r="AJ331" s="393"/>
      <c r="AK331" s="402"/>
      <c r="AL331" s="386"/>
      <c r="AM331" s="397"/>
      <c r="AN331" s="386"/>
      <c r="AO331" s="404"/>
      <c r="AP331" s="399"/>
      <c r="AQ331" s="396"/>
      <c r="AR331" s="397"/>
      <c r="AS331" s="400"/>
      <c r="AT331" s="403"/>
      <c r="AU331" s="401"/>
      <c r="AV331" s="393"/>
      <c r="AW331" s="402"/>
      <c r="AX331" s="386"/>
      <c r="AY331" s="397"/>
      <c r="AZ331" s="386"/>
      <c r="BA331" s="404"/>
      <c r="BB331" s="399"/>
      <c r="BC331" s="396"/>
      <c r="BD331" s="397"/>
      <c r="BE331" s="400"/>
      <c r="BF331" s="403"/>
      <c r="BG331" s="401"/>
      <c r="BH331" s="393"/>
      <c r="BI331" s="402"/>
      <c r="BJ331" s="386"/>
      <c r="BK331" s="397"/>
      <c r="BL331" s="386"/>
      <c r="BM331" s="404"/>
      <c r="BN331" s="399"/>
      <c r="BO331" s="396"/>
      <c r="BP331" s="397"/>
      <c r="BQ331" s="400"/>
      <c r="BR331" s="403"/>
      <c r="BS331" s="401"/>
      <c r="BT331" s="393"/>
      <c r="BU331" s="402"/>
      <c r="BV331" s="386"/>
      <c r="BW331" s="397"/>
      <c r="BX331" s="386"/>
      <c r="BY331" s="404"/>
      <c r="BZ331" s="399"/>
      <c r="CA331" s="396"/>
      <c r="CB331" s="397"/>
      <c r="CC331" s="400"/>
      <c r="CD331" s="403"/>
      <c r="CE331" s="401"/>
      <c r="CF331" s="393"/>
      <c r="CG331" s="402"/>
      <c r="CH331" s="386"/>
      <c r="CI331" s="397"/>
      <c r="CJ331" s="386"/>
      <c r="CK331" s="404"/>
      <c r="CL331" s="399"/>
      <c r="CM331" s="396"/>
      <c r="CN331" s="397"/>
      <c r="CO331" s="400"/>
      <c r="CP331" s="403"/>
      <c r="CQ331" s="401"/>
      <c r="CR331" s="393"/>
      <c r="CS331" s="402"/>
      <c r="CT331" s="386"/>
      <c r="CU331" s="397"/>
      <c r="CV331" s="386"/>
      <c r="CW331" s="404"/>
      <c r="CX331" s="399"/>
      <c r="CY331" s="396"/>
      <c r="CZ331" s="397"/>
      <c r="DA331" s="400"/>
      <c r="DB331" s="403"/>
      <c r="DC331" s="401"/>
      <c r="DD331" s="393"/>
      <c r="DE331" s="402"/>
      <c r="DF331" s="386"/>
      <c r="DG331" s="397"/>
      <c r="DH331" s="386"/>
      <c r="DI331" s="404"/>
      <c r="DJ331" s="399"/>
      <c r="DK331" s="396"/>
      <c r="DL331" s="397"/>
      <c r="DM331" s="400"/>
      <c r="DN331" s="403"/>
      <c r="DO331" s="401"/>
      <c r="DP331" s="393"/>
      <c r="DQ331" s="402"/>
      <c r="DR331" s="386"/>
      <c r="DS331" s="397"/>
      <c r="DT331" s="386"/>
      <c r="DU331" s="404"/>
      <c r="DV331" s="399"/>
      <c r="DW331" s="396"/>
      <c r="DX331" s="397"/>
      <c r="DY331" s="400"/>
      <c r="DZ331" s="403"/>
      <c r="EA331" s="401"/>
      <c r="EB331" s="393"/>
      <c r="EC331" s="402"/>
      <c r="ED331" s="386"/>
      <c r="EE331" s="397"/>
      <c r="EF331" s="386"/>
      <c r="EG331" s="404"/>
      <c r="EH331" s="399"/>
      <c r="EI331" s="396"/>
      <c r="EJ331" s="397"/>
      <c r="EK331" s="400"/>
      <c r="EL331" s="403"/>
      <c r="EM331" s="401"/>
      <c r="EN331" s="393"/>
      <c r="EO331" s="402"/>
      <c r="EP331" s="386"/>
      <c r="EQ331" s="397"/>
      <c r="ER331" s="415"/>
      <c r="ES331" s="404"/>
      <c r="ET331" s="399"/>
      <c r="EU331" s="396"/>
      <c r="EV331" s="397"/>
      <c r="EW331" s="400"/>
      <c r="EX331" s="403"/>
      <c r="EY331" s="401"/>
      <c r="EZ331" s="393"/>
      <c r="FA331" s="402"/>
      <c r="FB331" s="386"/>
      <c r="FC331" s="397"/>
      <c r="FD331" s="386"/>
      <c r="FE331" s="404"/>
      <c r="FF331" s="399"/>
      <c r="FG331" s="396"/>
      <c r="FH331" s="397"/>
      <c r="FI331" s="400"/>
      <c r="FJ331" s="403"/>
      <c r="FK331" s="401"/>
      <c r="FL331" s="393"/>
      <c r="FM331" s="402"/>
      <c r="FN331" s="386"/>
      <c r="FO331" s="397"/>
      <c r="FP331" s="386"/>
      <c r="FQ331" s="404"/>
      <c r="FR331" s="399"/>
      <c r="FS331" s="396"/>
      <c r="FT331" s="397"/>
      <c r="FU331" s="400"/>
      <c r="FV331" s="403"/>
      <c r="FW331" s="401"/>
      <c r="FX331" s="393"/>
      <c r="FY331" s="402"/>
      <c r="FZ331" s="386"/>
      <c r="GA331" s="397"/>
      <c r="GB331" s="386"/>
      <c r="GC331" s="404"/>
      <c r="GD331" s="399"/>
      <c r="GE331" s="396"/>
      <c r="GF331" s="397"/>
      <c r="GG331" s="400"/>
      <c r="GH331" s="403"/>
      <c r="GI331" s="401"/>
      <c r="GJ331" s="393"/>
      <c r="GK331" s="402"/>
      <c r="GL331" s="386"/>
      <c r="GM331" s="397"/>
      <c r="GN331" s="386"/>
      <c r="GO331" s="404"/>
      <c r="GP331" s="399"/>
      <c r="GQ331" s="396"/>
      <c r="GR331" s="397"/>
      <c r="GS331" s="400"/>
      <c r="GT331" s="403"/>
      <c r="GU331" s="401"/>
      <c r="GV331" s="393"/>
      <c r="GW331" s="402"/>
      <c r="GX331" s="386"/>
      <c r="GY331" s="397"/>
      <c r="GZ331" s="386"/>
      <c r="HA331" s="404"/>
      <c r="HB331" s="399"/>
      <c r="HC331" s="396"/>
      <c r="HD331" s="397"/>
      <c r="HE331" s="400"/>
      <c r="HF331" s="403"/>
      <c r="HG331" s="401"/>
      <c r="HH331" s="393"/>
      <c r="HI331" s="402"/>
      <c r="HJ331" s="386"/>
      <c r="HK331" s="397"/>
      <c r="HL331" s="386"/>
      <c r="HM331" s="387" t="s">
        <v>292</v>
      </c>
      <c r="HN331" s="388" t="s">
        <v>292</v>
      </c>
      <c r="HO331" s="396"/>
      <c r="HP331" s="389"/>
      <c r="HQ331" s="390" t="s">
        <v>292</v>
      </c>
      <c r="HR331" s="391" t="s">
        <v>292</v>
      </c>
      <c r="HS331" s="392" t="s">
        <v>292</v>
      </c>
      <c r="HT331" s="393" t="s">
        <v>292</v>
      </c>
      <c r="HU331" s="394" t="s">
        <v>292</v>
      </c>
      <c r="HV331" s="386" t="s">
        <v>292</v>
      </c>
      <c r="HW331" s="395"/>
      <c r="HY331" s="387" t="s">
        <v>292</v>
      </c>
      <c r="HZ331" s="388" t="s">
        <v>292</v>
      </c>
      <c r="IA331" s="375"/>
      <c r="IB331" s="375"/>
      <c r="IC331" s="390" t="s">
        <v>292</v>
      </c>
      <c r="ID331" s="391" t="s">
        <v>292</v>
      </c>
      <c r="IE331" s="392" t="s">
        <v>292</v>
      </c>
      <c r="IF331" s="393" t="s">
        <v>292</v>
      </c>
      <c r="IG331" s="394" t="s">
        <v>292</v>
      </c>
      <c r="IH331" s="386" t="s">
        <v>292</v>
      </c>
      <c r="II331" s="395"/>
      <c r="IK331" s="387" t="s">
        <v>292</v>
      </c>
      <c r="IL331" s="388" t="s">
        <v>292</v>
      </c>
      <c r="IO331" s="390" t="s">
        <v>292</v>
      </c>
      <c r="IP331" s="391" t="s">
        <v>292</v>
      </c>
      <c r="IQ331" s="392" t="s">
        <v>292</v>
      </c>
      <c r="IR331" s="393" t="s">
        <v>292</v>
      </c>
      <c r="IS331" s="394" t="s">
        <v>292</v>
      </c>
      <c r="IT331" s="386" t="s">
        <v>292</v>
      </c>
      <c r="IU331" s="395"/>
      <c r="IV331" s="364" t="s">
        <v>292</v>
      </c>
      <c r="IW331" s="387" t="str">
        <f t="shared" si="704"/>
        <v/>
      </c>
      <c r="IX331" s="388" t="str">
        <f t="shared" si="705"/>
        <v/>
      </c>
      <c r="IY331" s="419" t="str">
        <f t="shared" si="706"/>
        <v/>
      </c>
      <c r="IZ331" s="396" t="str">
        <f t="shared" si="707"/>
        <v/>
      </c>
      <c r="JA331" s="390" t="str">
        <f t="shared" si="708"/>
        <v/>
      </c>
      <c r="JB331" s="391" t="str">
        <f t="shared" si="709"/>
        <v/>
      </c>
      <c r="JC331" s="392" t="str">
        <f t="shared" si="710"/>
        <v/>
      </c>
      <c r="JD331" s="393" t="str">
        <f t="shared" si="711"/>
        <v/>
      </c>
      <c r="JE331" s="394" t="str">
        <f t="shared" si="1059"/>
        <v/>
      </c>
      <c r="JF331" s="386" t="str">
        <f t="shared" si="712"/>
        <v/>
      </c>
      <c r="JG331" s="395"/>
      <c r="JH331" s="420" t="s">
        <v>292</v>
      </c>
      <c r="JI331" s="387">
        <f t="shared" si="919"/>
        <v>44090</v>
      </c>
      <c r="JJ331" s="388" t="str">
        <f t="shared" si="920"/>
        <v>Abe IV</v>
      </c>
      <c r="JK331" s="419">
        <v>43778</v>
      </c>
      <c r="JL331" s="396">
        <f t="shared" si="922"/>
        <v>44090</v>
      </c>
      <c r="JM331" s="390" t="str">
        <f t="shared" si="923"/>
        <v>Yasutoshi Nishimura</v>
      </c>
      <c r="JN331" s="391" t="str">
        <f t="shared" si="924"/>
        <v>1962</v>
      </c>
      <c r="JO331" s="392" t="str">
        <f t="shared" si="925"/>
        <v>male</v>
      </c>
      <c r="JP331" s="393" t="str">
        <f t="shared" si="926"/>
        <v>jp_ldp01</v>
      </c>
      <c r="JQ331" s="394" t="str">
        <f t="shared" si="927"/>
        <v>Nishimura_Yasutoshi_1962</v>
      </c>
      <c r="JR331" s="386" t="str">
        <f t="shared" si="928"/>
        <v/>
      </c>
      <c r="JS331" s="395"/>
      <c r="JT331" s="420" t="s">
        <v>2076</v>
      </c>
      <c r="JU331" s="387">
        <f t="shared" si="870"/>
        <v>44196</v>
      </c>
      <c r="JV331" s="388" t="str">
        <f t="shared" si="871"/>
        <v>Suga I</v>
      </c>
      <c r="JW331" s="419">
        <f t="shared" si="872"/>
        <v>44090</v>
      </c>
      <c r="JX331" s="396">
        <f t="shared" si="873"/>
        <v>44196</v>
      </c>
      <c r="JY331" s="390" t="str">
        <f t="shared" si="874"/>
        <v>Yasutoshi Nishimura</v>
      </c>
      <c r="JZ331" s="391" t="str">
        <f t="shared" si="875"/>
        <v>1962</v>
      </c>
      <c r="KA331" s="392" t="str">
        <f t="shared" si="876"/>
        <v>male</v>
      </c>
      <c r="KB331" s="393" t="str">
        <f t="shared" si="877"/>
        <v>jp_ldp01</v>
      </c>
      <c r="KC331" s="394" t="str">
        <f t="shared" si="878"/>
        <v>Nishimura_Yasutoshi_1962</v>
      </c>
      <c r="KD331" s="386" t="str">
        <f t="shared" si="879"/>
        <v/>
      </c>
      <c r="KE331" s="395"/>
      <c r="KF331" s="420" t="s">
        <v>2076</v>
      </c>
      <c r="KG331" s="387" t="str">
        <f t="shared" ref="KG331:KG345" si="1160">IF(KK331="","",KG$3)</f>
        <v/>
      </c>
      <c r="KH331" s="388" t="str">
        <f t="shared" ref="KH331:KH345" si="1161">IF(KK331="","",KG$1)</f>
        <v/>
      </c>
      <c r="KI331" s="419" t="str">
        <f t="shared" ref="KI331:KI344" si="1162">IF(KK331="","",KG$2)</f>
        <v/>
      </c>
      <c r="KJ331" s="396" t="str">
        <f t="shared" ref="KJ331:KJ344" si="1163">IF(KK331="","",KG$3)</f>
        <v/>
      </c>
      <c r="KK331" s="390" t="str">
        <f t="shared" ref="KK331:KK345" si="1164">IF(KR331="","",IF(ISNUMBER(SEARCH(":",KR331)),MID(KR331,FIND(":",KR331)+2,FIND("(",KR331)-FIND(":",KR331)-3),LEFT(KR331,FIND("(",KR331)-2)))</f>
        <v/>
      </c>
      <c r="KL331" s="391" t="str">
        <f t="shared" si="880"/>
        <v/>
      </c>
      <c r="KM331" s="392" t="str">
        <f t="shared" ref="KM331:KM345" si="1165">IF(ISNUMBER(SEARCH("*female*",KR331)),"female",IF(ISNUMBER(SEARCH("*male*",KR331)),"male",""))</f>
        <v/>
      </c>
      <c r="KN331" s="393" t="str">
        <f t="shared" ref="KN331:KN345" si="1166">IF(KR331="","",IF(ISERROR(MID(KR331,FIND("male,",KR331)+6,(FIND(")",KR331)-(FIND("male,",KR331)+6))))=TRUE,"missing/error",MID(KR331,FIND("male,",KR331)+6,(FIND(")",KR331)-(FIND("male,",KR331)+6)))))</f>
        <v/>
      </c>
      <c r="KO331" s="394" t="str">
        <f t="shared" ref="KO331:KO345" si="1167">IF(KK331="","",(MID(KK331,(SEARCH("^^",SUBSTITUTE(KK331," ","^^",LEN(KK331)-LEN(SUBSTITUTE(KK331," ","")))))+1,99)&amp;"_"&amp;LEFT(KK331,FIND(" ",KK331)-1)&amp;"_"&amp;KL331))</f>
        <v/>
      </c>
      <c r="KP331" s="386" t="str">
        <f t="shared" ref="KP331:KP345" si="1168">IF(KR331="","",IF((LEN(KR331)-LEN(SUBSTITUTE(KR331,"male","")))/LEN("male")&gt;1,"!",IF(RIGHT(KR331,1)=")","",IF(RIGHT(KR331,2)=") ","",IF(RIGHT(KR331,2)=").","","!!")))))</f>
        <v/>
      </c>
      <c r="KQ331" s="395"/>
    </row>
    <row r="332" spans="1:303" ht="13.5" customHeight="1">
      <c r="A332" s="385"/>
      <c r="B332" s="386" t="s">
        <v>2080</v>
      </c>
      <c r="E332" s="404"/>
      <c r="F332" s="399"/>
      <c r="G332" s="396"/>
      <c r="H332" s="397"/>
      <c r="I332" s="400"/>
      <c r="J332" s="403"/>
      <c r="K332" s="401"/>
      <c r="L332" s="393"/>
      <c r="M332" s="402"/>
      <c r="O332" s="397"/>
      <c r="Q332" s="404"/>
      <c r="R332" s="399"/>
      <c r="S332" s="396"/>
      <c r="T332" s="397"/>
      <c r="U332" s="400"/>
      <c r="V332" s="403"/>
      <c r="W332" s="401"/>
      <c r="X332" s="393"/>
      <c r="Y332" s="402"/>
      <c r="AA332" s="397"/>
      <c r="AB332" s="415"/>
      <c r="AC332" s="404"/>
      <c r="AD332" s="399"/>
      <c r="AE332" s="396"/>
      <c r="AF332" s="397"/>
      <c r="AG332" s="400"/>
      <c r="AH332" s="403"/>
      <c r="AI332" s="401"/>
      <c r="AJ332" s="393"/>
      <c r="AK332" s="402"/>
      <c r="AL332" s="386"/>
      <c r="AM332" s="397"/>
      <c r="AN332" s="386"/>
      <c r="AO332" s="404"/>
      <c r="AP332" s="399"/>
      <c r="AQ332" s="396"/>
      <c r="AR332" s="397"/>
      <c r="AS332" s="400"/>
      <c r="AT332" s="403"/>
      <c r="AU332" s="401"/>
      <c r="AV332" s="393"/>
      <c r="AW332" s="402"/>
      <c r="AX332" s="386"/>
      <c r="AY332" s="397"/>
      <c r="AZ332" s="386"/>
      <c r="BA332" s="404"/>
      <c r="BB332" s="399"/>
      <c r="BC332" s="396"/>
      <c r="BD332" s="397"/>
      <c r="BE332" s="400"/>
      <c r="BF332" s="403"/>
      <c r="BG332" s="401"/>
      <c r="BH332" s="393"/>
      <c r="BI332" s="402"/>
      <c r="BJ332" s="386"/>
      <c r="BK332" s="397"/>
      <c r="BL332" s="386"/>
      <c r="BM332" s="404"/>
      <c r="BN332" s="399"/>
      <c r="BO332" s="396"/>
      <c r="BP332" s="397"/>
      <c r="BQ332" s="400"/>
      <c r="BR332" s="403"/>
      <c r="BS332" s="401"/>
      <c r="BT332" s="393"/>
      <c r="BU332" s="402"/>
      <c r="BV332" s="386"/>
      <c r="BW332" s="397"/>
      <c r="BX332" s="386"/>
      <c r="BY332" s="404"/>
      <c r="BZ332" s="399"/>
      <c r="CA332" s="396"/>
      <c r="CB332" s="397"/>
      <c r="CC332" s="400"/>
      <c r="CD332" s="403"/>
      <c r="CE332" s="401"/>
      <c r="CF332" s="393"/>
      <c r="CG332" s="402"/>
      <c r="CH332" s="386"/>
      <c r="CI332" s="397"/>
      <c r="CJ332" s="386"/>
      <c r="CK332" s="404"/>
      <c r="CL332" s="399"/>
      <c r="CM332" s="396"/>
      <c r="CN332" s="397"/>
      <c r="CO332" s="400"/>
      <c r="CP332" s="403"/>
      <c r="CQ332" s="401"/>
      <c r="CR332" s="393"/>
      <c r="CS332" s="402"/>
      <c r="CT332" s="386"/>
      <c r="CU332" s="397"/>
      <c r="CV332" s="386"/>
      <c r="CW332" s="404"/>
      <c r="CX332" s="399"/>
      <c r="CY332" s="396"/>
      <c r="CZ332" s="397"/>
      <c r="DA332" s="400"/>
      <c r="DB332" s="403"/>
      <c r="DC332" s="401"/>
      <c r="DD332" s="393"/>
      <c r="DE332" s="402"/>
      <c r="DF332" s="386"/>
      <c r="DG332" s="397"/>
      <c r="DH332" s="386"/>
      <c r="DI332" s="404"/>
      <c r="DJ332" s="399"/>
      <c r="DK332" s="396"/>
      <c r="DL332" s="397"/>
      <c r="DM332" s="400"/>
      <c r="DN332" s="403"/>
      <c r="DO332" s="401"/>
      <c r="DP332" s="393"/>
      <c r="DQ332" s="402"/>
      <c r="DR332" s="386"/>
      <c r="DS332" s="397"/>
      <c r="DT332" s="386"/>
      <c r="DU332" s="404"/>
      <c r="DV332" s="399"/>
      <c r="DW332" s="396"/>
      <c r="DX332" s="397"/>
      <c r="DY332" s="400"/>
      <c r="DZ332" s="403"/>
      <c r="EA332" s="401"/>
      <c r="EB332" s="393"/>
      <c r="EC332" s="402"/>
      <c r="ED332" s="386"/>
      <c r="EE332" s="397"/>
      <c r="EF332" s="386"/>
      <c r="EG332" s="404"/>
      <c r="EH332" s="399"/>
      <c r="EI332" s="396"/>
      <c r="EJ332" s="397"/>
      <c r="EK332" s="400"/>
      <c r="EL332" s="403"/>
      <c r="EM332" s="401"/>
      <c r="EN332" s="393"/>
      <c r="EO332" s="402"/>
      <c r="EP332" s="386"/>
      <c r="EQ332" s="397"/>
      <c r="ER332" s="415"/>
      <c r="ES332" s="404"/>
      <c r="ET332" s="399"/>
      <c r="EU332" s="396"/>
      <c r="EV332" s="397"/>
      <c r="EW332" s="400"/>
      <c r="EX332" s="403"/>
      <c r="EY332" s="401"/>
      <c r="EZ332" s="393"/>
      <c r="FA332" s="402"/>
      <c r="FB332" s="386"/>
      <c r="FC332" s="397"/>
      <c r="FD332" s="386"/>
      <c r="FE332" s="404"/>
      <c r="FF332" s="399"/>
      <c r="FG332" s="396"/>
      <c r="FH332" s="397"/>
      <c r="FI332" s="400"/>
      <c r="FJ332" s="403"/>
      <c r="FK332" s="401"/>
      <c r="FL332" s="393"/>
      <c r="FM332" s="402"/>
      <c r="FN332" s="386"/>
      <c r="FO332" s="397"/>
      <c r="FP332" s="386"/>
      <c r="FQ332" s="404"/>
      <c r="FR332" s="399"/>
      <c r="FS332" s="396"/>
      <c r="FT332" s="397"/>
      <c r="FU332" s="400"/>
      <c r="FV332" s="403"/>
      <c r="FW332" s="401"/>
      <c r="FX332" s="393"/>
      <c r="FY332" s="402"/>
      <c r="FZ332" s="386"/>
      <c r="GA332" s="397"/>
      <c r="GB332" s="386"/>
      <c r="GC332" s="404"/>
      <c r="GD332" s="399"/>
      <c r="GE332" s="396"/>
      <c r="GF332" s="397"/>
      <c r="GG332" s="400"/>
      <c r="GH332" s="403"/>
      <c r="GI332" s="401"/>
      <c r="GJ332" s="393"/>
      <c r="GK332" s="402"/>
      <c r="GL332" s="386"/>
      <c r="GM332" s="397"/>
      <c r="GN332" s="386"/>
      <c r="GO332" s="404"/>
      <c r="GP332" s="399"/>
      <c r="GQ332" s="396"/>
      <c r="GR332" s="397"/>
      <c r="GS332" s="400"/>
      <c r="GT332" s="403"/>
      <c r="GU332" s="401"/>
      <c r="GV332" s="393"/>
      <c r="GW332" s="402"/>
      <c r="GX332" s="386"/>
      <c r="GY332" s="397"/>
      <c r="GZ332" s="386"/>
      <c r="HA332" s="404"/>
      <c r="HB332" s="399"/>
      <c r="HC332" s="396"/>
      <c r="HD332" s="397"/>
      <c r="HE332" s="400"/>
      <c r="HF332" s="403"/>
      <c r="HG332" s="401"/>
      <c r="HH332" s="393"/>
      <c r="HI332" s="402"/>
      <c r="HJ332" s="386"/>
      <c r="HK332" s="397"/>
      <c r="HL332" s="386"/>
      <c r="HM332" s="387" t="s">
        <v>292</v>
      </c>
      <c r="HN332" s="388" t="s">
        <v>292</v>
      </c>
      <c r="HO332" s="396"/>
      <c r="HP332" s="389"/>
      <c r="HQ332" s="390" t="s">
        <v>292</v>
      </c>
      <c r="HR332" s="391" t="s">
        <v>292</v>
      </c>
      <c r="HS332" s="392" t="s">
        <v>292</v>
      </c>
      <c r="HT332" s="393" t="s">
        <v>292</v>
      </c>
      <c r="HU332" s="394" t="s">
        <v>292</v>
      </c>
      <c r="HV332" s="386" t="s">
        <v>292</v>
      </c>
      <c r="HW332" s="395"/>
      <c r="HY332" s="387" t="s">
        <v>292</v>
      </c>
      <c r="HZ332" s="388" t="s">
        <v>292</v>
      </c>
      <c r="IA332" s="375"/>
      <c r="IB332" s="375"/>
      <c r="IC332" s="390" t="s">
        <v>292</v>
      </c>
      <c r="ID332" s="391" t="s">
        <v>292</v>
      </c>
      <c r="IE332" s="392" t="s">
        <v>292</v>
      </c>
      <c r="IF332" s="393" t="s">
        <v>292</v>
      </c>
      <c r="IG332" s="394" t="s">
        <v>292</v>
      </c>
      <c r="IH332" s="386" t="s">
        <v>292</v>
      </c>
      <c r="II332" s="395"/>
      <c r="IK332" s="387" t="s">
        <v>292</v>
      </c>
      <c r="IL332" s="388" t="s">
        <v>292</v>
      </c>
      <c r="IO332" s="390" t="s">
        <v>292</v>
      </c>
      <c r="IP332" s="391" t="s">
        <v>292</v>
      </c>
      <c r="IQ332" s="392" t="s">
        <v>292</v>
      </c>
      <c r="IR332" s="393" t="s">
        <v>292</v>
      </c>
      <c r="IS332" s="394" t="s">
        <v>292</v>
      </c>
      <c r="IT332" s="386" t="s">
        <v>292</v>
      </c>
      <c r="IU332" s="395"/>
      <c r="IV332" s="364" t="s">
        <v>292</v>
      </c>
      <c r="IW332" s="387" t="str">
        <f t="shared" si="704"/>
        <v/>
      </c>
      <c r="IX332" s="388" t="str">
        <f t="shared" si="705"/>
        <v/>
      </c>
      <c r="IY332" s="419" t="str">
        <f t="shared" si="706"/>
        <v/>
      </c>
      <c r="IZ332" s="396" t="str">
        <f t="shared" si="707"/>
        <v/>
      </c>
      <c r="JA332" s="390" t="str">
        <f t="shared" si="708"/>
        <v/>
      </c>
      <c r="JB332" s="391" t="str">
        <f t="shared" si="709"/>
        <v/>
      </c>
      <c r="JC332" s="392" t="str">
        <f t="shared" si="710"/>
        <v/>
      </c>
      <c r="JD332" s="393" t="str">
        <f t="shared" si="711"/>
        <v/>
      </c>
      <c r="JE332" s="394" t="str">
        <f t="shared" si="1059"/>
        <v/>
      </c>
      <c r="JF332" s="386" t="str">
        <f t="shared" si="712"/>
        <v/>
      </c>
      <c r="JG332" s="395"/>
      <c r="JH332" s="420" t="s">
        <v>292</v>
      </c>
      <c r="JI332" s="387">
        <f t="shared" si="919"/>
        <v>44090</v>
      </c>
      <c r="JJ332" s="388" t="str">
        <f t="shared" si="920"/>
        <v>Abe IV</v>
      </c>
      <c r="JK332" s="419">
        <v>43778</v>
      </c>
      <c r="JL332" s="396">
        <f t="shared" si="922"/>
        <v>44090</v>
      </c>
      <c r="JM332" s="390" t="str">
        <f t="shared" si="923"/>
        <v>Seigo Kitamura</v>
      </c>
      <c r="JN332" s="391" t="str">
        <f t="shared" si="924"/>
        <v>1947</v>
      </c>
      <c r="JO332" s="392" t="str">
        <f t="shared" si="925"/>
        <v>male</v>
      </c>
      <c r="JP332" s="393" t="str">
        <f t="shared" si="926"/>
        <v>jp_ldp01</v>
      </c>
      <c r="JQ332" s="394" t="str">
        <f t="shared" si="927"/>
        <v>Kitamura_Seigo_1947</v>
      </c>
      <c r="JR332" s="386" t="str">
        <f t="shared" si="928"/>
        <v/>
      </c>
      <c r="JS332" s="395"/>
      <c r="JT332" s="420" t="s">
        <v>2079</v>
      </c>
      <c r="JU332" s="387" t="str">
        <f t="shared" ref="JU332:JU344" si="1169">IF(JY332="","",JU$3)</f>
        <v/>
      </c>
      <c r="JV332" s="388" t="str">
        <f t="shared" ref="JV332:JV344" si="1170">IF(JY332="","",JU$1)</f>
        <v/>
      </c>
      <c r="JW332" s="419" t="str">
        <f t="shared" ref="JW332:JW344" si="1171">IF(JY332="","",JU$2)</f>
        <v/>
      </c>
      <c r="JX332" s="396" t="str">
        <f t="shared" ref="JX332:JX344" si="1172">IF(JY332="","",JU$3)</f>
        <v/>
      </c>
      <c r="JY332" s="390" t="str">
        <f t="shared" ref="JY332:JY344" si="1173">IF(KF332="","",IF(ISNUMBER(SEARCH(":",KF332)),MID(KF332,FIND(":",KF332)+2,FIND("(",KF332)-FIND(":",KF332)-3),LEFT(KF332,FIND("(",KF332)-2)))</f>
        <v/>
      </c>
      <c r="JZ332" s="391" t="str">
        <f t="shared" ref="JZ332:JZ344" si="1174">IF(KF332="","",MID(KF332,FIND("(",KF332)+1,4))</f>
        <v/>
      </c>
      <c r="KA332" s="392" t="str">
        <f t="shared" ref="KA332:KA344" si="1175">IF(ISNUMBER(SEARCH("*female*",KF332)),"female",IF(ISNUMBER(SEARCH("*male*",KF332)),"male",""))</f>
        <v/>
      </c>
      <c r="KB332" s="393" t="str">
        <f t="shared" ref="KB332:KB344" si="1176">IF(KF332="","",IF(ISERROR(MID(KF332,FIND("male,",KF332)+6,(FIND(")",KF332)-(FIND("male,",KF332)+6))))=TRUE,"missing/error",MID(KF332,FIND("male,",KF332)+6,(FIND(")",KF332)-(FIND("male,",KF332)+6)))))</f>
        <v/>
      </c>
      <c r="KC332" s="394" t="str">
        <f t="shared" ref="KC332:KC344" si="1177">IF(JY332="","",(MID(JY332,(SEARCH("^^",SUBSTITUTE(JY332," ","^^",LEN(JY332)-LEN(SUBSTITUTE(JY332," ","")))))+1,99)&amp;"_"&amp;LEFT(JY332,FIND(" ",JY332)-1)&amp;"_"&amp;JZ332))</f>
        <v/>
      </c>
      <c r="KD332" s="386" t="str">
        <f t="shared" ref="KD332:KD344" si="1178">IF(KF332="","",IF((LEN(KF332)-LEN(SUBSTITUTE(KF332,"male","")))/LEN("male")&gt;1,"!",IF(RIGHT(KF332,1)=")","",IF(RIGHT(KF332,2)=") ","",IF(RIGHT(KF332,2)=").","","!!")))))</f>
        <v/>
      </c>
      <c r="KE332" s="395"/>
      <c r="KG332" s="387" t="str">
        <f t="shared" si="1160"/>
        <v/>
      </c>
      <c r="KH332" s="388" t="str">
        <f t="shared" si="1161"/>
        <v/>
      </c>
      <c r="KI332" s="419" t="str">
        <f t="shared" si="1162"/>
        <v/>
      </c>
      <c r="KJ332" s="396" t="str">
        <f t="shared" si="1163"/>
        <v/>
      </c>
      <c r="KK332" s="390" t="str">
        <f t="shared" si="1164"/>
        <v/>
      </c>
      <c r="KL332" s="391" t="str">
        <f t="shared" ref="KL332:KL345" si="1179">IF(KR332="","",MID(KR332,FIND("(",KR332)+1,4))</f>
        <v/>
      </c>
      <c r="KM332" s="392" t="str">
        <f t="shared" si="1165"/>
        <v/>
      </c>
      <c r="KN332" s="393" t="str">
        <f t="shared" si="1166"/>
        <v/>
      </c>
      <c r="KO332" s="394" t="str">
        <f t="shared" si="1167"/>
        <v/>
      </c>
      <c r="KP332" s="386" t="str">
        <f t="shared" si="1168"/>
        <v/>
      </c>
      <c r="KQ332" s="395"/>
    </row>
    <row r="333" spans="1:303" ht="13.5" customHeight="1">
      <c r="A333" s="385"/>
      <c r="B333" s="386" t="s">
        <v>2086</v>
      </c>
      <c r="E333" s="404"/>
      <c r="F333" s="399"/>
      <c r="G333" s="396"/>
      <c r="H333" s="397"/>
      <c r="I333" s="400"/>
      <c r="J333" s="403"/>
      <c r="K333" s="401"/>
      <c r="L333" s="393"/>
      <c r="M333" s="402"/>
      <c r="O333" s="397"/>
      <c r="Q333" s="404"/>
      <c r="R333" s="399"/>
      <c r="S333" s="396"/>
      <c r="T333" s="397"/>
      <c r="U333" s="400"/>
      <c r="V333" s="403"/>
      <c r="W333" s="401"/>
      <c r="X333" s="393"/>
      <c r="Y333" s="402"/>
      <c r="AA333" s="397"/>
      <c r="AB333" s="415"/>
      <c r="AC333" s="404"/>
      <c r="AD333" s="399"/>
      <c r="AE333" s="396"/>
      <c r="AF333" s="397"/>
      <c r="AG333" s="400"/>
      <c r="AH333" s="403"/>
      <c r="AI333" s="401"/>
      <c r="AJ333" s="393"/>
      <c r="AK333" s="402"/>
      <c r="AL333" s="386"/>
      <c r="AM333" s="397"/>
      <c r="AN333" s="386"/>
      <c r="AO333" s="404"/>
      <c r="AP333" s="399"/>
      <c r="AQ333" s="396"/>
      <c r="AR333" s="397"/>
      <c r="AS333" s="400"/>
      <c r="AT333" s="403"/>
      <c r="AU333" s="401"/>
      <c r="AV333" s="393"/>
      <c r="AW333" s="402"/>
      <c r="AX333" s="386"/>
      <c r="AY333" s="397"/>
      <c r="AZ333" s="386"/>
      <c r="BA333" s="404"/>
      <c r="BB333" s="399"/>
      <c r="BC333" s="396"/>
      <c r="BD333" s="397"/>
      <c r="BE333" s="400"/>
      <c r="BF333" s="403"/>
      <c r="BG333" s="401"/>
      <c r="BH333" s="393"/>
      <c r="BI333" s="402"/>
      <c r="BJ333" s="386"/>
      <c r="BK333" s="397"/>
      <c r="BL333" s="386"/>
      <c r="BM333" s="404"/>
      <c r="BN333" s="399"/>
      <c r="BO333" s="396"/>
      <c r="BP333" s="397"/>
      <c r="BQ333" s="400"/>
      <c r="BR333" s="403"/>
      <c r="BS333" s="401"/>
      <c r="BT333" s="393"/>
      <c r="BU333" s="402"/>
      <c r="BV333" s="386"/>
      <c r="BW333" s="397"/>
      <c r="BX333" s="386"/>
      <c r="BY333" s="404"/>
      <c r="BZ333" s="399"/>
      <c r="CA333" s="396"/>
      <c r="CB333" s="397"/>
      <c r="CC333" s="400"/>
      <c r="CD333" s="403"/>
      <c r="CE333" s="401"/>
      <c r="CF333" s="393"/>
      <c r="CG333" s="402"/>
      <c r="CH333" s="386"/>
      <c r="CI333" s="397"/>
      <c r="CJ333" s="386"/>
      <c r="CK333" s="404"/>
      <c r="CL333" s="399"/>
      <c r="CM333" s="396"/>
      <c r="CN333" s="397"/>
      <c r="CO333" s="400"/>
      <c r="CP333" s="403"/>
      <c r="CQ333" s="401"/>
      <c r="CR333" s="393"/>
      <c r="CS333" s="402"/>
      <c r="CT333" s="386"/>
      <c r="CU333" s="397"/>
      <c r="CV333" s="386"/>
      <c r="CW333" s="404"/>
      <c r="CX333" s="399"/>
      <c r="CY333" s="396"/>
      <c r="CZ333" s="397"/>
      <c r="DA333" s="400"/>
      <c r="DB333" s="403"/>
      <c r="DC333" s="401"/>
      <c r="DD333" s="393"/>
      <c r="DE333" s="402"/>
      <c r="DF333" s="386"/>
      <c r="DG333" s="397"/>
      <c r="DH333" s="386"/>
      <c r="DI333" s="404"/>
      <c r="DJ333" s="399"/>
      <c r="DK333" s="396"/>
      <c r="DL333" s="397"/>
      <c r="DM333" s="400"/>
      <c r="DN333" s="403"/>
      <c r="DO333" s="401"/>
      <c r="DP333" s="393"/>
      <c r="DQ333" s="402"/>
      <c r="DR333" s="386"/>
      <c r="DS333" s="397"/>
      <c r="DT333" s="386"/>
      <c r="DU333" s="404"/>
      <c r="DV333" s="399"/>
      <c r="DW333" s="396"/>
      <c r="DX333" s="397"/>
      <c r="DY333" s="400"/>
      <c r="DZ333" s="403"/>
      <c r="EA333" s="401"/>
      <c r="EB333" s="393"/>
      <c r="EC333" s="402"/>
      <c r="ED333" s="386"/>
      <c r="EE333" s="397"/>
      <c r="EF333" s="386"/>
      <c r="EG333" s="404"/>
      <c r="EH333" s="399"/>
      <c r="EI333" s="396"/>
      <c r="EJ333" s="397"/>
      <c r="EK333" s="400"/>
      <c r="EL333" s="403"/>
      <c r="EM333" s="401"/>
      <c r="EN333" s="393"/>
      <c r="EO333" s="402"/>
      <c r="EP333" s="386"/>
      <c r="EQ333" s="397"/>
      <c r="ER333" s="415"/>
      <c r="ES333" s="404"/>
      <c r="ET333" s="399"/>
      <c r="EU333" s="396"/>
      <c r="EV333" s="397"/>
      <c r="EW333" s="400"/>
      <c r="EX333" s="403"/>
      <c r="EY333" s="401"/>
      <c r="EZ333" s="393"/>
      <c r="FA333" s="402"/>
      <c r="FB333" s="386"/>
      <c r="FC333" s="397"/>
      <c r="FD333" s="386"/>
      <c r="FE333" s="404"/>
      <c r="FF333" s="399"/>
      <c r="FG333" s="396"/>
      <c r="FH333" s="397"/>
      <c r="FI333" s="400"/>
      <c r="FJ333" s="403"/>
      <c r="FK333" s="401"/>
      <c r="FL333" s="393"/>
      <c r="FM333" s="402"/>
      <c r="FN333" s="386"/>
      <c r="FO333" s="397"/>
      <c r="FP333" s="386"/>
      <c r="FQ333" s="404"/>
      <c r="FR333" s="399"/>
      <c r="FS333" s="396"/>
      <c r="FT333" s="397"/>
      <c r="FU333" s="400"/>
      <c r="FV333" s="403"/>
      <c r="FW333" s="401"/>
      <c r="FX333" s="393"/>
      <c r="FY333" s="402"/>
      <c r="FZ333" s="386"/>
      <c r="GA333" s="397"/>
      <c r="GB333" s="386"/>
      <c r="GC333" s="404"/>
      <c r="GD333" s="399"/>
      <c r="GE333" s="396"/>
      <c r="GF333" s="397"/>
      <c r="GG333" s="400"/>
      <c r="GH333" s="403"/>
      <c r="GI333" s="401"/>
      <c r="GJ333" s="393"/>
      <c r="GK333" s="402"/>
      <c r="GL333" s="386"/>
      <c r="GM333" s="397"/>
      <c r="GN333" s="386"/>
      <c r="GO333" s="404"/>
      <c r="GP333" s="399"/>
      <c r="GQ333" s="396"/>
      <c r="GR333" s="397"/>
      <c r="GS333" s="400"/>
      <c r="GT333" s="403"/>
      <c r="GU333" s="401"/>
      <c r="GV333" s="393"/>
      <c r="GW333" s="402"/>
      <c r="GX333" s="386"/>
      <c r="GY333" s="397"/>
      <c r="GZ333" s="386"/>
      <c r="HA333" s="404"/>
      <c r="HB333" s="399"/>
      <c r="HC333" s="396"/>
      <c r="HD333" s="397"/>
      <c r="HE333" s="400"/>
      <c r="HF333" s="403"/>
      <c r="HG333" s="401"/>
      <c r="HH333" s="393"/>
      <c r="HI333" s="402"/>
      <c r="HJ333" s="386"/>
      <c r="HK333" s="397"/>
      <c r="HL333" s="386"/>
      <c r="HM333" s="387" t="s">
        <v>292</v>
      </c>
      <c r="HN333" s="388" t="s">
        <v>292</v>
      </c>
      <c r="HO333" s="396"/>
      <c r="HP333" s="389"/>
      <c r="HQ333" s="390" t="s">
        <v>292</v>
      </c>
      <c r="HR333" s="391" t="s">
        <v>292</v>
      </c>
      <c r="HS333" s="392" t="s">
        <v>292</v>
      </c>
      <c r="HT333" s="393" t="s">
        <v>292</v>
      </c>
      <c r="HU333" s="394" t="s">
        <v>292</v>
      </c>
      <c r="HV333" s="386" t="s">
        <v>292</v>
      </c>
      <c r="HW333" s="395"/>
      <c r="HY333" s="387" t="s">
        <v>292</v>
      </c>
      <c r="HZ333" s="388" t="s">
        <v>292</v>
      </c>
      <c r="IA333" s="375"/>
      <c r="IB333" s="375"/>
      <c r="IC333" s="390" t="s">
        <v>292</v>
      </c>
      <c r="ID333" s="391" t="s">
        <v>292</v>
      </c>
      <c r="IE333" s="392" t="s">
        <v>292</v>
      </c>
      <c r="IF333" s="393" t="s">
        <v>292</v>
      </c>
      <c r="IG333" s="394" t="s">
        <v>292</v>
      </c>
      <c r="IH333" s="386" t="s">
        <v>292</v>
      </c>
      <c r="II333" s="395"/>
      <c r="IK333" s="387" t="s">
        <v>292</v>
      </c>
      <c r="IL333" s="388" t="s">
        <v>292</v>
      </c>
      <c r="IO333" s="390" t="s">
        <v>292</v>
      </c>
      <c r="IP333" s="391" t="s">
        <v>292</v>
      </c>
      <c r="IQ333" s="392" t="s">
        <v>292</v>
      </c>
      <c r="IR333" s="393" t="s">
        <v>292</v>
      </c>
      <c r="IS333" s="394" t="s">
        <v>292</v>
      </c>
      <c r="IT333" s="386" t="s">
        <v>292</v>
      </c>
      <c r="IU333" s="395"/>
      <c r="IV333" s="364" t="s">
        <v>292</v>
      </c>
      <c r="IW333" s="387" t="str">
        <f t="shared" si="704"/>
        <v/>
      </c>
      <c r="IX333" s="388" t="str">
        <f t="shared" si="705"/>
        <v/>
      </c>
      <c r="IY333" s="419" t="str">
        <f t="shared" si="706"/>
        <v/>
      </c>
      <c r="IZ333" s="396" t="str">
        <f t="shared" si="707"/>
        <v/>
      </c>
      <c r="JA333" s="390" t="str">
        <f t="shared" si="708"/>
        <v/>
      </c>
      <c r="JB333" s="391" t="str">
        <f t="shared" si="709"/>
        <v/>
      </c>
      <c r="JC333" s="392" t="str">
        <f t="shared" si="710"/>
        <v/>
      </c>
      <c r="JD333" s="393" t="str">
        <f t="shared" si="711"/>
        <v/>
      </c>
      <c r="JE333" s="394" t="str">
        <f t="shared" si="1059"/>
        <v/>
      </c>
      <c r="JF333" s="386" t="str">
        <f t="shared" si="712"/>
        <v/>
      </c>
      <c r="JG333" s="395"/>
      <c r="JH333" s="420" t="s">
        <v>292</v>
      </c>
      <c r="JI333" s="387" t="str">
        <f t="shared" si="919"/>
        <v/>
      </c>
      <c r="JJ333" s="388" t="str">
        <f t="shared" si="920"/>
        <v/>
      </c>
      <c r="JK333" s="419" t="str">
        <f t="shared" si="921"/>
        <v/>
      </c>
      <c r="JL333" s="396" t="str">
        <f t="shared" si="922"/>
        <v/>
      </c>
      <c r="JM333" s="390" t="str">
        <f t="shared" si="923"/>
        <v/>
      </c>
      <c r="JN333" s="391" t="str">
        <f t="shared" si="924"/>
        <v/>
      </c>
      <c r="JO333" s="392" t="str">
        <f t="shared" si="925"/>
        <v/>
      </c>
      <c r="JP333" s="393" t="str">
        <f t="shared" si="926"/>
        <v/>
      </c>
      <c r="JQ333" s="394" t="str">
        <f t="shared" si="927"/>
        <v/>
      </c>
      <c r="JR333" s="386" t="str">
        <f t="shared" si="928"/>
        <v/>
      </c>
      <c r="JS333" s="395"/>
      <c r="JT333" s="420" t="s">
        <v>292</v>
      </c>
      <c r="JU333" s="387">
        <f t="shared" si="1169"/>
        <v>44196</v>
      </c>
      <c r="JV333" s="388" t="str">
        <f t="shared" si="1170"/>
        <v>Suga I</v>
      </c>
      <c r="JW333" s="419">
        <f t="shared" si="1171"/>
        <v>44090</v>
      </c>
      <c r="JX333" s="396">
        <f t="shared" si="1172"/>
        <v>44196</v>
      </c>
      <c r="JY333" s="390" t="str">
        <f t="shared" si="1173"/>
        <v>Katsunobu Kato</v>
      </c>
      <c r="JZ333" s="391" t="str">
        <f t="shared" si="1174"/>
        <v>1955</v>
      </c>
      <c r="KA333" s="392" t="str">
        <f t="shared" si="1175"/>
        <v>male</v>
      </c>
      <c r="KB333" s="393" t="str">
        <f t="shared" si="1176"/>
        <v>jp_ldp01</v>
      </c>
      <c r="KC333" s="394" t="str">
        <f t="shared" si="1177"/>
        <v>Kato_Katsunobu_1955</v>
      </c>
      <c r="KD333" s="386" t="str">
        <f t="shared" si="1178"/>
        <v/>
      </c>
      <c r="KE333" s="395"/>
      <c r="KF333" s="420" t="s">
        <v>2006</v>
      </c>
      <c r="KG333" s="387" t="str">
        <f t="shared" si="1160"/>
        <v/>
      </c>
      <c r="KH333" s="388" t="str">
        <f t="shared" si="1161"/>
        <v/>
      </c>
      <c r="KI333" s="419" t="str">
        <f t="shared" si="1162"/>
        <v/>
      </c>
      <c r="KJ333" s="396" t="str">
        <f t="shared" si="1163"/>
        <v/>
      </c>
      <c r="KK333" s="390" t="str">
        <f t="shared" si="1164"/>
        <v/>
      </c>
      <c r="KL333" s="391" t="str">
        <f t="shared" si="1179"/>
        <v/>
      </c>
      <c r="KM333" s="392" t="str">
        <f t="shared" si="1165"/>
        <v/>
      </c>
      <c r="KN333" s="393" t="str">
        <f t="shared" si="1166"/>
        <v/>
      </c>
      <c r="KO333" s="394" t="str">
        <f t="shared" si="1167"/>
        <v/>
      </c>
      <c r="KP333" s="386" t="str">
        <f t="shared" si="1168"/>
        <v/>
      </c>
      <c r="KQ333" s="395"/>
    </row>
    <row r="334" spans="1:303" ht="13.5" customHeight="1">
      <c r="A334" s="385"/>
      <c r="B334" s="386" t="s">
        <v>2089</v>
      </c>
      <c r="E334" s="404"/>
      <c r="F334" s="399"/>
      <c r="G334" s="396"/>
      <c r="H334" s="397"/>
      <c r="I334" s="400"/>
      <c r="J334" s="403"/>
      <c r="K334" s="401"/>
      <c r="L334" s="393"/>
      <c r="M334" s="402"/>
      <c r="O334" s="397"/>
      <c r="Q334" s="404"/>
      <c r="R334" s="399"/>
      <c r="S334" s="396"/>
      <c r="T334" s="397"/>
      <c r="U334" s="400"/>
      <c r="V334" s="403"/>
      <c r="W334" s="401"/>
      <c r="X334" s="393"/>
      <c r="Y334" s="402"/>
      <c r="AA334" s="397"/>
      <c r="AB334" s="415"/>
      <c r="AC334" s="404"/>
      <c r="AD334" s="399"/>
      <c r="AE334" s="396"/>
      <c r="AF334" s="397"/>
      <c r="AG334" s="400"/>
      <c r="AH334" s="403"/>
      <c r="AI334" s="401"/>
      <c r="AJ334" s="393"/>
      <c r="AK334" s="402"/>
      <c r="AL334" s="386"/>
      <c r="AM334" s="397"/>
      <c r="AN334" s="386"/>
      <c r="AO334" s="404"/>
      <c r="AP334" s="399"/>
      <c r="AQ334" s="396"/>
      <c r="AR334" s="397"/>
      <c r="AS334" s="400"/>
      <c r="AT334" s="403"/>
      <c r="AU334" s="401"/>
      <c r="AV334" s="393"/>
      <c r="AW334" s="402"/>
      <c r="AX334" s="386"/>
      <c r="AY334" s="397"/>
      <c r="AZ334" s="386"/>
      <c r="BA334" s="404"/>
      <c r="BB334" s="399"/>
      <c r="BC334" s="396"/>
      <c r="BD334" s="397"/>
      <c r="BE334" s="400"/>
      <c r="BF334" s="403"/>
      <c r="BG334" s="401"/>
      <c r="BH334" s="393"/>
      <c r="BI334" s="402"/>
      <c r="BJ334" s="386"/>
      <c r="BK334" s="397"/>
      <c r="BL334" s="386"/>
      <c r="BM334" s="404"/>
      <c r="BN334" s="399"/>
      <c r="BO334" s="396"/>
      <c r="BP334" s="397"/>
      <c r="BQ334" s="400"/>
      <c r="BR334" s="403"/>
      <c r="BS334" s="401"/>
      <c r="BT334" s="393"/>
      <c r="BU334" s="402"/>
      <c r="BV334" s="386"/>
      <c r="BW334" s="397"/>
      <c r="BX334" s="386"/>
      <c r="BY334" s="404"/>
      <c r="BZ334" s="399"/>
      <c r="CA334" s="396"/>
      <c r="CB334" s="397"/>
      <c r="CC334" s="400"/>
      <c r="CD334" s="403"/>
      <c r="CE334" s="401"/>
      <c r="CF334" s="393"/>
      <c r="CG334" s="402"/>
      <c r="CH334" s="386"/>
      <c r="CI334" s="397"/>
      <c r="CJ334" s="386"/>
      <c r="CK334" s="404"/>
      <c r="CL334" s="399"/>
      <c r="CM334" s="396"/>
      <c r="CN334" s="397"/>
      <c r="CO334" s="400"/>
      <c r="CP334" s="403"/>
      <c r="CQ334" s="401"/>
      <c r="CR334" s="393"/>
      <c r="CS334" s="402"/>
      <c r="CT334" s="386"/>
      <c r="CU334" s="397"/>
      <c r="CV334" s="386"/>
      <c r="CW334" s="404"/>
      <c r="CX334" s="399"/>
      <c r="CY334" s="396"/>
      <c r="CZ334" s="397"/>
      <c r="DA334" s="400"/>
      <c r="DB334" s="403"/>
      <c r="DC334" s="401"/>
      <c r="DD334" s="393"/>
      <c r="DE334" s="402"/>
      <c r="DF334" s="386"/>
      <c r="DG334" s="397"/>
      <c r="DH334" s="386"/>
      <c r="DI334" s="404"/>
      <c r="DJ334" s="399"/>
      <c r="DK334" s="396"/>
      <c r="DL334" s="397"/>
      <c r="DM334" s="400"/>
      <c r="DN334" s="403"/>
      <c r="DO334" s="401"/>
      <c r="DP334" s="393"/>
      <c r="DQ334" s="402"/>
      <c r="DR334" s="386"/>
      <c r="DS334" s="397"/>
      <c r="DT334" s="386"/>
      <c r="DU334" s="404"/>
      <c r="DV334" s="399"/>
      <c r="DW334" s="396"/>
      <c r="DX334" s="397"/>
      <c r="DY334" s="400"/>
      <c r="DZ334" s="403"/>
      <c r="EA334" s="401"/>
      <c r="EB334" s="393"/>
      <c r="EC334" s="402"/>
      <c r="ED334" s="386"/>
      <c r="EE334" s="397"/>
      <c r="EF334" s="386"/>
      <c r="EG334" s="404"/>
      <c r="EH334" s="399"/>
      <c r="EI334" s="396"/>
      <c r="EJ334" s="397"/>
      <c r="EK334" s="400"/>
      <c r="EL334" s="403"/>
      <c r="EM334" s="401"/>
      <c r="EN334" s="393"/>
      <c r="EO334" s="402"/>
      <c r="EP334" s="386"/>
      <c r="EQ334" s="397"/>
      <c r="ER334" s="415"/>
      <c r="ES334" s="404"/>
      <c r="ET334" s="399"/>
      <c r="EU334" s="396"/>
      <c r="EV334" s="397"/>
      <c r="EW334" s="400"/>
      <c r="EX334" s="403"/>
      <c r="EY334" s="401"/>
      <c r="EZ334" s="393"/>
      <c r="FA334" s="402"/>
      <c r="FB334" s="386"/>
      <c r="FC334" s="397"/>
      <c r="FD334" s="386"/>
      <c r="FE334" s="404"/>
      <c r="FF334" s="399"/>
      <c r="FG334" s="396"/>
      <c r="FH334" s="397"/>
      <c r="FI334" s="400"/>
      <c r="FJ334" s="403"/>
      <c r="FK334" s="401"/>
      <c r="FL334" s="393"/>
      <c r="FM334" s="402"/>
      <c r="FN334" s="386"/>
      <c r="FO334" s="397"/>
      <c r="FP334" s="386"/>
      <c r="FQ334" s="404"/>
      <c r="FR334" s="399"/>
      <c r="FS334" s="396"/>
      <c r="FT334" s="397"/>
      <c r="FU334" s="400"/>
      <c r="FV334" s="403"/>
      <c r="FW334" s="401"/>
      <c r="FX334" s="393"/>
      <c r="FY334" s="402"/>
      <c r="FZ334" s="386"/>
      <c r="GA334" s="397"/>
      <c r="GB334" s="386"/>
      <c r="GC334" s="404"/>
      <c r="GD334" s="399"/>
      <c r="GE334" s="396"/>
      <c r="GF334" s="397"/>
      <c r="GG334" s="400"/>
      <c r="GH334" s="403"/>
      <c r="GI334" s="401"/>
      <c r="GJ334" s="393"/>
      <c r="GK334" s="402"/>
      <c r="GL334" s="386"/>
      <c r="GM334" s="397"/>
      <c r="GN334" s="386"/>
      <c r="GO334" s="404"/>
      <c r="GP334" s="399"/>
      <c r="GQ334" s="396"/>
      <c r="GR334" s="397"/>
      <c r="GS334" s="400"/>
      <c r="GT334" s="403"/>
      <c r="GU334" s="401"/>
      <c r="GV334" s="393"/>
      <c r="GW334" s="402"/>
      <c r="GX334" s="386"/>
      <c r="GY334" s="397"/>
      <c r="GZ334" s="386"/>
      <c r="HA334" s="404"/>
      <c r="HB334" s="399"/>
      <c r="HC334" s="396"/>
      <c r="HD334" s="397"/>
      <c r="HE334" s="400"/>
      <c r="HF334" s="403"/>
      <c r="HG334" s="401"/>
      <c r="HH334" s="393"/>
      <c r="HI334" s="402"/>
      <c r="HJ334" s="386"/>
      <c r="HK334" s="397"/>
      <c r="HL334" s="386"/>
      <c r="HM334" s="387" t="s">
        <v>292</v>
      </c>
      <c r="HN334" s="388" t="s">
        <v>292</v>
      </c>
      <c r="HO334" s="396"/>
      <c r="HP334" s="389"/>
      <c r="HQ334" s="390" t="s">
        <v>292</v>
      </c>
      <c r="HR334" s="391" t="s">
        <v>292</v>
      </c>
      <c r="HS334" s="392" t="s">
        <v>292</v>
      </c>
      <c r="HT334" s="393" t="s">
        <v>292</v>
      </c>
      <c r="HU334" s="394" t="s">
        <v>292</v>
      </c>
      <c r="HV334" s="386" t="s">
        <v>292</v>
      </c>
      <c r="HW334" s="395"/>
      <c r="HY334" s="387" t="s">
        <v>292</v>
      </c>
      <c r="HZ334" s="388" t="s">
        <v>292</v>
      </c>
      <c r="IA334" s="375"/>
      <c r="IB334" s="375"/>
      <c r="IC334" s="390" t="s">
        <v>292</v>
      </c>
      <c r="ID334" s="391" t="s">
        <v>292</v>
      </c>
      <c r="IE334" s="392" t="s">
        <v>292</v>
      </c>
      <c r="IF334" s="393" t="s">
        <v>292</v>
      </c>
      <c r="IG334" s="394" t="s">
        <v>292</v>
      </c>
      <c r="IH334" s="386" t="s">
        <v>292</v>
      </c>
      <c r="II334" s="395"/>
      <c r="IK334" s="387" t="s">
        <v>292</v>
      </c>
      <c r="IL334" s="388" t="s">
        <v>292</v>
      </c>
      <c r="IO334" s="390" t="s">
        <v>292</v>
      </c>
      <c r="IP334" s="391" t="s">
        <v>292</v>
      </c>
      <c r="IQ334" s="392" t="s">
        <v>292</v>
      </c>
      <c r="IR334" s="393" t="s">
        <v>292</v>
      </c>
      <c r="IS334" s="394" t="s">
        <v>292</v>
      </c>
      <c r="IT334" s="386" t="s">
        <v>292</v>
      </c>
      <c r="IU334" s="395"/>
      <c r="IV334" s="364" t="s">
        <v>292</v>
      </c>
      <c r="IW334" s="387" t="str">
        <f t="shared" ref="IW334:IW346" si="1180">IF(JA334="","",IW$3)</f>
        <v/>
      </c>
      <c r="IX334" s="388" t="str">
        <f t="shared" ref="IX334:IX346" si="1181">IF(JA334="","",IW$1)</f>
        <v/>
      </c>
      <c r="IY334" s="419" t="str">
        <f t="shared" si="706"/>
        <v/>
      </c>
      <c r="IZ334" s="396" t="str">
        <f t="shared" si="707"/>
        <v/>
      </c>
      <c r="JA334" s="390" t="str">
        <f t="shared" ref="JA334:JA346" si="1182">IF(JH334="","",IF(ISNUMBER(SEARCH(":",JH334)),MID(JH334,FIND(":",JH334)+2,FIND("(",JH334)-FIND(":",JH334)-3),LEFT(JH334,FIND("(",JH334)-2)))</f>
        <v/>
      </c>
      <c r="JB334" s="391" t="str">
        <f t="shared" si="709"/>
        <v/>
      </c>
      <c r="JC334" s="392" t="str">
        <f t="shared" ref="JC334:JC346" si="1183">IF(ISNUMBER(SEARCH("*female*",JH334)),"female",IF(ISNUMBER(SEARCH("*male*",JH334)),"male",""))</f>
        <v/>
      </c>
      <c r="JD334" s="393" t="str">
        <f t="shared" ref="JD334:JD346" si="1184">IF(JH334="","",IF(ISERROR(MID(JH334,FIND("male,",JH334)+6,(FIND(")",JH334)-(FIND("male,",JH334)+6))))=TRUE,"missing/error",MID(JH334,FIND("male,",JH334)+6,(FIND(")",JH334)-(FIND("male,",JH334)+6)))))</f>
        <v/>
      </c>
      <c r="JE334" s="394" t="str">
        <f t="shared" si="1059"/>
        <v/>
      </c>
      <c r="JF334" s="386" t="str">
        <f t="shared" ref="JF334:JF346" si="1185">IF(JH334="","",IF((LEN(JH334)-LEN(SUBSTITUTE(JH334,"male","")))/LEN("male")&gt;1,"!",IF(RIGHT(JH334,1)=")","",IF(RIGHT(JH334,2)=") ","",IF(RIGHT(JH334,2)=").","","!!")))))</f>
        <v/>
      </c>
      <c r="JG334" s="395"/>
      <c r="JH334" s="420" t="s">
        <v>292</v>
      </c>
      <c r="JI334" s="387" t="str">
        <f t="shared" si="919"/>
        <v/>
      </c>
      <c r="JJ334" s="388" t="str">
        <f t="shared" si="920"/>
        <v/>
      </c>
      <c r="JK334" s="419" t="str">
        <f t="shared" si="921"/>
        <v/>
      </c>
      <c r="JL334" s="396" t="str">
        <f t="shared" si="922"/>
        <v/>
      </c>
      <c r="JM334" s="390" t="str">
        <f t="shared" si="923"/>
        <v/>
      </c>
      <c r="JN334" s="391" t="str">
        <f t="shared" si="924"/>
        <v/>
      </c>
      <c r="JO334" s="392" t="str">
        <f t="shared" si="925"/>
        <v/>
      </c>
      <c r="JP334" s="393" t="str">
        <f t="shared" si="926"/>
        <v/>
      </c>
      <c r="JQ334" s="394" t="str">
        <f t="shared" si="927"/>
        <v/>
      </c>
      <c r="JR334" s="386" t="str">
        <f t="shared" si="928"/>
        <v/>
      </c>
      <c r="JS334" s="395"/>
      <c r="JT334" s="420" t="s">
        <v>292</v>
      </c>
      <c r="JU334" s="387">
        <f t="shared" si="1169"/>
        <v>44196</v>
      </c>
      <c r="JV334" s="388" t="str">
        <f t="shared" si="1170"/>
        <v>Suga I</v>
      </c>
      <c r="JW334" s="419">
        <f t="shared" si="1171"/>
        <v>44090</v>
      </c>
      <c r="JX334" s="396">
        <f t="shared" si="1172"/>
        <v>44196</v>
      </c>
      <c r="JY334" s="390" t="str">
        <f t="shared" si="1173"/>
        <v>Takuya Hirai</v>
      </c>
      <c r="JZ334" s="391" t="str">
        <f t="shared" si="1174"/>
        <v>1958</v>
      </c>
      <c r="KA334" s="392" t="str">
        <f t="shared" si="1175"/>
        <v>male</v>
      </c>
      <c r="KB334" s="393" t="str">
        <f t="shared" si="1176"/>
        <v>jp_ldp01</v>
      </c>
      <c r="KC334" s="394" t="str">
        <f t="shared" si="1177"/>
        <v>Hirai_Takuya_1958</v>
      </c>
      <c r="KD334" s="386" t="str">
        <f t="shared" si="1178"/>
        <v/>
      </c>
      <c r="KE334" s="395"/>
      <c r="KF334" s="420" t="s">
        <v>2041</v>
      </c>
      <c r="KG334" s="387" t="str">
        <f t="shared" si="1160"/>
        <v/>
      </c>
      <c r="KH334" s="388" t="str">
        <f t="shared" si="1161"/>
        <v/>
      </c>
      <c r="KI334" s="419" t="str">
        <f t="shared" si="1162"/>
        <v/>
      </c>
      <c r="KJ334" s="396" t="str">
        <f t="shared" si="1163"/>
        <v/>
      </c>
      <c r="KK334" s="390" t="str">
        <f t="shared" si="1164"/>
        <v/>
      </c>
      <c r="KL334" s="391" t="str">
        <f t="shared" si="1179"/>
        <v/>
      </c>
      <c r="KM334" s="392" t="str">
        <f t="shared" si="1165"/>
        <v/>
      </c>
      <c r="KN334" s="393" t="str">
        <f t="shared" si="1166"/>
        <v/>
      </c>
      <c r="KO334" s="394" t="str">
        <f t="shared" si="1167"/>
        <v/>
      </c>
      <c r="KP334" s="386" t="str">
        <f t="shared" si="1168"/>
        <v/>
      </c>
      <c r="KQ334" s="395"/>
    </row>
    <row r="335" spans="1:303" ht="13.5" customHeight="1">
      <c r="A335" s="385"/>
      <c r="B335" s="386" t="s">
        <v>2091</v>
      </c>
      <c r="E335" s="404"/>
      <c r="F335" s="399"/>
      <c r="G335" s="396"/>
      <c r="H335" s="397"/>
      <c r="I335" s="400"/>
      <c r="J335" s="403"/>
      <c r="K335" s="401"/>
      <c r="L335" s="393"/>
      <c r="M335" s="402"/>
      <c r="O335" s="397"/>
      <c r="Q335" s="404"/>
      <c r="R335" s="399"/>
      <c r="S335" s="396"/>
      <c r="T335" s="397"/>
      <c r="U335" s="400"/>
      <c r="V335" s="403"/>
      <c r="W335" s="401"/>
      <c r="X335" s="393"/>
      <c r="Y335" s="402"/>
      <c r="AA335" s="397"/>
      <c r="AB335" s="415"/>
      <c r="AC335" s="404"/>
      <c r="AD335" s="399"/>
      <c r="AE335" s="396"/>
      <c r="AF335" s="397"/>
      <c r="AG335" s="400"/>
      <c r="AH335" s="403"/>
      <c r="AI335" s="401"/>
      <c r="AJ335" s="393"/>
      <c r="AK335" s="402"/>
      <c r="AL335" s="386"/>
      <c r="AM335" s="397"/>
      <c r="AN335" s="386"/>
      <c r="AO335" s="404"/>
      <c r="AP335" s="399"/>
      <c r="AQ335" s="396"/>
      <c r="AR335" s="397"/>
      <c r="AS335" s="400"/>
      <c r="AT335" s="403"/>
      <c r="AU335" s="401"/>
      <c r="AV335" s="393"/>
      <c r="AW335" s="402"/>
      <c r="AX335" s="386"/>
      <c r="AY335" s="397"/>
      <c r="AZ335" s="386"/>
      <c r="BA335" s="404"/>
      <c r="BB335" s="399"/>
      <c r="BC335" s="396"/>
      <c r="BD335" s="397"/>
      <c r="BE335" s="400"/>
      <c r="BF335" s="403"/>
      <c r="BG335" s="401"/>
      <c r="BH335" s="393"/>
      <c r="BI335" s="402"/>
      <c r="BJ335" s="386"/>
      <c r="BK335" s="397"/>
      <c r="BL335" s="386"/>
      <c r="BM335" s="404"/>
      <c r="BN335" s="399"/>
      <c r="BO335" s="396"/>
      <c r="BP335" s="397"/>
      <c r="BQ335" s="400"/>
      <c r="BR335" s="403"/>
      <c r="BS335" s="401"/>
      <c r="BT335" s="393"/>
      <c r="BU335" s="402"/>
      <c r="BV335" s="386"/>
      <c r="BW335" s="397"/>
      <c r="BX335" s="386"/>
      <c r="BY335" s="404"/>
      <c r="BZ335" s="399"/>
      <c r="CA335" s="396"/>
      <c r="CB335" s="397"/>
      <c r="CC335" s="400"/>
      <c r="CD335" s="403"/>
      <c r="CE335" s="401"/>
      <c r="CF335" s="393"/>
      <c r="CG335" s="402"/>
      <c r="CH335" s="386"/>
      <c r="CI335" s="397"/>
      <c r="CJ335" s="386"/>
      <c r="CK335" s="404"/>
      <c r="CL335" s="399"/>
      <c r="CM335" s="396"/>
      <c r="CN335" s="397"/>
      <c r="CO335" s="400"/>
      <c r="CP335" s="403"/>
      <c r="CQ335" s="401"/>
      <c r="CR335" s="393"/>
      <c r="CS335" s="402"/>
      <c r="CT335" s="386"/>
      <c r="CU335" s="397"/>
      <c r="CV335" s="386"/>
      <c r="CW335" s="404"/>
      <c r="CX335" s="399"/>
      <c r="CY335" s="396"/>
      <c r="CZ335" s="397"/>
      <c r="DA335" s="400"/>
      <c r="DB335" s="403"/>
      <c r="DC335" s="401"/>
      <c r="DD335" s="393"/>
      <c r="DE335" s="402"/>
      <c r="DF335" s="386"/>
      <c r="DG335" s="397"/>
      <c r="DH335" s="386"/>
      <c r="DI335" s="404"/>
      <c r="DJ335" s="399"/>
      <c r="DK335" s="396"/>
      <c r="DL335" s="397"/>
      <c r="DM335" s="400"/>
      <c r="DN335" s="403"/>
      <c r="DO335" s="401"/>
      <c r="DP335" s="393"/>
      <c r="DQ335" s="402"/>
      <c r="DR335" s="386"/>
      <c r="DS335" s="397"/>
      <c r="DT335" s="386"/>
      <c r="DU335" s="404"/>
      <c r="DV335" s="399"/>
      <c r="DW335" s="396"/>
      <c r="DX335" s="397"/>
      <c r="DY335" s="400"/>
      <c r="DZ335" s="403"/>
      <c r="EA335" s="401"/>
      <c r="EB335" s="393"/>
      <c r="EC335" s="402"/>
      <c r="ED335" s="386"/>
      <c r="EE335" s="397"/>
      <c r="EF335" s="386"/>
      <c r="EG335" s="404"/>
      <c r="EH335" s="399"/>
      <c r="EI335" s="396"/>
      <c r="EJ335" s="397"/>
      <c r="EK335" s="400"/>
      <c r="EL335" s="403"/>
      <c r="EM335" s="401"/>
      <c r="EN335" s="393"/>
      <c r="EO335" s="402"/>
      <c r="EP335" s="386"/>
      <c r="EQ335" s="397"/>
      <c r="ER335" s="415"/>
      <c r="ES335" s="404"/>
      <c r="ET335" s="399"/>
      <c r="EU335" s="396"/>
      <c r="EV335" s="397"/>
      <c r="EW335" s="400"/>
      <c r="EX335" s="403"/>
      <c r="EY335" s="401"/>
      <c r="EZ335" s="393"/>
      <c r="FA335" s="402"/>
      <c r="FB335" s="386"/>
      <c r="FC335" s="397"/>
      <c r="FD335" s="386"/>
      <c r="FE335" s="404"/>
      <c r="FF335" s="399"/>
      <c r="FG335" s="396"/>
      <c r="FH335" s="397"/>
      <c r="FI335" s="400"/>
      <c r="FJ335" s="403"/>
      <c r="FK335" s="401"/>
      <c r="FL335" s="393"/>
      <c r="FM335" s="402"/>
      <c r="FN335" s="386"/>
      <c r="FO335" s="397"/>
      <c r="FP335" s="386"/>
      <c r="FQ335" s="404"/>
      <c r="FR335" s="399"/>
      <c r="FS335" s="396"/>
      <c r="FT335" s="397"/>
      <c r="FU335" s="400"/>
      <c r="FV335" s="403"/>
      <c r="FW335" s="401"/>
      <c r="FX335" s="393"/>
      <c r="FY335" s="402"/>
      <c r="FZ335" s="386"/>
      <c r="GA335" s="397"/>
      <c r="GB335" s="386"/>
      <c r="GC335" s="404"/>
      <c r="GD335" s="399"/>
      <c r="GE335" s="396"/>
      <c r="GF335" s="397"/>
      <c r="GG335" s="400"/>
      <c r="GH335" s="403"/>
      <c r="GI335" s="401"/>
      <c r="GJ335" s="393"/>
      <c r="GK335" s="402"/>
      <c r="GL335" s="386"/>
      <c r="GM335" s="397"/>
      <c r="GN335" s="386"/>
      <c r="GO335" s="404"/>
      <c r="GP335" s="399"/>
      <c r="GQ335" s="396"/>
      <c r="GR335" s="397"/>
      <c r="GS335" s="400"/>
      <c r="GT335" s="403"/>
      <c r="GU335" s="401"/>
      <c r="GV335" s="393"/>
      <c r="GW335" s="402"/>
      <c r="GX335" s="386"/>
      <c r="GY335" s="397"/>
      <c r="GZ335" s="386"/>
      <c r="HA335" s="404"/>
      <c r="HB335" s="399"/>
      <c r="HC335" s="396"/>
      <c r="HD335" s="397"/>
      <c r="HE335" s="400"/>
      <c r="HF335" s="403"/>
      <c r="HG335" s="401"/>
      <c r="HH335" s="393"/>
      <c r="HI335" s="402"/>
      <c r="HJ335" s="386"/>
      <c r="HK335" s="397"/>
      <c r="HL335" s="386"/>
      <c r="HM335" s="387" t="s">
        <v>292</v>
      </c>
      <c r="HN335" s="388" t="s">
        <v>292</v>
      </c>
      <c r="HO335" s="396"/>
      <c r="HP335" s="389"/>
      <c r="HQ335" s="390" t="s">
        <v>292</v>
      </c>
      <c r="HR335" s="391" t="s">
        <v>292</v>
      </c>
      <c r="HS335" s="392" t="s">
        <v>292</v>
      </c>
      <c r="HT335" s="393" t="s">
        <v>292</v>
      </c>
      <c r="HU335" s="394" t="s">
        <v>292</v>
      </c>
      <c r="HV335" s="386" t="s">
        <v>292</v>
      </c>
      <c r="HW335" s="395"/>
      <c r="HY335" s="387" t="s">
        <v>292</v>
      </c>
      <c r="HZ335" s="388" t="s">
        <v>292</v>
      </c>
      <c r="IA335" s="375"/>
      <c r="IB335" s="375"/>
      <c r="IC335" s="390" t="s">
        <v>292</v>
      </c>
      <c r="ID335" s="391" t="s">
        <v>292</v>
      </c>
      <c r="IE335" s="392" t="s">
        <v>292</v>
      </c>
      <c r="IF335" s="393" t="s">
        <v>292</v>
      </c>
      <c r="IG335" s="394" t="s">
        <v>292</v>
      </c>
      <c r="IH335" s="386" t="s">
        <v>292</v>
      </c>
      <c r="II335" s="395"/>
      <c r="IK335" s="387" t="s">
        <v>292</v>
      </c>
      <c r="IL335" s="388" t="s">
        <v>292</v>
      </c>
      <c r="IO335" s="390" t="s">
        <v>292</v>
      </c>
      <c r="IP335" s="391" t="s">
        <v>292</v>
      </c>
      <c r="IQ335" s="392" t="s">
        <v>292</v>
      </c>
      <c r="IR335" s="393" t="s">
        <v>292</v>
      </c>
      <c r="IS335" s="394" t="s">
        <v>292</v>
      </c>
      <c r="IT335" s="386" t="s">
        <v>292</v>
      </c>
      <c r="IU335" s="395"/>
      <c r="IV335" s="364" t="s">
        <v>292</v>
      </c>
      <c r="IW335" s="387" t="str">
        <f t="shared" si="1180"/>
        <v/>
      </c>
      <c r="IX335" s="388" t="str">
        <f t="shared" si="1181"/>
        <v/>
      </c>
      <c r="IY335" s="419" t="str">
        <f t="shared" ref="IY335:IY346" si="1186">IF(JA335="","",IW$2)</f>
        <v/>
      </c>
      <c r="IZ335" s="396" t="str">
        <f t="shared" ref="IZ335:IZ346" si="1187">IF(JA335="","",IW$3)</f>
        <v/>
      </c>
      <c r="JA335" s="390" t="str">
        <f t="shared" si="1182"/>
        <v/>
      </c>
      <c r="JB335" s="391" t="str">
        <f t="shared" ref="JB335:JB346" si="1188">IF(JH335="","",MID(JH335,FIND("(",JH335)+1,4))</f>
        <v/>
      </c>
      <c r="JC335" s="392" t="str">
        <f t="shared" si="1183"/>
        <v/>
      </c>
      <c r="JD335" s="393" t="str">
        <f t="shared" si="1184"/>
        <v/>
      </c>
      <c r="JE335" s="394" t="str">
        <f t="shared" si="1059"/>
        <v/>
      </c>
      <c r="JF335" s="386" t="str">
        <f t="shared" si="1185"/>
        <v/>
      </c>
      <c r="JG335" s="395"/>
      <c r="JH335" s="420" t="s">
        <v>292</v>
      </c>
      <c r="JI335" s="387" t="str">
        <f t="shared" si="919"/>
        <v/>
      </c>
      <c r="JJ335" s="388" t="str">
        <f t="shared" si="920"/>
        <v/>
      </c>
      <c r="JK335" s="419" t="str">
        <f t="shared" si="921"/>
        <v/>
      </c>
      <c r="JL335" s="396" t="str">
        <f t="shared" si="922"/>
        <v/>
      </c>
      <c r="JM335" s="390" t="str">
        <f t="shared" si="923"/>
        <v/>
      </c>
      <c r="JN335" s="391" t="str">
        <f t="shared" si="924"/>
        <v/>
      </c>
      <c r="JO335" s="392" t="str">
        <f t="shared" si="925"/>
        <v/>
      </c>
      <c r="JP335" s="393" t="str">
        <f t="shared" si="926"/>
        <v/>
      </c>
      <c r="JQ335" s="394" t="str">
        <f t="shared" si="927"/>
        <v/>
      </c>
      <c r="JR335" s="386" t="str">
        <f t="shared" si="928"/>
        <v/>
      </c>
      <c r="JS335" s="395"/>
      <c r="JT335" s="420" t="s">
        <v>292</v>
      </c>
      <c r="JU335" s="387">
        <f t="shared" si="1169"/>
        <v>44196</v>
      </c>
      <c r="JV335" s="388" t="str">
        <f t="shared" si="1170"/>
        <v>Suga I</v>
      </c>
      <c r="JW335" s="419">
        <f t="shared" si="1171"/>
        <v>44090</v>
      </c>
      <c r="JX335" s="396">
        <f t="shared" si="1172"/>
        <v>44196</v>
      </c>
      <c r="JY335" s="390" t="str">
        <f t="shared" si="1173"/>
        <v>Shinji Inoue</v>
      </c>
      <c r="JZ335" s="391" t="str">
        <f t="shared" si="1174"/>
        <v>1969</v>
      </c>
      <c r="KA335" s="392" t="str">
        <f t="shared" si="1175"/>
        <v>male</v>
      </c>
      <c r="KB335" s="393" t="str">
        <f t="shared" si="1176"/>
        <v>jp_ldp01</v>
      </c>
      <c r="KC335" s="394" t="str">
        <f t="shared" si="1177"/>
        <v>Inoue_Shinji_1969</v>
      </c>
      <c r="KD335" s="386" t="str">
        <f t="shared" si="1178"/>
        <v/>
      </c>
      <c r="KE335" s="395"/>
      <c r="KF335" s="420" t="s">
        <v>2090</v>
      </c>
      <c r="KG335" s="387" t="str">
        <f t="shared" si="1160"/>
        <v/>
      </c>
      <c r="KH335" s="388" t="str">
        <f t="shared" si="1161"/>
        <v/>
      </c>
      <c r="KI335" s="419" t="str">
        <f t="shared" si="1162"/>
        <v/>
      </c>
      <c r="KJ335" s="396" t="str">
        <f t="shared" si="1163"/>
        <v/>
      </c>
      <c r="KK335" s="390" t="str">
        <f t="shared" si="1164"/>
        <v/>
      </c>
      <c r="KL335" s="391" t="str">
        <f t="shared" si="1179"/>
        <v/>
      </c>
      <c r="KM335" s="392" t="str">
        <f t="shared" si="1165"/>
        <v/>
      </c>
      <c r="KN335" s="393" t="str">
        <f t="shared" si="1166"/>
        <v/>
      </c>
      <c r="KO335" s="394" t="str">
        <f t="shared" si="1167"/>
        <v/>
      </c>
      <c r="KP335" s="386" t="str">
        <f t="shared" si="1168"/>
        <v/>
      </c>
      <c r="KQ335" s="395"/>
    </row>
    <row r="336" spans="1:303" ht="13.5" customHeight="1">
      <c r="A336" s="385"/>
      <c r="E336" s="404"/>
      <c r="F336" s="399"/>
      <c r="G336" s="396"/>
      <c r="H336" s="397"/>
      <c r="I336" s="400"/>
      <c r="J336" s="403"/>
      <c r="K336" s="401"/>
      <c r="L336" s="393"/>
      <c r="M336" s="402"/>
      <c r="O336" s="397"/>
      <c r="Q336" s="404"/>
      <c r="R336" s="399"/>
      <c r="S336" s="396"/>
      <c r="T336" s="397"/>
      <c r="U336" s="400"/>
      <c r="V336" s="403"/>
      <c r="W336" s="401"/>
      <c r="X336" s="393"/>
      <c r="Y336" s="402"/>
      <c r="AA336" s="397"/>
      <c r="AB336" s="415"/>
      <c r="AC336" s="404"/>
      <c r="AD336" s="399"/>
      <c r="AE336" s="396"/>
      <c r="AF336" s="397"/>
      <c r="AG336" s="400"/>
      <c r="AH336" s="403"/>
      <c r="AI336" s="401"/>
      <c r="AJ336" s="393"/>
      <c r="AK336" s="402"/>
      <c r="AL336" s="386"/>
      <c r="AM336" s="397"/>
      <c r="AN336" s="386"/>
      <c r="AO336" s="404"/>
      <c r="AP336" s="399"/>
      <c r="AQ336" s="396"/>
      <c r="AR336" s="397"/>
      <c r="AS336" s="400"/>
      <c r="AT336" s="403"/>
      <c r="AU336" s="401"/>
      <c r="AV336" s="393"/>
      <c r="AW336" s="402"/>
      <c r="AX336" s="386"/>
      <c r="AY336" s="397"/>
      <c r="AZ336" s="386"/>
      <c r="BA336" s="404"/>
      <c r="BB336" s="399"/>
      <c r="BC336" s="396"/>
      <c r="BD336" s="397"/>
      <c r="BE336" s="400"/>
      <c r="BF336" s="403"/>
      <c r="BG336" s="401"/>
      <c r="BH336" s="393"/>
      <c r="BI336" s="402"/>
      <c r="BJ336" s="386"/>
      <c r="BK336" s="397"/>
      <c r="BL336" s="386"/>
      <c r="BM336" s="404"/>
      <c r="BN336" s="399"/>
      <c r="BO336" s="396"/>
      <c r="BP336" s="397"/>
      <c r="BQ336" s="400"/>
      <c r="BR336" s="403"/>
      <c r="BS336" s="401"/>
      <c r="BT336" s="393"/>
      <c r="BU336" s="402"/>
      <c r="BV336" s="386"/>
      <c r="BW336" s="397"/>
      <c r="BX336" s="386"/>
      <c r="BY336" s="404"/>
      <c r="BZ336" s="399"/>
      <c r="CA336" s="396"/>
      <c r="CB336" s="397"/>
      <c r="CC336" s="400"/>
      <c r="CD336" s="403"/>
      <c r="CE336" s="401"/>
      <c r="CF336" s="393"/>
      <c r="CG336" s="402"/>
      <c r="CH336" s="386"/>
      <c r="CI336" s="397"/>
      <c r="CJ336" s="386"/>
      <c r="CK336" s="404"/>
      <c r="CL336" s="399"/>
      <c r="CM336" s="396"/>
      <c r="CN336" s="397"/>
      <c r="CO336" s="400"/>
      <c r="CP336" s="403"/>
      <c r="CQ336" s="401"/>
      <c r="CR336" s="393"/>
      <c r="CS336" s="402"/>
      <c r="CT336" s="386"/>
      <c r="CU336" s="397"/>
      <c r="CV336" s="386"/>
      <c r="CW336" s="404"/>
      <c r="CX336" s="399"/>
      <c r="CY336" s="396"/>
      <c r="CZ336" s="397"/>
      <c r="DA336" s="400"/>
      <c r="DB336" s="403"/>
      <c r="DC336" s="401"/>
      <c r="DD336" s="393"/>
      <c r="DE336" s="402"/>
      <c r="DF336" s="386"/>
      <c r="DG336" s="397"/>
      <c r="DH336" s="386"/>
      <c r="DI336" s="404"/>
      <c r="DJ336" s="399"/>
      <c r="DK336" s="396"/>
      <c r="DL336" s="397"/>
      <c r="DM336" s="400"/>
      <c r="DN336" s="403"/>
      <c r="DO336" s="401"/>
      <c r="DP336" s="393"/>
      <c r="DQ336" s="402"/>
      <c r="DR336" s="386"/>
      <c r="DS336" s="397"/>
      <c r="DT336" s="386"/>
      <c r="DU336" s="404"/>
      <c r="DV336" s="399"/>
      <c r="DW336" s="396"/>
      <c r="DX336" s="397"/>
      <c r="DY336" s="400"/>
      <c r="DZ336" s="403"/>
      <c r="EA336" s="401"/>
      <c r="EB336" s="393"/>
      <c r="EC336" s="402"/>
      <c r="ED336" s="386"/>
      <c r="EE336" s="397"/>
      <c r="EF336" s="386"/>
      <c r="EG336" s="404"/>
      <c r="EH336" s="399"/>
      <c r="EI336" s="396"/>
      <c r="EJ336" s="397"/>
      <c r="EK336" s="400"/>
      <c r="EL336" s="403"/>
      <c r="EM336" s="401"/>
      <c r="EN336" s="393"/>
      <c r="EO336" s="402"/>
      <c r="EP336" s="386"/>
      <c r="EQ336" s="397"/>
      <c r="ER336" s="415"/>
      <c r="ES336" s="404"/>
      <c r="ET336" s="399"/>
      <c r="EU336" s="396"/>
      <c r="EV336" s="397"/>
      <c r="EW336" s="400"/>
      <c r="EX336" s="403"/>
      <c r="EY336" s="401"/>
      <c r="EZ336" s="393"/>
      <c r="FA336" s="402"/>
      <c r="FB336" s="386"/>
      <c r="FC336" s="397"/>
      <c r="FD336" s="386"/>
      <c r="FE336" s="404"/>
      <c r="FF336" s="399"/>
      <c r="FG336" s="396"/>
      <c r="FH336" s="397"/>
      <c r="FI336" s="400"/>
      <c r="FJ336" s="403"/>
      <c r="FK336" s="401"/>
      <c r="FL336" s="393"/>
      <c r="FM336" s="402"/>
      <c r="FN336" s="386"/>
      <c r="FO336" s="397"/>
      <c r="FP336" s="386"/>
      <c r="FQ336" s="404"/>
      <c r="FR336" s="399"/>
      <c r="FS336" s="396"/>
      <c r="FT336" s="397"/>
      <c r="FU336" s="400"/>
      <c r="FV336" s="403"/>
      <c r="FW336" s="401"/>
      <c r="FX336" s="393"/>
      <c r="FY336" s="402"/>
      <c r="FZ336" s="386"/>
      <c r="GA336" s="397"/>
      <c r="GB336" s="386"/>
      <c r="GC336" s="404"/>
      <c r="GD336" s="399"/>
      <c r="GE336" s="396"/>
      <c r="GF336" s="397"/>
      <c r="GG336" s="400"/>
      <c r="GH336" s="403"/>
      <c r="GI336" s="401"/>
      <c r="GJ336" s="393"/>
      <c r="GK336" s="402"/>
      <c r="GL336" s="386"/>
      <c r="GM336" s="397"/>
      <c r="GN336" s="386"/>
      <c r="GO336" s="404"/>
      <c r="GP336" s="399"/>
      <c r="GQ336" s="396"/>
      <c r="GR336" s="397"/>
      <c r="GS336" s="400"/>
      <c r="GT336" s="403"/>
      <c r="GU336" s="401"/>
      <c r="GV336" s="393"/>
      <c r="GW336" s="402"/>
      <c r="GX336" s="386"/>
      <c r="GY336" s="397"/>
      <c r="GZ336" s="386"/>
      <c r="HA336" s="404"/>
      <c r="HB336" s="399"/>
      <c r="HC336" s="396"/>
      <c r="HD336" s="397"/>
      <c r="HE336" s="400"/>
      <c r="HF336" s="403"/>
      <c r="HG336" s="401"/>
      <c r="HH336" s="393"/>
      <c r="HI336" s="402"/>
      <c r="HJ336" s="386"/>
      <c r="HK336" s="397"/>
      <c r="HL336" s="386"/>
      <c r="HM336" s="387" t="s">
        <v>292</v>
      </c>
      <c r="HN336" s="388" t="s">
        <v>292</v>
      </c>
      <c r="HO336" s="396"/>
      <c r="HP336" s="389"/>
      <c r="HQ336" s="390" t="s">
        <v>292</v>
      </c>
      <c r="HR336" s="391" t="s">
        <v>292</v>
      </c>
      <c r="HS336" s="392" t="s">
        <v>292</v>
      </c>
      <c r="HT336" s="393" t="s">
        <v>292</v>
      </c>
      <c r="HU336" s="394" t="s">
        <v>292</v>
      </c>
      <c r="HV336" s="386" t="s">
        <v>292</v>
      </c>
      <c r="HW336" s="395"/>
      <c r="HY336" s="387" t="s">
        <v>292</v>
      </c>
      <c r="HZ336" s="388" t="s">
        <v>292</v>
      </c>
      <c r="IA336" s="375"/>
      <c r="IB336" s="375"/>
      <c r="IC336" s="390" t="s">
        <v>292</v>
      </c>
      <c r="ID336" s="391" t="s">
        <v>292</v>
      </c>
      <c r="IE336" s="392" t="s">
        <v>292</v>
      </c>
      <c r="IF336" s="393" t="s">
        <v>292</v>
      </c>
      <c r="IG336" s="394" t="s">
        <v>292</v>
      </c>
      <c r="IH336" s="386" t="s">
        <v>292</v>
      </c>
      <c r="II336" s="395"/>
      <c r="IK336" s="387" t="s">
        <v>292</v>
      </c>
      <c r="IL336" s="388" t="s">
        <v>292</v>
      </c>
      <c r="IO336" s="390" t="s">
        <v>292</v>
      </c>
      <c r="IP336" s="391" t="s">
        <v>292</v>
      </c>
      <c r="IQ336" s="392" t="s">
        <v>292</v>
      </c>
      <c r="IR336" s="393" t="s">
        <v>292</v>
      </c>
      <c r="IS336" s="394" t="s">
        <v>292</v>
      </c>
      <c r="IT336" s="386" t="s">
        <v>292</v>
      </c>
      <c r="IU336" s="395"/>
      <c r="IV336" s="364" t="s">
        <v>292</v>
      </c>
      <c r="IW336" s="387" t="str">
        <f t="shared" si="1180"/>
        <v/>
      </c>
      <c r="IX336" s="388" t="str">
        <f t="shared" si="1181"/>
        <v/>
      </c>
      <c r="IY336" s="419" t="str">
        <f t="shared" si="1186"/>
        <v/>
      </c>
      <c r="IZ336" s="396" t="str">
        <f t="shared" si="1187"/>
        <v/>
      </c>
      <c r="JA336" s="390" t="str">
        <f t="shared" si="1182"/>
        <v/>
      </c>
      <c r="JB336" s="391" t="str">
        <f t="shared" si="1188"/>
        <v/>
      </c>
      <c r="JC336" s="392" t="str">
        <f t="shared" si="1183"/>
        <v/>
      </c>
      <c r="JD336" s="393" t="str">
        <f t="shared" si="1184"/>
        <v/>
      </c>
      <c r="JE336" s="394" t="str">
        <f t="shared" si="1059"/>
        <v/>
      </c>
      <c r="JF336" s="386" t="str">
        <f t="shared" si="1185"/>
        <v/>
      </c>
      <c r="JG336" s="395"/>
      <c r="JH336" s="420" t="s">
        <v>292</v>
      </c>
      <c r="JI336" s="387" t="str">
        <f t="shared" si="919"/>
        <v/>
      </c>
      <c r="JJ336" s="388" t="str">
        <f t="shared" si="920"/>
        <v/>
      </c>
      <c r="JK336" s="419" t="str">
        <f t="shared" si="921"/>
        <v/>
      </c>
      <c r="JL336" s="396" t="str">
        <f t="shared" si="922"/>
        <v/>
      </c>
      <c r="JM336" s="390" t="str">
        <f t="shared" si="923"/>
        <v/>
      </c>
      <c r="JN336" s="391" t="str">
        <f t="shared" si="924"/>
        <v/>
      </c>
      <c r="JO336" s="392" t="str">
        <f t="shared" si="925"/>
        <v/>
      </c>
      <c r="JP336" s="393" t="str">
        <f t="shared" si="926"/>
        <v/>
      </c>
      <c r="JQ336" s="394" t="str">
        <f t="shared" si="927"/>
        <v/>
      </c>
      <c r="JR336" s="386" t="str">
        <f t="shared" si="928"/>
        <v/>
      </c>
      <c r="JS336" s="395"/>
      <c r="JT336" s="420"/>
      <c r="JU336" s="387" t="str">
        <f t="shared" si="1169"/>
        <v/>
      </c>
      <c r="JV336" s="388" t="str">
        <f t="shared" si="1170"/>
        <v/>
      </c>
      <c r="JW336" s="419" t="str">
        <f t="shared" si="1171"/>
        <v/>
      </c>
      <c r="JX336" s="396" t="str">
        <f t="shared" si="1172"/>
        <v/>
      </c>
      <c r="JY336" s="390" t="str">
        <f t="shared" si="1173"/>
        <v/>
      </c>
      <c r="JZ336" s="391" t="str">
        <f t="shared" si="1174"/>
        <v/>
      </c>
      <c r="KA336" s="392" t="str">
        <f t="shared" si="1175"/>
        <v/>
      </c>
      <c r="KB336" s="393" t="str">
        <f t="shared" si="1176"/>
        <v/>
      </c>
      <c r="KC336" s="394" t="str">
        <f t="shared" si="1177"/>
        <v/>
      </c>
      <c r="KD336" s="386" t="str">
        <f t="shared" si="1178"/>
        <v/>
      </c>
      <c r="KE336" s="395"/>
      <c r="KG336" s="387" t="str">
        <f t="shared" si="1160"/>
        <v/>
      </c>
      <c r="KH336" s="388" t="str">
        <f t="shared" si="1161"/>
        <v/>
      </c>
      <c r="KI336" s="419" t="str">
        <f t="shared" si="1162"/>
        <v/>
      </c>
      <c r="KJ336" s="396" t="str">
        <f t="shared" si="1163"/>
        <v/>
      </c>
      <c r="KK336" s="390" t="str">
        <f t="shared" si="1164"/>
        <v/>
      </c>
      <c r="KL336" s="391" t="str">
        <f t="shared" si="1179"/>
        <v/>
      </c>
      <c r="KM336" s="392" t="str">
        <f t="shared" si="1165"/>
        <v/>
      </c>
      <c r="KN336" s="393" t="str">
        <f t="shared" si="1166"/>
        <v/>
      </c>
      <c r="KO336" s="394" t="str">
        <f t="shared" si="1167"/>
        <v/>
      </c>
      <c r="KP336" s="386" t="str">
        <f t="shared" si="1168"/>
        <v/>
      </c>
      <c r="KQ336" s="395"/>
    </row>
    <row r="337" spans="1:303" ht="13.5" customHeight="1">
      <c r="A337" s="385"/>
      <c r="E337" s="404"/>
      <c r="F337" s="399"/>
      <c r="G337" s="396"/>
      <c r="H337" s="397"/>
      <c r="I337" s="400"/>
      <c r="J337" s="403"/>
      <c r="K337" s="401"/>
      <c r="L337" s="393"/>
      <c r="M337" s="402"/>
      <c r="O337" s="397"/>
      <c r="Q337" s="404"/>
      <c r="R337" s="399"/>
      <c r="S337" s="396"/>
      <c r="T337" s="397"/>
      <c r="U337" s="400"/>
      <c r="V337" s="403"/>
      <c r="W337" s="401"/>
      <c r="X337" s="393"/>
      <c r="Y337" s="402"/>
      <c r="AA337" s="397"/>
      <c r="AB337" s="415"/>
      <c r="AC337" s="404"/>
      <c r="AD337" s="399"/>
      <c r="AE337" s="396"/>
      <c r="AF337" s="397"/>
      <c r="AG337" s="400"/>
      <c r="AH337" s="403"/>
      <c r="AI337" s="401"/>
      <c r="AJ337" s="393"/>
      <c r="AK337" s="402"/>
      <c r="AL337" s="386"/>
      <c r="AM337" s="397"/>
      <c r="AN337" s="386"/>
      <c r="AO337" s="404"/>
      <c r="AP337" s="399"/>
      <c r="AQ337" s="396"/>
      <c r="AR337" s="397"/>
      <c r="AS337" s="400"/>
      <c r="AT337" s="403"/>
      <c r="AU337" s="401"/>
      <c r="AV337" s="393"/>
      <c r="AW337" s="402"/>
      <c r="AX337" s="386"/>
      <c r="AY337" s="397"/>
      <c r="AZ337" s="386"/>
      <c r="BA337" s="404"/>
      <c r="BB337" s="399"/>
      <c r="BC337" s="396"/>
      <c r="BD337" s="397"/>
      <c r="BE337" s="400"/>
      <c r="BF337" s="403"/>
      <c r="BG337" s="401"/>
      <c r="BH337" s="393"/>
      <c r="BI337" s="402"/>
      <c r="BJ337" s="386"/>
      <c r="BK337" s="397"/>
      <c r="BL337" s="386"/>
      <c r="BM337" s="404"/>
      <c r="BN337" s="399"/>
      <c r="BO337" s="396"/>
      <c r="BP337" s="397"/>
      <c r="BQ337" s="400"/>
      <c r="BR337" s="403"/>
      <c r="BS337" s="401"/>
      <c r="BT337" s="393"/>
      <c r="BU337" s="402"/>
      <c r="BV337" s="386"/>
      <c r="BW337" s="397"/>
      <c r="BX337" s="386"/>
      <c r="BY337" s="404"/>
      <c r="BZ337" s="399"/>
      <c r="CA337" s="396"/>
      <c r="CB337" s="397"/>
      <c r="CC337" s="400"/>
      <c r="CD337" s="403"/>
      <c r="CE337" s="401"/>
      <c r="CF337" s="393"/>
      <c r="CG337" s="402"/>
      <c r="CH337" s="386"/>
      <c r="CI337" s="397"/>
      <c r="CJ337" s="386"/>
      <c r="CK337" s="404"/>
      <c r="CL337" s="399"/>
      <c r="CM337" s="396"/>
      <c r="CN337" s="397"/>
      <c r="CO337" s="400"/>
      <c r="CP337" s="403"/>
      <c r="CQ337" s="401"/>
      <c r="CR337" s="393"/>
      <c r="CS337" s="402"/>
      <c r="CT337" s="386"/>
      <c r="CU337" s="397"/>
      <c r="CV337" s="386"/>
      <c r="CW337" s="404"/>
      <c r="CX337" s="399"/>
      <c r="CY337" s="396"/>
      <c r="CZ337" s="397"/>
      <c r="DA337" s="400"/>
      <c r="DB337" s="403"/>
      <c r="DC337" s="401"/>
      <c r="DD337" s="393"/>
      <c r="DE337" s="402"/>
      <c r="DF337" s="386"/>
      <c r="DG337" s="397"/>
      <c r="DH337" s="386"/>
      <c r="DI337" s="404"/>
      <c r="DJ337" s="399"/>
      <c r="DK337" s="396"/>
      <c r="DL337" s="397"/>
      <c r="DM337" s="400"/>
      <c r="DN337" s="403"/>
      <c r="DO337" s="401"/>
      <c r="DP337" s="393"/>
      <c r="DQ337" s="402"/>
      <c r="DR337" s="386"/>
      <c r="DS337" s="397"/>
      <c r="DT337" s="386"/>
      <c r="DU337" s="404"/>
      <c r="DV337" s="399"/>
      <c r="DW337" s="396"/>
      <c r="DX337" s="397"/>
      <c r="DY337" s="400"/>
      <c r="DZ337" s="403"/>
      <c r="EA337" s="401"/>
      <c r="EB337" s="393"/>
      <c r="EC337" s="402"/>
      <c r="ED337" s="386"/>
      <c r="EE337" s="397"/>
      <c r="EF337" s="386"/>
      <c r="EG337" s="404"/>
      <c r="EH337" s="399"/>
      <c r="EI337" s="396"/>
      <c r="EJ337" s="397"/>
      <c r="EK337" s="400"/>
      <c r="EL337" s="403"/>
      <c r="EM337" s="401"/>
      <c r="EN337" s="393"/>
      <c r="EO337" s="402"/>
      <c r="EP337" s="386"/>
      <c r="EQ337" s="397"/>
      <c r="ER337" s="415"/>
      <c r="ES337" s="404"/>
      <c r="ET337" s="399"/>
      <c r="EU337" s="396"/>
      <c r="EV337" s="397"/>
      <c r="EW337" s="400"/>
      <c r="EX337" s="403"/>
      <c r="EY337" s="401"/>
      <c r="EZ337" s="393"/>
      <c r="FA337" s="402"/>
      <c r="FB337" s="386"/>
      <c r="FC337" s="397"/>
      <c r="FD337" s="386"/>
      <c r="FE337" s="404"/>
      <c r="FF337" s="399"/>
      <c r="FG337" s="396"/>
      <c r="FH337" s="397"/>
      <c r="FI337" s="400"/>
      <c r="FJ337" s="403"/>
      <c r="FK337" s="401"/>
      <c r="FL337" s="393"/>
      <c r="FM337" s="402"/>
      <c r="FN337" s="386"/>
      <c r="FO337" s="397"/>
      <c r="FP337" s="386"/>
      <c r="FQ337" s="404"/>
      <c r="FR337" s="399"/>
      <c r="FS337" s="396"/>
      <c r="FT337" s="397"/>
      <c r="FU337" s="400"/>
      <c r="FV337" s="403"/>
      <c r="FW337" s="401"/>
      <c r="FX337" s="393"/>
      <c r="FY337" s="402"/>
      <c r="FZ337" s="386"/>
      <c r="GA337" s="397"/>
      <c r="GB337" s="386"/>
      <c r="GC337" s="404"/>
      <c r="GD337" s="399"/>
      <c r="GE337" s="396"/>
      <c r="GF337" s="397"/>
      <c r="GG337" s="400"/>
      <c r="GH337" s="403"/>
      <c r="GI337" s="401"/>
      <c r="GJ337" s="393"/>
      <c r="GK337" s="402"/>
      <c r="GL337" s="386"/>
      <c r="GM337" s="397"/>
      <c r="GN337" s="386"/>
      <c r="GO337" s="404"/>
      <c r="GP337" s="399"/>
      <c r="GQ337" s="396"/>
      <c r="GR337" s="397"/>
      <c r="GS337" s="400"/>
      <c r="GT337" s="403"/>
      <c r="GU337" s="401"/>
      <c r="GV337" s="393"/>
      <c r="GW337" s="402"/>
      <c r="GX337" s="386"/>
      <c r="GY337" s="397"/>
      <c r="GZ337" s="386"/>
      <c r="HA337" s="404"/>
      <c r="HB337" s="399"/>
      <c r="HC337" s="396"/>
      <c r="HD337" s="397"/>
      <c r="HE337" s="400"/>
      <c r="HF337" s="403"/>
      <c r="HG337" s="401"/>
      <c r="HH337" s="393"/>
      <c r="HI337" s="402"/>
      <c r="HJ337" s="386"/>
      <c r="HK337" s="397"/>
      <c r="HL337" s="386"/>
      <c r="HM337" s="387" t="s">
        <v>292</v>
      </c>
      <c r="HN337" s="388" t="s">
        <v>292</v>
      </c>
      <c r="HO337" s="396"/>
      <c r="HP337" s="389"/>
      <c r="HQ337" s="390" t="s">
        <v>292</v>
      </c>
      <c r="HR337" s="391" t="s">
        <v>292</v>
      </c>
      <c r="HS337" s="392" t="s">
        <v>292</v>
      </c>
      <c r="HT337" s="393" t="s">
        <v>292</v>
      </c>
      <c r="HU337" s="394" t="s">
        <v>292</v>
      </c>
      <c r="HV337" s="386" t="s">
        <v>292</v>
      </c>
      <c r="HW337" s="395"/>
      <c r="HY337" s="387" t="s">
        <v>292</v>
      </c>
      <c r="HZ337" s="388" t="s">
        <v>292</v>
      </c>
      <c r="IA337" s="375"/>
      <c r="IB337" s="375"/>
      <c r="IC337" s="390" t="s">
        <v>292</v>
      </c>
      <c r="ID337" s="391" t="s">
        <v>292</v>
      </c>
      <c r="IE337" s="392" t="s">
        <v>292</v>
      </c>
      <c r="IF337" s="393" t="s">
        <v>292</v>
      </c>
      <c r="IG337" s="394" t="s">
        <v>292</v>
      </c>
      <c r="IH337" s="386" t="s">
        <v>292</v>
      </c>
      <c r="II337" s="395"/>
      <c r="IK337" s="387" t="s">
        <v>292</v>
      </c>
      <c r="IL337" s="388" t="s">
        <v>292</v>
      </c>
      <c r="IO337" s="390" t="s">
        <v>292</v>
      </c>
      <c r="IP337" s="391" t="s">
        <v>292</v>
      </c>
      <c r="IQ337" s="392" t="s">
        <v>292</v>
      </c>
      <c r="IR337" s="393" t="s">
        <v>292</v>
      </c>
      <c r="IS337" s="394" t="s">
        <v>292</v>
      </c>
      <c r="IT337" s="386" t="s">
        <v>292</v>
      </c>
      <c r="IU337" s="395"/>
      <c r="IV337" s="364" t="s">
        <v>292</v>
      </c>
      <c r="IW337" s="387" t="str">
        <f t="shared" si="1180"/>
        <v/>
      </c>
      <c r="IX337" s="388" t="str">
        <f t="shared" si="1181"/>
        <v/>
      </c>
      <c r="IY337" s="419" t="str">
        <f t="shared" si="1186"/>
        <v/>
      </c>
      <c r="IZ337" s="396" t="str">
        <f t="shared" si="1187"/>
        <v/>
      </c>
      <c r="JA337" s="390" t="str">
        <f t="shared" si="1182"/>
        <v/>
      </c>
      <c r="JB337" s="391" t="str">
        <f t="shared" si="1188"/>
        <v/>
      </c>
      <c r="JC337" s="392" t="str">
        <f t="shared" si="1183"/>
        <v/>
      </c>
      <c r="JD337" s="393" t="str">
        <f t="shared" si="1184"/>
        <v/>
      </c>
      <c r="JE337" s="394" t="str">
        <f t="shared" si="1059"/>
        <v/>
      </c>
      <c r="JF337" s="386" t="str">
        <f t="shared" si="1185"/>
        <v/>
      </c>
      <c r="JG337" s="395"/>
      <c r="JH337" s="420" t="s">
        <v>292</v>
      </c>
      <c r="JI337" s="387" t="str">
        <f t="shared" si="919"/>
        <v/>
      </c>
      <c r="JJ337" s="388" t="str">
        <f t="shared" si="920"/>
        <v/>
      </c>
      <c r="JK337" s="419" t="str">
        <f t="shared" si="921"/>
        <v/>
      </c>
      <c r="JL337" s="396" t="str">
        <f t="shared" si="922"/>
        <v/>
      </c>
      <c r="JM337" s="390" t="str">
        <f t="shared" si="923"/>
        <v/>
      </c>
      <c r="JN337" s="391" t="str">
        <f t="shared" si="924"/>
        <v/>
      </c>
      <c r="JO337" s="392" t="str">
        <f t="shared" si="925"/>
        <v/>
      </c>
      <c r="JP337" s="393" t="str">
        <f t="shared" si="926"/>
        <v/>
      </c>
      <c r="JQ337" s="394" t="str">
        <f t="shared" si="927"/>
        <v/>
      </c>
      <c r="JR337" s="386" t="str">
        <f t="shared" si="928"/>
        <v/>
      </c>
      <c r="JS337" s="395"/>
      <c r="JT337" s="420" t="s">
        <v>292</v>
      </c>
      <c r="JU337" s="387" t="str">
        <f t="shared" si="1169"/>
        <v/>
      </c>
      <c r="JV337" s="388" t="str">
        <f t="shared" si="1170"/>
        <v/>
      </c>
      <c r="JW337" s="419" t="str">
        <f t="shared" si="1171"/>
        <v/>
      </c>
      <c r="JX337" s="396" t="str">
        <f t="shared" si="1172"/>
        <v/>
      </c>
      <c r="JY337" s="390" t="str">
        <f t="shared" si="1173"/>
        <v/>
      </c>
      <c r="JZ337" s="391" t="str">
        <f t="shared" si="1174"/>
        <v/>
      </c>
      <c r="KA337" s="392" t="str">
        <f t="shared" si="1175"/>
        <v/>
      </c>
      <c r="KB337" s="393" t="str">
        <f t="shared" si="1176"/>
        <v/>
      </c>
      <c r="KC337" s="394" t="str">
        <f t="shared" si="1177"/>
        <v/>
      </c>
      <c r="KD337" s="386" t="str">
        <f t="shared" si="1178"/>
        <v/>
      </c>
      <c r="KE337" s="395"/>
      <c r="KG337" s="387" t="str">
        <f t="shared" si="1160"/>
        <v/>
      </c>
      <c r="KH337" s="388" t="str">
        <f t="shared" si="1161"/>
        <v/>
      </c>
      <c r="KI337" s="419" t="str">
        <f t="shared" si="1162"/>
        <v/>
      </c>
      <c r="KJ337" s="396" t="str">
        <f t="shared" si="1163"/>
        <v/>
      </c>
      <c r="KK337" s="390" t="str">
        <f t="shared" si="1164"/>
        <v/>
      </c>
      <c r="KL337" s="391" t="str">
        <f t="shared" si="1179"/>
        <v/>
      </c>
      <c r="KM337" s="392" t="str">
        <f t="shared" si="1165"/>
        <v/>
      </c>
      <c r="KN337" s="393" t="str">
        <f t="shared" si="1166"/>
        <v/>
      </c>
      <c r="KO337" s="394" t="str">
        <f t="shared" si="1167"/>
        <v/>
      </c>
      <c r="KP337" s="386" t="str">
        <f t="shared" si="1168"/>
        <v/>
      </c>
      <c r="KQ337" s="395"/>
    </row>
    <row r="338" spans="1:303" ht="13.5" customHeight="1">
      <c r="A338" s="385"/>
      <c r="E338" s="404"/>
      <c r="F338" s="399"/>
      <c r="G338" s="396"/>
      <c r="H338" s="397"/>
      <c r="I338" s="400"/>
      <c r="J338" s="403"/>
      <c r="K338" s="401"/>
      <c r="L338" s="393"/>
      <c r="M338" s="402"/>
      <c r="O338" s="397"/>
      <c r="Q338" s="404"/>
      <c r="R338" s="399"/>
      <c r="S338" s="396"/>
      <c r="T338" s="397"/>
      <c r="U338" s="400"/>
      <c r="V338" s="403"/>
      <c r="W338" s="401"/>
      <c r="X338" s="393"/>
      <c r="Y338" s="402"/>
      <c r="AA338" s="397"/>
      <c r="AB338" s="415"/>
      <c r="AC338" s="404"/>
      <c r="AD338" s="399"/>
      <c r="AE338" s="396"/>
      <c r="AF338" s="397"/>
      <c r="AG338" s="400"/>
      <c r="AH338" s="403"/>
      <c r="AI338" s="401"/>
      <c r="AJ338" s="393"/>
      <c r="AK338" s="402"/>
      <c r="AL338" s="386"/>
      <c r="AM338" s="397"/>
      <c r="AN338" s="386"/>
      <c r="AO338" s="404"/>
      <c r="AP338" s="399"/>
      <c r="AQ338" s="396"/>
      <c r="AR338" s="397"/>
      <c r="AS338" s="400"/>
      <c r="AT338" s="403"/>
      <c r="AU338" s="401"/>
      <c r="AV338" s="393"/>
      <c r="AW338" s="402"/>
      <c r="AX338" s="386"/>
      <c r="AY338" s="397"/>
      <c r="AZ338" s="386"/>
      <c r="BA338" s="404"/>
      <c r="BB338" s="399"/>
      <c r="BC338" s="396"/>
      <c r="BD338" s="397"/>
      <c r="BE338" s="400"/>
      <c r="BF338" s="403"/>
      <c r="BG338" s="401"/>
      <c r="BH338" s="393"/>
      <c r="BI338" s="402"/>
      <c r="BJ338" s="386"/>
      <c r="BK338" s="397"/>
      <c r="BL338" s="386"/>
      <c r="BM338" s="404"/>
      <c r="BN338" s="399"/>
      <c r="BO338" s="396"/>
      <c r="BP338" s="397"/>
      <c r="BQ338" s="400"/>
      <c r="BR338" s="403"/>
      <c r="BS338" s="401"/>
      <c r="BT338" s="393"/>
      <c r="BU338" s="402"/>
      <c r="BV338" s="386"/>
      <c r="BW338" s="397"/>
      <c r="BX338" s="386"/>
      <c r="BY338" s="404"/>
      <c r="BZ338" s="399"/>
      <c r="CA338" s="396"/>
      <c r="CB338" s="397"/>
      <c r="CC338" s="400"/>
      <c r="CD338" s="403"/>
      <c r="CE338" s="401"/>
      <c r="CF338" s="393"/>
      <c r="CG338" s="402"/>
      <c r="CH338" s="386"/>
      <c r="CI338" s="397"/>
      <c r="CJ338" s="386"/>
      <c r="CK338" s="404"/>
      <c r="CL338" s="399"/>
      <c r="CM338" s="396"/>
      <c r="CN338" s="397"/>
      <c r="CO338" s="400"/>
      <c r="CP338" s="403"/>
      <c r="CQ338" s="401"/>
      <c r="CR338" s="393"/>
      <c r="CS338" s="402"/>
      <c r="CT338" s="386"/>
      <c r="CU338" s="397"/>
      <c r="CV338" s="386"/>
      <c r="CW338" s="404"/>
      <c r="CX338" s="399"/>
      <c r="CY338" s="396"/>
      <c r="CZ338" s="397"/>
      <c r="DA338" s="400"/>
      <c r="DB338" s="403"/>
      <c r="DC338" s="401"/>
      <c r="DD338" s="393"/>
      <c r="DE338" s="402"/>
      <c r="DF338" s="386"/>
      <c r="DG338" s="397"/>
      <c r="DH338" s="386"/>
      <c r="DI338" s="404"/>
      <c r="DJ338" s="399"/>
      <c r="DK338" s="396"/>
      <c r="DL338" s="397"/>
      <c r="DM338" s="400"/>
      <c r="DN338" s="403"/>
      <c r="DO338" s="401"/>
      <c r="DP338" s="393"/>
      <c r="DQ338" s="402"/>
      <c r="DR338" s="386"/>
      <c r="DS338" s="397"/>
      <c r="DT338" s="386"/>
      <c r="DU338" s="404"/>
      <c r="DV338" s="399"/>
      <c r="DW338" s="396"/>
      <c r="DX338" s="397"/>
      <c r="DY338" s="400"/>
      <c r="DZ338" s="403"/>
      <c r="EA338" s="401"/>
      <c r="EB338" s="393"/>
      <c r="EC338" s="402"/>
      <c r="ED338" s="386"/>
      <c r="EE338" s="397"/>
      <c r="EF338" s="386"/>
      <c r="EG338" s="404"/>
      <c r="EH338" s="399"/>
      <c r="EI338" s="396"/>
      <c r="EJ338" s="397"/>
      <c r="EK338" s="400"/>
      <c r="EL338" s="403"/>
      <c r="EM338" s="401"/>
      <c r="EN338" s="393"/>
      <c r="EO338" s="402"/>
      <c r="EP338" s="386"/>
      <c r="EQ338" s="397"/>
      <c r="ER338" s="415"/>
      <c r="ES338" s="404"/>
      <c r="ET338" s="399"/>
      <c r="EU338" s="396"/>
      <c r="EV338" s="397"/>
      <c r="EW338" s="400"/>
      <c r="EX338" s="403"/>
      <c r="EY338" s="401"/>
      <c r="EZ338" s="393"/>
      <c r="FA338" s="402"/>
      <c r="FB338" s="386"/>
      <c r="FC338" s="397"/>
      <c r="FD338" s="386"/>
      <c r="FE338" s="404"/>
      <c r="FF338" s="399"/>
      <c r="FG338" s="396"/>
      <c r="FH338" s="397"/>
      <c r="FI338" s="400"/>
      <c r="FJ338" s="403"/>
      <c r="FK338" s="401"/>
      <c r="FL338" s="393"/>
      <c r="FM338" s="402"/>
      <c r="FN338" s="386"/>
      <c r="FO338" s="397"/>
      <c r="FP338" s="386"/>
      <c r="FQ338" s="404"/>
      <c r="FR338" s="399"/>
      <c r="FS338" s="396"/>
      <c r="FT338" s="397"/>
      <c r="FU338" s="400"/>
      <c r="FV338" s="403"/>
      <c r="FW338" s="401"/>
      <c r="FX338" s="393"/>
      <c r="FY338" s="402"/>
      <c r="FZ338" s="386"/>
      <c r="GA338" s="397"/>
      <c r="GB338" s="386"/>
      <c r="GC338" s="404"/>
      <c r="GD338" s="399"/>
      <c r="GE338" s="396"/>
      <c r="GF338" s="397"/>
      <c r="GG338" s="400"/>
      <c r="GH338" s="403"/>
      <c r="GI338" s="401"/>
      <c r="GJ338" s="393"/>
      <c r="GK338" s="402"/>
      <c r="GL338" s="386"/>
      <c r="GM338" s="397"/>
      <c r="GN338" s="386"/>
      <c r="GO338" s="404"/>
      <c r="GP338" s="399"/>
      <c r="GQ338" s="396"/>
      <c r="GR338" s="397"/>
      <c r="GS338" s="400"/>
      <c r="GT338" s="403"/>
      <c r="GU338" s="401"/>
      <c r="GV338" s="393"/>
      <c r="GW338" s="402"/>
      <c r="GX338" s="386"/>
      <c r="GY338" s="397"/>
      <c r="GZ338" s="386"/>
      <c r="HA338" s="404"/>
      <c r="HB338" s="399"/>
      <c r="HC338" s="396"/>
      <c r="HD338" s="397"/>
      <c r="HE338" s="400"/>
      <c r="HF338" s="403"/>
      <c r="HG338" s="401"/>
      <c r="HH338" s="393"/>
      <c r="HI338" s="402"/>
      <c r="HJ338" s="386"/>
      <c r="HK338" s="397"/>
      <c r="HL338" s="386"/>
      <c r="HM338" s="387" t="s">
        <v>292</v>
      </c>
      <c r="HN338" s="388" t="s">
        <v>292</v>
      </c>
      <c r="HO338" s="396"/>
      <c r="HP338" s="389"/>
      <c r="HQ338" s="390" t="s">
        <v>292</v>
      </c>
      <c r="HR338" s="391" t="s">
        <v>292</v>
      </c>
      <c r="HS338" s="392" t="s">
        <v>292</v>
      </c>
      <c r="HT338" s="393" t="s">
        <v>292</v>
      </c>
      <c r="HU338" s="394" t="s">
        <v>292</v>
      </c>
      <c r="HV338" s="386" t="s">
        <v>292</v>
      </c>
      <c r="HW338" s="395"/>
      <c r="HY338" s="387" t="s">
        <v>292</v>
      </c>
      <c r="HZ338" s="388" t="s">
        <v>292</v>
      </c>
      <c r="IA338" s="375"/>
      <c r="IB338" s="375"/>
      <c r="IC338" s="390" t="s">
        <v>292</v>
      </c>
      <c r="ID338" s="391" t="s">
        <v>292</v>
      </c>
      <c r="IE338" s="392" t="s">
        <v>292</v>
      </c>
      <c r="IF338" s="393" t="s">
        <v>292</v>
      </c>
      <c r="IG338" s="394" t="s">
        <v>292</v>
      </c>
      <c r="IH338" s="386" t="s">
        <v>292</v>
      </c>
      <c r="II338" s="395"/>
      <c r="IK338" s="387" t="s">
        <v>292</v>
      </c>
      <c r="IL338" s="388" t="s">
        <v>292</v>
      </c>
      <c r="IO338" s="390" t="s">
        <v>292</v>
      </c>
      <c r="IP338" s="391" t="s">
        <v>292</v>
      </c>
      <c r="IQ338" s="392" t="s">
        <v>292</v>
      </c>
      <c r="IR338" s="393" t="s">
        <v>292</v>
      </c>
      <c r="IS338" s="394" t="s">
        <v>292</v>
      </c>
      <c r="IT338" s="386" t="s">
        <v>292</v>
      </c>
      <c r="IU338" s="395"/>
      <c r="IV338" s="364" t="s">
        <v>292</v>
      </c>
      <c r="IW338" s="387" t="str">
        <f t="shared" si="1180"/>
        <v/>
      </c>
      <c r="IX338" s="388" t="str">
        <f t="shared" si="1181"/>
        <v/>
      </c>
      <c r="IY338" s="419" t="str">
        <f t="shared" si="1186"/>
        <v/>
      </c>
      <c r="IZ338" s="396" t="str">
        <f t="shared" si="1187"/>
        <v/>
      </c>
      <c r="JA338" s="390" t="str">
        <f t="shared" si="1182"/>
        <v/>
      </c>
      <c r="JB338" s="391" t="str">
        <f t="shared" si="1188"/>
        <v/>
      </c>
      <c r="JC338" s="392" t="str">
        <f t="shared" si="1183"/>
        <v/>
      </c>
      <c r="JD338" s="393" t="str">
        <f t="shared" si="1184"/>
        <v/>
      </c>
      <c r="JE338" s="394" t="str">
        <f t="shared" si="1059"/>
        <v/>
      </c>
      <c r="JF338" s="386" t="str">
        <f t="shared" si="1185"/>
        <v/>
      </c>
      <c r="JG338" s="395"/>
      <c r="JH338" s="420" t="s">
        <v>292</v>
      </c>
      <c r="JI338" s="387" t="str">
        <f t="shared" si="919"/>
        <v/>
      </c>
      <c r="JJ338" s="388" t="str">
        <f t="shared" si="920"/>
        <v/>
      </c>
      <c r="JK338" s="419" t="str">
        <f t="shared" si="921"/>
        <v/>
      </c>
      <c r="JL338" s="396" t="str">
        <f t="shared" si="922"/>
        <v/>
      </c>
      <c r="JM338" s="390" t="str">
        <f t="shared" si="923"/>
        <v/>
      </c>
      <c r="JN338" s="391" t="str">
        <f t="shared" si="924"/>
        <v/>
      </c>
      <c r="JO338" s="392" t="str">
        <f t="shared" si="925"/>
        <v/>
      </c>
      <c r="JP338" s="393" t="str">
        <f t="shared" si="926"/>
        <v/>
      </c>
      <c r="JQ338" s="394" t="str">
        <f t="shared" si="927"/>
        <v/>
      </c>
      <c r="JR338" s="386" t="str">
        <f t="shared" si="928"/>
        <v/>
      </c>
      <c r="JS338" s="395"/>
      <c r="JT338" s="420" t="s">
        <v>292</v>
      </c>
      <c r="JU338" s="387" t="str">
        <f t="shared" si="1169"/>
        <v/>
      </c>
      <c r="JV338" s="388" t="str">
        <f t="shared" si="1170"/>
        <v/>
      </c>
      <c r="JW338" s="419" t="str">
        <f t="shared" si="1171"/>
        <v/>
      </c>
      <c r="JX338" s="396" t="str">
        <f t="shared" si="1172"/>
        <v/>
      </c>
      <c r="JY338" s="390" t="str">
        <f t="shared" si="1173"/>
        <v/>
      </c>
      <c r="JZ338" s="391" t="str">
        <f t="shared" si="1174"/>
        <v/>
      </c>
      <c r="KA338" s="392" t="str">
        <f t="shared" si="1175"/>
        <v/>
      </c>
      <c r="KB338" s="393" t="str">
        <f t="shared" si="1176"/>
        <v/>
      </c>
      <c r="KC338" s="394" t="str">
        <f t="shared" si="1177"/>
        <v/>
      </c>
      <c r="KD338" s="386" t="str">
        <f t="shared" si="1178"/>
        <v/>
      </c>
      <c r="KE338" s="395"/>
      <c r="KG338" s="387" t="str">
        <f t="shared" si="1160"/>
        <v/>
      </c>
      <c r="KH338" s="388" t="str">
        <f t="shared" si="1161"/>
        <v/>
      </c>
      <c r="KI338" s="419" t="str">
        <f t="shared" si="1162"/>
        <v/>
      </c>
      <c r="KJ338" s="396" t="str">
        <f t="shared" si="1163"/>
        <v/>
      </c>
      <c r="KK338" s="390" t="str">
        <f t="shared" si="1164"/>
        <v/>
      </c>
      <c r="KL338" s="391" t="str">
        <f t="shared" si="1179"/>
        <v/>
      </c>
      <c r="KM338" s="392" t="str">
        <f t="shared" si="1165"/>
        <v/>
      </c>
      <c r="KN338" s="393" t="str">
        <f t="shared" si="1166"/>
        <v/>
      </c>
      <c r="KO338" s="394" t="str">
        <f t="shared" si="1167"/>
        <v/>
      </c>
      <c r="KP338" s="386" t="str">
        <f t="shared" si="1168"/>
        <v/>
      </c>
      <c r="KQ338" s="395"/>
    </row>
    <row r="339" spans="1:303" ht="13.5" customHeight="1">
      <c r="A339" s="385"/>
      <c r="E339" s="404"/>
      <c r="F339" s="399"/>
      <c r="G339" s="396"/>
      <c r="H339" s="397"/>
      <c r="I339" s="400"/>
      <c r="J339" s="403"/>
      <c r="K339" s="401"/>
      <c r="L339" s="393"/>
      <c r="M339" s="402"/>
      <c r="O339" s="397"/>
      <c r="Q339" s="404"/>
      <c r="R339" s="399"/>
      <c r="S339" s="396"/>
      <c r="T339" s="397"/>
      <c r="U339" s="400"/>
      <c r="V339" s="403"/>
      <c r="W339" s="401"/>
      <c r="X339" s="393"/>
      <c r="Y339" s="402"/>
      <c r="AA339" s="397"/>
      <c r="AB339" s="415"/>
      <c r="AC339" s="404"/>
      <c r="AD339" s="399"/>
      <c r="AE339" s="396"/>
      <c r="AF339" s="397"/>
      <c r="AG339" s="400"/>
      <c r="AH339" s="403"/>
      <c r="AI339" s="401"/>
      <c r="AJ339" s="393"/>
      <c r="AK339" s="402"/>
      <c r="AL339" s="386"/>
      <c r="AM339" s="397"/>
      <c r="AN339" s="386"/>
      <c r="AO339" s="404"/>
      <c r="AP339" s="399"/>
      <c r="AQ339" s="396"/>
      <c r="AR339" s="397"/>
      <c r="AS339" s="400"/>
      <c r="AT339" s="403"/>
      <c r="AU339" s="401"/>
      <c r="AV339" s="393"/>
      <c r="AW339" s="402"/>
      <c r="AX339" s="386"/>
      <c r="AY339" s="397"/>
      <c r="AZ339" s="386"/>
      <c r="BA339" s="404"/>
      <c r="BB339" s="399"/>
      <c r="BC339" s="396"/>
      <c r="BD339" s="397"/>
      <c r="BE339" s="400"/>
      <c r="BF339" s="403"/>
      <c r="BG339" s="401"/>
      <c r="BH339" s="393"/>
      <c r="BI339" s="402"/>
      <c r="BJ339" s="386"/>
      <c r="BK339" s="397"/>
      <c r="BL339" s="386"/>
      <c r="BM339" s="404"/>
      <c r="BN339" s="399"/>
      <c r="BO339" s="396"/>
      <c r="BP339" s="397"/>
      <c r="BQ339" s="400"/>
      <c r="BR339" s="403"/>
      <c r="BS339" s="401"/>
      <c r="BT339" s="393"/>
      <c r="BU339" s="402"/>
      <c r="BV339" s="386"/>
      <c r="BW339" s="397"/>
      <c r="BX339" s="386"/>
      <c r="BY339" s="404"/>
      <c r="BZ339" s="399"/>
      <c r="CA339" s="396"/>
      <c r="CB339" s="397"/>
      <c r="CC339" s="400"/>
      <c r="CD339" s="403"/>
      <c r="CE339" s="401"/>
      <c r="CF339" s="393"/>
      <c r="CG339" s="402"/>
      <c r="CH339" s="386"/>
      <c r="CI339" s="397"/>
      <c r="CJ339" s="386"/>
      <c r="CK339" s="404"/>
      <c r="CL339" s="399"/>
      <c r="CM339" s="396"/>
      <c r="CN339" s="397"/>
      <c r="CO339" s="400"/>
      <c r="CP339" s="403"/>
      <c r="CQ339" s="401"/>
      <c r="CR339" s="393"/>
      <c r="CS339" s="402"/>
      <c r="CT339" s="386"/>
      <c r="CU339" s="397"/>
      <c r="CV339" s="386"/>
      <c r="CW339" s="404"/>
      <c r="CX339" s="399"/>
      <c r="CY339" s="396"/>
      <c r="CZ339" s="397"/>
      <c r="DA339" s="400"/>
      <c r="DB339" s="403"/>
      <c r="DC339" s="401"/>
      <c r="DD339" s="393"/>
      <c r="DE339" s="402"/>
      <c r="DF339" s="386"/>
      <c r="DG339" s="397"/>
      <c r="DH339" s="386"/>
      <c r="DI339" s="404"/>
      <c r="DJ339" s="399"/>
      <c r="DK339" s="396"/>
      <c r="DL339" s="397"/>
      <c r="DM339" s="400"/>
      <c r="DN339" s="403"/>
      <c r="DO339" s="401"/>
      <c r="DP339" s="393"/>
      <c r="DQ339" s="402"/>
      <c r="DR339" s="386"/>
      <c r="DS339" s="397"/>
      <c r="DT339" s="386"/>
      <c r="DU339" s="404"/>
      <c r="DV339" s="399"/>
      <c r="DW339" s="396"/>
      <c r="DX339" s="397"/>
      <c r="DY339" s="400"/>
      <c r="DZ339" s="403"/>
      <c r="EA339" s="401"/>
      <c r="EB339" s="393"/>
      <c r="EC339" s="402"/>
      <c r="ED339" s="386"/>
      <c r="EE339" s="397"/>
      <c r="EF339" s="386"/>
      <c r="EG339" s="404"/>
      <c r="EH339" s="399"/>
      <c r="EI339" s="396"/>
      <c r="EJ339" s="397"/>
      <c r="EK339" s="400"/>
      <c r="EL339" s="403"/>
      <c r="EM339" s="401"/>
      <c r="EN339" s="393"/>
      <c r="EO339" s="402"/>
      <c r="EP339" s="386"/>
      <c r="EQ339" s="397"/>
      <c r="ER339" s="415"/>
      <c r="ES339" s="404"/>
      <c r="ET339" s="399"/>
      <c r="EU339" s="396"/>
      <c r="EV339" s="397"/>
      <c r="EW339" s="400"/>
      <c r="EX339" s="403"/>
      <c r="EY339" s="401"/>
      <c r="EZ339" s="393"/>
      <c r="FA339" s="402"/>
      <c r="FB339" s="386"/>
      <c r="FC339" s="397"/>
      <c r="FD339" s="386"/>
      <c r="FE339" s="404"/>
      <c r="FF339" s="399"/>
      <c r="FG339" s="396"/>
      <c r="FH339" s="397"/>
      <c r="FI339" s="400"/>
      <c r="FJ339" s="403"/>
      <c r="FK339" s="401"/>
      <c r="FL339" s="393"/>
      <c r="FM339" s="402"/>
      <c r="FN339" s="386"/>
      <c r="FO339" s="397"/>
      <c r="FP339" s="386"/>
      <c r="FQ339" s="404"/>
      <c r="FR339" s="399"/>
      <c r="FS339" s="396"/>
      <c r="FT339" s="397"/>
      <c r="FU339" s="400"/>
      <c r="FV339" s="403"/>
      <c r="FW339" s="401"/>
      <c r="FX339" s="393"/>
      <c r="FY339" s="402"/>
      <c r="FZ339" s="386"/>
      <c r="GA339" s="397"/>
      <c r="GB339" s="386"/>
      <c r="GC339" s="404"/>
      <c r="GD339" s="399"/>
      <c r="GE339" s="396"/>
      <c r="GF339" s="397"/>
      <c r="GG339" s="400"/>
      <c r="GH339" s="403"/>
      <c r="GI339" s="401"/>
      <c r="GJ339" s="393"/>
      <c r="GK339" s="402"/>
      <c r="GL339" s="386"/>
      <c r="GM339" s="397"/>
      <c r="GN339" s="386"/>
      <c r="GO339" s="404"/>
      <c r="GP339" s="399"/>
      <c r="GQ339" s="396"/>
      <c r="GR339" s="397"/>
      <c r="GS339" s="400"/>
      <c r="GT339" s="403"/>
      <c r="GU339" s="401"/>
      <c r="GV339" s="393"/>
      <c r="GW339" s="402"/>
      <c r="GX339" s="386"/>
      <c r="GY339" s="397"/>
      <c r="GZ339" s="386"/>
      <c r="HA339" s="404"/>
      <c r="HB339" s="399"/>
      <c r="HC339" s="396"/>
      <c r="HD339" s="397"/>
      <c r="HE339" s="400"/>
      <c r="HF339" s="403"/>
      <c r="HG339" s="401"/>
      <c r="HH339" s="393"/>
      <c r="HI339" s="402"/>
      <c r="HJ339" s="386"/>
      <c r="HK339" s="397"/>
      <c r="HL339" s="386"/>
      <c r="HM339" s="387" t="s">
        <v>292</v>
      </c>
      <c r="HN339" s="388" t="s">
        <v>292</v>
      </c>
      <c r="HO339" s="396"/>
      <c r="HP339" s="389"/>
      <c r="HQ339" s="390" t="s">
        <v>292</v>
      </c>
      <c r="HR339" s="391" t="s">
        <v>292</v>
      </c>
      <c r="HS339" s="392" t="s">
        <v>292</v>
      </c>
      <c r="HT339" s="393" t="s">
        <v>292</v>
      </c>
      <c r="HU339" s="394" t="s">
        <v>292</v>
      </c>
      <c r="HV339" s="386" t="s">
        <v>292</v>
      </c>
      <c r="HW339" s="395"/>
      <c r="HY339" s="387" t="s">
        <v>292</v>
      </c>
      <c r="HZ339" s="388" t="s">
        <v>292</v>
      </c>
      <c r="IA339" s="396"/>
      <c r="IB339" s="389"/>
      <c r="IC339" s="390" t="s">
        <v>292</v>
      </c>
      <c r="ID339" s="391" t="s">
        <v>292</v>
      </c>
      <c r="IE339" s="392" t="s">
        <v>292</v>
      </c>
      <c r="IF339" s="393" t="s">
        <v>292</v>
      </c>
      <c r="IG339" s="394" t="s">
        <v>292</v>
      </c>
      <c r="IH339" s="386" t="s">
        <v>292</v>
      </c>
      <c r="II339" s="395"/>
      <c r="IK339" s="387" t="s">
        <v>292</v>
      </c>
      <c r="IL339" s="388" t="s">
        <v>292</v>
      </c>
      <c r="IM339" s="396"/>
      <c r="IN339" s="389"/>
      <c r="IO339" s="390" t="s">
        <v>292</v>
      </c>
      <c r="IP339" s="391" t="s">
        <v>292</v>
      </c>
      <c r="IQ339" s="392" t="s">
        <v>292</v>
      </c>
      <c r="IR339" s="393" t="s">
        <v>292</v>
      </c>
      <c r="IS339" s="394" t="s">
        <v>292</v>
      </c>
      <c r="IT339" s="386" t="s">
        <v>292</v>
      </c>
      <c r="IU339" s="395"/>
      <c r="IV339" s="364" t="s">
        <v>292</v>
      </c>
      <c r="IW339" s="387" t="str">
        <f t="shared" si="1180"/>
        <v/>
      </c>
      <c r="IX339" s="388" t="str">
        <f t="shared" si="1181"/>
        <v/>
      </c>
      <c r="IY339" s="419" t="str">
        <f t="shared" si="1186"/>
        <v/>
      </c>
      <c r="IZ339" s="396" t="str">
        <f t="shared" si="1187"/>
        <v/>
      </c>
      <c r="JA339" s="390" t="str">
        <f t="shared" si="1182"/>
        <v/>
      </c>
      <c r="JB339" s="391" t="str">
        <f t="shared" si="1188"/>
        <v/>
      </c>
      <c r="JC339" s="392" t="str">
        <f t="shared" si="1183"/>
        <v/>
      </c>
      <c r="JD339" s="393" t="str">
        <f t="shared" si="1184"/>
        <v/>
      </c>
      <c r="JE339" s="394" t="str">
        <f t="shared" si="1059"/>
        <v/>
      </c>
      <c r="JF339" s="386" t="str">
        <f t="shared" si="1185"/>
        <v/>
      </c>
      <c r="JG339" s="395"/>
      <c r="JH339" s="420" t="s">
        <v>292</v>
      </c>
      <c r="JI339" s="387" t="str">
        <f t="shared" si="919"/>
        <v/>
      </c>
      <c r="JJ339" s="388" t="str">
        <f t="shared" si="920"/>
        <v/>
      </c>
      <c r="JK339" s="419" t="str">
        <f t="shared" si="921"/>
        <v/>
      </c>
      <c r="JL339" s="396" t="str">
        <f t="shared" si="922"/>
        <v/>
      </c>
      <c r="JM339" s="390" t="str">
        <f t="shared" si="923"/>
        <v/>
      </c>
      <c r="JN339" s="391" t="str">
        <f t="shared" si="924"/>
        <v/>
      </c>
      <c r="JO339" s="392" t="str">
        <f t="shared" si="925"/>
        <v/>
      </c>
      <c r="JP339" s="393" t="str">
        <f t="shared" si="926"/>
        <v/>
      </c>
      <c r="JQ339" s="394" t="str">
        <f t="shared" si="927"/>
        <v/>
      </c>
      <c r="JR339" s="386" t="str">
        <f t="shared" si="928"/>
        <v/>
      </c>
      <c r="JS339" s="395"/>
      <c r="JT339" s="420" t="s">
        <v>292</v>
      </c>
      <c r="JU339" s="387" t="str">
        <f t="shared" si="1169"/>
        <v/>
      </c>
      <c r="JV339" s="388" t="str">
        <f t="shared" si="1170"/>
        <v/>
      </c>
      <c r="JW339" s="419" t="str">
        <f t="shared" si="1171"/>
        <v/>
      </c>
      <c r="JX339" s="396" t="str">
        <f t="shared" si="1172"/>
        <v/>
      </c>
      <c r="JY339" s="390" t="str">
        <f t="shared" si="1173"/>
        <v/>
      </c>
      <c r="JZ339" s="391" t="str">
        <f t="shared" si="1174"/>
        <v/>
      </c>
      <c r="KA339" s="392" t="str">
        <f t="shared" si="1175"/>
        <v/>
      </c>
      <c r="KB339" s="393" t="str">
        <f t="shared" si="1176"/>
        <v/>
      </c>
      <c r="KC339" s="394" t="str">
        <f t="shared" si="1177"/>
        <v/>
      </c>
      <c r="KD339" s="386" t="str">
        <f t="shared" si="1178"/>
        <v/>
      </c>
      <c r="KE339" s="395"/>
      <c r="KG339" s="387" t="str">
        <f t="shared" si="1160"/>
        <v/>
      </c>
      <c r="KH339" s="388" t="str">
        <f t="shared" si="1161"/>
        <v/>
      </c>
      <c r="KI339" s="419" t="str">
        <f t="shared" si="1162"/>
        <v/>
      </c>
      <c r="KJ339" s="396" t="str">
        <f t="shared" si="1163"/>
        <v/>
      </c>
      <c r="KK339" s="390" t="str">
        <f t="shared" si="1164"/>
        <v/>
      </c>
      <c r="KL339" s="391" t="str">
        <f t="shared" si="1179"/>
        <v/>
      </c>
      <c r="KM339" s="392" t="str">
        <f t="shared" si="1165"/>
        <v/>
      </c>
      <c r="KN339" s="393" t="str">
        <f t="shared" si="1166"/>
        <v/>
      </c>
      <c r="KO339" s="394" t="str">
        <f t="shared" si="1167"/>
        <v/>
      </c>
      <c r="KP339" s="386" t="str">
        <f t="shared" si="1168"/>
        <v/>
      </c>
      <c r="KQ339" s="395"/>
    </row>
    <row r="340" spans="1:303" ht="13.5" customHeight="1">
      <c r="A340" s="385"/>
      <c r="E340" s="404"/>
      <c r="F340" s="399"/>
      <c r="G340" s="396"/>
      <c r="H340" s="397"/>
      <c r="I340" s="400"/>
      <c r="J340" s="403"/>
      <c r="K340" s="401"/>
      <c r="L340" s="393"/>
      <c r="M340" s="402"/>
      <c r="O340" s="397"/>
      <c r="Q340" s="404"/>
      <c r="R340" s="399"/>
      <c r="S340" s="396"/>
      <c r="T340" s="397"/>
      <c r="U340" s="400"/>
      <c r="V340" s="403"/>
      <c r="W340" s="401"/>
      <c r="X340" s="393"/>
      <c r="Y340" s="402"/>
      <c r="AA340" s="397"/>
      <c r="AB340" s="415"/>
      <c r="AC340" s="404"/>
      <c r="AD340" s="399"/>
      <c r="AE340" s="396"/>
      <c r="AF340" s="397"/>
      <c r="AG340" s="400"/>
      <c r="AH340" s="403"/>
      <c r="AI340" s="401"/>
      <c r="AJ340" s="393"/>
      <c r="AK340" s="402"/>
      <c r="AL340" s="386"/>
      <c r="AM340" s="397"/>
      <c r="AN340" s="386"/>
      <c r="AO340" s="404"/>
      <c r="AP340" s="399"/>
      <c r="AQ340" s="396"/>
      <c r="AR340" s="397"/>
      <c r="AS340" s="400"/>
      <c r="AT340" s="403"/>
      <c r="AU340" s="401"/>
      <c r="AV340" s="393"/>
      <c r="AW340" s="402"/>
      <c r="AX340" s="386"/>
      <c r="AY340" s="397"/>
      <c r="AZ340" s="386"/>
      <c r="BA340" s="404"/>
      <c r="BB340" s="399"/>
      <c r="BC340" s="396"/>
      <c r="BD340" s="397"/>
      <c r="BE340" s="400"/>
      <c r="BF340" s="403"/>
      <c r="BG340" s="401"/>
      <c r="BH340" s="393"/>
      <c r="BI340" s="402"/>
      <c r="BJ340" s="386"/>
      <c r="BK340" s="397"/>
      <c r="BL340" s="386"/>
      <c r="BM340" s="404"/>
      <c r="BN340" s="399"/>
      <c r="BO340" s="396"/>
      <c r="BP340" s="397"/>
      <c r="BQ340" s="400"/>
      <c r="BR340" s="403"/>
      <c r="BS340" s="401"/>
      <c r="BT340" s="393"/>
      <c r="BU340" s="402"/>
      <c r="BV340" s="386"/>
      <c r="BW340" s="397"/>
      <c r="BX340" s="386"/>
      <c r="BY340" s="404"/>
      <c r="BZ340" s="399"/>
      <c r="CA340" s="396"/>
      <c r="CB340" s="397"/>
      <c r="CC340" s="400"/>
      <c r="CD340" s="403"/>
      <c r="CE340" s="401"/>
      <c r="CF340" s="393"/>
      <c r="CG340" s="402"/>
      <c r="CH340" s="386"/>
      <c r="CI340" s="397"/>
      <c r="CJ340" s="386"/>
      <c r="CK340" s="404"/>
      <c r="CL340" s="399"/>
      <c r="CM340" s="396"/>
      <c r="CN340" s="397"/>
      <c r="CO340" s="400"/>
      <c r="CP340" s="403"/>
      <c r="CQ340" s="401"/>
      <c r="CR340" s="393"/>
      <c r="CS340" s="402"/>
      <c r="CT340" s="386"/>
      <c r="CU340" s="397"/>
      <c r="CV340" s="386"/>
      <c r="CW340" s="404"/>
      <c r="CX340" s="399"/>
      <c r="CY340" s="396"/>
      <c r="CZ340" s="397"/>
      <c r="DA340" s="400"/>
      <c r="DB340" s="403"/>
      <c r="DC340" s="401"/>
      <c r="DD340" s="393"/>
      <c r="DE340" s="402"/>
      <c r="DF340" s="386"/>
      <c r="DG340" s="397"/>
      <c r="DH340" s="386"/>
      <c r="DI340" s="404"/>
      <c r="DJ340" s="399"/>
      <c r="DK340" s="396"/>
      <c r="DL340" s="397"/>
      <c r="DM340" s="400"/>
      <c r="DN340" s="403"/>
      <c r="DO340" s="401"/>
      <c r="DP340" s="393"/>
      <c r="DQ340" s="402"/>
      <c r="DR340" s="386"/>
      <c r="DS340" s="397"/>
      <c r="DT340" s="386"/>
      <c r="DU340" s="404"/>
      <c r="DV340" s="399"/>
      <c r="DW340" s="396"/>
      <c r="DX340" s="397"/>
      <c r="DY340" s="400"/>
      <c r="DZ340" s="403"/>
      <c r="EA340" s="401"/>
      <c r="EB340" s="393"/>
      <c r="EC340" s="402"/>
      <c r="ED340" s="386"/>
      <c r="EE340" s="397"/>
      <c r="EF340" s="386"/>
      <c r="EG340" s="404"/>
      <c r="EH340" s="399"/>
      <c r="EI340" s="396"/>
      <c r="EJ340" s="397"/>
      <c r="EK340" s="400"/>
      <c r="EL340" s="403"/>
      <c r="EM340" s="401"/>
      <c r="EN340" s="393"/>
      <c r="EO340" s="402"/>
      <c r="EP340" s="386"/>
      <c r="EQ340" s="397"/>
      <c r="ER340" s="415"/>
      <c r="ES340" s="404"/>
      <c r="ET340" s="399"/>
      <c r="EU340" s="396"/>
      <c r="EV340" s="397"/>
      <c r="EW340" s="400"/>
      <c r="EX340" s="403"/>
      <c r="EY340" s="401"/>
      <c r="EZ340" s="393"/>
      <c r="FA340" s="402"/>
      <c r="FB340" s="386"/>
      <c r="FC340" s="397"/>
      <c r="FD340" s="386"/>
      <c r="FE340" s="404"/>
      <c r="FF340" s="399"/>
      <c r="FG340" s="396"/>
      <c r="FH340" s="397"/>
      <c r="FI340" s="400"/>
      <c r="FJ340" s="403"/>
      <c r="FK340" s="401"/>
      <c r="FL340" s="393"/>
      <c r="FM340" s="402"/>
      <c r="FN340" s="386"/>
      <c r="FO340" s="397"/>
      <c r="FP340" s="386"/>
      <c r="FQ340" s="404"/>
      <c r="FR340" s="399"/>
      <c r="FS340" s="396"/>
      <c r="FT340" s="397"/>
      <c r="FU340" s="400"/>
      <c r="FV340" s="403"/>
      <c r="FW340" s="401"/>
      <c r="FX340" s="393"/>
      <c r="FY340" s="402"/>
      <c r="FZ340" s="386"/>
      <c r="GA340" s="397"/>
      <c r="GB340" s="386"/>
      <c r="GC340" s="404"/>
      <c r="GD340" s="399"/>
      <c r="GE340" s="396"/>
      <c r="GF340" s="397"/>
      <c r="GG340" s="400"/>
      <c r="GH340" s="403"/>
      <c r="GI340" s="401"/>
      <c r="GJ340" s="393"/>
      <c r="GK340" s="402"/>
      <c r="GL340" s="386"/>
      <c r="GM340" s="397"/>
      <c r="GN340" s="386"/>
      <c r="GO340" s="404"/>
      <c r="GP340" s="399"/>
      <c r="GQ340" s="396"/>
      <c r="GR340" s="397"/>
      <c r="GS340" s="400"/>
      <c r="GT340" s="403"/>
      <c r="GU340" s="401"/>
      <c r="GV340" s="393"/>
      <c r="GW340" s="402"/>
      <c r="GX340" s="386"/>
      <c r="GY340" s="397"/>
      <c r="GZ340" s="386"/>
      <c r="HA340" s="404"/>
      <c r="HB340" s="399"/>
      <c r="HC340" s="396"/>
      <c r="HD340" s="397"/>
      <c r="HE340" s="400"/>
      <c r="HF340" s="403"/>
      <c r="HG340" s="401"/>
      <c r="HH340" s="393"/>
      <c r="HI340" s="402"/>
      <c r="HJ340" s="386"/>
      <c r="HK340" s="397"/>
      <c r="HL340" s="386"/>
      <c r="HM340" s="387" t="s">
        <v>292</v>
      </c>
      <c r="HN340" s="388" t="s">
        <v>292</v>
      </c>
      <c r="HO340" s="396"/>
      <c r="HP340" s="389"/>
      <c r="HQ340" s="390" t="s">
        <v>292</v>
      </c>
      <c r="HR340" s="391" t="s">
        <v>292</v>
      </c>
      <c r="HS340" s="392" t="s">
        <v>292</v>
      </c>
      <c r="HT340" s="393" t="s">
        <v>292</v>
      </c>
      <c r="HU340" s="394" t="s">
        <v>292</v>
      </c>
      <c r="HV340" s="386" t="s">
        <v>292</v>
      </c>
      <c r="HW340" s="395"/>
      <c r="HY340" s="387" t="s">
        <v>292</v>
      </c>
      <c r="HZ340" s="388" t="s">
        <v>292</v>
      </c>
      <c r="IA340" s="396"/>
      <c r="IB340" s="389"/>
      <c r="IC340" s="390" t="s">
        <v>292</v>
      </c>
      <c r="ID340" s="391" t="s">
        <v>292</v>
      </c>
      <c r="IE340" s="392" t="s">
        <v>292</v>
      </c>
      <c r="IF340" s="393" t="s">
        <v>292</v>
      </c>
      <c r="IG340" s="394" t="s">
        <v>292</v>
      </c>
      <c r="IH340" s="386" t="s">
        <v>292</v>
      </c>
      <c r="II340" s="395"/>
      <c r="IK340" s="387" t="s">
        <v>292</v>
      </c>
      <c r="IL340" s="388" t="s">
        <v>292</v>
      </c>
      <c r="IM340" s="396"/>
      <c r="IN340" s="389"/>
      <c r="IO340" s="390" t="s">
        <v>292</v>
      </c>
      <c r="IP340" s="391" t="s">
        <v>292</v>
      </c>
      <c r="IQ340" s="392" t="s">
        <v>292</v>
      </c>
      <c r="IR340" s="393" t="s">
        <v>292</v>
      </c>
      <c r="IS340" s="394" t="s">
        <v>292</v>
      </c>
      <c r="IT340" s="386" t="s">
        <v>292</v>
      </c>
      <c r="IU340" s="395"/>
      <c r="IV340" s="364" t="s">
        <v>292</v>
      </c>
      <c r="IW340" s="387" t="str">
        <f t="shared" si="1180"/>
        <v/>
      </c>
      <c r="IX340" s="388" t="str">
        <f t="shared" si="1181"/>
        <v/>
      </c>
      <c r="IY340" s="419" t="str">
        <f t="shared" si="1186"/>
        <v/>
      </c>
      <c r="IZ340" s="396" t="str">
        <f t="shared" si="1187"/>
        <v/>
      </c>
      <c r="JA340" s="390" t="str">
        <f t="shared" si="1182"/>
        <v/>
      </c>
      <c r="JB340" s="391" t="str">
        <f t="shared" si="1188"/>
        <v/>
      </c>
      <c r="JC340" s="392" t="str">
        <f t="shared" si="1183"/>
        <v/>
      </c>
      <c r="JD340" s="393" t="str">
        <f t="shared" si="1184"/>
        <v/>
      </c>
      <c r="JE340" s="394" t="str">
        <f t="shared" si="1059"/>
        <v/>
      </c>
      <c r="JF340" s="386" t="str">
        <f t="shared" si="1185"/>
        <v/>
      </c>
      <c r="JG340" s="395"/>
      <c r="JH340" s="420" t="s">
        <v>292</v>
      </c>
      <c r="JI340" s="387" t="str">
        <f t="shared" si="919"/>
        <v/>
      </c>
      <c r="JJ340" s="388" t="str">
        <f t="shared" si="920"/>
        <v/>
      </c>
      <c r="JK340" s="419" t="str">
        <f t="shared" si="921"/>
        <v/>
      </c>
      <c r="JL340" s="396" t="str">
        <f t="shared" si="922"/>
        <v/>
      </c>
      <c r="JM340" s="390" t="str">
        <f t="shared" si="923"/>
        <v/>
      </c>
      <c r="JN340" s="391" t="str">
        <f t="shared" si="924"/>
        <v/>
      </c>
      <c r="JO340" s="392" t="str">
        <f t="shared" si="925"/>
        <v/>
      </c>
      <c r="JP340" s="393" t="str">
        <f t="shared" si="926"/>
        <v/>
      </c>
      <c r="JQ340" s="394" t="str">
        <f t="shared" si="927"/>
        <v/>
      </c>
      <c r="JR340" s="386" t="str">
        <f t="shared" si="928"/>
        <v/>
      </c>
      <c r="JS340" s="395"/>
      <c r="JT340" s="420" t="s">
        <v>292</v>
      </c>
      <c r="JU340" s="387" t="str">
        <f t="shared" si="1169"/>
        <v/>
      </c>
      <c r="JV340" s="388" t="str">
        <f t="shared" si="1170"/>
        <v/>
      </c>
      <c r="JW340" s="419" t="str">
        <f t="shared" si="1171"/>
        <v/>
      </c>
      <c r="JX340" s="396" t="str">
        <f t="shared" si="1172"/>
        <v/>
      </c>
      <c r="JY340" s="390" t="str">
        <f t="shared" si="1173"/>
        <v/>
      </c>
      <c r="JZ340" s="391" t="str">
        <f t="shared" si="1174"/>
        <v/>
      </c>
      <c r="KA340" s="392" t="str">
        <f t="shared" si="1175"/>
        <v/>
      </c>
      <c r="KB340" s="393" t="str">
        <f t="shared" si="1176"/>
        <v/>
      </c>
      <c r="KC340" s="394" t="str">
        <f t="shared" si="1177"/>
        <v/>
      </c>
      <c r="KD340" s="386" t="str">
        <f t="shared" si="1178"/>
        <v/>
      </c>
      <c r="KE340" s="395"/>
      <c r="KG340" s="387" t="str">
        <f t="shared" si="1160"/>
        <v/>
      </c>
      <c r="KH340" s="388" t="str">
        <f t="shared" si="1161"/>
        <v/>
      </c>
      <c r="KI340" s="419" t="str">
        <f t="shared" si="1162"/>
        <v/>
      </c>
      <c r="KJ340" s="396" t="str">
        <f t="shared" si="1163"/>
        <v/>
      </c>
      <c r="KK340" s="390" t="str">
        <f t="shared" si="1164"/>
        <v/>
      </c>
      <c r="KL340" s="391" t="str">
        <f t="shared" si="1179"/>
        <v/>
      </c>
      <c r="KM340" s="392" t="str">
        <f t="shared" si="1165"/>
        <v/>
      </c>
      <c r="KN340" s="393" t="str">
        <f t="shared" si="1166"/>
        <v/>
      </c>
      <c r="KO340" s="394" t="str">
        <f t="shared" si="1167"/>
        <v/>
      </c>
      <c r="KP340" s="386" t="str">
        <f t="shared" si="1168"/>
        <v/>
      </c>
      <c r="KQ340" s="395"/>
    </row>
    <row r="341" spans="1:303" ht="13.5" customHeight="1">
      <c r="A341" s="385"/>
      <c r="E341" s="404"/>
      <c r="F341" s="399"/>
      <c r="G341" s="396"/>
      <c r="H341" s="397"/>
      <c r="I341" s="400"/>
      <c r="J341" s="403"/>
      <c r="K341" s="401"/>
      <c r="L341" s="393"/>
      <c r="M341" s="402"/>
      <c r="O341" s="397"/>
      <c r="Q341" s="404"/>
      <c r="R341" s="399"/>
      <c r="S341" s="396"/>
      <c r="T341" s="397"/>
      <c r="U341" s="400"/>
      <c r="V341" s="403"/>
      <c r="W341" s="401"/>
      <c r="X341" s="393"/>
      <c r="Y341" s="402"/>
      <c r="AA341" s="397"/>
      <c r="AB341" s="415"/>
      <c r="AC341" s="404"/>
      <c r="AD341" s="399"/>
      <c r="AE341" s="396"/>
      <c r="AF341" s="397"/>
      <c r="AG341" s="400"/>
      <c r="AH341" s="403"/>
      <c r="AI341" s="401"/>
      <c r="AJ341" s="393"/>
      <c r="AK341" s="402"/>
      <c r="AL341" s="386"/>
      <c r="AM341" s="397"/>
      <c r="AN341" s="386"/>
      <c r="AO341" s="404"/>
      <c r="AP341" s="399"/>
      <c r="AQ341" s="396"/>
      <c r="AR341" s="397"/>
      <c r="AS341" s="400"/>
      <c r="AT341" s="403"/>
      <c r="AU341" s="401"/>
      <c r="AV341" s="393"/>
      <c r="AW341" s="402"/>
      <c r="AX341" s="386"/>
      <c r="AY341" s="397"/>
      <c r="AZ341" s="386"/>
      <c r="BA341" s="404"/>
      <c r="BB341" s="399"/>
      <c r="BC341" s="396"/>
      <c r="BD341" s="397"/>
      <c r="BE341" s="400"/>
      <c r="BF341" s="403"/>
      <c r="BG341" s="401"/>
      <c r="BH341" s="393"/>
      <c r="BI341" s="402"/>
      <c r="BJ341" s="386"/>
      <c r="BK341" s="397"/>
      <c r="BL341" s="386"/>
      <c r="BM341" s="404"/>
      <c r="BN341" s="399"/>
      <c r="BO341" s="396"/>
      <c r="BP341" s="397"/>
      <c r="BQ341" s="400"/>
      <c r="BR341" s="403"/>
      <c r="BS341" s="401"/>
      <c r="BT341" s="393"/>
      <c r="BU341" s="402"/>
      <c r="BV341" s="386"/>
      <c r="BW341" s="397"/>
      <c r="BX341" s="386"/>
      <c r="BY341" s="404"/>
      <c r="BZ341" s="399"/>
      <c r="CA341" s="396"/>
      <c r="CB341" s="397"/>
      <c r="CC341" s="400"/>
      <c r="CD341" s="403"/>
      <c r="CE341" s="401"/>
      <c r="CF341" s="393"/>
      <c r="CG341" s="402"/>
      <c r="CH341" s="386"/>
      <c r="CI341" s="397"/>
      <c r="CJ341" s="386"/>
      <c r="CK341" s="404"/>
      <c r="CL341" s="399"/>
      <c r="CM341" s="396"/>
      <c r="CN341" s="397"/>
      <c r="CO341" s="400"/>
      <c r="CP341" s="403"/>
      <c r="CQ341" s="401"/>
      <c r="CR341" s="393"/>
      <c r="CS341" s="402"/>
      <c r="CT341" s="386"/>
      <c r="CU341" s="397"/>
      <c r="CV341" s="386"/>
      <c r="CW341" s="404"/>
      <c r="CX341" s="399"/>
      <c r="CY341" s="396"/>
      <c r="CZ341" s="397"/>
      <c r="DA341" s="400"/>
      <c r="DB341" s="403"/>
      <c r="DC341" s="401"/>
      <c r="DD341" s="393"/>
      <c r="DE341" s="402"/>
      <c r="DF341" s="386"/>
      <c r="DG341" s="397"/>
      <c r="DH341" s="386"/>
      <c r="DI341" s="404"/>
      <c r="DJ341" s="399"/>
      <c r="DK341" s="396"/>
      <c r="DL341" s="397"/>
      <c r="DM341" s="400"/>
      <c r="DN341" s="403"/>
      <c r="DO341" s="401"/>
      <c r="DP341" s="393"/>
      <c r="DQ341" s="402"/>
      <c r="DR341" s="386"/>
      <c r="DS341" s="397"/>
      <c r="DT341" s="386"/>
      <c r="DU341" s="404"/>
      <c r="DV341" s="399"/>
      <c r="DW341" s="396"/>
      <c r="DX341" s="397"/>
      <c r="DY341" s="400"/>
      <c r="DZ341" s="403"/>
      <c r="EA341" s="401"/>
      <c r="EB341" s="393"/>
      <c r="EC341" s="402"/>
      <c r="ED341" s="386"/>
      <c r="EE341" s="397"/>
      <c r="EF341" s="386"/>
      <c r="EG341" s="404"/>
      <c r="EH341" s="399"/>
      <c r="EI341" s="396"/>
      <c r="EJ341" s="397"/>
      <c r="EK341" s="400"/>
      <c r="EL341" s="403"/>
      <c r="EM341" s="401"/>
      <c r="EN341" s="393"/>
      <c r="EO341" s="402"/>
      <c r="EP341" s="386"/>
      <c r="EQ341" s="397"/>
      <c r="ER341" s="415"/>
      <c r="ES341" s="404"/>
      <c r="ET341" s="399"/>
      <c r="EU341" s="396"/>
      <c r="EV341" s="397"/>
      <c r="EW341" s="400"/>
      <c r="EX341" s="403"/>
      <c r="EY341" s="401"/>
      <c r="EZ341" s="393"/>
      <c r="FA341" s="402"/>
      <c r="FB341" s="386"/>
      <c r="FC341" s="397"/>
      <c r="FD341" s="386"/>
      <c r="FE341" s="404"/>
      <c r="FF341" s="399"/>
      <c r="FG341" s="396"/>
      <c r="FH341" s="397"/>
      <c r="FI341" s="400"/>
      <c r="FJ341" s="403"/>
      <c r="FK341" s="401"/>
      <c r="FL341" s="393"/>
      <c r="FM341" s="402"/>
      <c r="FN341" s="386"/>
      <c r="FO341" s="397"/>
      <c r="FP341" s="386"/>
      <c r="FQ341" s="404"/>
      <c r="FR341" s="399"/>
      <c r="FS341" s="396"/>
      <c r="FT341" s="397"/>
      <c r="FU341" s="400"/>
      <c r="FV341" s="403"/>
      <c r="FW341" s="401"/>
      <c r="FX341" s="393"/>
      <c r="FY341" s="402"/>
      <c r="FZ341" s="386"/>
      <c r="GA341" s="397"/>
      <c r="GB341" s="386"/>
      <c r="GC341" s="404"/>
      <c r="GD341" s="399"/>
      <c r="GE341" s="396"/>
      <c r="GF341" s="397"/>
      <c r="GG341" s="400"/>
      <c r="GH341" s="403"/>
      <c r="GI341" s="401"/>
      <c r="GJ341" s="393"/>
      <c r="GK341" s="402"/>
      <c r="GL341" s="386"/>
      <c r="GM341" s="397"/>
      <c r="GN341" s="386"/>
      <c r="GO341" s="404"/>
      <c r="GP341" s="399"/>
      <c r="GQ341" s="396"/>
      <c r="GR341" s="397"/>
      <c r="GS341" s="400"/>
      <c r="GT341" s="403"/>
      <c r="GU341" s="401"/>
      <c r="GV341" s="393"/>
      <c r="GW341" s="402"/>
      <c r="GX341" s="386"/>
      <c r="GY341" s="397"/>
      <c r="GZ341" s="386"/>
      <c r="HA341" s="404"/>
      <c r="HB341" s="399"/>
      <c r="HC341" s="396"/>
      <c r="HD341" s="397"/>
      <c r="HE341" s="400"/>
      <c r="HF341" s="403"/>
      <c r="HG341" s="401"/>
      <c r="HH341" s="393"/>
      <c r="HI341" s="402"/>
      <c r="HJ341" s="386"/>
      <c r="HK341" s="397"/>
      <c r="HL341" s="386"/>
      <c r="HM341" s="387" t="s">
        <v>292</v>
      </c>
      <c r="HN341" s="388" t="s">
        <v>292</v>
      </c>
      <c r="HO341" s="396"/>
      <c r="HP341" s="389"/>
      <c r="HQ341" s="390" t="s">
        <v>292</v>
      </c>
      <c r="HR341" s="391" t="s">
        <v>292</v>
      </c>
      <c r="HS341" s="392" t="s">
        <v>292</v>
      </c>
      <c r="HT341" s="393" t="s">
        <v>292</v>
      </c>
      <c r="HU341" s="394" t="s">
        <v>292</v>
      </c>
      <c r="HV341" s="386" t="s">
        <v>292</v>
      </c>
      <c r="HW341" s="395"/>
      <c r="HY341" s="387" t="s">
        <v>292</v>
      </c>
      <c r="HZ341" s="388" t="s">
        <v>292</v>
      </c>
      <c r="IA341" s="396"/>
      <c r="IB341" s="389"/>
      <c r="IC341" s="390" t="s">
        <v>292</v>
      </c>
      <c r="ID341" s="391" t="s">
        <v>292</v>
      </c>
      <c r="IE341" s="392" t="s">
        <v>292</v>
      </c>
      <c r="IF341" s="393" t="s">
        <v>292</v>
      </c>
      <c r="IG341" s="394" t="s">
        <v>292</v>
      </c>
      <c r="IH341" s="386" t="s">
        <v>292</v>
      </c>
      <c r="II341" s="395"/>
      <c r="IK341" s="387" t="s">
        <v>292</v>
      </c>
      <c r="IL341" s="388" t="s">
        <v>292</v>
      </c>
      <c r="IM341" s="396"/>
      <c r="IN341" s="389"/>
      <c r="IO341" s="390" t="s">
        <v>292</v>
      </c>
      <c r="IP341" s="391" t="s">
        <v>292</v>
      </c>
      <c r="IQ341" s="392" t="s">
        <v>292</v>
      </c>
      <c r="IR341" s="393" t="s">
        <v>292</v>
      </c>
      <c r="IS341" s="394" t="s">
        <v>292</v>
      </c>
      <c r="IT341" s="386" t="s">
        <v>292</v>
      </c>
      <c r="IU341" s="395"/>
      <c r="IV341" s="364" t="s">
        <v>292</v>
      </c>
      <c r="IW341" s="387" t="str">
        <f t="shared" si="1180"/>
        <v/>
      </c>
      <c r="IX341" s="388" t="str">
        <f t="shared" si="1181"/>
        <v/>
      </c>
      <c r="IY341" s="419" t="str">
        <f t="shared" si="1186"/>
        <v/>
      </c>
      <c r="IZ341" s="396" t="str">
        <f t="shared" si="1187"/>
        <v/>
      </c>
      <c r="JA341" s="390" t="str">
        <f t="shared" si="1182"/>
        <v/>
      </c>
      <c r="JB341" s="391" t="str">
        <f t="shared" si="1188"/>
        <v/>
      </c>
      <c r="JC341" s="392" t="str">
        <f t="shared" si="1183"/>
        <v/>
      </c>
      <c r="JD341" s="393" t="str">
        <f t="shared" si="1184"/>
        <v/>
      </c>
      <c r="JE341" s="394" t="str">
        <f t="shared" si="1059"/>
        <v/>
      </c>
      <c r="JF341" s="386" t="str">
        <f t="shared" si="1185"/>
        <v/>
      </c>
      <c r="JG341" s="395"/>
      <c r="JH341" s="420" t="s">
        <v>292</v>
      </c>
      <c r="JI341" s="387" t="str">
        <f t="shared" si="919"/>
        <v/>
      </c>
      <c r="JJ341" s="388" t="str">
        <f t="shared" si="920"/>
        <v/>
      </c>
      <c r="JK341" s="419" t="str">
        <f t="shared" si="921"/>
        <v/>
      </c>
      <c r="JL341" s="396" t="str">
        <f t="shared" si="922"/>
        <v/>
      </c>
      <c r="JM341" s="390" t="str">
        <f t="shared" si="923"/>
        <v/>
      </c>
      <c r="JN341" s="391" t="str">
        <f t="shared" si="924"/>
        <v/>
      </c>
      <c r="JO341" s="392" t="str">
        <f t="shared" si="925"/>
        <v/>
      </c>
      <c r="JP341" s="393" t="str">
        <f t="shared" si="926"/>
        <v/>
      </c>
      <c r="JQ341" s="394" t="str">
        <f t="shared" si="927"/>
        <v/>
      </c>
      <c r="JR341" s="386" t="str">
        <f t="shared" si="928"/>
        <v/>
      </c>
      <c r="JS341" s="395"/>
      <c r="JT341" s="420" t="s">
        <v>292</v>
      </c>
      <c r="JU341" s="387" t="str">
        <f t="shared" si="1169"/>
        <v/>
      </c>
      <c r="JV341" s="388" t="str">
        <f t="shared" si="1170"/>
        <v/>
      </c>
      <c r="JW341" s="419" t="str">
        <f t="shared" si="1171"/>
        <v/>
      </c>
      <c r="JX341" s="396" t="str">
        <f t="shared" si="1172"/>
        <v/>
      </c>
      <c r="JY341" s="390" t="str">
        <f t="shared" si="1173"/>
        <v/>
      </c>
      <c r="JZ341" s="391" t="str">
        <f t="shared" si="1174"/>
        <v/>
      </c>
      <c r="KA341" s="392" t="str">
        <f t="shared" si="1175"/>
        <v/>
      </c>
      <c r="KB341" s="393" t="str">
        <f t="shared" si="1176"/>
        <v/>
      </c>
      <c r="KC341" s="394" t="str">
        <f t="shared" si="1177"/>
        <v/>
      </c>
      <c r="KD341" s="386" t="str">
        <f t="shared" si="1178"/>
        <v/>
      </c>
      <c r="KE341" s="395"/>
      <c r="KG341" s="387" t="str">
        <f t="shared" si="1160"/>
        <v/>
      </c>
      <c r="KH341" s="388" t="str">
        <f t="shared" si="1161"/>
        <v/>
      </c>
      <c r="KI341" s="419" t="str">
        <f t="shared" si="1162"/>
        <v/>
      </c>
      <c r="KJ341" s="396" t="str">
        <f t="shared" si="1163"/>
        <v/>
      </c>
      <c r="KK341" s="390" t="str">
        <f t="shared" si="1164"/>
        <v/>
      </c>
      <c r="KL341" s="391" t="str">
        <f t="shared" si="1179"/>
        <v/>
      </c>
      <c r="KM341" s="392" t="str">
        <f t="shared" si="1165"/>
        <v/>
      </c>
      <c r="KN341" s="393" t="str">
        <f t="shared" si="1166"/>
        <v/>
      </c>
      <c r="KO341" s="394" t="str">
        <f t="shared" si="1167"/>
        <v/>
      </c>
      <c r="KP341" s="386" t="str">
        <f t="shared" si="1168"/>
        <v/>
      </c>
      <c r="KQ341" s="395"/>
    </row>
    <row r="342" spans="1:303" ht="13.5" customHeight="1">
      <c r="A342" s="385"/>
      <c r="E342" s="404"/>
      <c r="F342" s="399"/>
      <c r="G342" s="396"/>
      <c r="H342" s="397"/>
      <c r="I342" s="400"/>
      <c r="J342" s="403"/>
      <c r="K342" s="401"/>
      <c r="L342" s="393"/>
      <c r="M342" s="402"/>
      <c r="O342" s="397"/>
      <c r="Q342" s="404"/>
      <c r="R342" s="399"/>
      <c r="S342" s="396"/>
      <c r="T342" s="397"/>
      <c r="U342" s="400"/>
      <c r="V342" s="403"/>
      <c r="W342" s="401"/>
      <c r="X342" s="393"/>
      <c r="Y342" s="402"/>
      <c r="AA342" s="397"/>
      <c r="AB342" s="415"/>
      <c r="AC342" s="404"/>
      <c r="AD342" s="399"/>
      <c r="AE342" s="396"/>
      <c r="AF342" s="397"/>
      <c r="AG342" s="400"/>
      <c r="AH342" s="403"/>
      <c r="AI342" s="401"/>
      <c r="AJ342" s="393"/>
      <c r="AK342" s="402"/>
      <c r="AL342" s="386"/>
      <c r="AM342" s="397"/>
      <c r="AN342" s="386"/>
      <c r="AO342" s="404"/>
      <c r="AP342" s="399"/>
      <c r="AQ342" s="396"/>
      <c r="AR342" s="397"/>
      <c r="AS342" s="400"/>
      <c r="AT342" s="403"/>
      <c r="AU342" s="401"/>
      <c r="AV342" s="393"/>
      <c r="AW342" s="402"/>
      <c r="AX342" s="386"/>
      <c r="AY342" s="397"/>
      <c r="AZ342" s="386"/>
      <c r="BA342" s="404"/>
      <c r="BB342" s="399"/>
      <c r="BC342" s="396"/>
      <c r="BD342" s="397"/>
      <c r="BE342" s="400"/>
      <c r="BF342" s="403"/>
      <c r="BG342" s="401"/>
      <c r="BH342" s="393"/>
      <c r="BI342" s="402"/>
      <c r="BJ342" s="386"/>
      <c r="BK342" s="397"/>
      <c r="BL342" s="386"/>
      <c r="BM342" s="404"/>
      <c r="BN342" s="399"/>
      <c r="BO342" s="396"/>
      <c r="BP342" s="397"/>
      <c r="BQ342" s="400"/>
      <c r="BR342" s="403"/>
      <c r="BS342" s="401"/>
      <c r="BT342" s="393"/>
      <c r="BU342" s="402"/>
      <c r="BV342" s="386"/>
      <c r="BW342" s="397"/>
      <c r="BX342" s="386"/>
      <c r="BY342" s="404"/>
      <c r="BZ342" s="399"/>
      <c r="CA342" s="396"/>
      <c r="CB342" s="397"/>
      <c r="CC342" s="400"/>
      <c r="CD342" s="403"/>
      <c r="CE342" s="401"/>
      <c r="CF342" s="393"/>
      <c r="CG342" s="402"/>
      <c r="CH342" s="386"/>
      <c r="CI342" s="397"/>
      <c r="CJ342" s="386"/>
      <c r="CK342" s="404"/>
      <c r="CL342" s="399"/>
      <c r="CM342" s="396"/>
      <c r="CN342" s="397"/>
      <c r="CO342" s="400"/>
      <c r="CP342" s="403"/>
      <c r="CQ342" s="401"/>
      <c r="CR342" s="393"/>
      <c r="CS342" s="402"/>
      <c r="CT342" s="386"/>
      <c r="CU342" s="397"/>
      <c r="CV342" s="386"/>
      <c r="CW342" s="404"/>
      <c r="CX342" s="399"/>
      <c r="CY342" s="396"/>
      <c r="CZ342" s="397"/>
      <c r="DA342" s="400"/>
      <c r="DB342" s="403"/>
      <c r="DC342" s="401"/>
      <c r="DD342" s="393"/>
      <c r="DE342" s="402"/>
      <c r="DF342" s="386"/>
      <c r="DG342" s="397"/>
      <c r="DH342" s="386"/>
      <c r="DI342" s="404"/>
      <c r="DJ342" s="399"/>
      <c r="DK342" s="396"/>
      <c r="DL342" s="397"/>
      <c r="DM342" s="400"/>
      <c r="DN342" s="403"/>
      <c r="DO342" s="401"/>
      <c r="DP342" s="393"/>
      <c r="DQ342" s="402"/>
      <c r="DR342" s="386"/>
      <c r="DS342" s="397"/>
      <c r="DT342" s="386"/>
      <c r="DU342" s="404"/>
      <c r="DV342" s="399"/>
      <c r="DW342" s="396"/>
      <c r="DX342" s="397"/>
      <c r="DY342" s="400"/>
      <c r="DZ342" s="403"/>
      <c r="EA342" s="401"/>
      <c r="EB342" s="393"/>
      <c r="EC342" s="402"/>
      <c r="ED342" s="386"/>
      <c r="EE342" s="397"/>
      <c r="EF342" s="386"/>
      <c r="EG342" s="404"/>
      <c r="EH342" s="399"/>
      <c r="EI342" s="396"/>
      <c r="EJ342" s="397"/>
      <c r="EK342" s="400"/>
      <c r="EL342" s="403"/>
      <c r="EM342" s="401"/>
      <c r="EN342" s="393"/>
      <c r="EO342" s="402"/>
      <c r="EP342" s="386"/>
      <c r="EQ342" s="397"/>
      <c r="ER342" s="415"/>
      <c r="ES342" s="404"/>
      <c r="ET342" s="399"/>
      <c r="EU342" s="396"/>
      <c r="EV342" s="397"/>
      <c r="EW342" s="400"/>
      <c r="EX342" s="403"/>
      <c r="EY342" s="401"/>
      <c r="EZ342" s="393"/>
      <c r="FA342" s="402"/>
      <c r="FB342" s="386"/>
      <c r="FC342" s="397"/>
      <c r="FD342" s="386"/>
      <c r="FE342" s="404"/>
      <c r="FF342" s="399"/>
      <c r="FG342" s="396"/>
      <c r="FH342" s="397"/>
      <c r="FI342" s="400"/>
      <c r="FJ342" s="403"/>
      <c r="FK342" s="401"/>
      <c r="FL342" s="393"/>
      <c r="FM342" s="402"/>
      <c r="FN342" s="386"/>
      <c r="FO342" s="397"/>
      <c r="FP342" s="386"/>
      <c r="FQ342" s="404"/>
      <c r="FR342" s="399"/>
      <c r="FS342" s="396"/>
      <c r="FT342" s="397"/>
      <c r="FU342" s="400"/>
      <c r="FV342" s="403"/>
      <c r="FW342" s="401"/>
      <c r="FX342" s="393"/>
      <c r="FY342" s="402"/>
      <c r="FZ342" s="386"/>
      <c r="GA342" s="397"/>
      <c r="GB342" s="386"/>
      <c r="GC342" s="404"/>
      <c r="GD342" s="399"/>
      <c r="GE342" s="396"/>
      <c r="GF342" s="397"/>
      <c r="GG342" s="400"/>
      <c r="GH342" s="403"/>
      <c r="GI342" s="401"/>
      <c r="GJ342" s="393"/>
      <c r="GK342" s="402"/>
      <c r="GL342" s="386"/>
      <c r="GM342" s="397"/>
      <c r="GN342" s="386"/>
      <c r="GO342" s="404"/>
      <c r="GP342" s="399"/>
      <c r="GQ342" s="396"/>
      <c r="GR342" s="397"/>
      <c r="GS342" s="400"/>
      <c r="GT342" s="403"/>
      <c r="GU342" s="401"/>
      <c r="GV342" s="393"/>
      <c r="GW342" s="402"/>
      <c r="GX342" s="386"/>
      <c r="GY342" s="397"/>
      <c r="GZ342" s="386"/>
      <c r="HA342" s="404"/>
      <c r="HB342" s="399"/>
      <c r="HC342" s="396"/>
      <c r="HD342" s="397"/>
      <c r="HE342" s="400"/>
      <c r="HF342" s="403"/>
      <c r="HG342" s="401"/>
      <c r="HH342" s="393"/>
      <c r="HI342" s="402"/>
      <c r="HJ342" s="386"/>
      <c r="HK342" s="397"/>
      <c r="HL342" s="386"/>
      <c r="HM342" s="387" t="s">
        <v>292</v>
      </c>
      <c r="HN342" s="388" t="s">
        <v>292</v>
      </c>
      <c r="HO342" s="396"/>
      <c r="HP342" s="389"/>
      <c r="HQ342" s="390" t="s">
        <v>292</v>
      </c>
      <c r="HR342" s="391" t="s">
        <v>292</v>
      </c>
      <c r="HS342" s="392" t="s">
        <v>292</v>
      </c>
      <c r="HT342" s="393" t="s">
        <v>292</v>
      </c>
      <c r="HU342" s="394" t="s">
        <v>292</v>
      </c>
      <c r="HV342" s="386" t="s">
        <v>292</v>
      </c>
      <c r="HW342" s="395"/>
      <c r="HY342" s="387" t="s">
        <v>292</v>
      </c>
      <c r="HZ342" s="388" t="s">
        <v>292</v>
      </c>
      <c r="IA342" s="396"/>
      <c r="IB342" s="389"/>
      <c r="IC342" s="390" t="s">
        <v>292</v>
      </c>
      <c r="ID342" s="391" t="s">
        <v>292</v>
      </c>
      <c r="IE342" s="392" t="s">
        <v>292</v>
      </c>
      <c r="IF342" s="393" t="s">
        <v>292</v>
      </c>
      <c r="IG342" s="394" t="s">
        <v>292</v>
      </c>
      <c r="IH342" s="386" t="s">
        <v>292</v>
      </c>
      <c r="II342" s="395"/>
      <c r="IK342" s="387" t="s">
        <v>292</v>
      </c>
      <c r="IL342" s="388" t="s">
        <v>292</v>
      </c>
      <c r="IM342" s="396"/>
      <c r="IN342" s="389"/>
      <c r="IO342" s="390" t="s">
        <v>292</v>
      </c>
      <c r="IP342" s="391" t="s">
        <v>292</v>
      </c>
      <c r="IQ342" s="392" t="s">
        <v>292</v>
      </c>
      <c r="IR342" s="393" t="s">
        <v>292</v>
      </c>
      <c r="IS342" s="394" t="s">
        <v>292</v>
      </c>
      <c r="IT342" s="386" t="s">
        <v>292</v>
      </c>
      <c r="IU342" s="395"/>
      <c r="IV342" s="364" t="s">
        <v>292</v>
      </c>
      <c r="IW342" s="387" t="str">
        <f t="shared" si="1180"/>
        <v/>
      </c>
      <c r="IX342" s="388" t="str">
        <f t="shared" si="1181"/>
        <v/>
      </c>
      <c r="IY342" s="419" t="str">
        <f t="shared" si="1186"/>
        <v/>
      </c>
      <c r="IZ342" s="396" t="str">
        <f t="shared" si="1187"/>
        <v/>
      </c>
      <c r="JA342" s="390" t="str">
        <f t="shared" si="1182"/>
        <v/>
      </c>
      <c r="JB342" s="391" t="str">
        <f t="shared" si="1188"/>
        <v/>
      </c>
      <c r="JC342" s="392" t="str">
        <f t="shared" si="1183"/>
        <v/>
      </c>
      <c r="JD342" s="393" t="str">
        <f t="shared" si="1184"/>
        <v/>
      </c>
      <c r="JE342" s="394" t="str">
        <f t="shared" si="1059"/>
        <v/>
      </c>
      <c r="JF342" s="386" t="str">
        <f t="shared" si="1185"/>
        <v/>
      </c>
      <c r="JG342" s="395"/>
      <c r="JH342" s="420" t="s">
        <v>292</v>
      </c>
      <c r="JI342" s="387" t="str">
        <f t="shared" si="919"/>
        <v/>
      </c>
      <c r="JJ342" s="388" t="str">
        <f t="shared" si="920"/>
        <v/>
      </c>
      <c r="JK342" s="419" t="str">
        <f t="shared" si="921"/>
        <v/>
      </c>
      <c r="JL342" s="396" t="str">
        <f t="shared" si="922"/>
        <v/>
      </c>
      <c r="JM342" s="390" t="str">
        <f t="shared" si="923"/>
        <v/>
      </c>
      <c r="JN342" s="391" t="str">
        <f t="shared" si="924"/>
        <v/>
      </c>
      <c r="JO342" s="392" t="str">
        <f t="shared" si="925"/>
        <v/>
      </c>
      <c r="JP342" s="393" t="str">
        <f t="shared" si="926"/>
        <v/>
      </c>
      <c r="JQ342" s="394" t="str">
        <f t="shared" si="927"/>
        <v/>
      </c>
      <c r="JR342" s="386" t="str">
        <f t="shared" si="928"/>
        <v/>
      </c>
      <c r="JS342" s="395"/>
      <c r="JT342" s="420" t="s">
        <v>292</v>
      </c>
      <c r="JU342" s="387" t="str">
        <f t="shared" si="1169"/>
        <v/>
      </c>
      <c r="JV342" s="388" t="str">
        <f t="shared" si="1170"/>
        <v/>
      </c>
      <c r="JW342" s="419" t="str">
        <f t="shared" si="1171"/>
        <v/>
      </c>
      <c r="JX342" s="396" t="str">
        <f t="shared" si="1172"/>
        <v/>
      </c>
      <c r="JY342" s="390" t="str">
        <f t="shared" si="1173"/>
        <v/>
      </c>
      <c r="JZ342" s="391" t="str">
        <f t="shared" si="1174"/>
        <v/>
      </c>
      <c r="KA342" s="392" t="str">
        <f t="shared" si="1175"/>
        <v/>
      </c>
      <c r="KB342" s="393" t="str">
        <f t="shared" si="1176"/>
        <v/>
      </c>
      <c r="KC342" s="394" t="str">
        <f t="shared" si="1177"/>
        <v/>
      </c>
      <c r="KD342" s="386" t="str">
        <f t="shared" si="1178"/>
        <v/>
      </c>
      <c r="KE342" s="395"/>
      <c r="KG342" s="387" t="str">
        <f t="shared" si="1160"/>
        <v/>
      </c>
      <c r="KH342" s="388" t="str">
        <f t="shared" si="1161"/>
        <v/>
      </c>
      <c r="KI342" s="419" t="str">
        <f t="shared" si="1162"/>
        <v/>
      </c>
      <c r="KJ342" s="396" t="str">
        <f t="shared" si="1163"/>
        <v/>
      </c>
      <c r="KK342" s="390" t="str">
        <f t="shared" si="1164"/>
        <v/>
      </c>
      <c r="KL342" s="391" t="str">
        <f t="shared" si="1179"/>
        <v/>
      </c>
      <c r="KM342" s="392" t="str">
        <f t="shared" si="1165"/>
        <v/>
      </c>
      <c r="KN342" s="393" t="str">
        <f t="shared" si="1166"/>
        <v/>
      </c>
      <c r="KO342" s="394" t="str">
        <f t="shared" si="1167"/>
        <v/>
      </c>
      <c r="KP342" s="386" t="str">
        <f t="shared" si="1168"/>
        <v/>
      </c>
      <c r="KQ342" s="395"/>
    </row>
    <row r="343" spans="1:303" ht="13.5" customHeight="1">
      <c r="A343" s="385"/>
      <c r="E343" s="404"/>
      <c r="F343" s="399"/>
      <c r="G343" s="396"/>
      <c r="H343" s="397"/>
      <c r="I343" s="400"/>
      <c r="J343" s="403"/>
      <c r="K343" s="401"/>
      <c r="L343" s="393"/>
      <c r="M343" s="402"/>
      <c r="O343" s="397"/>
      <c r="Q343" s="404"/>
      <c r="R343" s="399"/>
      <c r="S343" s="396"/>
      <c r="T343" s="397"/>
      <c r="U343" s="400"/>
      <c r="V343" s="403"/>
      <c r="W343" s="401"/>
      <c r="X343" s="393"/>
      <c r="Y343" s="402"/>
      <c r="AA343" s="397"/>
      <c r="AC343" s="404"/>
      <c r="AD343" s="399"/>
      <c r="AE343" s="396"/>
      <c r="AF343" s="397"/>
      <c r="AG343" s="400"/>
      <c r="AH343" s="403"/>
      <c r="AI343" s="401"/>
      <c r="AJ343" s="393"/>
      <c r="AK343" s="402"/>
      <c r="AL343" s="386"/>
      <c r="AM343" s="397"/>
      <c r="AN343" s="386"/>
      <c r="AO343" s="404"/>
      <c r="AP343" s="399"/>
      <c r="AQ343" s="396"/>
      <c r="AR343" s="397"/>
      <c r="AS343" s="400"/>
      <c r="AT343" s="403"/>
      <c r="AU343" s="401"/>
      <c r="AV343" s="393"/>
      <c r="AW343" s="402"/>
      <c r="AX343" s="386"/>
      <c r="AY343" s="397"/>
      <c r="AZ343" s="386"/>
      <c r="BA343" s="404"/>
      <c r="BB343" s="399"/>
      <c r="BC343" s="396"/>
      <c r="BD343" s="397"/>
      <c r="BE343" s="400"/>
      <c r="BF343" s="403"/>
      <c r="BG343" s="401"/>
      <c r="BH343" s="393"/>
      <c r="BI343" s="402"/>
      <c r="BJ343" s="386"/>
      <c r="BK343" s="397"/>
      <c r="BL343" s="386"/>
      <c r="BM343" s="404"/>
      <c r="BN343" s="399"/>
      <c r="BO343" s="396"/>
      <c r="BP343" s="397"/>
      <c r="BQ343" s="400"/>
      <c r="BR343" s="403"/>
      <c r="BS343" s="401"/>
      <c r="BT343" s="393"/>
      <c r="BU343" s="402"/>
      <c r="BV343" s="386"/>
      <c r="BW343" s="397"/>
      <c r="BX343" s="386"/>
      <c r="BY343" s="404"/>
      <c r="BZ343" s="399"/>
      <c r="CA343" s="396"/>
      <c r="CB343" s="397"/>
      <c r="CC343" s="400"/>
      <c r="CD343" s="403"/>
      <c r="CE343" s="401"/>
      <c r="CF343" s="393"/>
      <c r="CG343" s="402"/>
      <c r="CH343" s="386"/>
      <c r="CI343" s="397"/>
      <c r="CJ343" s="386"/>
      <c r="CK343" s="404"/>
      <c r="CL343" s="399"/>
      <c r="CM343" s="396"/>
      <c r="CN343" s="397"/>
      <c r="CO343" s="400"/>
      <c r="CP343" s="403"/>
      <c r="CQ343" s="401"/>
      <c r="CR343" s="393"/>
      <c r="CS343" s="402"/>
      <c r="CT343" s="386"/>
      <c r="CU343" s="397"/>
      <c r="CV343" s="386"/>
      <c r="CW343" s="404"/>
      <c r="CX343" s="399"/>
      <c r="CY343" s="396"/>
      <c r="CZ343" s="397"/>
      <c r="DA343" s="400"/>
      <c r="DB343" s="403"/>
      <c r="DC343" s="401"/>
      <c r="DD343" s="393"/>
      <c r="DE343" s="402"/>
      <c r="DF343" s="386"/>
      <c r="DG343" s="397"/>
      <c r="DH343" s="386"/>
      <c r="DI343" s="404"/>
      <c r="DJ343" s="399"/>
      <c r="DK343" s="396"/>
      <c r="DL343" s="397"/>
      <c r="DM343" s="400"/>
      <c r="DN343" s="403"/>
      <c r="DO343" s="401"/>
      <c r="DP343" s="393"/>
      <c r="DQ343" s="402"/>
      <c r="DR343" s="386"/>
      <c r="DS343" s="397"/>
      <c r="DT343" s="386"/>
      <c r="DU343" s="404"/>
      <c r="DV343" s="399"/>
      <c r="DW343" s="396"/>
      <c r="DX343" s="397"/>
      <c r="DY343" s="400"/>
      <c r="DZ343" s="403"/>
      <c r="EA343" s="401"/>
      <c r="EB343" s="393"/>
      <c r="EC343" s="402"/>
      <c r="ED343" s="386"/>
      <c r="EE343" s="397"/>
      <c r="EF343" s="386"/>
      <c r="EG343" s="404"/>
      <c r="EH343" s="399"/>
      <c r="EI343" s="396"/>
      <c r="EJ343" s="397"/>
      <c r="EK343" s="400"/>
      <c r="EL343" s="403"/>
      <c r="EM343" s="401"/>
      <c r="EN343" s="393"/>
      <c r="EO343" s="402"/>
      <c r="EP343" s="386"/>
      <c r="EQ343" s="397"/>
      <c r="ER343" s="386"/>
      <c r="ES343" s="404"/>
      <c r="ET343" s="399"/>
      <c r="EU343" s="396"/>
      <c r="EV343" s="397"/>
      <c r="EW343" s="400"/>
      <c r="EX343" s="403"/>
      <c r="EY343" s="401"/>
      <c r="EZ343" s="393"/>
      <c r="FA343" s="402"/>
      <c r="FB343" s="386"/>
      <c r="FC343" s="397"/>
      <c r="FD343" s="386"/>
      <c r="FE343" s="404"/>
      <c r="FF343" s="399"/>
      <c r="FG343" s="396"/>
      <c r="FH343" s="397"/>
      <c r="FI343" s="400"/>
      <c r="FJ343" s="403"/>
      <c r="FK343" s="401"/>
      <c r="FL343" s="393"/>
      <c r="FM343" s="402"/>
      <c r="FN343" s="386"/>
      <c r="FO343" s="397"/>
      <c r="FP343" s="386"/>
      <c r="FQ343" s="404"/>
      <c r="FR343" s="399"/>
      <c r="FS343" s="396"/>
      <c r="FT343" s="397"/>
      <c r="FU343" s="400"/>
      <c r="FV343" s="403"/>
      <c r="FW343" s="401"/>
      <c r="FX343" s="393"/>
      <c r="FY343" s="402"/>
      <c r="FZ343" s="386"/>
      <c r="GA343" s="397"/>
      <c r="GB343" s="386"/>
      <c r="GC343" s="404"/>
      <c r="GD343" s="399"/>
      <c r="GE343" s="396"/>
      <c r="GF343" s="397"/>
      <c r="GG343" s="400"/>
      <c r="GH343" s="403"/>
      <c r="GI343" s="401"/>
      <c r="GJ343" s="393"/>
      <c r="GK343" s="402"/>
      <c r="GL343" s="386"/>
      <c r="GM343" s="397"/>
      <c r="GN343" s="386"/>
      <c r="GO343" s="404"/>
      <c r="GP343" s="399"/>
      <c r="GQ343" s="396"/>
      <c r="GR343" s="397"/>
      <c r="GS343" s="400"/>
      <c r="GT343" s="403"/>
      <c r="GU343" s="401"/>
      <c r="GV343" s="393"/>
      <c r="GW343" s="402"/>
      <c r="GX343" s="386"/>
      <c r="GY343" s="397"/>
      <c r="GZ343" s="386"/>
      <c r="HA343" s="404"/>
      <c r="HB343" s="399"/>
      <c r="HC343" s="396"/>
      <c r="HD343" s="397"/>
      <c r="HE343" s="400"/>
      <c r="HF343" s="403"/>
      <c r="HG343" s="401"/>
      <c r="HH343" s="393"/>
      <c r="HI343" s="402"/>
      <c r="HJ343" s="386"/>
      <c r="HK343" s="397"/>
      <c r="HL343" s="386"/>
      <c r="HM343" s="387" t="s">
        <v>292</v>
      </c>
      <c r="HN343" s="388" t="s">
        <v>292</v>
      </c>
      <c r="HO343" s="396"/>
      <c r="HP343" s="389"/>
      <c r="HQ343" s="390" t="s">
        <v>292</v>
      </c>
      <c r="HR343" s="391" t="s">
        <v>292</v>
      </c>
      <c r="HS343" s="392" t="s">
        <v>292</v>
      </c>
      <c r="HT343" s="393" t="s">
        <v>292</v>
      </c>
      <c r="HU343" s="394" t="s">
        <v>292</v>
      </c>
      <c r="HV343" s="386" t="s">
        <v>292</v>
      </c>
      <c r="HW343" s="395"/>
      <c r="HY343" s="387" t="s">
        <v>292</v>
      </c>
      <c r="HZ343" s="388" t="s">
        <v>292</v>
      </c>
      <c r="IA343" s="396"/>
      <c r="IB343" s="389"/>
      <c r="IC343" s="390" t="s">
        <v>292</v>
      </c>
      <c r="ID343" s="391" t="s">
        <v>292</v>
      </c>
      <c r="IE343" s="392" t="s">
        <v>292</v>
      </c>
      <c r="IF343" s="393" t="s">
        <v>292</v>
      </c>
      <c r="IG343" s="394" t="s">
        <v>292</v>
      </c>
      <c r="IH343" s="386" t="s">
        <v>292</v>
      </c>
      <c r="II343" s="395"/>
      <c r="IK343" s="387" t="s">
        <v>292</v>
      </c>
      <c r="IL343" s="388" t="s">
        <v>292</v>
      </c>
      <c r="IM343" s="396"/>
      <c r="IN343" s="389"/>
      <c r="IO343" s="390" t="s">
        <v>292</v>
      </c>
      <c r="IP343" s="391" t="s">
        <v>292</v>
      </c>
      <c r="IQ343" s="392" t="s">
        <v>292</v>
      </c>
      <c r="IR343" s="393" t="s">
        <v>292</v>
      </c>
      <c r="IS343" s="394" t="s">
        <v>292</v>
      </c>
      <c r="IT343" s="386" t="s">
        <v>292</v>
      </c>
      <c r="IU343" s="395"/>
      <c r="IV343" s="364" t="s">
        <v>292</v>
      </c>
      <c r="IW343" s="387" t="str">
        <f t="shared" si="1180"/>
        <v/>
      </c>
      <c r="IX343" s="388" t="str">
        <f t="shared" si="1181"/>
        <v/>
      </c>
      <c r="IY343" s="419" t="str">
        <f t="shared" si="1186"/>
        <v/>
      </c>
      <c r="IZ343" s="396" t="str">
        <f t="shared" si="1187"/>
        <v/>
      </c>
      <c r="JA343" s="390" t="str">
        <f t="shared" si="1182"/>
        <v/>
      </c>
      <c r="JB343" s="391" t="str">
        <f t="shared" si="1188"/>
        <v/>
      </c>
      <c r="JC343" s="392" t="str">
        <f t="shared" si="1183"/>
        <v/>
      </c>
      <c r="JD343" s="393" t="str">
        <f t="shared" si="1184"/>
        <v/>
      </c>
      <c r="JE343" s="394" t="str">
        <f t="shared" si="1059"/>
        <v/>
      </c>
      <c r="JF343" s="386" t="str">
        <f t="shared" si="1185"/>
        <v/>
      </c>
      <c r="JG343" s="395"/>
      <c r="JH343" s="420" t="s">
        <v>292</v>
      </c>
      <c r="JI343" s="387" t="str">
        <f t="shared" si="919"/>
        <v/>
      </c>
      <c r="JJ343" s="388" t="str">
        <f t="shared" si="920"/>
        <v/>
      </c>
      <c r="JK343" s="419" t="str">
        <f t="shared" si="921"/>
        <v/>
      </c>
      <c r="JL343" s="396" t="str">
        <f t="shared" si="922"/>
        <v/>
      </c>
      <c r="JM343" s="390" t="str">
        <f t="shared" si="923"/>
        <v/>
      </c>
      <c r="JN343" s="391" t="str">
        <f t="shared" si="924"/>
        <v/>
      </c>
      <c r="JO343" s="392" t="str">
        <f t="shared" si="925"/>
        <v/>
      </c>
      <c r="JP343" s="393" t="str">
        <f t="shared" si="926"/>
        <v/>
      </c>
      <c r="JQ343" s="394" t="str">
        <f t="shared" si="927"/>
        <v/>
      </c>
      <c r="JR343" s="386" t="str">
        <f t="shared" si="928"/>
        <v/>
      </c>
      <c r="JS343" s="395"/>
      <c r="JT343" s="420" t="s">
        <v>292</v>
      </c>
      <c r="JU343" s="387" t="str">
        <f t="shared" si="1169"/>
        <v/>
      </c>
      <c r="JV343" s="388" t="str">
        <f t="shared" si="1170"/>
        <v/>
      </c>
      <c r="JW343" s="419" t="str">
        <f t="shared" si="1171"/>
        <v/>
      </c>
      <c r="JX343" s="396" t="str">
        <f t="shared" si="1172"/>
        <v/>
      </c>
      <c r="JY343" s="390" t="str">
        <f t="shared" si="1173"/>
        <v/>
      </c>
      <c r="JZ343" s="391" t="str">
        <f t="shared" si="1174"/>
        <v/>
      </c>
      <c r="KA343" s="392" t="str">
        <f t="shared" si="1175"/>
        <v/>
      </c>
      <c r="KB343" s="393" t="str">
        <f t="shared" si="1176"/>
        <v/>
      </c>
      <c r="KC343" s="394" t="str">
        <f t="shared" si="1177"/>
        <v/>
      </c>
      <c r="KD343" s="386" t="str">
        <f t="shared" si="1178"/>
        <v/>
      </c>
      <c r="KE343" s="395"/>
      <c r="KG343" s="387" t="str">
        <f t="shared" si="1160"/>
        <v/>
      </c>
      <c r="KH343" s="388" t="str">
        <f t="shared" si="1161"/>
        <v/>
      </c>
      <c r="KI343" s="419" t="str">
        <f t="shared" si="1162"/>
        <v/>
      </c>
      <c r="KJ343" s="396" t="str">
        <f t="shared" si="1163"/>
        <v/>
      </c>
      <c r="KK343" s="390" t="str">
        <f t="shared" si="1164"/>
        <v/>
      </c>
      <c r="KL343" s="391" t="str">
        <f t="shared" si="1179"/>
        <v/>
      </c>
      <c r="KM343" s="392" t="str">
        <f t="shared" si="1165"/>
        <v/>
      </c>
      <c r="KN343" s="393" t="str">
        <f t="shared" si="1166"/>
        <v/>
      </c>
      <c r="KO343" s="394" t="str">
        <f t="shared" si="1167"/>
        <v/>
      </c>
      <c r="KP343" s="386" t="str">
        <f t="shared" si="1168"/>
        <v/>
      </c>
      <c r="KQ343" s="395"/>
    </row>
    <row r="344" spans="1:303" ht="13.5" customHeight="1">
      <c r="A344" s="385"/>
      <c r="E344" s="404"/>
      <c r="F344" s="399"/>
      <c r="G344" s="396"/>
      <c r="H344" s="397"/>
      <c r="I344" s="400"/>
      <c r="J344" s="403"/>
      <c r="K344" s="401"/>
      <c r="L344" s="393"/>
      <c r="M344" s="402"/>
      <c r="O344" s="397"/>
      <c r="Q344" s="404"/>
      <c r="R344" s="399"/>
      <c r="S344" s="396"/>
      <c r="T344" s="397"/>
      <c r="U344" s="400"/>
      <c r="V344" s="403"/>
      <c r="W344" s="401"/>
      <c r="X344" s="393"/>
      <c r="Y344" s="402"/>
      <c r="AA344" s="397"/>
      <c r="AC344" s="404"/>
      <c r="AD344" s="399"/>
      <c r="AE344" s="396"/>
      <c r="AF344" s="397"/>
      <c r="AG344" s="400"/>
      <c r="AH344" s="403"/>
      <c r="AI344" s="401"/>
      <c r="AJ344" s="393"/>
      <c r="AK344" s="402"/>
      <c r="AL344" s="386"/>
      <c r="AM344" s="397"/>
      <c r="AN344" s="386"/>
      <c r="AO344" s="404"/>
      <c r="AP344" s="399"/>
      <c r="AQ344" s="396"/>
      <c r="AR344" s="397"/>
      <c r="AS344" s="400"/>
      <c r="AT344" s="403"/>
      <c r="AU344" s="401"/>
      <c r="AV344" s="393"/>
      <c r="AW344" s="402"/>
      <c r="AX344" s="386"/>
      <c r="AY344" s="397"/>
      <c r="AZ344" s="386"/>
      <c r="BA344" s="404"/>
      <c r="BB344" s="399"/>
      <c r="BC344" s="396"/>
      <c r="BD344" s="397"/>
      <c r="BE344" s="400"/>
      <c r="BF344" s="403"/>
      <c r="BG344" s="401"/>
      <c r="BH344" s="393"/>
      <c r="BI344" s="402"/>
      <c r="BJ344" s="386"/>
      <c r="BK344" s="397"/>
      <c r="BL344" s="386"/>
      <c r="BM344" s="404"/>
      <c r="BN344" s="399"/>
      <c r="BO344" s="396"/>
      <c r="BP344" s="397"/>
      <c r="BQ344" s="400"/>
      <c r="BR344" s="403"/>
      <c r="BS344" s="401"/>
      <c r="BT344" s="393"/>
      <c r="BU344" s="402"/>
      <c r="BV344" s="386"/>
      <c r="BW344" s="397"/>
      <c r="BX344" s="386"/>
      <c r="BY344" s="404"/>
      <c r="BZ344" s="399"/>
      <c r="CA344" s="396"/>
      <c r="CB344" s="397"/>
      <c r="CC344" s="400"/>
      <c r="CD344" s="403"/>
      <c r="CE344" s="401"/>
      <c r="CF344" s="393"/>
      <c r="CG344" s="402"/>
      <c r="CH344" s="386"/>
      <c r="CI344" s="397"/>
      <c r="CJ344" s="386"/>
      <c r="CK344" s="404"/>
      <c r="CL344" s="399"/>
      <c r="CM344" s="396"/>
      <c r="CN344" s="397"/>
      <c r="CO344" s="400"/>
      <c r="CP344" s="403"/>
      <c r="CQ344" s="401"/>
      <c r="CR344" s="393"/>
      <c r="CS344" s="402"/>
      <c r="CT344" s="386"/>
      <c r="CU344" s="397"/>
      <c r="CV344" s="386"/>
      <c r="CW344" s="404"/>
      <c r="CX344" s="399"/>
      <c r="CY344" s="396"/>
      <c r="CZ344" s="397"/>
      <c r="DA344" s="400"/>
      <c r="DB344" s="403"/>
      <c r="DC344" s="401"/>
      <c r="DD344" s="393"/>
      <c r="DE344" s="402"/>
      <c r="DF344" s="386"/>
      <c r="DG344" s="397"/>
      <c r="DH344" s="386"/>
      <c r="DI344" s="404"/>
      <c r="DJ344" s="399"/>
      <c r="DK344" s="396"/>
      <c r="DL344" s="397"/>
      <c r="DM344" s="400"/>
      <c r="DN344" s="403"/>
      <c r="DO344" s="401"/>
      <c r="DP344" s="393"/>
      <c r="DQ344" s="402"/>
      <c r="DR344" s="386"/>
      <c r="DS344" s="397"/>
      <c r="DT344" s="386"/>
      <c r="DU344" s="404"/>
      <c r="DV344" s="399"/>
      <c r="DW344" s="396"/>
      <c r="DX344" s="397"/>
      <c r="DY344" s="400"/>
      <c r="DZ344" s="403"/>
      <c r="EA344" s="401"/>
      <c r="EB344" s="393"/>
      <c r="EC344" s="402"/>
      <c r="ED344" s="386"/>
      <c r="EE344" s="397"/>
      <c r="EF344" s="386"/>
      <c r="EG344" s="404"/>
      <c r="EH344" s="399"/>
      <c r="EI344" s="396"/>
      <c r="EJ344" s="397"/>
      <c r="EK344" s="400"/>
      <c r="EL344" s="403"/>
      <c r="EM344" s="401"/>
      <c r="EN344" s="393"/>
      <c r="EO344" s="402"/>
      <c r="EP344" s="386"/>
      <c r="EQ344" s="397"/>
      <c r="ER344" s="386"/>
      <c r="ES344" s="404"/>
      <c r="ET344" s="399"/>
      <c r="EU344" s="396"/>
      <c r="EV344" s="397"/>
      <c r="EW344" s="400"/>
      <c r="EX344" s="403"/>
      <c r="EY344" s="401"/>
      <c r="EZ344" s="393"/>
      <c r="FA344" s="402"/>
      <c r="FB344" s="386"/>
      <c r="FC344" s="397"/>
      <c r="FD344" s="386"/>
      <c r="FE344" s="404"/>
      <c r="FF344" s="399"/>
      <c r="FG344" s="396"/>
      <c r="FH344" s="397"/>
      <c r="FI344" s="400"/>
      <c r="FJ344" s="403"/>
      <c r="FK344" s="401"/>
      <c r="FL344" s="393"/>
      <c r="FM344" s="402"/>
      <c r="FN344" s="386"/>
      <c r="FO344" s="397"/>
      <c r="FP344" s="386"/>
      <c r="FQ344" s="404"/>
      <c r="FR344" s="399"/>
      <c r="FS344" s="396"/>
      <c r="FT344" s="397"/>
      <c r="FU344" s="400"/>
      <c r="FV344" s="403"/>
      <c r="FW344" s="401"/>
      <c r="FX344" s="393"/>
      <c r="FY344" s="402"/>
      <c r="FZ344" s="386"/>
      <c r="GA344" s="397"/>
      <c r="GB344" s="386"/>
      <c r="GC344" s="404"/>
      <c r="GD344" s="399"/>
      <c r="GE344" s="396"/>
      <c r="GF344" s="397"/>
      <c r="GG344" s="400"/>
      <c r="GH344" s="403"/>
      <c r="GI344" s="401"/>
      <c r="GJ344" s="393"/>
      <c r="GK344" s="402"/>
      <c r="GL344" s="386"/>
      <c r="GM344" s="397"/>
      <c r="GN344" s="386"/>
      <c r="GO344" s="404"/>
      <c r="GP344" s="399"/>
      <c r="GQ344" s="396"/>
      <c r="GR344" s="397"/>
      <c r="GS344" s="400"/>
      <c r="GT344" s="403"/>
      <c r="GU344" s="401"/>
      <c r="GV344" s="393"/>
      <c r="GW344" s="402"/>
      <c r="GX344" s="386"/>
      <c r="GY344" s="397"/>
      <c r="GZ344" s="386"/>
      <c r="HA344" s="404"/>
      <c r="HB344" s="399"/>
      <c r="HC344" s="396"/>
      <c r="HD344" s="397"/>
      <c r="HE344" s="400"/>
      <c r="HF344" s="403"/>
      <c r="HG344" s="401"/>
      <c r="HH344" s="393"/>
      <c r="HI344" s="402"/>
      <c r="HJ344" s="386"/>
      <c r="HK344" s="397"/>
      <c r="HL344" s="386"/>
      <c r="HM344" s="387" t="s">
        <v>292</v>
      </c>
      <c r="HN344" s="388" t="s">
        <v>292</v>
      </c>
      <c r="HO344" s="396"/>
      <c r="HP344" s="389"/>
      <c r="HQ344" s="390" t="s">
        <v>292</v>
      </c>
      <c r="HR344" s="391" t="s">
        <v>292</v>
      </c>
      <c r="HS344" s="392" t="s">
        <v>292</v>
      </c>
      <c r="HT344" s="393" t="s">
        <v>292</v>
      </c>
      <c r="HU344" s="394" t="s">
        <v>292</v>
      </c>
      <c r="HV344" s="386" t="s">
        <v>292</v>
      </c>
      <c r="HW344" s="395"/>
      <c r="HY344" s="387" t="s">
        <v>292</v>
      </c>
      <c r="HZ344" s="388" t="s">
        <v>292</v>
      </c>
      <c r="IA344" s="396"/>
      <c r="IB344" s="389"/>
      <c r="IC344" s="390" t="s">
        <v>292</v>
      </c>
      <c r="ID344" s="391" t="s">
        <v>292</v>
      </c>
      <c r="IE344" s="392" t="s">
        <v>292</v>
      </c>
      <c r="IF344" s="393" t="s">
        <v>292</v>
      </c>
      <c r="IG344" s="394" t="s">
        <v>292</v>
      </c>
      <c r="IH344" s="386" t="s">
        <v>292</v>
      </c>
      <c r="II344" s="395"/>
      <c r="IK344" s="387" t="s">
        <v>292</v>
      </c>
      <c r="IL344" s="388" t="s">
        <v>292</v>
      </c>
      <c r="IM344" s="396"/>
      <c r="IN344" s="389"/>
      <c r="IO344" s="390" t="s">
        <v>292</v>
      </c>
      <c r="IP344" s="391" t="s">
        <v>292</v>
      </c>
      <c r="IQ344" s="392" t="s">
        <v>292</v>
      </c>
      <c r="IR344" s="393" t="s">
        <v>292</v>
      </c>
      <c r="IS344" s="394" t="s">
        <v>292</v>
      </c>
      <c r="IT344" s="386" t="s">
        <v>292</v>
      </c>
      <c r="IU344" s="395"/>
      <c r="IV344" s="364" t="s">
        <v>292</v>
      </c>
      <c r="IW344" s="387" t="str">
        <f t="shared" si="1180"/>
        <v/>
      </c>
      <c r="IX344" s="388" t="str">
        <f t="shared" si="1181"/>
        <v/>
      </c>
      <c r="IY344" s="419" t="str">
        <f t="shared" si="1186"/>
        <v/>
      </c>
      <c r="IZ344" s="396" t="str">
        <f t="shared" si="1187"/>
        <v/>
      </c>
      <c r="JA344" s="390" t="str">
        <f t="shared" si="1182"/>
        <v/>
      </c>
      <c r="JB344" s="391" t="str">
        <f t="shared" si="1188"/>
        <v/>
      </c>
      <c r="JC344" s="392" t="str">
        <f t="shared" si="1183"/>
        <v/>
      </c>
      <c r="JD344" s="393" t="str">
        <f t="shared" si="1184"/>
        <v/>
      </c>
      <c r="JE344" s="394" t="str">
        <f t="shared" si="1059"/>
        <v/>
      </c>
      <c r="JF344" s="386" t="str">
        <f t="shared" si="1185"/>
        <v/>
      </c>
      <c r="JG344" s="395"/>
      <c r="JH344" s="420" t="s">
        <v>292</v>
      </c>
      <c r="JI344" s="387" t="str">
        <f t="shared" si="919"/>
        <v/>
      </c>
      <c r="JJ344" s="388" t="str">
        <f t="shared" si="920"/>
        <v/>
      </c>
      <c r="JK344" s="419" t="str">
        <f t="shared" si="921"/>
        <v/>
      </c>
      <c r="JL344" s="396" t="str">
        <f t="shared" si="922"/>
        <v/>
      </c>
      <c r="JM344" s="390" t="str">
        <f t="shared" si="923"/>
        <v/>
      </c>
      <c r="JN344" s="391" t="str">
        <f t="shared" si="924"/>
        <v/>
      </c>
      <c r="JO344" s="392" t="str">
        <f t="shared" si="925"/>
        <v/>
      </c>
      <c r="JP344" s="393" t="str">
        <f t="shared" si="926"/>
        <v/>
      </c>
      <c r="JQ344" s="394" t="str">
        <f t="shared" si="927"/>
        <v/>
      </c>
      <c r="JR344" s="386" t="str">
        <f t="shared" si="928"/>
        <v/>
      </c>
      <c r="JS344" s="395"/>
      <c r="JT344" s="420" t="s">
        <v>292</v>
      </c>
      <c r="JU344" s="387" t="str">
        <f t="shared" si="1169"/>
        <v/>
      </c>
      <c r="JV344" s="388" t="str">
        <f t="shared" si="1170"/>
        <v/>
      </c>
      <c r="JW344" s="419" t="str">
        <f t="shared" si="1171"/>
        <v/>
      </c>
      <c r="JX344" s="396" t="str">
        <f t="shared" si="1172"/>
        <v/>
      </c>
      <c r="JY344" s="390" t="str">
        <f t="shared" si="1173"/>
        <v/>
      </c>
      <c r="JZ344" s="391" t="str">
        <f t="shared" si="1174"/>
        <v/>
      </c>
      <c r="KA344" s="392" t="str">
        <f t="shared" si="1175"/>
        <v/>
      </c>
      <c r="KB344" s="393" t="str">
        <f t="shared" si="1176"/>
        <v/>
      </c>
      <c r="KC344" s="394" t="str">
        <f t="shared" si="1177"/>
        <v/>
      </c>
      <c r="KD344" s="386" t="str">
        <f t="shared" si="1178"/>
        <v/>
      </c>
      <c r="KE344" s="395"/>
      <c r="KG344" s="387" t="str">
        <f t="shared" si="1160"/>
        <v/>
      </c>
      <c r="KH344" s="388" t="str">
        <f t="shared" si="1161"/>
        <v/>
      </c>
      <c r="KI344" s="419" t="str">
        <f t="shared" si="1162"/>
        <v/>
      </c>
      <c r="KJ344" s="396" t="str">
        <f t="shared" si="1163"/>
        <v/>
      </c>
      <c r="KK344" s="390" t="str">
        <f t="shared" si="1164"/>
        <v/>
      </c>
      <c r="KL344" s="391" t="str">
        <f t="shared" si="1179"/>
        <v/>
      </c>
      <c r="KM344" s="392" t="str">
        <f t="shared" si="1165"/>
        <v/>
      </c>
      <c r="KN344" s="393" t="str">
        <f t="shared" si="1166"/>
        <v/>
      </c>
      <c r="KO344" s="394" t="str">
        <f t="shared" si="1167"/>
        <v/>
      </c>
      <c r="KP344" s="386" t="str">
        <f t="shared" si="1168"/>
        <v/>
      </c>
      <c r="KQ344" s="395"/>
    </row>
    <row r="345" spans="1:303" ht="13.5" customHeight="1">
      <c r="A345" s="385"/>
      <c r="E345" s="404"/>
      <c r="F345" s="399"/>
      <c r="G345" s="396"/>
      <c r="H345" s="397"/>
      <c r="I345" s="400"/>
      <c r="J345" s="403"/>
      <c r="K345" s="401"/>
      <c r="L345" s="393"/>
      <c r="M345" s="402"/>
      <c r="O345" s="397"/>
      <c r="Q345" s="404"/>
      <c r="R345" s="399"/>
      <c r="S345" s="396"/>
      <c r="T345" s="397"/>
      <c r="U345" s="400"/>
      <c r="V345" s="403"/>
      <c r="W345" s="401"/>
      <c r="X345" s="393"/>
      <c r="Y345" s="402"/>
      <c r="AA345" s="397"/>
      <c r="AC345" s="404"/>
      <c r="AD345" s="399"/>
      <c r="AE345" s="396"/>
      <c r="AF345" s="397"/>
      <c r="AG345" s="400"/>
      <c r="AH345" s="403"/>
      <c r="AI345" s="401"/>
      <c r="AJ345" s="393"/>
      <c r="AK345" s="402"/>
      <c r="AL345" s="386"/>
      <c r="AM345" s="397"/>
      <c r="AN345" s="386"/>
      <c r="AO345" s="404"/>
      <c r="AP345" s="399"/>
      <c r="AQ345" s="396"/>
      <c r="AR345" s="397"/>
      <c r="AS345" s="400"/>
      <c r="AT345" s="403"/>
      <c r="AU345" s="401"/>
      <c r="AV345" s="393"/>
      <c r="AW345" s="402"/>
      <c r="AX345" s="386"/>
      <c r="AY345" s="397"/>
      <c r="AZ345" s="386"/>
      <c r="BA345" s="404"/>
      <c r="BB345" s="399"/>
      <c r="BC345" s="396"/>
      <c r="BD345" s="397"/>
      <c r="BE345" s="400"/>
      <c r="BF345" s="403"/>
      <c r="BG345" s="401"/>
      <c r="BH345" s="393"/>
      <c r="BI345" s="402"/>
      <c r="BJ345" s="386"/>
      <c r="BK345" s="397"/>
      <c r="BL345" s="386"/>
      <c r="BM345" s="404"/>
      <c r="BN345" s="399"/>
      <c r="BO345" s="396"/>
      <c r="BP345" s="397"/>
      <c r="BQ345" s="400"/>
      <c r="BR345" s="403"/>
      <c r="BS345" s="401"/>
      <c r="BT345" s="393"/>
      <c r="BU345" s="402"/>
      <c r="BV345" s="386"/>
      <c r="BW345" s="397"/>
      <c r="BX345" s="386"/>
      <c r="BY345" s="404"/>
      <c r="BZ345" s="399"/>
      <c r="CA345" s="396"/>
      <c r="CB345" s="397"/>
      <c r="CC345" s="400"/>
      <c r="CD345" s="403"/>
      <c r="CE345" s="401"/>
      <c r="CF345" s="393"/>
      <c r="CG345" s="402"/>
      <c r="CH345" s="386"/>
      <c r="CI345" s="397"/>
      <c r="CJ345" s="386"/>
      <c r="CK345" s="404"/>
      <c r="CL345" s="399"/>
      <c r="CM345" s="396"/>
      <c r="CN345" s="397"/>
      <c r="CO345" s="400"/>
      <c r="CP345" s="403"/>
      <c r="CQ345" s="401"/>
      <c r="CR345" s="393"/>
      <c r="CS345" s="402"/>
      <c r="CT345" s="386"/>
      <c r="CU345" s="397"/>
      <c r="CV345" s="386"/>
      <c r="CW345" s="404"/>
      <c r="CX345" s="399"/>
      <c r="CY345" s="396"/>
      <c r="CZ345" s="397"/>
      <c r="DA345" s="400"/>
      <c r="DB345" s="403"/>
      <c r="DC345" s="401"/>
      <c r="DD345" s="393"/>
      <c r="DE345" s="402"/>
      <c r="DF345" s="386"/>
      <c r="DG345" s="397"/>
      <c r="DH345" s="386"/>
      <c r="DI345" s="404"/>
      <c r="DJ345" s="399"/>
      <c r="DK345" s="396"/>
      <c r="DL345" s="397"/>
      <c r="DM345" s="400"/>
      <c r="DN345" s="403"/>
      <c r="DO345" s="401"/>
      <c r="DP345" s="393"/>
      <c r="DQ345" s="402"/>
      <c r="DR345" s="386"/>
      <c r="DS345" s="397"/>
      <c r="DT345" s="386"/>
      <c r="DU345" s="404"/>
      <c r="DV345" s="399"/>
      <c r="DW345" s="396"/>
      <c r="DX345" s="397"/>
      <c r="DY345" s="400"/>
      <c r="DZ345" s="403"/>
      <c r="EA345" s="401"/>
      <c r="EB345" s="393"/>
      <c r="EC345" s="402"/>
      <c r="ED345" s="386"/>
      <c r="EE345" s="397"/>
      <c r="EF345" s="386"/>
      <c r="EG345" s="404"/>
      <c r="EH345" s="399"/>
      <c r="EI345" s="396"/>
      <c r="EJ345" s="397"/>
      <c r="EK345" s="400"/>
      <c r="EL345" s="403"/>
      <c r="EM345" s="401"/>
      <c r="EN345" s="393"/>
      <c r="EO345" s="402"/>
      <c r="EP345" s="386"/>
      <c r="EQ345" s="397"/>
      <c r="ER345" s="386"/>
      <c r="ES345" s="404"/>
      <c r="ET345" s="399"/>
      <c r="EU345" s="396"/>
      <c r="EV345" s="397"/>
      <c r="EW345" s="400"/>
      <c r="EX345" s="403"/>
      <c r="EY345" s="401"/>
      <c r="EZ345" s="393"/>
      <c r="FA345" s="402"/>
      <c r="FB345" s="386"/>
      <c r="FC345" s="397"/>
      <c r="FD345" s="386"/>
      <c r="FE345" s="404"/>
      <c r="FF345" s="399"/>
      <c r="FG345" s="396"/>
      <c r="FH345" s="397"/>
      <c r="FI345" s="400"/>
      <c r="FJ345" s="403"/>
      <c r="FK345" s="401"/>
      <c r="FL345" s="393"/>
      <c r="FM345" s="402"/>
      <c r="FN345" s="386"/>
      <c r="FO345" s="397"/>
      <c r="FP345" s="386"/>
      <c r="FQ345" s="404"/>
      <c r="FR345" s="399"/>
      <c r="FS345" s="396"/>
      <c r="FT345" s="397"/>
      <c r="FU345" s="400"/>
      <c r="FV345" s="403"/>
      <c r="FW345" s="401"/>
      <c r="FX345" s="393"/>
      <c r="FY345" s="402"/>
      <c r="FZ345" s="386"/>
      <c r="GA345" s="397"/>
      <c r="GB345" s="386"/>
      <c r="GC345" s="404"/>
      <c r="GD345" s="399"/>
      <c r="GE345" s="396"/>
      <c r="GF345" s="397"/>
      <c r="GG345" s="400"/>
      <c r="GH345" s="403"/>
      <c r="GI345" s="401"/>
      <c r="GJ345" s="393"/>
      <c r="GK345" s="402"/>
      <c r="GL345" s="386"/>
      <c r="GM345" s="397"/>
      <c r="GN345" s="386"/>
      <c r="GO345" s="404"/>
      <c r="GP345" s="399"/>
      <c r="GQ345" s="396"/>
      <c r="GR345" s="397"/>
      <c r="GS345" s="400"/>
      <c r="GT345" s="403"/>
      <c r="GU345" s="401"/>
      <c r="GV345" s="393"/>
      <c r="GW345" s="402"/>
      <c r="GX345" s="386"/>
      <c r="GY345" s="397"/>
      <c r="GZ345" s="386"/>
      <c r="HA345" s="404"/>
      <c r="HB345" s="399"/>
      <c r="HC345" s="396"/>
      <c r="HD345" s="397"/>
      <c r="HE345" s="400"/>
      <c r="HF345" s="403"/>
      <c r="HG345" s="401"/>
      <c r="HH345" s="393"/>
      <c r="HI345" s="402"/>
      <c r="HJ345" s="386"/>
      <c r="HK345" s="397"/>
      <c r="HL345" s="386"/>
      <c r="HM345" s="387" t="s">
        <v>292</v>
      </c>
      <c r="HN345" s="388" t="s">
        <v>292</v>
      </c>
      <c r="HO345" s="396"/>
      <c r="HP345" s="389"/>
      <c r="HQ345" s="390" t="s">
        <v>292</v>
      </c>
      <c r="HR345" s="391" t="s">
        <v>292</v>
      </c>
      <c r="HS345" s="392" t="s">
        <v>292</v>
      </c>
      <c r="HT345" s="393" t="s">
        <v>292</v>
      </c>
      <c r="HU345" s="394" t="s">
        <v>292</v>
      </c>
      <c r="HV345" s="386" t="s">
        <v>292</v>
      </c>
      <c r="HW345" s="395"/>
      <c r="HY345" s="387" t="s">
        <v>292</v>
      </c>
      <c r="HZ345" s="388" t="s">
        <v>292</v>
      </c>
      <c r="IA345" s="396"/>
      <c r="IB345" s="389"/>
      <c r="IC345" s="390" t="s">
        <v>292</v>
      </c>
      <c r="ID345" s="391" t="s">
        <v>292</v>
      </c>
      <c r="IE345" s="392" t="s">
        <v>292</v>
      </c>
      <c r="IF345" s="393" t="s">
        <v>292</v>
      </c>
      <c r="IG345" s="394" t="s">
        <v>292</v>
      </c>
      <c r="IH345" s="386" t="s">
        <v>292</v>
      </c>
      <c r="II345" s="395"/>
      <c r="IK345" s="387" t="s">
        <v>292</v>
      </c>
      <c r="IL345" s="388" t="s">
        <v>292</v>
      </c>
      <c r="IM345" s="396"/>
      <c r="IN345" s="389"/>
      <c r="IO345" s="390" t="s">
        <v>292</v>
      </c>
      <c r="IP345" s="391" t="s">
        <v>292</v>
      </c>
      <c r="IQ345" s="392" t="s">
        <v>292</v>
      </c>
      <c r="IR345" s="393" t="s">
        <v>292</v>
      </c>
      <c r="IS345" s="394" t="s">
        <v>292</v>
      </c>
      <c r="IT345" s="386" t="s">
        <v>292</v>
      </c>
      <c r="IU345" s="395"/>
      <c r="IV345" s="364" t="s">
        <v>292</v>
      </c>
      <c r="IW345" s="387" t="str">
        <f t="shared" si="1180"/>
        <v/>
      </c>
      <c r="IX345" s="388" t="str">
        <f t="shared" si="1181"/>
        <v/>
      </c>
      <c r="IY345" s="419" t="str">
        <f t="shared" si="1186"/>
        <v/>
      </c>
      <c r="IZ345" s="396" t="str">
        <f t="shared" si="1187"/>
        <v/>
      </c>
      <c r="JA345" s="390" t="str">
        <f t="shared" si="1182"/>
        <v/>
      </c>
      <c r="JB345" s="391" t="str">
        <f t="shared" si="1188"/>
        <v/>
      </c>
      <c r="JC345" s="392" t="str">
        <f t="shared" si="1183"/>
        <v/>
      </c>
      <c r="JD345" s="393" t="str">
        <f t="shared" si="1184"/>
        <v/>
      </c>
      <c r="JE345" s="394" t="str">
        <f t="shared" si="1059"/>
        <v/>
      </c>
      <c r="JF345" s="386" t="str">
        <f t="shared" si="1185"/>
        <v/>
      </c>
      <c r="JG345" s="395"/>
      <c r="JH345" s="420" t="s">
        <v>292</v>
      </c>
      <c r="JI345" s="387" t="str">
        <f t="shared" ref="JI345:JI346" si="1189">IF(JM345="","",JI$3)</f>
        <v/>
      </c>
      <c r="JJ345" s="388" t="str">
        <f t="shared" ref="JJ345:JJ346" si="1190">IF(JM345="","",JI$1)</f>
        <v/>
      </c>
      <c r="JK345" s="419"/>
      <c r="JL345" s="419"/>
      <c r="JM345" s="390" t="str">
        <f t="shared" ref="JM345:JM346" si="1191">IF(JT345="","",IF(ISNUMBER(SEARCH(":",JT345)),MID(JT345,FIND(":",JT345)+2,FIND("(",JT345)-FIND(":",JT345)-3),LEFT(JT345,FIND("(",JT345)-2)))</f>
        <v/>
      </c>
      <c r="JN345" s="391" t="str">
        <f t="shared" ref="JN345:JN346" si="1192">IF(JT345="","",MID(JT345,FIND("(",JT345)+1,4))</f>
        <v/>
      </c>
      <c r="JO345" s="392" t="str">
        <f t="shared" ref="JO345:JO346" si="1193">IF(ISNUMBER(SEARCH("*female*",JT345)),"female",IF(ISNUMBER(SEARCH("*male*",JT345)),"male",""))</f>
        <v/>
      </c>
      <c r="JP345" s="393" t="str">
        <f t="shared" ref="JP345:JP346" si="1194">IF(JT345="","",IF(ISERROR(MID(JT345,FIND("male,",JT345)+6,(FIND(")",JT345)-(FIND("male,",JT345)+6))))=TRUE,"missing/error",MID(JT345,FIND("male,",JT345)+6,(FIND(")",JT345)-(FIND("male,",JT345)+6)))))</f>
        <v/>
      </c>
      <c r="JQ345" s="394" t="str">
        <f t="shared" ref="JQ345:JQ346" si="1195">IF(JM345="","",(MID(JM345,(SEARCH("^^",SUBSTITUTE(JM345," ","^^",LEN(JM345)-LEN(SUBSTITUTE(JM345," ","")))))+1,99)&amp;"_"&amp;LEFT(JM345,FIND(" ",JM345)-1)&amp;"_"&amp;JN345))</f>
        <v/>
      </c>
      <c r="JR345" s="386" t="str">
        <f t="shared" ref="JR345:JR346" si="1196">IF(JT345="","",IF((LEN(JT345)-LEN(SUBSTITUTE(JT345,"male","")))/LEN("male")&gt;1,"!",IF(RIGHT(JT345,1)=")","",IF(RIGHT(JT345,2)=") ","",IF(RIGHT(JT345,2)=").","","!!")))))</f>
        <v/>
      </c>
      <c r="JS345" s="395"/>
      <c r="JT345" s="420"/>
      <c r="JU345" s="387" t="str">
        <f t="shared" ref="JU345:JU346" si="1197">IF(JY345="","",JU$3)</f>
        <v/>
      </c>
      <c r="JV345" s="388" t="str">
        <f t="shared" ref="JV345:JV346" si="1198">IF(JY345="","",JU$1)</f>
        <v/>
      </c>
      <c r="JW345" s="396"/>
      <c r="JX345" s="389"/>
      <c r="JY345" s="390" t="str">
        <f t="shared" ref="JY345:JY346" si="1199">IF(KF345="","",IF(ISNUMBER(SEARCH(":",KF345)),MID(KF345,FIND(":",KF345)+2,FIND("(",KF345)-FIND(":",KF345)-3),LEFT(KF345,FIND("(",KF345)-2)))</f>
        <v/>
      </c>
      <c r="JZ345" s="391" t="str">
        <f t="shared" ref="JZ345:JZ346" si="1200">IF(KF345="","",MID(KF345,FIND("(",KF345)+1,4))</f>
        <v/>
      </c>
      <c r="KA345" s="392" t="str">
        <f t="shared" ref="KA345:KA346" si="1201">IF(ISNUMBER(SEARCH("*female*",KF345)),"female",IF(ISNUMBER(SEARCH("*male*",KF345)),"male",""))</f>
        <v/>
      </c>
      <c r="KB345" s="393" t="str">
        <f t="shared" ref="KB345:KB346" si="1202">IF(KF345="","",IF(ISERROR(MID(KF345,FIND("male,",KF345)+6,(FIND(")",KF345)-(FIND("male,",KF345)+6))))=TRUE,"missing/error",MID(KF345,FIND("male,",KF345)+6,(FIND(")",KF345)-(FIND("male,",KF345)+6)))))</f>
        <v/>
      </c>
      <c r="KC345" s="394" t="str">
        <f t="shared" ref="KC345:KC346" si="1203">IF(JY345="","",(MID(JY345,(SEARCH("^^",SUBSTITUTE(JY345," ","^^",LEN(JY345)-LEN(SUBSTITUTE(JY345," ","")))))+1,99)&amp;"_"&amp;LEFT(JY345,FIND(" ",JY345)-1)&amp;"_"&amp;JZ345))</f>
        <v/>
      </c>
      <c r="KD345" s="386" t="str">
        <f t="shared" ref="KD345:KD346" si="1204">IF(KF345="","",IF((LEN(KF345)-LEN(SUBSTITUTE(KF345,"male","")))/LEN("male")&gt;1,"!",IF(RIGHT(KF345,1)=")","",IF(RIGHT(KF345,2)=") ","",IF(RIGHT(KF345,2)=").","","!!")))))</f>
        <v/>
      </c>
      <c r="KE345" s="395"/>
      <c r="KG345" s="387" t="str">
        <f t="shared" si="1160"/>
        <v/>
      </c>
      <c r="KH345" s="388" t="str">
        <f t="shared" si="1161"/>
        <v/>
      </c>
      <c r="KI345" s="396"/>
      <c r="KJ345" s="389"/>
      <c r="KK345" s="390" t="str">
        <f t="shared" si="1164"/>
        <v/>
      </c>
      <c r="KL345" s="391" t="str">
        <f t="shared" si="1179"/>
        <v/>
      </c>
      <c r="KM345" s="392" t="str">
        <f t="shared" si="1165"/>
        <v/>
      </c>
      <c r="KN345" s="393" t="str">
        <f t="shared" si="1166"/>
        <v/>
      </c>
      <c r="KO345" s="394" t="str">
        <f t="shared" si="1167"/>
        <v/>
      </c>
      <c r="KP345" s="386" t="str">
        <f t="shared" si="1168"/>
        <v/>
      </c>
      <c r="KQ345" s="395"/>
    </row>
    <row r="346" spans="1:303" ht="13.5" customHeight="1">
      <c r="A346" s="385"/>
      <c r="E346" s="405"/>
      <c r="F346" s="406"/>
      <c r="G346" s="396"/>
      <c r="H346" s="397"/>
      <c r="I346" s="407"/>
      <c r="J346" s="408"/>
      <c r="K346" s="409"/>
      <c r="L346" s="410"/>
      <c r="M346" s="411"/>
      <c r="O346" s="397"/>
      <c r="Q346" s="405"/>
      <c r="R346" s="406"/>
      <c r="S346" s="396"/>
      <c r="T346" s="397"/>
      <c r="U346" s="407"/>
      <c r="V346" s="408"/>
      <c r="W346" s="409"/>
      <c r="X346" s="410"/>
      <c r="Y346" s="411"/>
      <c r="AA346" s="397"/>
      <c r="AC346" s="405"/>
      <c r="AD346" s="406"/>
      <c r="AE346" s="396"/>
      <c r="AF346" s="397"/>
      <c r="AG346" s="407"/>
      <c r="AH346" s="408"/>
      <c r="AI346" s="409"/>
      <c r="AJ346" s="410"/>
      <c r="AK346" s="411"/>
      <c r="AL346" s="386"/>
      <c r="AM346" s="397"/>
      <c r="AN346" s="386"/>
      <c r="AO346" s="405"/>
      <c r="AP346" s="406"/>
      <c r="AQ346" s="396"/>
      <c r="AR346" s="397"/>
      <c r="AS346" s="407"/>
      <c r="AT346" s="408"/>
      <c r="AU346" s="409"/>
      <c r="AV346" s="410"/>
      <c r="AW346" s="411"/>
      <c r="AX346" s="386"/>
      <c r="AY346" s="397"/>
      <c r="AZ346" s="386"/>
      <c r="BA346" s="405"/>
      <c r="BB346" s="406"/>
      <c r="BC346" s="396"/>
      <c r="BD346" s="397"/>
      <c r="BE346" s="407"/>
      <c r="BF346" s="408"/>
      <c r="BG346" s="409"/>
      <c r="BH346" s="410"/>
      <c r="BI346" s="411"/>
      <c r="BJ346" s="386"/>
      <c r="BK346" s="397"/>
      <c r="BL346" s="386"/>
      <c r="BM346" s="405"/>
      <c r="BN346" s="406"/>
      <c r="BO346" s="396"/>
      <c r="BP346" s="397"/>
      <c r="BQ346" s="407"/>
      <c r="BR346" s="408"/>
      <c r="BS346" s="409"/>
      <c r="BT346" s="410"/>
      <c r="BU346" s="411"/>
      <c r="BV346" s="386"/>
      <c r="BW346" s="397"/>
      <c r="BX346" s="386"/>
      <c r="BY346" s="405"/>
      <c r="BZ346" s="406"/>
      <c r="CA346" s="396"/>
      <c r="CB346" s="397"/>
      <c r="CC346" s="407"/>
      <c r="CD346" s="408"/>
      <c r="CE346" s="409"/>
      <c r="CF346" s="410"/>
      <c r="CG346" s="411"/>
      <c r="CH346" s="386"/>
      <c r="CI346" s="397"/>
      <c r="CJ346" s="386"/>
      <c r="CK346" s="405"/>
      <c r="CL346" s="406"/>
      <c r="CM346" s="396"/>
      <c r="CN346" s="397"/>
      <c r="CO346" s="407"/>
      <c r="CP346" s="408"/>
      <c r="CQ346" s="409"/>
      <c r="CR346" s="410"/>
      <c r="CS346" s="411"/>
      <c r="CT346" s="386"/>
      <c r="CU346" s="397"/>
      <c r="CV346" s="386"/>
      <c r="CW346" s="405"/>
      <c r="CX346" s="406"/>
      <c r="CY346" s="396"/>
      <c r="CZ346" s="397"/>
      <c r="DA346" s="407"/>
      <c r="DB346" s="408"/>
      <c r="DC346" s="409"/>
      <c r="DD346" s="410"/>
      <c r="DE346" s="411"/>
      <c r="DF346" s="386"/>
      <c r="DG346" s="397"/>
      <c r="DH346" s="386"/>
      <c r="DI346" s="405"/>
      <c r="DJ346" s="406"/>
      <c r="DK346" s="396"/>
      <c r="DL346" s="397"/>
      <c r="DM346" s="407"/>
      <c r="DN346" s="408"/>
      <c r="DO346" s="409"/>
      <c r="DP346" s="410"/>
      <c r="DQ346" s="411"/>
      <c r="DR346" s="386"/>
      <c r="DS346" s="397"/>
      <c r="DT346" s="386"/>
      <c r="DU346" s="405"/>
      <c r="DV346" s="406"/>
      <c r="DW346" s="396"/>
      <c r="DX346" s="397"/>
      <c r="DY346" s="407"/>
      <c r="DZ346" s="408"/>
      <c r="EA346" s="409"/>
      <c r="EB346" s="410"/>
      <c r="EC346" s="411"/>
      <c r="ED346" s="386"/>
      <c r="EE346" s="397"/>
      <c r="EF346" s="386"/>
      <c r="EG346" s="405"/>
      <c r="EH346" s="406"/>
      <c r="EI346" s="396"/>
      <c r="EJ346" s="397"/>
      <c r="EK346" s="407"/>
      <c r="EL346" s="408"/>
      <c r="EM346" s="409"/>
      <c r="EN346" s="410"/>
      <c r="EO346" s="411"/>
      <c r="EP346" s="386"/>
      <c r="EQ346" s="397"/>
      <c r="ER346" s="386"/>
      <c r="ES346" s="405"/>
      <c r="ET346" s="406"/>
      <c r="EU346" s="396"/>
      <c r="EV346" s="397"/>
      <c r="EW346" s="407"/>
      <c r="EX346" s="408"/>
      <c r="EY346" s="409"/>
      <c r="EZ346" s="410"/>
      <c r="FA346" s="411"/>
      <c r="FB346" s="386"/>
      <c r="FC346" s="397"/>
      <c r="FD346" s="386"/>
      <c r="FE346" s="405"/>
      <c r="FF346" s="406"/>
      <c r="FG346" s="396"/>
      <c r="FH346" s="397"/>
      <c r="FI346" s="407"/>
      <c r="FJ346" s="408"/>
      <c r="FK346" s="409"/>
      <c r="FL346" s="410"/>
      <c r="FM346" s="411"/>
      <c r="FN346" s="386"/>
      <c r="FO346" s="397"/>
      <c r="FP346" s="386"/>
      <c r="FQ346" s="405"/>
      <c r="FR346" s="406"/>
      <c r="FS346" s="396"/>
      <c r="FT346" s="397"/>
      <c r="FU346" s="407"/>
      <c r="FV346" s="408"/>
      <c r="FW346" s="409"/>
      <c r="FX346" s="410"/>
      <c r="FY346" s="411"/>
      <c r="FZ346" s="386"/>
      <c r="GA346" s="397"/>
      <c r="GB346" s="386"/>
      <c r="GC346" s="405"/>
      <c r="GD346" s="406"/>
      <c r="GE346" s="396"/>
      <c r="GF346" s="397"/>
      <c r="GG346" s="407"/>
      <c r="GH346" s="408"/>
      <c r="GI346" s="409"/>
      <c r="GJ346" s="410"/>
      <c r="GK346" s="411"/>
      <c r="GL346" s="386"/>
      <c r="GM346" s="397"/>
      <c r="GN346" s="386"/>
      <c r="GO346" s="405"/>
      <c r="GP346" s="406"/>
      <c r="GQ346" s="396"/>
      <c r="GR346" s="397"/>
      <c r="GS346" s="407"/>
      <c r="GT346" s="408"/>
      <c r="GU346" s="409"/>
      <c r="GV346" s="410"/>
      <c r="GW346" s="411"/>
      <c r="GX346" s="386"/>
      <c r="GY346" s="397"/>
      <c r="GZ346" s="386"/>
      <c r="HA346" s="405"/>
      <c r="HB346" s="406"/>
      <c r="HC346" s="396"/>
      <c r="HD346" s="397"/>
      <c r="HE346" s="407"/>
      <c r="HF346" s="408"/>
      <c r="HG346" s="409"/>
      <c r="HH346" s="410"/>
      <c r="HI346" s="411"/>
      <c r="HJ346" s="386"/>
      <c r="HK346" s="397"/>
      <c r="HL346" s="386"/>
      <c r="HM346" s="387" t="s">
        <v>292</v>
      </c>
      <c r="HN346" s="388" t="s">
        <v>292</v>
      </c>
      <c r="HO346" s="396"/>
      <c r="HP346" s="389"/>
      <c r="HQ346" s="390" t="s">
        <v>292</v>
      </c>
      <c r="HR346" s="391" t="s">
        <v>292</v>
      </c>
      <c r="HS346" s="392" t="s">
        <v>292</v>
      </c>
      <c r="HT346" s="393" t="s">
        <v>292</v>
      </c>
      <c r="HU346" s="394" t="s">
        <v>292</v>
      </c>
      <c r="HV346" s="386" t="s">
        <v>292</v>
      </c>
      <c r="HW346" s="395"/>
      <c r="HY346" s="387" t="s">
        <v>292</v>
      </c>
      <c r="HZ346" s="388" t="s">
        <v>292</v>
      </c>
      <c r="IA346" s="396"/>
      <c r="IB346" s="389"/>
      <c r="IC346" s="390" t="s">
        <v>292</v>
      </c>
      <c r="ID346" s="391" t="s">
        <v>292</v>
      </c>
      <c r="IE346" s="392" t="s">
        <v>292</v>
      </c>
      <c r="IF346" s="393" t="s">
        <v>292</v>
      </c>
      <c r="IG346" s="394" t="s">
        <v>292</v>
      </c>
      <c r="IH346" s="386" t="s">
        <v>292</v>
      </c>
      <c r="II346" s="395"/>
      <c r="IK346" s="387" t="s">
        <v>292</v>
      </c>
      <c r="IL346" s="388" t="s">
        <v>292</v>
      </c>
      <c r="IM346" s="396"/>
      <c r="IN346" s="389"/>
      <c r="IO346" s="390" t="s">
        <v>292</v>
      </c>
      <c r="IP346" s="391" t="s">
        <v>292</v>
      </c>
      <c r="IQ346" s="392" t="s">
        <v>292</v>
      </c>
      <c r="IR346" s="393" t="s">
        <v>292</v>
      </c>
      <c r="IS346" s="394" t="s">
        <v>292</v>
      </c>
      <c r="IT346" s="386" t="s">
        <v>292</v>
      </c>
      <c r="IU346" s="395"/>
      <c r="IW346" s="387" t="str">
        <f t="shared" si="1180"/>
        <v/>
      </c>
      <c r="IX346" s="388" t="str">
        <f t="shared" si="1181"/>
        <v/>
      </c>
      <c r="IY346" s="419" t="str">
        <f t="shared" si="1186"/>
        <v/>
      </c>
      <c r="IZ346" s="396" t="str">
        <f t="shared" si="1187"/>
        <v/>
      </c>
      <c r="JA346" s="390" t="str">
        <f t="shared" si="1182"/>
        <v/>
      </c>
      <c r="JB346" s="391" t="str">
        <f t="shared" si="1188"/>
        <v/>
      </c>
      <c r="JC346" s="392" t="str">
        <f t="shared" si="1183"/>
        <v/>
      </c>
      <c r="JD346" s="393" t="str">
        <f t="shared" si="1184"/>
        <v/>
      </c>
      <c r="JE346" s="394" t="str">
        <f t="shared" si="1059"/>
        <v/>
      </c>
      <c r="JF346" s="386" t="str">
        <f t="shared" si="1185"/>
        <v/>
      </c>
      <c r="JG346" s="395"/>
      <c r="JH346" s="420"/>
      <c r="JI346" s="387" t="str">
        <f t="shared" si="1189"/>
        <v/>
      </c>
      <c r="JJ346" s="388" t="str">
        <f t="shared" si="1190"/>
        <v/>
      </c>
      <c r="JK346" s="419"/>
      <c r="JL346" s="419"/>
      <c r="JM346" s="390" t="str">
        <f t="shared" si="1191"/>
        <v/>
      </c>
      <c r="JN346" s="391" t="str">
        <f t="shared" si="1192"/>
        <v/>
      </c>
      <c r="JO346" s="392" t="str">
        <f t="shared" si="1193"/>
        <v/>
      </c>
      <c r="JP346" s="393" t="str">
        <f t="shared" si="1194"/>
        <v/>
      </c>
      <c r="JQ346" s="394" t="str">
        <f t="shared" si="1195"/>
        <v/>
      </c>
      <c r="JR346" s="386" t="str">
        <f t="shared" si="1196"/>
        <v/>
      </c>
      <c r="JS346" s="395"/>
      <c r="JT346" s="420"/>
      <c r="JU346" s="387" t="str">
        <f t="shared" si="1197"/>
        <v/>
      </c>
      <c r="JV346" s="388" t="str">
        <f t="shared" si="1198"/>
        <v/>
      </c>
      <c r="JW346" s="396"/>
      <c r="JX346" s="389"/>
      <c r="JY346" s="390" t="str">
        <f t="shared" si="1199"/>
        <v/>
      </c>
      <c r="JZ346" s="391" t="str">
        <f t="shared" si="1200"/>
        <v/>
      </c>
      <c r="KA346" s="392" t="str">
        <f t="shared" si="1201"/>
        <v/>
      </c>
      <c r="KB346" s="393" t="str">
        <f t="shared" si="1202"/>
        <v/>
      </c>
      <c r="KC346" s="394" t="str">
        <f t="shared" si="1203"/>
        <v/>
      </c>
      <c r="KD346" s="386" t="str">
        <f t="shared" si="1204"/>
        <v/>
      </c>
      <c r="KE346" s="395"/>
    </row>
  </sheetData>
  <phoneticPr fontId="57" type="noConversion"/>
  <conditionalFormatting sqref="FN40:FN42 FN206:FN207 DR76:DR80 FN171:FN197 DR174 DR11:DR13 FN216:FN228 EP20:EP29 FB22:FB29 ED17:ED29 ED11:ED14 CT11:CT17 EP11:EP17 FB11:FB20 HJ11:HJ12 CH11:CH25 FB168:FB188 FB190:FB192 FB198:FB205 FB224:FB228 EP224 EP167:EP207 HV264 DR104:DR107 DR15:DR50 ED33:ED44 FB33:FB47 FN11:FN37 GX63 GL63 FZ63 HJ63 DR68:DR74 HJ14:HJ60 IH13:IH60 GL11:GL60 GX11:GX60 FZ11:FZ60 HV11:HV60 IT13:IT14 DR109:DR112 FN45:FN63 EP33:EP63 FB50:FB63 ED47:ED63 DR52:DR66 ED67:ED96 EP67:EP96 FN67:FN96 HJ67:HJ84 FZ67:FZ81 GL67:GL84 GX67:GX84 CT20:CT76 N11:N78 Z11:Z78 AL11:AL78 AX11:AX78 BJ11:BJ78 BV11:BV78 CH27:CH78 DR82:DR100 CT78:CT112 FN100 EP98:EP100 DF11:DF103 EP211:EP216 FB211:FB216 ED171:ED216 FN211:FN214 FN153:FN168 EP152:EP165 FB153:FB166 FN232:FN234 IH137:IH178 IH181:IH240 HV158:HV239 HV245:HV262 HJ200:HJ252 HV63:HV156 IH63:IH135 HJ88:HJ198 DR114:DR172 FB67:FB151 EP104:EP150 ED100:ED168 FN104:FN151 IT63:IT88 IT17:IT20 IT190:IT192 IT200:IT217 IT148:IT160 IT142:IT146 IT198 IT98:IT100 IT230:IT240 IT129:IT133 IT219:IT228 IT173:IT184 IT277 IT102:IT121 IT135:IT140 IT162:IT171 IT281:IT282 IT22:IT29 IT31:IT40 IT42:IT48 IT308:IT310 IT90:IT96 IT314:IT346 IT187:IT188 IT271:IT273 IT288:IT289 IT245:IT267 IT284 IT50:IT60 HV266:HV346 HJ254:HJ346 IH245:IH346 DR176:DR346 FB230:FB346 EP227:EP346 ED224:ED346 FN236:FN346 CT114:CT346 GL88:GL346 GX88:GX346 FZ83:FZ346 DF105:DF346 N82:N346 Z82:Z346 AL82:AL346 AX82:AX346 BJ82:BJ346 BV82:BV346 CH82:CH346 KD345:KD346 IT297:IT305 JR11:JR346">
    <cfRule type="containsText" dxfId="253" priority="340" operator="containsText" text="!">
      <formula>NOT(ISERROR(SEARCH("!",N11)))</formula>
    </cfRule>
  </conditionalFormatting>
  <conditionalFormatting sqref="FN179:FN197 FN206:FN207 FN233:FN234">
    <cfRule type="containsText" dxfId="252" priority="327" operator="containsText" text="!">
      <formula>NOT(ISERROR(SEARCH("!",FN179)))</formula>
    </cfRule>
  </conditionalFormatting>
  <conditionalFormatting sqref="FZ82">
    <cfRule type="containsText" dxfId="251" priority="293" operator="containsText" text="!">
      <formula>NOT(ISERROR(SEARCH("!",FZ82)))</formula>
    </cfRule>
  </conditionalFormatting>
  <conditionalFormatting sqref="GL85:GL87">
    <cfRule type="containsText" dxfId="250" priority="292" operator="containsText" text="!">
      <formula>NOT(ISERROR(SEARCH("!",GL85)))</formula>
    </cfRule>
  </conditionalFormatting>
  <conditionalFormatting sqref="GX85:GX87">
    <cfRule type="containsText" dxfId="249" priority="291" operator="containsText" text="!">
      <formula>NOT(ISERROR(SEARCH("!",GX85)))</formula>
    </cfRule>
  </conditionalFormatting>
  <conditionalFormatting sqref="HJ85:HJ87">
    <cfRule type="containsText" dxfId="248" priority="290" operator="containsText" text="!">
      <formula>NOT(ISERROR(SEARCH("!",HJ85)))</formula>
    </cfRule>
  </conditionalFormatting>
  <conditionalFormatting sqref="DR81">
    <cfRule type="containsText" dxfId="247" priority="289" operator="containsText" text="!">
      <formula>NOT(ISERROR(SEARCH("!",DR81)))</formula>
    </cfRule>
  </conditionalFormatting>
  <conditionalFormatting sqref="N79:N81">
    <cfRule type="containsText" dxfId="246" priority="281" operator="containsText" text="!">
      <formula>NOT(ISERROR(SEARCH("!",N79)))</formula>
    </cfRule>
  </conditionalFormatting>
  <conditionalFormatting sqref="CH79:CH81">
    <cfRule type="containsText" dxfId="245" priority="288" operator="containsText" text="!">
      <formula>NOT(ISERROR(SEARCH("!",CH79)))</formula>
    </cfRule>
  </conditionalFormatting>
  <conditionalFormatting sqref="CT77">
    <cfRule type="containsText" dxfId="244" priority="280" operator="containsText" text="!">
      <formula>NOT(ISERROR(SEARCH("!",CT77)))</formula>
    </cfRule>
  </conditionalFormatting>
  <conditionalFormatting sqref="BV79:BV81">
    <cfRule type="containsText" dxfId="243" priority="287" operator="containsText" text="!">
      <formula>NOT(ISERROR(SEARCH("!",BV79)))</formula>
    </cfRule>
  </conditionalFormatting>
  <conditionalFormatting sqref="BJ79:BJ81">
    <cfRule type="containsText" dxfId="242" priority="286" operator="containsText" text="!">
      <formula>NOT(ISERROR(SEARCH("!",BJ79)))</formula>
    </cfRule>
  </conditionalFormatting>
  <conditionalFormatting sqref="AX79:AX81">
    <cfRule type="containsText" dxfId="241" priority="285" operator="containsText" text="!">
      <formula>NOT(ISERROR(SEARCH("!",AX79)))</formula>
    </cfRule>
  </conditionalFormatting>
  <conditionalFormatting sqref="AL79:AL81">
    <cfRule type="containsText" dxfId="240" priority="284" operator="containsText" text="!">
      <formula>NOT(ISERROR(SEARCH("!",AL79)))</formula>
    </cfRule>
  </conditionalFormatting>
  <conditionalFormatting sqref="Z79:Z81">
    <cfRule type="containsText" dxfId="239" priority="282" operator="containsText" text="!">
      <formula>NOT(ISERROR(SEARCH("!",Z79)))</formula>
    </cfRule>
  </conditionalFormatting>
  <conditionalFormatting sqref="CT113">
    <cfRule type="containsText" dxfId="238" priority="279" operator="containsText" text="!">
      <formula>NOT(ISERROR(SEARCH("!",CT113)))</formula>
    </cfRule>
  </conditionalFormatting>
  <conditionalFormatting sqref="CT18:CT19">
    <cfRule type="containsText" dxfId="237" priority="278" operator="containsText" text="!">
      <formula>NOT(ISERROR(SEARCH("!",CT18)))</formula>
    </cfRule>
  </conditionalFormatting>
  <conditionalFormatting sqref="FN38:FN39">
    <cfRule type="containsText" dxfId="236" priority="277" operator="containsText" text="!">
      <formula>NOT(ISERROR(SEARCH("!",FN38)))</formula>
    </cfRule>
  </conditionalFormatting>
  <conditionalFormatting sqref="FN43">
    <cfRule type="containsText" dxfId="235" priority="276" operator="containsText" text="!">
      <formula>NOT(ISERROR(SEARCH("!",FN43)))</formula>
    </cfRule>
  </conditionalFormatting>
  <conditionalFormatting sqref="FN44">
    <cfRule type="containsText" dxfId="234" priority="275" operator="containsText" text="!">
      <formula>NOT(ISERROR(SEARCH("!",FN44)))</formula>
    </cfRule>
  </conditionalFormatting>
  <conditionalFormatting sqref="FN101:FN103">
    <cfRule type="containsText" dxfId="233" priority="274" operator="containsText" text="!">
      <formula>NOT(ISERROR(SEARCH("!",FN101)))</formula>
    </cfRule>
  </conditionalFormatting>
  <conditionalFormatting sqref="FN169:FN170">
    <cfRule type="containsText" dxfId="232" priority="273" operator="containsText" text="!">
      <formula>NOT(ISERROR(SEARCH("!",FN169)))</formula>
    </cfRule>
  </conditionalFormatting>
  <conditionalFormatting sqref="FN208:FN210">
    <cfRule type="containsText" dxfId="231" priority="269" operator="containsText" text="!">
      <formula>NOT(ISERROR(SEARCH("!",FN208)))</formula>
    </cfRule>
  </conditionalFormatting>
  <conditionalFormatting sqref="FN198:FN205">
    <cfRule type="containsText" dxfId="230" priority="272" operator="containsText" text="!">
      <formula>NOT(ISERROR(SEARCH("!",FN198)))</formula>
    </cfRule>
  </conditionalFormatting>
  <conditionalFormatting sqref="FN198:FN205">
    <cfRule type="containsText" dxfId="229" priority="271" operator="containsText" text="!">
      <formula>NOT(ISERROR(SEARCH("!",FN198)))</formula>
    </cfRule>
  </conditionalFormatting>
  <conditionalFormatting sqref="FN208:FN210">
    <cfRule type="containsText" dxfId="228" priority="270" operator="containsText" text="!">
      <formula>NOT(ISERROR(SEARCH("!",FN208)))</formula>
    </cfRule>
  </conditionalFormatting>
  <conditionalFormatting sqref="FN152">
    <cfRule type="containsText" dxfId="227" priority="267" operator="containsText" text="!">
      <formula>NOT(ISERROR(SEARCH("!",FN152)))</formula>
    </cfRule>
  </conditionalFormatting>
  <conditionalFormatting sqref="FN152">
    <cfRule type="containsText" dxfId="226" priority="268" operator="containsText" text="!">
      <formula>NOT(ISERROR(SEARCH("!",FN152)))</formula>
    </cfRule>
  </conditionalFormatting>
  <conditionalFormatting sqref="FN235">
    <cfRule type="containsText" dxfId="225" priority="259" operator="containsText" text="!">
      <formula>NOT(ISERROR(SEARCH("!",FN235)))</formula>
    </cfRule>
  </conditionalFormatting>
  <conditionalFormatting sqref="FN215">
    <cfRule type="containsText" dxfId="224" priority="266" operator="containsText" text="!">
      <formula>NOT(ISERROR(SEARCH("!",FN215)))</formula>
    </cfRule>
  </conditionalFormatting>
  <conditionalFormatting sqref="FN215">
    <cfRule type="containsText" dxfId="223" priority="265" operator="containsText" text="!">
      <formula>NOT(ISERROR(SEARCH("!",FN215)))</formula>
    </cfRule>
  </conditionalFormatting>
  <conditionalFormatting sqref="FN229:FN231">
    <cfRule type="containsText" dxfId="222" priority="264" operator="containsText" text="!">
      <formula>NOT(ISERROR(SEARCH("!",FN229)))</formula>
    </cfRule>
  </conditionalFormatting>
  <conditionalFormatting sqref="FN229:FN231">
    <cfRule type="containsText" dxfId="221" priority="263" operator="containsText" text="!">
      <formula>NOT(ISERROR(SEARCH("!",FN229)))</formula>
    </cfRule>
  </conditionalFormatting>
  <conditionalFormatting sqref="FN97:FN99">
    <cfRule type="containsText" dxfId="220" priority="262" operator="containsText" text="!">
      <formula>NOT(ISERROR(SEARCH("!",FN97)))</formula>
    </cfRule>
  </conditionalFormatting>
  <conditionalFormatting sqref="FN97:FN99">
    <cfRule type="containsText" dxfId="219" priority="261" operator="containsText" text="!">
      <formula>NOT(ISERROR(SEARCH("!",FN97)))</formula>
    </cfRule>
  </conditionalFormatting>
  <conditionalFormatting sqref="FN235">
    <cfRule type="containsText" dxfId="218" priority="260" operator="containsText" text="!">
      <formula>NOT(ISERROR(SEARCH("!",FN235)))</formula>
    </cfRule>
  </conditionalFormatting>
  <conditionalFormatting sqref="DR108">
    <cfRule type="containsText" dxfId="217" priority="255" operator="containsText" text="!">
      <formula>NOT(ISERROR(SEARCH("!",DR108)))</formula>
    </cfRule>
  </conditionalFormatting>
  <conditionalFormatting sqref="DR113">
    <cfRule type="containsText" dxfId="216" priority="258" operator="containsText" text="!">
      <formula>NOT(ISERROR(SEARCH("!",DR113)))</formula>
    </cfRule>
  </conditionalFormatting>
  <conditionalFormatting sqref="DR101:DR103">
    <cfRule type="containsText" dxfId="215" priority="254" operator="containsText" text="!">
      <formula>NOT(ISERROR(SEARCH("!",DR101)))</formula>
    </cfRule>
  </conditionalFormatting>
  <conditionalFormatting sqref="DR173">
    <cfRule type="containsText" dxfId="214" priority="253" operator="containsText" text="!">
      <formula>NOT(ISERROR(SEARCH("!",DR173)))</formula>
    </cfRule>
  </conditionalFormatting>
  <conditionalFormatting sqref="DR175">
    <cfRule type="containsText" dxfId="213" priority="252" operator="containsText" text="!">
      <formula>NOT(ISERROR(SEARCH("!",DR175)))</formula>
    </cfRule>
  </conditionalFormatting>
  <conditionalFormatting sqref="DR51">
    <cfRule type="containsText" dxfId="212" priority="251" operator="containsText" text="!">
      <formula>NOT(ISERROR(SEARCH("!",DR51)))</formula>
    </cfRule>
  </conditionalFormatting>
  <conditionalFormatting sqref="DR75">
    <cfRule type="containsText" dxfId="211" priority="250" operator="containsText" text="!">
      <formula>NOT(ISERROR(SEARCH("!",DR75)))</formula>
    </cfRule>
  </conditionalFormatting>
  <conditionalFormatting sqref="ED45">
    <cfRule type="containsText" dxfId="210" priority="249" operator="containsText" text="!">
      <formula>NOT(ISERROR(SEARCH("!",ED45)))</formula>
    </cfRule>
  </conditionalFormatting>
  <conditionalFormatting sqref="ED46">
    <cfRule type="containsText" dxfId="209" priority="248" operator="containsText" text="!">
      <formula>NOT(ISERROR(SEARCH("!",ED46)))</formula>
    </cfRule>
  </conditionalFormatting>
  <conditionalFormatting sqref="DR67">
    <cfRule type="containsText" dxfId="208" priority="247" operator="containsText" text="!">
      <formula>NOT(ISERROR(SEARCH("!",DR67)))</formula>
    </cfRule>
  </conditionalFormatting>
  <conditionalFormatting sqref="DR14">
    <cfRule type="containsText" dxfId="207" priority="246" operator="containsText" text="!">
      <formula>NOT(ISERROR(SEARCH("!",DR14)))</formula>
    </cfRule>
  </conditionalFormatting>
  <conditionalFormatting sqref="ED15:ED16">
    <cfRule type="containsText" dxfId="206" priority="245" operator="containsText" text="!">
      <formula>NOT(ISERROR(SEARCH("!",ED15)))</formula>
    </cfRule>
  </conditionalFormatting>
  <conditionalFormatting sqref="FZ64 GL64 GX64 HJ64 ED64 EP64 FB64 FN64 IT64 IH64 HV64">
    <cfRule type="containsText" dxfId="205" priority="244" operator="containsText" text="!">
      <formula>NOT(ISERROR(SEARCH("!",ED64)))</formula>
    </cfRule>
  </conditionalFormatting>
  <conditionalFormatting sqref="FZ65 GL65 GX65 HJ65 ED65 EP65 FB65 FN65 IT65 IH65 HV65">
    <cfRule type="containsText" dxfId="204" priority="243" operator="containsText" text="!">
      <formula>NOT(ISERROR(SEARCH("!",ED65)))</formula>
    </cfRule>
  </conditionalFormatting>
  <conditionalFormatting sqref="FZ66 GL66 GX66 HJ66 ED66 EP66 FB66 FN66 IT66 IH66 HV66">
    <cfRule type="containsText" dxfId="203" priority="242" operator="containsText" text="!">
      <formula>NOT(ISERROR(SEARCH("!",ED66)))</formula>
    </cfRule>
  </conditionalFormatting>
  <conditionalFormatting sqref="ED169:ED170">
    <cfRule type="containsText" dxfId="202" priority="241" operator="containsText" text="!">
      <formula>NOT(ISERROR(SEARCH("!",ED169)))</formula>
    </cfRule>
  </conditionalFormatting>
  <conditionalFormatting sqref="EP18:EP19">
    <cfRule type="containsText" dxfId="201" priority="240" operator="containsText" text="!">
      <formula>NOT(ISERROR(SEARCH("!",EP18)))</formula>
    </cfRule>
  </conditionalFormatting>
  <conditionalFormatting sqref="EP101:EP103">
    <cfRule type="containsText" dxfId="200" priority="239" operator="containsText" text="!">
      <formula>NOT(ISERROR(SEARCH("!",EP101)))</formula>
    </cfRule>
  </conditionalFormatting>
  <conditionalFormatting sqref="EP97">
    <cfRule type="containsText" dxfId="199" priority="237" operator="containsText" text="!">
      <formula>NOT(ISERROR(SEARCH("!",EP97)))</formula>
    </cfRule>
  </conditionalFormatting>
  <conditionalFormatting sqref="ED97:ED99">
    <cfRule type="containsText" dxfId="198" priority="238" operator="containsText" text="!">
      <formula>NOT(ISERROR(SEARCH("!",ED97)))</formula>
    </cfRule>
  </conditionalFormatting>
  <conditionalFormatting sqref="FB21">
    <cfRule type="containsText" dxfId="197" priority="234" operator="containsText" text="!">
      <formula>NOT(ISERROR(SEARCH("!",FB21)))</formula>
    </cfRule>
  </conditionalFormatting>
  <conditionalFormatting sqref="FB30:FB32">
    <cfRule type="containsText" dxfId="196" priority="231" operator="containsText" text="!">
      <formula>NOT(ISERROR(SEARCH("!",FB30)))</formula>
    </cfRule>
  </conditionalFormatting>
  <conditionalFormatting sqref="EP151">
    <cfRule type="containsText" dxfId="195" priority="236" operator="containsText" text="!">
      <formula>NOT(ISERROR(SEARCH("!",EP151)))</formula>
    </cfRule>
  </conditionalFormatting>
  <conditionalFormatting sqref="EP226">
    <cfRule type="containsText" dxfId="194" priority="235" operator="containsText" text="!">
      <formula>NOT(ISERROR(SEARCH("!",EP226)))</formula>
    </cfRule>
  </conditionalFormatting>
  <conditionalFormatting sqref="FB48:FB49">
    <cfRule type="containsText" dxfId="193" priority="230" operator="containsText" text="!">
      <formula>NOT(ISERROR(SEARCH("!",FB48)))</formula>
    </cfRule>
  </conditionalFormatting>
  <conditionalFormatting sqref="EP30:EP32">
    <cfRule type="containsText" dxfId="192" priority="233" operator="containsText" text="!">
      <formula>NOT(ISERROR(SEARCH("!",EP30)))</formula>
    </cfRule>
  </conditionalFormatting>
  <conditionalFormatting sqref="ED30:ED32">
    <cfRule type="containsText" dxfId="191" priority="232" operator="containsText" text="!">
      <formula>NOT(ISERROR(SEARCH("!",ED30)))</formula>
    </cfRule>
  </conditionalFormatting>
  <conditionalFormatting sqref="FB167">
    <cfRule type="containsText" dxfId="190" priority="229" operator="containsText" text="!">
      <formula>NOT(ISERROR(SEARCH("!",FB167)))</formula>
    </cfRule>
  </conditionalFormatting>
  <conditionalFormatting sqref="EP166">
    <cfRule type="containsText" dxfId="189" priority="228" operator="containsText" text="!">
      <formula>NOT(ISERROR(SEARCH("!",EP166)))</formula>
    </cfRule>
  </conditionalFormatting>
  <conditionalFormatting sqref="FB189">
    <cfRule type="containsText" dxfId="188" priority="227" operator="containsText" text="!">
      <formula>NOT(ISERROR(SEARCH("!",FB189)))</formula>
    </cfRule>
  </conditionalFormatting>
  <conditionalFormatting sqref="FB193:FB197">
    <cfRule type="containsText" dxfId="187" priority="226" operator="containsText" text="!">
      <formula>NOT(ISERROR(SEARCH("!",FB193)))</formula>
    </cfRule>
  </conditionalFormatting>
  <conditionalFormatting sqref="EP208:EP210">
    <cfRule type="containsText" dxfId="186" priority="219" operator="containsText" text="!">
      <formula>NOT(ISERROR(SEARCH("!",EP208)))</formula>
    </cfRule>
  </conditionalFormatting>
  <conditionalFormatting sqref="EP225">
    <cfRule type="containsText" dxfId="185" priority="224" operator="containsText" text="!">
      <formula>NOT(ISERROR(SEARCH("!",EP225)))</formula>
    </cfRule>
  </conditionalFormatting>
  <conditionalFormatting sqref="FB206">
    <cfRule type="containsText" dxfId="184" priority="223" operator="containsText" text="!">
      <formula>NOT(ISERROR(SEARCH("!",FB206)))</formula>
    </cfRule>
  </conditionalFormatting>
  <conditionalFormatting sqref="FB207">
    <cfRule type="containsText" dxfId="183" priority="222" operator="containsText" text="!">
      <formula>NOT(ISERROR(SEARCH("!",FB207)))</formula>
    </cfRule>
  </conditionalFormatting>
  <conditionalFormatting sqref="FB208">
    <cfRule type="containsText" dxfId="182" priority="221" operator="containsText" text="!">
      <formula>NOT(ISERROR(SEARCH("!",FB208)))</formula>
    </cfRule>
  </conditionalFormatting>
  <conditionalFormatting sqref="FB209:FB210">
    <cfRule type="containsText" dxfId="181" priority="220" operator="containsText" text="!">
      <formula>NOT(ISERROR(SEARCH("!",FB209)))</formula>
    </cfRule>
  </conditionalFormatting>
  <conditionalFormatting sqref="FB229">
    <cfRule type="containsText" dxfId="180" priority="218" operator="containsText" text="!">
      <formula>NOT(ISERROR(SEARCH("!",FB229)))</formula>
    </cfRule>
  </conditionalFormatting>
  <conditionalFormatting sqref="FB152">
    <cfRule type="containsText" dxfId="179" priority="217" operator="containsText" text="!">
      <formula>NOT(ISERROR(SEARCH("!",FB152)))</formula>
    </cfRule>
  </conditionalFormatting>
  <conditionalFormatting sqref="FB217">
    <cfRule type="containsText" dxfId="178" priority="216" operator="containsText" text="!">
      <formula>NOT(ISERROR(SEARCH("!",FB217)))</formula>
    </cfRule>
  </conditionalFormatting>
  <conditionalFormatting sqref="FB218:FB223">
    <cfRule type="containsText" dxfId="177" priority="215" operator="containsText" text="!">
      <formula>NOT(ISERROR(SEARCH("!",FB218)))</formula>
    </cfRule>
  </conditionalFormatting>
  <conditionalFormatting sqref="ED218:ED223">
    <cfRule type="containsText" dxfId="176" priority="210" operator="containsText" text="!">
      <formula>NOT(ISERROR(SEARCH("!",ED218)))</formula>
    </cfRule>
  </conditionalFormatting>
  <conditionalFormatting sqref="EP218:EP223">
    <cfRule type="containsText" dxfId="175" priority="213" operator="containsText" text="!">
      <formula>NOT(ISERROR(SEARCH("!",EP218)))</formula>
    </cfRule>
  </conditionalFormatting>
  <conditionalFormatting sqref="EP217">
    <cfRule type="containsText" dxfId="174" priority="212" operator="containsText" text="!">
      <formula>NOT(ISERROR(SEARCH("!",EP217)))</formula>
    </cfRule>
  </conditionalFormatting>
  <conditionalFormatting sqref="ED218">
    <cfRule type="containsText" dxfId="173" priority="208" operator="containsText" text="!">
      <formula>NOT(ISERROR(SEARCH("!",ED218)))</formula>
    </cfRule>
  </conditionalFormatting>
  <conditionalFormatting sqref="ED217">
    <cfRule type="containsText" dxfId="172" priority="207" operator="containsText" text="!">
      <formula>NOT(ISERROR(SEARCH("!",ED217)))</formula>
    </cfRule>
  </conditionalFormatting>
  <conditionalFormatting sqref="DF104">
    <cfRule type="containsText" dxfId="171" priority="206" operator="containsText" text="!">
      <formula>NOT(ISERROR(SEARCH("!",DF104)))</formula>
    </cfRule>
  </conditionalFormatting>
  <conditionalFormatting sqref="CH26">
    <cfRule type="containsText" dxfId="170" priority="205" operator="containsText" text="!">
      <formula>NOT(ISERROR(SEARCH("!",CH26)))</formula>
    </cfRule>
  </conditionalFormatting>
  <conditionalFormatting sqref="IH11 IH125:IH128 IH13:IH34 IH37:IH51">
    <cfRule type="containsText" dxfId="169" priority="203" operator="containsText" text="!">
      <formula>NOT(ISERROR(SEARCH("!",IH11)))</formula>
    </cfRule>
  </conditionalFormatting>
  <conditionalFormatting sqref="IT11 IT13:IT14 IT37:IT40 IT17:IT20 IT22:IT29 IT31:IT34 IT42:IT48 IT50:IT51">
    <cfRule type="containsText" dxfId="168" priority="202" operator="containsText" text="!">
      <formula>NOT(ISERROR(SEARCH("!",IT11)))</formula>
    </cfRule>
  </conditionalFormatting>
  <conditionalFormatting sqref="HJ199">
    <cfRule type="containsText" dxfId="167" priority="200" operator="containsText" text="!">
      <formula>NOT(ISERROR(SEARCH("!",HJ199)))</formula>
    </cfRule>
  </conditionalFormatting>
  <conditionalFormatting sqref="HJ253">
    <cfRule type="containsText" dxfId="166" priority="199" operator="containsText" text="!">
      <formula>NOT(ISERROR(SEARCH("!",HJ253)))</formula>
    </cfRule>
  </conditionalFormatting>
  <conditionalFormatting sqref="HV240:HV244">
    <cfRule type="containsText" dxfId="165" priority="198" operator="containsText" text="!">
      <formula>NOT(ISERROR(SEARCH("!",HV240)))</formula>
    </cfRule>
  </conditionalFormatting>
  <conditionalFormatting sqref="HV157">
    <cfRule type="containsText" dxfId="164" priority="197" operator="containsText" text="!">
      <formula>NOT(ISERROR(SEARCH("!",HV157)))</formula>
    </cfRule>
  </conditionalFormatting>
  <conditionalFormatting sqref="HV263">
    <cfRule type="containsText" dxfId="163" priority="196" operator="containsText" text="!">
      <formula>NOT(ISERROR(SEARCH("!",HV263)))</formula>
    </cfRule>
  </conditionalFormatting>
  <conditionalFormatting sqref="HV265">
    <cfRule type="containsText" dxfId="162" priority="195" operator="containsText" text="!">
      <formula>NOT(ISERROR(SEARCH("!",HV265)))</formula>
    </cfRule>
  </conditionalFormatting>
  <conditionalFormatting sqref="IH180">
    <cfRule type="containsText" dxfId="161" priority="194" operator="containsText" text="!">
      <formula>NOT(ISERROR(SEARCH("!",IH180)))</formula>
    </cfRule>
  </conditionalFormatting>
  <conditionalFormatting sqref="IH180">
    <cfRule type="containsText" dxfId="160" priority="193" operator="containsText" text="!">
      <formula>NOT(ISERROR(SEARCH("!",IH180)))</formula>
    </cfRule>
  </conditionalFormatting>
  <conditionalFormatting sqref="IH179">
    <cfRule type="containsText" dxfId="159" priority="192" operator="containsText" text="!">
      <formula>NOT(ISERROR(SEARCH("!",IH179)))</formula>
    </cfRule>
  </conditionalFormatting>
  <conditionalFormatting sqref="IH179">
    <cfRule type="containsText" dxfId="158" priority="191" operator="containsText" text="!">
      <formula>NOT(ISERROR(SEARCH("!",IH179)))</formula>
    </cfRule>
  </conditionalFormatting>
  <conditionalFormatting sqref="IH241:IH244">
    <cfRule type="containsText" dxfId="157" priority="190" operator="containsText" text="!">
      <formula>NOT(ISERROR(SEARCH("!",IH241)))</formula>
    </cfRule>
  </conditionalFormatting>
  <conditionalFormatting sqref="IH241:IH244">
    <cfRule type="containsText" dxfId="156" priority="189" operator="containsText" text="!">
      <formula>NOT(ISERROR(SEARCH("!",IH241)))</formula>
    </cfRule>
  </conditionalFormatting>
  <conditionalFormatting sqref="IH136">
    <cfRule type="containsText" dxfId="155" priority="188" operator="containsText" text="!">
      <formula>NOT(ISERROR(SEARCH("!",IH136)))</formula>
    </cfRule>
  </conditionalFormatting>
  <conditionalFormatting sqref="IH136">
    <cfRule type="containsText" dxfId="154" priority="187" operator="containsText" text="!">
      <formula>NOT(ISERROR(SEARCH("!",IH136)))</formula>
    </cfRule>
  </conditionalFormatting>
  <conditionalFormatting sqref="KD11:KD344">
    <cfRule type="containsText" dxfId="153" priority="172" operator="containsText" text="!">
      <formula>NOT(ISERROR(SEARCH("!",KD11)))</formula>
    </cfRule>
  </conditionalFormatting>
  <conditionalFormatting sqref="HJ13">
    <cfRule type="containsText" dxfId="152" priority="171" operator="containsText" text="!">
      <formula>NOT(ISERROR(SEARCH("!",HJ13)))</formula>
    </cfRule>
  </conditionalFormatting>
  <conditionalFormatting sqref="IH12 IT12">
    <cfRule type="containsText" dxfId="151" priority="170" operator="containsText" text="!">
      <formula>NOT(ISERROR(SEARCH("!",IH12)))</formula>
    </cfRule>
  </conditionalFormatting>
  <conditionalFormatting sqref="IH12">
    <cfRule type="containsText" dxfId="150" priority="169" operator="containsText" text="!">
      <formula>NOT(ISERROR(SEARCH("!",IH12)))</formula>
    </cfRule>
  </conditionalFormatting>
  <conditionalFormatting sqref="IT12">
    <cfRule type="containsText" dxfId="149" priority="168" operator="containsText" text="!">
      <formula>NOT(ISERROR(SEARCH("!",IT12)))</formula>
    </cfRule>
  </conditionalFormatting>
  <conditionalFormatting sqref="GX61:GX62 GL61:GL62 FZ61:FZ62 HJ61:HJ62">
    <cfRule type="containsText" dxfId="148" priority="167" operator="containsText" text="!">
      <formula>NOT(ISERROR(SEARCH("!",FZ61)))</formula>
    </cfRule>
  </conditionalFormatting>
  <conditionalFormatting sqref="IH61:IH62 HV61:HV62 IT61:IT62">
    <cfRule type="containsText" dxfId="147" priority="166" operator="containsText" text="!">
      <formula>NOT(ISERROR(SEARCH("!",HV61)))</formula>
    </cfRule>
  </conditionalFormatting>
  <conditionalFormatting sqref="IH61:IH62">
    <cfRule type="containsText" dxfId="146" priority="165" operator="containsText" text="!">
      <formula>NOT(ISERROR(SEARCH("!",IH61)))</formula>
    </cfRule>
  </conditionalFormatting>
  <conditionalFormatting sqref="IT61:IT62">
    <cfRule type="containsText" dxfId="145" priority="164" operator="containsText" text="!">
      <formula>NOT(ISERROR(SEARCH("!",IT61)))</formula>
    </cfRule>
  </conditionalFormatting>
  <conditionalFormatting sqref="IT293">
    <cfRule type="containsText" dxfId="144" priority="161" operator="containsText" text="!">
      <formula>NOT(ISERROR(SEARCH("!",IT293)))</formula>
    </cfRule>
  </conditionalFormatting>
  <conditionalFormatting sqref="IT15:IT16">
    <cfRule type="containsText" dxfId="143" priority="160" operator="containsText" text="!">
      <formula>NOT(ISERROR(SEARCH("!",IT15)))</formula>
    </cfRule>
  </conditionalFormatting>
  <conditionalFormatting sqref="IT189">
    <cfRule type="containsText" dxfId="142" priority="159" operator="containsText" text="!">
      <formula>NOT(ISERROR(SEARCH("!",IT189)))</formula>
    </cfRule>
  </conditionalFormatting>
  <conditionalFormatting sqref="IT199">
    <cfRule type="containsText" dxfId="141" priority="158" operator="containsText" text="!">
      <formula>NOT(ISERROR(SEARCH("!",IT199)))</formula>
    </cfRule>
  </conditionalFormatting>
  <conditionalFormatting sqref="IT147">
    <cfRule type="containsText" dxfId="140" priority="157" operator="containsText" text="!">
      <formula>NOT(ISERROR(SEARCH("!",IT147)))</formula>
    </cfRule>
  </conditionalFormatting>
  <conditionalFormatting sqref="IT141">
    <cfRule type="containsText" dxfId="139" priority="156" operator="containsText" text="!">
      <formula>NOT(ISERROR(SEARCH("!",IT141)))</formula>
    </cfRule>
  </conditionalFormatting>
  <conditionalFormatting sqref="IT193:IT197">
    <cfRule type="containsText" dxfId="138" priority="155" operator="containsText" text="!">
      <formula>NOT(ISERROR(SEARCH("!",IT193)))</formula>
    </cfRule>
  </conditionalFormatting>
  <conditionalFormatting sqref="IT97">
    <cfRule type="containsText" dxfId="137" priority="154" operator="containsText" text="!">
      <formula>NOT(ISERROR(SEARCH("!",IT97)))</formula>
    </cfRule>
  </conditionalFormatting>
  <conditionalFormatting sqref="IT229">
    <cfRule type="containsText" dxfId="136" priority="153" operator="containsText" text="!">
      <formula>NOT(ISERROR(SEARCH("!",IT229)))</formula>
    </cfRule>
  </conditionalFormatting>
  <conditionalFormatting sqref="IT218">
    <cfRule type="containsText" dxfId="135" priority="151" operator="containsText" text="!">
      <formula>NOT(ISERROR(SEARCH("!",IT218)))</formula>
    </cfRule>
  </conditionalFormatting>
  <conditionalFormatting sqref="IT172">
    <cfRule type="containsText" dxfId="134" priority="150" operator="containsText" text="!">
      <formula>NOT(ISERROR(SEARCH("!",IT172)))</formula>
    </cfRule>
  </conditionalFormatting>
  <conditionalFormatting sqref="IT274:IT276">
    <cfRule type="containsText" dxfId="133" priority="149" operator="containsText" text="!">
      <formula>NOT(ISERROR(SEARCH("!",IT274)))</formula>
    </cfRule>
  </conditionalFormatting>
  <conditionalFormatting sqref="IT101">
    <cfRule type="containsText" dxfId="132" priority="148" operator="containsText" text="!">
      <formula>NOT(ISERROR(SEARCH("!",IT101)))</formula>
    </cfRule>
  </conditionalFormatting>
  <conditionalFormatting sqref="IT134">
    <cfRule type="containsText" dxfId="131" priority="147" operator="containsText" text="!">
      <formula>NOT(ISERROR(SEARCH("!",IT134)))</formula>
    </cfRule>
  </conditionalFormatting>
  <conditionalFormatting sqref="IT122:IT124">
    <cfRule type="containsText" dxfId="130" priority="146" operator="containsText" text="!">
      <formula>NOT(ISERROR(SEARCH("!",IT122)))</formula>
    </cfRule>
  </conditionalFormatting>
  <conditionalFormatting sqref="IT161">
    <cfRule type="containsText" dxfId="129" priority="145" operator="containsText" text="!">
      <formula>NOT(ISERROR(SEARCH("!",IT161)))</formula>
    </cfRule>
  </conditionalFormatting>
  <conditionalFormatting sqref="IT278:IT280">
    <cfRule type="containsText" dxfId="128" priority="144" operator="containsText" text="!">
      <formula>NOT(ISERROR(SEARCH("!",IT278)))</formula>
    </cfRule>
  </conditionalFormatting>
  <conditionalFormatting sqref="IT21">
    <cfRule type="containsText" dxfId="127" priority="143" operator="containsText" text="!">
      <formula>NOT(ISERROR(SEARCH("!",IT21)))</formula>
    </cfRule>
  </conditionalFormatting>
  <conditionalFormatting sqref="IT30">
    <cfRule type="containsText" dxfId="126" priority="142" operator="containsText" text="!">
      <formula>NOT(ISERROR(SEARCH("!",IT30)))</formula>
    </cfRule>
  </conditionalFormatting>
  <conditionalFormatting sqref="IT294:IT296">
    <cfRule type="containsText" dxfId="125" priority="141" operator="containsText" text="!">
      <formula>NOT(ISERROR(SEARCH("!",IT294)))</formula>
    </cfRule>
  </conditionalFormatting>
  <conditionalFormatting sqref="IT290:IT292">
    <cfRule type="containsText" dxfId="124" priority="140" operator="containsText" text="!">
      <formula>NOT(ISERROR(SEARCH("!",IT290)))</formula>
    </cfRule>
  </conditionalFormatting>
  <conditionalFormatting sqref="IT41">
    <cfRule type="containsText" dxfId="123" priority="139" operator="containsText" text="!">
      <formula>NOT(ISERROR(SEARCH("!",IT41)))</formula>
    </cfRule>
  </conditionalFormatting>
  <conditionalFormatting sqref="IT41">
    <cfRule type="containsText" dxfId="122" priority="138" operator="containsText" text="!">
      <formula>NOT(ISERROR(SEARCH("!",IT41)))</formula>
    </cfRule>
  </conditionalFormatting>
  <conditionalFormatting sqref="IT306">
    <cfRule type="containsText" dxfId="121" priority="137" operator="containsText" text="!">
      <formula>NOT(ISERROR(SEARCH("!",IT306)))</formula>
    </cfRule>
  </conditionalFormatting>
  <conditionalFormatting sqref="IT89">
    <cfRule type="containsText" dxfId="120" priority="136" operator="containsText" text="!">
      <formula>NOT(ISERROR(SEARCH("!",IT89)))</formula>
    </cfRule>
  </conditionalFormatting>
  <conditionalFormatting sqref="IT311">
    <cfRule type="containsText" dxfId="119" priority="135" operator="containsText" text="!">
      <formula>NOT(ISERROR(SEARCH("!",IT311)))</formula>
    </cfRule>
  </conditionalFormatting>
  <conditionalFormatting sqref="IT312:IT313">
    <cfRule type="containsText" dxfId="118" priority="134" operator="containsText" text="!">
      <formula>NOT(ISERROR(SEARCH("!",IT312)))</formula>
    </cfRule>
  </conditionalFormatting>
  <conditionalFormatting sqref="IT125">
    <cfRule type="containsText" dxfId="117" priority="132" operator="containsText" text="!">
      <formula>NOT(ISERROR(SEARCH("!",IT125)))</formula>
    </cfRule>
  </conditionalFormatting>
  <conditionalFormatting sqref="IT185:IT186">
    <cfRule type="containsText" dxfId="116" priority="131" operator="containsText" text="!">
      <formula>NOT(ISERROR(SEARCH("!",IT185)))</formula>
    </cfRule>
  </conditionalFormatting>
  <conditionalFormatting sqref="IT126:IT128">
    <cfRule type="containsText" dxfId="115" priority="133" operator="containsText" text="!">
      <formula>NOT(ISERROR(SEARCH("!",IT126)))</formula>
    </cfRule>
  </conditionalFormatting>
  <conditionalFormatting sqref="IT268:IT270">
    <cfRule type="containsText" dxfId="114" priority="130" operator="containsText" text="!">
      <formula>NOT(ISERROR(SEARCH("!",IT268)))</formula>
    </cfRule>
  </conditionalFormatting>
  <conditionalFormatting sqref="IT285:IT287">
    <cfRule type="containsText" dxfId="113" priority="129" operator="containsText" text="!">
      <formula>NOT(ISERROR(SEARCH("!",IT285)))</formula>
    </cfRule>
  </conditionalFormatting>
  <conditionalFormatting sqref="IT241">
    <cfRule type="containsText" dxfId="112" priority="128" operator="containsText" text="!">
      <formula>NOT(ISERROR(SEARCH("!",IT241)))</formula>
    </cfRule>
  </conditionalFormatting>
  <conditionalFormatting sqref="IT242:IT244">
    <cfRule type="containsText" dxfId="111" priority="127" operator="containsText" text="!">
      <formula>NOT(ISERROR(SEARCH("!",IT242)))</formula>
    </cfRule>
  </conditionalFormatting>
  <conditionalFormatting sqref="JF35:JF41 JF43:JF46 JF49:JF60 JF271:JF272 JF137:JF145 JF201 JF148:JF160 JF322:JF346 JF280:JF282 JF63:JF95 JF260:JF267 JF163:JF176 JF284:JF292 JF98:JF120 JF128:JF134 JF222:JF227 JF231:JF245 JF178:JF185 JF247:JF256 JF307:JF312 JF314:JF318 JF187:JF193 JF197:JF198 JF205:JF216 JF294:JF299">
    <cfRule type="containsText" dxfId="110" priority="125" operator="containsText" text="!">
      <formula>NOT(ISERROR(SEARCH("!",JF35)))</formula>
    </cfRule>
  </conditionalFormatting>
  <conditionalFormatting sqref="JF12:JF34">
    <cfRule type="containsText" dxfId="109" priority="124" operator="containsText" text="!">
      <formula>NOT(ISERROR(SEARCH("!",JF12)))</formula>
    </cfRule>
  </conditionalFormatting>
  <conditionalFormatting sqref="JF64">
    <cfRule type="containsText" dxfId="108" priority="123" operator="containsText" text="!">
      <formula>NOT(ISERROR(SEARCH("!",JF64)))</formula>
    </cfRule>
  </conditionalFormatting>
  <conditionalFormatting sqref="JF65">
    <cfRule type="containsText" dxfId="107" priority="122" operator="containsText" text="!">
      <formula>NOT(ISERROR(SEARCH("!",JF65)))</formula>
    </cfRule>
  </conditionalFormatting>
  <conditionalFormatting sqref="JF66">
    <cfRule type="containsText" dxfId="106" priority="121" operator="containsText" text="!">
      <formula>NOT(ISERROR(SEARCH("!",JF66)))</formula>
    </cfRule>
  </conditionalFormatting>
  <conditionalFormatting sqref="JF43:JF46 JF49:JF60 JF271:JF272 JF137:JF145 JF201 JF148:JF160 JF322:JF346 JF280:JF282 JF11:JF41 JF63:JF95 JF260:JF267 JF163:JF176 JF284:JF292 JF98:JF120 JF128:JF134 JF222:JF227 JF231:JF245 JF178:JF185 JF247:JF256 JF307:JF312 JF314:JF318 JF187:JF193 JF197:JF198 JF205:JF216 JF294:JF299">
    <cfRule type="containsText" dxfId="105" priority="120" operator="containsText" text="!">
      <formula>NOT(ISERROR(SEARCH("!",JF11)))</formula>
    </cfRule>
  </conditionalFormatting>
  <conditionalFormatting sqref="JF121">
    <cfRule type="containsText" dxfId="104" priority="78" operator="containsText" text="!">
      <formula>NOT(ISERROR(SEARCH("!",JF121)))</formula>
    </cfRule>
  </conditionalFormatting>
  <conditionalFormatting sqref="IT49">
    <cfRule type="containsText" dxfId="103" priority="111" operator="containsText" text="!">
      <formula>NOT(ISERROR(SEARCH("!",IT49)))</formula>
    </cfRule>
  </conditionalFormatting>
  <conditionalFormatting sqref="IT283">
    <cfRule type="containsText" dxfId="102" priority="113" operator="containsText" text="!">
      <formula>NOT(ISERROR(SEARCH("!",IT283)))</formula>
    </cfRule>
  </conditionalFormatting>
  <conditionalFormatting sqref="IT307">
    <cfRule type="containsText" dxfId="101" priority="112" operator="containsText" text="!">
      <formula>NOT(ISERROR(SEARCH("!",IT307)))</formula>
    </cfRule>
  </conditionalFormatting>
  <conditionalFormatting sqref="JF121:JF122">
    <cfRule type="containsText" dxfId="100" priority="79" operator="containsText" text="!">
      <formula>NOT(ISERROR(SEARCH("!",JF121)))</formula>
    </cfRule>
  </conditionalFormatting>
  <conditionalFormatting sqref="JF42">
    <cfRule type="containsText" dxfId="99" priority="109" operator="containsText" text="!">
      <formula>NOT(ISERROR(SEARCH("!",JF42)))</formula>
    </cfRule>
  </conditionalFormatting>
  <conditionalFormatting sqref="JF293">
    <cfRule type="containsText" dxfId="98" priority="108" operator="containsText" text="!">
      <formula>NOT(ISERROR(SEARCH("!",JF293)))</formula>
    </cfRule>
  </conditionalFormatting>
  <conditionalFormatting sqref="JF42">
    <cfRule type="containsText" dxfId="97" priority="110" operator="containsText" text="!">
      <formula>NOT(ISERROR(SEARCH("!",JF42)))</formula>
    </cfRule>
  </conditionalFormatting>
  <conditionalFormatting sqref="JF293">
    <cfRule type="containsText" dxfId="96" priority="107" operator="containsText" text="!">
      <formula>NOT(ISERROR(SEARCH("!",JF293)))</formula>
    </cfRule>
  </conditionalFormatting>
  <conditionalFormatting sqref="JF47:JF48">
    <cfRule type="containsText" dxfId="95" priority="106" operator="containsText" text="!">
      <formula>NOT(ISERROR(SEARCH("!",JF47)))</formula>
    </cfRule>
  </conditionalFormatting>
  <conditionalFormatting sqref="JF47:JF48">
    <cfRule type="containsText" dxfId="94" priority="105" operator="containsText" text="!">
      <formula>NOT(ISERROR(SEARCH("!",JF47)))</formula>
    </cfRule>
  </conditionalFormatting>
  <conditionalFormatting sqref="JF305:JF306">
    <cfRule type="containsText" dxfId="93" priority="104" operator="containsText" text="!">
      <formula>NOT(ISERROR(SEARCH("!",JF305)))</formula>
    </cfRule>
  </conditionalFormatting>
  <conditionalFormatting sqref="JF305:JF306">
    <cfRule type="containsText" dxfId="92" priority="103" operator="containsText" text="!">
      <formula>NOT(ISERROR(SEARCH("!",JF305)))</formula>
    </cfRule>
  </conditionalFormatting>
  <conditionalFormatting sqref="JF217:JF218">
    <cfRule type="containsText" dxfId="91" priority="65" operator="containsText" text="!">
      <formula>NOT(ISERROR(SEARCH("!",JF217)))</formula>
    </cfRule>
  </conditionalFormatting>
  <conditionalFormatting sqref="JF199:JF200">
    <cfRule type="containsText" dxfId="90" priority="61" operator="containsText" text="!">
      <formula>NOT(ISERROR(SEARCH("!",JF199)))</formula>
    </cfRule>
  </conditionalFormatting>
  <conditionalFormatting sqref="JF268:JF269">
    <cfRule type="containsText" dxfId="89" priority="102" operator="containsText" text="!">
      <formula>NOT(ISERROR(SEARCH("!",JF268)))</formula>
    </cfRule>
  </conditionalFormatting>
  <conditionalFormatting sqref="JF268:JF269">
    <cfRule type="containsText" dxfId="88" priority="101" operator="containsText" text="!">
      <formula>NOT(ISERROR(SEARCH("!",JF268)))</formula>
    </cfRule>
  </conditionalFormatting>
  <conditionalFormatting sqref="JF61:JF62">
    <cfRule type="containsText" dxfId="87" priority="100" operator="containsText" text="!">
      <formula>NOT(ISERROR(SEARCH("!",JF61)))</formula>
    </cfRule>
  </conditionalFormatting>
  <conditionalFormatting sqref="JF61:JF62">
    <cfRule type="containsText" dxfId="86" priority="99" operator="containsText" text="!">
      <formula>NOT(ISERROR(SEARCH("!",JF61)))</formula>
    </cfRule>
  </conditionalFormatting>
  <conditionalFormatting sqref="JF257:JF258">
    <cfRule type="containsText" dxfId="85" priority="98" operator="containsText" text="!">
      <formula>NOT(ISERROR(SEARCH("!",JF257)))</formula>
    </cfRule>
  </conditionalFormatting>
  <conditionalFormatting sqref="JF257:JF258">
    <cfRule type="containsText" dxfId="84" priority="97" operator="containsText" text="!">
      <formula>NOT(ISERROR(SEARCH("!",JF257)))</formula>
    </cfRule>
  </conditionalFormatting>
  <conditionalFormatting sqref="JF277:JF279">
    <cfRule type="containsText" dxfId="83" priority="96" operator="containsText" text="!">
      <formula>NOT(ISERROR(SEARCH("!",JF277)))</formula>
    </cfRule>
  </conditionalFormatting>
  <conditionalFormatting sqref="JF277:JF279">
    <cfRule type="containsText" dxfId="82" priority="95" operator="containsText" text="!">
      <formula>NOT(ISERROR(SEARCH("!",JF277)))</formula>
    </cfRule>
  </conditionalFormatting>
  <conditionalFormatting sqref="JF160:JF161">
    <cfRule type="containsText" dxfId="81" priority="94" operator="containsText" text="!">
      <formula>NOT(ISERROR(SEARCH("!",JF160)))</formula>
    </cfRule>
  </conditionalFormatting>
  <conditionalFormatting sqref="JF160:JF161">
    <cfRule type="containsText" dxfId="80" priority="93" operator="containsText" text="!">
      <formula>NOT(ISERROR(SEARCH("!",JF160)))</formula>
    </cfRule>
  </conditionalFormatting>
  <conditionalFormatting sqref="JF135">
    <cfRule type="containsText" dxfId="79" priority="90" operator="containsText" text="!">
      <formula>NOT(ISERROR(SEARCH("!",JF135)))</formula>
    </cfRule>
  </conditionalFormatting>
  <conditionalFormatting sqref="JF135">
    <cfRule type="containsText" dxfId="78" priority="89" operator="containsText" text="!">
      <formula>NOT(ISERROR(SEARCH("!",JF135)))</formula>
    </cfRule>
  </conditionalFormatting>
  <conditionalFormatting sqref="JF135:JF136">
    <cfRule type="containsText" dxfId="77" priority="88" operator="containsText" text="!">
      <formula>NOT(ISERROR(SEARCH("!",JF135)))</formula>
    </cfRule>
  </conditionalFormatting>
  <conditionalFormatting sqref="JF135:JF136">
    <cfRule type="containsText" dxfId="76" priority="87" operator="containsText" text="!">
      <formula>NOT(ISERROR(SEARCH("!",JF135)))</formula>
    </cfRule>
  </conditionalFormatting>
  <conditionalFormatting sqref="JF133">
    <cfRule type="containsText" dxfId="75" priority="84" operator="containsText" text="!">
      <formula>NOT(ISERROR(SEARCH("!",JF133)))</formula>
    </cfRule>
  </conditionalFormatting>
  <conditionalFormatting sqref="JF133">
    <cfRule type="containsText" dxfId="74" priority="83" operator="containsText" text="!">
      <formula>NOT(ISERROR(SEARCH("!",JF133)))</formula>
    </cfRule>
  </conditionalFormatting>
  <conditionalFormatting sqref="JF135:JF136">
    <cfRule type="containsText" dxfId="73" priority="86" operator="containsText" text="!">
      <formula>NOT(ISERROR(SEARCH("!",JF135)))</formula>
    </cfRule>
  </conditionalFormatting>
  <conditionalFormatting sqref="JF135:JF136">
    <cfRule type="containsText" dxfId="72" priority="85" operator="containsText" text="!">
      <formula>NOT(ISERROR(SEARCH("!",JF135)))</formula>
    </cfRule>
  </conditionalFormatting>
  <conditionalFormatting sqref="JF121:JF122">
    <cfRule type="containsText" dxfId="71" priority="76" operator="containsText" text="!">
      <formula>NOT(ISERROR(SEARCH("!",JF121)))</formula>
    </cfRule>
  </conditionalFormatting>
  <conditionalFormatting sqref="JF121">
    <cfRule type="containsText" dxfId="70" priority="77" operator="containsText" text="!">
      <formula>NOT(ISERROR(SEARCH("!",JF121)))</formula>
    </cfRule>
  </conditionalFormatting>
  <conditionalFormatting sqref="JF133:JF134">
    <cfRule type="containsText" dxfId="69" priority="82" operator="containsText" text="!">
      <formula>NOT(ISERROR(SEARCH("!",JF133)))</formula>
    </cfRule>
  </conditionalFormatting>
  <conditionalFormatting sqref="JF133:JF134">
    <cfRule type="containsText" dxfId="68" priority="81" operator="containsText" text="!">
      <formula>NOT(ISERROR(SEARCH("!",JF133)))</formula>
    </cfRule>
  </conditionalFormatting>
  <conditionalFormatting sqref="JF121:JF122">
    <cfRule type="containsText" dxfId="67" priority="80" operator="containsText" text="!">
      <formula>NOT(ISERROR(SEARCH("!",JF121)))</formula>
    </cfRule>
  </conditionalFormatting>
  <conditionalFormatting sqref="JF121:JF122">
    <cfRule type="containsText" dxfId="66" priority="75" operator="containsText" text="!">
      <formula>NOT(ISERROR(SEARCH("!",JF121)))</formula>
    </cfRule>
  </conditionalFormatting>
  <conditionalFormatting sqref="JF125:JF126">
    <cfRule type="containsText" dxfId="65" priority="74" operator="containsText" text="!">
      <formula>NOT(ISERROR(SEARCH("!",JF125)))</formula>
    </cfRule>
  </conditionalFormatting>
  <conditionalFormatting sqref="JF273:JF274">
    <cfRule type="containsText" dxfId="64" priority="71" operator="containsText" text="!">
      <formula>NOT(ISERROR(SEARCH("!",JF273)))</formula>
    </cfRule>
  </conditionalFormatting>
  <conditionalFormatting sqref="JF228:JF229">
    <cfRule type="containsText" dxfId="63" priority="70" operator="containsText" text="!">
      <formula>NOT(ISERROR(SEARCH("!",JF228)))</formula>
    </cfRule>
  </conditionalFormatting>
  <conditionalFormatting sqref="JF125:JF126">
    <cfRule type="containsText" dxfId="62" priority="73" operator="containsText" text="!">
      <formula>NOT(ISERROR(SEARCH("!",JF125)))</formula>
    </cfRule>
  </conditionalFormatting>
  <conditionalFormatting sqref="JF273:JF274">
    <cfRule type="containsText" dxfId="61" priority="72" operator="containsText" text="!">
      <formula>NOT(ISERROR(SEARCH("!",JF273)))</formula>
    </cfRule>
  </conditionalFormatting>
  <conditionalFormatting sqref="JF228:JF229">
    <cfRule type="containsText" dxfId="60" priority="69" operator="containsText" text="!">
      <formula>NOT(ISERROR(SEARCH("!",JF228)))</formula>
    </cfRule>
  </conditionalFormatting>
  <conditionalFormatting sqref="JF96:JF97">
    <cfRule type="containsText" dxfId="59" priority="68" operator="containsText" text="!">
      <formula>NOT(ISERROR(SEARCH("!",JF96)))</formula>
    </cfRule>
  </conditionalFormatting>
  <conditionalFormatting sqref="JF96:JF97">
    <cfRule type="containsText" dxfId="58" priority="67" operator="containsText" text="!">
      <formula>NOT(ISERROR(SEARCH("!",JF96)))</formula>
    </cfRule>
  </conditionalFormatting>
  <conditionalFormatting sqref="JF217:JF218">
    <cfRule type="containsText" dxfId="57" priority="66" operator="containsText" text="!">
      <formula>NOT(ISERROR(SEARCH("!",JF217)))</formula>
    </cfRule>
  </conditionalFormatting>
  <conditionalFormatting sqref="JF146:JF147">
    <cfRule type="containsText" dxfId="56" priority="57" operator="containsText" text="!">
      <formula>NOT(ISERROR(SEARCH("!",JF146)))</formula>
    </cfRule>
  </conditionalFormatting>
  <conditionalFormatting sqref="JF194:JF195">
    <cfRule type="containsText" dxfId="55" priority="64" operator="containsText" text="!">
      <formula>NOT(ISERROR(SEARCH("!",JF194)))</formula>
    </cfRule>
  </conditionalFormatting>
  <conditionalFormatting sqref="JF194:JF195">
    <cfRule type="containsText" dxfId="54" priority="63" operator="containsText" text="!">
      <formula>NOT(ISERROR(SEARCH("!",JF194)))</formula>
    </cfRule>
  </conditionalFormatting>
  <conditionalFormatting sqref="JF199:JF200">
    <cfRule type="containsText" dxfId="53" priority="62" operator="containsText" text="!">
      <formula>NOT(ISERROR(SEARCH("!",JF199)))</formula>
    </cfRule>
  </conditionalFormatting>
  <conditionalFormatting sqref="JF202:JF203">
    <cfRule type="containsText" dxfId="52" priority="59" operator="containsText" text="!">
      <formula>NOT(ISERROR(SEARCH("!",JF202)))</formula>
    </cfRule>
  </conditionalFormatting>
  <conditionalFormatting sqref="JF202:JF203">
    <cfRule type="containsText" dxfId="51" priority="60" operator="containsText" text="!">
      <formula>NOT(ISERROR(SEARCH("!",JF202)))</formula>
    </cfRule>
  </conditionalFormatting>
  <conditionalFormatting sqref="JF146:JF147">
    <cfRule type="containsText" dxfId="50" priority="58" operator="containsText" text="!">
      <formula>NOT(ISERROR(SEARCH("!",JF146)))</formula>
    </cfRule>
  </conditionalFormatting>
  <conditionalFormatting sqref="JF300:JF302">
    <cfRule type="containsText" dxfId="49" priority="55" operator="containsText" text="!">
      <formula>NOT(ISERROR(SEARCH("!",JF300)))</formula>
    </cfRule>
  </conditionalFormatting>
  <conditionalFormatting sqref="JF300:JF302">
    <cfRule type="containsText" dxfId="48" priority="56" operator="containsText" text="!">
      <formula>NOT(ISERROR(SEARCH("!",JF300)))</formula>
    </cfRule>
  </conditionalFormatting>
  <conditionalFormatting sqref="JF313">
    <cfRule type="containsText" dxfId="47" priority="54" operator="containsText" text="!">
      <formula>NOT(ISERROR(SEARCH("!",JF313)))</formula>
    </cfRule>
  </conditionalFormatting>
  <conditionalFormatting sqref="JF313">
    <cfRule type="containsText" dxfId="46" priority="53" operator="containsText" text="!">
      <formula>NOT(ISERROR(SEARCH("!",JF313)))</formula>
    </cfRule>
  </conditionalFormatting>
  <conditionalFormatting sqref="JF304">
    <cfRule type="containsText" dxfId="45" priority="51" operator="containsText" text="!">
      <formula>NOT(ISERROR(SEARCH("!",JF304)))</formula>
    </cfRule>
  </conditionalFormatting>
  <conditionalFormatting sqref="JF304">
    <cfRule type="containsText" dxfId="44" priority="52" operator="containsText" text="!">
      <formula>NOT(ISERROR(SEARCH("!",JF304)))</formula>
    </cfRule>
  </conditionalFormatting>
  <conditionalFormatting sqref="JF246">
    <cfRule type="containsText" dxfId="43" priority="50" operator="containsText" text="!">
      <formula>NOT(ISERROR(SEARCH("!",JF246)))</formula>
    </cfRule>
  </conditionalFormatting>
  <conditionalFormatting sqref="JF246">
    <cfRule type="containsText" dxfId="42" priority="49" operator="containsText" text="!">
      <formula>NOT(ISERROR(SEARCH("!",JF246)))</formula>
    </cfRule>
  </conditionalFormatting>
  <conditionalFormatting sqref="JF283">
    <cfRule type="containsText" dxfId="41" priority="48" operator="containsText" text="!">
      <formula>NOT(ISERROR(SEARCH("!",JF283)))</formula>
    </cfRule>
  </conditionalFormatting>
  <conditionalFormatting sqref="JF283">
    <cfRule type="containsText" dxfId="40" priority="47" operator="containsText" text="!">
      <formula>NOT(ISERROR(SEARCH("!",JF283)))</formula>
    </cfRule>
  </conditionalFormatting>
  <conditionalFormatting sqref="JF270">
    <cfRule type="containsText" dxfId="39" priority="46" operator="containsText" text="!">
      <formula>NOT(ISERROR(SEARCH("!",JF270)))</formula>
    </cfRule>
  </conditionalFormatting>
  <conditionalFormatting sqref="JF270">
    <cfRule type="containsText" dxfId="38" priority="45" operator="containsText" text="!">
      <formula>NOT(ISERROR(SEARCH("!",JF270)))</formula>
    </cfRule>
  </conditionalFormatting>
  <conditionalFormatting sqref="JF259">
    <cfRule type="containsText" dxfId="37" priority="44" operator="containsText" text="!">
      <formula>NOT(ISERROR(SEARCH("!",JF259)))</formula>
    </cfRule>
  </conditionalFormatting>
  <conditionalFormatting sqref="JF259">
    <cfRule type="containsText" dxfId="36" priority="43" operator="containsText" text="!">
      <formula>NOT(ISERROR(SEARCH("!",JF259)))</formula>
    </cfRule>
  </conditionalFormatting>
  <conditionalFormatting sqref="JF123">
    <cfRule type="containsText" dxfId="35" priority="41" operator="containsText" text="!">
      <formula>NOT(ISERROR(SEARCH("!",JF123)))</formula>
    </cfRule>
  </conditionalFormatting>
  <conditionalFormatting sqref="JF123">
    <cfRule type="containsText" dxfId="34" priority="42" operator="containsText" text="!">
      <formula>NOT(ISERROR(SEARCH("!",JF123)))</formula>
    </cfRule>
  </conditionalFormatting>
  <conditionalFormatting sqref="JF123">
    <cfRule type="containsText" dxfId="33" priority="39" operator="containsText" text="!">
      <formula>NOT(ISERROR(SEARCH("!",JF123)))</formula>
    </cfRule>
  </conditionalFormatting>
  <conditionalFormatting sqref="JF123">
    <cfRule type="containsText" dxfId="32" priority="40" operator="containsText" text="!">
      <formula>NOT(ISERROR(SEARCH("!",JF123)))</formula>
    </cfRule>
  </conditionalFormatting>
  <conditionalFormatting sqref="JF162">
    <cfRule type="containsText" dxfId="31" priority="38" operator="containsText" text="!">
      <formula>NOT(ISERROR(SEARCH("!",JF162)))</formula>
    </cfRule>
  </conditionalFormatting>
  <conditionalFormatting sqref="JF162">
    <cfRule type="containsText" dxfId="30" priority="37" operator="containsText" text="!">
      <formula>NOT(ISERROR(SEARCH("!",JF162)))</formula>
    </cfRule>
  </conditionalFormatting>
  <conditionalFormatting sqref="JF221">
    <cfRule type="containsText" dxfId="29" priority="35" operator="containsText" text="!">
      <formula>NOT(ISERROR(SEARCH("!",JF221)))</formula>
    </cfRule>
  </conditionalFormatting>
  <conditionalFormatting sqref="JF221">
    <cfRule type="containsText" dxfId="28" priority="36" operator="containsText" text="!">
      <formula>NOT(ISERROR(SEARCH("!",JF221)))</formula>
    </cfRule>
  </conditionalFormatting>
  <conditionalFormatting sqref="JF127">
    <cfRule type="containsText" dxfId="27" priority="34" operator="containsText" text="!">
      <formula>NOT(ISERROR(SEARCH("!",JF127)))</formula>
    </cfRule>
  </conditionalFormatting>
  <conditionalFormatting sqref="JF127">
    <cfRule type="containsText" dxfId="26" priority="33" operator="containsText" text="!">
      <formula>NOT(ISERROR(SEARCH("!",JF127)))</formula>
    </cfRule>
  </conditionalFormatting>
  <conditionalFormatting sqref="JF219">
    <cfRule type="containsText" dxfId="25" priority="31" operator="containsText" text="!">
      <formula>NOT(ISERROR(SEARCH("!",JF219)))</formula>
    </cfRule>
  </conditionalFormatting>
  <conditionalFormatting sqref="JF219">
    <cfRule type="containsText" dxfId="24" priority="32" operator="containsText" text="!">
      <formula>NOT(ISERROR(SEARCH("!",JF219)))</formula>
    </cfRule>
  </conditionalFormatting>
  <conditionalFormatting sqref="JF177">
    <cfRule type="containsText" dxfId="23" priority="28" operator="containsText" text="!">
      <formula>NOT(ISERROR(SEARCH("!",JF177)))</formula>
    </cfRule>
  </conditionalFormatting>
  <conditionalFormatting sqref="JF177">
    <cfRule type="containsText" dxfId="22" priority="27" operator="containsText" text="!">
      <formula>NOT(ISERROR(SEARCH("!",JF177)))</formula>
    </cfRule>
  </conditionalFormatting>
  <conditionalFormatting sqref="JF319:JF321">
    <cfRule type="containsText" dxfId="21" priority="26" operator="containsText" text="!">
      <formula>NOT(ISERROR(SEARCH("!",JF319)))</formula>
    </cfRule>
  </conditionalFormatting>
  <conditionalFormatting sqref="JF319:JF321">
    <cfRule type="containsText" dxfId="20" priority="25" operator="containsText" text="!">
      <formula>NOT(ISERROR(SEARCH("!",JF319)))</formula>
    </cfRule>
  </conditionalFormatting>
  <conditionalFormatting sqref="JF186">
    <cfRule type="containsText" dxfId="19" priority="24" operator="containsText" text="!">
      <formula>NOT(ISERROR(SEARCH("!",JF186)))</formula>
    </cfRule>
  </conditionalFormatting>
  <conditionalFormatting sqref="JF186">
    <cfRule type="containsText" dxfId="18" priority="23" operator="containsText" text="!">
      <formula>NOT(ISERROR(SEARCH("!",JF186)))</formula>
    </cfRule>
  </conditionalFormatting>
  <conditionalFormatting sqref="JF196">
    <cfRule type="containsText" dxfId="17" priority="22" operator="containsText" text="!">
      <formula>NOT(ISERROR(SEARCH("!",JF196)))</formula>
    </cfRule>
  </conditionalFormatting>
  <conditionalFormatting sqref="JF196">
    <cfRule type="containsText" dxfId="16" priority="21" operator="containsText" text="!">
      <formula>NOT(ISERROR(SEARCH("!",JF196)))</formula>
    </cfRule>
  </conditionalFormatting>
  <conditionalFormatting sqref="JF124">
    <cfRule type="containsText" dxfId="15" priority="18" operator="containsText" text="!">
      <formula>NOT(ISERROR(SEARCH("!",JF124)))</formula>
    </cfRule>
  </conditionalFormatting>
  <conditionalFormatting sqref="JF124">
    <cfRule type="containsText" dxfId="14" priority="17" operator="containsText" text="!">
      <formula>NOT(ISERROR(SEARCH("!",JF124)))</formula>
    </cfRule>
  </conditionalFormatting>
  <conditionalFormatting sqref="JF220">
    <cfRule type="containsText" dxfId="13" priority="16" operator="containsText" text="!">
      <formula>NOT(ISERROR(SEARCH("!",JF220)))</formula>
    </cfRule>
  </conditionalFormatting>
  <conditionalFormatting sqref="JF220">
    <cfRule type="containsText" dxfId="12" priority="15" operator="containsText" text="!">
      <formula>NOT(ISERROR(SEARCH("!",JF220)))</formula>
    </cfRule>
  </conditionalFormatting>
  <conditionalFormatting sqref="JF230">
    <cfRule type="containsText" dxfId="11" priority="13" operator="containsText" text="!">
      <formula>NOT(ISERROR(SEARCH("!",JF230)))</formula>
    </cfRule>
  </conditionalFormatting>
  <conditionalFormatting sqref="JF230">
    <cfRule type="containsText" dxfId="10" priority="14" operator="containsText" text="!">
      <formula>NOT(ISERROR(SEARCH("!",JF230)))</formula>
    </cfRule>
  </conditionalFormatting>
  <conditionalFormatting sqref="JF276">
    <cfRule type="containsText" dxfId="9" priority="12" operator="containsText" text="!">
      <formula>NOT(ISERROR(SEARCH("!",JF276)))</formula>
    </cfRule>
  </conditionalFormatting>
  <conditionalFormatting sqref="JF276">
    <cfRule type="containsText" dxfId="8" priority="11" operator="containsText" text="!">
      <formula>NOT(ISERROR(SEARCH("!",JF276)))</formula>
    </cfRule>
  </conditionalFormatting>
  <conditionalFormatting sqref="JF275">
    <cfRule type="containsText" dxfId="7" priority="9" operator="containsText" text="!">
      <formula>NOT(ISERROR(SEARCH("!",JF275)))</formula>
    </cfRule>
  </conditionalFormatting>
  <conditionalFormatting sqref="JF275">
    <cfRule type="containsText" dxfId="6" priority="10" operator="containsText" text="!">
      <formula>NOT(ISERROR(SEARCH("!",JF275)))</formula>
    </cfRule>
  </conditionalFormatting>
  <conditionalFormatting sqref="JF303">
    <cfRule type="containsText" dxfId="5" priority="8" operator="containsText" text="!">
      <formula>NOT(ISERROR(SEARCH("!",JF303)))</formula>
    </cfRule>
  </conditionalFormatting>
  <conditionalFormatting sqref="JF303">
    <cfRule type="containsText" dxfId="4" priority="7" operator="containsText" text="!">
      <formula>NOT(ISERROR(SEARCH("!",JF303)))</formula>
    </cfRule>
  </conditionalFormatting>
  <conditionalFormatting sqref="JF204">
    <cfRule type="containsText" dxfId="3" priority="6" operator="containsText" text="!">
      <formula>NOT(ISERROR(SEARCH("!",JF204)))</formula>
    </cfRule>
  </conditionalFormatting>
  <conditionalFormatting sqref="JF204">
    <cfRule type="containsText" dxfId="2" priority="5" operator="containsText" text="!">
      <formula>NOT(ISERROR(SEARCH("!",JF204)))</formula>
    </cfRule>
  </conditionalFormatting>
  <conditionalFormatting sqref="KP345">
    <cfRule type="containsText" dxfId="1" priority="2" operator="containsText" text="!">
      <formula>NOT(ISERROR(SEARCH("!",KP345)))</formula>
    </cfRule>
  </conditionalFormatting>
  <conditionalFormatting sqref="KP11:KP344">
    <cfRule type="containsText" dxfId="0" priority="1" operator="containsText" text="!">
      <formula>NOT(ISERROR(SEARCH("!",KP11)))</formula>
    </cfRule>
  </conditionalFormatting>
  <dataValidations count="2">
    <dataValidation type="list" allowBlank="1" showInputMessage="1" showErrorMessage="1" sqref="DD131:DD145 DP67:DP95 DD96:DD120 DP11:DP55 DP104:DP109 DD56:DD58 DD64:DD66 DP59:DP64 DD151:DD235">
      <formula1>$A$1:$A$131</formula1>
    </dataValidation>
    <dataValidation type="list" allowBlank="1" showInputMessage="1" showErrorMessage="1" sqref="CF144:CF157 HH297:HH346 FX257:FX346 GJ237:GJ346 DP237:DP346 EZ237:EZ346 EN237:EN346 EB237:EB346 DD236:DD346 X179:X346 L179:L346 AJ179:AJ346 AV179:AV346 BH179:BH346 BT179:BT346 CF179:CF346 CR179:CR346 FL257:FL346 GV299:GV346 HH271:HH272 GV271:GV272 FL150 CR144:CR157 CR121:CR130 CF121:CF130 BT121:BT130 BH121:BH130 AV121:AV130 AJ121:AJ130 L121:L130 X121:X130 DD121:DD130 DD146:DD150 EB121:EB130 EB146:EB150 EN121:EN130 EN146:EN150 EZ121:EZ130 EZ146:EZ150 DP121:DP130 DP146:DP150 GJ121:GJ130 GJ146:GJ150 CR96:CR99 FX150 X96:X99 X144:X157 L96:L99 L144:L157 AJ96:AJ99 AJ144:AJ157 AV96:AV99 AV144:AV157 BH96:BH99 BH144:BH157 BT96:BT99 BT144:BT157 CF96:CF99">
      <formula1>$A$1:$A$176</formula1>
    </dataValidation>
  </dataValidations>
  <pageMargins left="0.75" right="0.75" top="1" bottom="1" header="0.5" footer="0.5"/>
  <pageSetup orientation="portrait" horizontalDpi="4294967292" verticalDpi="4294967292"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info_parties!$A$1:$A$97</xm:f>
          </x14:formula1>
          <xm:sqref>HH11:HH12 X11:X12 X14:X20 DD11:DD55 DP56:DP58 DP65:DP66 DD59:DD63 AJ11:AJ95 AV11:AV95 BH11:BH95 L11:L95 CF11:CF95 CR11:CR95 X22:X95 BT11:BT95 DD67:DD95 CR158:CR178 CF158:CF178 L158:L178 BH158:BH178 BT158:BT178 AV158:AV178 AJ158:AJ178 DP96:DP103 X131:X143 CR131:CR143 CF131:CF143 L131:L143 BH131:BH143 AV131:AV143 AJ131:AJ143 GJ131:GJ145 X158:X178 GV273:GV298 HH273:HH296 EZ131:EZ145 EN131:EN145 EB131:EB145 DP131:DP145 DP151:DP236 GJ151:GJ236 EZ151:EZ236 EN151:EN236 EB151:EB236 DP110:DP120 EB11:EB120 EN11:EN120 EZ11:EZ120 GJ11:GJ120 AJ100:AJ120 AV100:AV120 BH100:BH120 L100:L120 CF100:CF120 CR100:CR120 X100:X120 BT100:BT120 BT131:BT143 FL151:FL256 FX151:FX256 HH14:HH270 GV11:GV270 FX11:FX149 FL11:FL149 IR11:IR346 HT11:HT346 JP11:JP346 JD11:JD346 IF11:IF346 KB11:KB346 KN11:KN345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BED2BE"/>
  </sheetPr>
  <dimension ref="A1:JB210"/>
  <sheetViews>
    <sheetView tabSelected="1" zoomScaleNormal="100" workbookViewId="0">
      <pane xSplit="2" ySplit="10" topLeftCell="DQ11" activePane="bottomRight" state="frozen"/>
      <selection activeCell="A12" sqref="A12"/>
      <selection pane="topRight" activeCell="A12" sqref="A12"/>
      <selection pane="bottomLeft" activeCell="A12" sqref="A12"/>
      <selection pane="bottomRight" activeCell="EL11" sqref="EL11"/>
    </sheetView>
  </sheetViews>
  <sheetFormatPr defaultColWidth="5.6640625" defaultRowHeight="13.5" customHeight="1"/>
  <cols>
    <col min="1" max="1" width="11.44140625" style="186" customWidth="1"/>
    <col min="2" max="2" width="28.77734375" style="186" customWidth="1"/>
    <col min="3" max="3" width="11.44140625" style="186" customWidth="1"/>
    <col min="4" max="4" width="5.6640625" style="186"/>
    <col min="5" max="5" width="11.44140625" style="186" customWidth="1"/>
    <col min="6" max="6" width="17.6640625" style="186" bestFit="1" customWidth="1"/>
    <col min="7" max="7" width="5.6640625" style="186"/>
    <col min="8" max="10" width="6" style="186" bestFit="1" customWidth="1"/>
    <col min="11" max="11" width="11.44140625" style="186" customWidth="1"/>
    <col min="12" max="16" width="5.6640625" style="186"/>
    <col min="17" max="17" width="11.44140625" style="186" customWidth="1"/>
    <col min="18" max="18" width="6" style="186" bestFit="1" customWidth="1"/>
    <col min="19" max="19" width="5.6640625" style="186"/>
    <col min="20" max="21" width="6" style="186" bestFit="1" customWidth="1"/>
    <col min="22" max="22" width="5.6640625" style="186"/>
    <col min="23" max="23" width="11.44140625" style="186" customWidth="1"/>
    <col min="24" max="24" width="5.6640625" style="186"/>
    <col min="25" max="25" width="11.44140625" style="186" customWidth="1"/>
    <col min="26" max="26" width="6" style="186" bestFit="1" customWidth="1"/>
    <col min="27" max="27" width="5.6640625" style="186"/>
    <col min="28" max="28" width="6" style="186" bestFit="1" customWidth="1"/>
    <col min="29" max="29" width="8" style="186" bestFit="1" customWidth="1"/>
    <col min="30" max="30" width="6" style="186" bestFit="1" customWidth="1"/>
    <col min="31" max="31" width="11.44140625" style="186" customWidth="1"/>
    <col min="32" max="32" width="6" style="186" bestFit="1" customWidth="1"/>
    <col min="33" max="33" width="5.6640625" style="186"/>
    <col min="34" max="35" width="6" style="186" bestFit="1" customWidth="1"/>
    <col min="36" max="36" width="5.6640625" style="186"/>
    <col min="37" max="37" width="11.44140625" style="186" customWidth="1"/>
    <col min="38" max="38" width="6" style="186" bestFit="1" customWidth="1"/>
    <col min="39" max="39" width="5.6640625" style="186"/>
    <col min="40" max="41" width="6" style="186" bestFit="1" customWidth="1"/>
    <col min="42" max="42" width="5.6640625" style="186"/>
    <col min="43" max="43" width="11.44140625" style="186" customWidth="1"/>
    <col min="44" max="44" width="5.6640625" style="186"/>
    <col min="45" max="45" width="11.44140625" style="186" customWidth="1"/>
    <col min="46" max="46" width="6.5546875" style="186" bestFit="1" customWidth="1"/>
    <col min="47" max="47" width="5.6640625" style="186"/>
    <col min="48" max="50" width="6" style="186" bestFit="1" customWidth="1"/>
    <col min="51" max="51" width="11.44140625" style="186" customWidth="1"/>
    <col min="52" max="52" width="6" style="186" bestFit="1" customWidth="1"/>
    <col min="53" max="53" width="9.109375" style="186" customWidth="1"/>
    <col min="54" max="55" width="6" style="186" bestFit="1" customWidth="1"/>
    <col min="56" max="56" width="5.6640625" style="186"/>
    <col min="57" max="57" width="11.44140625" style="186" customWidth="1"/>
    <col min="58" max="58" width="6" style="186" bestFit="1" customWidth="1"/>
    <col min="59" max="59" width="5.6640625" style="186"/>
    <col min="60" max="61" width="6" style="186" bestFit="1" customWidth="1"/>
    <col min="62" max="62" width="5.6640625" style="186"/>
    <col min="63" max="63" width="11.44140625" style="186" customWidth="1"/>
    <col min="64" max="64" width="5.6640625" style="186"/>
    <col min="65" max="65" width="11.44140625" style="186" customWidth="1"/>
    <col min="66" max="67" width="6.21875" style="186" bestFit="1" customWidth="1"/>
    <col min="68" max="70" width="6" style="186" bestFit="1" customWidth="1"/>
    <col min="71" max="71" width="11.44140625" style="186" customWidth="1"/>
    <col min="72" max="72" width="6" style="186" bestFit="1" customWidth="1"/>
    <col min="73" max="73" width="5.6640625" style="186"/>
    <col min="74" max="75" width="6" style="186" bestFit="1" customWidth="1"/>
    <col min="76" max="76" width="5.6640625" style="186"/>
    <col min="77" max="77" width="11.44140625" style="186" customWidth="1"/>
    <col min="78" max="81" width="6" style="186" bestFit="1" customWidth="1"/>
    <col min="82" max="82" width="5.6640625" style="186"/>
    <col min="83" max="83" width="11.44140625" style="186" customWidth="1"/>
    <col min="84" max="84" width="5.6640625" style="186"/>
    <col min="85" max="85" width="11.44140625" style="186" customWidth="1"/>
    <col min="86" max="87" width="6" style="186" bestFit="1" customWidth="1"/>
    <col min="88" max="88" width="8.109375" style="186" bestFit="1" customWidth="1"/>
    <col min="89" max="89" width="6.109375" style="186" bestFit="1" customWidth="1"/>
    <col min="90" max="90" width="6" style="186" bestFit="1" customWidth="1"/>
    <col min="91" max="91" width="11.44140625" style="186" customWidth="1"/>
    <col min="92" max="92" width="6" style="186" bestFit="1" customWidth="1"/>
    <col min="93" max="93" width="5.6640625" style="186"/>
    <col min="94" max="94" width="6.6640625" style="186" bestFit="1" customWidth="1"/>
    <col min="95" max="95" width="6" style="186" bestFit="1" customWidth="1"/>
    <col min="96" max="96" width="5.6640625" style="186"/>
    <col min="97" max="97" width="11.44140625" style="186" customWidth="1"/>
    <col min="98" max="101" width="6" style="186" bestFit="1" customWidth="1"/>
    <col min="102" max="102" width="5.6640625" style="186"/>
    <col min="103" max="103" width="11.44140625" style="186" customWidth="1"/>
    <col min="104" max="104" width="5.6640625" style="186"/>
    <col min="105" max="105" width="11.44140625" style="186" customWidth="1"/>
    <col min="106" max="106" width="7.109375" style="186" bestFit="1" customWidth="1"/>
    <col min="107" max="110" width="6" style="186" bestFit="1" customWidth="1"/>
    <col min="111" max="111" width="11.44140625" style="186" customWidth="1"/>
    <col min="112" max="112" width="5.6640625" style="186"/>
    <col min="113" max="113" width="6.109375" style="186" bestFit="1" customWidth="1"/>
    <col min="114" max="116" width="6" style="186" bestFit="1" customWidth="1"/>
    <col min="117" max="117" width="11.44140625" style="186" customWidth="1"/>
    <col min="118" max="122" width="6" style="186" bestFit="1" customWidth="1"/>
    <col min="123" max="123" width="11.44140625" style="186" customWidth="1"/>
    <col min="124" max="124" width="5.6640625" style="186"/>
    <col min="125" max="125" width="11.44140625" style="186" customWidth="1"/>
    <col min="126" max="126" width="6" style="186" bestFit="1" customWidth="1"/>
    <col min="127" max="127" width="8.109375" style="186" customWidth="1"/>
    <col min="128" max="129" width="6" style="186" bestFit="1" customWidth="1"/>
    <col min="130" max="130" width="8" style="186" bestFit="1" customWidth="1"/>
    <col min="131" max="131" width="11.44140625" style="186" customWidth="1"/>
    <col min="132" max="132" width="6" style="186" bestFit="1" customWidth="1"/>
    <col min="133" max="133" width="9.21875" style="186" bestFit="1" customWidth="1"/>
    <col min="134" max="134" width="5.6640625" style="186"/>
    <col min="135" max="136" width="6" style="186" bestFit="1" customWidth="1"/>
    <col min="137" max="137" width="11.44140625" style="186" customWidth="1"/>
    <col min="138" max="138" width="6" style="186" bestFit="1" customWidth="1"/>
    <col min="139" max="139" width="9.109375" style="186" bestFit="1" customWidth="1"/>
    <col min="140" max="140" width="5.6640625" style="186"/>
    <col min="141" max="142" width="6" style="186" bestFit="1" customWidth="1"/>
    <col min="143" max="143" width="11.44140625" style="186" customWidth="1"/>
    <col min="144" max="144" width="5.6640625" style="186"/>
    <col min="145" max="145" width="11.44140625" style="186" customWidth="1"/>
    <col min="146" max="150" width="5.6640625" style="186"/>
    <col min="151" max="151" width="11.44140625" style="186" customWidth="1"/>
    <col min="152" max="152" width="5.6640625" style="203"/>
    <col min="153" max="154" width="5.6640625" style="186"/>
    <col min="155" max="155" width="5.6640625" style="203"/>
    <col min="156" max="156" width="5.6640625" style="186"/>
    <col min="157" max="157" width="11.44140625" style="186" customWidth="1"/>
    <col min="158" max="158" width="5.6640625" style="203"/>
    <col min="159" max="159" width="6.21875" style="203" customWidth="1"/>
    <col min="160" max="160" width="5.6640625" style="186"/>
    <col min="161" max="161" width="5.6640625" style="203"/>
    <col min="162" max="162" width="5.6640625" style="186"/>
    <col min="163" max="163" width="11.44140625" style="186" customWidth="1"/>
    <col min="164" max="164" width="5.6640625" style="186"/>
    <col min="165" max="165" width="9.109375" style="186" customWidth="1"/>
    <col min="166" max="170" width="5.6640625" style="186"/>
    <col min="171" max="171" width="9.21875" style="186" customWidth="1"/>
    <col min="172" max="176" width="5.6640625" style="186"/>
    <col min="177" max="177" width="8.88671875" style="186" customWidth="1"/>
    <col min="178" max="182" width="5.6640625" style="186"/>
    <col min="183" max="183" width="11.44140625" style="186" customWidth="1"/>
    <col min="184" max="190" width="5.6640625" style="186"/>
    <col min="191" max="191" width="11.44140625" style="186" customWidth="1"/>
    <col min="192" max="196" width="5.6640625" style="186"/>
    <col min="197" max="197" width="11.44140625" style="186" customWidth="1"/>
    <col min="198" max="202" width="5.6640625" style="186"/>
    <col min="203" max="203" width="11.44140625" style="186" customWidth="1"/>
    <col min="204" max="204" width="5.6640625" style="186"/>
    <col min="205" max="205" width="11.44140625" style="186" customWidth="1"/>
    <col min="206" max="210" width="5.6640625" style="186"/>
    <col min="211" max="211" width="11.44140625" style="186" customWidth="1"/>
    <col min="212" max="216" width="5.6640625" style="186"/>
    <col min="217" max="217" width="11.44140625" style="186" customWidth="1"/>
    <col min="218" max="222" width="5.6640625" style="186"/>
    <col min="223" max="223" width="11.44140625" style="186" customWidth="1"/>
    <col min="224" max="224" width="5.6640625" style="186"/>
    <col min="225" max="226" width="11.44140625" style="186" customWidth="1"/>
    <col min="227" max="230" width="5.6640625" style="186"/>
    <col min="231" max="231" width="11.44140625" style="186" customWidth="1"/>
    <col min="232" max="236" width="5.6640625" style="186"/>
    <col min="237" max="237" width="11.44140625" style="186" customWidth="1"/>
    <col min="238" max="242" width="5.6640625" style="186"/>
    <col min="243" max="243" width="11.44140625" style="186" customWidth="1"/>
    <col min="244" max="244" width="5.6640625" style="186"/>
    <col min="245" max="245" width="11.44140625" style="186" customWidth="1"/>
    <col min="246" max="250" width="5.6640625" style="186"/>
    <col min="251" max="251" width="11.44140625" style="186" customWidth="1"/>
    <col min="252" max="256" width="5.6640625" style="186"/>
    <col min="257" max="257" width="11.44140625" style="186" customWidth="1"/>
    <col min="258" max="16384" width="5.6640625" style="186"/>
  </cols>
  <sheetData>
    <row r="1" spans="1:262" s="179" customFormat="1" ht="13.5" customHeight="1">
      <c r="A1" s="173" t="s">
        <v>19</v>
      </c>
      <c r="B1" s="173"/>
      <c r="C1" s="174">
        <v>34168</v>
      </c>
      <c r="D1" s="175"/>
      <c r="E1" s="175"/>
      <c r="F1" s="175"/>
      <c r="G1" s="175"/>
      <c r="H1" s="175"/>
      <c r="I1" s="175"/>
      <c r="J1" s="175"/>
      <c r="K1" s="176"/>
      <c r="L1" s="175"/>
      <c r="M1" s="175"/>
      <c r="N1" s="175"/>
      <c r="O1" s="175"/>
      <c r="P1" s="177"/>
      <c r="Q1" s="175"/>
      <c r="R1" s="175"/>
      <c r="S1" s="175"/>
      <c r="T1" s="175"/>
      <c r="U1" s="175"/>
      <c r="V1" s="175"/>
      <c r="W1" s="174">
        <v>35358</v>
      </c>
      <c r="X1" s="175"/>
      <c r="Y1" s="175"/>
      <c r="Z1" s="175"/>
      <c r="AA1" s="175"/>
      <c r="AB1" s="175"/>
      <c r="AC1" s="175"/>
      <c r="AD1" s="175"/>
      <c r="AE1" s="176"/>
      <c r="AF1" s="175"/>
      <c r="AG1" s="175"/>
      <c r="AH1" s="175"/>
      <c r="AI1" s="175"/>
      <c r="AJ1" s="177"/>
      <c r="AK1" s="175"/>
      <c r="AL1" s="175"/>
      <c r="AM1" s="175"/>
      <c r="AN1" s="175"/>
      <c r="AO1" s="175"/>
      <c r="AP1" s="175"/>
      <c r="AQ1" s="174">
        <v>36702</v>
      </c>
      <c r="AR1" s="175"/>
      <c r="AS1" s="175"/>
      <c r="AT1" s="175"/>
      <c r="AU1" s="175"/>
      <c r="AV1" s="175"/>
      <c r="AW1" s="175"/>
      <c r="AX1" s="175"/>
      <c r="AY1" s="176"/>
      <c r="AZ1" s="175"/>
      <c r="BA1" s="175"/>
      <c r="BB1" s="175"/>
      <c r="BC1" s="175"/>
      <c r="BD1" s="177"/>
      <c r="BE1" s="175"/>
      <c r="BF1" s="175"/>
      <c r="BG1" s="175"/>
      <c r="BH1" s="175"/>
      <c r="BI1" s="175"/>
      <c r="BJ1" s="175"/>
      <c r="BK1" s="174">
        <v>37934</v>
      </c>
      <c r="BL1" s="175"/>
      <c r="BM1" s="175"/>
      <c r="BN1" s="175"/>
      <c r="BO1" s="175"/>
      <c r="BP1" s="175"/>
      <c r="BQ1" s="175"/>
      <c r="BR1" s="175"/>
      <c r="BS1" s="176"/>
      <c r="BT1" s="175"/>
      <c r="BU1" s="175"/>
      <c r="BV1" s="175"/>
      <c r="BW1" s="175"/>
      <c r="BX1" s="177"/>
      <c r="BY1" s="175"/>
      <c r="BZ1" s="175"/>
      <c r="CA1" s="175"/>
      <c r="CB1" s="175"/>
      <c r="CC1" s="175"/>
      <c r="CD1" s="175"/>
      <c r="CE1" s="174">
        <v>38606</v>
      </c>
      <c r="CF1" s="175"/>
      <c r="CG1" s="175"/>
      <c r="CH1" s="175"/>
      <c r="CI1" s="175"/>
      <c r="CJ1" s="175"/>
      <c r="CK1" s="175"/>
      <c r="CL1" s="175"/>
      <c r="CM1" s="176"/>
      <c r="CN1" s="175"/>
      <c r="CO1" s="175"/>
      <c r="CP1" s="175"/>
      <c r="CQ1" s="175"/>
      <c r="CR1" s="177"/>
      <c r="CS1" s="175"/>
      <c r="CT1" s="175"/>
      <c r="CU1" s="175"/>
      <c r="CV1" s="175"/>
      <c r="CW1" s="175"/>
      <c r="CX1" s="175"/>
      <c r="CY1" s="174">
        <v>40055</v>
      </c>
      <c r="CZ1" s="175"/>
      <c r="DA1" s="175"/>
      <c r="DB1" s="175"/>
      <c r="DC1" s="175"/>
      <c r="DD1" s="175"/>
      <c r="DE1" s="175"/>
      <c r="DF1" s="175"/>
      <c r="DG1" s="176"/>
      <c r="DH1" s="175"/>
      <c r="DI1" s="175"/>
      <c r="DJ1" s="175"/>
      <c r="DK1" s="175"/>
      <c r="DL1" s="177"/>
      <c r="DM1" s="175"/>
      <c r="DN1" s="175"/>
      <c r="DO1" s="175"/>
      <c r="DP1" s="175"/>
      <c r="DQ1" s="175"/>
      <c r="DR1" s="175"/>
      <c r="DS1" s="178">
        <v>41259</v>
      </c>
      <c r="DT1" s="175"/>
      <c r="DU1" s="175"/>
      <c r="DV1" s="175"/>
      <c r="DW1" s="175"/>
      <c r="DX1" s="175"/>
      <c r="DY1" s="175"/>
      <c r="DZ1" s="175"/>
      <c r="EA1" s="176"/>
      <c r="EB1" s="175"/>
      <c r="EC1" s="175"/>
      <c r="ED1" s="175"/>
      <c r="EE1" s="175"/>
      <c r="EF1" s="177"/>
      <c r="EG1" s="175"/>
      <c r="EH1" s="175"/>
      <c r="EI1" s="175"/>
      <c r="EJ1" s="175"/>
      <c r="EK1" s="175"/>
      <c r="EL1" s="175"/>
      <c r="EM1" s="178">
        <v>41987</v>
      </c>
      <c r="EN1" s="175"/>
      <c r="EO1" s="175"/>
      <c r="EP1" s="175"/>
      <c r="EQ1" s="175"/>
      <c r="ER1" s="175"/>
      <c r="ES1" s="175"/>
      <c r="ET1" s="175"/>
      <c r="EU1" s="178"/>
      <c r="EV1" s="198"/>
      <c r="EW1" s="175"/>
      <c r="EX1" s="175"/>
      <c r="EY1" s="198"/>
      <c r="EZ1" s="177"/>
      <c r="FA1" s="178"/>
      <c r="FB1" s="198"/>
      <c r="FC1" s="198"/>
      <c r="FD1" s="175"/>
      <c r="FE1" s="198"/>
      <c r="FF1" s="175"/>
      <c r="FG1" s="178">
        <v>43030</v>
      </c>
      <c r="FH1" s="175"/>
      <c r="FI1" s="175"/>
      <c r="FJ1" s="175"/>
      <c r="FK1" s="175"/>
      <c r="FL1" s="175"/>
      <c r="FM1" s="175"/>
      <c r="FN1" s="175"/>
      <c r="FO1" s="176"/>
      <c r="FP1" s="175"/>
      <c r="FQ1" s="175"/>
      <c r="FR1" s="175"/>
      <c r="FS1" s="175"/>
      <c r="FT1" s="177"/>
      <c r="FU1" s="175"/>
      <c r="FV1" s="175"/>
      <c r="FW1" s="175"/>
      <c r="FX1" s="175"/>
      <c r="FY1" s="175"/>
      <c r="FZ1" s="175"/>
      <c r="GA1" s="178"/>
      <c r="GB1" s="175"/>
      <c r="GC1" s="175"/>
      <c r="GD1" s="175"/>
      <c r="GE1" s="175"/>
      <c r="GF1" s="175"/>
      <c r="GG1" s="175"/>
      <c r="GH1" s="175"/>
      <c r="GI1" s="176"/>
      <c r="GJ1" s="175"/>
      <c r="GK1" s="175"/>
      <c r="GL1" s="175"/>
      <c r="GM1" s="175"/>
      <c r="GN1" s="177"/>
      <c r="GO1" s="175"/>
      <c r="GP1" s="175"/>
      <c r="GQ1" s="175"/>
      <c r="GR1" s="175"/>
      <c r="GS1" s="175"/>
      <c r="GT1" s="175"/>
      <c r="GU1" s="178"/>
      <c r="GV1" s="175"/>
      <c r="GW1" s="175"/>
      <c r="GX1" s="175"/>
      <c r="GY1" s="175"/>
      <c r="GZ1" s="175"/>
      <c r="HA1" s="175"/>
      <c r="HB1" s="175"/>
      <c r="HC1" s="176"/>
      <c r="HD1" s="175"/>
      <c r="HE1" s="175"/>
      <c r="HF1" s="175"/>
      <c r="HG1" s="175"/>
      <c r="HH1" s="177"/>
      <c r="HI1" s="175"/>
      <c r="HJ1" s="175"/>
      <c r="HK1" s="175"/>
      <c r="HL1" s="175"/>
      <c r="HM1" s="175"/>
      <c r="HN1" s="175"/>
      <c r="HO1" s="178"/>
      <c r="HP1" s="175"/>
      <c r="HQ1" s="175"/>
      <c r="HR1" s="175"/>
      <c r="HS1" s="175"/>
      <c r="HT1" s="175"/>
      <c r="HU1" s="175"/>
      <c r="HV1" s="175"/>
      <c r="HW1" s="176"/>
      <c r="HX1" s="175"/>
      <c r="HY1" s="175"/>
      <c r="HZ1" s="175"/>
      <c r="IA1" s="175"/>
      <c r="IB1" s="177"/>
      <c r="IC1" s="175"/>
      <c r="ID1" s="175"/>
      <c r="IE1" s="175"/>
      <c r="IF1" s="175"/>
      <c r="IG1" s="175"/>
      <c r="IH1" s="175"/>
      <c r="II1" s="178"/>
      <c r="IJ1" s="175"/>
      <c r="IK1" s="175"/>
      <c r="IL1" s="175"/>
      <c r="IM1" s="175"/>
      <c r="IN1" s="175"/>
      <c r="IO1" s="175"/>
      <c r="IP1" s="175"/>
      <c r="IQ1" s="176"/>
      <c r="IR1" s="175"/>
      <c r="IS1" s="175"/>
      <c r="IT1" s="175"/>
      <c r="IU1" s="175"/>
      <c r="IV1" s="177"/>
      <c r="IW1" s="175"/>
      <c r="IX1" s="175"/>
      <c r="IY1" s="175"/>
      <c r="IZ1" s="175"/>
      <c r="JA1" s="175"/>
      <c r="JB1" s="175"/>
    </row>
    <row r="2" spans="1:262" s="179" customFormat="1" ht="13.5" customHeight="1">
      <c r="A2" s="173" t="s">
        <v>129</v>
      </c>
      <c r="B2" s="173"/>
      <c r="C2" s="174">
        <v>34168</v>
      </c>
      <c r="D2" s="175"/>
      <c r="E2" s="175"/>
      <c r="F2" s="175"/>
      <c r="G2" s="175"/>
      <c r="H2" s="175"/>
      <c r="I2" s="175"/>
      <c r="J2" s="175"/>
      <c r="K2" s="176"/>
      <c r="L2" s="175"/>
      <c r="M2" s="175"/>
      <c r="N2" s="175"/>
      <c r="O2" s="175"/>
      <c r="P2" s="177"/>
      <c r="Q2" s="175"/>
      <c r="R2" s="175"/>
      <c r="S2" s="175"/>
      <c r="T2" s="175"/>
      <c r="U2" s="175"/>
      <c r="V2" s="175"/>
      <c r="W2" s="174">
        <v>35358</v>
      </c>
      <c r="X2" s="175"/>
      <c r="Y2" s="175"/>
      <c r="Z2" s="175"/>
      <c r="AA2" s="175"/>
      <c r="AB2" s="175"/>
      <c r="AC2" s="175"/>
      <c r="AD2" s="175"/>
      <c r="AE2" s="176"/>
      <c r="AF2" s="175"/>
      <c r="AG2" s="175"/>
      <c r="AH2" s="175"/>
      <c r="AI2" s="175"/>
      <c r="AJ2" s="177"/>
      <c r="AK2" s="175"/>
      <c r="AL2" s="175"/>
      <c r="AM2" s="175"/>
      <c r="AN2" s="175"/>
      <c r="AO2" s="175"/>
      <c r="AP2" s="175"/>
      <c r="AQ2" s="174">
        <v>36702</v>
      </c>
      <c r="AR2" s="175"/>
      <c r="AS2" s="175"/>
      <c r="AT2" s="175"/>
      <c r="AU2" s="175"/>
      <c r="AV2" s="175"/>
      <c r="AW2" s="175"/>
      <c r="AX2" s="175"/>
      <c r="AY2" s="176"/>
      <c r="AZ2" s="175"/>
      <c r="BA2" s="175"/>
      <c r="BB2" s="175"/>
      <c r="BC2" s="175"/>
      <c r="BD2" s="177"/>
      <c r="BE2" s="175"/>
      <c r="BF2" s="175"/>
      <c r="BG2" s="175"/>
      <c r="BH2" s="175"/>
      <c r="BI2" s="175"/>
      <c r="BJ2" s="175"/>
      <c r="BK2" s="174">
        <v>37934</v>
      </c>
      <c r="BL2" s="175"/>
      <c r="BM2" s="175"/>
      <c r="BN2" s="175"/>
      <c r="BO2" s="175"/>
      <c r="BP2" s="175"/>
      <c r="BQ2" s="175"/>
      <c r="BR2" s="175"/>
      <c r="BS2" s="176"/>
      <c r="BT2" s="175"/>
      <c r="BU2" s="175"/>
      <c r="BV2" s="175"/>
      <c r="BW2" s="175"/>
      <c r="BX2" s="177"/>
      <c r="BY2" s="175"/>
      <c r="BZ2" s="175"/>
      <c r="CA2" s="175"/>
      <c r="CB2" s="175"/>
      <c r="CC2" s="175"/>
      <c r="CD2" s="175"/>
      <c r="CE2" s="174">
        <v>38606</v>
      </c>
      <c r="CF2" s="175"/>
      <c r="CG2" s="175"/>
      <c r="CH2" s="175"/>
      <c r="CI2" s="175"/>
      <c r="CJ2" s="175"/>
      <c r="CK2" s="175"/>
      <c r="CL2" s="175"/>
      <c r="CM2" s="176"/>
      <c r="CN2" s="175"/>
      <c r="CO2" s="175"/>
      <c r="CP2" s="175"/>
      <c r="CQ2" s="175"/>
      <c r="CR2" s="177"/>
      <c r="CS2" s="175"/>
      <c r="CT2" s="175"/>
      <c r="CU2" s="175"/>
      <c r="CV2" s="175"/>
      <c r="CW2" s="175"/>
      <c r="CX2" s="175"/>
      <c r="CY2" s="174">
        <v>40055</v>
      </c>
      <c r="CZ2" s="175"/>
      <c r="DA2" s="175"/>
      <c r="DB2" s="175"/>
      <c r="DC2" s="175"/>
      <c r="DD2" s="175"/>
      <c r="DE2" s="175"/>
      <c r="DF2" s="175"/>
      <c r="DG2" s="176"/>
      <c r="DH2" s="175"/>
      <c r="DI2" s="175"/>
      <c r="DJ2" s="175"/>
      <c r="DK2" s="175"/>
      <c r="DL2" s="177"/>
      <c r="DM2" s="175"/>
      <c r="DN2" s="175"/>
      <c r="DO2" s="175"/>
      <c r="DP2" s="175"/>
      <c r="DQ2" s="175"/>
      <c r="DR2" s="175"/>
      <c r="DS2" s="178">
        <v>41259</v>
      </c>
      <c r="DT2" s="175"/>
      <c r="DU2" s="175"/>
      <c r="DV2" s="175"/>
      <c r="DW2" s="175"/>
      <c r="DX2" s="175"/>
      <c r="DY2" s="175"/>
      <c r="DZ2" s="175"/>
      <c r="EA2" s="176"/>
      <c r="EB2" s="175"/>
      <c r="EC2" s="175"/>
      <c r="ED2" s="175"/>
      <c r="EE2" s="175"/>
      <c r="EF2" s="177"/>
      <c r="EG2" s="175"/>
      <c r="EH2" s="175"/>
      <c r="EI2" s="175"/>
      <c r="EJ2" s="175"/>
      <c r="EK2" s="175"/>
      <c r="EL2" s="175"/>
      <c r="EM2" s="178">
        <v>41987</v>
      </c>
      <c r="EN2" s="175"/>
      <c r="EO2" s="175"/>
      <c r="EP2" s="175"/>
      <c r="EQ2" s="175"/>
      <c r="ER2" s="175"/>
      <c r="ES2" s="175"/>
      <c r="ET2" s="175"/>
      <c r="EU2" s="178"/>
      <c r="EV2" s="198"/>
      <c r="EW2" s="175"/>
      <c r="EX2" s="175"/>
      <c r="EY2" s="198"/>
      <c r="EZ2" s="177"/>
      <c r="FA2" s="178"/>
      <c r="FB2" s="198"/>
      <c r="FC2" s="198"/>
      <c r="FD2" s="175"/>
      <c r="FE2" s="198"/>
      <c r="FF2" s="175"/>
      <c r="FG2" s="178">
        <v>43030</v>
      </c>
      <c r="FH2" s="175"/>
      <c r="FI2" s="175"/>
      <c r="FJ2" s="175"/>
      <c r="FK2" s="175"/>
      <c r="FL2" s="175"/>
      <c r="FM2" s="175"/>
      <c r="FN2" s="175"/>
      <c r="FO2" s="176"/>
      <c r="FP2" s="175"/>
      <c r="FQ2" s="175"/>
      <c r="FR2" s="175"/>
      <c r="FS2" s="175"/>
      <c r="FT2" s="177"/>
      <c r="FU2" s="175"/>
      <c r="FV2" s="175"/>
      <c r="FW2" s="175"/>
      <c r="FX2" s="175"/>
      <c r="FY2" s="175"/>
      <c r="FZ2" s="175"/>
      <c r="GA2" s="178"/>
      <c r="GB2" s="175"/>
      <c r="GC2" s="175"/>
      <c r="GD2" s="175"/>
      <c r="GE2" s="175"/>
      <c r="GF2" s="175"/>
      <c r="GG2" s="175"/>
      <c r="GH2" s="175"/>
      <c r="GI2" s="176"/>
      <c r="GJ2" s="175"/>
      <c r="GK2" s="175"/>
      <c r="GL2" s="175"/>
      <c r="GM2" s="175"/>
      <c r="GN2" s="177"/>
      <c r="GO2" s="175"/>
      <c r="GP2" s="175"/>
      <c r="GQ2" s="175"/>
      <c r="GR2" s="175"/>
      <c r="GS2" s="175"/>
      <c r="GT2" s="175"/>
      <c r="GU2" s="178"/>
      <c r="GV2" s="175"/>
      <c r="GW2" s="175"/>
      <c r="GX2" s="175"/>
      <c r="GY2" s="175"/>
      <c r="GZ2" s="175"/>
      <c r="HA2" s="175"/>
      <c r="HB2" s="175"/>
      <c r="HC2" s="176"/>
      <c r="HD2" s="175"/>
      <c r="HE2" s="175"/>
      <c r="HF2" s="175"/>
      <c r="HG2" s="175"/>
      <c r="HH2" s="177"/>
      <c r="HI2" s="175"/>
      <c r="HJ2" s="175"/>
      <c r="HK2" s="175"/>
      <c r="HL2" s="175"/>
      <c r="HM2" s="175"/>
      <c r="HN2" s="175"/>
      <c r="HO2" s="178"/>
      <c r="HP2" s="175"/>
      <c r="HQ2" s="175"/>
      <c r="HR2" s="175"/>
      <c r="HS2" s="175"/>
      <c r="HT2" s="175"/>
      <c r="HU2" s="175"/>
      <c r="HV2" s="175"/>
      <c r="HW2" s="176"/>
      <c r="HX2" s="175"/>
      <c r="HY2" s="175"/>
      <c r="HZ2" s="175"/>
      <c r="IA2" s="175"/>
      <c r="IB2" s="177"/>
      <c r="IC2" s="175"/>
      <c r="ID2" s="175"/>
      <c r="IE2" s="175"/>
      <c r="IF2" s="175"/>
      <c r="IG2" s="175"/>
      <c r="IH2" s="175"/>
      <c r="II2" s="178"/>
      <c r="IJ2" s="175"/>
      <c r="IK2" s="175"/>
      <c r="IL2" s="175"/>
      <c r="IM2" s="175"/>
      <c r="IN2" s="175"/>
      <c r="IO2" s="175"/>
      <c r="IP2" s="175"/>
      <c r="IQ2" s="176"/>
      <c r="IR2" s="175"/>
      <c r="IS2" s="175"/>
      <c r="IT2" s="175"/>
      <c r="IU2" s="175"/>
      <c r="IV2" s="177"/>
      <c r="IW2" s="175"/>
      <c r="IX2" s="175"/>
      <c r="IY2" s="175"/>
      <c r="IZ2" s="175"/>
      <c r="JA2" s="175"/>
      <c r="JB2" s="175"/>
    </row>
    <row r="3" spans="1:262" ht="13.5" customHeight="1">
      <c r="A3" s="180" t="s">
        <v>21</v>
      </c>
      <c r="B3" s="180"/>
      <c r="C3" s="181">
        <v>511</v>
      </c>
      <c r="D3" s="182"/>
      <c r="E3" s="182"/>
      <c r="F3" s="182"/>
      <c r="G3" s="182"/>
      <c r="H3" s="182"/>
      <c r="I3" s="182"/>
      <c r="J3" s="182"/>
      <c r="K3" s="183"/>
      <c r="L3" s="182"/>
      <c r="M3" s="182"/>
      <c r="N3" s="182"/>
      <c r="O3" s="182"/>
      <c r="P3" s="184"/>
      <c r="Q3" s="182"/>
      <c r="R3" s="182"/>
      <c r="S3" s="182"/>
      <c r="T3" s="182"/>
      <c r="U3" s="182"/>
      <c r="V3" s="182"/>
      <c r="W3" s="181">
        <v>500</v>
      </c>
      <c r="X3" s="182"/>
      <c r="Y3" s="182"/>
      <c r="Z3" s="182"/>
      <c r="AA3" s="182"/>
      <c r="AB3" s="182"/>
      <c r="AC3" s="182"/>
      <c r="AD3" s="182"/>
      <c r="AE3" s="183"/>
      <c r="AF3" s="182"/>
      <c r="AG3" s="182"/>
      <c r="AH3" s="182"/>
      <c r="AI3" s="182"/>
      <c r="AJ3" s="184"/>
      <c r="AK3" s="182"/>
      <c r="AL3" s="182"/>
      <c r="AM3" s="182"/>
      <c r="AN3" s="182"/>
      <c r="AO3" s="182"/>
      <c r="AP3" s="182"/>
      <c r="AQ3" s="181">
        <v>480</v>
      </c>
      <c r="AR3" s="182"/>
      <c r="AS3" s="182"/>
      <c r="AT3" s="182"/>
      <c r="AU3" s="182"/>
      <c r="AV3" s="182"/>
      <c r="AW3" s="182"/>
      <c r="AX3" s="182"/>
      <c r="AY3" s="183"/>
      <c r="AZ3" s="182"/>
      <c r="BA3" s="182"/>
      <c r="BB3" s="182"/>
      <c r="BC3" s="182"/>
      <c r="BD3" s="184"/>
      <c r="BE3" s="182"/>
      <c r="BF3" s="182"/>
      <c r="BG3" s="182"/>
      <c r="BH3" s="182"/>
      <c r="BI3" s="182"/>
      <c r="BJ3" s="182"/>
      <c r="BK3" s="185">
        <v>480</v>
      </c>
      <c r="BL3" s="182"/>
      <c r="BM3" s="182"/>
      <c r="BN3" s="182"/>
      <c r="BO3" s="182"/>
      <c r="BP3" s="182"/>
      <c r="BQ3" s="182"/>
      <c r="BR3" s="182"/>
      <c r="BS3" s="183"/>
      <c r="BT3" s="182"/>
      <c r="BU3" s="182"/>
      <c r="BV3" s="182"/>
      <c r="BW3" s="182"/>
      <c r="BX3" s="184"/>
      <c r="BY3" s="182"/>
      <c r="BZ3" s="182"/>
      <c r="CA3" s="182"/>
      <c r="CB3" s="182"/>
      <c r="CC3" s="182"/>
      <c r="CD3" s="182"/>
      <c r="CE3" s="185">
        <v>480</v>
      </c>
      <c r="CF3" s="182"/>
      <c r="CG3" s="182"/>
      <c r="CH3" s="182"/>
      <c r="CI3" s="182"/>
      <c r="CJ3" s="182"/>
      <c r="CK3" s="182"/>
      <c r="CL3" s="182"/>
      <c r="CM3" s="183"/>
      <c r="CN3" s="182"/>
      <c r="CO3" s="182"/>
      <c r="CP3" s="182"/>
      <c r="CQ3" s="182"/>
      <c r="CR3" s="184"/>
      <c r="CS3" s="182"/>
      <c r="CT3" s="182"/>
      <c r="CU3" s="182"/>
      <c r="CV3" s="182"/>
      <c r="CW3" s="182"/>
      <c r="CX3" s="182"/>
      <c r="CY3" s="185">
        <v>480</v>
      </c>
      <c r="CZ3" s="182"/>
      <c r="DA3" s="182"/>
      <c r="DB3" s="182"/>
      <c r="DC3" s="182"/>
      <c r="DD3" s="182"/>
      <c r="DE3" s="182"/>
      <c r="DF3" s="182"/>
      <c r="DG3" s="183"/>
      <c r="DH3" s="182"/>
      <c r="DI3" s="182"/>
      <c r="DJ3" s="182"/>
      <c r="DK3" s="182"/>
      <c r="DL3" s="184"/>
      <c r="DM3" s="182"/>
      <c r="DN3" s="182"/>
      <c r="DO3" s="182"/>
      <c r="DP3" s="182"/>
      <c r="DQ3" s="182"/>
      <c r="DR3" s="182"/>
      <c r="DS3" s="181">
        <v>480</v>
      </c>
      <c r="DT3" s="182"/>
      <c r="DU3" s="182"/>
      <c r="DV3" s="182"/>
      <c r="DW3" s="182"/>
      <c r="DX3" s="182"/>
      <c r="DY3" s="182"/>
      <c r="DZ3" s="182"/>
      <c r="EA3" s="183"/>
      <c r="EB3" s="182"/>
      <c r="EC3" s="182"/>
      <c r="ED3" s="182"/>
      <c r="EE3" s="182"/>
      <c r="EF3" s="184"/>
      <c r="EG3" s="182"/>
      <c r="EH3" s="182"/>
      <c r="EI3" s="182"/>
      <c r="EJ3" s="182"/>
      <c r="EK3" s="182"/>
      <c r="EL3" s="182"/>
      <c r="EM3" s="181">
        <v>475</v>
      </c>
      <c r="EN3" s="182"/>
      <c r="EO3" s="182"/>
      <c r="EP3" s="182"/>
      <c r="EQ3" s="182"/>
      <c r="ER3" s="182"/>
      <c r="ES3" s="182"/>
      <c r="ET3" s="182"/>
      <c r="EU3" s="181">
        <v>295</v>
      </c>
      <c r="EV3" s="198"/>
      <c r="EW3" s="182"/>
      <c r="EX3" s="182"/>
      <c r="EY3" s="198"/>
      <c r="EZ3" s="184"/>
      <c r="FA3" s="181">
        <v>180</v>
      </c>
      <c r="FB3" s="198"/>
      <c r="FC3" s="198"/>
      <c r="FD3" s="182"/>
      <c r="FE3" s="198"/>
      <c r="FF3" s="182"/>
      <c r="FG3" s="181">
        <v>465</v>
      </c>
      <c r="FH3" s="182"/>
      <c r="FI3" s="182"/>
      <c r="FJ3" s="182"/>
      <c r="FK3" s="182"/>
      <c r="FL3" s="182"/>
      <c r="FM3" s="182"/>
      <c r="FN3" s="182"/>
      <c r="FO3" s="183"/>
      <c r="FP3" s="182"/>
      <c r="FQ3" s="182"/>
      <c r="FR3" s="182"/>
      <c r="FS3" s="182"/>
      <c r="FT3" s="184"/>
      <c r="FU3" s="182"/>
      <c r="FV3" s="182"/>
      <c r="FW3" s="182"/>
      <c r="FX3" s="182"/>
      <c r="FY3" s="182"/>
      <c r="FZ3" s="182"/>
      <c r="GA3" s="181"/>
      <c r="GB3" s="182"/>
      <c r="GC3" s="182"/>
      <c r="GD3" s="182"/>
      <c r="GE3" s="182"/>
      <c r="GF3" s="182"/>
      <c r="GG3" s="182"/>
      <c r="GH3" s="182"/>
      <c r="GI3" s="183"/>
      <c r="GJ3" s="182"/>
      <c r="GK3" s="182"/>
      <c r="GL3" s="182"/>
      <c r="GM3" s="182"/>
      <c r="GN3" s="184"/>
      <c r="GO3" s="182"/>
      <c r="GP3" s="182"/>
      <c r="GQ3" s="182"/>
      <c r="GR3" s="182"/>
      <c r="GS3" s="182"/>
      <c r="GT3" s="182"/>
      <c r="GU3" s="181"/>
      <c r="GV3" s="182"/>
      <c r="GW3" s="182"/>
      <c r="GX3" s="182"/>
      <c r="GY3" s="182"/>
      <c r="GZ3" s="182"/>
      <c r="HA3" s="182"/>
      <c r="HB3" s="182"/>
      <c r="HC3" s="183"/>
      <c r="HD3" s="182"/>
      <c r="HE3" s="182"/>
      <c r="HF3" s="182"/>
      <c r="HG3" s="182"/>
      <c r="HH3" s="184"/>
      <c r="HI3" s="182"/>
      <c r="HJ3" s="182"/>
      <c r="HK3" s="182"/>
      <c r="HL3" s="182"/>
      <c r="HM3" s="182"/>
      <c r="HN3" s="182"/>
      <c r="HO3" s="181"/>
      <c r="HP3" s="182"/>
      <c r="HQ3" s="182"/>
      <c r="HR3" s="182"/>
      <c r="HS3" s="182"/>
      <c r="HT3" s="182"/>
      <c r="HU3" s="182"/>
      <c r="HV3" s="182"/>
      <c r="HW3" s="183"/>
      <c r="HX3" s="182"/>
      <c r="HY3" s="182"/>
      <c r="HZ3" s="182"/>
      <c r="IA3" s="182"/>
      <c r="IB3" s="184"/>
      <c r="IC3" s="182"/>
      <c r="ID3" s="182"/>
      <c r="IE3" s="182"/>
      <c r="IF3" s="182"/>
      <c r="IG3" s="182"/>
      <c r="IH3" s="182"/>
      <c r="II3" s="181"/>
      <c r="IJ3" s="182"/>
      <c r="IK3" s="182"/>
      <c r="IL3" s="182"/>
      <c r="IM3" s="182"/>
      <c r="IN3" s="182"/>
      <c r="IO3" s="182"/>
      <c r="IP3" s="182"/>
      <c r="IQ3" s="183"/>
      <c r="IR3" s="182"/>
      <c r="IS3" s="182"/>
      <c r="IT3" s="182"/>
      <c r="IU3" s="182"/>
      <c r="IV3" s="184"/>
      <c r="IW3" s="182"/>
      <c r="IX3" s="182"/>
      <c r="IY3" s="182"/>
      <c r="IZ3" s="182"/>
      <c r="JA3" s="182"/>
      <c r="JB3" s="182"/>
    </row>
    <row r="4" spans="1:262" s="194" customFormat="1" ht="13.5" customHeight="1">
      <c r="A4" s="187" t="s">
        <v>22</v>
      </c>
      <c r="B4" s="188"/>
      <c r="C4" s="189">
        <v>94477816</v>
      </c>
      <c r="D4" s="190"/>
      <c r="E4" s="190"/>
      <c r="F4" s="190"/>
      <c r="G4" s="190"/>
      <c r="H4" s="190"/>
      <c r="I4" s="190"/>
      <c r="J4" s="190"/>
      <c r="K4" s="191"/>
      <c r="L4" s="190"/>
      <c r="M4" s="190"/>
      <c r="N4" s="190"/>
      <c r="O4" s="190"/>
      <c r="P4" s="192"/>
      <c r="Q4" s="190"/>
      <c r="R4" s="190"/>
      <c r="S4" s="190"/>
      <c r="T4" s="190"/>
      <c r="U4" s="190"/>
      <c r="V4" s="190"/>
      <c r="W4" s="189">
        <v>97680719</v>
      </c>
      <c r="X4" s="190"/>
      <c r="Y4" s="190"/>
      <c r="Z4" s="190"/>
      <c r="AA4" s="190"/>
      <c r="AB4" s="190"/>
      <c r="AC4" s="190"/>
      <c r="AD4" s="190"/>
      <c r="AE4" s="191"/>
      <c r="AF4" s="190"/>
      <c r="AG4" s="190"/>
      <c r="AH4" s="190"/>
      <c r="AI4" s="190"/>
      <c r="AJ4" s="192"/>
      <c r="AK4" s="190"/>
      <c r="AL4" s="190"/>
      <c r="AM4" s="190"/>
      <c r="AN4" s="190"/>
      <c r="AO4" s="190"/>
      <c r="AP4" s="190"/>
      <c r="AQ4" s="189">
        <v>100492328</v>
      </c>
      <c r="AR4" s="190"/>
      <c r="AS4" s="190"/>
      <c r="AT4" s="190"/>
      <c r="AU4" s="190"/>
      <c r="AV4" s="190"/>
      <c r="AW4" s="190"/>
      <c r="AX4" s="190"/>
      <c r="AY4" s="191"/>
      <c r="AZ4" s="190"/>
      <c r="BA4" s="190"/>
      <c r="BB4" s="190"/>
      <c r="BC4" s="190"/>
      <c r="BD4" s="192"/>
      <c r="BE4" s="190"/>
      <c r="BF4" s="190"/>
      <c r="BG4" s="190"/>
      <c r="BH4" s="190"/>
      <c r="BI4" s="190"/>
      <c r="BJ4" s="190"/>
      <c r="BK4" s="189">
        <v>102232944</v>
      </c>
      <c r="BL4" s="190"/>
      <c r="BM4" s="190"/>
      <c r="BN4" s="190"/>
      <c r="BO4" s="190"/>
      <c r="BP4" s="190"/>
      <c r="BQ4" s="190"/>
      <c r="BR4" s="190"/>
      <c r="BS4" s="191"/>
      <c r="BT4" s="190"/>
      <c r="BU4" s="190"/>
      <c r="BV4" s="190"/>
      <c r="BW4" s="190"/>
      <c r="BX4" s="192"/>
      <c r="BY4" s="190"/>
      <c r="BZ4" s="190"/>
      <c r="CA4" s="190"/>
      <c r="CB4" s="190"/>
      <c r="CC4" s="190"/>
      <c r="CD4" s="190"/>
      <c r="CE4" s="193">
        <v>102985213</v>
      </c>
      <c r="CF4" s="190"/>
      <c r="CG4" s="190"/>
      <c r="CH4" s="190"/>
      <c r="CI4" s="190"/>
      <c r="CJ4" s="190"/>
      <c r="CK4" s="190"/>
      <c r="CL4" s="190"/>
      <c r="CM4" s="191"/>
      <c r="CN4" s="190"/>
      <c r="CO4" s="190"/>
      <c r="CP4" s="190"/>
      <c r="CQ4" s="190"/>
      <c r="CR4" s="192"/>
      <c r="CS4" s="190"/>
      <c r="CT4" s="190"/>
      <c r="CU4" s="190"/>
      <c r="CV4" s="190"/>
      <c r="CW4" s="190"/>
      <c r="CX4" s="190"/>
      <c r="CY4" s="189">
        <v>103949442</v>
      </c>
      <c r="CZ4" s="190"/>
      <c r="DA4" s="190"/>
      <c r="DB4" s="190"/>
      <c r="DC4" s="190"/>
      <c r="DD4" s="190"/>
      <c r="DE4" s="190"/>
      <c r="DF4" s="190"/>
      <c r="DG4" s="191"/>
      <c r="DH4" s="190"/>
      <c r="DI4" s="190"/>
      <c r="DJ4" s="190"/>
      <c r="DK4" s="190"/>
      <c r="DL4" s="192"/>
      <c r="DM4" s="190"/>
      <c r="DN4" s="190"/>
      <c r="DO4" s="190"/>
      <c r="DP4" s="190"/>
      <c r="DQ4" s="190"/>
      <c r="DR4" s="190"/>
      <c r="DS4" s="189">
        <v>103959866</v>
      </c>
      <c r="DT4" s="190"/>
      <c r="DU4" s="190"/>
      <c r="DV4" s="190"/>
      <c r="DW4" s="190"/>
      <c r="DX4" s="190"/>
      <c r="DY4" s="190"/>
      <c r="DZ4" s="190"/>
      <c r="EA4" s="191"/>
      <c r="EB4" s="190"/>
      <c r="EC4" s="190"/>
      <c r="ED4" s="190"/>
      <c r="EE4" s="190"/>
      <c r="EF4" s="192"/>
      <c r="EG4" s="190"/>
      <c r="EH4" s="190"/>
      <c r="EI4" s="190"/>
      <c r="EJ4" s="190"/>
      <c r="EK4" s="190"/>
      <c r="EL4" s="190"/>
      <c r="EM4" s="189">
        <v>103962784</v>
      </c>
      <c r="EN4" s="190"/>
      <c r="EO4" s="190"/>
      <c r="EP4" s="190"/>
      <c r="EQ4" s="190"/>
      <c r="ER4" s="190"/>
      <c r="ES4" s="190"/>
      <c r="ET4" s="190"/>
      <c r="EU4" s="189">
        <v>103962784</v>
      </c>
      <c r="EV4" s="198"/>
      <c r="EW4" s="190"/>
      <c r="EX4" s="190"/>
      <c r="EY4" s="198"/>
      <c r="EZ4" s="192"/>
      <c r="FA4" s="189">
        <v>103962784</v>
      </c>
      <c r="FB4" s="198"/>
      <c r="FC4" s="198"/>
      <c r="FD4" s="190"/>
      <c r="FE4" s="198"/>
      <c r="FF4" s="190"/>
      <c r="FG4" s="189">
        <v>106091229</v>
      </c>
      <c r="FH4" s="190"/>
      <c r="FI4" s="190"/>
      <c r="FJ4" s="190"/>
      <c r="FK4" s="190"/>
      <c r="FL4" s="190"/>
      <c r="FM4" s="190"/>
      <c r="FN4" s="190"/>
      <c r="FO4" s="191"/>
      <c r="FP4" s="190"/>
      <c r="FQ4" s="190"/>
      <c r="FR4" s="190"/>
      <c r="FS4" s="190"/>
      <c r="FT4" s="192"/>
      <c r="FU4" s="190"/>
      <c r="FV4" s="190"/>
      <c r="FW4" s="190"/>
      <c r="FX4" s="190"/>
      <c r="FY4" s="190"/>
      <c r="FZ4" s="190"/>
      <c r="GA4" s="189"/>
      <c r="GB4" s="190"/>
      <c r="GC4" s="190"/>
      <c r="GD4" s="190"/>
      <c r="GE4" s="190"/>
      <c r="GF4" s="190"/>
      <c r="GG4" s="190"/>
      <c r="GH4" s="190"/>
      <c r="GI4" s="191"/>
      <c r="GJ4" s="190"/>
      <c r="GK4" s="190"/>
      <c r="GL4" s="190"/>
      <c r="GM4" s="190"/>
      <c r="GN4" s="192"/>
      <c r="GO4" s="190"/>
      <c r="GP4" s="190"/>
      <c r="GQ4" s="190"/>
      <c r="GR4" s="190"/>
      <c r="GS4" s="190"/>
      <c r="GT4" s="190"/>
      <c r="GU4" s="189"/>
      <c r="GV4" s="190"/>
      <c r="GW4" s="190"/>
      <c r="GX4" s="190"/>
      <c r="GY4" s="190"/>
      <c r="GZ4" s="190"/>
      <c r="HA4" s="190"/>
      <c r="HB4" s="190"/>
      <c r="HC4" s="191"/>
      <c r="HD4" s="190"/>
      <c r="HE4" s="190"/>
      <c r="HF4" s="190"/>
      <c r="HG4" s="190"/>
      <c r="HH4" s="192"/>
      <c r="HI4" s="190"/>
      <c r="HJ4" s="190"/>
      <c r="HK4" s="190"/>
      <c r="HL4" s="190"/>
      <c r="HM4" s="190"/>
      <c r="HN4" s="190"/>
      <c r="HO4" s="189"/>
      <c r="HP4" s="190"/>
      <c r="HQ4" s="190"/>
      <c r="HR4" s="190"/>
      <c r="HS4" s="190"/>
      <c r="HT4" s="190"/>
      <c r="HU4" s="190"/>
      <c r="HV4" s="190"/>
      <c r="HW4" s="191"/>
      <c r="HX4" s="190"/>
      <c r="HY4" s="190"/>
      <c r="HZ4" s="190"/>
      <c r="IA4" s="190"/>
      <c r="IB4" s="192"/>
      <c r="IC4" s="190"/>
      <c r="ID4" s="190"/>
      <c r="IE4" s="190"/>
      <c r="IF4" s="190"/>
      <c r="IG4" s="190"/>
      <c r="IH4" s="190"/>
      <c r="II4" s="189"/>
      <c r="IJ4" s="190"/>
      <c r="IK4" s="190"/>
      <c r="IL4" s="190"/>
      <c r="IM4" s="190"/>
      <c r="IN4" s="190"/>
      <c r="IO4" s="190"/>
      <c r="IP4" s="190"/>
      <c r="IQ4" s="191"/>
      <c r="IR4" s="190"/>
      <c r="IS4" s="190"/>
      <c r="IT4" s="190"/>
      <c r="IU4" s="190"/>
      <c r="IV4" s="192"/>
      <c r="IW4" s="190"/>
      <c r="IX4" s="190"/>
      <c r="IY4" s="190"/>
      <c r="IZ4" s="190"/>
      <c r="JA4" s="190"/>
      <c r="JB4" s="190"/>
    </row>
    <row r="5" spans="1:262" s="194" customFormat="1" ht="13.5" customHeight="1">
      <c r="A5" s="187" t="s">
        <v>23</v>
      </c>
      <c r="B5" s="188"/>
      <c r="C5" s="189">
        <v>63547819</v>
      </c>
      <c r="D5" s="190"/>
      <c r="E5" s="190"/>
      <c r="F5" s="190"/>
      <c r="G5" s="190"/>
      <c r="H5" s="190"/>
      <c r="I5" s="190"/>
      <c r="J5" s="190"/>
      <c r="K5" s="191"/>
      <c r="L5" s="190"/>
      <c r="M5" s="190"/>
      <c r="N5" s="190"/>
      <c r="O5" s="190"/>
      <c r="P5" s="192"/>
      <c r="Q5" s="190"/>
      <c r="R5" s="190"/>
      <c r="S5" s="190"/>
      <c r="T5" s="190"/>
      <c r="U5" s="190"/>
      <c r="V5" s="190"/>
      <c r="W5" s="189">
        <v>58239414</v>
      </c>
      <c r="X5" s="190"/>
      <c r="Y5" s="190"/>
      <c r="Z5" s="190"/>
      <c r="AA5" s="190"/>
      <c r="AB5" s="190"/>
      <c r="AC5" s="190"/>
      <c r="AD5" s="190"/>
      <c r="AE5" s="191"/>
      <c r="AF5" s="190"/>
      <c r="AG5" s="190"/>
      <c r="AH5" s="190"/>
      <c r="AI5" s="190"/>
      <c r="AJ5" s="192"/>
      <c r="AK5" s="190"/>
      <c r="AL5" s="190"/>
      <c r="AM5" s="190"/>
      <c r="AN5" s="190"/>
      <c r="AO5" s="190"/>
      <c r="AP5" s="190"/>
      <c r="AQ5" s="189">
        <v>62757828</v>
      </c>
      <c r="AR5" s="190"/>
      <c r="AS5" s="190"/>
      <c r="AT5" s="190"/>
      <c r="AU5" s="190"/>
      <c r="AV5" s="190"/>
      <c r="AW5" s="190"/>
      <c r="AX5" s="190"/>
      <c r="AY5" s="191"/>
      <c r="AZ5" s="190"/>
      <c r="BA5" s="190"/>
      <c r="BB5" s="190"/>
      <c r="BC5" s="190"/>
      <c r="BD5" s="192"/>
      <c r="BE5" s="190"/>
      <c r="BF5" s="190"/>
      <c r="BG5" s="190"/>
      <c r="BH5" s="190"/>
      <c r="BI5" s="190"/>
      <c r="BJ5" s="190"/>
      <c r="BK5" s="189">
        <v>61196418</v>
      </c>
      <c r="BL5" s="190"/>
      <c r="BM5" s="190"/>
      <c r="BN5" s="190"/>
      <c r="BO5" s="190"/>
      <c r="BP5" s="190"/>
      <c r="BQ5" s="190"/>
      <c r="BR5" s="190"/>
      <c r="BS5" s="191"/>
      <c r="BT5" s="190"/>
      <c r="BU5" s="190"/>
      <c r="BV5" s="190"/>
      <c r="BW5" s="190"/>
      <c r="BX5" s="192"/>
      <c r="BY5" s="190"/>
      <c r="BZ5" s="190"/>
      <c r="CA5" s="190"/>
      <c r="CB5" s="190"/>
      <c r="CC5" s="190"/>
      <c r="CD5" s="190"/>
      <c r="CE5" s="189">
        <v>69553522</v>
      </c>
      <c r="CF5" s="190"/>
      <c r="CG5" s="190"/>
      <c r="CH5" s="190"/>
      <c r="CI5" s="190"/>
      <c r="CJ5" s="190"/>
      <c r="CK5" s="190"/>
      <c r="CL5" s="190"/>
      <c r="CM5" s="191"/>
      <c r="CN5" s="190"/>
      <c r="CO5" s="190"/>
      <c r="CP5" s="190"/>
      <c r="CQ5" s="190"/>
      <c r="CR5" s="192"/>
      <c r="CS5" s="190"/>
      <c r="CT5" s="190"/>
      <c r="CU5" s="190"/>
      <c r="CV5" s="190"/>
      <c r="CW5" s="190"/>
      <c r="CX5" s="190"/>
      <c r="CY5" s="189">
        <v>71999121</v>
      </c>
      <c r="CZ5" s="190"/>
      <c r="DA5" s="190"/>
      <c r="DB5" s="190"/>
      <c r="DC5" s="190"/>
      <c r="DD5" s="190"/>
      <c r="DE5" s="190"/>
      <c r="DF5" s="190"/>
      <c r="DG5" s="191"/>
      <c r="DH5" s="190"/>
      <c r="DI5" s="190"/>
      <c r="DJ5" s="190"/>
      <c r="DK5" s="190"/>
      <c r="DL5" s="192"/>
      <c r="DM5" s="190"/>
      <c r="DN5" s="190"/>
      <c r="DO5" s="190"/>
      <c r="DP5" s="190"/>
      <c r="DQ5" s="190"/>
      <c r="DR5" s="190"/>
      <c r="DS5" s="189">
        <v>61659969</v>
      </c>
      <c r="DT5" s="190"/>
      <c r="DU5" s="190"/>
      <c r="DV5" s="190"/>
      <c r="DW5" s="190"/>
      <c r="DX5" s="190"/>
      <c r="DY5" s="190"/>
      <c r="DZ5" s="190"/>
      <c r="EA5" s="191"/>
      <c r="EB5" s="190"/>
      <c r="EC5" s="190"/>
      <c r="ED5" s="190"/>
      <c r="EE5" s="190"/>
      <c r="EF5" s="192"/>
      <c r="EG5" s="190"/>
      <c r="EH5" s="190"/>
      <c r="EI5" s="190"/>
      <c r="EJ5" s="190"/>
      <c r="EK5" s="190"/>
      <c r="EL5" s="190"/>
      <c r="EM5" s="189">
        <v>54732730</v>
      </c>
      <c r="EN5" s="190"/>
      <c r="EO5" s="190"/>
      <c r="EP5" s="190"/>
      <c r="EQ5" s="190"/>
      <c r="ER5" s="190"/>
      <c r="ES5" s="190"/>
      <c r="ET5" s="190"/>
      <c r="EU5" s="189">
        <v>54741352</v>
      </c>
      <c r="EV5" s="198"/>
      <c r="EW5" s="190"/>
      <c r="EX5" s="190"/>
      <c r="EY5" s="198"/>
      <c r="EZ5" s="192"/>
      <c r="FA5" s="189">
        <v>54732730</v>
      </c>
      <c r="FB5" s="198"/>
      <c r="FC5" s="198"/>
      <c r="FD5" s="190"/>
      <c r="FE5" s="198"/>
      <c r="FF5" s="190"/>
      <c r="FG5" s="189">
        <v>56945254</v>
      </c>
      <c r="FH5" s="190"/>
      <c r="FI5" s="190"/>
      <c r="FJ5" s="190"/>
      <c r="FK5" s="190"/>
      <c r="FL5" s="190"/>
      <c r="FM5" s="190"/>
      <c r="FN5" s="190"/>
      <c r="FO5" s="191"/>
      <c r="FP5" s="190"/>
      <c r="FQ5" s="190"/>
      <c r="FR5" s="190"/>
      <c r="FS5" s="190"/>
      <c r="FT5" s="192"/>
      <c r="FU5" s="190"/>
      <c r="FV5" s="190"/>
      <c r="FW5" s="190"/>
      <c r="FX5" s="190"/>
      <c r="FY5" s="190"/>
      <c r="FZ5" s="190"/>
      <c r="GA5" s="189"/>
      <c r="GB5" s="190"/>
      <c r="GC5" s="190"/>
      <c r="GD5" s="190"/>
      <c r="GE5" s="190"/>
      <c r="GF5" s="190"/>
      <c r="GG5" s="190"/>
      <c r="GH5" s="190"/>
      <c r="GI5" s="191"/>
      <c r="GJ5" s="190"/>
      <c r="GK5" s="190"/>
      <c r="GL5" s="190"/>
      <c r="GM5" s="190"/>
      <c r="GN5" s="192"/>
      <c r="GO5" s="190"/>
      <c r="GP5" s="190"/>
      <c r="GQ5" s="190"/>
      <c r="GR5" s="190"/>
      <c r="GS5" s="190"/>
      <c r="GT5" s="190"/>
      <c r="GU5" s="189"/>
      <c r="GV5" s="190"/>
      <c r="GW5" s="190"/>
      <c r="GX5" s="190"/>
      <c r="GY5" s="190"/>
      <c r="GZ5" s="190"/>
      <c r="HA5" s="190"/>
      <c r="HB5" s="190"/>
      <c r="HC5" s="191"/>
      <c r="HD5" s="190"/>
      <c r="HE5" s="190"/>
      <c r="HF5" s="190"/>
      <c r="HG5" s="190"/>
      <c r="HH5" s="192"/>
      <c r="HI5" s="190"/>
      <c r="HJ5" s="190"/>
      <c r="HK5" s="190"/>
      <c r="HL5" s="190"/>
      <c r="HM5" s="190"/>
      <c r="HN5" s="190"/>
      <c r="HO5" s="189"/>
      <c r="HP5" s="190"/>
      <c r="HQ5" s="190"/>
      <c r="HR5" s="190"/>
      <c r="HS5" s="190"/>
      <c r="HT5" s="190"/>
      <c r="HU5" s="190"/>
      <c r="HV5" s="190"/>
      <c r="HW5" s="191"/>
      <c r="HX5" s="190"/>
      <c r="HY5" s="190"/>
      <c r="HZ5" s="190"/>
      <c r="IA5" s="190"/>
      <c r="IB5" s="192"/>
      <c r="IC5" s="190"/>
      <c r="ID5" s="190"/>
      <c r="IE5" s="190"/>
      <c r="IF5" s="190"/>
      <c r="IG5" s="190"/>
      <c r="IH5" s="190"/>
      <c r="II5" s="189"/>
      <c r="IJ5" s="190"/>
      <c r="IK5" s="190"/>
      <c r="IL5" s="190"/>
      <c r="IM5" s="190"/>
      <c r="IN5" s="190"/>
      <c r="IO5" s="190"/>
      <c r="IP5" s="190"/>
      <c r="IQ5" s="191"/>
      <c r="IR5" s="190"/>
      <c r="IS5" s="190"/>
      <c r="IT5" s="190"/>
      <c r="IU5" s="190"/>
      <c r="IV5" s="192"/>
      <c r="IW5" s="190"/>
      <c r="IX5" s="190"/>
      <c r="IY5" s="190"/>
      <c r="IZ5" s="190"/>
      <c r="JA5" s="190"/>
      <c r="JB5" s="190"/>
    </row>
    <row r="6" spans="1:262" s="203" customFormat="1" ht="13.5" customHeight="1">
      <c r="A6" s="195" t="s">
        <v>60</v>
      </c>
      <c r="B6" s="196"/>
      <c r="C6" s="197">
        <v>0.67259999999999998</v>
      </c>
      <c r="D6" s="198"/>
      <c r="E6" s="198"/>
      <c r="F6" s="198"/>
      <c r="G6" s="198"/>
      <c r="H6" s="198"/>
      <c r="I6" s="198"/>
      <c r="J6" s="198"/>
      <c r="K6" s="199"/>
      <c r="L6" s="198"/>
      <c r="M6" s="198"/>
      <c r="N6" s="198"/>
      <c r="O6" s="198"/>
      <c r="P6" s="200"/>
      <c r="Q6" s="198"/>
      <c r="R6" s="198"/>
      <c r="S6" s="198"/>
      <c r="T6" s="198"/>
      <c r="U6" s="198"/>
      <c r="V6" s="198"/>
      <c r="W6" s="201">
        <v>0.59599999999999997</v>
      </c>
      <c r="X6" s="198"/>
      <c r="Y6" s="198"/>
      <c r="Z6" s="198"/>
      <c r="AA6" s="198"/>
      <c r="AB6" s="198"/>
      <c r="AC6" s="198"/>
      <c r="AD6" s="198"/>
      <c r="AE6" s="199"/>
      <c r="AF6" s="198"/>
      <c r="AG6" s="198"/>
      <c r="AH6" s="198"/>
      <c r="AI6" s="198"/>
      <c r="AJ6" s="200"/>
      <c r="AK6" s="198"/>
      <c r="AL6" s="198"/>
      <c r="AM6" s="198"/>
      <c r="AN6" s="198"/>
      <c r="AO6" s="198"/>
      <c r="AP6" s="198"/>
      <c r="AQ6" s="202">
        <v>0.625</v>
      </c>
      <c r="AR6" s="198"/>
      <c r="AS6" s="198"/>
      <c r="AT6" s="198"/>
      <c r="AU6" s="198"/>
      <c r="AV6" s="198"/>
      <c r="AW6" s="198"/>
      <c r="AX6" s="198"/>
      <c r="AY6" s="199"/>
      <c r="AZ6" s="198"/>
      <c r="BA6" s="198"/>
      <c r="BB6" s="198"/>
      <c r="BC6" s="198"/>
      <c r="BD6" s="200"/>
      <c r="BE6" s="198"/>
      <c r="BF6" s="198"/>
      <c r="BG6" s="198"/>
      <c r="BH6" s="198"/>
      <c r="BI6" s="198"/>
      <c r="BJ6" s="198"/>
      <c r="BK6" s="202">
        <v>0.59899999999999998</v>
      </c>
      <c r="BL6" s="198"/>
      <c r="BM6" s="198"/>
      <c r="BN6" s="198"/>
      <c r="BO6" s="198"/>
      <c r="BP6" s="198"/>
      <c r="BQ6" s="198"/>
      <c r="BR6" s="198"/>
      <c r="BS6" s="199"/>
      <c r="BT6" s="198"/>
      <c r="BU6" s="198"/>
      <c r="BV6" s="198"/>
      <c r="BW6" s="198"/>
      <c r="BX6" s="200"/>
      <c r="BY6" s="198"/>
      <c r="BZ6" s="198"/>
      <c r="CA6" s="198"/>
      <c r="CB6" s="198"/>
      <c r="CC6" s="198"/>
      <c r="CD6" s="198"/>
      <c r="CE6" s="197">
        <v>0.67500000000000004</v>
      </c>
      <c r="CF6" s="198"/>
      <c r="CG6" s="198"/>
      <c r="CH6" s="198"/>
      <c r="CI6" s="198"/>
      <c r="CJ6" s="198"/>
      <c r="CK6" s="198"/>
      <c r="CL6" s="198"/>
      <c r="CM6" s="199"/>
      <c r="CN6" s="198"/>
      <c r="CO6" s="198"/>
      <c r="CP6" s="198"/>
      <c r="CQ6" s="198"/>
      <c r="CR6" s="200"/>
      <c r="CS6" s="198"/>
      <c r="CT6" s="198"/>
      <c r="CU6" s="198"/>
      <c r="CV6" s="198"/>
      <c r="CW6" s="198"/>
      <c r="CX6" s="198"/>
      <c r="CY6" s="197">
        <v>0.69299999999999995</v>
      </c>
      <c r="CZ6" s="198"/>
      <c r="DA6" s="198"/>
      <c r="DB6" s="198"/>
      <c r="DC6" s="198"/>
      <c r="DD6" s="198"/>
      <c r="DE6" s="198"/>
      <c r="DF6" s="198"/>
      <c r="DG6" s="199"/>
      <c r="DH6" s="198"/>
      <c r="DI6" s="198"/>
      <c r="DJ6" s="198"/>
      <c r="DK6" s="198"/>
      <c r="DL6" s="200"/>
      <c r="DM6" s="198"/>
      <c r="DN6" s="198"/>
      <c r="DO6" s="198"/>
      <c r="DP6" s="198"/>
      <c r="DQ6" s="198"/>
      <c r="DR6" s="198"/>
      <c r="DS6" s="197">
        <v>0.59299999999999997</v>
      </c>
      <c r="DT6" s="198"/>
      <c r="DU6" s="198"/>
      <c r="DV6" s="198"/>
      <c r="DW6" s="198"/>
      <c r="DX6" s="198"/>
      <c r="DY6" s="198"/>
      <c r="DZ6" s="198"/>
      <c r="EA6" s="199"/>
      <c r="EB6" s="198"/>
      <c r="EC6" s="198"/>
      <c r="ED6" s="198"/>
      <c r="EE6" s="198"/>
      <c r="EF6" s="200"/>
      <c r="EG6" s="198"/>
      <c r="EH6" s="198"/>
      <c r="EI6" s="198"/>
      <c r="EJ6" s="198"/>
      <c r="EK6" s="198"/>
      <c r="EL6" s="198"/>
      <c r="EM6" s="197">
        <f>EM5/EM4</f>
        <v>0.526464643347758</v>
      </c>
      <c r="EN6" s="198"/>
      <c r="EO6" s="198"/>
      <c r="EP6" s="198"/>
      <c r="EQ6" s="198"/>
      <c r="ER6" s="198"/>
      <c r="ES6" s="198"/>
      <c r="ET6" s="198"/>
      <c r="EU6" s="197">
        <f>EU5/EU4</f>
        <v>0.52654757687135423</v>
      </c>
      <c r="EV6" s="198"/>
      <c r="EW6" s="198"/>
      <c r="EX6" s="198"/>
      <c r="EY6" s="198"/>
      <c r="EZ6" s="200"/>
      <c r="FA6" s="197">
        <f>FA5/FA4</f>
        <v>0.526464643347758</v>
      </c>
      <c r="FB6" s="198"/>
      <c r="FC6" s="198"/>
      <c r="FD6" s="198"/>
      <c r="FE6" s="198"/>
      <c r="FF6" s="198"/>
      <c r="FG6" s="197">
        <f>FG5/FG4</f>
        <v>0.53675741658153475</v>
      </c>
      <c r="FH6" s="198"/>
      <c r="FI6" s="198"/>
      <c r="FJ6" s="198"/>
      <c r="FK6" s="198"/>
      <c r="FL6" s="198"/>
      <c r="FM6" s="198"/>
      <c r="FN6" s="198"/>
      <c r="FO6" s="199"/>
      <c r="FP6" s="198"/>
      <c r="FQ6" s="198"/>
      <c r="FR6" s="198"/>
      <c r="FS6" s="198"/>
      <c r="FT6" s="200"/>
      <c r="FU6" s="198"/>
      <c r="FV6" s="198"/>
      <c r="FW6" s="198"/>
      <c r="FX6" s="198"/>
      <c r="FY6" s="198"/>
      <c r="FZ6" s="198"/>
      <c r="GA6" s="197"/>
      <c r="GB6" s="198"/>
      <c r="GC6" s="198"/>
      <c r="GD6" s="198"/>
      <c r="GE6" s="198"/>
      <c r="GF6" s="198"/>
      <c r="GG6" s="198"/>
      <c r="GH6" s="198"/>
      <c r="GI6" s="199"/>
      <c r="GJ6" s="198"/>
      <c r="GK6" s="198"/>
      <c r="GL6" s="198"/>
      <c r="GM6" s="198"/>
      <c r="GN6" s="200"/>
      <c r="GO6" s="198"/>
      <c r="GP6" s="198"/>
      <c r="GQ6" s="198"/>
      <c r="GR6" s="198"/>
      <c r="GS6" s="198"/>
      <c r="GT6" s="198"/>
      <c r="GU6" s="197"/>
      <c r="GV6" s="198"/>
      <c r="GW6" s="198"/>
      <c r="GX6" s="198"/>
      <c r="GY6" s="198"/>
      <c r="GZ6" s="198"/>
      <c r="HA6" s="198"/>
      <c r="HB6" s="198"/>
      <c r="HC6" s="199"/>
      <c r="HD6" s="198"/>
      <c r="HE6" s="198"/>
      <c r="HF6" s="198"/>
      <c r="HG6" s="198"/>
      <c r="HH6" s="200"/>
      <c r="HI6" s="198"/>
      <c r="HJ6" s="198"/>
      <c r="HK6" s="198"/>
      <c r="HL6" s="198"/>
      <c r="HM6" s="198"/>
      <c r="HN6" s="198"/>
      <c r="HO6" s="197"/>
      <c r="HP6" s="198"/>
      <c r="HQ6" s="198"/>
      <c r="HR6" s="198"/>
      <c r="HS6" s="198"/>
      <c r="HT6" s="198"/>
      <c r="HU6" s="198"/>
      <c r="HV6" s="198"/>
      <c r="HW6" s="199"/>
      <c r="HX6" s="198"/>
      <c r="HY6" s="198"/>
      <c r="HZ6" s="198"/>
      <c r="IA6" s="198"/>
      <c r="IB6" s="200"/>
      <c r="IC6" s="198"/>
      <c r="ID6" s="198"/>
      <c r="IE6" s="198"/>
      <c r="IF6" s="198"/>
      <c r="IG6" s="198"/>
      <c r="IH6" s="198"/>
      <c r="II6" s="197"/>
      <c r="IJ6" s="198"/>
      <c r="IK6" s="198"/>
      <c r="IL6" s="198"/>
      <c r="IM6" s="198"/>
      <c r="IN6" s="198"/>
      <c r="IO6" s="198"/>
      <c r="IP6" s="198"/>
      <c r="IQ6" s="199"/>
      <c r="IR6" s="198"/>
      <c r="IS6" s="198"/>
      <c r="IT6" s="198"/>
      <c r="IU6" s="198"/>
      <c r="IV6" s="200"/>
      <c r="IW6" s="198"/>
      <c r="IX6" s="198"/>
      <c r="IY6" s="198"/>
      <c r="IZ6" s="198"/>
      <c r="JA6" s="198"/>
      <c r="JB6" s="198"/>
    </row>
    <row r="7" spans="1:262" s="194" customFormat="1" ht="13.5" customHeight="1">
      <c r="A7" s="187" t="s">
        <v>24</v>
      </c>
      <c r="B7" s="188"/>
      <c r="C7" s="189">
        <v>62804145</v>
      </c>
      <c r="D7" s="190"/>
      <c r="E7" s="190"/>
      <c r="F7" s="190"/>
      <c r="G7" s="190"/>
      <c r="H7" s="190"/>
      <c r="I7" s="190"/>
      <c r="J7" s="190"/>
      <c r="K7" s="191"/>
      <c r="L7" s="190"/>
      <c r="M7" s="190"/>
      <c r="N7" s="190"/>
      <c r="O7" s="190"/>
      <c r="P7" s="192"/>
      <c r="Q7" s="190"/>
      <c r="R7" s="190"/>
      <c r="S7" s="190"/>
      <c r="T7" s="190"/>
      <c r="U7" s="190"/>
      <c r="V7" s="190"/>
      <c r="W7" s="189">
        <v>55569195</v>
      </c>
      <c r="X7" s="190"/>
      <c r="Y7" s="190"/>
      <c r="Z7" s="190"/>
      <c r="AA7" s="190"/>
      <c r="AB7" s="190"/>
      <c r="AC7" s="190"/>
      <c r="AD7" s="190"/>
      <c r="AE7" s="191"/>
      <c r="AF7" s="190"/>
      <c r="AG7" s="190"/>
      <c r="AH7" s="190"/>
      <c r="AI7" s="190"/>
      <c r="AJ7" s="192"/>
      <c r="AK7" s="190"/>
      <c r="AL7" s="190"/>
      <c r="AM7" s="190"/>
      <c r="AN7" s="190"/>
      <c r="AO7" s="190"/>
      <c r="AP7" s="190"/>
      <c r="AQ7" s="189">
        <v>59844601</v>
      </c>
      <c r="AR7" s="190"/>
      <c r="AS7" s="190"/>
      <c r="AT7" s="190"/>
      <c r="AU7" s="190"/>
      <c r="AV7" s="190"/>
      <c r="AW7" s="190"/>
      <c r="AX7" s="190"/>
      <c r="AY7" s="191"/>
      <c r="AZ7" s="190"/>
      <c r="BA7" s="190"/>
      <c r="BB7" s="190"/>
      <c r="BC7" s="190"/>
      <c r="BD7" s="192"/>
      <c r="BE7" s="190"/>
      <c r="BF7" s="190"/>
      <c r="BG7" s="190"/>
      <c r="BH7" s="190"/>
      <c r="BI7" s="190"/>
      <c r="BJ7" s="190"/>
      <c r="BK7" s="189">
        <v>59102827</v>
      </c>
      <c r="BL7" s="190"/>
      <c r="BM7" s="190"/>
      <c r="BN7" s="190"/>
      <c r="BO7" s="190"/>
      <c r="BP7" s="190"/>
      <c r="BQ7" s="190"/>
      <c r="BR7" s="190"/>
      <c r="BS7" s="191"/>
      <c r="BT7" s="190"/>
      <c r="BU7" s="190"/>
      <c r="BV7" s="190"/>
      <c r="BW7" s="190"/>
      <c r="BX7" s="192"/>
      <c r="BY7" s="190"/>
      <c r="BZ7" s="190"/>
      <c r="CA7" s="190"/>
      <c r="CB7" s="190"/>
      <c r="CC7" s="190"/>
      <c r="CD7" s="190"/>
      <c r="CE7" s="189">
        <v>67811069</v>
      </c>
      <c r="CF7" s="190"/>
      <c r="CG7" s="190"/>
      <c r="CH7" s="190"/>
      <c r="CI7" s="190"/>
      <c r="CJ7" s="190"/>
      <c r="CK7" s="190"/>
      <c r="CL7" s="190"/>
      <c r="CM7" s="191"/>
      <c r="CN7" s="190"/>
      <c r="CO7" s="190"/>
      <c r="CP7" s="190"/>
      <c r="CQ7" s="190"/>
      <c r="CR7" s="192"/>
      <c r="CS7" s="190"/>
      <c r="CT7" s="190"/>
      <c r="CU7" s="190"/>
      <c r="CV7" s="190"/>
      <c r="CW7" s="190"/>
      <c r="CX7" s="190"/>
      <c r="CY7" s="189">
        <v>70370255</v>
      </c>
      <c r="CZ7" s="190"/>
      <c r="DA7" s="190"/>
      <c r="DB7" s="190"/>
      <c r="DC7" s="190"/>
      <c r="DD7" s="190"/>
      <c r="DE7" s="190"/>
      <c r="DF7" s="190"/>
      <c r="DG7" s="191"/>
      <c r="DH7" s="190"/>
      <c r="DI7" s="190"/>
      <c r="DJ7" s="190"/>
      <c r="DK7" s="190"/>
      <c r="DL7" s="192"/>
      <c r="DM7" s="190"/>
      <c r="DN7" s="190"/>
      <c r="DO7" s="190"/>
      <c r="DP7" s="190"/>
      <c r="DQ7" s="190"/>
      <c r="DR7" s="190"/>
      <c r="DS7" s="189">
        <v>60179888</v>
      </c>
      <c r="DT7" s="190"/>
      <c r="DU7" s="190"/>
      <c r="DV7" s="190"/>
      <c r="DW7" s="190"/>
      <c r="DX7" s="190"/>
      <c r="DY7" s="190"/>
      <c r="DZ7" s="190"/>
      <c r="EA7" s="191"/>
      <c r="EB7" s="190"/>
      <c r="EC7" s="190"/>
      <c r="ED7" s="190"/>
      <c r="EE7" s="190"/>
      <c r="EF7" s="192"/>
      <c r="EG7" s="190"/>
      <c r="EH7" s="190"/>
      <c r="EI7" s="190"/>
      <c r="EJ7" s="190"/>
      <c r="EK7" s="190"/>
      <c r="EL7" s="190"/>
      <c r="EM7" s="189">
        <v>53334447</v>
      </c>
      <c r="EN7" s="190"/>
      <c r="EO7" s="190"/>
      <c r="EP7" s="190"/>
      <c r="EQ7" s="190"/>
      <c r="ER7" s="190"/>
      <c r="ES7" s="190"/>
      <c r="ET7" s="190"/>
      <c r="EU7" s="189">
        <v>52939790</v>
      </c>
      <c r="EV7" s="198"/>
      <c r="EW7" s="190"/>
      <c r="EX7" s="190"/>
      <c r="EY7" s="198"/>
      <c r="EZ7" s="192"/>
      <c r="FA7" s="189">
        <v>53334447</v>
      </c>
      <c r="FB7" s="198"/>
      <c r="FC7" s="198"/>
      <c r="FD7" s="190"/>
      <c r="FE7" s="198"/>
      <c r="FF7" s="190"/>
      <c r="FG7" s="189">
        <v>55757552</v>
      </c>
      <c r="FH7" s="190"/>
      <c r="FI7" s="190"/>
      <c r="FJ7" s="190"/>
      <c r="FK7" s="190"/>
      <c r="FL7" s="190"/>
      <c r="FM7" s="190"/>
      <c r="FN7" s="190"/>
      <c r="FO7" s="191"/>
      <c r="FP7" s="190"/>
      <c r="FQ7" s="190"/>
      <c r="FR7" s="190"/>
      <c r="FS7" s="190"/>
      <c r="FT7" s="192"/>
      <c r="FU7" s="190"/>
      <c r="FV7" s="190"/>
      <c r="FW7" s="190"/>
      <c r="FX7" s="190"/>
      <c r="FY7" s="190"/>
      <c r="FZ7" s="190"/>
      <c r="GA7" s="189"/>
      <c r="GB7" s="190"/>
      <c r="GC7" s="190"/>
      <c r="GD7" s="190"/>
      <c r="GE7" s="190"/>
      <c r="GF7" s="190"/>
      <c r="GG7" s="190"/>
      <c r="GH7" s="190"/>
      <c r="GI7" s="191"/>
      <c r="GJ7" s="190"/>
      <c r="GK7" s="190"/>
      <c r="GL7" s="190"/>
      <c r="GM7" s="190"/>
      <c r="GN7" s="192"/>
      <c r="GO7" s="190"/>
      <c r="GP7" s="190"/>
      <c r="GQ7" s="190"/>
      <c r="GR7" s="190"/>
      <c r="GS7" s="190"/>
      <c r="GT7" s="190"/>
      <c r="GU7" s="189"/>
      <c r="GV7" s="190"/>
      <c r="GW7" s="190"/>
      <c r="GX7" s="190"/>
      <c r="GY7" s="190"/>
      <c r="GZ7" s="190"/>
      <c r="HA7" s="190"/>
      <c r="HB7" s="190"/>
      <c r="HC7" s="191"/>
      <c r="HD7" s="190"/>
      <c r="HE7" s="190"/>
      <c r="HF7" s="190"/>
      <c r="HG7" s="190"/>
      <c r="HH7" s="192"/>
      <c r="HI7" s="190"/>
      <c r="HJ7" s="190"/>
      <c r="HK7" s="190"/>
      <c r="HL7" s="190"/>
      <c r="HM7" s="190"/>
      <c r="HN7" s="190"/>
      <c r="HO7" s="189"/>
      <c r="HP7" s="190"/>
      <c r="HQ7" s="190"/>
      <c r="HR7" s="190"/>
      <c r="HS7" s="190"/>
      <c r="HT7" s="190"/>
      <c r="HU7" s="190"/>
      <c r="HV7" s="190"/>
      <c r="HW7" s="191"/>
      <c r="HX7" s="190"/>
      <c r="HY7" s="190"/>
      <c r="HZ7" s="190"/>
      <c r="IA7" s="190"/>
      <c r="IB7" s="192"/>
      <c r="IC7" s="190"/>
      <c r="ID7" s="190"/>
      <c r="IE7" s="190"/>
      <c r="IF7" s="190"/>
      <c r="IG7" s="190"/>
      <c r="IH7" s="190"/>
      <c r="II7" s="189"/>
      <c r="IJ7" s="190"/>
      <c r="IK7" s="190"/>
      <c r="IL7" s="190"/>
      <c r="IM7" s="190"/>
      <c r="IN7" s="190"/>
      <c r="IO7" s="190"/>
      <c r="IP7" s="190"/>
      <c r="IQ7" s="191"/>
      <c r="IR7" s="190"/>
      <c r="IS7" s="190"/>
      <c r="IT7" s="190"/>
      <c r="IU7" s="190"/>
      <c r="IV7" s="192"/>
      <c r="IW7" s="190"/>
      <c r="IX7" s="190"/>
      <c r="IY7" s="190"/>
      <c r="IZ7" s="190"/>
      <c r="JA7" s="190"/>
      <c r="JB7" s="190"/>
    </row>
    <row r="8" spans="1:262" s="203" customFormat="1" ht="13.5" customHeight="1">
      <c r="A8" s="195" t="s">
        <v>61</v>
      </c>
      <c r="B8" s="196"/>
      <c r="C8" s="124">
        <f>C7/C5</f>
        <v>0.98829741111964831</v>
      </c>
      <c r="D8" s="198"/>
      <c r="E8" s="198"/>
      <c r="F8" s="198"/>
      <c r="G8" s="198"/>
      <c r="H8" s="198"/>
      <c r="I8" s="198"/>
      <c r="J8" s="198"/>
      <c r="K8" s="199"/>
      <c r="L8" s="198"/>
      <c r="M8" s="198"/>
      <c r="N8" s="198"/>
      <c r="O8" s="198"/>
      <c r="P8" s="200"/>
      <c r="Q8" s="198"/>
      <c r="R8" s="198"/>
      <c r="S8" s="198"/>
      <c r="T8" s="198"/>
      <c r="U8" s="198"/>
      <c r="V8" s="198"/>
      <c r="W8" s="124">
        <f>W7/W5</f>
        <v>0.95415099815393056</v>
      </c>
      <c r="X8" s="198"/>
      <c r="Y8" s="198"/>
      <c r="Z8" s="198"/>
      <c r="AA8" s="198"/>
      <c r="AB8" s="198"/>
      <c r="AC8" s="198"/>
      <c r="AD8" s="198"/>
      <c r="AE8" s="199"/>
      <c r="AF8" s="198"/>
      <c r="AG8" s="198"/>
      <c r="AH8" s="198"/>
      <c r="AI8" s="198"/>
      <c r="AJ8" s="200"/>
      <c r="AK8" s="198"/>
      <c r="AL8" s="198"/>
      <c r="AM8" s="198"/>
      <c r="AN8" s="198"/>
      <c r="AO8" s="198"/>
      <c r="AP8" s="198"/>
      <c r="AQ8" s="124">
        <f>AQ7/AQ5</f>
        <v>0.95357986257905547</v>
      </c>
      <c r="AR8" s="198"/>
      <c r="AS8" s="198"/>
      <c r="AT8" s="198"/>
      <c r="AU8" s="198"/>
      <c r="AV8" s="198"/>
      <c r="AW8" s="198"/>
      <c r="AX8" s="198"/>
      <c r="AY8" s="199"/>
      <c r="AZ8" s="198"/>
      <c r="BA8" s="198"/>
      <c r="BB8" s="198"/>
      <c r="BC8" s="198"/>
      <c r="BD8" s="200"/>
      <c r="BE8" s="198"/>
      <c r="BF8" s="198"/>
      <c r="BG8" s="198"/>
      <c r="BH8" s="198"/>
      <c r="BI8" s="198"/>
      <c r="BJ8" s="198"/>
      <c r="BK8" s="197">
        <v>0.96599999999999997</v>
      </c>
      <c r="BL8" s="198"/>
      <c r="BM8" s="198"/>
      <c r="BN8" s="198"/>
      <c r="BO8" s="198"/>
      <c r="BP8" s="198"/>
      <c r="BQ8" s="198"/>
      <c r="BR8" s="198"/>
      <c r="BS8" s="199"/>
      <c r="BT8" s="198"/>
      <c r="BU8" s="198"/>
      <c r="BV8" s="198"/>
      <c r="BW8" s="198"/>
      <c r="BX8" s="200"/>
      <c r="BY8" s="198"/>
      <c r="BZ8" s="198"/>
      <c r="CA8" s="198"/>
      <c r="CB8" s="198"/>
      <c r="CC8" s="198"/>
      <c r="CD8" s="198"/>
      <c r="CE8" s="197">
        <v>0.97499999999999998</v>
      </c>
      <c r="CF8" s="198"/>
      <c r="CG8" s="198"/>
      <c r="CH8" s="198"/>
      <c r="CI8" s="198"/>
      <c r="CJ8" s="198"/>
      <c r="CK8" s="198"/>
      <c r="CL8" s="198"/>
      <c r="CM8" s="199"/>
      <c r="CN8" s="198"/>
      <c r="CO8" s="198"/>
      <c r="CP8" s="198"/>
      <c r="CQ8" s="198"/>
      <c r="CR8" s="200"/>
      <c r="CS8" s="198"/>
      <c r="CT8" s="198"/>
      <c r="CU8" s="198"/>
      <c r="CV8" s="198"/>
      <c r="CW8" s="198"/>
      <c r="CX8" s="198"/>
      <c r="CY8" s="197">
        <v>0.97699999999999998</v>
      </c>
      <c r="CZ8" s="198"/>
      <c r="DA8" s="198"/>
      <c r="DB8" s="198"/>
      <c r="DC8" s="198"/>
      <c r="DD8" s="198"/>
      <c r="DE8" s="198"/>
      <c r="DF8" s="198"/>
      <c r="DG8" s="199"/>
      <c r="DH8" s="198"/>
      <c r="DI8" s="198"/>
      <c r="DJ8" s="198"/>
      <c r="DK8" s="198"/>
      <c r="DL8" s="200"/>
      <c r="DM8" s="198"/>
      <c r="DN8" s="198"/>
      <c r="DO8" s="198"/>
      <c r="DP8" s="198"/>
      <c r="DQ8" s="198"/>
      <c r="DR8" s="198"/>
      <c r="DS8" s="197">
        <v>0.97599999999999998</v>
      </c>
      <c r="DT8" s="198"/>
      <c r="DU8" s="198"/>
      <c r="DV8" s="198"/>
      <c r="DW8" s="198"/>
      <c r="DX8" s="198"/>
      <c r="DY8" s="198"/>
      <c r="DZ8" s="198"/>
      <c r="EA8" s="199"/>
      <c r="EB8" s="198"/>
      <c r="EC8" s="198"/>
      <c r="ED8" s="198"/>
      <c r="EE8" s="198"/>
      <c r="EF8" s="200"/>
      <c r="EG8" s="198"/>
      <c r="EH8" s="198"/>
      <c r="EI8" s="198"/>
      <c r="EJ8" s="198"/>
      <c r="EK8" s="198"/>
      <c r="EL8" s="198"/>
      <c r="EM8" s="197">
        <f>EM7/EM5</f>
        <v>0.97445252593831877</v>
      </c>
      <c r="EN8" s="198"/>
      <c r="EO8" s="198"/>
      <c r="EP8" s="198"/>
      <c r="EQ8" s="198"/>
      <c r="ER8" s="198"/>
      <c r="ES8" s="198"/>
      <c r="ET8" s="198"/>
      <c r="EU8" s="197">
        <f>EU7/EU5</f>
        <v>0.96708955964405119</v>
      </c>
      <c r="EV8" s="198"/>
      <c r="EW8" s="198"/>
      <c r="EX8" s="198"/>
      <c r="EY8" s="198"/>
      <c r="EZ8" s="200"/>
      <c r="FA8" s="197">
        <f>FA7/FA5</f>
        <v>0.97445252593831877</v>
      </c>
      <c r="FB8" s="198"/>
      <c r="FC8" s="198"/>
      <c r="FD8" s="198"/>
      <c r="FE8" s="198"/>
      <c r="FF8" s="198"/>
      <c r="FG8" s="197">
        <f>FG7/FG5</f>
        <v>0.97914309066037353</v>
      </c>
      <c r="FH8" s="198"/>
      <c r="FI8" s="198"/>
      <c r="FJ8" s="198"/>
      <c r="FK8" s="198"/>
      <c r="FL8" s="198"/>
      <c r="FM8" s="198"/>
      <c r="FN8" s="198"/>
      <c r="FO8" s="199"/>
      <c r="FP8" s="198"/>
      <c r="FQ8" s="198"/>
      <c r="FR8" s="198"/>
      <c r="FS8" s="198"/>
      <c r="FT8" s="200"/>
      <c r="FU8" s="198"/>
      <c r="FV8" s="198"/>
      <c r="FW8" s="198"/>
      <c r="FX8" s="198"/>
      <c r="FY8" s="198"/>
      <c r="FZ8" s="198"/>
      <c r="GA8" s="197"/>
      <c r="GB8" s="198"/>
      <c r="GC8" s="198"/>
      <c r="GD8" s="198"/>
      <c r="GE8" s="198"/>
      <c r="GF8" s="198"/>
      <c r="GG8" s="198"/>
      <c r="GH8" s="198"/>
      <c r="GI8" s="199"/>
      <c r="GJ8" s="198"/>
      <c r="GK8" s="198"/>
      <c r="GL8" s="198"/>
      <c r="GM8" s="198"/>
      <c r="GN8" s="200"/>
      <c r="GO8" s="198"/>
      <c r="GP8" s="198"/>
      <c r="GQ8" s="198"/>
      <c r="GR8" s="198"/>
      <c r="GS8" s="198"/>
      <c r="GT8" s="198"/>
      <c r="GU8" s="197"/>
      <c r="GV8" s="198"/>
      <c r="GW8" s="198"/>
      <c r="GX8" s="198"/>
      <c r="GY8" s="198"/>
      <c r="GZ8" s="198"/>
      <c r="HA8" s="198"/>
      <c r="HB8" s="198"/>
      <c r="HC8" s="199"/>
      <c r="HD8" s="198"/>
      <c r="HE8" s="198"/>
      <c r="HF8" s="198"/>
      <c r="HG8" s="198"/>
      <c r="HH8" s="200"/>
      <c r="HI8" s="198"/>
      <c r="HJ8" s="198"/>
      <c r="HK8" s="198"/>
      <c r="HL8" s="198"/>
      <c r="HM8" s="198"/>
      <c r="HN8" s="198"/>
      <c r="HO8" s="197"/>
      <c r="HP8" s="198"/>
      <c r="HQ8" s="198"/>
      <c r="HR8" s="198"/>
      <c r="HS8" s="198"/>
      <c r="HT8" s="198"/>
      <c r="HU8" s="198"/>
      <c r="HV8" s="198"/>
      <c r="HW8" s="199"/>
      <c r="HX8" s="198"/>
      <c r="HY8" s="198"/>
      <c r="HZ8" s="198"/>
      <c r="IA8" s="198"/>
      <c r="IB8" s="200"/>
      <c r="IC8" s="198"/>
      <c r="ID8" s="198"/>
      <c r="IE8" s="198"/>
      <c r="IF8" s="198"/>
      <c r="IG8" s="198"/>
      <c r="IH8" s="198"/>
      <c r="II8" s="197"/>
      <c r="IJ8" s="198"/>
      <c r="IK8" s="198"/>
      <c r="IL8" s="198"/>
      <c r="IM8" s="198"/>
      <c r="IN8" s="198"/>
      <c r="IO8" s="198"/>
      <c r="IP8" s="198"/>
      <c r="IQ8" s="199"/>
      <c r="IR8" s="198"/>
      <c r="IS8" s="198"/>
      <c r="IT8" s="198"/>
      <c r="IU8" s="198"/>
      <c r="IV8" s="200"/>
      <c r="IW8" s="198"/>
      <c r="IX8" s="198"/>
      <c r="IY8" s="198"/>
      <c r="IZ8" s="198"/>
      <c r="JA8" s="198"/>
      <c r="JB8" s="198"/>
    </row>
    <row r="9" spans="1:262" ht="13.5" customHeight="1">
      <c r="A9" s="180" t="s">
        <v>11</v>
      </c>
      <c r="B9" s="180"/>
      <c r="C9" s="204" t="s">
        <v>1745</v>
      </c>
      <c r="D9" s="182"/>
      <c r="E9" s="190"/>
      <c r="F9" s="205"/>
      <c r="G9" s="205"/>
      <c r="H9" s="206"/>
      <c r="I9" s="205"/>
      <c r="J9" s="205"/>
      <c r="K9" s="207" t="s">
        <v>392</v>
      </c>
      <c r="L9" s="182"/>
      <c r="M9" s="182"/>
      <c r="N9" s="182"/>
      <c r="O9" s="182"/>
      <c r="P9" s="184"/>
      <c r="Q9" s="207" t="s">
        <v>391</v>
      </c>
      <c r="R9" s="182"/>
      <c r="S9" s="182"/>
      <c r="T9" s="182"/>
      <c r="U9" s="182"/>
      <c r="V9" s="182"/>
      <c r="W9" s="204"/>
      <c r="X9" s="182"/>
      <c r="Y9" s="205"/>
      <c r="Z9" s="205"/>
      <c r="AA9" s="205"/>
      <c r="AB9" s="206"/>
      <c r="AC9" s="205"/>
      <c r="AD9" s="205"/>
      <c r="AE9" s="207" t="s">
        <v>392</v>
      </c>
      <c r="AF9" s="182"/>
      <c r="AG9" s="182"/>
      <c r="AH9" s="182"/>
      <c r="AI9" s="182"/>
      <c r="AJ9" s="184"/>
      <c r="AK9" s="207" t="s">
        <v>391</v>
      </c>
      <c r="AL9" s="182"/>
      <c r="AM9" s="182"/>
      <c r="AN9" s="182"/>
      <c r="AO9" s="182"/>
      <c r="AP9" s="182"/>
      <c r="AQ9" s="208"/>
      <c r="AR9" s="182"/>
      <c r="AS9" s="182"/>
      <c r="AT9" s="205"/>
      <c r="AU9" s="205"/>
      <c r="AV9" s="206"/>
      <c r="AW9" s="205"/>
      <c r="AX9" s="205"/>
      <c r="AY9" s="207" t="s">
        <v>392</v>
      </c>
      <c r="AZ9" s="182"/>
      <c r="BA9" s="182"/>
      <c r="BB9" s="182"/>
      <c r="BC9" s="182"/>
      <c r="BD9" s="184"/>
      <c r="BE9" s="207" t="s">
        <v>391</v>
      </c>
      <c r="BF9" s="182"/>
      <c r="BG9" s="182"/>
      <c r="BH9" s="182"/>
      <c r="BI9" s="182"/>
      <c r="BJ9" s="182"/>
      <c r="BK9" s="208"/>
      <c r="BL9" s="182"/>
      <c r="BM9" s="182"/>
      <c r="BN9" s="205"/>
      <c r="BO9" s="205"/>
      <c r="BP9" s="206"/>
      <c r="BQ9" s="205"/>
      <c r="BR9" s="205"/>
      <c r="BS9" s="207" t="s">
        <v>392</v>
      </c>
      <c r="BT9" s="182"/>
      <c r="BU9" s="182"/>
      <c r="BV9" s="182"/>
      <c r="BW9" s="182"/>
      <c r="BX9" s="184"/>
      <c r="BY9" s="207" t="s">
        <v>391</v>
      </c>
      <c r="BZ9" s="182"/>
      <c r="CA9" s="182"/>
      <c r="CB9" s="182"/>
      <c r="CC9" s="182"/>
      <c r="CD9" s="182"/>
      <c r="CE9" s="204"/>
      <c r="CF9" s="182"/>
      <c r="CG9" s="205"/>
      <c r="CH9" s="205"/>
      <c r="CI9" s="205"/>
      <c r="CJ9" s="206"/>
      <c r="CK9" s="205"/>
      <c r="CL9" s="205"/>
      <c r="CM9" s="207" t="s">
        <v>392</v>
      </c>
      <c r="CN9" s="182"/>
      <c r="CO9" s="182"/>
      <c r="CP9" s="182"/>
      <c r="CQ9" s="182"/>
      <c r="CR9" s="184"/>
      <c r="CS9" s="207" t="s">
        <v>391</v>
      </c>
      <c r="CT9" s="182"/>
      <c r="CU9" s="182"/>
      <c r="CV9" s="182"/>
      <c r="CW9" s="182"/>
      <c r="CX9" s="182"/>
      <c r="CY9" s="204"/>
      <c r="CZ9" s="182"/>
      <c r="DA9" s="205"/>
      <c r="DB9" s="205"/>
      <c r="DC9" s="205"/>
      <c r="DD9" s="206"/>
      <c r="DE9" s="205"/>
      <c r="DF9" s="205"/>
      <c r="DG9" s="207" t="s">
        <v>392</v>
      </c>
      <c r="DH9" s="182"/>
      <c r="DI9" s="182"/>
      <c r="DJ9" s="182"/>
      <c r="DK9" s="182"/>
      <c r="DL9" s="184"/>
      <c r="DM9" s="207" t="s">
        <v>391</v>
      </c>
      <c r="DN9" s="182"/>
      <c r="DO9" s="182"/>
      <c r="DP9" s="182"/>
      <c r="DQ9" s="182"/>
      <c r="DR9" s="182"/>
      <c r="DS9" s="204"/>
      <c r="DT9" s="182"/>
      <c r="DU9" s="182"/>
      <c r="DV9" s="205"/>
      <c r="DW9" s="182"/>
      <c r="DX9" s="182"/>
      <c r="DY9" s="182"/>
      <c r="DZ9" s="182"/>
      <c r="EA9" s="207" t="s">
        <v>392</v>
      </c>
      <c r="EB9" s="182"/>
      <c r="EC9" s="182"/>
      <c r="ED9" s="182"/>
      <c r="EE9" s="182"/>
      <c r="EF9" s="184"/>
      <c r="EG9" s="207" t="s">
        <v>391</v>
      </c>
      <c r="EH9" s="182"/>
      <c r="EI9" s="182"/>
      <c r="EJ9" s="182"/>
      <c r="EK9" s="182"/>
      <c r="EL9" s="182"/>
      <c r="EM9" s="204"/>
      <c r="EN9" s="182"/>
      <c r="EO9" s="182"/>
      <c r="EP9" s="205"/>
      <c r="EQ9" s="182"/>
      <c r="ER9" s="182"/>
      <c r="ES9" s="182"/>
      <c r="ET9" s="182"/>
      <c r="EU9" s="207" t="s">
        <v>392</v>
      </c>
      <c r="EV9" s="198"/>
      <c r="EW9" s="182"/>
      <c r="EX9" s="182"/>
      <c r="EY9" s="198"/>
      <c r="EZ9" s="184"/>
      <c r="FA9" s="207" t="s">
        <v>391</v>
      </c>
      <c r="FB9" s="198"/>
      <c r="FC9" s="198"/>
      <c r="FD9" s="182"/>
      <c r="FE9" s="198"/>
      <c r="FF9" s="182"/>
      <c r="FG9" s="204" t="s">
        <v>1942</v>
      </c>
      <c r="FH9" s="182" t="s">
        <v>1929</v>
      </c>
      <c r="FI9" s="182"/>
      <c r="FJ9" s="182"/>
      <c r="FK9" s="182"/>
      <c r="FL9" s="182"/>
      <c r="FM9" s="182"/>
      <c r="FN9" s="182"/>
      <c r="FO9" s="183" t="s">
        <v>392</v>
      </c>
      <c r="FP9" s="182"/>
      <c r="FQ9" s="182"/>
      <c r="FR9" s="182"/>
      <c r="FS9" s="182"/>
      <c r="FT9" s="184"/>
      <c r="FU9" s="182" t="s">
        <v>391</v>
      </c>
      <c r="FV9" s="182"/>
      <c r="FW9" s="182"/>
      <c r="FX9" s="182"/>
      <c r="FY9" s="182"/>
      <c r="FZ9" s="182"/>
      <c r="GA9" s="204"/>
      <c r="GB9" s="182"/>
      <c r="GC9" s="182"/>
      <c r="GD9" s="182"/>
      <c r="GE9" s="182"/>
      <c r="GF9" s="182"/>
      <c r="GG9" s="182"/>
      <c r="GH9" s="182"/>
      <c r="GI9" s="183"/>
      <c r="GJ9" s="182"/>
      <c r="GK9" s="182"/>
      <c r="GL9" s="182"/>
      <c r="GM9" s="182"/>
      <c r="GN9" s="184"/>
      <c r="GO9" s="182"/>
      <c r="GP9" s="182"/>
      <c r="GQ9" s="182"/>
      <c r="GR9" s="182"/>
      <c r="GS9" s="182"/>
      <c r="GT9" s="182"/>
      <c r="GU9" s="204"/>
      <c r="GV9" s="182"/>
      <c r="GW9" s="182"/>
      <c r="GX9" s="182"/>
      <c r="GY9" s="182"/>
      <c r="GZ9" s="182"/>
      <c r="HA9" s="182"/>
      <c r="HB9" s="182"/>
      <c r="HC9" s="183"/>
      <c r="HD9" s="182"/>
      <c r="HE9" s="182"/>
      <c r="HF9" s="182"/>
      <c r="HG9" s="182"/>
      <c r="HH9" s="184"/>
      <c r="HI9" s="182"/>
      <c r="HJ9" s="182"/>
      <c r="HK9" s="182"/>
      <c r="HL9" s="182"/>
      <c r="HM9" s="182"/>
      <c r="HN9" s="182"/>
      <c r="HO9" s="204"/>
      <c r="HP9" s="182"/>
      <c r="HQ9" s="182"/>
      <c r="HR9" s="182"/>
      <c r="HS9" s="182"/>
      <c r="HT9" s="182"/>
      <c r="HU9" s="182"/>
      <c r="HV9" s="182"/>
      <c r="HW9" s="183"/>
      <c r="HX9" s="182"/>
      <c r="HY9" s="182"/>
      <c r="HZ9" s="182"/>
      <c r="IA9" s="182"/>
      <c r="IB9" s="184"/>
      <c r="IC9" s="182"/>
      <c r="ID9" s="182"/>
      <c r="IE9" s="182"/>
      <c r="IF9" s="182"/>
      <c r="IG9" s="182"/>
      <c r="IH9" s="182"/>
      <c r="II9" s="204"/>
      <c r="IJ9" s="182"/>
      <c r="IK9" s="182"/>
      <c r="IL9" s="182"/>
      <c r="IM9" s="182"/>
      <c r="IN9" s="182"/>
      <c r="IO9" s="182"/>
      <c r="IP9" s="182"/>
      <c r="IQ9" s="183"/>
      <c r="IR9" s="182"/>
      <c r="IS9" s="182"/>
      <c r="IT9" s="182"/>
      <c r="IU9" s="182"/>
      <c r="IV9" s="184"/>
      <c r="IW9" s="182"/>
      <c r="IX9" s="182"/>
      <c r="IY9" s="182"/>
      <c r="IZ9" s="182"/>
      <c r="JA9" s="182"/>
      <c r="JB9" s="182"/>
    </row>
    <row r="10" spans="1:262" ht="31.5" customHeight="1" thickBot="1">
      <c r="A10" s="209" t="s">
        <v>131</v>
      </c>
      <c r="B10" s="209" t="s">
        <v>32</v>
      </c>
      <c r="C10" s="210" t="s">
        <v>31</v>
      </c>
      <c r="D10" s="209" t="s">
        <v>30</v>
      </c>
      <c r="E10" s="209" t="s">
        <v>96</v>
      </c>
      <c r="F10" s="209" t="s">
        <v>59</v>
      </c>
      <c r="G10" s="209" t="s">
        <v>97</v>
      </c>
      <c r="H10" s="209" t="s">
        <v>98</v>
      </c>
      <c r="I10" s="209" t="s">
        <v>99</v>
      </c>
      <c r="J10" s="209" t="s">
        <v>100</v>
      </c>
      <c r="K10" s="211" t="s">
        <v>101</v>
      </c>
      <c r="L10" s="212" t="s">
        <v>57</v>
      </c>
      <c r="M10" s="212" t="s">
        <v>102</v>
      </c>
      <c r="N10" s="212" t="s">
        <v>103</v>
      </c>
      <c r="O10" s="212" t="s">
        <v>104</v>
      </c>
      <c r="P10" s="213" t="s">
        <v>105</v>
      </c>
      <c r="Q10" s="214" t="s">
        <v>106</v>
      </c>
      <c r="R10" s="214" t="s">
        <v>58</v>
      </c>
      <c r="S10" s="214" t="s">
        <v>107</v>
      </c>
      <c r="T10" s="214" t="s">
        <v>108</v>
      </c>
      <c r="U10" s="214" t="s">
        <v>109</v>
      </c>
      <c r="V10" s="214" t="s">
        <v>132</v>
      </c>
      <c r="W10" s="210" t="s">
        <v>31</v>
      </c>
      <c r="X10" s="209" t="s">
        <v>30</v>
      </c>
      <c r="Y10" s="209" t="s">
        <v>96</v>
      </c>
      <c r="Z10" s="209" t="s">
        <v>59</v>
      </c>
      <c r="AA10" s="209" t="s">
        <v>97</v>
      </c>
      <c r="AB10" s="209" t="s">
        <v>98</v>
      </c>
      <c r="AC10" s="209" t="s">
        <v>99</v>
      </c>
      <c r="AD10" s="209" t="s">
        <v>100</v>
      </c>
      <c r="AE10" s="211" t="s">
        <v>101</v>
      </c>
      <c r="AF10" s="212" t="s">
        <v>57</v>
      </c>
      <c r="AG10" s="212" t="s">
        <v>102</v>
      </c>
      <c r="AH10" s="212" t="s">
        <v>103</v>
      </c>
      <c r="AI10" s="212" t="s">
        <v>104</v>
      </c>
      <c r="AJ10" s="213" t="s">
        <v>105</v>
      </c>
      <c r="AK10" s="214" t="s">
        <v>106</v>
      </c>
      <c r="AL10" s="214" t="s">
        <v>58</v>
      </c>
      <c r="AM10" s="214" t="s">
        <v>107</v>
      </c>
      <c r="AN10" s="214" t="s">
        <v>108</v>
      </c>
      <c r="AO10" s="214" t="s">
        <v>109</v>
      </c>
      <c r="AP10" s="214" t="s">
        <v>132</v>
      </c>
      <c r="AQ10" s="210" t="s">
        <v>31</v>
      </c>
      <c r="AR10" s="209" t="s">
        <v>30</v>
      </c>
      <c r="AS10" s="209" t="s">
        <v>96</v>
      </c>
      <c r="AT10" s="209" t="s">
        <v>59</v>
      </c>
      <c r="AU10" s="209" t="s">
        <v>97</v>
      </c>
      <c r="AV10" s="209" t="s">
        <v>98</v>
      </c>
      <c r="AW10" s="209" t="s">
        <v>99</v>
      </c>
      <c r="AX10" s="209" t="s">
        <v>100</v>
      </c>
      <c r="AY10" s="211" t="s">
        <v>101</v>
      </c>
      <c r="AZ10" s="212" t="s">
        <v>57</v>
      </c>
      <c r="BA10" s="212" t="s">
        <v>102</v>
      </c>
      <c r="BB10" s="212" t="s">
        <v>103</v>
      </c>
      <c r="BC10" s="212" t="s">
        <v>104</v>
      </c>
      <c r="BD10" s="213" t="s">
        <v>105</v>
      </c>
      <c r="BE10" s="214" t="s">
        <v>106</v>
      </c>
      <c r="BF10" s="214" t="s">
        <v>58</v>
      </c>
      <c r="BG10" s="214" t="s">
        <v>107</v>
      </c>
      <c r="BH10" s="214" t="s">
        <v>108</v>
      </c>
      <c r="BI10" s="214" t="s">
        <v>109</v>
      </c>
      <c r="BJ10" s="214" t="s">
        <v>132</v>
      </c>
      <c r="BK10" s="210" t="s">
        <v>31</v>
      </c>
      <c r="BL10" s="209" t="s">
        <v>30</v>
      </c>
      <c r="BM10" s="209" t="s">
        <v>96</v>
      </c>
      <c r="BN10" s="209" t="s">
        <v>59</v>
      </c>
      <c r="BO10" s="209" t="s">
        <v>97</v>
      </c>
      <c r="BP10" s="209" t="s">
        <v>98</v>
      </c>
      <c r="BQ10" s="209" t="s">
        <v>99</v>
      </c>
      <c r="BR10" s="209" t="s">
        <v>100</v>
      </c>
      <c r="BS10" s="211" t="s">
        <v>101</v>
      </c>
      <c r="BT10" s="212" t="s">
        <v>57</v>
      </c>
      <c r="BU10" s="212" t="s">
        <v>102</v>
      </c>
      <c r="BV10" s="212" t="s">
        <v>103</v>
      </c>
      <c r="BW10" s="212" t="s">
        <v>104</v>
      </c>
      <c r="BX10" s="213" t="s">
        <v>105</v>
      </c>
      <c r="BY10" s="214" t="s">
        <v>106</v>
      </c>
      <c r="BZ10" s="214" t="s">
        <v>58</v>
      </c>
      <c r="CA10" s="214" t="s">
        <v>107</v>
      </c>
      <c r="CB10" s="214" t="s">
        <v>108</v>
      </c>
      <c r="CC10" s="214" t="s">
        <v>109</v>
      </c>
      <c r="CD10" s="214" t="s">
        <v>132</v>
      </c>
      <c r="CE10" s="210" t="s">
        <v>31</v>
      </c>
      <c r="CF10" s="209" t="s">
        <v>30</v>
      </c>
      <c r="CG10" s="209" t="s">
        <v>96</v>
      </c>
      <c r="CH10" s="209" t="s">
        <v>59</v>
      </c>
      <c r="CI10" s="209" t="s">
        <v>97</v>
      </c>
      <c r="CJ10" s="209" t="s">
        <v>98</v>
      </c>
      <c r="CK10" s="209" t="s">
        <v>99</v>
      </c>
      <c r="CL10" s="209" t="s">
        <v>100</v>
      </c>
      <c r="CM10" s="211" t="s">
        <v>101</v>
      </c>
      <c r="CN10" s="212" t="s">
        <v>57</v>
      </c>
      <c r="CO10" s="212" t="s">
        <v>102</v>
      </c>
      <c r="CP10" s="212" t="s">
        <v>103</v>
      </c>
      <c r="CQ10" s="212" t="s">
        <v>104</v>
      </c>
      <c r="CR10" s="213" t="s">
        <v>105</v>
      </c>
      <c r="CS10" s="214" t="s">
        <v>106</v>
      </c>
      <c r="CT10" s="214" t="s">
        <v>58</v>
      </c>
      <c r="CU10" s="214" t="s">
        <v>107</v>
      </c>
      <c r="CV10" s="214" t="s">
        <v>108</v>
      </c>
      <c r="CW10" s="214" t="s">
        <v>109</v>
      </c>
      <c r="CX10" s="214" t="s">
        <v>132</v>
      </c>
      <c r="CY10" s="210" t="s">
        <v>31</v>
      </c>
      <c r="CZ10" s="209" t="s">
        <v>30</v>
      </c>
      <c r="DA10" s="209" t="s">
        <v>96</v>
      </c>
      <c r="DB10" s="209" t="s">
        <v>59</v>
      </c>
      <c r="DC10" s="209" t="s">
        <v>97</v>
      </c>
      <c r="DD10" s="209" t="s">
        <v>98</v>
      </c>
      <c r="DE10" s="209" t="s">
        <v>99</v>
      </c>
      <c r="DF10" s="209" t="s">
        <v>100</v>
      </c>
      <c r="DG10" s="211" t="s">
        <v>101</v>
      </c>
      <c r="DH10" s="212" t="s">
        <v>57</v>
      </c>
      <c r="DI10" s="212" t="s">
        <v>102</v>
      </c>
      <c r="DJ10" s="212" t="s">
        <v>103</v>
      </c>
      <c r="DK10" s="212" t="s">
        <v>104</v>
      </c>
      <c r="DL10" s="213" t="s">
        <v>105</v>
      </c>
      <c r="DM10" s="214" t="s">
        <v>106</v>
      </c>
      <c r="DN10" s="214" t="s">
        <v>58</v>
      </c>
      <c r="DO10" s="214" t="s">
        <v>107</v>
      </c>
      <c r="DP10" s="214" t="s">
        <v>108</v>
      </c>
      <c r="DQ10" s="214" t="s">
        <v>109</v>
      </c>
      <c r="DR10" s="214" t="s">
        <v>132</v>
      </c>
      <c r="DS10" s="210" t="s">
        <v>31</v>
      </c>
      <c r="DT10" s="209" t="s">
        <v>30</v>
      </c>
      <c r="DU10" s="209" t="s">
        <v>96</v>
      </c>
      <c r="DV10" s="209" t="s">
        <v>59</v>
      </c>
      <c r="DW10" s="209" t="s">
        <v>97</v>
      </c>
      <c r="DX10" s="209" t="s">
        <v>98</v>
      </c>
      <c r="DY10" s="209" t="s">
        <v>99</v>
      </c>
      <c r="DZ10" s="209" t="s">
        <v>100</v>
      </c>
      <c r="EA10" s="211" t="s">
        <v>101</v>
      </c>
      <c r="EB10" s="212" t="s">
        <v>57</v>
      </c>
      <c r="EC10" s="212" t="s">
        <v>102</v>
      </c>
      <c r="ED10" s="212" t="s">
        <v>103</v>
      </c>
      <c r="EE10" s="212" t="s">
        <v>104</v>
      </c>
      <c r="EF10" s="213" t="s">
        <v>105</v>
      </c>
      <c r="EG10" s="214" t="s">
        <v>106</v>
      </c>
      <c r="EH10" s="214" t="s">
        <v>58</v>
      </c>
      <c r="EI10" s="214" t="s">
        <v>107</v>
      </c>
      <c r="EJ10" s="214" t="s">
        <v>108</v>
      </c>
      <c r="EK10" s="214" t="s">
        <v>109</v>
      </c>
      <c r="EL10" s="214" t="s">
        <v>132</v>
      </c>
      <c r="EM10" s="210" t="s">
        <v>31</v>
      </c>
      <c r="EN10" s="209" t="s">
        <v>30</v>
      </c>
      <c r="EO10" s="209" t="s">
        <v>96</v>
      </c>
      <c r="EP10" s="209" t="s">
        <v>59</v>
      </c>
      <c r="EQ10" s="209" t="s">
        <v>97</v>
      </c>
      <c r="ER10" s="209" t="s">
        <v>98</v>
      </c>
      <c r="ES10" s="209" t="s">
        <v>99</v>
      </c>
      <c r="ET10" s="209" t="s">
        <v>100</v>
      </c>
      <c r="EU10" s="211" t="s">
        <v>101</v>
      </c>
      <c r="EV10" s="439" t="s">
        <v>57</v>
      </c>
      <c r="EW10" s="212" t="s">
        <v>102</v>
      </c>
      <c r="EX10" s="212" t="s">
        <v>103</v>
      </c>
      <c r="EY10" s="439" t="s">
        <v>104</v>
      </c>
      <c r="EZ10" s="213" t="s">
        <v>105</v>
      </c>
      <c r="FA10" s="214" t="s">
        <v>106</v>
      </c>
      <c r="FB10" s="441" t="s">
        <v>58</v>
      </c>
      <c r="FC10" s="441" t="s">
        <v>107</v>
      </c>
      <c r="FD10" s="214" t="s">
        <v>108</v>
      </c>
      <c r="FE10" s="441" t="s">
        <v>109</v>
      </c>
      <c r="FF10" s="214" t="s">
        <v>132</v>
      </c>
      <c r="FG10" s="210" t="s">
        <v>31</v>
      </c>
      <c r="FH10" s="209" t="s">
        <v>30</v>
      </c>
      <c r="FI10" s="209" t="s">
        <v>96</v>
      </c>
      <c r="FJ10" s="209" t="s">
        <v>59</v>
      </c>
      <c r="FK10" s="209" t="s">
        <v>97</v>
      </c>
      <c r="FL10" s="209" t="s">
        <v>98</v>
      </c>
      <c r="FM10" s="209" t="s">
        <v>99</v>
      </c>
      <c r="FN10" s="209" t="s">
        <v>100</v>
      </c>
      <c r="FO10" s="211" t="s">
        <v>101</v>
      </c>
      <c r="FP10" s="212" t="s">
        <v>57</v>
      </c>
      <c r="FQ10" s="212" t="s">
        <v>102</v>
      </c>
      <c r="FR10" s="212" t="s">
        <v>103</v>
      </c>
      <c r="FS10" s="212" t="s">
        <v>104</v>
      </c>
      <c r="FT10" s="213" t="s">
        <v>105</v>
      </c>
      <c r="FU10" s="214" t="s">
        <v>106</v>
      </c>
      <c r="FV10" s="214" t="s">
        <v>58</v>
      </c>
      <c r="FW10" s="214" t="s">
        <v>107</v>
      </c>
      <c r="FX10" s="214" t="s">
        <v>108</v>
      </c>
      <c r="FY10" s="214" t="s">
        <v>109</v>
      </c>
      <c r="FZ10" s="214" t="s">
        <v>132</v>
      </c>
      <c r="GA10" s="210" t="s">
        <v>31</v>
      </c>
      <c r="GB10" s="209" t="s">
        <v>30</v>
      </c>
      <c r="GC10" s="209" t="s">
        <v>96</v>
      </c>
      <c r="GD10" s="209" t="s">
        <v>59</v>
      </c>
      <c r="GE10" s="209" t="s">
        <v>97</v>
      </c>
      <c r="GF10" s="209" t="s">
        <v>98</v>
      </c>
      <c r="GG10" s="209" t="s">
        <v>99</v>
      </c>
      <c r="GH10" s="209" t="s">
        <v>100</v>
      </c>
      <c r="GI10" s="211" t="s">
        <v>101</v>
      </c>
      <c r="GJ10" s="212" t="s">
        <v>57</v>
      </c>
      <c r="GK10" s="212" t="s">
        <v>102</v>
      </c>
      <c r="GL10" s="212" t="s">
        <v>103</v>
      </c>
      <c r="GM10" s="212" t="s">
        <v>104</v>
      </c>
      <c r="GN10" s="213" t="s">
        <v>105</v>
      </c>
      <c r="GO10" s="214" t="s">
        <v>106</v>
      </c>
      <c r="GP10" s="214" t="s">
        <v>58</v>
      </c>
      <c r="GQ10" s="214" t="s">
        <v>107</v>
      </c>
      <c r="GR10" s="214" t="s">
        <v>108</v>
      </c>
      <c r="GS10" s="214" t="s">
        <v>109</v>
      </c>
      <c r="GT10" s="214" t="s">
        <v>132</v>
      </c>
      <c r="GU10" s="210" t="s">
        <v>31</v>
      </c>
      <c r="GV10" s="209" t="s">
        <v>30</v>
      </c>
      <c r="GW10" s="209" t="s">
        <v>96</v>
      </c>
      <c r="GX10" s="209" t="s">
        <v>59</v>
      </c>
      <c r="GY10" s="209" t="s">
        <v>97</v>
      </c>
      <c r="GZ10" s="209" t="s">
        <v>98</v>
      </c>
      <c r="HA10" s="209" t="s">
        <v>99</v>
      </c>
      <c r="HB10" s="209" t="s">
        <v>100</v>
      </c>
      <c r="HC10" s="211" t="s">
        <v>101</v>
      </c>
      <c r="HD10" s="212" t="s">
        <v>57</v>
      </c>
      <c r="HE10" s="212" t="s">
        <v>102</v>
      </c>
      <c r="HF10" s="212" t="s">
        <v>103</v>
      </c>
      <c r="HG10" s="212" t="s">
        <v>104</v>
      </c>
      <c r="HH10" s="213" t="s">
        <v>105</v>
      </c>
      <c r="HI10" s="214" t="s">
        <v>106</v>
      </c>
      <c r="HJ10" s="214" t="s">
        <v>58</v>
      </c>
      <c r="HK10" s="214" t="s">
        <v>107</v>
      </c>
      <c r="HL10" s="214" t="s">
        <v>108</v>
      </c>
      <c r="HM10" s="214" t="s">
        <v>109</v>
      </c>
      <c r="HN10" s="214" t="s">
        <v>132</v>
      </c>
      <c r="HO10" s="210" t="s">
        <v>31</v>
      </c>
      <c r="HP10" s="209" t="s">
        <v>30</v>
      </c>
      <c r="HQ10" s="209" t="s">
        <v>96</v>
      </c>
      <c r="HR10" s="209" t="s">
        <v>59</v>
      </c>
      <c r="HS10" s="209" t="s">
        <v>97</v>
      </c>
      <c r="HT10" s="209" t="s">
        <v>98</v>
      </c>
      <c r="HU10" s="209" t="s">
        <v>99</v>
      </c>
      <c r="HV10" s="209" t="s">
        <v>100</v>
      </c>
      <c r="HW10" s="211" t="s">
        <v>101</v>
      </c>
      <c r="HX10" s="212" t="s">
        <v>57</v>
      </c>
      <c r="HY10" s="212" t="s">
        <v>102</v>
      </c>
      <c r="HZ10" s="212" t="s">
        <v>103</v>
      </c>
      <c r="IA10" s="212" t="s">
        <v>104</v>
      </c>
      <c r="IB10" s="213" t="s">
        <v>105</v>
      </c>
      <c r="IC10" s="214" t="s">
        <v>106</v>
      </c>
      <c r="ID10" s="214" t="s">
        <v>58</v>
      </c>
      <c r="IE10" s="214" t="s">
        <v>107</v>
      </c>
      <c r="IF10" s="214" t="s">
        <v>108</v>
      </c>
      <c r="IG10" s="214" t="s">
        <v>109</v>
      </c>
      <c r="IH10" s="214" t="s">
        <v>132</v>
      </c>
      <c r="II10" s="210" t="s">
        <v>31</v>
      </c>
      <c r="IJ10" s="209" t="s">
        <v>30</v>
      </c>
      <c r="IK10" s="209" t="s">
        <v>96</v>
      </c>
      <c r="IL10" s="209" t="s">
        <v>59</v>
      </c>
      <c r="IM10" s="209" t="s">
        <v>97</v>
      </c>
      <c r="IN10" s="209" t="s">
        <v>98</v>
      </c>
      <c r="IO10" s="209" t="s">
        <v>99</v>
      </c>
      <c r="IP10" s="209" t="s">
        <v>100</v>
      </c>
      <c r="IQ10" s="211" t="s">
        <v>101</v>
      </c>
      <c r="IR10" s="212" t="s">
        <v>57</v>
      </c>
      <c r="IS10" s="212" t="s">
        <v>102</v>
      </c>
      <c r="IT10" s="212" t="s">
        <v>103</v>
      </c>
      <c r="IU10" s="212" t="s">
        <v>104</v>
      </c>
      <c r="IV10" s="213" t="s">
        <v>105</v>
      </c>
      <c r="IW10" s="214" t="s">
        <v>106</v>
      </c>
      <c r="IX10" s="214" t="s">
        <v>58</v>
      </c>
      <c r="IY10" s="214" t="s">
        <v>107</v>
      </c>
      <c r="IZ10" s="214" t="s">
        <v>108</v>
      </c>
      <c r="JA10" s="214" t="s">
        <v>109</v>
      </c>
      <c r="JB10" s="214" t="s">
        <v>132</v>
      </c>
    </row>
    <row r="11" spans="1:262" s="216" customFormat="1" ht="13.5" customHeight="1" thickBot="1">
      <c r="A11" s="215" t="s">
        <v>1335</v>
      </c>
      <c r="B11" s="138" t="str">
        <f>VLOOKUP(A11,info_parties!A$2:Z$200,5,FALSE)</f>
        <v>Liberal Democratic Party  (Jiyū Minshutō, LDP)</v>
      </c>
      <c r="C11" s="204"/>
      <c r="E11" s="193">
        <v>22999640</v>
      </c>
      <c r="F11" s="217">
        <v>0.36619999999999997</v>
      </c>
      <c r="G11" s="218"/>
      <c r="H11" s="185">
        <v>223</v>
      </c>
      <c r="I11" s="218">
        <v>0.43639921722113501</v>
      </c>
      <c r="J11" s="252">
        <v>1.9569471624266144E-3</v>
      </c>
      <c r="K11" s="193">
        <v>22999640</v>
      </c>
      <c r="L11" s="217">
        <v>0.36619999999999997</v>
      </c>
      <c r="M11" s="218"/>
      <c r="N11" s="185">
        <v>223</v>
      </c>
      <c r="O11" s="218">
        <f>N11/511</f>
        <v>0.43639921722113501</v>
      </c>
      <c r="P11" s="221"/>
      <c r="Q11" s="193"/>
      <c r="R11" s="217"/>
      <c r="S11" s="218"/>
      <c r="T11" s="218"/>
      <c r="U11" s="218"/>
      <c r="V11" s="185"/>
      <c r="W11" s="204"/>
      <c r="Y11" s="193">
        <v>18205955</v>
      </c>
      <c r="Z11" s="218">
        <v>0.32799999999999996</v>
      </c>
      <c r="AA11" s="217">
        <f>Z11-F11</f>
        <v>-3.8200000000000012E-2</v>
      </c>
      <c r="AB11" s="185">
        <v>239</v>
      </c>
      <c r="AC11" s="217">
        <f>AB11/500</f>
        <v>0.47799999999999998</v>
      </c>
      <c r="AD11" s="217">
        <f>AC11-I11</f>
        <v>4.1600782778864975E-2</v>
      </c>
      <c r="AE11" s="193">
        <v>21836089</v>
      </c>
      <c r="AF11" s="219">
        <v>0.38600000000000001</v>
      </c>
      <c r="AG11" s="218"/>
      <c r="AH11" s="216">
        <v>169</v>
      </c>
      <c r="AI11" s="220">
        <f>AH11/300</f>
        <v>0.56333333333333335</v>
      </c>
      <c r="AJ11" s="221"/>
      <c r="AK11" s="193">
        <v>18205955</v>
      </c>
      <c r="AL11" s="218">
        <v>0.32799999999999996</v>
      </c>
      <c r="AM11" s="218"/>
      <c r="AN11" s="185">
        <v>70</v>
      </c>
      <c r="AO11" s="220">
        <f>AN11/200</f>
        <v>0.35</v>
      </c>
      <c r="AQ11" s="204"/>
      <c r="AS11" s="222">
        <v>16943425</v>
      </c>
      <c r="AT11" s="218">
        <v>0.28310000000000002</v>
      </c>
      <c r="AU11" s="218"/>
      <c r="AV11" s="223">
        <v>233</v>
      </c>
      <c r="AW11" s="218">
        <f>AV11/480</f>
        <v>0.48541666666666666</v>
      </c>
      <c r="AX11" s="217">
        <f>AW11-AC11</f>
        <v>7.4166666666666825E-3</v>
      </c>
      <c r="AY11" s="222">
        <v>24945807</v>
      </c>
      <c r="AZ11" s="218">
        <v>0.40970000000000001</v>
      </c>
      <c r="BA11" s="218"/>
      <c r="BB11" s="216">
        <v>177</v>
      </c>
      <c r="BC11" s="220">
        <f>BB11/300</f>
        <v>0.59</v>
      </c>
      <c r="BD11" s="221"/>
      <c r="BE11" s="222">
        <v>16943425</v>
      </c>
      <c r="BF11" s="218">
        <v>0.28310000000000002</v>
      </c>
      <c r="BG11" s="218"/>
      <c r="BH11" s="216">
        <v>56</v>
      </c>
      <c r="BI11" s="220">
        <f>BH11/180</f>
        <v>0.31111111111111112</v>
      </c>
      <c r="BJ11" s="218"/>
      <c r="BK11" s="204"/>
      <c r="BM11" s="193">
        <v>20660185</v>
      </c>
      <c r="BN11" s="218">
        <v>0.35000000000000003</v>
      </c>
      <c r="BO11" s="218">
        <v>6.7000000000000004E-2</v>
      </c>
      <c r="BP11" s="185">
        <v>237</v>
      </c>
      <c r="BQ11" s="217">
        <v>0.49399999999999999</v>
      </c>
      <c r="BR11" s="217">
        <v>9.0000000000000011E-3</v>
      </c>
      <c r="BS11" s="193">
        <v>26089327</v>
      </c>
      <c r="BT11" s="185">
        <v>0.438</v>
      </c>
      <c r="BU11" s="218"/>
      <c r="BV11" s="185">
        <v>168</v>
      </c>
      <c r="BW11" s="220">
        <f>BV11/300</f>
        <v>0.56000000000000005</v>
      </c>
      <c r="BX11" s="221"/>
      <c r="BY11" s="193">
        <v>20660185</v>
      </c>
      <c r="BZ11" s="218">
        <v>0.35000000000000003</v>
      </c>
      <c r="CA11" s="218">
        <v>6.7000000000000004E-2</v>
      </c>
      <c r="CB11" s="216">
        <v>69</v>
      </c>
      <c r="CC11" s="220">
        <f>CB11/180</f>
        <v>0.38333333333333336</v>
      </c>
      <c r="CD11" s="218"/>
      <c r="CE11" s="222"/>
      <c r="CG11" s="193">
        <v>25887798</v>
      </c>
      <c r="CH11" s="218">
        <v>0.38200000000000006</v>
      </c>
      <c r="CI11" s="218">
        <v>3.2000000000000001E-2</v>
      </c>
      <c r="CJ11" s="185">
        <v>296</v>
      </c>
      <c r="CK11" s="217">
        <v>0.61699999999999999</v>
      </c>
      <c r="CL11" s="217">
        <f>59*(1/480)</f>
        <v>0.12291666666666666</v>
      </c>
      <c r="CM11" s="193">
        <v>32518390</v>
      </c>
      <c r="CN11" s="218">
        <v>0.47799999999999998</v>
      </c>
      <c r="CO11" s="218"/>
      <c r="CP11" s="224">
        <v>219</v>
      </c>
      <c r="CQ11" s="220">
        <f>CP11/300</f>
        <v>0.73</v>
      </c>
      <c r="CR11" s="218"/>
      <c r="CS11" s="193">
        <v>25887798</v>
      </c>
      <c r="CT11" s="218">
        <v>0.38200000000000006</v>
      </c>
      <c r="CU11" s="218">
        <v>3.2000000000000001E-2</v>
      </c>
      <c r="CV11" s="216">
        <v>77</v>
      </c>
      <c r="CW11" s="220">
        <f>CV11/180</f>
        <v>0.42777777777777776</v>
      </c>
      <c r="CX11" s="218"/>
      <c r="CY11" s="204"/>
      <c r="DA11" s="225">
        <v>18810217</v>
      </c>
      <c r="DB11" s="226">
        <f>DA11/70370255</f>
        <v>0.26730352192130041</v>
      </c>
      <c r="DC11" s="218">
        <v>-0.114</v>
      </c>
      <c r="DD11" s="227">
        <v>119</v>
      </c>
      <c r="DE11" s="220">
        <f>DD11/480</f>
        <v>0.24791666666666667</v>
      </c>
      <c r="DF11" s="217">
        <f>-177*(1/480)</f>
        <v>-0.36875000000000002</v>
      </c>
      <c r="DG11" s="225">
        <v>27301982</v>
      </c>
      <c r="DH11" s="218">
        <v>0.38681400046017606</v>
      </c>
      <c r="DI11" s="228">
        <v>-9.0999999999999998E-2</v>
      </c>
      <c r="DJ11" s="227">
        <v>64</v>
      </c>
      <c r="DK11" s="220">
        <f>DJ11/300</f>
        <v>0.21333333333333335</v>
      </c>
      <c r="DL11" s="227">
        <v>-155</v>
      </c>
      <c r="DM11" s="225">
        <v>18810217</v>
      </c>
      <c r="DN11" s="226">
        <f>DM11/70370255</f>
        <v>0.26730352192130041</v>
      </c>
      <c r="DO11" s="218">
        <v>-0.114</v>
      </c>
      <c r="DP11" s="227">
        <v>55</v>
      </c>
      <c r="DQ11" s="220">
        <f>DP11/180</f>
        <v>0.30555555555555558</v>
      </c>
      <c r="DR11" s="227">
        <v>-22</v>
      </c>
      <c r="DS11" s="204"/>
      <c r="DU11" s="222" t="s">
        <v>419</v>
      </c>
      <c r="DV11" s="218">
        <v>0.27600000000000002</v>
      </c>
      <c r="DW11" s="253">
        <f>DV11-DB11</f>
        <v>8.6964780786996099E-3</v>
      </c>
      <c r="DX11" s="223">
        <f>ED11+EJ11</f>
        <v>294</v>
      </c>
      <c r="DY11" s="217">
        <f>DX11/480</f>
        <v>0.61250000000000004</v>
      </c>
      <c r="DZ11" s="253">
        <f>DY11-DE11</f>
        <v>0.36458333333333337</v>
      </c>
      <c r="EA11" s="222" t="s">
        <v>398</v>
      </c>
      <c r="EB11" s="217">
        <v>0.42611094590272419</v>
      </c>
      <c r="EC11" s="254">
        <f>EB11-DH11</f>
        <v>3.9296945442548137E-2</v>
      </c>
      <c r="ED11" s="216" t="s">
        <v>410</v>
      </c>
      <c r="EE11" s="220">
        <v>0.79</v>
      </c>
      <c r="EF11" s="221">
        <v>173</v>
      </c>
      <c r="EG11" s="222" t="s">
        <v>419</v>
      </c>
      <c r="EH11" s="218">
        <v>0.27600000000000002</v>
      </c>
      <c r="EI11" s="254">
        <f>EH11-DN11</f>
        <v>8.6964780786996099E-3</v>
      </c>
      <c r="EJ11" s="216" t="s">
        <v>430</v>
      </c>
      <c r="EK11" s="218">
        <v>0.317</v>
      </c>
      <c r="EL11" s="166">
        <v>2</v>
      </c>
      <c r="EO11" s="438">
        <v>17658916</v>
      </c>
      <c r="EP11" s="220">
        <f>EO11/EM7</f>
        <v>0.33109776126487261</v>
      </c>
      <c r="EQ11" s="220">
        <f>EP11-DV11</f>
        <v>5.5097761264872591E-2</v>
      </c>
      <c r="ER11" s="216">
        <v>290</v>
      </c>
      <c r="ES11" s="220">
        <f>ER11/EM3</f>
        <v>0.61052631578947369</v>
      </c>
      <c r="ET11" s="220">
        <f>ES11-DY11</f>
        <v>-1.9736842105263497E-3</v>
      </c>
      <c r="EU11" s="438">
        <v>25461449</v>
      </c>
      <c r="EV11" s="220">
        <f>EU11/EU7</f>
        <v>0.48095107668541942</v>
      </c>
      <c r="EW11" s="220">
        <f>EV11-EB11</f>
        <v>5.4840130782695229E-2</v>
      </c>
      <c r="EX11" s="216">
        <v>222</v>
      </c>
      <c r="EY11" s="220">
        <f>EX11/EU3</f>
        <v>0.75254237288135595</v>
      </c>
      <c r="EZ11" s="436">
        <f>EY11-EE11</f>
        <v>-3.7457627118644088E-2</v>
      </c>
      <c r="FA11" s="438">
        <v>17658916</v>
      </c>
      <c r="FB11" s="220">
        <f>FA11/FA7</f>
        <v>0.33109776126487261</v>
      </c>
      <c r="FC11" s="220">
        <f>FB11-EH11</f>
        <v>5.5097761264872591E-2</v>
      </c>
      <c r="FD11" s="216">
        <v>68</v>
      </c>
      <c r="FE11" s="220">
        <f>FD11/FA3</f>
        <v>0.37777777777777777</v>
      </c>
      <c r="FF11" s="220">
        <f>FE11-EK11</f>
        <v>6.0777777777777764E-2</v>
      </c>
      <c r="FG11" s="229"/>
      <c r="FI11" s="165">
        <v>18555717</v>
      </c>
      <c r="FJ11" s="217">
        <f>FI11/FG$7</f>
        <v>0.3327928923421889</v>
      </c>
      <c r="FK11" s="253">
        <f>FJ11-EP11</f>
        <v>1.6951310773162809E-3</v>
      </c>
      <c r="FL11" s="223">
        <v>281</v>
      </c>
      <c r="FM11" s="217">
        <f>FL11/FG$3</f>
        <v>0.60430107526881716</v>
      </c>
      <c r="FN11" s="254">
        <f>FM11-ES11</f>
        <v>-6.2252405206565387E-3</v>
      </c>
      <c r="FO11" s="222">
        <v>26500777</v>
      </c>
      <c r="FP11" s="218">
        <f>FO11/55422088</f>
        <v>0.47816273179747398</v>
      </c>
      <c r="FQ11" s="253">
        <f>FP11-EV11</f>
        <v>-2.7883448879454376E-3</v>
      </c>
      <c r="FR11" s="216">
        <v>215</v>
      </c>
      <c r="FS11" s="436">
        <f>FR11/289</f>
        <v>0.74394463667820065</v>
      </c>
      <c r="FT11" s="437">
        <f>FS11-EE11</f>
        <v>-4.6055363321799381E-2</v>
      </c>
      <c r="FU11" s="165">
        <v>18555717</v>
      </c>
      <c r="FV11" s="217">
        <f>FU11/FG$7</f>
        <v>0.3327928923421889</v>
      </c>
      <c r="FW11" s="253">
        <f>FV11-FB11</f>
        <v>1.6951310773162809E-3</v>
      </c>
      <c r="FX11" s="216">
        <v>66</v>
      </c>
      <c r="FY11" s="218">
        <f>FX11/176</f>
        <v>0.375</v>
      </c>
      <c r="FZ11" s="218">
        <f>FY11-FE11</f>
        <v>-2.7777777777777679E-3</v>
      </c>
      <c r="GA11" s="204"/>
      <c r="GC11" s="223"/>
      <c r="GD11" s="217"/>
      <c r="GE11" s="223"/>
      <c r="GF11" s="223"/>
      <c r="GG11" s="217"/>
      <c r="GH11" s="223"/>
      <c r="GI11" s="230"/>
      <c r="GN11" s="221"/>
      <c r="GU11" s="204"/>
      <c r="GW11" s="223"/>
      <c r="GX11" s="217"/>
      <c r="GY11" s="223"/>
      <c r="GZ11" s="223"/>
      <c r="HA11" s="217"/>
      <c r="HB11" s="223"/>
      <c r="HC11" s="230"/>
      <c r="HH11" s="221"/>
      <c r="HO11" s="204"/>
      <c r="HQ11" s="223"/>
      <c r="HR11" s="217"/>
      <c r="HS11" s="223"/>
      <c r="HT11" s="223"/>
      <c r="HU11" s="217"/>
      <c r="HV11" s="223"/>
      <c r="HW11" s="230"/>
      <c r="IB11" s="221"/>
      <c r="II11" s="204"/>
      <c r="IK11" s="223"/>
      <c r="IL11" s="217"/>
      <c r="IM11" s="223"/>
      <c r="IN11" s="223"/>
      <c r="IO11" s="217"/>
      <c r="IP11" s="223"/>
      <c r="IQ11" s="230"/>
      <c r="IV11" s="221"/>
    </row>
    <row r="12" spans="1:262" s="216" customFormat="1" ht="13.5" customHeight="1" thickBot="1">
      <c r="A12" s="215" t="s">
        <v>1364</v>
      </c>
      <c r="B12" s="138" t="str">
        <f>VLOOKUP(A12,info_parties!A$2:Z$200,5,FALSE)</f>
        <v>Social Democratic Party of Japan (Shakai Minshutō, SDP)</v>
      </c>
      <c r="C12" s="204"/>
      <c r="E12" s="193">
        <v>9687584</v>
      </c>
      <c r="F12" s="217">
        <v>0.15429999999999999</v>
      </c>
      <c r="G12" s="218"/>
      <c r="H12" s="185">
        <v>70</v>
      </c>
      <c r="I12" s="218">
        <v>0.13698630136986301</v>
      </c>
      <c r="J12" s="252">
        <v>-0.12524461839530332</v>
      </c>
      <c r="K12" s="193">
        <v>9687584</v>
      </c>
      <c r="L12" s="217">
        <v>0.15429999999999999</v>
      </c>
      <c r="M12" s="218"/>
      <c r="N12" s="185">
        <v>70</v>
      </c>
      <c r="O12" s="218">
        <f t="shared" ref="O12:O19" si="0">N12/511</f>
        <v>0.13698630136986301</v>
      </c>
      <c r="P12" s="221"/>
      <c r="Q12" s="193"/>
      <c r="R12" s="217"/>
      <c r="S12" s="218"/>
      <c r="T12" s="218"/>
      <c r="U12" s="218"/>
      <c r="V12" s="185"/>
      <c r="W12" s="204"/>
      <c r="Y12" s="193">
        <v>3547240</v>
      </c>
      <c r="Z12" s="218">
        <v>6.4000000000000001E-2</v>
      </c>
      <c r="AA12" s="217">
        <f>Z12-F12</f>
        <v>-9.0299999999999991E-2</v>
      </c>
      <c r="AB12" s="185">
        <v>15</v>
      </c>
      <c r="AC12" s="217">
        <f>AB12/500</f>
        <v>0.03</v>
      </c>
      <c r="AD12" s="217">
        <f>AC12-I12</f>
        <v>-0.10698630136986301</v>
      </c>
      <c r="AE12" s="193">
        <v>1240649</v>
      </c>
      <c r="AF12" s="219">
        <v>2.2000000000000002E-2</v>
      </c>
      <c r="AG12" s="218"/>
      <c r="AH12" s="216">
        <v>4</v>
      </c>
      <c r="AI12" s="220">
        <f>AH12/300</f>
        <v>1.3333333333333334E-2</v>
      </c>
      <c r="AJ12" s="221"/>
      <c r="AK12" s="193">
        <v>3547240</v>
      </c>
      <c r="AL12" s="218">
        <v>6.4000000000000001E-2</v>
      </c>
      <c r="AM12" s="218"/>
      <c r="AN12" s="185">
        <v>11</v>
      </c>
      <c r="AO12" s="220">
        <f>AN12/200</f>
        <v>5.5E-2</v>
      </c>
      <c r="AQ12" s="204"/>
      <c r="AS12" s="222">
        <v>5603680</v>
      </c>
      <c r="AT12" s="218">
        <v>9.3600000000000003E-2</v>
      </c>
      <c r="AU12" s="218"/>
      <c r="AV12" s="224">
        <v>19</v>
      </c>
      <c r="AW12" s="218">
        <f>AV12/480</f>
        <v>3.9583333333333331E-2</v>
      </c>
      <c r="AX12" s="217">
        <f t="shared" ref="AX12:AX15" si="1">AW12-AC12</f>
        <v>9.5833333333333326E-3</v>
      </c>
      <c r="AY12" s="222">
        <v>2315235</v>
      </c>
      <c r="AZ12" s="218">
        <v>3.7999999999999999E-2</v>
      </c>
      <c r="BA12" s="218"/>
      <c r="BB12" s="224">
        <v>4</v>
      </c>
      <c r="BC12" s="220">
        <f>BB12/300</f>
        <v>1.3333333333333334E-2</v>
      </c>
      <c r="BD12" s="218"/>
      <c r="BE12" s="222">
        <v>5603680</v>
      </c>
      <c r="BF12" s="218">
        <v>9.3600000000000003E-2</v>
      </c>
      <c r="BG12" s="218"/>
      <c r="BH12" s="216">
        <v>15</v>
      </c>
      <c r="BI12" s="220">
        <f>BH12/180</f>
        <v>8.3333333333333329E-2</v>
      </c>
      <c r="BJ12" s="218"/>
      <c r="BK12" s="204"/>
      <c r="BM12" s="193">
        <v>3027390</v>
      </c>
      <c r="BN12" s="218">
        <v>5.0999999999999997E-2</v>
      </c>
      <c r="BO12" s="218">
        <v>-4.2999999999999997E-2</v>
      </c>
      <c r="BP12" s="185">
        <v>6</v>
      </c>
      <c r="BQ12" s="217">
        <v>1.3000000000000001E-2</v>
      </c>
      <c r="BR12" s="217">
        <v>-2.7000000000000003E-2</v>
      </c>
      <c r="BS12" s="193">
        <v>1708672</v>
      </c>
      <c r="BT12" s="185">
        <v>2.8999999999999998E-2</v>
      </c>
      <c r="BU12" s="218"/>
      <c r="BV12" s="185">
        <v>1</v>
      </c>
      <c r="BW12" s="220">
        <f>BV12/300</f>
        <v>3.3333333333333335E-3</v>
      </c>
      <c r="BX12" s="218"/>
      <c r="BY12" s="193">
        <v>3027390</v>
      </c>
      <c r="BZ12" s="218">
        <v>5.0999999999999997E-2</v>
      </c>
      <c r="CA12" s="218">
        <v>-4.2999999999999997E-2</v>
      </c>
      <c r="CB12" s="216">
        <v>5</v>
      </c>
      <c r="CC12" s="220">
        <f>CB12/180</f>
        <v>2.7777777777777776E-2</v>
      </c>
      <c r="CD12" s="218"/>
      <c r="CE12" s="222"/>
      <c r="CG12" s="193">
        <v>3719522</v>
      </c>
      <c r="CH12" s="218">
        <v>5.5E-2</v>
      </c>
      <c r="CI12" s="218">
        <v>4.0000000000000001E-3</v>
      </c>
      <c r="CJ12" s="185">
        <v>7</v>
      </c>
      <c r="CK12" s="217">
        <v>1.4999999999999999E-2</v>
      </c>
      <c r="CL12" s="217">
        <f>1*(1/480)</f>
        <v>2.0833333333333333E-3</v>
      </c>
      <c r="CM12" s="193">
        <v>996008</v>
      </c>
      <c r="CN12" s="218">
        <v>1.4999999999999999E-2</v>
      </c>
      <c r="CO12" s="218"/>
      <c r="CP12" s="224">
        <v>1</v>
      </c>
      <c r="CQ12" s="220">
        <f>CP12/300</f>
        <v>3.3333333333333335E-3</v>
      </c>
      <c r="CR12" s="218"/>
      <c r="CS12" s="193">
        <v>3719522</v>
      </c>
      <c r="CT12" s="218">
        <v>5.5E-2</v>
      </c>
      <c r="CU12" s="218">
        <v>4.0000000000000001E-3</v>
      </c>
      <c r="CV12" s="216">
        <v>6</v>
      </c>
      <c r="CW12" s="220">
        <f>CV12/180</f>
        <v>3.3333333333333333E-2</v>
      </c>
      <c r="CX12" s="218"/>
      <c r="CY12" s="204"/>
      <c r="DA12" s="225">
        <v>3006160</v>
      </c>
      <c r="DB12" s="226">
        <f>DA12/70370255</f>
        <v>4.2719185826454655E-2</v>
      </c>
      <c r="DC12" s="218">
        <v>-1.2E-2</v>
      </c>
      <c r="DD12" s="227">
        <v>7</v>
      </c>
      <c r="DE12" s="220">
        <f>DD12/480</f>
        <v>1.4583333333333334E-2</v>
      </c>
      <c r="DF12" s="217">
        <f>0*(1/480)</f>
        <v>0</v>
      </c>
      <c r="DG12" s="225">
        <v>1376739</v>
      </c>
      <c r="DH12" s="218">
        <v>1.9505613921346164E-2</v>
      </c>
      <c r="DI12" s="228">
        <v>5.0000000000000001E-3</v>
      </c>
      <c r="DJ12" s="227">
        <v>3</v>
      </c>
      <c r="DK12" s="220">
        <f>DJ12/300</f>
        <v>0.01</v>
      </c>
      <c r="DL12" s="227">
        <v>2</v>
      </c>
      <c r="DM12" s="225">
        <v>3006160</v>
      </c>
      <c r="DN12" s="226">
        <f>DM12/70370255</f>
        <v>4.2719185826454655E-2</v>
      </c>
      <c r="DO12" s="218">
        <v>-1.2E-2</v>
      </c>
      <c r="DP12" s="227">
        <v>4</v>
      </c>
      <c r="DQ12" s="220">
        <f>DP12/180</f>
        <v>2.2222222222222223E-2</v>
      </c>
      <c r="DR12" s="231">
        <v>-2</v>
      </c>
      <c r="DS12" s="204"/>
      <c r="DU12" s="222" t="s">
        <v>420</v>
      </c>
      <c r="DV12" s="218">
        <v>2.4E-2</v>
      </c>
      <c r="DW12" s="254">
        <f>DV12-DB12</f>
        <v>-1.8719185826454654E-2</v>
      </c>
      <c r="DX12" s="223">
        <f>ED12+EJ12</f>
        <v>2</v>
      </c>
      <c r="DY12" s="217">
        <f>DX12/480</f>
        <v>4.1666666666666666E-3</v>
      </c>
      <c r="DZ12" s="254">
        <f>DY12-DE12</f>
        <v>-1.0416666666666668E-2</v>
      </c>
      <c r="EA12" s="222" t="s">
        <v>399</v>
      </c>
      <c r="EB12" s="217">
        <v>8.0000000000000002E-3</v>
      </c>
      <c r="EC12" s="254">
        <f>EB12-DH12</f>
        <v>-1.1505613921346164E-2</v>
      </c>
      <c r="ED12" s="216" t="s">
        <v>411</v>
      </c>
      <c r="EE12" s="220">
        <v>3.0000000000000001E-3</v>
      </c>
      <c r="EF12" s="221">
        <v>-2</v>
      </c>
      <c r="EG12" s="222" t="s">
        <v>420</v>
      </c>
      <c r="EH12" s="218">
        <v>2.4E-2</v>
      </c>
      <c r="EI12" s="254">
        <f>EH12-DN12</f>
        <v>-1.8719185826454654E-2</v>
      </c>
      <c r="EJ12" s="216" t="s">
        <v>411</v>
      </c>
      <c r="EK12" s="218">
        <v>6.0000000000000001E-3</v>
      </c>
      <c r="EL12" s="166">
        <v>-3</v>
      </c>
      <c r="EO12" s="438">
        <v>1314441</v>
      </c>
      <c r="EP12" s="220">
        <f>EO12/EM7</f>
        <v>2.4645254126287274E-2</v>
      </c>
      <c r="EQ12" s="220">
        <f>EP12-DV12</f>
        <v>6.4525412628727366E-4</v>
      </c>
      <c r="ER12" s="216">
        <v>2</v>
      </c>
      <c r="ES12" s="220">
        <f>ER12/EM3</f>
        <v>4.2105263157894736E-3</v>
      </c>
      <c r="ET12" s="220">
        <f>ES12-DY12</f>
        <v>4.385964912280698E-5</v>
      </c>
      <c r="EU12" s="438">
        <v>419347</v>
      </c>
      <c r="EV12" s="220">
        <f>EU12/EU7</f>
        <v>7.9212063364815007E-3</v>
      </c>
      <c r="EW12" s="220">
        <f>EV12-EB12</f>
        <v>-7.8793663518499438E-5</v>
      </c>
      <c r="EX12" s="216">
        <v>1</v>
      </c>
      <c r="EY12" s="220">
        <f>EX12/EU3</f>
        <v>3.3898305084745762E-3</v>
      </c>
      <c r="EZ12" s="436">
        <f>EY12-EE12</f>
        <v>3.8983050847457611E-4</v>
      </c>
      <c r="FA12" s="438">
        <v>1314441</v>
      </c>
      <c r="FB12" s="220">
        <f>FA12/FA7</f>
        <v>2.4645254126287274E-2</v>
      </c>
      <c r="FC12" s="220">
        <f>FB12-EH12</f>
        <v>6.4525412628727366E-4</v>
      </c>
      <c r="FD12" s="216">
        <v>1</v>
      </c>
      <c r="FE12" s="220">
        <f>FD12/FA3</f>
        <v>5.5555555555555558E-3</v>
      </c>
      <c r="FF12" s="220">
        <f>FE12-EK12</f>
        <v>-4.4444444444444436E-4</v>
      </c>
      <c r="FG12" s="229"/>
      <c r="FI12" s="168">
        <v>941324</v>
      </c>
      <c r="FJ12" s="217">
        <f>FI12/FG$7</f>
        <v>1.6882448497738924E-2</v>
      </c>
      <c r="FK12" s="253">
        <f>FJ12-EP12</f>
        <v>-7.7628056285483499E-3</v>
      </c>
      <c r="FL12" s="223">
        <v>2</v>
      </c>
      <c r="FM12" s="217">
        <f>FL12/FG$3</f>
        <v>4.3010752688172043E-3</v>
      </c>
      <c r="FN12" s="254">
        <f>FM12-ES12</f>
        <v>9.0548953027730708E-5</v>
      </c>
      <c r="FO12" s="222">
        <v>634770</v>
      </c>
      <c r="FP12" s="218">
        <f t="shared" ref="FP12:FP13" si="2">FO12/55422088</f>
        <v>1.1453375773211576E-2</v>
      </c>
      <c r="FQ12" s="253">
        <f>FP12-EV12</f>
        <v>3.5321694367300756E-3</v>
      </c>
      <c r="FR12" s="216">
        <v>1</v>
      </c>
      <c r="FS12" s="436">
        <f t="shared" ref="FS12:FS13" si="3">FR12/289</f>
        <v>3.4602076124567475E-3</v>
      </c>
      <c r="FT12" s="437">
        <f>FS12-EE12</f>
        <v>4.6020761245674745E-4</v>
      </c>
      <c r="FU12" s="168">
        <v>941324</v>
      </c>
      <c r="FV12" s="217">
        <f>FU12/FG$7</f>
        <v>1.6882448497738924E-2</v>
      </c>
      <c r="FW12" s="253">
        <f>FV12-FB12</f>
        <v>-7.7628056285483499E-3</v>
      </c>
      <c r="FX12" s="216">
        <v>1</v>
      </c>
      <c r="FY12" s="218">
        <f t="shared" ref="FY12:FY13" si="4">FX12/176</f>
        <v>5.681818181818182E-3</v>
      </c>
      <c r="FZ12" s="218">
        <f>FY12-FE12</f>
        <v>1.2626262626262621E-4</v>
      </c>
      <c r="GA12" s="204"/>
      <c r="GC12" s="222"/>
      <c r="GD12" s="217"/>
      <c r="GE12" s="223"/>
      <c r="GF12" s="223"/>
      <c r="GG12" s="217"/>
      <c r="GH12" s="223"/>
      <c r="GI12" s="230"/>
      <c r="GN12" s="221"/>
      <c r="GU12" s="204"/>
      <c r="GW12" s="222"/>
      <c r="GX12" s="217"/>
      <c r="GY12" s="223"/>
      <c r="GZ12" s="223"/>
      <c r="HA12" s="217"/>
      <c r="HB12" s="223"/>
      <c r="HC12" s="230"/>
      <c r="HH12" s="221"/>
      <c r="HO12" s="204"/>
      <c r="HQ12" s="222"/>
      <c r="HR12" s="217"/>
      <c r="HS12" s="223"/>
      <c r="HT12" s="223"/>
      <c r="HU12" s="217"/>
      <c r="HV12" s="223"/>
      <c r="HW12" s="230"/>
      <c r="IB12" s="221"/>
      <c r="II12" s="204"/>
      <c r="IK12" s="222"/>
      <c r="IL12" s="217"/>
      <c r="IM12" s="223"/>
      <c r="IN12" s="223"/>
      <c r="IO12" s="217"/>
      <c r="IP12" s="223"/>
      <c r="IQ12" s="230"/>
      <c r="IV12" s="221"/>
    </row>
    <row r="13" spans="1:262" s="216" customFormat="1" ht="13.5" customHeight="1" thickBot="1">
      <c r="A13" s="232" t="s">
        <v>1338</v>
      </c>
      <c r="B13" s="138" t="str">
        <f>VLOOKUP(A13,info_parties!A$2:Z$200,5,FALSE)</f>
        <v>Clean Government Party (Komei-to) (Komeitō, CGP)</v>
      </c>
      <c r="C13" s="204"/>
      <c r="E13" s="193">
        <v>5114650</v>
      </c>
      <c r="F13" s="217">
        <v>8.1400000000000014E-2</v>
      </c>
      <c r="G13" s="217"/>
      <c r="H13" s="185">
        <v>51</v>
      </c>
      <c r="I13" s="218">
        <v>9.9804305283757333E-2</v>
      </c>
      <c r="J13" s="252">
        <v>1.1741682974559686E-2</v>
      </c>
      <c r="K13" s="193">
        <v>5114650</v>
      </c>
      <c r="L13" s="217">
        <v>8.1400000000000014E-2</v>
      </c>
      <c r="M13" s="217"/>
      <c r="N13" s="185">
        <v>51</v>
      </c>
      <c r="O13" s="218">
        <f t="shared" si="0"/>
        <v>9.9804305283757333E-2</v>
      </c>
      <c r="P13" s="221"/>
      <c r="Q13" s="193"/>
      <c r="R13" s="217"/>
      <c r="S13" s="217"/>
      <c r="T13" s="217"/>
      <c r="U13" s="217"/>
      <c r="V13" s="185"/>
      <c r="W13" s="204"/>
      <c r="Y13" s="193"/>
      <c r="Z13" s="218"/>
      <c r="AA13" s="218"/>
      <c r="AB13" s="185"/>
      <c r="AC13" s="217"/>
      <c r="AD13" s="218"/>
      <c r="AE13" s="193"/>
      <c r="AF13" s="219"/>
      <c r="AG13" s="218"/>
      <c r="AI13" s="220"/>
      <c r="AJ13" s="221"/>
      <c r="AK13" s="193"/>
      <c r="AL13" s="218"/>
      <c r="AM13" s="218"/>
      <c r="AN13" s="185"/>
      <c r="AO13" s="220"/>
      <c r="AQ13" s="204"/>
      <c r="AS13" s="222">
        <v>7762032</v>
      </c>
      <c r="AT13" s="218">
        <v>0.12970000000000001</v>
      </c>
      <c r="AU13" s="218"/>
      <c r="AV13" s="224">
        <v>31</v>
      </c>
      <c r="AW13" s="218">
        <v>6.458333333333334E-2</v>
      </c>
      <c r="AX13" s="217">
        <f t="shared" si="1"/>
        <v>6.458333333333334E-2</v>
      </c>
      <c r="AY13" s="222">
        <v>1231753</v>
      </c>
      <c r="AZ13" s="218">
        <v>2.0199999999999999E-2</v>
      </c>
      <c r="BA13" s="218"/>
      <c r="BB13" s="224">
        <v>7</v>
      </c>
      <c r="BC13" s="220">
        <f>BB13/300</f>
        <v>2.3333333333333334E-2</v>
      </c>
      <c r="BD13" s="218"/>
      <c r="BE13" s="222">
        <v>7762032</v>
      </c>
      <c r="BF13" s="218">
        <v>0.12970000000000001</v>
      </c>
      <c r="BG13" s="218"/>
      <c r="BH13" s="216">
        <v>24</v>
      </c>
      <c r="BI13" s="220">
        <f>BH13/180</f>
        <v>0.13333333333333333</v>
      </c>
      <c r="BJ13" s="218"/>
      <c r="BK13" s="204"/>
      <c r="BM13" s="193">
        <v>8733444</v>
      </c>
      <c r="BN13" s="218">
        <v>0.14800000000000002</v>
      </c>
      <c r="BO13" s="218">
        <v>1.8000000000000002E-2</v>
      </c>
      <c r="BP13" s="185">
        <v>34</v>
      </c>
      <c r="BQ13" s="217">
        <v>7.0999999999999994E-2</v>
      </c>
      <c r="BR13" s="217">
        <v>6.0000000000000001E-3</v>
      </c>
      <c r="BS13" s="193">
        <v>886507</v>
      </c>
      <c r="BT13" s="185">
        <v>1.4999999999999999E-2</v>
      </c>
      <c r="BU13" s="218"/>
      <c r="BV13" s="185">
        <v>9</v>
      </c>
      <c r="BW13" s="220">
        <f>BV13/300</f>
        <v>0.03</v>
      </c>
      <c r="BX13" s="218"/>
      <c r="BY13" s="193">
        <v>8733444</v>
      </c>
      <c r="BZ13" s="218">
        <v>0.14800000000000002</v>
      </c>
      <c r="CA13" s="218">
        <v>1.8000000000000002E-2</v>
      </c>
      <c r="CB13" s="216">
        <v>25</v>
      </c>
      <c r="CC13" s="220">
        <f>CB13/180</f>
        <v>0.1388888888888889</v>
      </c>
      <c r="CD13" s="218"/>
      <c r="CE13" s="222"/>
      <c r="CG13" s="193">
        <v>8987620</v>
      </c>
      <c r="CH13" s="218">
        <v>0.13300000000000001</v>
      </c>
      <c r="CI13" s="218">
        <v>-1.4999999999999999E-2</v>
      </c>
      <c r="CJ13" s="185">
        <v>31</v>
      </c>
      <c r="CK13" s="217">
        <v>6.5000000000000002E-2</v>
      </c>
      <c r="CL13" s="217">
        <f>-3*(1/480)</f>
        <v>-6.2500000000000003E-3</v>
      </c>
      <c r="CM13" s="193">
        <v>981105</v>
      </c>
      <c r="CN13" s="218">
        <v>1.3999999999999999E-2</v>
      </c>
      <c r="CO13" s="218"/>
      <c r="CP13" s="224">
        <v>8</v>
      </c>
      <c r="CQ13" s="220">
        <f>CP13/300</f>
        <v>2.6666666666666668E-2</v>
      </c>
      <c r="CR13" s="218"/>
      <c r="CS13" s="193">
        <v>8987620</v>
      </c>
      <c r="CT13" s="218">
        <v>0.13300000000000001</v>
      </c>
      <c r="CU13" s="218">
        <v>-1.4999999999999999E-2</v>
      </c>
      <c r="CV13" s="216">
        <v>23</v>
      </c>
      <c r="CW13" s="220">
        <f>CV13/180</f>
        <v>0.12777777777777777</v>
      </c>
      <c r="CX13" s="218"/>
      <c r="CY13" s="204"/>
      <c r="DA13" s="193">
        <v>8054007</v>
      </c>
      <c r="DB13" s="226">
        <f>DA13/70370255</f>
        <v>0.11445186606187514</v>
      </c>
      <c r="DC13" s="218">
        <v>-1.7999999999999999E-2</v>
      </c>
      <c r="DD13" s="185">
        <v>21</v>
      </c>
      <c r="DE13" s="220">
        <f>DD13/480</f>
        <v>4.3749999999999997E-2</v>
      </c>
      <c r="DF13" s="217">
        <f>-10*(1/480)</f>
        <v>-2.0833333333333332E-2</v>
      </c>
      <c r="DG13" s="193">
        <v>782984</v>
      </c>
      <c r="DH13" s="218">
        <v>1.109330353145462E-2</v>
      </c>
      <c r="DI13" s="233">
        <v>-3.0000000000000001E-3</v>
      </c>
      <c r="DJ13" s="185"/>
      <c r="DK13" s="220">
        <f>DJ13/300</f>
        <v>0</v>
      </c>
      <c r="DL13" s="185">
        <v>-8</v>
      </c>
      <c r="DM13" s="193">
        <v>8054007</v>
      </c>
      <c r="DN13" s="226">
        <f>DM13/70370255</f>
        <v>0.11445186606187514</v>
      </c>
      <c r="DO13" s="218">
        <v>-1.7999999999999999E-2</v>
      </c>
      <c r="DP13" s="185">
        <v>21</v>
      </c>
      <c r="DQ13" s="220">
        <f>DP13/180</f>
        <v>0.11666666666666667</v>
      </c>
      <c r="DR13" s="185">
        <v>-2</v>
      </c>
      <c r="DS13" s="204"/>
      <c r="DU13" s="222" t="s">
        <v>421</v>
      </c>
      <c r="DV13" s="218">
        <v>0.11800000000000001</v>
      </c>
      <c r="DW13" s="254">
        <f>DV13-DB13</f>
        <v>3.5481339381248644E-3</v>
      </c>
      <c r="DX13" s="223">
        <f>ED13+EJ13</f>
        <v>31</v>
      </c>
      <c r="DY13" s="217">
        <f>DX13/480</f>
        <v>6.458333333333334E-2</v>
      </c>
      <c r="DZ13" s="254">
        <f>DY13-DE13</f>
        <v>2.0833333333333343E-2</v>
      </c>
      <c r="EA13" s="222" t="s">
        <v>400</v>
      </c>
      <c r="EB13" s="217">
        <v>1.4999999999999999E-2</v>
      </c>
      <c r="EC13" s="254">
        <f>EB13-DH13</f>
        <v>3.906696468545379E-3</v>
      </c>
      <c r="ED13" s="216" t="s">
        <v>412</v>
      </c>
      <c r="EE13" s="220">
        <v>0.03</v>
      </c>
      <c r="EF13" s="221">
        <v>9</v>
      </c>
      <c r="EG13" s="222" t="s">
        <v>421</v>
      </c>
      <c r="EH13" s="218">
        <v>0.11800000000000001</v>
      </c>
      <c r="EI13" s="254">
        <f>EH13-DN13</f>
        <v>3.5481339381248644E-3</v>
      </c>
      <c r="EJ13" s="216" t="s">
        <v>433</v>
      </c>
      <c r="EK13" s="218">
        <v>0.122</v>
      </c>
      <c r="EL13" s="166">
        <v>1</v>
      </c>
      <c r="EO13" s="438">
        <v>7314236</v>
      </c>
      <c r="EP13" s="220">
        <f>EO13/EM7</f>
        <v>0.13713906136497486</v>
      </c>
      <c r="EQ13" s="220">
        <f>EP13-DV13</f>
        <v>1.9139061364974855E-2</v>
      </c>
      <c r="ER13" s="216">
        <v>35</v>
      </c>
      <c r="ES13" s="220">
        <f>ER13/EM3</f>
        <v>7.3684210526315783E-2</v>
      </c>
      <c r="ET13" s="220">
        <f>ES13-DY13</f>
        <v>9.1008771929824428E-3</v>
      </c>
      <c r="EU13" s="438">
        <v>765390</v>
      </c>
      <c r="EV13" s="220">
        <f>EU13/EU7</f>
        <v>1.4457745298951885E-2</v>
      </c>
      <c r="EW13" s="220">
        <f>EV13-EB13</f>
        <v>-5.4225470104811435E-4</v>
      </c>
      <c r="EX13" s="216">
        <v>9</v>
      </c>
      <c r="EY13" s="220">
        <f>EX13/EU3</f>
        <v>3.0508474576271188E-2</v>
      </c>
      <c r="EZ13" s="436">
        <f>EY13-EE13</f>
        <v>5.0847457627118883E-4</v>
      </c>
      <c r="FA13" s="438">
        <v>7314236</v>
      </c>
      <c r="FB13" s="220">
        <f>FA13/FA7</f>
        <v>0.13713906136497486</v>
      </c>
      <c r="FC13" s="220">
        <f>FB13-EH13</f>
        <v>1.9139061364974855E-2</v>
      </c>
      <c r="FD13" s="216">
        <v>26</v>
      </c>
      <c r="FE13" s="220">
        <f>FD13/FA3</f>
        <v>0.14444444444444443</v>
      </c>
      <c r="FF13" s="220">
        <f>FE13-EK13</f>
        <v>2.2444444444444434E-2</v>
      </c>
      <c r="FG13" s="229"/>
      <c r="FI13" s="168">
        <v>6977712</v>
      </c>
      <c r="FJ13" s="217">
        <f>FI13/FG$7</f>
        <v>0.12514380114822832</v>
      </c>
      <c r="FK13" s="253">
        <f t="shared" ref="FK13:FK15" si="5">FJ13-EP13</f>
        <v>-1.1995260216746545E-2</v>
      </c>
      <c r="FL13" s="223">
        <v>29</v>
      </c>
      <c r="FM13" s="217">
        <f>FL13/FG$3</f>
        <v>6.236559139784946E-2</v>
      </c>
      <c r="FN13" s="254">
        <f>FM13-ES13</f>
        <v>-1.1318619128466323E-2</v>
      </c>
      <c r="FO13" s="222">
        <v>832453</v>
      </c>
      <c r="FP13" s="218">
        <f t="shared" si="2"/>
        <v>1.502023886216629E-2</v>
      </c>
      <c r="FQ13" s="253">
        <f>FP13-EV13</f>
        <v>5.6249356321440465E-4</v>
      </c>
      <c r="FR13" s="216">
        <v>8</v>
      </c>
      <c r="FS13" s="436">
        <f t="shared" si="3"/>
        <v>2.768166089965398E-2</v>
      </c>
      <c r="FT13" s="437">
        <f>FS13-EE13</f>
        <v>-2.3183391003460188E-3</v>
      </c>
      <c r="FU13" s="168">
        <v>6977712</v>
      </c>
      <c r="FV13" s="217">
        <f>FU13/FG$7</f>
        <v>0.12514380114822832</v>
      </c>
      <c r="FW13" s="253">
        <f>FV13-FB13</f>
        <v>-1.1995260216746545E-2</v>
      </c>
      <c r="FX13" s="216">
        <v>21</v>
      </c>
      <c r="FY13" s="218">
        <f t="shared" si="4"/>
        <v>0.11931818181818182</v>
      </c>
      <c r="FZ13" s="218">
        <f>FY13-FE13</f>
        <v>-2.5126262626262608E-2</v>
      </c>
      <c r="GA13" s="204"/>
      <c r="GB13" s="234"/>
      <c r="GC13" s="234"/>
      <c r="GD13" s="217"/>
      <c r="GE13" s="223"/>
      <c r="GF13" s="235"/>
      <c r="GG13" s="217"/>
      <c r="GH13" s="223"/>
      <c r="GI13" s="207"/>
      <c r="GJ13" s="223"/>
      <c r="GK13" s="223"/>
      <c r="GL13" s="223"/>
      <c r="GM13" s="223"/>
      <c r="GN13" s="236"/>
      <c r="GO13" s="223"/>
      <c r="GP13" s="223"/>
      <c r="GQ13" s="223"/>
      <c r="GR13" s="223"/>
      <c r="GS13" s="223"/>
      <c r="GT13" s="223"/>
      <c r="GU13" s="204"/>
      <c r="GV13" s="234"/>
      <c r="GW13" s="234"/>
      <c r="GX13" s="217"/>
      <c r="GY13" s="223"/>
      <c r="GZ13" s="235"/>
      <c r="HA13" s="217"/>
      <c r="HB13" s="223"/>
      <c r="HC13" s="207"/>
      <c r="HD13" s="223"/>
      <c r="HE13" s="223"/>
      <c r="HF13" s="223"/>
      <c r="HG13" s="223"/>
      <c r="HH13" s="236"/>
      <c r="HI13" s="223"/>
      <c r="HJ13" s="223"/>
      <c r="HK13" s="223"/>
      <c r="HL13" s="223"/>
      <c r="HM13" s="223"/>
      <c r="HN13" s="223"/>
      <c r="HO13" s="204"/>
      <c r="HP13" s="234"/>
      <c r="HQ13" s="234"/>
      <c r="HR13" s="217"/>
      <c r="HS13" s="223"/>
      <c r="HT13" s="235"/>
      <c r="HU13" s="217"/>
      <c r="HV13" s="223"/>
      <c r="HW13" s="207"/>
      <c r="HX13" s="223"/>
      <c r="HY13" s="223"/>
      <c r="HZ13" s="223"/>
      <c r="IA13" s="223"/>
      <c r="IB13" s="236"/>
      <c r="IC13" s="223"/>
      <c r="ID13" s="223"/>
      <c r="IE13" s="223"/>
      <c r="IF13" s="223"/>
      <c r="IG13" s="223"/>
      <c r="IH13" s="223"/>
      <c r="II13" s="204"/>
      <c r="IJ13" s="234"/>
      <c r="IK13" s="234"/>
      <c r="IL13" s="217"/>
      <c r="IM13" s="223"/>
      <c r="IN13" s="235"/>
      <c r="IO13" s="217"/>
      <c r="IP13" s="223"/>
      <c r="IQ13" s="207"/>
      <c r="IR13" s="223"/>
      <c r="IS13" s="223"/>
      <c r="IT13" s="223"/>
      <c r="IU13" s="223"/>
      <c r="IV13" s="236"/>
      <c r="IW13" s="223"/>
      <c r="IX13" s="223"/>
      <c r="IY13" s="223"/>
      <c r="IZ13" s="223"/>
      <c r="JA13" s="223"/>
      <c r="JB13" s="223"/>
    </row>
    <row r="14" spans="1:262" s="216" customFormat="1" ht="13.5" customHeight="1" thickBot="1">
      <c r="A14" s="215" t="s">
        <v>1337</v>
      </c>
      <c r="B14" s="138" t="str">
        <f>VLOOKUP(A14,info_parties!A$2:Z$200,5,FALSE)</f>
        <v>Japan Renewal Party (Shinseitō, JRP)</v>
      </c>
      <c r="C14" s="204"/>
      <c r="E14" s="193">
        <v>6341364</v>
      </c>
      <c r="F14" s="217">
        <v>0.10099999999999999</v>
      </c>
      <c r="G14" s="218"/>
      <c r="H14" s="185">
        <v>55</v>
      </c>
      <c r="I14" s="218">
        <v>0.10763209393346379</v>
      </c>
      <c r="J14" s="252">
        <v>3.7181996086105673E-2</v>
      </c>
      <c r="K14" s="193">
        <v>6341364</v>
      </c>
      <c r="L14" s="217">
        <v>0.10099999999999999</v>
      </c>
      <c r="M14" s="218"/>
      <c r="N14" s="185">
        <v>55</v>
      </c>
      <c r="O14" s="218">
        <f t="shared" si="0"/>
        <v>0.10763209393346379</v>
      </c>
      <c r="P14" s="221"/>
      <c r="Q14" s="193"/>
      <c r="R14" s="217"/>
      <c r="S14" s="218"/>
      <c r="T14" s="218"/>
      <c r="U14" s="218"/>
      <c r="V14" s="185"/>
      <c r="W14" s="204"/>
      <c r="Y14" s="193"/>
      <c r="Z14" s="218"/>
      <c r="AA14" s="218"/>
      <c r="AB14" s="185"/>
      <c r="AC14" s="217"/>
      <c r="AD14" s="218"/>
      <c r="AE14" s="193"/>
      <c r="AF14" s="219"/>
      <c r="AG14" s="218"/>
      <c r="AI14" s="220"/>
      <c r="AJ14" s="221"/>
      <c r="AK14" s="193"/>
      <c r="AL14" s="218"/>
      <c r="AM14" s="218"/>
      <c r="AN14" s="185"/>
      <c r="AO14" s="220"/>
      <c r="AQ14" s="204"/>
      <c r="AS14" s="222"/>
      <c r="AT14" s="218"/>
      <c r="AU14" s="218"/>
      <c r="AV14" s="224"/>
      <c r="AW14" s="218"/>
      <c r="AX14" s="217"/>
      <c r="AY14" s="222"/>
      <c r="AZ14" s="218"/>
      <c r="BA14" s="218"/>
      <c r="BB14" s="224"/>
      <c r="BC14" s="218"/>
      <c r="BD14" s="218"/>
      <c r="BE14" s="222"/>
      <c r="BF14" s="218"/>
      <c r="BG14" s="218"/>
      <c r="BI14" s="218"/>
      <c r="BJ14" s="218"/>
      <c r="BK14" s="204"/>
      <c r="BM14" s="185"/>
      <c r="BN14" s="218"/>
      <c r="BO14" s="218"/>
      <c r="BP14" s="185"/>
      <c r="BQ14" s="217"/>
      <c r="BR14" s="217"/>
      <c r="BS14" s="185"/>
      <c r="BT14" s="185"/>
      <c r="BU14" s="218"/>
      <c r="BV14" s="185"/>
      <c r="BW14" s="218"/>
      <c r="BX14" s="218"/>
      <c r="BY14" s="185"/>
      <c r="BZ14" s="218"/>
      <c r="CA14" s="218"/>
      <c r="CC14" s="218"/>
      <c r="CD14" s="218"/>
      <c r="CE14" s="222"/>
      <c r="CG14" s="185"/>
      <c r="CH14" s="218"/>
      <c r="CI14" s="218"/>
      <c r="CJ14" s="185"/>
      <c r="CK14" s="217"/>
      <c r="CL14" s="237"/>
      <c r="CM14" s="185"/>
      <c r="CN14" s="218"/>
      <c r="CO14" s="218"/>
      <c r="CP14" s="224"/>
      <c r="CQ14" s="218"/>
      <c r="CR14" s="218"/>
      <c r="CS14" s="185"/>
      <c r="CT14" s="218"/>
      <c r="CU14" s="218"/>
      <c r="CW14" s="218"/>
      <c r="CX14" s="218"/>
      <c r="CY14" s="204"/>
      <c r="DA14" s="185"/>
      <c r="DB14" s="218"/>
      <c r="DC14" s="218"/>
      <c r="DD14" s="185"/>
      <c r="DE14" s="217"/>
      <c r="DF14" s="237"/>
      <c r="DG14" s="185"/>
      <c r="DH14" s="218"/>
      <c r="DI14" s="185"/>
      <c r="DJ14" s="185"/>
      <c r="DK14" s="218"/>
      <c r="DL14" s="185"/>
      <c r="DM14" s="185"/>
      <c r="DN14" s="218"/>
      <c r="DO14" s="218"/>
      <c r="DP14" s="185"/>
      <c r="DQ14" s="218"/>
      <c r="DR14" s="185"/>
      <c r="DS14" s="204"/>
      <c r="DU14" s="222"/>
      <c r="DV14" s="218"/>
      <c r="DW14" s="255"/>
      <c r="DX14" s="223"/>
      <c r="DY14" s="217"/>
      <c r="DZ14" s="217"/>
      <c r="EA14" s="222"/>
      <c r="EB14" s="217"/>
      <c r="EC14" s="227"/>
      <c r="EE14" s="220"/>
      <c r="EF14" s="221"/>
      <c r="EG14" s="222"/>
      <c r="EH14" s="218"/>
      <c r="EI14" s="238"/>
      <c r="EK14" s="218"/>
      <c r="EL14" s="185"/>
      <c r="EV14" s="220"/>
      <c r="EY14" s="220"/>
      <c r="FB14" s="220"/>
      <c r="FC14" s="220"/>
      <c r="FE14" s="220"/>
      <c r="FG14" s="229"/>
      <c r="FI14" s="227"/>
      <c r="FJ14" s="217"/>
      <c r="FK14" s="253"/>
      <c r="FL14" s="223"/>
      <c r="FM14" s="217"/>
      <c r="FN14" s="217"/>
      <c r="FO14" s="222"/>
      <c r="FP14" s="218"/>
      <c r="FQ14" s="218"/>
      <c r="FT14" s="221"/>
      <c r="FU14" s="222"/>
      <c r="FV14" s="218"/>
      <c r="FW14" s="218"/>
      <c r="FY14" s="218"/>
      <c r="FZ14" s="218"/>
      <c r="GA14" s="204"/>
      <c r="GC14" s="222"/>
      <c r="GD14" s="217"/>
      <c r="GE14" s="223"/>
      <c r="GF14" s="239"/>
      <c r="GG14" s="217"/>
      <c r="GH14" s="223"/>
      <c r="GI14" s="230"/>
      <c r="GN14" s="221"/>
      <c r="GU14" s="204"/>
      <c r="GW14" s="222"/>
      <c r="GX14" s="217"/>
      <c r="GY14" s="223"/>
      <c r="GZ14" s="239"/>
      <c r="HA14" s="217"/>
      <c r="HB14" s="223"/>
      <c r="HC14" s="230"/>
      <c r="HH14" s="221"/>
      <c r="HO14" s="204"/>
      <c r="HQ14" s="222"/>
      <c r="HR14" s="217"/>
      <c r="HS14" s="223"/>
      <c r="HT14" s="239"/>
      <c r="HU14" s="217"/>
      <c r="HV14" s="223"/>
      <c r="HW14" s="230"/>
      <c r="IB14" s="221"/>
      <c r="II14" s="204"/>
      <c r="IK14" s="222"/>
      <c r="IL14" s="217"/>
      <c r="IM14" s="223"/>
      <c r="IN14" s="239"/>
      <c r="IO14" s="217"/>
      <c r="IP14" s="223"/>
      <c r="IQ14" s="230"/>
      <c r="IV14" s="221"/>
    </row>
    <row r="15" spans="1:262" s="216" customFormat="1" ht="13.5" customHeight="1">
      <c r="A15" s="215" t="s">
        <v>1340</v>
      </c>
      <c r="B15" s="138" t="str">
        <f>VLOOKUP(A15,info_parties!A$2:Z$200,5,FALSE)</f>
        <v>Japan/Japanese Communist Party (Nihon Kyōsantō, JCP)</v>
      </c>
      <c r="C15" s="204"/>
      <c r="E15" s="193">
        <v>4834585</v>
      </c>
      <c r="F15" s="217">
        <v>7.6999999999999999E-2</v>
      </c>
      <c r="G15" s="218"/>
      <c r="H15" s="185">
        <v>15</v>
      </c>
      <c r="I15" s="218">
        <v>2.9354207436399216E-2</v>
      </c>
      <c r="J15" s="252">
        <v>-1.9569471624266144E-3</v>
      </c>
      <c r="K15" s="193">
        <v>4834585</v>
      </c>
      <c r="L15" s="217">
        <v>7.6999999999999999E-2</v>
      </c>
      <c r="M15" s="218"/>
      <c r="N15" s="185">
        <v>15</v>
      </c>
      <c r="O15" s="218">
        <f t="shared" si="0"/>
        <v>2.9354207436399216E-2</v>
      </c>
      <c r="P15" s="221"/>
      <c r="Q15" s="193"/>
      <c r="R15" s="217"/>
      <c r="S15" s="218"/>
      <c r="T15" s="218"/>
      <c r="U15" s="218"/>
      <c r="V15" s="185"/>
      <c r="W15" s="204"/>
      <c r="Y15" s="193">
        <v>7268743</v>
      </c>
      <c r="Z15" s="218">
        <v>0.13100000000000001</v>
      </c>
      <c r="AA15" s="217">
        <f>Z15-F15</f>
        <v>5.4000000000000006E-2</v>
      </c>
      <c r="AB15" s="185">
        <v>26</v>
      </c>
      <c r="AC15" s="217">
        <f>AB15/500</f>
        <v>5.1999999999999998E-2</v>
      </c>
      <c r="AD15" s="217">
        <f>AC15-I15</f>
        <v>2.2645792563600782E-2</v>
      </c>
      <c r="AE15" s="193">
        <v>7096761</v>
      </c>
      <c r="AF15" s="219">
        <v>0.126</v>
      </c>
      <c r="AG15" s="218"/>
      <c r="AH15" s="216">
        <v>2</v>
      </c>
      <c r="AI15" s="220">
        <f>AH15/300</f>
        <v>6.6666666666666671E-3</v>
      </c>
      <c r="AJ15" s="221"/>
      <c r="AK15" s="193">
        <v>7268743</v>
      </c>
      <c r="AL15" s="218">
        <v>0.13100000000000001</v>
      </c>
      <c r="AM15" s="218"/>
      <c r="AN15" s="185">
        <v>24</v>
      </c>
      <c r="AO15" s="220">
        <f>AN15/200</f>
        <v>0.12</v>
      </c>
      <c r="AQ15" s="204"/>
      <c r="AS15" s="222">
        <v>6719016</v>
      </c>
      <c r="AT15" s="218">
        <v>0.11230000000000001</v>
      </c>
      <c r="AU15" s="218"/>
      <c r="AV15" s="224">
        <v>20</v>
      </c>
      <c r="AW15" s="218">
        <v>4.1666666666666664E-2</v>
      </c>
      <c r="AX15" s="217">
        <f t="shared" si="1"/>
        <v>-1.0333333333333333E-2</v>
      </c>
      <c r="AY15" s="222">
        <v>7352844</v>
      </c>
      <c r="AZ15" s="218">
        <v>0.1208</v>
      </c>
      <c r="BA15" s="218"/>
      <c r="BB15" s="224">
        <v>0</v>
      </c>
      <c r="BC15" s="220">
        <f>BB15/300</f>
        <v>0</v>
      </c>
      <c r="BD15" s="218"/>
      <c r="BE15" s="222">
        <v>6719016</v>
      </c>
      <c r="BF15" s="218">
        <v>0.11230000000000001</v>
      </c>
      <c r="BG15" s="218"/>
      <c r="BH15" s="216">
        <v>20</v>
      </c>
      <c r="BI15" s="220">
        <f>BH15/180</f>
        <v>0.1111111111111111</v>
      </c>
      <c r="BJ15" s="218"/>
      <c r="BK15" s="204"/>
      <c r="BM15" s="193">
        <v>4586172</v>
      </c>
      <c r="BN15" s="218">
        <v>7.8E-2</v>
      </c>
      <c r="BO15" s="218">
        <v>-3.4000000000000002E-2</v>
      </c>
      <c r="BP15" s="185">
        <v>9</v>
      </c>
      <c r="BQ15" s="217">
        <v>1.9E-2</v>
      </c>
      <c r="BR15" s="217">
        <v>-2.3E-2</v>
      </c>
      <c r="BS15" s="193">
        <v>4837953</v>
      </c>
      <c r="BT15" s="185">
        <v>8.1000000000000003E-2</v>
      </c>
      <c r="BU15" s="218"/>
      <c r="BV15" s="185">
        <v>0</v>
      </c>
      <c r="BW15" s="220">
        <f>BV15/300</f>
        <v>0</v>
      </c>
      <c r="BX15" s="218"/>
      <c r="BY15" s="193">
        <v>4586172</v>
      </c>
      <c r="BZ15" s="218">
        <v>7.8E-2</v>
      </c>
      <c r="CA15" s="218">
        <v>-3.4000000000000002E-2</v>
      </c>
      <c r="CB15" s="216">
        <v>9</v>
      </c>
      <c r="CC15" s="220">
        <f>CB15/180</f>
        <v>0.05</v>
      </c>
      <c r="CD15" s="218"/>
      <c r="CE15" s="222"/>
      <c r="CG15" s="193">
        <v>4919187</v>
      </c>
      <c r="CH15" s="218">
        <v>7.2999999999999995E-2</v>
      </c>
      <c r="CI15" s="218">
        <v>-5.0000000000000001E-3</v>
      </c>
      <c r="CJ15" s="185">
        <v>9</v>
      </c>
      <c r="CK15" s="217">
        <v>1.9E-2</v>
      </c>
      <c r="CL15" s="217">
        <f>0*(1/480)</f>
        <v>0</v>
      </c>
      <c r="CM15" s="193">
        <v>4937375</v>
      </c>
      <c r="CN15" s="218">
        <v>7.2999999999999995E-2</v>
      </c>
      <c r="CO15" s="218"/>
      <c r="CP15" s="224">
        <v>0</v>
      </c>
      <c r="CQ15" s="220">
        <f>CP15/300</f>
        <v>0</v>
      </c>
      <c r="CR15" s="218"/>
      <c r="CS15" s="193">
        <v>4919187</v>
      </c>
      <c r="CT15" s="218">
        <v>7.2999999999999995E-2</v>
      </c>
      <c r="CU15" s="218">
        <v>-5.0000000000000001E-3</v>
      </c>
      <c r="CV15" s="216">
        <v>9</v>
      </c>
      <c r="CW15" s="220">
        <f>CV15/180</f>
        <v>0.05</v>
      </c>
      <c r="CX15" s="218"/>
      <c r="CY15" s="204"/>
      <c r="DA15" s="193">
        <v>4943886</v>
      </c>
      <c r="DB15" s="226">
        <f>DA15/70370255</f>
        <v>7.025533728703981E-2</v>
      </c>
      <c r="DC15" s="218">
        <v>-2E-3</v>
      </c>
      <c r="DD15" s="185">
        <v>9</v>
      </c>
      <c r="DE15" s="220">
        <f>DD15/480</f>
        <v>1.8749999999999999E-2</v>
      </c>
      <c r="DF15" s="217">
        <f>0*(1/480)</f>
        <v>0</v>
      </c>
      <c r="DG15" s="193">
        <v>2978354</v>
      </c>
      <c r="DH15" s="218">
        <v>4.2197267052866978E-2</v>
      </c>
      <c r="DI15" s="233">
        <v>-0.03</v>
      </c>
      <c r="DJ15" s="185">
        <v>0</v>
      </c>
      <c r="DK15" s="220">
        <f>DJ15/300</f>
        <v>0</v>
      </c>
      <c r="DL15" s="185">
        <v>0</v>
      </c>
      <c r="DM15" s="193">
        <v>4943886</v>
      </c>
      <c r="DN15" s="226">
        <f>DM15/70370255</f>
        <v>7.025533728703981E-2</v>
      </c>
      <c r="DO15" s="218">
        <v>-2E-3</v>
      </c>
      <c r="DP15" s="185">
        <v>9</v>
      </c>
      <c r="DQ15" s="220">
        <f>DP15/180</f>
        <v>0.05</v>
      </c>
      <c r="DR15" s="185">
        <v>0</v>
      </c>
      <c r="DS15" s="204"/>
      <c r="DU15" s="222" t="s">
        <v>422</v>
      </c>
      <c r="DV15" s="218">
        <v>6.0999999999999999E-2</v>
      </c>
      <c r="DW15" s="254">
        <f>DV15-DB15</f>
        <v>-9.255337287039811E-3</v>
      </c>
      <c r="DX15" s="223">
        <f>ED15+EJ15</f>
        <v>8</v>
      </c>
      <c r="DY15" s="217">
        <f>DX15/480</f>
        <v>1.6666666666666666E-2</v>
      </c>
      <c r="DZ15" s="254">
        <f>DY15-DE15</f>
        <v>-2.0833333333333329E-3</v>
      </c>
      <c r="EA15" s="222" t="s">
        <v>401</v>
      </c>
      <c r="EB15" s="217">
        <v>7.9000000000000001E-2</v>
      </c>
      <c r="EC15" s="254">
        <f>EB15-DH15</f>
        <v>3.6802732947133023E-2</v>
      </c>
      <c r="ED15" s="216" t="s">
        <v>413</v>
      </c>
      <c r="EE15" s="220">
        <v>0</v>
      </c>
      <c r="EF15" s="221">
        <v>0</v>
      </c>
      <c r="EG15" s="222" t="s">
        <v>422</v>
      </c>
      <c r="EH15" s="218">
        <v>6.0999999999999999E-2</v>
      </c>
      <c r="EI15" s="254">
        <f>EH15-DN15</f>
        <v>-9.255337287039811E-3</v>
      </c>
      <c r="EJ15" s="216" t="s">
        <v>435</v>
      </c>
      <c r="EK15" s="218">
        <v>4.4000000000000004E-2</v>
      </c>
      <c r="EL15" s="166">
        <v>-1</v>
      </c>
      <c r="EO15" s="438">
        <v>6062962</v>
      </c>
      <c r="EP15" s="220">
        <f>EO15/EM7</f>
        <v>0.11367816375784304</v>
      </c>
      <c r="EQ15" s="220">
        <f>EP15-DV15</f>
        <v>5.2678163757843038E-2</v>
      </c>
      <c r="ER15" s="216">
        <v>21</v>
      </c>
      <c r="ES15" s="220">
        <f>ER15/EM3</f>
        <v>4.4210526315789471E-2</v>
      </c>
      <c r="ET15" s="220">
        <f>ES15-DY15</f>
        <v>2.7543859649122805E-2</v>
      </c>
      <c r="EU15" s="438">
        <v>7040170</v>
      </c>
      <c r="EV15" s="220">
        <f>EU15/EU7</f>
        <v>0.13298447160443969</v>
      </c>
      <c r="EW15" s="220">
        <f>EV15-EB15</f>
        <v>5.3984471604439685E-2</v>
      </c>
      <c r="EX15" s="216">
        <v>1</v>
      </c>
      <c r="EY15" s="220">
        <f>EX15/EU3</f>
        <v>3.3898305084745762E-3</v>
      </c>
      <c r="EZ15" s="436">
        <f>EY15-EE15</f>
        <v>3.3898305084745762E-3</v>
      </c>
      <c r="FA15" s="438">
        <v>6062962</v>
      </c>
      <c r="FB15" s="220">
        <f>FA15/FA7</f>
        <v>0.11367816375784304</v>
      </c>
      <c r="FC15" s="220">
        <f>FB15-EH15</f>
        <v>5.2678163757843038E-2</v>
      </c>
      <c r="FD15" s="216">
        <v>20</v>
      </c>
      <c r="FE15" s="220">
        <f>FD15/FA3</f>
        <v>0.1111111111111111</v>
      </c>
      <c r="FF15" s="220">
        <f>FE15-EK15</f>
        <v>6.7111111111111094E-2</v>
      </c>
      <c r="FG15" s="229"/>
      <c r="FI15" s="168">
        <v>4404081</v>
      </c>
      <c r="FJ15" s="217">
        <f>FI15/FG$7</f>
        <v>7.8986268981105917E-2</v>
      </c>
      <c r="FK15" s="253">
        <f t="shared" si="5"/>
        <v>-3.469189477673712E-2</v>
      </c>
      <c r="FL15" s="223">
        <v>12</v>
      </c>
      <c r="FM15" s="217">
        <f>FL15/FG$3</f>
        <v>2.5806451612903226E-2</v>
      </c>
      <c r="FN15" s="254">
        <f>FM15-ES15</f>
        <v>-1.8404074702886245E-2</v>
      </c>
      <c r="FO15" s="222">
        <v>4998932</v>
      </c>
      <c r="FP15" s="218">
        <f>FO15/55422088</f>
        <v>9.0197467839898057E-2</v>
      </c>
      <c r="FQ15" s="253">
        <f>FP15-EV15</f>
        <v>-4.2787003764541628E-2</v>
      </c>
      <c r="FR15" s="216">
        <v>1</v>
      </c>
      <c r="FS15" s="436">
        <f>FR15/289</f>
        <v>3.4602076124567475E-3</v>
      </c>
      <c r="FT15" s="437">
        <f>FS15-EE15</f>
        <v>3.4602076124567475E-3</v>
      </c>
      <c r="FU15" s="168">
        <v>4404081</v>
      </c>
      <c r="FV15" s="217">
        <f>FU15/FG$7</f>
        <v>7.8986268981105917E-2</v>
      </c>
      <c r="FW15" s="253">
        <f>FV15-FB15</f>
        <v>-3.469189477673712E-2</v>
      </c>
      <c r="FX15" s="216">
        <v>11</v>
      </c>
      <c r="FY15" s="218">
        <f>FX15/176</f>
        <v>6.25E-2</v>
      </c>
      <c r="FZ15" s="218">
        <f>FY15-FE15</f>
        <v>-4.8611111111111105E-2</v>
      </c>
      <c r="GA15" s="204"/>
      <c r="GC15" s="223"/>
      <c r="GD15" s="217"/>
      <c r="GE15" s="223"/>
      <c r="GF15" s="223"/>
      <c r="GG15" s="217"/>
      <c r="GH15" s="223"/>
      <c r="GI15" s="230"/>
      <c r="GN15" s="221"/>
      <c r="GU15" s="204"/>
      <c r="GW15" s="223"/>
      <c r="GX15" s="217"/>
      <c r="GY15" s="223"/>
      <c r="GZ15" s="223"/>
      <c r="HA15" s="217"/>
      <c r="HB15" s="223"/>
      <c r="HC15" s="230"/>
      <c r="HH15" s="221"/>
      <c r="HO15" s="204"/>
      <c r="HQ15" s="223"/>
      <c r="HR15" s="217"/>
      <c r="HS15" s="223"/>
      <c r="HT15" s="223"/>
      <c r="HU15" s="217"/>
      <c r="HV15" s="223"/>
      <c r="HW15" s="230"/>
      <c r="IB15" s="221"/>
      <c r="II15" s="204"/>
      <c r="IK15" s="223"/>
      <c r="IL15" s="217"/>
      <c r="IM15" s="223"/>
      <c r="IN15" s="223"/>
      <c r="IO15" s="217"/>
      <c r="IP15" s="223"/>
      <c r="IQ15" s="230"/>
      <c r="IV15" s="221"/>
    </row>
    <row r="16" spans="1:262" s="216" customFormat="1" ht="13.5" customHeight="1">
      <c r="A16" s="215" t="s">
        <v>1339</v>
      </c>
      <c r="B16" s="138" t="str">
        <f>VLOOKUP(A16,info_parties!A$2:Z$200,5,FALSE)</f>
        <v>Democratic Socialist Party (Minshu Shakaitō, DSP)</v>
      </c>
      <c r="C16" s="204"/>
      <c r="E16" s="193">
        <v>2205682</v>
      </c>
      <c r="F16" s="217">
        <v>3.5099999999999999E-2</v>
      </c>
      <c r="G16" s="217"/>
      <c r="H16" s="185">
        <v>15</v>
      </c>
      <c r="I16" s="218">
        <v>2.9354207436399216E-2</v>
      </c>
      <c r="J16" s="252">
        <v>3.9138943248532287E-3</v>
      </c>
      <c r="K16" s="193">
        <v>2205682</v>
      </c>
      <c r="L16" s="217">
        <v>3.5099999999999999E-2</v>
      </c>
      <c r="M16" s="217"/>
      <c r="N16" s="185">
        <v>15</v>
      </c>
      <c r="O16" s="218">
        <f t="shared" si="0"/>
        <v>2.9354207436399216E-2</v>
      </c>
      <c r="P16" s="221"/>
      <c r="Q16" s="193"/>
      <c r="R16" s="217"/>
      <c r="S16" s="217"/>
      <c r="T16" s="217"/>
      <c r="U16" s="217"/>
      <c r="V16" s="185"/>
      <c r="W16" s="204"/>
      <c r="Y16" s="193"/>
      <c r="Z16" s="218"/>
      <c r="AA16" s="218"/>
      <c r="AB16" s="185"/>
      <c r="AC16" s="217"/>
      <c r="AD16" s="218"/>
      <c r="AE16" s="193"/>
      <c r="AF16" s="219"/>
      <c r="AG16" s="218"/>
      <c r="AI16" s="220"/>
      <c r="AJ16" s="221"/>
      <c r="AK16" s="193"/>
      <c r="AL16" s="218"/>
      <c r="AM16" s="218"/>
      <c r="AN16" s="185"/>
      <c r="AO16" s="220"/>
      <c r="AQ16" s="204"/>
      <c r="AS16" s="222"/>
      <c r="AT16" s="218"/>
      <c r="AU16" s="218"/>
      <c r="AV16" s="224"/>
      <c r="AW16" s="218"/>
      <c r="AX16" s="217"/>
      <c r="AY16" s="222"/>
      <c r="AZ16" s="218"/>
      <c r="BA16" s="218"/>
      <c r="BB16" s="224"/>
      <c r="BC16" s="218"/>
      <c r="BD16" s="218"/>
      <c r="BE16" s="222"/>
      <c r="BF16" s="218"/>
      <c r="BG16" s="218"/>
      <c r="BI16" s="218"/>
      <c r="BJ16" s="218"/>
      <c r="BK16" s="204"/>
      <c r="BM16" s="185"/>
      <c r="BN16" s="218"/>
      <c r="BO16" s="218"/>
      <c r="BP16" s="185"/>
      <c r="BQ16" s="217"/>
      <c r="BR16" s="217"/>
      <c r="BS16" s="185"/>
      <c r="BT16" s="185"/>
      <c r="BU16" s="218"/>
      <c r="BV16" s="185"/>
      <c r="BW16" s="218"/>
      <c r="BX16" s="218"/>
      <c r="BY16" s="185"/>
      <c r="BZ16" s="218"/>
      <c r="CA16" s="218"/>
      <c r="CC16" s="218"/>
      <c r="CD16" s="218"/>
      <c r="CE16" s="222"/>
      <c r="CG16" s="185"/>
      <c r="CH16" s="218"/>
      <c r="CI16" s="218"/>
      <c r="CJ16" s="185"/>
      <c r="CK16" s="217"/>
      <c r="CL16" s="237"/>
      <c r="CN16" s="218"/>
      <c r="CO16" s="218"/>
      <c r="CP16" s="224"/>
      <c r="CQ16" s="218"/>
      <c r="CR16" s="218"/>
      <c r="CS16" s="185"/>
      <c r="CT16" s="218"/>
      <c r="CU16" s="218"/>
      <c r="CW16" s="218"/>
      <c r="CX16" s="218"/>
      <c r="CY16" s="204"/>
      <c r="DA16" s="185"/>
      <c r="DB16" s="218"/>
      <c r="DC16" s="218"/>
      <c r="DD16" s="185"/>
      <c r="DE16" s="217"/>
      <c r="DF16" s="237"/>
      <c r="DG16" s="222"/>
      <c r="DH16" s="218"/>
      <c r="DI16" s="185"/>
      <c r="DJ16" s="185"/>
      <c r="DK16" s="218"/>
      <c r="DL16" s="185"/>
      <c r="DM16" s="185"/>
      <c r="DN16" s="218"/>
      <c r="DO16" s="218"/>
      <c r="DP16" s="185"/>
      <c r="DQ16" s="218"/>
      <c r="DR16" s="185"/>
      <c r="DS16" s="204"/>
      <c r="DU16" s="222"/>
      <c r="DV16" s="218"/>
      <c r="DW16" s="255"/>
      <c r="DX16" s="223"/>
      <c r="DY16" s="217"/>
      <c r="DZ16" s="217"/>
      <c r="EA16" s="222"/>
      <c r="EB16" s="217"/>
      <c r="EC16" s="227"/>
      <c r="EE16" s="220"/>
      <c r="EF16" s="221"/>
      <c r="EG16" s="222"/>
      <c r="EH16" s="218"/>
      <c r="EI16" s="238"/>
      <c r="EK16" s="218"/>
      <c r="EL16" s="185"/>
      <c r="EV16" s="220"/>
      <c r="EY16" s="220"/>
      <c r="FB16" s="220"/>
      <c r="FC16" s="220"/>
      <c r="FE16" s="220"/>
      <c r="FG16" s="229"/>
      <c r="FI16" s="227"/>
      <c r="FJ16" s="217"/>
      <c r="FK16" s="217"/>
      <c r="FL16" s="223"/>
      <c r="FM16" s="217"/>
      <c r="FN16" s="217"/>
      <c r="FO16" s="222"/>
      <c r="FP16" s="218"/>
      <c r="FQ16" s="218"/>
      <c r="FT16" s="221"/>
      <c r="FU16" s="222"/>
      <c r="FV16" s="218"/>
      <c r="FW16" s="218"/>
      <c r="FY16" s="218"/>
      <c r="FZ16" s="218"/>
      <c r="GA16" s="204"/>
      <c r="GC16" s="222"/>
      <c r="GD16" s="217"/>
      <c r="GE16" s="217"/>
      <c r="GF16" s="223"/>
      <c r="GG16" s="217"/>
      <c r="GH16" s="217"/>
      <c r="GI16" s="230"/>
      <c r="GN16" s="221"/>
      <c r="GU16" s="204"/>
      <c r="GW16" s="222"/>
      <c r="GX16" s="217"/>
      <c r="GY16" s="217"/>
      <c r="GZ16" s="223"/>
      <c r="HA16" s="217"/>
      <c r="HB16" s="217"/>
      <c r="HC16" s="230"/>
      <c r="HH16" s="221"/>
      <c r="HO16" s="204"/>
      <c r="HQ16" s="222"/>
      <c r="HR16" s="217"/>
      <c r="HS16" s="217"/>
      <c r="HT16" s="223"/>
      <c r="HU16" s="217"/>
      <c r="HV16" s="217"/>
      <c r="HW16" s="230"/>
      <c r="IB16" s="221"/>
      <c r="II16" s="204"/>
      <c r="IK16" s="222"/>
      <c r="IL16" s="217"/>
      <c r="IM16" s="217"/>
      <c r="IN16" s="223"/>
      <c r="IO16" s="217"/>
      <c r="IP16" s="217"/>
      <c r="IQ16" s="230"/>
      <c r="IV16" s="221"/>
    </row>
    <row r="17" spans="1:262" s="216" customFormat="1" ht="13.5" customHeight="1">
      <c r="A17" s="215" t="s">
        <v>1353</v>
      </c>
      <c r="B17" s="138" t="str">
        <f>VLOOKUP(A17,info_parties!A$2:Z$200,5,FALSE)</f>
        <v>New Party Sakigake (Shintō Sakigake, NPS)</v>
      </c>
      <c r="C17" s="204"/>
      <c r="E17" s="193">
        <v>1658097</v>
      </c>
      <c r="F17" s="217">
        <v>2.6400000000000003E-2</v>
      </c>
      <c r="G17" s="218"/>
      <c r="H17" s="185">
        <v>13</v>
      </c>
      <c r="I17" s="218">
        <v>2.5440313111545987E-2</v>
      </c>
      <c r="J17" s="252">
        <v>5.8708414872798431E-3</v>
      </c>
      <c r="K17" s="193">
        <v>1658097</v>
      </c>
      <c r="L17" s="217">
        <v>2.6400000000000003E-2</v>
      </c>
      <c r="M17" s="218"/>
      <c r="N17" s="185">
        <v>13</v>
      </c>
      <c r="O17" s="218">
        <f t="shared" si="0"/>
        <v>2.5440313111545987E-2</v>
      </c>
      <c r="P17" s="221"/>
      <c r="Q17" s="193"/>
      <c r="R17" s="217"/>
      <c r="S17" s="218"/>
      <c r="T17" s="218"/>
      <c r="U17" s="218"/>
      <c r="V17" s="185"/>
      <c r="W17" s="204"/>
      <c r="Y17" s="193">
        <v>582093</v>
      </c>
      <c r="Z17" s="218">
        <v>0.01</v>
      </c>
      <c r="AA17" s="217">
        <f>Z17-F17</f>
        <v>-1.6400000000000005E-2</v>
      </c>
      <c r="AB17" s="185">
        <v>2</v>
      </c>
      <c r="AC17" s="217">
        <f>AB17/500</f>
        <v>4.0000000000000001E-3</v>
      </c>
      <c r="AD17" s="217">
        <f>AC17-I17</f>
        <v>-2.1440313111545987E-2</v>
      </c>
      <c r="AE17" s="193">
        <v>727644</v>
      </c>
      <c r="AF17" s="219">
        <v>1.3000000000000001E-2</v>
      </c>
      <c r="AG17" s="218"/>
      <c r="AH17" s="216">
        <v>2</v>
      </c>
      <c r="AI17" s="220">
        <f>AH17/300</f>
        <v>6.6666666666666671E-3</v>
      </c>
      <c r="AJ17" s="221"/>
      <c r="AK17" s="193">
        <v>582093</v>
      </c>
      <c r="AL17" s="218">
        <v>0.01</v>
      </c>
      <c r="AM17" s="218"/>
      <c r="AN17" s="185">
        <v>0</v>
      </c>
      <c r="AO17" s="220">
        <f>AN17/200</f>
        <v>0</v>
      </c>
      <c r="AQ17" s="204"/>
      <c r="AS17" s="222"/>
      <c r="AT17" s="218"/>
      <c r="AU17" s="218"/>
      <c r="AV17" s="224"/>
      <c r="AW17" s="218"/>
      <c r="AX17" s="217"/>
      <c r="AY17" s="222"/>
      <c r="AZ17" s="218"/>
      <c r="BA17" s="218"/>
      <c r="BB17" s="224"/>
      <c r="BC17" s="218"/>
      <c r="BD17" s="218"/>
      <c r="BE17" s="222"/>
      <c r="BF17" s="218"/>
      <c r="BG17" s="218"/>
      <c r="BI17" s="218"/>
      <c r="BJ17" s="218"/>
      <c r="BK17" s="204"/>
      <c r="BM17" s="185"/>
      <c r="BN17" s="218"/>
      <c r="BO17" s="218"/>
      <c r="BP17" s="185"/>
      <c r="BQ17" s="217"/>
      <c r="BR17" s="217"/>
      <c r="BS17" s="185"/>
      <c r="BT17" s="185"/>
      <c r="BU17" s="218"/>
      <c r="BV17" s="185"/>
      <c r="BW17" s="218"/>
      <c r="BX17" s="218"/>
      <c r="BY17" s="185"/>
      <c r="BZ17" s="218"/>
      <c r="CA17" s="218"/>
      <c r="CC17" s="218"/>
      <c r="CD17" s="218"/>
      <c r="CE17" s="222"/>
      <c r="CG17" s="185"/>
      <c r="CH17" s="218"/>
      <c r="CI17" s="218"/>
      <c r="CJ17" s="185"/>
      <c r="CK17" s="217"/>
      <c r="CL17" s="237"/>
      <c r="CM17" s="185"/>
      <c r="CN17" s="218"/>
      <c r="CO17" s="218"/>
      <c r="CP17" s="224"/>
      <c r="CQ17" s="218"/>
      <c r="CR17" s="218"/>
      <c r="CS17" s="185"/>
      <c r="CT17" s="218"/>
      <c r="CU17" s="218"/>
      <c r="CW17" s="218"/>
      <c r="CX17" s="218"/>
      <c r="CY17" s="204"/>
      <c r="DA17" s="185"/>
      <c r="DB17" s="218"/>
      <c r="DC17" s="218"/>
      <c r="DD17" s="185"/>
      <c r="DE17" s="217"/>
      <c r="DF17" s="237"/>
      <c r="DG17" s="185"/>
      <c r="DH17" s="218"/>
      <c r="DI17" s="185"/>
      <c r="DJ17" s="185"/>
      <c r="DK17" s="218"/>
      <c r="DL17" s="185"/>
      <c r="DM17" s="185"/>
      <c r="DN17" s="218"/>
      <c r="DO17" s="218"/>
      <c r="DP17" s="185"/>
      <c r="DQ17" s="218"/>
      <c r="DR17" s="185"/>
      <c r="DS17" s="204"/>
      <c r="DU17" s="222"/>
      <c r="DV17" s="218"/>
      <c r="DW17" s="255"/>
      <c r="DX17" s="223"/>
      <c r="DY17" s="217"/>
      <c r="DZ17" s="217"/>
      <c r="EA17" s="222"/>
      <c r="EB17" s="217"/>
      <c r="EC17" s="227"/>
      <c r="EE17" s="220"/>
      <c r="EF17" s="221"/>
      <c r="EG17" s="222"/>
      <c r="EH17" s="218"/>
      <c r="EI17" s="238"/>
      <c r="EK17" s="218"/>
      <c r="EL17" s="185"/>
      <c r="EV17" s="220"/>
      <c r="EY17" s="220"/>
      <c r="FB17" s="220"/>
      <c r="FC17" s="220"/>
      <c r="FE17" s="220"/>
      <c r="FG17" s="229"/>
      <c r="FI17" s="227"/>
      <c r="FJ17" s="217"/>
      <c r="FK17" s="217"/>
      <c r="FL17" s="223"/>
      <c r="FM17" s="217"/>
      <c r="FN17" s="217"/>
      <c r="FO17" s="222"/>
      <c r="FP17" s="218"/>
      <c r="FQ17" s="218"/>
      <c r="FT17" s="221"/>
      <c r="FU17" s="222"/>
      <c r="FV17" s="218"/>
      <c r="FW17" s="218"/>
      <c r="FY17" s="218"/>
      <c r="FZ17" s="218"/>
      <c r="GA17" s="204"/>
      <c r="GC17" s="222"/>
      <c r="GD17" s="217"/>
      <c r="GF17" s="223"/>
      <c r="GG17" s="217"/>
      <c r="GI17" s="230"/>
      <c r="GN17" s="221"/>
      <c r="GU17" s="204"/>
      <c r="GW17" s="222"/>
      <c r="GX17" s="217"/>
      <c r="GZ17" s="223"/>
      <c r="HA17" s="217"/>
      <c r="HC17" s="230"/>
      <c r="HH17" s="221"/>
      <c r="HO17" s="204"/>
      <c r="HQ17" s="222"/>
      <c r="HR17" s="217"/>
      <c r="HT17" s="223"/>
      <c r="HU17" s="217"/>
      <c r="HW17" s="230"/>
      <c r="IB17" s="221"/>
      <c r="II17" s="204"/>
      <c r="IK17" s="222"/>
      <c r="IL17" s="217"/>
      <c r="IN17" s="223"/>
      <c r="IO17" s="217"/>
      <c r="IQ17" s="230"/>
      <c r="IV17" s="221"/>
    </row>
    <row r="18" spans="1:262" s="216" customFormat="1" ht="13.5" customHeight="1">
      <c r="A18" s="215" t="s">
        <v>1354</v>
      </c>
      <c r="B18" s="138" t="str">
        <f>VLOOKUP(A18,info_parties!A$2:Z$200,5,FALSE)</f>
        <v>Socialist Democratic Federation (Shakai-minshu-rengō, SDF)</v>
      </c>
      <c r="C18" s="204"/>
      <c r="E18" s="193">
        <v>461169</v>
      </c>
      <c r="F18" s="217">
        <v>7.3000000000000001E-3</v>
      </c>
      <c r="G18" s="218"/>
      <c r="H18" s="185">
        <v>4</v>
      </c>
      <c r="I18" s="218">
        <v>7.8277886497064575E-3</v>
      </c>
      <c r="J18" s="252">
        <v>0</v>
      </c>
      <c r="K18" s="193">
        <v>461169</v>
      </c>
      <c r="L18" s="217">
        <v>7.3000000000000001E-3</v>
      </c>
      <c r="M18" s="218"/>
      <c r="N18" s="185">
        <v>4</v>
      </c>
      <c r="O18" s="218">
        <f t="shared" si="0"/>
        <v>7.8277886497064575E-3</v>
      </c>
      <c r="P18" s="221"/>
      <c r="Q18" s="193"/>
      <c r="R18" s="217"/>
      <c r="S18" s="218"/>
      <c r="T18" s="218"/>
      <c r="U18" s="218"/>
      <c r="V18" s="185"/>
      <c r="W18" s="204"/>
      <c r="Y18" s="193"/>
      <c r="Z18" s="218"/>
      <c r="AA18" s="218"/>
      <c r="AB18" s="185"/>
      <c r="AC18" s="217"/>
      <c r="AD18" s="218"/>
      <c r="AE18" s="193"/>
      <c r="AF18" s="219"/>
      <c r="AG18" s="218"/>
      <c r="AI18" s="220"/>
      <c r="AJ18" s="221"/>
      <c r="AK18" s="193"/>
      <c r="AL18" s="218"/>
      <c r="AM18" s="218"/>
      <c r="AN18" s="185"/>
      <c r="AO18" s="220"/>
      <c r="AQ18" s="204"/>
      <c r="AS18" s="222"/>
      <c r="AT18" s="218"/>
      <c r="AU18" s="218"/>
      <c r="AV18" s="224"/>
      <c r="AW18" s="218"/>
      <c r="AX18" s="217"/>
      <c r="AY18" s="222"/>
      <c r="AZ18" s="218"/>
      <c r="BA18" s="218"/>
      <c r="BB18" s="224"/>
      <c r="BC18" s="218"/>
      <c r="BD18" s="218"/>
      <c r="BE18" s="222"/>
      <c r="BF18" s="218"/>
      <c r="BG18" s="218"/>
      <c r="BI18" s="218"/>
      <c r="BJ18" s="218"/>
      <c r="BK18" s="204"/>
      <c r="BM18" s="185"/>
      <c r="BN18" s="218"/>
      <c r="BO18" s="218"/>
      <c r="BP18" s="185"/>
      <c r="BQ18" s="217"/>
      <c r="BR18" s="217"/>
      <c r="BS18" s="185"/>
      <c r="BT18" s="185"/>
      <c r="BU18" s="218"/>
      <c r="BV18" s="185"/>
      <c r="BW18" s="218"/>
      <c r="BX18" s="218"/>
      <c r="BY18" s="185"/>
      <c r="BZ18" s="218"/>
      <c r="CA18" s="218"/>
      <c r="CC18" s="218"/>
      <c r="CD18" s="218"/>
      <c r="CE18" s="222"/>
      <c r="CG18" s="185"/>
      <c r="CH18" s="218"/>
      <c r="CI18" s="218"/>
      <c r="CJ18" s="185"/>
      <c r="CK18" s="217"/>
      <c r="CL18" s="237"/>
      <c r="CM18" s="185"/>
      <c r="CN18" s="218"/>
      <c r="CO18" s="218"/>
      <c r="CP18" s="224"/>
      <c r="CQ18" s="218"/>
      <c r="CR18" s="218"/>
      <c r="CS18" s="185"/>
      <c r="CT18" s="218"/>
      <c r="CU18" s="218"/>
      <c r="CW18" s="218"/>
      <c r="CX18" s="218"/>
      <c r="CY18" s="204"/>
      <c r="DA18" s="185"/>
      <c r="DB18" s="218"/>
      <c r="DC18" s="218"/>
      <c r="DD18" s="185"/>
      <c r="DE18" s="217"/>
      <c r="DF18" s="237"/>
      <c r="DG18" s="185"/>
      <c r="DH18" s="218"/>
      <c r="DI18" s="185"/>
      <c r="DJ18" s="185"/>
      <c r="DK18" s="218"/>
      <c r="DL18" s="185"/>
      <c r="DM18" s="185"/>
      <c r="DN18" s="218"/>
      <c r="DO18" s="218"/>
      <c r="DP18" s="185"/>
      <c r="DQ18" s="218"/>
      <c r="DR18" s="185"/>
      <c r="DS18" s="204"/>
      <c r="DU18" s="222"/>
      <c r="DV18" s="218"/>
      <c r="DW18" s="255"/>
      <c r="DX18" s="223"/>
      <c r="DY18" s="217"/>
      <c r="DZ18" s="217"/>
      <c r="EA18" s="222"/>
      <c r="EB18" s="217"/>
      <c r="EC18" s="227"/>
      <c r="EE18" s="220"/>
      <c r="EF18" s="221"/>
      <c r="EG18" s="222"/>
      <c r="EH18" s="218"/>
      <c r="EI18" s="238"/>
      <c r="EK18" s="218"/>
      <c r="EL18" s="185"/>
      <c r="EV18" s="220"/>
      <c r="EY18" s="220"/>
      <c r="FB18" s="220"/>
      <c r="FC18" s="220"/>
      <c r="FE18" s="220"/>
      <c r="FG18" s="229"/>
      <c r="FI18" s="227"/>
      <c r="FJ18" s="217"/>
      <c r="FK18" s="217"/>
      <c r="FL18" s="223"/>
      <c r="FM18" s="217"/>
      <c r="FN18" s="217"/>
      <c r="FO18" s="222"/>
      <c r="FP18" s="218"/>
      <c r="FQ18" s="218"/>
      <c r="FT18" s="221"/>
      <c r="FU18" s="222"/>
      <c r="FV18" s="218"/>
      <c r="FW18" s="218"/>
      <c r="FY18" s="218"/>
      <c r="FZ18" s="218"/>
      <c r="GA18" s="204"/>
      <c r="GC18" s="222"/>
      <c r="GD18" s="217"/>
      <c r="GE18" s="223"/>
      <c r="GF18" s="223"/>
      <c r="GG18" s="217"/>
      <c r="GH18" s="223"/>
      <c r="GI18" s="230"/>
      <c r="GN18" s="221"/>
      <c r="GU18" s="204"/>
      <c r="GW18" s="222"/>
      <c r="GX18" s="217"/>
      <c r="GY18" s="223"/>
      <c r="GZ18" s="223"/>
      <c r="HA18" s="217"/>
      <c r="HB18" s="223"/>
      <c r="HC18" s="230"/>
      <c r="HH18" s="221"/>
      <c r="HO18" s="204"/>
      <c r="HQ18" s="222"/>
      <c r="HR18" s="217"/>
      <c r="HS18" s="223"/>
      <c r="HT18" s="223"/>
      <c r="HU18" s="217"/>
      <c r="HV18" s="223"/>
      <c r="HW18" s="230"/>
      <c r="IB18" s="221"/>
      <c r="II18" s="204"/>
      <c r="IK18" s="222"/>
      <c r="IL18" s="217"/>
      <c r="IM18" s="223"/>
      <c r="IN18" s="223"/>
      <c r="IO18" s="217"/>
      <c r="IP18" s="223"/>
      <c r="IQ18" s="230"/>
      <c r="IV18" s="221"/>
    </row>
    <row r="19" spans="1:262" s="216" customFormat="1" ht="13.5" customHeight="1">
      <c r="A19" s="215" t="s">
        <v>1366</v>
      </c>
      <c r="B19" s="138" t="str">
        <f>VLOOKUP(A19,info_parties!A$2:Z$200,5,FALSE)</f>
        <v>Japan New Party (Nihon Shintō, JNP)</v>
      </c>
      <c r="C19" s="204"/>
      <c r="E19" s="193">
        <v>5053980</v>
      </c>
      <c r="F19" s="217">
        <v>8.0500000000000002E-2</v>
      </c>
      <c r="G19" s="218"/>
      <c r="H19" s="185">
        <v>35</v>
      </c>
      <c r="I19" s="218">
        <v>6.8493150684931503E-2</v>
      </c>
      <c r="J19" s="252">
        <v>6.8493150684931503E-2</v>
      </c>
      <c r="K19" s="193">
        <v>5053980</v>
      </c>
      <c r="L19" s="217">
        <v>8.0500000000000002E-2</v>
      </c>
      <c r="M19" s="218"/>
      <c r="N19" s="185">
        <v>35</v>
      </c>
      <c r="O19" s="218">
        <f t="shared" si="0"/>
        <v>6.8493150684931503E-2</v>
      </c>
      <c r="P19" s="221"/>
      <c r="Q19" s="193"/>
      <c r="R19" s="217"/>
      <c r="S19" s="218"/>
      <c r="T19" s="218"/>
      <c r="U19" s="218"/>
      <c r="V19" s="185"/>
      <c r="W19" s="204"/>
      <c r="Y19" s="193"/>
      <c r="Z19" s="218"/>
      <c r="AA19" s="218"/>
      <c r="AB19" s="185"/>
      <c r="AC19" s="217"/>
      <c r="AD19" s="218"/>
      <c r="AE19" s="193"/>
      <c r="AF19" s="219"/>
      <c r="AG19" s="218"/>
      <c r="AI19" s="220"/>
      <c r="AJ19" s="221"/>
      <c r="AK19" s="193"/>
      <c r="AL19" s="218"/>
      <c r="AM19" s="218"/>
      <c r="AN19" s="185"/>
      <c r="AO19" s="220"/>
      <c r="AQ19" s="204"/>
      <c r="AS19" s="222"/>
      <c r="AT19" s="218"/>
      <c r="AU19" s="218"/>
      <c r="AV19" s="224"/>
      <c r="AW19" s="218"/>
      <c r="AX19" s="217"/>
      <c r="AY19" s="222"/>
      <c r="AZ19" s="218"/>
      <c r="BA19" s="218"/>
      <c r="BB19" s="224"/>
      <c r="BC19" s="218"/>
      <c r="BD19" s="218"/>
      <c r="BE19" s="222"/>
      <c r="BF19" s="218"/>
      <c r="BG19" s="218"/>
      <c r="BI19" s="218"/>
      <c r="BJ19" s="218"/>
      <c r="BK19" s="204"/>
      <c r="BM19" s="185"/>
      <c r="BN19" s="218"/>
      <c r="BO19" s="218"/>
      <c r="BP19" s="185"/>
      <c r="BQ19" s="217"/>
      <c r="BR19" s="217"/>
      <c r="BS19" s="185"/>
      <c r="BT19" s="185"/>
      <c r="BU19" s="218"/>
      <c r="BV19" s="185"/>
      <c r="BW19" s="218"/>
      <c r="BX19" s="218"/>
      <c r="BY19" s="185"/>
      <c r="BZ19" s="218"/>
      <c r="CA19" s="218"/>
      <c r="CC19" s="218"/>
      <c r="CD19" s="218"/>
      <c r="CE19" s="222"/>
      <c r="CG19" s="185"/>
      <c r="CH19" s="218"/>
      <c r="CI19" s="218"/>
      <c r="CJ19" s="185"/>
      <c r="CK19" s="217"/>
      <c r="CL19" s="237"/>
      <c r="CM19" s="185"/>
      <c r="CN19" s="218"/>
      <c r="CO19" s="218"/>
      <c r="CP19" s="224"/>
      <c r="CQ19" s="218"/>
      <c r="CR19" s="218"/>
      <c r="CS19" s="185"/>
      <c r="CT19" s="218"/>
      <c r="CU19" s="218"/>
      <c r="CW19" s="218"/>
      <c r="CX19" s="218"/>
      <c r="CY19" s="204"/>
      <c r="DA19" s="185"/>
      <c r="DB19" s="218"/>
      <c r="DC19" s="218"/>
      <c r="DD19" s="185"/>
      <c r="DE19" s="217"/>
      <c r="DF19" s="237"/>
      <c r="DG19" s="185"/>
      <c r="DH19" s="218"/>
      <c r="DI19" s="185"/>
      <c r="DJ19" s="185"/>
      <c r="DK19" s="218"/>
      <c r="DL19" s="185"/>
      <c r="DM19" s="185"/>
      <c r="DN19" s="218"/>
      <c r="DO19" s="218"/>
      <c r="DP19" s="185"/>
      <c r="DQ19" s="218"/>
      <c r="DR19" s="185"/>
      <c r="DS19" s="204"/>
      <c r="DU19" s="222"/>
      <c r="DV19" s="218"/>
      <c r="DW19" s="255"/>
      <c r="DX19" s="223"/>
      <c r="DY19" s="217"/>
      <c r="DZ19" s="217"/>
      <c r="EA19" s="222"/>
      <c r="EB19" s="217"/>
      <c r="EC19" s="227"/>
      <c r="EE19" s="220"/>
      <c r="EF19" s="221"/>
      <c r="EG19" s="222"/>
      <c r="EH19" s="218"/>
      <c r="EI19" s="238"/>
      <c r="EK19" s="218"/>
      <c r="EL19" s="185"/>
      <c r="EV19" s="220"/>
      <c r="EY19" s="220"/>
      <c r="FB19" s="220"/>
      <c r="FC19" s="220"/>
      <c r="FE19" s="220"/>
      <c r="FG19" s="229"/>
      <c r="FI19" s="227"/>
      <c r="FJ19" s="217"/>
      <c r="FK19" s="217"/>
      <c r="FL19" s="223"/>
      <c r="FM19" s="217"/>
      <c r="FN19" s="217"/>
      <c r="FO19" s="222"/>
      <c r="FP19" s="218"/>
      <c r="FQ19" s="218"/>
      <c r="FT19" s="221"/>
      <c r="FU19" s="222"/>
      <c r="FV19" s="218"/>
      <c r="FW19" s="218"/>
      <c r="FY19" s="218"/>
      <c r="FZ19" s="218"/>
      <c r="GA19" s="204"/>
      <c r="GC19" s="222"/>
      <c r="GD19" s="217"/>
      <c r="GE19" s="223"/>
      <c r="GF19" s="223"/>
      <c r="GG19" s="217"/>
      <c r="GH19" s="223"/>
      <c r="GI19" s="230"/>
      <c r="GN19" s="221"/>
      <c r="GU19" s="204"/>
      <c r="GW19" s="222"/>
      <c r="GX19" s="217"/>
      <c r="GY19" s="223"/>
      <c r="GZ19" s="223"/>
      <c r="HA19" s="217"/>
      <c r="HB19" s="223"/>
      <c r="HC19" s="230"/>
      <c r="HH19" s="221"/>
      <c r="HO19" s="204"/>
      <c r="HQ19" s="222"/>
      <c r="HR19" s="217"/>
      <c r="HS19" s="223"/>
      <c r="HT19" s="223"/>
      <c r="HU19" s="217"/>
      <c r="HV19" s="223"/>
      <c r="HW19" s="230"/>
      <c r="IB19" s="221"/>
      <c r="II19" s="204"/>
      <c r="IK19" s="222"/>
      <c r="IL19" s="217"/>
      <c r="IM19" s="223"/>
      <c r="IN19" s="223"/>
      <c r="IO19" s="217"/>
      <c r="IP19" s="223"/>
      <c r="IQ19" s="230"/>
      <c r="IV19" s="221"/>
    </row>
    <row r="20" spans="1:262" s="216" customFormat="1" ht="13.5" customHeight="1">
      <c r="A20" s="215" t="s">
        <v>1367</v>
      </c>
      <c r="B20" s="138" t="str">
        <f>VLOOKUP(A20,info_parties!A$2:Z$200,5,FALSE)</f>
        <v>New Frontier Party (Shinshintō, NFP)</v>
      </c>
      <c r="C20" s="204"/>
      <c r="E20" s="222"/>
      <c r="F20" s="217"/>
      <c r="G20" s="218"/>
      <c r="H20" s="185"/>
      <c r="I20" s="218"/>
      <c r="J20" s="252"/>
      <c r="K20" s="222"/>
      <c r="L20" s="217"/>
      <c r="M20" s="218"/>
      <c r="N20" s="185"/>
      <c r="O20" s="218"/>
      <c r="P20" s="221"/>
      <c r="Q20" s="222"/>
      <c r="R20" s="217"/>
      <c r="S20" s="218"/>
      <c r="T20" s="218"/>
      <c r="U20" s="218"/>
      <c r="V20" s="185"/>
      <c r="W20" s="204"/>
      <c r="Y20" s="193">
        <v>15580053</v>
      </c>
      <c r="Z20" s="218">
        <v>0.28000000000000003</v>
      </c>
      <c r="AA20" s="217">
        <f>Z20-F20</f>
        <v>0.28000000000000003</v>
      </c>
      <c r="AB20" s="185">
        <v>156</v>
      </c>
      <c r="AC20" s="217">
        <f>AB20/500</f>
        <v>0.312</v>
      </c>
      <c r="AD20" s="217">
        <f>AC20-I20</f>
        <v>0.312</v>
      </c>
      <c r="AE20" s="193">
        <v>15812322</v>
      </c>
      <c r="AF20" s="219">
        <v>0.28000000000000003</v>
      </c>
      <c r="AG20" s="218"/>
      <c r="AH20" s="216">
        <v>96</v>
      </c>
      <c r="AI20" s="220">
        <f>AH20/300</f>
        <v>0.32</v>
      </c>
      <c r="AJ20" s="221"/>
      <c r="AK20" s="193">
        <v>15580053</v>
      </c>
      <c r="AL20" s="218">
        <v>0.28000000000000003</v>
      </c>
      <c r="AM20" s="218"/>
      <c r="AN20" s="185">
        <v>60</v>
      </c>
      <c r="AO20" s="220">
        <f>AN20/200</f>
        <v>0.3</v>
      </c>
      <c r="AQ20" s="204"/>
      <c r="AS20" s="222"/>
      <c r="AT20" s="218"/>
      <c r="AU20" s="218"/>
      <c r="AV20" s="224"/>
      <c r="AW20" s="218"/>
      <c r="AX20" s="217"/>
      <c r="AY20" s="222"/>
      <c r="AZ20" s="218"/>
      <c r="BA20" s="218"/>
      <c r="BB20" s="224"/>
      <c r="BC20" s="218"/>
      <c r="BD20" s="218"/>
      <c r="BE20" s="222"/>
      <c r="BF20" s="218"/>
      <c r="BG20" s="218"/>
      <c r="BI20" s="218"/>
      <c r="BJ20" s="218"/>
      <c r="BK20" s="204"/>
      <c r="BM20" s="185"/>
      <c r="BN20" s="218"/>
      <c r="BO20" s="218"/>
      <c r="BP20" s="185"/>
      <c r="BQ20" s="217"/>
      <c r="BR20" s="217"/>
      <c r="BS20" s="185"/>
      <c r="BT20" s="185"/>
      <c r="BU20" s="218"/>
      <c r="BV20" s="185"/>
      <c r="BW20" s="218"/>
      <c r="BX20" s="218"/>
      <c r="BY20" s="185"/>
      <c r="BZ20" s="218"/>
      <c r="CA20" s="218"/>
      <c r="CC20" s="218"/>
      <c r="CD20" s="218"/>
      <c r="CE20" s="222"/>
      <c r="CG20" s="185"/>
      <c r="CH20" s="218"/>
      <c r="CI20" s="218"/>
      <c r="CJ20" s="185"/>
      <c r="CK20" s="217"/>
      <c r="CL20" s="237"/>
      <c r="CM20" s="185"/>
      <c r="CN20" s="218"/>
      <c r="CO20" s="218"/>
      <c r="CP20" s="224"/>
      <c r="CQ20" s="218"/>
      <c r="CR20" s="218"/>
      <c r="CS20" s="185"/>
      <c r="CT20" s="218"/>
      <c r="CU20" s="218"/>
      <c r="CW20" s="218"/>
      <c r="CX20" s="218"/>
      <c r="CY20" s="204"/>
      <c r="DA20" s="185"/>
      <c r="DB20" s="218"/>
      <c r="DC20" s="218"/>
      <c r="DD20" s="185"/>
      <c r="DE20" s="217"/>
      <c r="DF20" s="237"/>
      <c r="DG20" s="185"/>
      <c r="DH20" s="218"/>
      <c r="DI20" s="185"/>
      <c r="DJ20" s="185"/>
      <c r="DK20" s="218"/>
      <c r="DL20" s="185"/>
      <c r="DM20" s="185"/>
      <c r="DN20" s="218"/>
      <c r="DO20" s="218"/>
      <c r="DP20" s="185"/>
      <c r="DQ20" s="218"/>
      <c r="DR20" s="185"/>
      <c r="DS20" s="204"/>
      <c r="DU20" s="222"/>
      <c r="DV20" s="218"/>
      <c r="DW20" s="256"/>
      <c r="DX20" s="223"/>
      <c r="DY20" s="217"/>
      <c r="DZ20" s="217"/>
      <c r="EA20" s="222"/>
      <c r="EB20" s="217"/>
      <c r="EC20" s="168"/>
      <c r="EE20" s="220"/>
      <c r="EF20" s="221"/>
      <c r="EG20" s="222"/>
      <c r="EH20" s="218"/>
      <c r="EI20" s="167"/>
      <c r="EK20" s="218"/>
      <c r="EL20" s="166"/>
      <c r="EV20" s="220"/>
      <c r="EY20" s="220"/>
      <c r="FB20" s="220"/>
      <c r="FC20" s="220"/>
      <c r="FE20" s="220"/>
      <c r="FG20" s="229"/>
      <c r="FI20" s="168"/>
      <c r="FJ20" s="217"/>
      <c r="FK20" s="217"/>
      <c r="FL20" s="223"/>
      <c r="FM20" s="217"/>
      <c r="FN20" s="217"/>
      <c r="FO20" s="222"/>
      <c r="FP20" s="218"/>
      <c r="FQ20" s="218"/>
      <c r="FT20" s="221"/>
      <c r="FU20" s="222"/>
      <c r="FV20" s="218"/>
      <c r="FW20" s="218"/>
      <c r="FY20" s="218"/>
      <c r="FZ20" s="218"/>
      <c r="GA20" s="204"/>
      <c r="GC20" s="222"/>
      <c r="GD20" s="217"/>
      <c r="GE20" s="223"/>
      <c r="GF20" s="223"/>
      <c r="GG20" s="217"/>
      <c r="GH20" s="223"/>
      <c r="GI20" s="230"/>
      <c r="GN20" s="221"/>
      <c r="GU20" s="204"/>
      <c r="GW20" s="222"/>
      <c r="GX20" s="217"/>
      <c r="GY20" s="223"/>
      <c r="GZ20" s="223"/>
      <c r="HA20" s="217"/>
      <c r="HB20" s="223"/>
      <c r="HC20" s="230"/>
      <c r="HH20" s="221"/>
      <c r="HO20" s="204"/>
      <c r="HQ20" s="222"/>
      <c r="HR20" s="217"/>
      <c r="HS20" s="223"/>
      <c r="HT20" s="223"/>
      <c r="HU20" s="217"/>
      <c r="HV20" s="223"/>
      <c r="HW20" s="230"/>
      <c r="IB20" s="221"/>
      <c r="II20" s="204"/>
      <c r="IK20" s="222"/>
      <c r="IL20" s="217"/>
      <c r="IM20" s="223"/>
      <c r="IN20" s="223"/>
      <c r="IO20" s="217"/>
      <c r="IP20" s="223"/>
      <c r="IQ20" s="230"/>
      <c r="IV20" s="221"/>
    </row>
    <row r="21" spans="1:262" s="216" customFormat="1" ht="13.5" customHeight="1">
      <c r="A21" s="215" t="s">
        <v>1336</v>
      </c>
      <c r="B21" s="138" t="str">
        <f>VLOOKUP(A21,info_parties!A$2:Z$200,5,FALSE)</f>
        <v>Democratic Party of Japan (Minshutō, DPJ)</v>
      </c>
      <c r="C21" s="204"/>
      <c r="E21" s="222"/>
      <c r="F21" s="217"/>
      <c r="G21" s="218"/>
      <c r="H21" s="185"/>
      <c r="I21" s="218"/>
      <c r="J21" s="252"/>
      <c r="K21" s="222"/>
      <c r="L21" s="217"/>
      <c r="M21" s="218"/>
      <c r="N21" s="185"/>
      <c r="O21" s="218"/>
      <c r="P21" s="221"/>
      <c r="Q21" s="222"/>
      <c r="R21" s="217"/>
      <c r="S21" s="218"/>
      <c r="T21" s="218"/>
      <c r="U21" s="218"/>
      <c r="V21" s="185"/>
      <c r="W21" s="204"/>
      <c r="Y21" s="193">
        <v>8949190</v>
      </c>
      <c r="Z21" s="218">
        <v>0.161</v>
      </c>
      <c r="AA21" s="217">
        <f>Z21-F21</f>
        <v>0.161</v>
      </c>
      <c r="AB21" s="185">
        <v>52</v>
      </c>
      <c r="AC21" s="217">
        <f>AB21/500</f>
        <v>0.104</v>
      </c>
      <c r="AD21" s="217">
        <f>AC21-I21</f>
        <v>0.104</v>
      </c>
      <c r="AE21" s="193">
        <v>6001664</v>
      </c>
      <c r="AF21" s="219">
        <v>0.106</v>
      </c>
      <c r="AG21" s="218"/>
      <c r="AH21" s="216">
        <v>17</v>
      </c>
      <c r="AI21" s="220">
        <f>AH21/300</f>
        <v>5.6666666666666664E-2</v>
      </c>
      <c r="AJ21" s="221"/>
      <c r="AK21" s="193">
        <v>8949190</v>
      </c>
      <c r="AL21" s="218">
        <v>0.161</v>
      </c>
      <c r="AM21" s="218"/>
      <c r="AN21" s="185">
        <v>35</v>
      </c>
      <c r="AO21" s="220">
        <f>AN21/200</f>
        <v>0.17499999999999999</v>
      </c>
      <c r="AQ21" s="204"/>
      <c r="AS21" s="222">
        <v>15067990</v>
      </c>
      <c r="AT21" s="218">
        <v>0.25180000000000002</v>
      </c>
      <c r="AU21" s="218"/>
      <c r="AV21" s="224">
        <v>127</v>
      </c>
      <c r="AW21" s="218">
        <v>0.26458333333333334</v>
      </c>
      <c r="AX21" s="217">
        <f t="shared" ref="AX21" si="6">AW21-AC21</f>
        <v>0.16058333333333336</v>
      </c>
      <c r="AY21" s="222">
        <v>16811732</v>
      </c>
      <c r="AZ21" s="218">
        <v>0.27610000000000001</v>
      </c>
      <c r="BA21" s="218"/>
      <c r="BB21" s="224">
        <v>80</v>
      </c>
      <c r="BC21" s="220">
        <f>BB21/300</f>
        <v>0.26666666666666666</v>
      </c>
      <c r="BD21" s="218"/>
      <c r="BE21" s="222">
        <v>15067990</v>
      </c>
      <c r="BF21" s="218">
        <v>0.25180000000000002</v>
      </c>
      <c r="BG21" s="218"/>
      <c r="BH21" s="216">
        <v>47</v>
      </c>
      <c r="BI21" s="220">
        <f>BH21/180</f>
        <v>0.26111111111111113</v>
      </c>
      <c r="BJ21" s="218"/>
      <c r="BK21" s="204"/>
      <c r="BM21" s="193">
        <v>22095636</v>
      </c>
      <c r="BN21" s="218">
        <v>0.374</v>
      </c>
      <c r="BO21" s="218">
        <v>1.2E-2</v>
      </c>
      <c r="BP21" s="185">
        <v>177</v>
      </c>
      <c r="BQ21" s="217">
        <v>0.36899999999999999</v>
      </c>
      <c r="BR21" s="217">
        <v>5.9000000000000004E-2</v>
      </c>
      <c r="BS21" s="193">
        <v>21814154</v>
      </c>
      <c r="BT21" s="185">
        <v>0.36700000000000005</v>
      </c>
      <c r="BU21" s="218"/>
      <c r="BV21" s="185">
        <v>105</v>
      </c>
      <c r="BW21" s="220">
        <f>BV21/300</f>
        <v>0.35</v>
      </c>
      <c r="BX21" s="218"/>
      <c r="BY21" s="193">
        <v>22095636</v>
      </c>
      <c r="BZ21" s="218">
        <v>0.374</v>
      </c>
      <c r="CA21" s="218">
        <v>1.2E-2</v>
      </c>
      <c r="CB21" s="216">
        <v>72</v>
      </c>
      <c r="CC21" s="220">
        <f>CB21/180</f>
        <v>0.4</v>
      </c>
      <c r="CD21" s="218"/>
      <c r="CE21" s="222"/>
      <c r="CG21" s="193">
        <v>21036425</v>
      </c>
      <c r="CH21" s="218">
        <v>0.31</v>
      </c>
      <c r="CI21" s="218">
        <v>-6.4000000000000001E-2</v>
      </c>
      <c r="CJ21" s="185">
        <v>113</v>
      </c>
      <c r="CK21" s="217">
        <v>0.23499999999999999</v>
      </c>
      <c r="CL21" s="217">
        <f>-64*(1/480)</f>
        <v>-0.13333333333333333</v>
      </c>
      <c r="CM21" s="193">
        <v>24804797</v>
      </c>
      <c r="CN21" s="218">
        <v>0.36399999999999999</v>
      </c>
      <c r="CO21" s="218"/>
      <c r="CP21" s="224">
        <v>52</v>
      </c>
      <c r="CQ21" s="220">
        <f>CP21/300</f>
        <v>0.17333333333333334</v>
      </c>
      <c r="CR21" s="218"/>
      <c r="CS21" s="193">
        <v>21036425</v>
      </c>
      <c r="CT21" s="218">
        <v>0.31</v>
      </c>
      <c r="CU21" s="218">
        <v>-6.4000000000000001E-2</v>
      </c>
      <c r="CV21" s="216">
        <v>61</v>
      </c>
      <c r="CW21" s="220">
        <f>CV21/180</f>
        <v>0.33888888888888891</v>
      </c>
      <c r="CX21" s="218"/>
      <c r="CY21" s="204"/>
      <c r="DA21" s="193">
        <v>29844799</v>
      </c>
      <c r="DB21" s="226">
        <f>DA21/70370255</f>
        <v>0.42411099689776599</v>
      </c>
      <c r="DC21" s="218">
        <v>0.114</v>
      </c>
      <c r="DD21" s="185">
        <v>308</v>
      </c>
      <c r="DE21" s="220">
        <f>DD21/480</f>
        <v>0.64166666666666672</v>
      </c>
      <c r="DF21" s="217">
        <f>195*(1/480)</f>
        <v>0.40625</v>
      </c>
      <c r="DG21" s="193">
        <v>33475335</v>
      </c>
      <c r="DH21" s="218">
        <v>0.47427795711295057</v>
      </c>
      <c r="DI21" s="233">
        <v>0.11</v>
      </c>
      <c r="DJ21" s="185">
        <v>221</v>
      </c>
      <c r="DK21" s="220">
        <f>DJ21/300</f>
        <v>0.73666666666666669</v>
      </c>
      <c r="DL21" s="185">
        <v>169</v>
      </c>
      <c r="DM21" s="193">
        <v>29844799</v>
      </c>
      <c r="DN21" s="226">
        <f>DM21/70370255</f>
        <v>0.42411099689776599</v>
      </c>
      <c r="DO21" s="218">
        <v>0.114</v>
      </c>
      <c r="DP21" s="185">
        <v>87</v>
      </c>
      <c r="DQ21" s="220">
        <f>DP21/180</f>
        <v>0.48333333333333334</v>
      </c>
      <c r="DR21" s="185">
        <v>26</v>
      </c>
      <c r="DS21" s="204"/>
      <c r="DU21" s="222" t="s">
        <v>423</v>
      </c>
      <c r="DV21" s="218">
        <v>0.16</v>
      </c>
      <c r="DW21" s="254">
        <f>DV21-DB21</f>
        <v>-0.26411099689776596</v>
      </c>
      <c r="DX21" s="223">
        <f>ED21+EJ21</f>
        <v>57</v>
      </c>
      <c r="DY21" s="217">
        <f>DX21/480</f>
        <v>0.11874999999999999</v>
      </c>
      <c r="DZ21" s="254">
        <f>DY21-DE21</f>
        <v>-0.5229166666666667</v>
      </c>
      <c r="EA21" s="222" t="s">
        <v>402</v>
      </c>
      <c r="EB21" s="217">
        <v>0.22800000000000001</v>
      </c>
      <c r="EC21" s="254">
        <f>EB21-DH21</f>
        <v>-0.24627795711295056</v>
      </c>
      <c r="ED21" s="216" t="s">
        <v>414</v>
      </c>
      <c r="EE21" s="220">
        <v>0.09</v>
      </c>
      <c r="EF21" s="221">
        <v>-194</v>
      </c>
      <c r="EG21" s="222" t="s">
        <v>423</v>
      </c>
      <c r="EH21" s="218">
        <v>0.16</v>
      </c>
      <c r="EI21" s="254">
        <f>EH21-DN21</f>
        <v>-0.26411099689776596</v>
      </c>
      <c r="EJ21" s="216" t="s">
        <v>431</v>
      </c>
      <c r="EK21" s="218">
        <v>0.16700000000000001</v>
      </c>
      <c r="EL21" s="166">
        <v>-57</v>
      </c>
      <c r="EO21" s="438">
        <v>9775991</v>
      </c>
      <c r="EP21" s="220">
        <f>EO21/EM7</f>
        <v>0.18329600380032066</v>
      </c>
      <c r="EQ21" s="220">
        <f>EP21-DV21</f>
        <v>2.3296003800320653E-2</v>
      </c>
      <c r="ER21" s="216">
        <v>73</v>
      </c>
      <c r="ES21" s="220">
        <f>ER21/EM3</f>
        <v>0.15368421052631578</v>
      </c>
      <c r="ET21" s="220">
        <f>ES21-DY21</f>
        <v>3.493421052631579E-2</v>
      </c>
      <c r="EU21" s="438">
        <v>11916849</v>
      </c>
      <c r="EV21" s="220">
        <f>EU21/EU7</f>
        <v>0.22510193183614821</v>
      </c>
      <c r="EW21" s="220">
        <f>EV21-EB21</f>
        <v>-2.8980681638517969E-3</v>
      </c>
      <c r="EX21" s="216">
        <v>38</v>
      </c>
      <c r="EY21" s="220">
        <f>EX21/EU3</f>
        <v>0.12881355932203389</v>
      </c>
      <c r="EZ21" s="436">
        <f>EY21-EE21</f>
        <v>3.8813559322033897E-2</v>
      </c>
      <c r="FA21" s="438">
        <v>9775991</v>
      </c>
      <c r="FB21" s="220">
        <f>FA21/FA7</f>
        <v>0.18329600380032066</v>
      </c>
      <c r="FC21" s="220">
        <f>FB21-EH21</f>
        <v>2.3296003800320653E-2</v>
      </c>
      <c r="FD21" s="216">
        <v>35</v>
      </c>
      <c r="FE21" s="220">
        <f>FD21/FA3</f>
        <v>0.19444444444444445</v>
      </c>
      <c r="FF21" s="220">
        <f>FE21-EK21</f>
        <v>2.7444444444444438E-2</v>
      </c>
      <c r="FG21" s="229"/>
      <c r="FI21" s="168"/>
      <c r="FJ21" s="217"/>
      <c r="FK21" s="217"/>
      <c r="FL21" s="223"/>
      <c r="FM21" s="217"/>
      <c r="FN21" s="217"/>
      <c r="FO21" s="222"/>
      <c r="FP21" s="218"/>
      <c r="FQ21" s="218"/>
      <c r="FT21" s="221"/>
      <c r="FU21" s="222"/>
      <c r="FV21" s="218"/>
      <c r="FW21" s="218"/>
      <c r="FY21" s="218"/>
      <c r="FZ21" s="218"/>
      <c r="GA21" s="204"/>
      <c r="GC21" s="223"/>
      <c r="GD21" s="217"/>
      <c r="GE21" s="222"/>
      <c r="GF21" s="222"/>
      <c r="GG21" s="217"/>
      <c r="GH21" s="222"/>
      <c r="GI21" s="230"/>
      <c r="GN21" s="221"/>
      <c r="GU21" s="204"/>
      <c r="GW21" s="223"/>
      <c r="GX21" s="217"/>
      <c r="GY21" s="222"/>
      <c r="GZ21" s="222"/>
      <c r="HA21" s="217"/>
      <c r="HB21" s="222"/>
      <c r="HC21" s="230"/>
      <c r="HH21" s="221"/>
      <c r="HO21" s="204"/>
      <c r="HQ21" s="223"/>
      <c r="HR21" s="217"/>
      <c r="HS21" s="222"/>
      <c r="HT21" s="222"/>
      <c r="HU21" s="217"/>
      <c r="HV21" s="222"/>
      <c r="HW21" s="230"/>
      <c r="IB21" s="221"/>
      <c r="II21" s="204"/>
      <c r="IK21" s="223"/>
      <c r="IL21" s="217"/>
      <c r="IM21" s="222"/>
      <c r="IN21" s="222"/>
      <c r="IO21" s="217"/>
      <c r="IP21" s="222"/>
      <c r="IQ21" s="230"/>
      <c r="IV21" s="221"/>
    </row>
    <row r="22" spans="1:262" s="216" customFormat="1" ht="13.5" customHeight="1">
      <c r="A22" s="148" t="s">
        <v>1368</v>
      </c>
      <c r="B22" s="138" t="str">
        <f>VLOOKUP(A22,info_parties!A$2:Z$200,5,FALSE)</f>
        <v>Democratic Reform Party (Minshu-Kaikaku-Rengo, DRP)</v>
      </c>
      <c r="C22" s="204"/>
      <c r="E22" s="222"/>
      <c r="F22" s="217"/>
      <c r="G22" s="218"/>
      <c r="H22" s="185"/>
      <c r="I22" s="218"/>
      <c r="J22" s="252"/>
      <c r="K22" s="222"/>
      <c r="L22" s="217"/>
      <c r="M22" s="218"/>
      <c r="N22" s="185"/>
      <c r="O22" s="218"/>
      <c r="P22" s="221"/>
      <c r="Q22" s="222"/>
      <c r="R22" s="217"/>
      <c r="S22" s="218"/>
      <c r="T22" s="218"/>
      <c r="U22" s="218"/>
      <c r="V22" s="185"/>
      <c r="W22" s="204"/>
      <c r="Y22" s="193">
        <v>18844</v>
      </c>
      <c r="Z22" s="218">
        <v>0</v>
      </c>
      <c r="AA22" s="217">
        <f>Z22-F22</f>
        <v>0</v>
      </c>
      <c r="AB22" s="185">
        <v>1</v>
      </c>
      <c r="AC22" s="217">
        <f>AB22/500</f>
        <v>2E-3</v>
      </c>
      <c r="AD22" s="217">
        <f>AC22-I22</f>
        <v>2E-3</v>
      </c>
      <c r="AE22" s="193">
        <v>149357</v>
      </c>
      <c r="AF22" s="219">
        <v>3.0000000000000001E-3</v>
      </c>
      <c r="AG22" s="218"/>
      <c r="AH22" s="216">
        <v>1</v>
      </c>
      <c r="AI22" s="220">
        <f>AH22/300</f>
        <v>3.3333333333333335E-3</v>
      </c>
      <c r="AJ22" s="221"/>
      <c r="AK22" s="193">
        <v>18844</v>
      </c>
      <c r="AL22" s="218">
        <v>0</v>
      </c>
      <c r="AM22" s="218"/>
      <c r="AN22" s="185">
        <v>0</v>
      </c>
      <c r="AO22" s="220">
        <f>AN22/200</f>
        <v>0</v>
      </c>
      <c r="AQ22" s="204"/>
      <c r="AS22" s="222"/>
      <c r="AT22" s="218"/>
      <c r="AU22" s="218"/>
      <c r="AV22" s="240"/>
      <c r="AW22" s="218"/>
      <c r="AX22" s="217"/>
      <c r="AY22" s="222"/>
      <c r="AZ22" s="218"/>
      <c r="BA22" s="218"/>
      <c r="BB22" s="224"/>
      <c r="BC22" s="218"/>
      <c r="BD22" s="218"/>
      <c r="BE22" s="222"/>
      <c r="BF22" s="218"/>
      <c r="BG22" s="218"/>
      <c r="BI22" s="218"/>
      <c r="BJ22" s="218"/>
      <c r="BK22" s="204"/>
      <c r="BM22" s="185"/>
      <c r="BN22" s="218"/>
      <c r="BO22" s="218"/>
      <c r="BP22" s="185"/>
      <c r="BQ22" s="217"/>
      <c r="BR22" s="217"/>
      <c r="BS22" s="185"/>
      <c r="BT22" s="185"/>
      <c r="BU22" s="218"/>
      <c r="BV22" s="185"/>
      <c r="BW22" s="218"/>
      <c r="BX22" s="218"/>
      <c r="BY22" s="185"/>
      <c r="BZ22" s="218"/>
      <c r="CA22" s="218"/>
      <c r="CC22" s="218"/>
      <c r="CD22" s="218"/>
      <c r="CE22" s="222"/>
      <c r="CG22" s="185"/>
      <c r="CH22" s="218"/>
      <c r="CI22" s="218"/>
      <c r="CJ22" s="185"/>
      <c r="CK22" s="217"/>
      <c r="CL22" s="237"/>
      <c r="CM22" s="185"/>
      <c r="CN22" s="218"/>
      <c r="CO22" s="218"/>
      <c r="CP22" s="224"/>
      <c r="CQ22" s="218"/>
      <c r="CR22" s="218"/>
      <c r="CS22" s="185"/>
      <c r="CT22" s="218"/>
      <c r="CU22" s="218"/>
      <c r="CW22" s="218"/>
      <c r="CX22" s="218"/>
      <c r="CY22" s="204"/>
      <c r="DA22" s="185"/>
      <c r="DB22" s="218"/>
      <c r="DC22" s="218"/>
      <c r="DD22" s="185"/>
      <c r="DE22" s="217"/>
      <c r="DF22" s="237"/>
      <c r="DG22" s="185"/>
      <c r="DH22" s="218"/>
      <c r="DI22" s="185"/>
      <c r="DJ22" s="185"/>
      <c r="DK22" s="218"/>
      <c r="DL22" s="185"/>
      <c r="DM22" s="185"/>
      <c r="DN22" s="218"/>
      <c r="DO22" s="218"/>
      <c r="DP22" s="185"/>
      <c r="DQ22" s="218"/>
      <c r="DR22" s="185"/>
      <c r="DS22" s="204"/>
      <c r="DU22" s="222"/>
      <c r="DV22" s="218"/>
      <c r="DW22" s="255"/>
      <c r="DX22" s="223"/>
      <c r="DY22" s="217"/>
      <c r="DZ22" s="217"/>
      <c r="EA22" s="222"/>
      <c r="EB22" s="217"/>
      <c r="EC22" s="227"/>
      <c r="EE22" s="220"/>
      <c r="EF22" s="221"/>
      <c r="EG22" s="222"/>
      <c r="EH22" s="218"/>
      <c r="EI22" s="238"/>
      <c r="EK22" s="218"/>
      <c r="EL22" s="185"/>
      <c r="EV22" s="220"/>
      <c r="EY22" s="220"/>
      <c r="FB22" s="220"/>
      <c r="FC22" s="220"/>
      <c r="FE22" s="220"/>
      <c r="FG22" s="229"/>
      <c r="FI22" s="227"/>
      <c r="FJ22" s="217"/>
      <c r="FK22" s="217"/>
      <c r="FL22" s="223"/>
      <c r="FM22" s="217"/>
      <c r="FN22" s="217"/>
      <c r="FO22" s="222"/>
      <c r="FP22" s="218"/>
      <c r="FQ22" s="218"/>
      <c r="FT22" s="221"/>
      <c r="FU22" s="222"/>
      <c r="FV22" s="218"/>
      <c r="FW22" s="218"/>
      <c r="FY22" s="218"/>
      <c r="FZ22" s="218"/>
      <c r="GA22" s="204"/>
      <c r="GC22" s="223"/>
      <c r="GD22" s="217"/>
      <c r="GE22" s="223"/>
      <c r="GF22" s="223"/>
      <c r="GG22" s="217"/>
      <c r="GH22" s="223"/>
      <c r="GI22" s="230"/>
      <c r="GN22" s="221"/>
      <c r="GU22" s="204"/>
      <c r="GW22" s="223"/>
      <c r="GX22" s="217"/>
      <c r="GY22" s="223"/>
      <c r="GZ22" s="223"/>
      <c r="HA22" s="217"/>
      <c r="HB22" s="223"/>
      <c r="HC22" s="230"/>
      <c r="HH22" s="221"/>
      <c r="HO22" s="204"/>
      <c r="HQ22" s="223"/>
      <c r="HR22" s="217"/>
      <c r="HS22" s="223"/>
      <c r="HT22" s="223"/>
      <c r="HU22" s="217"/>
      <c r="HV22" s="223"/>
      <c r="HW22" s="230"/>
      <c r="IB22" s="221"/>
      <c r="II22" s="204"/>
      <c r="IK22" s="223"/>
      <c r="IL22" s="217"/>
      <c r="IM22" s="223"/>
      <c r="IN22" s="223"/>
      <c r="IO22" s="217"/>
      <c r="IP22" s="223"/>
      <c r="IQ22" s="230"/>
      <c r="IV22" s="221"/>
    </row>
    <row r="23" spans="1:262" s="216" customFormat="1" ht="13.5" customHeight="1">
      <c r="A23" s="215" t="s">
        <v>1375</v>
      </c>
      <c r="B23" s="138" t="str">
        <f>VLOOKUP(A23,info_parties!A$2:Z$200,5,FALSE)</f>
        <v>Liberal League (Jiyu Rengo, LL)</v>
      </c>
      <c r="C23" s="204"/>
      <c r="E23" s="222"/>
      <c r="F23" s="217"/>
      <c r="G23" s="218"/>
      <c r="H23" s="185"/>
      <c r="I23" s="218"/>
      <c r="J23" s="252"/>
      <c r="K23" s="222"/>
      <c r="L23" s="217"/>
      <c r="M23" s="218"/>
      <c r="N23" s="185"/>
      <c r="O23" s="218"/>
      <c r="P23" s="221"/>
      <c r="Q23" s="222"/>
      <c r="R23" s="217"/>
      <c r="S23" s="218"/>
      <c r="T23" s="218"/>
      <c r="U23" s="218"/>
      <c r="V23" s="185"/>
      <c r="W23" s="204"/>
      <c r="Y23" s="193">
        <v>453606</v>
      </c>
      <c r="Z23" s="218">
        <v>8.0000000000000002E-3</v>
      </c>
      <c r="AA23" s="217">
        <f>Z23-F23</f>
        <v>8.0000000000000002E-3</v>
      </c>
      <c r="AB23" s="185">
        <v>0</v>
      </c>
      <c r="AC23" s="217">
        <f>AB23/500</f>
        <v>0</v>
      </c>
      <c r="AD23" s="217">
        <f>AC23-I23</f>
        <v>0</v>
      </c>
      <c r="AE23" s="193">
        <v>672327</v>
      </c>
      <c r="AF23" s="219">
        <v>1.2E-2</v>
      </c>
      <c r="AG23" s="218"/>
      <c r="AH23" s="216">
        <v>0</v>
      </c>
      <c r="AI23" s="220">
        <f>AH23/300</f>
        <v>0</v>
      </c>
      <c r="AJ23" s="221"/>
      <c r="AK23" s="193">
        <v>453606</v>
      </c>
      <c r="AL23" s="218">
        <v>8.0000000000000002E-3</v>
      </c>
      <c r="AM23" s="218"/>
      <c r="AN23" s="185">
        <v>0</v>
      </c>
      <c r="AO23" s="220">
        <f>AN23/200</f>
        <v>0</v>
      </c>
      <c r="AQ23" s="204"/>
      <c r="AS23" s="222">
        <v>660724</v>
      </c>
      <c r="AT23" s="218">
        <v>1.1000000000000001E-2</v>
      </c>
      <c r="AU23" s="218"/>
      <c r="AV23" s="223">
        <v>1</v>
      </c>
      <c r="AW23" s="218">
        <v>2.0833333333333333E-3</v>
      </c>
      <c r="AX23" s="217">
        <f t="shared" ref="AX23" si="7">AW23-AC23</f>
        <v>2.0833333333333333E-3</v>
      </c>
      <c r="AY23" s="222">
        <v>1071012</v>
      </c>
      <c r="AZ23" s="218">
        <v>1.7600000000000001E-2</v>
      </c>
      <c r="BA23" s="218"/>
      <c r="BB23" s="224">
        <v>1</v>
      </c>
      <c r="BC23" s="220">
        <f>BB23/300</f>
        <v>3.3333333333333335E-3</v>
      </c>
      <c r="BD23" s="218"/>
      <c r="BE23" s="222">
        <v>660724</v>
      </c>
      <c r="BF23" s="218">
        <v>1.1000000000000001E-2</v>
      </c>
      <c r="BG23" s="218"/>
      <c r="BH23" s="216">
        <v>0</v>
      </c>
      <c r="BI23" s="220">
        <f>BH23/180</f>
        <v>0</v>
      </c>
      <c r="BJ23" s="218"/>
      <c r="BK23" s="204"/>
      <c r="BM23" s="193">
        <v>0</v>
      </c>
      <c r="BN23" s="218">
        <v>0</v>
      </c>
      <c r="BO23" s="218">
        <v>-1.1000000000000001E-2</v>
      </c>
      <c r="BP23" s="185">
        <v>1</v>
      </c>
      <c r="BQ23" s="217">
        <v>2E-3</v>
      </c>
      <c r="BR23" s="217">
        <v>0</v>
      </c>
      <c r="BS23" s="193">
        <v>97423</v>
      </c>
      <c r="BT23" s="185">
        <v>2E-3</v>
      </c>
      <c r="BU23" s="218"/>
      <c r="BV23" s="185">
        <v>1</v>
      </c>
      <c r="BW23" s="220">
        <f>BV23/300</f>
        <v>3.3333333333333335E-3</v>
      </c>
      <c r="BX23" s="218"/>
      <c r="BY23" s="193">
        <v>0</v>
      </c>
      <c r="BZ23" s="218">
        <v>0</v>
      </c>
      <c r="CA23" s="218">
        <v>-1.1000000000000001E-2</v>
      </c>
      <c r="CB23" s="216">
        <v>0</v>
      </c>
      <c r="CC23" s="220">
        <f>CB23/180</f>
        <v>0</v>
      </c>
      <c r="CD23" s="218"/>
      <c r="CE23" s="222"/>
      <c r="CG23" s="193"/>
      <c r="CH23" s="218"/>
      <c r="CI23" s="218"/>
      <c r="CJ23" s="185"/>
      <c r="CK23" s="217"/>
      <c r="CL23" s="237"/>
      <c r="CM23" s="193"/>
      <c r="CN23" s="218"/>
      <c r="CO23" s="218"/>
      <c r="CP23" s="224"/>
      <c r="CQ23" s="220"/>
      <c r="CR23" s="218"/>
      <c r="CS23" s="193"/>
      <c r="CT23" s="218"/>
      <c r="CU23" s="218"/>
      <c r="CX23" s="218"/>
      <c r="CY23" s="204"/>
      <c r="DA23" s="185"/>
      <c r="DB23" s="218"/>
      <c r="DC23" s="218"/>
      <c r="DD23" s="185"/>
      <c r="DE23" s="217"/>
      <c r="DF23" s="237"/>
      <c r="DG23" s="185"/>
      <c r="DH23" s="218"/>
      <c r="DI23" s="185"/>
      <c r="DJ23" s="185"/>
      <c r="DK23" s="218"/>
      <c r="DL23" s="185"/>
      <c r="DM23" s="185"/>
      <c r="DN23" s="218"/>
      <c r="DO23" s="218"/>
      <c r="DP23" s="185"/>
      <c r="DQ23" s="218"/>
      <c r="DR23" s="185"/>
      <c r="DS23" s="204"/>
      <c r="DU23" s="222"/>
      <c r="DV23" s="218"/>
      <c r="DW23" s="255"/>
      <c r="DX23" s="223"/>
      <c r="DY23" s="217"/>
      <c r="DZ23" s="217"/>
      <c r="EA23" s="222"/>
      <c r="EB23" s="217"/>
      <c r="EC23" s="227"/>
      <c r="EE23" s="220"/>
      <c r="EF23" s="221"/>
      <c r="EG23" s="222"/>
      <c r="EH23" s="218"/>
      <c r="EI23" s="238"/>
      <c r="EK23" s="218"/>
      <c r="EL23" s="185"/>
      <c r="EV23" s="220"/>
      <c r="EY23" s="220"/>
      <c r="FB23" s="220"/>
      <c r="FC23" s="220"/>
      <c r="FE23" s="220"/>
      <c r="FG23" s="229"/>
      <c r="FI23" s="227"/>
      <c r="FJ23" s="217"/>
      <c r="FK23" s="217"/>
      <c r="FL23" s="223"/>
      <c r="FM23" s="217"/>
      <c r="FN23" s="217"/>
      <c r="FO23" s="222"/>
      <c r="FP23" s="218"/>
      <c r="FQ23" s="218"/>
      <c r="FT23" s="221"/>
      <c r="FU23" s="222"/>
      <c r="FV23" s="218"/>
      <c r="FW23" s="218"/>
      <c r="FY23" s="218"/>
      <c r="FZ23" s="218"/>
      <c r="GA23" s="241"/>
      <c r="GB23" s="234"/>
      <c r="GC23" s="234"/>
      <c r="GD23" s="217"/>
      <c r="GE23" s="222"/>
      <c r="GF23" s="222"/>
      <c r="GG23" s="217"/>
      <c r="GH23" s="222"/>
      <c r="GI23" s="207"/>
      <c r="GJ23" s="223"/>
      <c r="GK23" s="223"/>
      <c r="GL23" s="223"/>
      <c r="GM23" s="223"/>
      <c r="GN23" s="236"/>
      <c r="GO23" s="223"/>
      <c r="GP23" s="223"/>
      <c r="GQ23" s="223"/>
      <c r="GR23" s="223"/>
      <c r="GS23" s="223"/>
      <c r="GT23" s="223"/>
      <c r="GU23" s="241"/>
      <c r="GV23" s="234"/>
      <c r="GW23" s="234"/>
      <c r="GX23" s="217"/>
      <c r="GY23" s="222"/>
      <c r="GZ23" s="222"/>
      <c r="HA23" s="217"/>
      <c r="HB23" s="222"/>
      <c r="HC23" s="207"/>
      <c r="HD23" s="223"/>
      <c r="HE23" s="223"/>
      <c r="HF23" s="223"/>
      <c r="HG23" s="223"/>
      <c r="HH23" s="236"/>
      <c r="HI23" s="223"/>
      <c r="HJ23" s="223"/>
      <c r="HK23" s="223"/>
      <c r="HL23" s="223"/>
      <c r="HM23" s="223"/>
      <c r="HN23" s="223"/>
      <c r="HO23" s="241"/>
      <c r="HP23" s="234"/>
      <c r="HQ23" s="234"/>
      <c r="HR23" s="217"/>
      <c r="HS23" s="222"/>
      <c r="HT23" s="222"/>
      <c r="HU23" s="217"/>
      <c r="HV23" s="222"/>
      <c r="HW23" s="207"/>
      <c r="HX23" s="223"/>
      <c r="HY23" s="223"/>
      <c r="HZ23" s="223"/>
      <c r="IA23" s="223"/>
      <c r="IB23" s="236"/>
      <c r="IC23" s="223"/>
      <c r="ID23" s="223"/>
      <c r="IE23" s="223"/>
      <c r="IF23" s="223"/>
      <c r="IG23" s="223"/>
      <c r="IH23" s="223"/>
      <c r="II23" s="241"/>
      <c r="IJ23" s="234"/>
      <c r="IK23" s="234"/>
      <c r="IL23" s="217"/>
      <c r="IM23" s="222"/>
      <c r="IN23" s="222"/>
      <c r="IO23" s="217"/>
      <c r="IP23" s="222"/>
      <c r="IQ23" s="207"/>
      <c r="IR23" s="223"/>
      <c r="IS23" s="223"/>
      <c r="IT23" s="223"/>
      <c r="IU23" s="223"/>
      <c r="IV23" s="236"/>
      <c r="IW23" s="223"/>
      <c r="IX23" s="223"/>
      <c r="IY23" s="223"/>
      <c r="IZ23" s="223"/>
      <c r="JA23" s="223"/>
      <c r="JB23" s="223"/>
    </row>
    <row r="24" spans="1:262" s="216" customFormat="1" ht="13.5" customHeight="1">
      <c r="A24" s="215" t="s">
        <v>1377</v>
      </c>
      <c r="B24" s="138" t="str">
        <f>VLOOKUP(A24,info_parties!A$2:Z$200,5,FALSE)</f>
        <v>New Socialist Party (Shin Shakaitō, NSP)</v>
      </c>
      <c r="C24" s="204"/>
      <c r="E24" s="222"/>
      <c r="F24" s="217"/>
      <c r="G24" s="218"/>
      <c r="H24" s="185"/>
      <c r="I24" s="218"/>
      <c r="J24" s="252"/>
      <c r="K24" s="222"/>
      <c r="L24" s="217"/>
      <c r="M24" s="218"/>
      <c r="N24" s="185"/>
      <c r="O24" s="218"/>
      <c r="P24" s="221"/>
      <c r="Q24" s="222"/>
      <c r="R24" s="217"/>
      <c r="S24" s="218"/>
      <c r="T24" s="218"/>
      <c r="U24" s="218"/>
      <c r="V24" s="185"/>
      <c r="W24" s="204"/>
      <c r="Y24" s="193">
        <v>963471</v>
      </c>
      <c r="Z24" s="218">
        <v>1.7000000000000001E-2</v>
      </c>
      <c r="AA24" s="217">
        <f>Z24-F24</f>
        <v>1.7000000000000001E-2</v>
      </c>
      <c r="AB24" s="185">
        <v>0</v>
      </c>
      <c r="AC24" s="217">
        <f>AB24/500</f>
        <v>0</v>
      </c>
      <c r="AD24" s="217">
        <f>AC24-I24</f>
        <v>0</v>
      </c>
      <c r="AE24" s="193">
        <v>376336</v>
      </c>
      <c r="AF24" s="219">
        <v>6.9999999999999993E-3</v>
      </c>
      <c r="AG24" s="218"/>
      <c r="AH24" s="216">
        <v>0</v>
      </c>
      <c r="AI24" s="220">
        <f>AH24/300</f>
        <v>0</v>
      </c>
      <c r="AJ24" s="221"/>
      <c r="AK24" s="193">
        <v>963471</v>
      </c>
      <c r="AL24" s="218">
        <v>1.7000000000000001E-2</v>
      </c>
      <c r="AM24" s="218"/>
      <c r="AN24" s="185">
        <v>0</v>
      </c>
      <c r="AO24" s="220">
        <f>AN24/200</f>
        <v>0</v>
      </c>
      <c r="AQ24" s="204"/>
      <c r="AS24" s="222"/>
      <c r="AT24" s="218"/>
      <c r="AU24" s="218"/>
      <c r="AV24" s="240"/>
      <c r="AW24" s="218"/>
      <c r="AX24" s="217"/>
      <c r="AY24" s="222"/>
      <c r="AZ24" s="218"/>
      <c r="BA24" s="218"/>
      <c r="BB24" s="224"/>
      <c r="BC24" s="218"/>
      <c r="BD24" s="218"/>
      <c r="BE24" s="222"/>
      <c r="BF24" s="218"/>
      <c r="BG24" s="218"/>
      <c r="BI24" s="218"/>
      <c r="BJ24" s="218"/>
      <c r="BK24" s="204"/>
      <c r="BM24" s="185"/>
      <c r="BN24" s="218"/>
      <c r="BO24" s="218"/>
      <c r="BP24" s="185"/>
      <c r="BQ24" s="217"/>
      <c r="BR24" s="217"/>
      <c r="BS24" s="185"/>
      <c r="BT24" s="185"/>
      <c r="BU24" s="218"/>
      <c r="BV24" s="185"/>
      <c r="BW24" s="218"/>
      <c r="BX24" s="218"/>
      <c r="BY24" s="185"/>
      <c r="BZ24" s="218"/>
      <c r="CA24" s="218"/>
      <c r="CC24" s="218"/>
      <c r="CD24" s="218"/>
      <c r="CE24" s="222"/>
      <c r="CG24" s="185"/>
      <c r="CH24" s="218"/>
      <c r="CI24" s="218"/>
      <c r="CJ24" s="185"/>
      <c r="CK24" s="217"/>
      <c r="CL24" s="237"/>
      <c r="CM24" s="185"/>
      <c r="CN24" s="218"/>
      <c r="CO24" s="218"/>
      <c r="CP24" s="224"/>
      <c r="CQ24" s="218"/>
      <c r="CR24" s="218"/>
      <c r="CS24" s="185"/>
      <c r="CT24" s="218"/>
      <c r="CU24" s="218"/>
      <c r="CW24" s="218"/>
      <c r="CX24" s="218"/>
      <c r="CY24" s="204"/>
      <c r="DA24" s="185"/>
      <c r="DB24" s="218"/>
      <c r="DC24" s="218"/>
      <c r="DD24" s="185"/>
      <c r="DE24" s="217"/>
      <c r="DF24" s="237"/>
      <c r="DG24" s="185"/>
      <c r="DH24" s="218"/>
      <c r="DI24" s="185"/>
      <c r="DJ24" s="185"/>
      <c r="DK24" s="218"/>
      <c r="DL24" s="185"/>
      <c r="DM24" s="185"/>
      <c r="DN24" s="218"/>
      <c r="DO24" s="218"/>
      <c r="DP24" s="185"/>
      <c r="DQ24" s="218"/>
      <c r="DR24" s="185"/>
      <c r="DS24" s="204"/>
      <c r="DU24" s="222"/>
      <c r="DV24" s="218"/>
      <c r="DW24" s="255"/>
      <c r="DX24" s="223"/>
      <c r="DY24" s="217"/>
      <c r="DZ24" s="217"/>
      <c r="EA24" s="222"/>
      <c r="EB24" s="217"/>
      <c r="EC24" s="227"/>
      <c r="EE24" s="220"/>
      <c r="EF24" s="221"/>
      <c r="EG24" s="222"/>
      <c r="EH24" s="218"/>
      <c r="EI24" s="238"/>
      <c r="EK24" s="218"/>
      <c r="EL24" s="185"/>
      <c r="EV24" s="220"/>
      <c r="EY24" s="220"/>
      <c r="FB24" s="220"/>
      <c r="FC24" s="220"/>
      <c r="FE24" s="220"/>
      <c r="FG24" s="229"/>
      <c r="FI24" s="227"/>
      <c r="FJ24" s="217"/>
      <c r="FK24" s="217"/>
      <c r="FL24" s="223"/>
      <c r="FM24" s="217"/>
      <c r="FN24" s="217"/>
      <c r="FO24" s="222"/>
      <c r="FP24" s="218"/>
      <c r="FQ24" s="218"/>
      <c r="FT24" s="221"/>
      <c r="FU24" s="222"/>
      <c r="FV24" s="218"/>
      <c r="FW24" s="218"/>
      <c r="FY24" s="218"/>
      <c r="FZ24" s="218"/>
      <c r="GA24" s="204"/>
      <c r="GC24" s="223"/>
      <c r="GD24" s="217"/>
      <c r="GE24" s="223"/>
      <c r="GF24" s="223"/>
      <c r="GG24" s="217"/>
      <c r="GH24" s="223"/>
      <c r="GI24" s="230"/>
      <c r="GN24" s="221"/>
      <c r="GU24" s="204"/>
      <c r="GW24" s="223"/>
      <c r="GX24" s="217"/>
      <c r="GY24" s="223"/>
      <c r="GZ24" s="223"/>
      <c r="HA24" s="217"/>
      <c r="HB24" s="223"/>
      <c r="HC24" s="230"/>
      <c r="HH24" s="221"/>
      <c r="HO24" s="204"/>
      <c r="HQ24" s="223"/>
      <c r="HR24" s="217"/>
      <c r="HS24" s="223"/>
      <c r="HT24" s="223"/>
      <c r="HU24" s="217"/>
      <c r="HV24" s="223"/>
      <c r="HW24" s="230"/>
      <c r="IB24" s="221"/>
      <c r="II24" s="204"/>
      <c r="IK24" s="223"/>
      <c r="IL24" s="217"/>
      <c r="IM24" s="223"/>
      <c r="IN24" s="223"/>
      <c r="IO24" s="217"/>
      <c r="IP24" s="223"/>
      <c r="IQ24" s="230"/>
      <c r="IV24" s="221"/>
    </row>
    <row r="25" spans="1:262" s="216" customFormat="1" ht="13.5" customHeight="1">
      <c r="A25" s="215" t="s">
        <v>1341</v>
      </c>
      <c r="B25" s="138" t="str">
        <f>VLOOKUP(A25,info_parties!A$2:Z$200,5,FALSE)</f>
        <v>Liberal Party (Jiyūtō, LP)</v>
      </c>
      <c r="C25" s="204"/>
      <c r="E25" s="222"/>
      <c r="F25" s="217"/>
      <c r="G25" s="217"/>
      <c r="H25" s="185"/>
      <c r="I25" s="218"/>
      <c r="J25" s="252"/>
      <c r="K25" s="222"/>
      <c r="L25" s="217"/>
      <c r="M25" s="217"/>
      <c r="N25" s="185"/>
      <c r="O25" s="218"/>
      <c r="P25" s="221"/>
      <c r="Q25" s="222"/>
      <c r="R25" s="217"/>
      <c r="S25" s="217"/>
      <c r="T25" s="217"/>
      <c r="U25" s="217"/>
      <c r="V25" s="185"/>
      <c r="W25" s="204"/>
      <c r="Y25" s="193"/>
      <c r="Z25" s="218"/>
      <c r="AA25" s="218"/>
      <c r="AB25" s="185"/>
      <c r="AC25" s="217"/>
      <c r="AD25" s="218"/>
      <c r="AE25" s="193"/>
      <c r="AF25" s="219"/>
      <c r="AG25" s="218"/>
      <c r="AH25" s="185"/>
      <c r="AI25" s="220"/>
      <c r="AJ25" s="221"/>
      <c r="AK25" s="193"/>
      <c r="AL25" s="218"/>
      <c r="AM25" s="218"/>
      <c r="AN25" s="185"/>
      <c r="AO25" s="220"/>
      <c r="AQ25" s="204"/>
      <c r="AS25" s="222">
        <v>6589490</v>
      </c>
      <c r="AT25" s="218">
        <v>0.1101</v>
      </c>
      <c r="AU25" s="218"/>
      <c r="AV25" s="224">
        <v>22</v>
      </c>
      <c r="AW25" s="218">
        <v>4.583333333333333E-2</v>
      </c>
      <c r="AX25" s="217">
        <f t="shared" ref="AX25:AX27" si="8">AW25-AC25</f>
        <v>4.583333333333333E-2</v>
      </c>
      <c r="AY25" s="222">
        <v>2053736</v>
      </c>
      <c r="AZ25" s="218">
        <v>3.3700000000000001E-2</v>
      </c>
      <c r="BA25" s="218"/>
      <c r="BB25" s="224">
        <v>4</v>
      </c>
      <c r="BC25" s="220">
        <f>BB25/300</f>
        <v>1.3333333333333334E-2</v>
      </c>
      <c r="BD25" s="218"/>
      <c r="BE25" s="222">
        <v>6589490</v>
      </c>
      <c r="BF25" s="218">
        <v>0.1101</v>
      </c>
      <c r="BG25" s="218"/>
      <c r="BH25" s="216">
        <v>18</v>
      </c>
      <c r="BI25" s="220">
        <f>BH25/180</f>
        <v>0.1</v>
      </c>
      <c r="BJ25" s="218"/>
      <c r="BK25" s="204"/>
      <c r="BM25" s="193"/>
      <c r="BN25" s="218"/>
      <c r="BO25" s="218"/>
      <c r="BP25" s="185"/>
      <c r="BQ25" s="217"/>
      <c r="BR25" s="217"/>
      <c r="BS25" s="193"/>
      <c r="BT25" s="185"/>
      <c r="BU25" s="218"/>
      <c r="BV25" s="185"/>
      <c r="BW25" s="218"/>
      <c r="BX25" s="218"/>
      <c r="BY25" s="193"/>
      <c r="BZ25" s="218"/>
      <c r="CA25" s="218"/>
      <c r="CC25" s="218"/>
      <c r="CD25" s="218"/>
      <c r="CE25" s="222"/>
      <c r="CG25" s="185"/>
      <c r="CH25" s="218"/>
      <c r="CI25" s="218"/>
      <c r="CJ25" s="185"/>
      <c r="CK25" s="217"/>
      <c r="CL25" s="237"/>
      <c r="CM25" s="185"/>
      <c r="CN25" s="218"/>
      <c r="CO25" s="218"/>
      <c r="CP25" s="224"/>
      <c r="CQ25" s="218"/>
      <c r="CR25" s="218"/>
      <c r="CS25" s="185"/>
      <c r="CT25" s="218"/>
      <c r="CU25" s="218"/>
      <c r="CW25" s="218"/>
      <c r="CX25" s="218"/>
      <c r="CY25" s="204"/>
      <c r="DA25" s="185"/>
      <c r="DB25" s="218"/>
      <c r="DC25" s="218"/>
      <c r="DD25" s="185"/>
      <c r="DE25" s="217"/>
      <c r="DF25" s="237"/>
      <c r="DG25" s="185"/>
      <c r="DH25" s="218"/>
      <c r="DI25" s="185"/>
      <c r="DJ25" s="185"/>
      <c r="DK25" s="218"/>
      <c r="DL25" s="185"/>
      <c r="DM25" s="185"/>
      <c r="DN25" s="218"/>
      <c r="DO25" s="218"/>
      <c r="DP25" s="185"/>
      <c r="DQ25" s="218"/>
      <c r="DR25" s="185"/>
      <c r="DS25" s="204"/>
      <c r="DU25" s="222"/>
      <c r="DV25" s="218"/>
      <c r="DW25" s="255"/>
      <c r="DX25" s="223"/>
      <c r="DY25" s="217"/>
      <c r="DZ25" s="217"/>
      <c r="EA25" s="222"/>
      <c r="EB25" s="217"/>
      <c r="EC25" s="227"/>
      <c r="EE25" s="220"/>
      <c r="EF25" s="221"/>
      <c r="EG25" s="222"/>
      <c r="EH25" s="218"/>
      <c r="EI25" s="238"/>
      <c r="EK25" s="218"/>
      <c r="EL25" s="185"/>
      <c r="EV25" s="220"/>
      <c r="EY25" s="220"/>
      <c r="FB25" s="220"/>
      <c r="FC25" s="220"/>
      <c r="FE25" s="220"/>
      <c r="FG25" s="229"/>
      <c r="FI25" s="227"/>
      <c r="FJ25" s="217"/>
      <c r="FK25" s="217"/>
      <c r="FL25" s="223"/>
      <c r="FM25" s="217"/>
      <c r="FN25" s="217"/>
      <c r="FO25" s="222"/>
      <c r="FP25" s="218"/>
      <c r="FQ25" s="218"/>
      <c r="FT25" s="221"/>
      <c r="FU25" s="222"/>
      <c r="FV25" s="218"/>
      <c r="FW25" s="218"/>
      <c r="FY25" s="218"/>
      <c r="FZ25" s="218"/>
      <c r="GA25" s="204"/>
      <c r="GC25" s="223"/>
      <c r="GD25" s="217"/>
      <c r="GE25" s="223"/>
      <c r="GF25" s="223"/>
      <c r="GG25" s="217"/>
      <c r="GH25" s="223"/>
      <c r="GI25" s="230"/>
      <c r="GN25" s="221"/>
      <c r="GU25" s="204"/>
      <c r="GW25" s="223"/>
      <c r="GX25" s="217"/>
      <c r="GY25" s="223"/>
      <c r="GZ25" s="223"/>
      <c r="HA25" s="217"/>
      <c r="HB25" s="223"/>
      <c r="HC25" s="230"/>
      <c r="HH25" s="221"/>
      <c r="HO25" s="204"/>
      <c r="HQ25" s="223"/>
      <c r="HR25" s="217"/>
      <c r="HS25" s="223"/>
      <c r="HT25" s="223"/>
      <c r="HU25" s="217"/>
      <c r="HV25" s="223"/>
      <c r="HW25" s="230"/>
      <c r="IB25" s="221"/>
      <c r="II25" s="204"/>
      <c r="IK25" s="223"/>
      <c r="IL25" s="217"/>
      <c r="IM25" s="223"/>
      <c r="IN25" s="223"/>
      <c r="IO25" s="217"/>
      <c r="IP25" s="223"/>
      <c r="IQ25" s="230"/>
      <c r="IV25" s="221"/>
    </row>
    <row r="26" spans="1:262" s="216" customFormat="1" ht="13.5" customHeight="1">
      <c r="A26" s="215" t="s">
        <v>1351</v>
      </c>
      <c r="B26" s="138" t="str">
        <f>VLOOKUP(A26,info_parties!A$2:Z$200,5,FALSE)</f>
        <v>New Conservative Party (Hoshushintō, NCP)</v>
      </c>
      <c r="C26" s="204"/>
      <c r="E26" s="222"/>
      <c r="F26" s="217"/>
      <c r="G26" s="218"/>
      <c r="H26" s="185"/>
      <c r="I26" s="218"/>
      <c r="J26" s="252"/>
      <c r="K26" s="222"/>
      <c r="L26" s="217"/>
      <c r="M26" s="218"/>
      <c r="N26" s="185"/>
      <c r="O26" s="218"/>
      <c r="P26" s="221"/>
      <c r="Q26" s="222"/>
      <c r="R26" s="217"/>
      <c r="S26" s="218"/>
      <c r="T26" s="218"/>
      <c r="U26" s="218"/>
      <c r="V26" s="185"/>
      <c r="W26" s="204"/>
      <c r="Y26" s="193"/>
      <c r="Z26" s="218"/>
      <c r="AA26" s="217"/>
      <c r="AB26" s="185"/>
      <c r="AC26" s="217"/>
      <c r="AD26" s="217"/>
      <c r="AE26" s="193"/>
      <c r="AF26" s="219"/>
      <c r="AG26" s="218"/>
      <c r="AH26" s="185"/>
      <c r="AI26" s="220"/>
      <c r="AJ26" s="221"/>
      <c r="AK26" s="193"/>
      <c r="AL26" s="218"/>
      <c r="AM26" s="218"/>
      <c r="AN26" s="185"/>
      <c r="AO26" s="220"/>
      <c r="AQ26" s="204"/>
      <c r="AS26" s="222">
        <v>247334</v>
      </c>
      <c r="AT26" s="218">
        <v>4.0999999999999995E-3</v>
      </c>
      <c r="AU26" s="218"/>
      <c r="AV26" s="223">
        <v>7</v>
      </c>
      <c r="AW26" s="218">
        <v>1.4583333333333334E-2</v>
      </c>
      <c r="AX26" s="217">
        <f t="shared" si="8"/>
        <v>1.4583333333333334E-2</v>
      </c>
      <c r="AY26" s="222">
        <v>1230464</v>
      </c>
      <c r="AZ26" s="218">
        <v>2.0199999999999999E-2</v>
      </c>
      <c r="BA26" s="218"/>
      <c r="BB26" s="224">
        <v>7</v>
      </c>
      <c r="BC26" s="220">
        <f>BB26/300</f>
        <v>2.3333333333333334E-2</v>
      </c>
      <c r="BD26" s="218"/>
      <c r="BE26" s="222">
        <v>247334</v>
      </c>
      <c r="BF26" s="218">
        <v>4.0999999999999995E-3</v>
      </c>
      <c r="BG26" s="218"/>
      <c r="BH26" s="216">
        <v>0</v>
      </c>
      <c r="BI26" s="220">
        <f>BH26/180</f>
        <v>0</v>
      </c>
      <c r="BJ26" s="218"/>
      <c r="BK26" s="204"/>
      <c r="BM26" s="193">
        <v>0</v>
      </c>
      <c r="BN26" s="218">
        <v>0</v>
      </c>
      <c r="BO26" s="218">
        <v>-4.0000000000000001E-3</v>
      </c>
      <c r="BP26" s="185">
        <v>4</v>
      </c>
      <c r="BQ26" s="217">
        <v>8.0000000000000002E-3</v>
      </c>
      <c r="BR26" s="217">
        <v>-6.9999999999999993E-3</v>
      </c>
      <c r="BS26" s="193">
        <v>791588</v>
      </c>
      <c r="BT26" s="185">
        <v>1.3000000000000001E-2</v>
      </c>
      <c r="BU26" s="218"/>
      <c r="BV26" s="185">
        <v>4</v>
      </c>
      <c r="BW26" s="220">
        <f>BV26/300</f>
        <v>1.3333333333333334E-2</v>
      </c>
      <c r="BX26" s="218"/>
      <c r="BY26" s="193">
        <v>0</v>
      </c>
      <c r="BZ26" s="218">
        <v>0</v>
      </c>
      <c r="CA26" s="218">
        <v>-4.0000000000000001E-3</v>
      </c>
      <c r="CB26" s="216">
        <v>0</v>
      </c>
      <c r="CC26" s="220">
        <f>CB26/180</f>
        <v>0</v>
      </c>
      <c r="CD26" s="218"/>
      <c r="CE26" s="222"/>
      <c r="CG26" s="193"/>
      <c r="CH26" s="218"/>
      <c r="CI26" s="218"/>
      <c r="CJ26" s="185"/>
      <c r="CK26" s="217"/>
      <c r="CL26" s="237"/>
      <c r="CM26" s="193"/>
      <c r="CN26" s="218"/>
      <c r="CO26" s="218"/>
      <c r="CP26" s="224"/>
      <c r="CQ26" s="220"/>
      <c r="CR26" s="218"/>
      <c r="CS26" s="193"/>
      <c r="CT26" s="218"/>
      <c r="CU26" s="218"/>
      <c r="CX26" s="218"/>
      <c r="CY26" s="204"/>
      <c r="DA26" s="185"/>
      <c r="DB26" s="218"/>
      <c r="DC26" s="218"/>
      <c r="DD26" s="185"/>
      <c r="DE26" s="217"/>
      <c r="DF26" s="237"/>
      <c r="DG26" s="185"/>
      <c r="DH26" s="218"/>
      <c r="DI26" s="185"/>
      <c r="DJ26" s="185"/>
      <c r="DK26" s="218"/>
      <c r="DL26" s="185"/>
      <c r="DM26" s="185"/>
      <c r="DN26" s="218"/>
      <c r="DO26" s="218"/>
      <c r="DP26" s="185"/>
      <c r="DQ26" s="218"/>
      <c r="DR26" s="185"/>
      <c r="DS26" s="204"/>
      <c r="DU26" s="222"/>
      <c r="DV26" s="218"/>
      <c r="DW26" s="255"/>
      <c r="DX26" s="223"/>
      <c r="DY26" s="217"/>
      <c r="DZ26" s="217"/>
      <c r="EA26" s="222"/>
      <c r="EB26" s="217"/>
      <c r="EC26" s="227"/>
      <c r="EE26" s="220"/>
      <c r="EF26" s="221"/>
      <c r="EG26" s="222"/>
      <c r="EH26" s="218"/>
      <c r="EI26" s="238"/>
      <c r="EK26" s="218"/>
      <c r="EL26" s="185"/>
      <c r="EV26" s="220"/>
      <c r="EY26" s="220"/>
      <c r="FB26" s="220"/>
      <c r="FC26" s="220"/>
      <c r="FE26" s="220"/>
      <c r="FG26" s="229"/>
      <c r="FI26" s="227"/>
      <c r="FJ26" s="217"/>
      <c r="FK26" s="217"/>
      <c r="FL26" s="223"/>
      <c r="FM26" s="217"/>
      <c r="FN26" s="217"/>
      <c r="FO26" s="222"/>
      <c r="FP26" s="218"/>
      <c r="FQ26" s="218"/>
      <c r="FT26" s="221"/>
      <c r="FU26" s="222"/>
      <c r="FV26" s="218"/>
      <c r="FW26" s="218"/>
      <c r="FY26" s="218"/>
      <c r="FZ26" s="218"/>
      <c r="GA26" s="241"/>
      <c r="GB26" s="234"/>
      <c r="GC26" s="234"/>
      <c r="GD26" s="217"/>
      <c r="GE26" s="222"/>
      <c r="GF26" s="222"/>
      <c r="GG26" s="217"/>
      <c r="GH26" s="222"/>
      <c r="GI26" s="207"/>
      <c r="GJ26" s="223"/>
      <c r="GK26" s="223"/>
      <c r="GL26" s="223"/>
      <c r="GM26" s="223"/>
      <c r="GN26" s="236"/>
      <c r="GO26" s="223"/>
      <c r="GP26" s="223"/>
      <c r="GQ26" s="223"/>
      <c r="GR26" s="223"/>
      <c r="GS26" s="223"/>
      <c r="GT26" s="223"/>
      <c r="GU26" s="241"/>
      <c r="GV26" s="234"/>
      <c r="GW26" s="234"/>
      <c r="GX26" s="217"/>
      <c r="GY26" s="222"/>
      <c r="GZ26" s="222"/>
      <c r="HA26" s="217"/>
      <c r="HB26" s="222"/>
      <c r="HC26" s="207"/>
      <c r="HD26" s="223"/>
      <c r="HE26" s="223"/>
      <c r="HF26" s="223"/>
      <c r="HG26" s="223"/>
      <c r="HH26" s="236"/>
      <c r="HI26" s="223"/>
      <c r="HJ26" s="223"/>
      <c r="HK26" s="223"/>
      <c r="HL26" s="223"/>
      <c r="HM26" s="223"/>
      <c r="HN26" s="223"/>
      <c r="HO26" s="241"/>
      <c r="HP26" s="234"/>
      <c r="HQ26" s="234"/>
      <c r="HR26" s="217"/>
      <c r="HS26" s="222"/>
      <c r="HT26" s="222"/>
      <c r="HU26" s="217"/>
      <c r="HV26" s="222"/>
      <c r="HW26" s="207"/>
      <c r="HX26" s="223"/>
      <c r="HY26" s="223"/>
      <c r="HZ26" s="223"/>
      <c r="IA26" s="223"/>
      <c r="IB26" s="236"/>
      <c r="IC26" s="223"/>
      <c r="ID26" s="223"/>
      <c r="IE26" s="223"/>
      <c r="IF26" s="223"/>
      <c r="IG26" s="223"/>
      <c r="IH26" s="223"/>
      <c r="II26" s="241"/>
      <c r="IJ26" s="234"/>
      <c r="IK26" s="234"/>
      <c r="IL26" s="217"/>
      <c r="IM26" s="222"/>
      <c r="IN26" s="222"/>
      <c r="IO26" s="217"/>
      <c r="IP26" s="222"/>
      <c r="IQ26" s="207"/>
      <c r="IR26" s="223"/>
      <c r="IS26" s="223"/>
      <c r="IT26" s="223"/>
      <c r="IU26" s="223"/>
      <c r="IV26" s="236"/>
      <c r="IW26" s="223"/>
      <c r="IX26" s="223"/>
      <c r="IY26" s="223"/>
      <c r="IZ26" s="223"/>
      <c r="JA26" s="223"/>
      <c r="JB26" s="223"/>
    </row>
    <row r="27" spans="1:262" s="216" customFormat="1" ht="13.5" customHeight="1">
      <c r="A27" s="215" t="s">
        <v>1376</v>
      </c>
      <c r="B27" s="138" t="str">
        <f>VLOOKUP(A27,info_parties!A$2:Z$200,5,FALSE)</f>
        <v>Independents Club (Mushozoku-no-kai, IC)</v>
      </c>
      <c r="C27" s="204"/>
      <c r="E27" s="222"/>
      <c r="F27" s="217"/>
      <c r="G27" s="218"/>
      <c r="H27" s="185"/>
      <c r="I27" s="218"/>
      <c r="J27" s="252"/>
      <c r="K27" s="222"/>
      <c r="L27" s="217"/>
      <c r="M27" s="218"/>
      <c r="N27" s="185"/>
      <c r="O27" s="218"/>
      <c r="P27" s="221"/>
      <c r="Q27" s="222"/>
      <c r="R27" s="217"/>
      <c r="S27" s="218"/>
      <c r="T27" s="218"/>
      <c r="U27" s="218"/>
      <c r="V27" s="185"/>
      <c r="W27" s="204"/>
      <c r="Y27" s="193"/>
      <c r="Z27" s="218"/>
      <c r="AA27" s="217"/>
      <c r="AB27" s="185"/>
      <c r="AC27" s="217"/>
      <c r="AD27" s="217"/>
      <c r="AE27" s="193"/>
      <c r="AF27" s="219"/>
      <c r="AG27" s="218"/>
      <c r="AH27" s="185"/>
      <c r="AI27" s="220"/>
      <c r="AJ27" s="221"/>
      <c r="AK27" s="193"/>
      <c r="AL27" s="218"/>
      <c r="AM27" s="218"/>
      <c r="AN27" s="185"/>
      <c r="AO27" s="220"/>
      <c r="AQ27" s="204"/>
      <c r="AS27" s="222">
        <v>151345</v>
      </c>
      <c r="AT27" s="218">
        <v>2.5000000000000001E-3</v>
      </c>
      <c r="AU27" s="218"/>
      <c r="AV27" s="223">
        <v>5</v>
      </c>
      <c r="AW27" s="218">
        <v>1.0416666666666666E-2</v>
      </c>
      <c r="AX27" s="217">
        <f t="shared" si="8"/>
        <v>1.0416666666666666E-2</v>
      </c>
      <c r="AY27" s="222">
        <v>652138</v>
      </c>
      <c r="AZ27" s="218">
        <v>1.0700000000000001E-2</v>
      </c>
      <c r="BA27" s="218"/>
      <c r="BB27" s="224">
        <v>5</v>
      </c>
      <c r="BC27" s="220">
        <f>BB27/300</f>
        <v>1.6666666666666666E-2</v>
      </c>
      <c r="BD27" s="218"/>
      <c r="BE27" s="222">
        <v>151345</v>
      </c>
      <c r="BF27" s="218">
        <v>2.5000000000000001E-3</v>
      </c>
      <c r="BG27" s="218"/>
      <c r="BH27" s="216">
        <v>0</v>
      </c>
      <c r="BI27" s="220">
        <f>BH27/180</f>
        <v>0</v>
      </c>
      <c r="BJ27" s="218"/>
      <c r="BK27" s="204"/>
      <c r="BM27" s="193">
        <v>0</v>
      </c>
      <c r="BN27" s="218">
        <v>0</v>
      </c>
      <c r="BO27" s="218">
        <v>-3.0000000000000001E-3</v>
      </c>
      <c r="BP27" s="185">
        <v>1</v>
      </c>
      <c r="BQ27" s="217">
        <v>2E-3</v>
      </c>
      <c r="BR27" s="217">
        <v>-8.0000000000000002E-3</v>
      </c>
      <c r="BS27" s="193">
        <v>497108</v>
      </c>
      <c r="BT27" s="185">
        <v>8.0000000000000002E-3</v>
      </c>
      <c r="BU27" s="218"/>
      <c r="BV27" s="185">
        <v>1</v>
      </c>
      <c r="BW27" s="220">
        <f>BV27/300</f>
        <v>3.3333333333333335E-3</v>
      </c>
      <c r="BX27" s="218"/>
      <c r="BY27" s="193">
        <v>0</v>
      </c>
      <c r="BZ27" s="218">
        <v>0</v>
      </c>
      <c r="CA27" s="218">
        <v>-3.0000000000000001E-3</v>
      </c>
      <c r="CB27" s="216">
        <v>0</v>
      </c>
      <c r="CC27" s="220">
        <f>CB27/180</f>
        <v>0</v>
      </c>
      <c r="CD27" s="218"/>
      <c r="CE27" s="222"/>
      <c r="CG27" s="193"/>
      <c r="CH27" s="218"/>
      <c r="CI27" s="218"/>
      <c r="CJ27" s="185"/>
      <c r="CK27" s="217"/>
      <c r="CL27" s="237"/>
      <c r="CM27" s="193"/>
      <c r="CN27" s="218"/>
      <c r="CO27" s="218"/>
      <c r="CP27" s="224"/>
      <c r="CQ27" s="220"/>
      <c r="CR27" s="218"/>
      <c r="CS27" s="193"/>
      <c r="CT27" s="218"/>
      <c r="CU27" s="218"/>
      <c r="CX27" s="218"/>
      <c r="CY27" s="204"/>
      <c r="DA27" s="185"/>
      <c r="DB27" s="218"/>
      <c r="DC27" s="218"/>
      <c r="DD27" s="185"/>
      <c r="DE27" s="217"/>
      <c r="DF27" s="237"/>
      <c r="DG27" s="185"/>
      <c r="DH27" s="218"/>
      <c r="DI27" s="185"/>
      <c r="DJ27" s="185"/>
      <c r="DK27" s="218"/>
      <c r="DL27" s="185"/>
      <c r="DM27" s="185"/>
      <c r="DN27" s="218"/>
      <c r="DO27" s="218"/>
      <c r="DP27" s="185"/>
      <c r="DQ27" s="218"/>
      <c r="DR27" s="185"/>
      <c r="DS27" s="204"/>
      <c r="DU27" s="222"/>
      <c r="DV27" s="218"/>
      <c r="DW27" s="255"/>
      <c r="DX27" s="223"/>
      <c r="DY27" s="217"/>
      <c r="DZ27" s="217"/>
      <c r="EA27" s="222"/>
      <c r="EB27" s="217"/>
      <c r="EC27" s="227"/>
      <c r="EE27" s="220"/>
      <c r="EF27" s="221"/>
      <c r="EG27" s="222"/>
      <c r="EH27" s="218"/>
      <c r="EI27" s="238"/>
      <c r="EK27" s="218"/>
      <c r="EL27" s="185"/>
      <c r="EV27" s="220"/>
      <c r="EY27" s="220"/>
      <c r="FB27" s="220"/>
      <c r="FC27" s="220"/>
      <c r="FE27" s="220"/>
      <c r="FG27" s="229"/>
      <c r="FI27" s="227"/>
      <c r="FJ27" s="217"/>
      <c r="FK27" s="217"/>
      <c r="FL27" s="223"/>
      <c r="FM27" s="217"/>
      <c r="FN27" s="217"/>
      <c r="FO27" s="222"/>
      <c r="FP27" s="218"/>
      <c r="FQ27" s="218"/>
      <c r="FT27" s="221"/>
      <c r="FU27" s="222"/>
      <c r="FV27" s="218"/>
      <c r="FW27" s="218"/>
      <c r="FY27" s="218"/>
      <c r="FZ27" s="218"/>
      <c r="GA27" s="241"/>
      <c r="GB27" s="234"/>
      <c r="GC27" s="234"/>
      <c r="GD27" s="217"/>
      <c r="GE27" s="222"/>
      <c r="GF27" s="222"/>
      <c r="GG27" s="217"/>
      <c r="GH27" s="222"/>
      <c r="GI27" s="207"/>
      <c r="GJ27" s="223"/>
      <c r="GK27" s="223"/>
      <c r="GL27" s="223"/>
      <c r="GM27" s="223"/>
      <c r="GN27" s="236"/>
      <c r="GO27" s="223"/>
      <c r="GP27" s="223"/>
      <c r="GQ27" s="223"/>
      <c r="GR27" s="223"/>
      <c r="GS27" s="223"/>
      <c r="GT27" s="223"/>
      <c r="GU27" s="241"/>
      <c r="GV27" s="234"/>
      <c r="GW27" s="234"/>
      <c r="GX27" s="217"/>
      <c r="GY27" s="222"/>
      <c r="GZ27" s="222"/>
      <c r="HA27" s="217"/>
      <c r="HB27" s="222"/>
      <c r="HC27" s="207"/>
      <c r="HD27" s="223"/>
      <c r="HE27" s="223"/>
      <c r="HF27" s="223"/>
      <c r="HG27" s="223"/>
      <c r="HH27" s="236"/>
      <c r="HI27" s="223"/>
      <c r="HJ27" s="223"/>
      <c r="HK27" s="223"/>
      <c r="HL27" s="223"/>
      <c r="HM27" s="223"/>
      <c r="HN27" s="223"/>
      <c r="HO27" s="241"/>
      <c r="HP27" s="234"/>
      <c r="HQ27" s="234"/>
      <c r="HR27" s="217"/>
      <c r="HS27" s="222"/>
      <c r="HT27" s="222"/>
      <c r="HU27" s="217"/>
      <c r="HV27" s="222"/>
      <c r="HW27" s="207"/>
      <c r="HX27" s="223"/>
      <c r="HY27" s="223"/>
      <c r="HZ27" s="223"/>
      <c r="IA27" s="223"/>
      <c r="IB27" s="236"/>
      <c r="IC27" s="223"/>
      <c r="ID27" s="223"/>
      <c r="IE27" s="223"/>
      <c r="IF27" s="223"/>
      <c r="IG27" s="223"/>
      <c r="IH27" s="223"/>
      <c r="II27" s="241"/>
      <c r="IJ27" s="234"/>
      <c r="IK27" s="234"/>
      <c r="IL27" s="217"/>
      <c r="IM27" s="222"/>
      <c r="IN27" s="222"/>
      <c r="IO27" s="217"/>
      <c r="IP27" s="222"/>
      <c r="IQ27" s="207"/>
      <c r="IR27" s="223"/>
      <c r="IS27" s="223"/>
      <c r="IT27" s="223"/>
      <c r="IU27" s="223"/>
      <c r="IV27" s="236"/>
      <c r="IW27" s="223"/>
      <c r="IX27" s="223"/>
      <c r="IY27" s="223"/>
      <c r="IZ27" s="223"/>
      <c r="JA27" s="223"/>
      <c r="JB27" s="223"/>
    </row>
    <row r="28" spans="1:262" s="216" customFormat="1" ht="13.5" customHeight="1">
      <c r="A28" s="148" t="s">
        <v>1374</v>
      </c>
      <c r="B28" s="138" t="str">
        <f>VLOOKUP(A28,info_parties!A$2:Z$200,5,FALSE)</f>
        <v>Your Party (Minna no Tō, YP)</v>
      </c>
      <c r="C28" s="204"/>
      <c r="E28" s="222"/>
      <c r="F28" s="217"/>
      <c r="G28" s="217"/>
      <c r="H28" s="185"/>
      <c r="I28" s="218"/>
      <c r="J28" s="252"/>
      <c r="K28" s="222"/>
      <c r="L28" s="217"/>
      <c r="M28" s="217"/>
      <c r="N28" s="185"/>
      <c r="O28" s="218"/>
      <c r="P28" s="221"/>
      <c r="Q28" s="222"/>
      <c r="R28" s="217"/>
      <c r="S28" s="217"/>
      <c r="T28" s="217"/>
      <c r="U28" s="217"/>
      <c r="V28" s="185"/>
      <c r="W28" s="204"/>
      <c r="Y28" s="193"/>
      <c r="Z28" s="218"/>
      <c r="AA28" s="218"/>
      <c r="AB28" s="185"/>
      <c r="AC28" s="217"/>
      <c r="AD28" s="218"/>
      <c r="AE28" s="193"/>
      <c r="AF28" s="219"/>
      <c r="AG28" s="218"/>
      <c r="AH28" s="185"/>
      <c r="AI28" s="220"/>
      <c r="AJ28" s="221"/>
      <c r="AK28" s="193"/>
      <c r="AL28" s="218"/>
      <c r="AM28" s="218"/>
      <c r="AN28" s="185"/>
      <c r="AO28" s="220"/>
      <c r="AQ28" s="204"/>
      <c r="AS28" s="222"/>
      <c r="AT28" s="218"/>
      <c r="AU28" s="218"/>
      <c r="AV28" s="240"/>
      <c r="AW28" s="218"/>
      <c r="AX28" s="217"/>
      <c r="AY28" s="222"/>
      <c r="AZ28" s="218"/>
      <c r="BA28" s="218"/>
      <c r="BB28" s="224"/>
      <c r="BC28" s="218"/>
      <c r="BD28" s="218"/>
      <c r="BE28" s="222"/>
      <c r="BF28" s="218"/>
      <c r="BG28" s="218"/>
      <c r="BI28" s="218"/>
      <c r="BJ28" s="218"/>
      <c r="BK28" s="204"/>
      <c r="BM28" s="185"/>
      <c r="BN28" s="218"/>
      <c r="BO28" s="218"/>
      <c r="BP28" s="185"/>
      <c r="BQ28" s="217"/>
      <c r="BR28" s="217"/>
      <c r="BS28" s="185"/>
      <c r="BT28" s="185"/>
      <c r="BU28" s="218"/>
      <c r="BV28" s="185"/>
      <c r="BW28" s="218"/>
      <c r="BX28" s="218"/>
      <c r="BY28" s="185"/>
      <c r="BZ28" s="218"/>
      <c r="CA28" s="218"/>
      <c r="CC28" s="218"/>
      <c r="CD28" s="218"/>
      <c r="CE28" s="222"/>
      <c r="CG28" s="193"/>
      <c r="CH28" s="218"/>
      <c r="CI28" s="218"/>
      <c r="CJ28" s="185"/>
      <c r="CK28" s="217"/>
      <c r="CL28" s="237"/>
      <c r="CM28" s="193"/>
      <c r="CN28" s="218"/>
      <c r="CO28" s="218"/>
      <c r="CP28" s="224"/>
      <c r="CQ28" s="218"/>
      <c r="CR28" s="218"/>
      <c r="CS28" s="193"/>
      <c r="CT28" s="218"/>
      <c r="CU28" s="218"/>
      <c r="CW28" s="218"/>
      <c r="CX28" s="218"/>
      <c r="CY28" s="204"/>
      <c r="DA28" s="193">
        <v>3005199</v>
      </c>
      <c r="DB28" s="226">
        <f>DA28/70370255</f>
        <v>4.2705529488275974E-2</v>
      </c>
      <c r="DC28" s="218">
        <v>4.2999999999999997E-2</v>
      </c>
      <c r="DD28" s="185">
        <v>5</v>
      </c>
      <c r="DE28" s="220">
        <f>DD28/480</f>
        <v>1.0416666666666666E-2</v>
      </c>
      <c r="DF28" s="217">
        <f>5*(1/480)</f>
        <v>1.0416666666666666E-2</v>
      </c>
      <c r="DG28" s="193">
        <v>615244</v>
      </c>
      <c r="DH28" s="218">
        <v>8.7167661636844002E-3</v>
      </c>
      <c r="DI28" s="233">
        <v>8.9999999999999993E-3</v>
      </c>
      <c r="DJ28" s="185">
        <v>2</v>
      </c>
      <c r="DK28" s="220">
        <f>DJ28/300</f>
        <v>6.6666666666666671E-3</v>
      </c>
      <c r="DL28" s="185">
        <v>2</v>
      </c>
      <c r="DM28" s="193">
        <v>3005199</v>
      </c>
      <c r="DN28" s="226">
        <f>DM28/70370255</f>
        <v>4.2705529488275974E-2</v>
      </c>
      <c r="DO28" s="218">
        <v>4.2999999999999997E-2</v>
      </c>
      <c r="DP28" s="185">
        <v>3</v>
      </c>
      <c r="DQ28" s="220">
        <f>DP28/180</f>
        <v>1.6666666666666666E-2</v>
      </c>
      <c r="DR28" s="185">
        <v>3</v>
      </c>
      <c r="DS28" s="204"/>
      <c r="DU28" s="222" t="s">
        <v>424</v>
      </c>
      <c r="DV28" s="218">
        <v>8.6999999999999994E-2</v>
      </c>
      <c r="DW28" s="254">
        <f>DV28-DB28</f>
        <v>4.429447051172402E-2</v>
      </c>
      <c r="DX28" s="223">
        <f>ED28+EJ28</f>
        <v>18</v>
      </c>
      <c r="DY28" s="217">
        <f>DX28/480</f>
        <v>3.7499999999999999E-2</v>
      </c>
      <c r="DZ28" s="254">
        <f>DY28-DE28</f>
        <v>2.7083333333333334E-2</v>
      </c>
      <c r="EA28" s="222" t="s">
        <v>403</v>
      </c>
      <c r="EB28" s="217">
        <v>4.7E-2</v>
      </c>
      <c r="EC28" s="254">
        <f t="shared" ref="EC28:EC30" si="9">EB28-DH28</f>
        <v>3.82832338363156E-2</v>
      </c>
      <c r="ED28" s="216" t="s">
        <v>415</v>
      </c>
      <c r="EE28" s="220">
        <v>1.3000000000000001E-2</v>
      </c>
      <c r="EF28" s="221">
        <v>2</v>
      </c>
      <c r="EG28" s="222" t="s">
        <v>424</v>
      </c>
      <c r="EH28" s="218">
        <v>8.6999999999999994E-2</v>
      </c>
      <c r="EI28" s="254">
        <f>EH28-DN28</f>
        <v>4.429447051172402E-2</v>
      </c>
      <c r="EJ28" s="216" t="s">
        <v>416</v>
      </c>
      <c r="EK28" s="218">
        <v>7.8E-2</v>
      </c>
      <c r="EL28" s="166">
        <v>11</v>
      </c>
      <c r="EV28" s="220"/>
      <c r="EY28" s="220"/>
      <c r="FB28" s="220"/>
      <c r="FC28" s="220"/>
      <c r="FE28" s="220"/>
      <c r="FG28" s="229"/>
      <c r="FI28" s="168"/>
      <c r="FJ28" s="217"/>
      <c r="FK28" s="217"/>
      <c r="FL28" s="223"/>
      <c r="FM28" s="217"/>
      <c r="FN28" s="217"/>
      <c r="FO28" s="222"/>
      <c r="FP28" s="218"/>
      <c r="FQ28" s="218"/>
      <c r="FT28" s="221"/>
      <c r="FU28" s="222"/>
      <c r="FV28" s="218"/>
      <c r="FW28" s="218"/>
      <c r="FY28" s="218"/>
      <c r="FZ28" s="218"/>
      <c r="GA28" s="204"/>
      <c r="GC28" s="223"/>
      <c r="GD28" s="217"/>
      <c r="GE28" s="223"/>
      <c r="GF28" s="223"/>
      <c r="GG28" s="217"/>
      <c r="GH28" s="223"/>
      <c r="GI28" s="230"/>
      <c r="GN28" s="221"/>
      <c r="GU28" s="204"/>
      <c r="GW28" s="223"/>
      <c r="GX28" s="217"/>
      <c r="GY28" s="223"/>
      <c r="GZ28" s="223"/>
      <c r="HA28" s="217"/>
      <c r="HB28" s="223"/>
      <c r="HC28" s="230"/>
      <c r="HH28" s="221"/>
      <c r="HO28" s="204"/>
      <c r="HQ28" s="223"/>
      <c r="HR28" s="217"/>
      <c r="HS28" s="223"/>
      <c r="HT28" s="223"/>
      <c r="HU28" s="217"/>
      <c r="HV28" s="223"/>
      <c r="HW28" s="230"/>
      <c r="IB28" s="221"/>
      <c r="II28" s="204"/>
      <c r="IK28" s="223"/>
      <c r="IL28" s="217"/>
      <c r="IM28" s="223"/>
      <c r="IN28" s="223"/>
      <c r="IO28" s="217"/>
      <c r="IP28" s="223"/>
      <c r="IQ28" s="230"/>
      <c r="IV28" s="221"/>
    </row>
    <row r="29" spans="1:262" s="216" customFormat="1" ht="13.5" customHeight="1">
      <c r="A29" s="215" t="s">
        <v>1350</v>
      </c>
      <c r="B29" s="138" t="str">
        <f>VLOOKUP(A29,info_parties!A$2:Z$200,5,FALSE)</f>
        <v>People's New Party (Kokumin Shintō, PNP)</v>
      </c>
      <c r="H29" s="185"/>
      <c r="J29" s="252"/>
      <c r="N29" s="185"/>
      <c r="P29" s="221"/>
      <c r="V29" s="185"/>
      <c r="W29" s="204"/>
      <c r="Y29" s="193"/>
      <c r="AB29" s="185"/>
      <c r="AC29" s="217"/>
      <c r="AE29" s="193"/>
      <c r="AF29" s="219"/>
      <c r="AH29" s="185"/>
      <c r="AI29" s="220"/>
      <c r="AK29" s="193"/>
      <c r="AN29" s="185"/>
      <c r="AO29" s="220"/>
      <c r="AX29" s="217"/>
      <c r="BA29" s="218"/>
      <c r="BC29" s="220"/>
      <c r="BI29" s="220"/>
      <c r="BM29" s="193"/>
      <c r="BP29" s="185"/>
      <c r="BS29" s="193"/>
      <c r="BT29" s="185"/>
      <c r="BV29" s="185"/>
      <c r="BY29" s="193"/>
      <c r="CG29" s="193">
        <v>1183073</v>
      </c>
      <c r="CH29" s="218">
        <v>1.7000000000000001E-2</v>
      </c>
      <c r="CI29" s="216">
        <v>1.7000000000000001E-2</v>
      </c>
      <c r="CJ29" s="185">
        <v>4</v>
      </c>
      <c r="CK29" s="218">
        <v>8.0000000000000002E-3</v>
      </c>
      <c r="CL29" s="217">
        <f>4*(1/480)</f>
        <v>8.3333333333333332E-3</v>
      </c>
      <c r="CM29" s="193">
        <v>432679</v>
      </c>
      <c r="CN29" s="220">
        <v>6.0000000000000001E-3</v>
      </c>
      <c r="CP29" s="216">
        <v>2</v>
      </c>
      <c r="CQ29" s="220">
        <f>CP29/300</f>
        <v>6.6666666666666671E-3</v>
      </c>
      <c r="CS29" s="193">
        <v>1183073</v>
      </c>
      <c r="CT29" s="216">
        <v>1.7000000000000001E-2</v>
      </c>
      <c r="CU29" s="216">
        <v>1.7000000000000001E-2</v>
      </c>
      <c r="CV29" s="216">
        <v>2</v>
      </c>
      <c r="CW29" s="220">
        <f>CV29/180</f>
        <v>1.1111111111111112E-2</v>
      </c>
      <c r="DA29" s="193">
        <v>1219767</v>
      </c>
      <c r="DB29" s="226">
        <f>DA29/70370255</f>
        <v>1.7333559470546184E-2</v>
      </c>
      <c r="DC29" s="218">
        <v>0</v>
      </c>
      <c r="DD29" s="185">
        <v>3</v>
      </c>
      <c r="DE29" s="220">
        <f>DD29/480</f>
        <v>6.2500000000000003E-3</v>
      </c>
      <c r="DF29" s="217">
        <f>-1*(1/480)</f>
        <v>-2.0833333333333333E-3</v>
      </c>
      <c r="DG29" s="193">
        <v>730570</v>
      </c>
      <c r="DH29" s="218">
        <v>1.0350702901942828E-2</v>
      </c>
      <c r="DI29" s="233">
        <v>4.0000000000000001E-3</v>
      </c>
      <c r="DJ29" s="185">
        <v>3</v>
      </c>
      <c r="DK29" s="220">
        <f>DJ29/300</f>
        <v>0.01</v>
      </c>
      <c r="DL29" s="185">
        <v>1</v>
      </c>
      <c r="DM29" s="193">
        <v>1219767</v>
      </c>
      <c r="DN29" s="226">
        <f>DM29/70370255</f>
        <v>1.7333559470546184E-2</v>
      </c>
      <c r="DO29" s="218">
        <v>0</v>
      </c>
      <c r="DP29" s="185">
        <v>0</v>
      </c>
      <c r="DQ29" s="220">
        <f>DP29/180</f>
        <v>0</v>
      </c>
      <c r="DR29" s="185">
        <v>-2</v>
      </c>
      <c r="DS29" s="204"/>
      <c r="DU29" s="222" t="s">
        <v>425</v>
      </c>
      <c r="DV29" s="218">
        <v>1E-3</v>
      </c>
      <c r="DW29" s="254">
        <f>DV29-DB29</f>
        <v>-1.6333559470546183E-2</v>
      </c>
      <c r="DX29" s="223">
        <f>ED29+EJ29</f>
        <v>1</v>
      </c>
      <c r="DY29" s="217">
        <f>DX29/480</f>
        <v>2.0833333333333333E-3</v>
      </c>
      <c r="DZ29" s="254">
        <f>DY29-DE29</f>
        <v>-4.1666666666666675E-3</v>
      </c>
      <c r="EA29" s="222" t="s">
        <v>404</v>
      </c>
      <c r="EB29" s="217">
        <v>2E-3</v>
      </c>
      <c r="EC29" s="254">
        <f t="shared" si="9"/>
        <v>-8.3507029019428275E-3</v>
      </c>
      <c r="ED29" s="216" t="s">
        <v>411</v>
      </c>
      <c r="EE29" s="220">
        <v>3.0000000000000001E-3</v>
      </c>
      <c r="EF29" s="221">
        <v>-2</v>
      </c>
      <c r="EG29" s="222" t="s">
        <v>425</v>
      </c>
      <c r="EH29" s="218">
        <v>1E-3</v>
      </c>
      <c r="EI29" s="254">
        <f>EH29-DN29</f>
        <v>-1.6333559470546183E-2</v>
      </c>
      <c r="EJ29" s="216" t="s">
        <v>413</v>
      </c>
      <c r="EK29" s="218">
        <v>0</v>
      </c>
      <c r="EL29" s="166">
        <v>0</v>
      </c>
      <c r="EV29" s="220"/>
      <c r="EY29" s="220"/>
      <c r="FB29" s="220"/>
      <c r="FC29" s="220"/>
      <c r="FE29" s="220"/>
      <c r="FG29" s="229"/>
      <c r="FI29" s="168"/>
      <c r="FJ29" s="217"/>
      <c r="FK29" s="217"/>
      <c r="FL29" s="223"/>
      <c r="FM29" s="217"/>
      <c r="FN29" s="217"/>
      <c r="FO29" s="222"/>
      <c r="FP29" s="218"/>
      <c r="FQ29" s="218"/>
      <c r="FT29" s="221"/>
      <c r="FU29" s="222"/>
      <c r="FV29" s="218"/>
      <c r="FW29" s="218"/>
      <c r="FY29" s="218"/>
      <c r="FZ29" s="218"/>
      <c r="GA29" s="241"/>
      <c r="GB29" s="234"/>
      <c r="GC29" s="234"/>
      <c r="GD29" s="217"/>
      <c r="GE29" s="223"/>
      <c r="GF29" s="235"/>
      <c r="GG29" s="217"/>
      <c r="GH29" s="223"/>
      <c r="GI29" s="207"/>
      <c r="GJ29" s="223"/>
      <c r="GK29" s="223"/>
      <c r="GL29" s="223"/>
      <c r="GM29" s="223"/>
      <c r="GN29" s="236"/>
      <c r="GO29" s="223"/>
      <c r="GP29" s="223"/>
      <c r="GQ29" s="223"/>
      <c r="GR29" s="223"/>
      <c r="GS29" s="223"/>
      <c r="GT29" s="223"/>
      <c r="GU29" s="241"/>
      <c r="GV29" s="234"/>
      <c r="GW29" s="234"/>
      <c r="GX29" s="217"/>
      <c r="GY29" s="223"/>
      <c r="GZ29" s="235"/>
      <c r="HA29" s="217"/>
      <c r="HB29" s="223"/>
      <c r="HC29" s="207"/>
      <c r="HD29" s="223"/>
      <c r="HE29" s="223"/>
      <c r="HF29" s="223"/>
      <c r="HG29" s="223"/>
      <c r="HH29" s="236"/>
      <c r="HI29" s="223"/>
      <c r="HJ29" s="223"/>
      <c r="HK29" s="223"/>
      <c r="HL29" s="223"/>
      <c r="HM29" s="223"/>
      <c r="HN29" s="223"/>
      <c r="HO29" s="241"/>
      <c r="HP29" s="234"/>
      <c r="HQ29" s="234"/>
      <c r="HR29" s="217"/>
      <c r="HS29" s="223"/>
      <c r="HT29" s="235"/>
      <c r="HU29" s="217"/>
      <c r="HV29" s="223"/>
      <c r="HW29" s="207"/>
      <c r="HX29" s="223"/>
      <c r="HY29" s="223"/>
      <c r="HZ29" s="223"/>
      <c r="IA29" s="223"/>
      <c r="IB29" s="236"/>
      <c r="IC29" s="223"/>
      <c r="ID29" s="223"/>
      <c r="IE29" s="223"/>
      <c r="IF29" s="223"/>
      <c r="IG29" s="223"/>
      <c r="IH29" s="223"/>
      <c r="II29" s="241"/>
      <c r="IJ29" s="234"/>
      <c r="IK29" s="234"/>
      <c r="IL29" s="217"/>
      <c r="IM29" s="223"/>
      <c r="IN29" s="235"/>
      <c r="IO29" s="217"/>
      <c r="IP29" s="223"/>
      <c r="IQ29" s="207"/>
      <c r="IR29" s="223"/>
      <c r="IS29" s="223"/>
      <c r="IT29" s="223"/>
      <c r="IU29" s="223"/>
      <c r="IV29" s="236"/>
      <c r="IW29" s="223"/>
      <c r="IX29" s="223"/>
      <c r="IY29" s="223"/>
      <c r="IZ29" s="223"/>
      <c r="JA29" s="223"/>
      <c r="JB29" s="223"/>
    </row>
    <row r="30" spans="1:262" s="216" customFormat="1" ht="13.5" customHeight="1">
      <c r="A30" s="215" t="s">
        <v>1373</v>
      </c>
      <c r="B30" s="138" t="str">
        <f>VLOOKUP(A30,info_parties!A$2:Z$200,5,FALSE)</f>
        <v>New Party Nippon (Shintō Nippon, NPN)</v>
      </c>
      <c r="H30" s="185"/>
      <c r="J30" s="252"/>
      <c r="N30" s="185"/>
      <c r="P30" s="221"/>
      <c r="V30" s="185"/>
      <c r="W30" s="204"/>
      <c r="Y30" s="193"/>
      <c r="AB30" s="185"/>
      <c r="AC30" s="217"/>
      <c r="AE30" s="193"/>
      <c r="AF30" s="219"/>
      <c r="AH30" s="185"/>
      <c r="AI30" s="220"/>
      <c r="AK30" s="193"/>
      <c r="AN30" s="185"/>
      <c r="AO30" s="220"/>
      <c r="AX30" s="217"/>
      <c r="BA30" s="218"/>
      <c r="BC30" s="220"/>
      <c r="BI30" s="220"/>
      <c r="BM30" s="193"/>
      <c r="BP30" s="185"/>
      <c r="BS30" s="193"/>
      <c r="BT30" s="185"/>
      <c r="BV30" s="185"/>
      <c r="BY30" s="193"/>
      <c r="CG30" s="193">
        <v>1643506</v>
      </c>
      <c r="CH30" s="218">
        <v>2.4E-2</v>
      </c>
      <c r="CI30" s="216">
        <v>2.4E-2</v>
      </c>
      <c r="CJ30" s="185">
        <v>1</v>
      </c>
      <c r="CK30" s="218">
        <v>2E-3</v>
      </c>
      <c r="CL30" s="217">
        <f>1*(1/480)</f>
        <v>2.0833333333333333E-3</v>
      </c>
      <c r="CM30" s="193">
        <v>137172</v>
      </c>
      <c r="CN30" s="220">
        <v>2E-3</v>
      </c>
      <c r="CP30" s="216">
        <v>0</v>
      </c>
      <c r="CQ30" s="220">
        <f>CP30/300</f>
        <v>0</v>
      </c>
      <c r="CS30" s="193">
        <v>1643506</v>
      </c>
      <c r="CT30" s="216">
        <v>2.4E-2</v>
      </c>
      <c r="CU30" s="216">
        <v>2.4E-2</v>
      </c>
      <c r="CV30" s="216">
        <v>1</v>
      </c>
      <c r="CW30" s="220">
        <f>CV30/180</f>
        <v>5.5555555555555558E-3</v>
      </c>
      <c r="DA30" s="193">
        <v>528171</v>
      </c>
      <c r="DB30" s="226">
        <f>DA30/70370255</f>
        <v>7.5056001999708544E-3</v>
      </c>
      <c r="DC30" s="218">
        <v>-1.7000000000000001E-2</v>
      </c>
      <c r="DD30" s="185">
        <v>1</v>
      </c>
      <c r="DE30" s="220">
        <f>DD30/480</f>
        <v>2.0833333333333333E-3</v>
      </c>
      <c r="DF30" s="217">
        <f>0*(1/480)</f>
        <v>0</v>
      </c>
      <c r="DG30" s="193">
        <v>220223</v>
      </c>
      <c r="DH30" s="218">
        <v>3.1201155880676121E-3</v>
      </c>
      <c r="DI30" s="233">
        <v>1E-3</v>
      </c>
      <c r="DJ30" s="185">
        <v>1</v>
      </c>
      <c r="DK30" s="220">
        <f>DJ30/300</f>
        <v>3.3333333333333335E-3</v>
      </c>
      <c r="DL30" s="185">
        <v>1</v>
      </c>
      <c r="DM30" s="193">
        <v>528171</v>
      </c>
      <c r="DN30" s="226">
        <f>DM30/70370255</f>
        <v>7.5056001999708544E-3</v>
      </c>
      <c r="DO30" s="218">
        <v>-1.7000000000000001E-2</v>
      </c>
      <c r="DP30" s="185">
        <v>0</v>
      </c>
      <c r="DQ30" s="220">
        <f>DP30/180</f>
        <v>0</v>
      </c>
      <c r="DR30" s="185">
        <v>-1</v>
      </c>
      <c r="DS30" s="138" t="s">
        <v>1746</v>
      </c>
      <c r="DU30" s="222" t="s">
        <v>426</v>
      </c>
      <c r="DV30" s="218">
        <v>6.0000000000000001E-3</v>
      </c>
      <c r="DW30" s="254">
        <f>DV30-DB30</f>
        <v>-1.5056001999708543E-3</v>
      </c>
      <c r="DX30" s="223">
        <f>ED30+EJ30</f>
        <v>1</v>
      </c>
      <c r="DY30" s="217">
        <f>DX30/480</f>
        <v>2.0833333333333333E-3</v>
      </c>
      <c r="DZ30" s="257">
        <f>DY30-DE30</f>
        <v>0</v>
      </c>
      <c r="EA30" s="222" t="s">
        <v>405</v>
      </c>
      <c r="EB30" s="217">
        <v>5.0000000000000001E-3</v>
      </c>
      <c r="EC30" s="254">
        <f t="shared" si="9"/>
        <v>1.879884411932388E-3</v>
      </c>
      <c r="ED30" s="216" t="s">
        <v>413</v>
      </c>
      <c r="EE30" s="220">
        <v>0</v>
      </c>
      <c r="EF30" s="221">
        <v>0</v>
      </c>
      <c r="EG30" s="222" t="s">
        <v>426</v>
      </c>
      <c r="EH30" s="218">
        <v>6.0000000000000001E-3</v>
      </c>
      <c r="EI30" s="254">
        <f>EH30-DN30</f>
        <v>-1.5056001999708543E-3</v>
      </c>
      <c r="EJ30" s="216" t="s">
        <v>411</v>
      </c>
      <c r="EK30" s="218">
        <v>6.0000000000000001E-3</v>
      </c>
      <c r="EL30" s="166">
        <v>0</v>
      </c>
      <c r="EV30" s="220"/>
      <c r="EY30" s="220"/>
      <c r="FB30" s="220"/>
      <c r="FC30" s="220"/>
      <c r="FE30" s="220"/>
      <c r="FG30" s="229"/>
      <c r="FI30" s="258"/>
      <c r="FJ30" s="217"/>
      <c r="FK30" s="217"/>
      <c r="FL30" s="223"/>
      <c r="FM30" s="217"/>
      <c r="FN30" s="217"/>
      <c r="FO30" s="222"/>
      <c r="FP30" s="218"/>
      <c r="FQ30" s="218"/>
      <c r="FT30" s="221"/>
      <c r="FU30" s="222"/>
      <c r="FV30" s="218"/>
      <c r="FW30" s="218"/>
      <c r="FY30" s="218"/>
      <c r="FZ30" s="218"/>
      <c r="GA30" s="241"/>
      <c r="GB30" s="234"/>
      <c r="GC30" s="234"/>
      <c r="GD30" s="217"/>
      <c r="GE30" s="223"/>
      <c r="GF30" s="235"/>
      <c r="GG30" s="217"/>
      <c r="GH30" s="223"/>
      <c r="GI30" s="207"/>
      <c r="GJ30" s="223"/>
      <c r="GK30" s="223"/>
      <c r="GL30" s="223"/>
      <c r="GM30" s="223"/>
      <c r="GN30" s="236"/>
      <c r="GO30" s="223"/>
      <c r="GP30" s="223"/>
      <c r="GQ30" s="223"/>
      <c r="GR30" s="223"/>
      <c r="GS30" s="223"/>
      <c r="GT30" s="223"/>
      <c r="GU30" s="241"/>
      <c r="GV30" s="234"/>
      <c r="GW30" s="234"/>
      <c r="GX30" s="217"/>
      <c r="GY30" s="223"/>
      <c r="GZ30" s="235"/>
      <c r="HA30" s="217"/>
      <c r="HB30" s="223"/>
      <c r="HC30" s="207"/>
      <c r="HD30" s="223"/>
      <c r="HE30" s="223"/>
      <c r="HF30" s="223"/>
      <c r="HG30" s="223"/>
      <c r="HH30" s="236"/>
      <c r="HI30" s="223"/>
      <c r="HJ30" s="223"/>
      <c r="HK30" s="223"/>
      <c r="HL30" s="223"/>
      <c r="HM30" s="223"/>
      <c r="HN30" s="223"/>
      <c r="HO30" s="241"/>
      <c r="HP30" s="234"/>
      <c r="HQ30" s="234"/>
      <c r="HR30" s="217"/>
      <c r="HS30" s="223"/>
      <c r="HT30" s="235"/>
      <c r="HU30" s="217"/>
      <c r="HV30" s="223"/>
      <c r="HW30" s="207"/>
      <c r="HX30" s="223"/>
      <c r="HY30" s="223"/>
      <c r="HZ30" s="223"/>
      <c r="IA30" s="223"/>
      <c r="IB30" s="236"/>
      <c r="IC30" s="223"/>
      <c r="ID30" s="223"/>
      <c r="IE30" s="223"/>
      <c r="IF30" s="223"/>
      <c r="IG30" s="223"/>
      <c r="IH30" s="223"/>
      <c r="II30" s="241"/>
      <c r="IJ30" s="234"/>
      <c r="IK30" s="234"/>
      <c r="IL30" s="217"/>
      <c r="IM30" s="223"/>
      <c r="IN30" s="235"/>
      <c r="IO30" s="217"/>
      <c r="IP30" s="223"/>
      <c r="IQ30" s="207"/>
      <c r="IR30" s="223"/>
      <c r="IS30" s="223"/>
      <c r="IT30" s="223"/>
      <c r="IU30" s="223"/>
      <c r="IV30" s="236"/>
      <c r="IW30" s="223"/>
      <c r="IX30" s="223"/>
      <c r="IY30" s="223"/>
      <c r="IZ30" s="223"/>
      <c r="JA30" s="223"/>
      <c r="JB30" s="223"/>
    </row>
    <row r="31" spans="1:262" s="216" customFormat="1" ht="13.5" customHeight="1">
      <c r="A31" s="215" t="s">
        <v>1372</v>
      </c>
      <c r="B31" s="138" t="str">
        <f>VLOOKUP(A31,info_parties!A$2:Z$200,5,FALSE)</f>
        <v>Reform Club (Kaikaku-kurabu, RC)</v>
      </c>
      <c r="H31" s="185"/>
      <c r="J31" s="252"/>
      <c r="N31" s="185"/>
      <c r="P31" s="221"/>
      <c r="V31" s="185"/>
      <c r="W31" s="204"/>
      <c r="Y31" s="193"/>
      <c r="AB31" s="185"/>
      <c r="AC31" s="217"/>
      <c r="AE31" s="193"/>
      <c r="AF31" s="219"/>
      <c r="AH31" s="185"/>
      <c r="AI31" s="220"/>
      <c r="AK31" s="193"/>
      <c r="AN31" s="185"/>
      <c r="AO31" s="220"/>
      <c r="AX31" s="217"/>
      <c r="BA31" s="218"/>
      <c r="BC31" s="220"/>
      <c r="BI31" s="220"/>
      <c r="BM31" s="185"/>
      <c r="BP31" s="185"/>
      <c r="BS31" s="185"/>
      <c r="BT31" s="185"/>
      <c r="BV31" s="185"/>
      <c r="BY31" s="185"/>
      <c r="CG31" s="185"/>
      <c r="CH31" s="218"/>
      <c r="CJ31" s="185"/>
      <c r="CL31" s="237"/>
      <c r="CM31" s="185"/>
      <c r="CS31" s="185"/>
      <c r="DA31" s="193">
        <v>58141</v>
      </c>
      <c r="DB31" s="226">
        <f>DA31/70370255</f>
        <v>8.2621556508499219E-4</v>
      </c>
      <c r="DC31" s="220">
        <v>1E-3</v>
      </c>
      <c r="DD31" s="185">
        <v>0</v>
      </c>
      <c r="DE31" s="220">
        <v>0</v>
      </c>
      <c r="DF31" s="217">
        <f>0*(1/480)</f>
        <v>0</v>
      </c>
      <c r="DG31" s="193">
        <v>36650</v>
      </c>
      <c r="DH31" s="218">
        <v>5.1925655495873712E-4</v>
      </c>
      <c r="DI31" s="233">
        <v>0</v>
      </c>
      <c r="DJ31" s="216">
        <v>0</v>
      </c>
      <c r="DK31" s="220">
        <v>0</v>
      </c>
      <c r="DL31" s="216">
        <v>0</v>
      </c>
      <c r="DM31" s="193">
        <v>58141</v>
      </c>
      <c r="DN31" s="226">
        <f>DM31/70370255</f>
        <v>8.2621556508499219E-4</v>
      </c>
      <c r="DO31" s="220">
        <v>1E-3</v>
      </c>
      <c r="DP31" s="185">
        <v>0</v>
      </c>
      <c r="DQ31" s="220">
        <v>0</v>
      </c>
      <c r="DR31" s="216">
        <v>0</v>
      </c>
      <c r="DW31" s="255"/>
      <c r="DZ31" s="218"/>
      <c r="EC31" s="227"/>
      <c r="EE31" s="220"/>
      <c r="EI31" s="238"/>
      <c r="EL31" s="185"/>
      <c r="EV31" s="220"/>
      <c r="EY31" s="220"/>
      <c r="FB31" s="220"/>
      <c r="FC31" s="220"/>
      <c r="FE31" s="220"/>
      <c r="FG31" s="229"/>
      <c r="FI31" s="227"/>
      <c r="FJ31" s="217"/>
      <c r="FK31" s="217"/>
      <c r="FL31" s="223"/>
      <c r="FM31" s="217"/>
      <c r="FN31" s="217"/>
      <c r="FO31" s="222"/>
    </row>
    <row r="32" spans="1:262" s="216" customFormat="1" ht="13.5" customHeight="1" thickBot="1">
      <c r="A32" s="215" t="s">
        <v>1370</v>
      </c>
      <c r="B32" s="138" t="str">
        <f>VLOOKUP(A32,info_parties!A$2:Z$200,5,FALSE)</f>
        <v>Japan Restoration Party (Nippon Ishin no Kai, JRP)</v>
      </c>
      <c r="C32" s="204"/>
      <c r="E32" s="222"/>
      <c r="F32" s="217"/>
      <c r="G32" s="217"/>
      <c r="H32" s="185"/>
      <c r="I32" s="218"/>
      <c r="J32" s="252"/>
      <c r="K32" s="222"/>
      <c r="L32" s="217"/>
      <c r="M32" s="217"/>
      <c r="N32" s="185"/>
      <c r="O32" s="218"/>
      <c r="P32" s="221"/>
      <c r="Q32" s="222"/>
      <c r="R32" s="217"/>
      <c r="S32" s="217"/>
      <c r="T32" s="217"/>
      <c r="U32" s="217"/>
      <c r="V32" s="185"/>
      <c r="W32" s="204"/>
      <c r="Y32" s="193"/>
      <c r="Z32" s="218"/>
      <c r="AA32" s="217"/>
      <c r="AB32" s="185"/>
      <c r="AC32" s="217"/>
      <c r="AD32" s="217"/>
      <c r="AE32" s="193"/>
      <c r="AF32" s="219"/>
      <c r="AG32" s="218"/>
      <c r="AH32" s="185"/>
      <c r="AI32" s="220"/>
      <c r="AJ32" s="221"/>
      <c r="AK32" s="193"/>
      <c r="AL32" s="218"/>
      <c r="AM32" s="218"/>
      <c r="AN32" s="185"/>
      <c r="AO32" s="220"/>
      <c r="AQ32" s="204"/>
      <c r="AS32" s="222"/>
      <c r="AT32" s="218"/>
      <c r="AU32" s="218"/>
      <c r="AV32" s="223"/>
      <c r="AW32" s="218"/>
      <c r="AX32" s="217"/>
      <c r="AY32" s="222"/>
      <c r="AZ32" s="218"/>
      <c r="BA32" s="218"/>
      <c r="BB32" s="224"/>
      <c r="BC32" s="218"/>
      <c r="BD32" s="218"/>
      <c r="BE32" s="222"/>
      <c r="BF32" s="218"/>
      <c r="BG32" s="218"/>
      <c r="BI32" s="218"/>
      <c r="BJ32" s="218"/>
      <c r="BK32" s="204"/>
      <c r="BM32" s="193"/>
      <c r="BN32" s="218"/>
      <c r="BO32" s="218"/>
      <c r="BP32" s="185"/>
      <c r="BQ32" s="217"/>
      <c r="BR32" s="217"/>
      <c r="BS32" s="193"/>
      <c r="BT32" s="185"/>
      <c r="BU32" s="218"/>
      <c r="BV32" s="185"/>
      <c r="BW32" s="218"/>
      <c r="BX32" s="218"/>
      <c r="BY32" s="193"/>
      <c r="BZ32" s="218"/>
      <c r="CA32" s="218"/>
      <c r="CC32" s="218"/>
      <c r="CD32" s="218"/>
      <c r="CE32" s="222"/>
      <c r="CG32" s="193"/>
      <c r="CH32" s="218"/>
      <c r="CI32" s="218"/>
      <c r="CJ32" s="185"/>
      <c r="CK32" s="217"/>
      <c r="CL32" s="237"/>
      <c r="CM32" s="193"/>
      <c r="CN32" s="218"/>
      <c r="CO32" s="218"/>
      <c r="CP32" s="224"/>
      <c r="CQ32" s="220"/>
      <c r="CR32" s="218"/>
      <c r="CS32" s="193"/>
      <c r="CT32" s="218"/>
      <c r="CU32" s="218"/>
      <c r="CW32" s="220"/>
      <c r="CX32" s="218"/>
      <c r="CY32" s="204"/>
      <c r="DA32" s="185"/>
      <c r="DB32" s="218"/>
      <c r="DC32" s="218"/>
      <c r="DD32" s="185"/>
      <c r="DE32" s="217"/>
      <c r="DF32" s="237"/>
      <c r="DG32" s="185"/>
      <c r="DH32" s="218"/>
      <c r="DI32" s="185"/>
      <c r="DJ32" s="185"/>
      <c r="DK32" s="218"/>
      <c r="DL32" s="185"/>
      <c r="DM32" s="185"/>
      <c r="DN32" s="218"/>
      <c r="DO32" s="218"/>
      <c r="DP32" s="185"/>
      <c r="DQ32" s="218"/>
      <c r="DR32" s="185"/>
      <c r="DS32" s="204"/>
      <c r="DU32" s="222" t="s">
        <v>427</v>
      </c>
      <c r="DV32" s="218">
        <v>0.20399999999999999</v>
      </c>
      <c r="DW32" s="254">
        <f>DV32-DB32</f>
        <v>0.20399999999999999</v>
      </c>
      <c r="DX32" s="223">
        <f>ED32+EJ32</f>
        <v>54</v>
      </c>
      <c r="DY32" s="217">
        <f>DX32/480</f>
        <v>0.1125</v>
      </c>
      <c r="DZ32" s="254">
        <f>DY32-DE32</f>
        <v>0.1125</v>
      </c>
      <c r="EA32" s="222" t="s">
        <v>406</v>
      </c>
      <c r="EB32" s="217">
        <v>0.11599999999999999</v>
      </c>
      <c r="EC32" s="254">
        <f t="shared" ref="EC32:EC34" si="10">EB32-DH32</f>
        <v>0.11599999999999999</v>
      </c>
      <c r="ED32" s="216" t="s">
        <v>416</v>
      </c>
      <c r="EE32" s="220">
        <v>4.7E-2</v>
      </c>
      <c r="EF32" s="221">
        <v>14</v>
      </c>
      <c r="EG32" s="222" t="s">
        <v>427</v>
      </c>
      <c r="EH32" s="218">
        <v>0.20399999999999999</v>
      </c>
      <c r="EI32" s="254">
        <f>EH32-DN32</f>
        <v>0.20399999999999999</v>
      </c>
      <c r="EJ32" s="216" t="s">
        <v>432</v>
      </c>
      <c r="EK32" s="218">
        <v>0.222</v>
      </c>
      <c r="EL32" s="166">
        <v>40</v>
      </c>
      <c r="EV32" s="220"/>
      <c r="EY32" s="220"/>
      <c r="FB32" s="220"/>
      <c r="FC32" s="220"/>
      <c r="FE32" s="220"/>
      <c r="FG32" s="229"/>
      <c r="FI32" s="258"/>
      <c r="FJ32" s="217"/>
      <c r="FK32" s="217"/>
      <c r="FL32" s="223"/>
      <c r="FM32" s="217"/>
      <c r="FN32" s="217"/>
      <c r="FO32" s="222"/>
      <c r="FP32" s="218"/>
      <c r="FQ32" s="218"/>
      <c r="FT32" s="221"/>
      <c r="FU32" s="222"/>
      <c r="FV32" s="218"/>
      <c r="FW32" s="218"/>
      <c r="FY32" s="218"/>
      <c r="FZ32" s="218"/>
      <c r="GA32" s="241"/>
      <c r="GB32" s="234"/>
      <c r="GC32" s="234"/>
      <c r="GD32" s="217"/>
      <c r="GE32" s="223"/>
      <c r="GF32" s="235"/>
      <c r="GG32" s="217"/>
      <c r="GH32" s="223"/>
      <c r="GI32" s="207"/>
      <c r="GJ32" s="223"/>
      <c r="GK32" s="223"/>
      <c r="GL32" s="223"/>
      <c r="GM32" s="223"/>
      <c r="GN32" s="236"/>
      <c r="GO32" s="223"/>
      <c r="GP32" s="223"/>
      <c r="GQ32" s="223"/>
      <c r="GR32" s="223"/>
      <c r="GS32" s="223"/>
      <c r="GT32" s="223"/>
      <c r="GU32" s="241"/>
      <c r="GV32" s="234"/>
      <c r="GW32" s="234"/>
      <c r="GX32" s="217"/>
      <c r="GY32" s="223"/>
      <c r="GZ32" s="235"/>
      <c r="HA32" s="217"/>
      <c r="HB32" s="223"/>
      <c r="HC32" s="207"/>
      <c r="HD32" s="223"/>
      <c r="HE32" s="223"/>
      <c r="HF32" s="223"/>
      <c r="HG32" s="223"/>
      <c r="HH32" s="236"/>
      <c r="HI32" s="223"/>
      <c r="HJ32" s="223"/>
      <c r="HK32" s="223"/>
      <c r="HL32" s="223"/>
      <c r="HM32" s="223"/>
      <c r="HN32" s="223"/>
      <c r="HO32" s="241"/>
      <c r="HP32" s="234"/>
      <c r="HQ32" s="234"/>
      <c r="HR32" s="217"/>
      <c r="HS32" s="223"/>
      <c r="HT32" s="235"/>
      <c r="HU32" s="217"/>
      <c r="HV32" s="223"/>
      <c r="HW32" s="207"/>
      <c r="HX32" s="223"/>
      <c r="HY32" s="223"/>
      <c r="HZ32" s="223"/>
      <c r="IA32" s="223"/>
      <c r="IB32" s="236"/>
      <c r="IC32" s="223"/>
      <c r="ID32" s="223"/>
      <c r="IE32" s="223"/>
      <c r="IF32" s="223"/>
      <c r="IG32" s="223"/>
      <c r="IH32" s="223"/>
      <c r="II32" s="241"/>
      <c r="IJ32" s="234"/>
      <c r="IK32" s="234"/>
      <c r="IL32" s="217"/>
      <c r="IM32" s="223"/>
      <c r="IN32" s="235"/>
      <c r="IO32" s="217"/>
      <c r="IP32" s="223"/>
      <c r="IQ32" s="207"/>
      <c r="IR32" s="223"/>
      <c r="IS32" s="223"/>
      <c r="IT32" s="223"/>
      <c r="IU32" s="223"/>
      <c r="IV32" s="236"/>
      <c r="IW32" s="223"/>
      <c r="IX32" s="223"/>
      <c r="IY32" s="223"/>
      <c r="IZ32" s="223"/>
      <c r="JA32" s="223"/>
      <c r="JB32" s="223"/>
    </row>
    <row r="33" spans="1:262" s="216" customFormat="1" ht="13.5" customHeight="1">
      <c r="A33" s="215" t="s">
        <v>1933</v>
      </c>
      <c r="B33" s="138" t="s">
        <v>1930</v>
      </c>
      <c r="C33" s="204"/>
      <c r="E33" s="222"/>
      <c r="F33" s="217"/>
      <c r="G33" s="217"/>
      <c r="H33" s="185"/>
      <c r="I33" s="218"/>
      <c r="J33" s="252"/>
      <c r="K33" s="222"/>
      <c r="L33" s="217"/>
      <c r="M33" s="217"/>
      <c r="N33" s="185"/>
      <c r="O33" s="218"/>
      <c r="P33" s="221"/>
      <c r="Q33" s="222"/>
      <c r="R33" s="217"/>
      <c r="S33" s="217"/>
      <c r="T33" s="217"/>
      <c r="U33" s="217"/>
      <c r="V33" s="185"/>
      <c r="W33" s="204"/>
      <c r="Y33" s="193"/>
      <c r="Z33" s="218"/>
      <c r="AA33" s="217"/>
      <c r="AB33" s="185"/>
      <c r="AC33" s="217"/>
      <c r="AD33" s="217"/>
      <c r="AE33" s="193"/>
      <c r="AF33" s="219"/>
      <c r="AG33" s="218"/>
      <c r="AH33" s="185"/>
      <c r="AI33" s="220"/>
      <c r="AJ33" s="221"/>
      <c r="AK33" s="193"/>
      <c r="AL33" s="218"/>
      <c r="AM33" s="218"/>
      <c r="AN33" s="185"/>
      <c r="AO33" s="220"/>
      <c r="AQ33" s="204"/>
      <c r="AS33" s="222"/>
      <c r="AT33" s="218"/>
      <c r="AU33" s="218"/>
      <c r="AV33" s="223"/>
      <c r="AW33" s="218"/>
      <c r="AX33" s="217"/>
      <c r="AY33" s="222"/>
      <c r="AZ33" s="218"/>
      <c r="BA33" s="218"/>
      <c r="BB33" s="224"/>
      <c r="BC33" s="218"/>
      <c r="BD33" s="218"/>
      <c r="BE33" s="222"/>
      <c r="BF33" s="218"/>
      <c r="BG33" s="218"/>
      <c r="BI33" s="218"/>
      <c r="BJ33" s="218"/>
      <c r="BK33" s="204"/>
      <c r="BM33" s="193"/>
      <c r="BN33" s="218"/>
      <c r="BO33" s="218"/>
      <c r="BP33" s="185"/>
      <c r="BQ33" s="217"/>
      <c r="BR33" s="217"/>
      <c r="BS33" s="193"/>
      <c r="BT33" s="185"/>
      <c r="BU33" s="218"/>
      <c r="BV33" s="185"/>
      <c r="BW33" s="218"/>
      <c r="BX33" s="218"/>
      <c r="BY33" s="193"/>
      <c r="BZ33" s="218"/>
      <c r="CA33" s="218"/>
      <c r="CC33" s="218"/>
      <c r="CD33" s="218"/>
      <c r="CE33" s="222"/>
      <c r="CG33" s="193"/>
      <c r="CH33" s="218"/>
      <c r="CI33" s="218"/>
      <c r="CJ33" s="185"/>
      <c r="CK33" s="217"/>
      <c r="CL33" s="237"/>
      <c r="CM33" s="193"/>
      <c r="CN33" s="218"/>
      <c r="CO33" s="218"/>
      <c r="CP33" s="224"/>
      <c r="CQ33" s="220"/>
      <c r="CR33" s="218"/>
      <c r="CS33" s="193"/>
      <c r="CT33" s="218"/>
      <c r="CU33" s="218"/>
      <c r="CW33" s="220"/>
      <c r="CX33" s="218"/>
      <c r="CY33" s="204"/>
      <c r="DA33" s="185"/>
      <c r="DB33" s="218"/>
      <c r="DC33" s="218"/>
      <c r="DD33" s="185"/>
      <c r="DE33" s="217"/>
      <c r="DF33" s="237"/>
      <c r="DG33" s="185"/>
      <c r="DH33" s="218"/>
      <c r="DI33" s="185"/>
      <c r="DJ33" s="185"/>
      <c r="DK33" s="218"/>
      <c r="DL33" s="185"/>
      <c r="DM33" s="185"/>
      <c r="DN33" s="218"/>
      <c r="DO33" s="218"/>
      <c r="DP33" s="185"/>
      <c r="DQ33" s="218"/>
      <c r="DR33" s="185"/>
      <c r="DS33" s="204"/>
      <c r="DU33" s="222"/>
      <c r="DV33" s="218"/>
      <c r="DW33" s="254"/>
      <c r="DX33" s="223"/>
      <c r="DY33" s="217"/>
      <c r="DZ33" s="254"/>
      <c r="EA33" s="222"/>
      <c r="EB33" s="217"/>
      <c r="EC33" s="254"/>
      <c r="EE33" s="220"/>
      <c r="EF33" s="221"/>
      <c r="EG33" s="222"/>
      <c r="EH33" s="218"/>
      <c r="EI33" s="254"/>
      <c r="EK33" s="218"/>
      <c r="EL33" s="166"/>
      <c r="EV33" s="220"/>
      <c r="EY33" s="220"/>
      <c r="FB33" s="220"/>
      <c r="FC33" s="220"/>
      <c r="FE33" s="220"/>
      <c r="FG33" s="229"/>
      <c r="FI33" s="168">
        <v>11084890</v>
      </c>
      <c r="FJ33" s="217">
        <f>FI33/FG$7</f>
        <v>0.19880517709959719</v>
      </c>
      <c r="FK33" s="253">
        <f t="shared" ref="FK33" si="11">FJ33-EP33</f>
        <v>0.19880517709959719</v>
      </c>
      <c r="FL33" s="223">
        <v>54</v>
      </c>
      <c r="FM33" s="217">
        <f>FL33/FG$3</f>
        <v>0.11612903225806452</v>
      </c>
      <c r="FN33" s="254">
        <f>FM33-ES33</f>
        <v>0.11612903225806452</v>
      </c>
      <c r="FO33" s="222">
        <v>4726326</v>
      </c>
      <c r="FP33" s="218">
        <f>FO33/55422088</f>
        <v>8.5278743016683173E-2</v>
      </c>
      <c r="FQ33" s="253">
        <f>FP33-EV33</f>
        <v>8.5278743016683173E-2</v>
      </c>
      <c r="FR33" s="216">
        <v>17</v>
      </c>
      <c r="FS33" s="436">
        <f>FR33/289</f>
        <v>5.8823529411764705E-2</v>
      </c>
      <c r="FT33" s="437">
        <f>FS33-EE33</f>
        <v>5.8823529411764705E-2</v>
      </c>
      <c r="FU33" s="168">
        <v>11084890</v>
      </c>
      <c r="FV33" s="217">
        <f>FU33/FG$7</f>
        <v>0.19880517709959719</v>
      </c>
      <c r="FW33" s="253">
        <f>FV33-FB33</f>
        <v>0.19880517709959719</v>
      </c>
      <c r="FX33" s="216">
        <v>37</v>
      </c>
      <c r="FY33" s="218">
        <f>FX33/176</f>
        <v>0.21022727272727273</v>
      </c>
      <c r="FZ33" s="218">
        <f>FY33-FE33</f>
        <v>0.21022727272727273</v>
      </c>
      <c r="GA33" s="241"/>
      <c r="GB33" s="234"/>
      <c r="GC33" s="234"/>
      <c r="GD33" s="217"/>
      <c r="GE33" s="223"/>
      <c r="GF33" s="235"/>
      <c r="GG33" s="217"/>
      <c r="GH33" s="223"/>
      <c r="GI33" s="207"/>
      <c r="GJ33" s="223"/>
      <c r="GK33" s="223"/>
      <c r="GL33" s="223"/>
      <c r="GM33" s="223"/>
      <c r="GN33" s="236"/>
      <c r="GO33" s="223"/>
      <c r="GP33" s="223"/>
      <c r="GQ33" s="223"/>
      <c r="GR33" s="223"/>
      <c r="GS33" s="223"/>
      <c r="GT33" s="223"/>
      <c r="GU33" s="241"/>
      <c r="GV33" s="234"/>
      <c r="GW33" s="234"/>
      <c r="GX33" s="217"/>
      <c r="GY33" s="223"/>
      <c r="GZ33" s="235"/>
      <c r="HA33" s="217"/>
      <c r="HB33" s="223"/>
      <c r="HC33" s="207"/>
      <c r="HD33" s="223"/>
      <c r="HE33" s="223"/>
      <c r="HF33" s="223"/>
      <c r="HG33" s="223"/>
      <c r="HH33" s="236"/>
      <c r="HI33" s="223"/>
      <c r="HJ33" s="223"/>
      <c r="HK33" s="223"/>
      <c r="HL33" s="223"/>
      <c r="HM33" s="223"/>
      <c r="HN33" s="223"/>
      <c r="HO33" s="241"/>
      <c r="HP33" s="234"/>
      <c r="HQ33" s="234"/>
      <c r="HR33" s="217"/>
      <c r="HS33" s="223"/>
      <c r="HT33" s="235"/>
      <c r="HU33" s="217"/>
      <c r="HV33" s="223"/>
      <c r="HW33" s="207"/>
      <c r="HX33" s="223"/>
      <c r="HY33" s="223"/>
      <c r="HZ33" s="223"/>
      <c r="IA33" s="223"/>
      <c r="IB33" s="236"/>
      <c r="IC33" s="223"/>
      <c r="ID33" s="223"/>
      <c r="IE33" s="223"/>
      <c r="IF33" s="223"/>
      <c r="IG33" s="223"/>
      <c r="IH33" s="223"/>
      <c r="II33" s="241"/>
      <c r="IJ33" s="234"/>
      <c r="IK33" s="234"/>
      <c r="IL33" s="217"/>
      <c r="IM33" s="223"/>
      <c r="IN33" s="235"/>
      <c r="IO33" s="217"/>
      <c r="IP33" s="223"/>
      <c r="IQ33" s="207"/>
      <c r="IR33" s="223"/>
      <c r="IS33" s="223"/>
      <c r="IT33" s="223"/>
      <c r="IU33" s="223"/>
      <c r="IV33" s="236"/>
      <c r="IW33" s="223"/>
      <c r="IX33" s="223"/>
      <c r="IY33" s="223"/>
      <c r="IZ33" s="223"/>
      <c r="JA33" s="223"/>
      <c r="JB33" s="223"/>
    </row>
    <row r="34" spans="1:262" s="216" customFormat="1" ht="13.5" customHeight="1" thickBot="1">
      <c r="A34" s="215" t="s">
        <v>1369</v>
      </c>
      <c r="B34" s="138" t="str">
        <f>VLOOKUP(A34,info_parties!A$2:Z$200,5,FALSE)</f>
        <v>Tomorrow Party of Japan (Nippon Mirai no Tō, TPJ)</v>
      </c>
      <c r="C34" s="204"/>
      <c r="E34" s="222"/>
      <c r="F34" s="217"/>
      <c r="G34" s="217"/>
      <c r="H34" s="185"/>
      <c r="I34" s="218"/>
      <c r="J34" s="252"/>
      <c r="K34" s="222"/>
      <c r="L34" s="217"/>
      <c r="M34" s="217"/>
      <c r="N34" s="185"/>
      <c r="O34" s="218"/>
      <c r="P34" s="221"/>
      <c r="Q34" s="222"/>
      <c r="R34" s="217"/>
      <c r="S34" s="217"/>
      <c r="T34" s="217"/>
      <c r="U34" s="217"/>
      <c r="V34" s="185"/>
      <c r="W34" s="204"/>
      <c r="Y34" s="193"/>
      <c r="Z34" s="218"/>
      <c r="AA34" s="217"/>
      <c r="AB34" s="185"/>
      <c r="AC34" s="217"/>
      <c r="AD34" s="217"/>
      <c r="AE34" s="193"/>
      <c r="AF34" s="219"/>
      <c r="AG34" s="218"/>
      <c r="AH34" s="185"/>
      <c r="AI34" s="220"/>
      <c r="AJ34" s="221"/>
      <c r="AK34" s="193"/>
      <c r="AL34" s="218"/>
      <c r="AM34" s="218"/>
      <c r="AN34" s="185"/>
      <c r="AO34" s="220"/>
      <c r="AQ34" s="204"/>
      <c r="AS34" s="222"/>
      <c r="AT34" s="218"/>
      <c r="AU34" s="218"/>
      <c r="AV34" s="223"/>
      <c r="AW34" s="218"/>
      <c r="AX34" s="217"/>
      <c r="AY34" s="222"/>
      <c r="AZ34" s="218"/>
      <c r="BA34" s="218"/>
      <c r="BB34" s="224"/>
      <c r="BC34" s="218"/>
      <c r="BD34" s="218"/>
      <c r="BE34" s="222"/>
      <c r="BF34" s="218"/>
      <c r="BG34" s="218"/>
      <c r="BI34" s="218"/>
      <c r="BJ34" s="218"/>
      <c r="BK34" s="204"/>
      <c r="BM34" s="193"/>
      <c r="BN34" s="218"/>
      <c r="BO34" s="218"/>
      <c r="BP34" s="185"/>
      <c r="BQ34" s="217"/>
      <c r="BR34" s="217"/>
      <c r="BS34" s="193"/>
      <c r="BT34" s="185"/>
      <c r="BU34" s="218"/>
      <c r="BV34" s="185"/>
      <c r="BW34" s="218"/>
      <c r="BX34" s="218"/>
      <c r="BY34" s="193"/>
      <c r="BZ34" s="218"/>
      <c r="CA34" s="218"/>
      <c r="CC34" s="218"/>
      <c r="CD34" s="218"/>
      <c r="CE34" s="222"/>
      <c r="CG34" s="193"/>
      <c r="CH34" s="218"/>
      <c r="CI34" s="218"/>
      <c r="CJ34" s="185"/>
      <c r="CK34" s="217"/>
      <c r="CL34" s="237"/>
      <c r="CM34" s="193"/>
      <c r="CN34" s="218"/>
      <c r="CO34" s="218"/>
      <c r="CP34" s="224"/>
      <c r="CQ34" s="220"/>
      <c r="CR34" s="218"/>
      <c r="CS34" s="193"/>
      <c r="CT34" s="218"/>
      <c r="CU34" s="218"/>
      <c r="CW34" s="220"/>
      <c r="CX34" s="218"/>
      <c r="CY34" s="204"/>
      <c r="DA34" s="185"/>
      <c r="DB34" s="218"/>
      <c r="DC34" s="218"/>
      <c r="DD34" s="185"/>
      <c r="DE34" s="217"/>
      <c r="DF34" s="237"/>
      <c r="DG34" s="185"/>
      <c r="DH34" s="218"/>
      <c r="DI34" s="185"/>
      <c r="DJ34" s="185"/>
      <c r="DK34" s="218"/>
      <c r="DL34" s="185"/>
      <c r="DM34" s="185"/>
      <c r="DN34" s="218"/>
      <c r="DO34" s="218"/>
      <c r="DP34" s="185"/>
      <c r="DQ34" s="218"/>
      <c r="DR34" s="185"/>
      <c r="DS34" s="204"/>
      <c r="DU34" s="222" t="s">
        <v>428</v>
      </c>
      <c r="DV34" s="218">
        <v>5.7000000000000002E-2</v>
      </c>
      <c r="DW34" s="254">
        <f>DV34-DB34</f>
        <v>5.7000000000000002E-2</v>
      </c>
      <c r="DX34" s="223">
        <f>ED34+EJ34</f>
        <v>9</v>
      </c>
      <c r="DY34" s="217">
        <f>DX34/480</f>
        <v>1.8749999999999999E-2</v>
      </c>
      <c r="DZ34" s="254">
        <f>DY34-DE34</f>
        <v>1.8749999999999999E-2</v>
      </c>
      <c r="EA34" s="222" t="s">
        <v>407</v>
      </c>
      <c r="EB34" s="217">
        <v>0.05</v>
      </c>
      <c r="EC34" s="254">
        <f t="shared" si="10"/>
        <v>0.05</v>
      </c>
      <c r="ED34" s="216" t="s">
        <v>417</v>
      </c>
      <c r="EE34" s="220">
        <v>6.9999999999999993E-3</v>
      </c>
      <c r="EF34" s="221">
        <v>2</v>
      </c>
      <c r="EG34" s="222" t="s">
        <v>428</v>
      </c>
      <c r="EH34" s="218">
        <v>5.7000000000000002E-2</v>
      </c>
      <c r="EI34" s="254">
        <f>EH34-DN34</f>
        <v>5.7000000000000002E-2</v>
      </c>
      <c r="EJ34" s="216" t="s">
        <v>434</v>
      </c>
      <c r="EK34" s="218">
        <v>3.9E-2</v>
      </c>
      <c r="EL34" s="166">
        <v>7</v>
      </c>
      <c r="EV34" s="220"/>
      <c r="EY34" s="220"/>
      <c r="FB34" s="220"/>
      <c r="FC34" s="220"/>
      <c r="FE34" s="220"/>
      <c r="FG34" s="229"/>
      <c r="FI34" s="258"/>
      <c r="FJ34" s="217"/>
      <c r="FK34" s="217"/>
      <c r="FL34" s="223"/>
      <c r="FM34" s="217"/>
      <c r="FN34" s="217"/>
      <c r="FO34" s="222"/>
      <c r="FP34" s="218"/>
      <c r="FQ34" s="218"/>
      <c r="FT34" s="221"/>
      <c r="FU34" s="222"/>
      <c r="FV34" s="218"/>
      <c r="FW34" s="218"/>
      <c r="FY34" s="218"/>
      <c r="FZ34" s="218"/>
      <c r="GA34" s="241"/>
      <c r="GB34" s="234"/>
      <c r="GC34" s="234"/>
      <c r="GD34" s="217"/>
      <c r="GE34" s="223"/>
      <c r="GF34" s="235"/>
      <c r="GG34" s="217"/>
      <c r="GH34" s="223"/>
      <c r="GI34" s="207"/>
      <c r="GJ34" s="223"/>
      <c r="GK34" s="223"/>
      <c r="GL34" s="223"/>
      <c r="GM34" s="223"/>
      <c r="GN34" s="236"/>
      <c r="GO34" s="223"/>
      <c r="GP34" s="223"/>
      <c r="GQ34" s="223"/>
      <c r="GR34" s="223"/>
      <c r="GS34" s="223"/>
      <c r="GT34" s="223"/>
      <c r="GU34" s="241"/>
      <c r="GV34" s="234"/>
      <c r="GW34" s="234"/>
      <c r="GX34" s="217"/>
      <c r="GY34" s="223"/>
      <c r="GZ34" s="235"/>
      <c r="HA34" s="217"/>
      <c r="HB34" s="223"/>
      <c r="HC34" s="207"/>
      <c r="HD34" s="223"/>
      <c r="HE34" s="223"/>
      <c r="HF34" s="223"/>
      <c r="HG34" s="223"/>
      <c r="HH34" s="236"/>
      <c r="HI34" s="223"/>
      <c r="HJ34" s="223"/>
      <c r="HK34" s="223"/>
      <c r="HL34" s="223"/>
      <c r="HM34" s="223"/>
      <c r="HN34" s="223"/>
      <c r="HO34" s="241"/>
      <c r="HP34" s="234"/>
      <c r="HQ34" s="234"/>
      <c r="HR34" s="217"/>
      <c r="HS34" s="223"/>
      <c r="HT34" s="235"/>
      <c r="HU34" s="217"/>
      <c r="HV34" s="223"/>
      <c r="HW34" s="207"/>
      <c r="HX34" s="223"/>
      <c r="HY34" s="223"/>
      <c r="HZ34" s="223"/>
      <c r="IA34" s="223"/>
      <c r="IB34" s="236"/>
      <c r="IC34" s="223"/>
      <c r="ID34" s="223"/>
      <c r="IE34" s="223"/>
      <c r="IF34" s="223"/>
      <c r="IG34" s="223"/>
      <c r="IH34" s="223"/>
      <c r="II34" s="241"/>
      <c r="IJ34" s="234"/>
      <c r="IK34" s="234"/>
      <c r="IL34" s="217"/>
      <c r="IM34" s="223"/>
      <c r="IN34" s="235"/>
      <c r="IO34" s="217"/>
      <c r="IP34" s="223"/>
      <c r="IQ34" s="207"/>
      <c r="IR34" s="223"/>
      <c r="IS34" s="223"/>
      <c r="IT34" s="223"/>
      <c r="IU34" s="223"/>
      <c r="IV34" s="236"/>
      <c r="IW34" s="223"/>
      <c r="IX34" s="223"/>
      <c r="IY34" s="223"/>
      <c r="IZ34" s="223"/>
      <c r="JA34" s="223"/>
      <c r="JB34" s="223"/>
    </row>
    <row r="35" spans="1:262" s="216" customFormat="1" ht="13.5" customHeight="1" thickBot="1">
      <c r="A35" s="215" t="s">
        <v>1937</v>
      </c>
      <c r="B35" s="138" t="s">
        <v>1934</v>
      </c>
      <c r="C35" s="204"/>
      <c r="E35" s="222"/>
      <c r="F35" s="217"/>
      <c r="G35" s="217"/>
      <c r="H35" s="185"/>
      <c r="I35" s="218"/>
      <c r="J35" s="252"/>
      <c r="K35" s="222"/>
      <c r="L35" s="217"/>
      <c r="M35" s="217"/>
      <c r="N35" s="185"/>
      <c r="O35" s="218"/>
      <c r="P35" s="221"/>
      <c r="Q35" s="222"/>
      <c r="R35" s="217"/>
      <c r="S35" s="217"/>
      <c r="T35" s="217"/>
      <c r="U35" s="217"/>
      <c r="V35" s="185"/>
      <c r="W35" s="204"/>
      <c r="Y35" s="193"/>
      <c r="Z35" s="218"/>
      <c r="AA35" s="217"/>
      <c r="AB35" s="185"/>
      <c r="AC35" s="217"/>
      <c r="AD35" s="217"/>
      <c r="AE35" s="193"/>
      <c r="AF35" s="219"/>
      <c r="AG35" s="218"/>
      <c r="AH35" s="185"/>
      <c r="AI35" s="220"/>
      <c r="AJ35" s="221"/>
      <c r="AK35" s="193"/>
      <c r="AL35" s="218"/>
      <c r="AM35" s="218"/>
      <c r="AN35" s="185"/>
      <c r="AO35" s="220"/>
      <c r="AQ35" s="204"/>
      <c r="AS35" s="222"/>
      <c r="AT35" s="218"/>
      <c r="AU35" s="218"/>
      <c r="AV35" s="223"/>
      <c r="AW35" s="218"/>
      <c r="AX35" s="217"/>
      <c r="AY35" s="222"/>
      <c r="AZ35" s="218"/>
      <c r="BA35" s="218"/>
      <c r="BB35" s="224"/>
      <c r="BC35" s="218"/>
      <c r="BD35" s="218"/>
      <c r="BE35" s="222"/>
      <c r="BF35" s="218"/>
      <c r="BG35" s="218"/>
      <c r="BI35" s="218"/>
      <c r="BJ35" s="218"/>
      <c r="BK35" s="204"/>
      <c r="BM35" s="193"/>
      <c r="BN35" s="218"/>
      <c r="BO35" s="218"/>
      <c r="BP35" s="185"/>
      <c r="BQ35" s="217"/>
      <c r="BR35" s="217"/>
      <c r="BS35" s="193"/>
      <c r="BT35" s="185"/>
      <c r="BU35" s="218"/>
      <c r="BV35" s="185"/>
      <c r="BW35" s="218"/>
      <c r="BX35" s="218"/>
      <c r="BY35" s="193"/>
      <c r="BZ35" s="218"/>
      <c r="CA35" s="218"/>
      <c r="CC35" s="218"/>
      <c r="CD35" s="218"/>
      <c r="CE35" s="222"/>
      <c r="CG35" s="193"/>
      <c r="CH35" s="218"/>
      <c r="CI35" s="218"/>
      <c r="CJ35" s="185"/>
      <c r="CK35" s="217"/>
      <c r="CL35" s="237"/>
      <c r="CM35" s="193"/>
      <c r="CN35" s="218"/>
      <c r="CO35" s="218"/>
      <c r="CP35" s="224"/>
      <c r="CQ35" s="220"/>
      <c r="CR35" s="218"/>
      <c r="CS35" s="193"/>
      <c r="CT35" s="218"/>
      <c r="CU35" s="218"/>
      <c r="CW35" s="220"/>
      <c r="CX35" s="218"/>
      <c r="CY35" s="204"/>
      <c r="DA35" s="185"/>
      <c r="DB35" s="218"/>
      <c r="DC35" s="218"/>
      <c r="DD35" s="185"/>
      <c r="DE35" s="217"/>
      <c r="DF35" s="237"/>
      <c r="DG35" s="185"/>
      <c r="DH35" s="218"/>
      <c r="DI35" s="185"/>
      <c r="DJ35" s="185"/>
      <c r="DK35" s="218"/>
      <c r="DL35" s="185"/>
      <c r="DM35" s="185"/>
      <c r="DN35" s="218"/>
      <c r="DO35" s="218"/>
      <c r="DP35" s="185"/>
      <c r="DQ35" s="218"/>
      <c r="DR35" s="185"/>
      <c r="DS35" s="204"/>
      <c r="DU35" s="222"/>
      <c r="DV35" s="218"/>
      <c r="DW35" s="254"/>
      <c r="DX35" s="223"/>
      <c r="DY35" s="217"/>
      <c r="DZ35" s="254"/>
      <c r="EA35" s="222"/>
      <c r="EB35" s="217"/>
      <c r="EC35" s="254"/>
      <c r="EE35" s="220"/>
      <c r="EG35" s="222"/>
      <c r="EH35" s="218"/>
      <c r="EI35" s="254"/>
      <c r="EK35" s="218"/>
      <c r="EL35" s="166"/>
      <c r="EV35" s="220"/>
      <c r="EY35" s="220"/>
      <c r="FB35" s="220"/>
      <c r="FC35" s="220"/>
      <c r="FE35" s="220"/>
      <c r="FG35" s="229"/>
      <c r="FI35" s="168">
        <v>9677524</v>
      </c>
      <c r="FJ35" s="217">
        <f t="shared" ref="FJ35:FJ40" si="12">FI35/FG$7</f>
        <v>0.17356436308394602</v>
      </c>
      <c r="FK35" s="253">
        <f t="shared" ref="FK35:FK40" si="13">FJ35-EP35</f>
        <v>0.17356436308394602</v>
      </c>
      <c r="FL35" s="223">
        <v>50</v>
      </c>
      <c r="FM35" s="217">
        <f t="shared" ref="FM35:FM40" si="14">FL35/FG$3</f>
        <v>0.10752688172043011</v>
      </c>
      <c r="FN35" s="254">
        <f t="shared" ref="FN35:FN40" si="15">FM35-ES35</f>
        <v>0.10752688172043011</v>
      </c>
      <c r="FO35" s="222">
        <v>11437602</v>
      </c>
      <c r="FP35" s="218">
        <f t="shared" ref="FP35:FP45" si="16">FO35/55422088</f>
        <v>0.20637262890564498</v>
      </c>
      <c r="FQ35" s="253">
        <f t="shared" ref="FQ35:FQ40" si="17">FP35-EV35</f>
        <v>0.20637262890564498</v>
      </c>
      <c r="FR35" s="216">
        <v>18</v>
      </c>
      <c r="FS35" s="436">
        <f t="shared" ref="FS35:FS45" si="18">FR35/289</f>
        <v>6.228373702422145E-2</v>
      </c>
      <c r="FT35" s="437">
        <f t="shared" ref="FT35:FT40" si="19">FS35-EE35</f>
        <v>6.228373702422145E-2</v>
      </c>
      <c r="FU35" s="168">
        <v>9677524</v>
      </c>
      <c r="FV35" s="217">
        <f t="shared" ref="FV35:FV40" si="20">FU35/FG$7</f>
        <v>0.17356436308394602</v>
      </c>
      <c r="FW35" s="253">
        <f t="shared" ref="FW35:FW40" si="21">FV35-FB35</f>
        <v>0.17356436308394602</v>
      </c>
      <c r="FX35" s="216">
        <v>32</v>
      </c>
      <c r="FY35" s="218">
        <f t="shared" ref="FY35:FY45" si="22">FX35/176</f>
        <v>0.18181818181818182</v>
      </c>
      <c r="FZ35" s="218">
        <f t="shared" ref="FZ35:FZ40" si="23">FY35-FE35</f>
        <v>0.18181818181818182</v>
      </c>
      <c r="GA35" s="241"/>
      <c r="GB35" s="234"/>
      <c r="GC35" s="234"/>
      <c r="GD35" s="217"/>
      <c r="GE35" s="223"/>
      <c r="GF35" s="235"/>
      <c r="GG35" s="217"/>
      <c r="GH35" s="223"/>
      <c r="GI35" s="207"/>
      <c r="GJ35" s="223"/>
      <c r="GK35" s="223"/>
      <c r="GL35" s="223"/>
      <c r="GM35" s="223"/>
      <c r="GN35" s="236"/>
      <c r="GO35" s="223"/>
      <c r="GP35" s="223"/>
      <c r="GQ35" s="223"/>
      <c r="GR35" s="223"/>
      <c r="GS35" s="223"/>
      <c r="GT35" s="223"/>
      <c r="GU35" s="241"/>
      <c r="GV35" s="234"/>
      <c r="GW35" s="234"/>
      <c r="GX35" s="217"/>
      <c r="GY35" s="223"/>
      <c r="GZ35" s="235"/>
      <c r="HA35" s="217"/>
      <c r="HB35" s="223"/>
      <c r="HC35" s="207"/>
      <c r="HD35" s="223"/>
      <c r="HE35" s="223"/>
      <c r="HF35" s="223"/>
      <c r="HG35" s="223"/>
      <c r="HH35" s="236"/>
      <c r="HI35" s="223"/>
      <c r="HJ35" s="223"/>
      <c r="HK35" s="223"/>
      <c r="HL35" s="223"/>
      <c r="HM35" s="223"/>
      <c r="HN35" s="223"/>
      <c r="HO35" s="241"/>
      <c r="HP35" s="234"/>
      <c r="HQ35" s="234"/>
      <c r="HR35" s="217"/>
      <c r="HS35" s="223"/>
      <c r="HT35" s="235"/>
      <c r="HU35" s="217"/>
      <c r="HV35" s="223"/>
      <c r="HW35" s="207"/>
      <c r="HX35" s="223"/>
      <c r="HY35" s="223"/>
      <c r="HZ35" s="223"/>
      <c r="IA35" s="223"/>
      <c r="IB35" s="236"/>
      <c r="IC35" s="223"/>
      <c r="ID35" s="223"/>
      <c r="IE35" s="223"/>
      <c r="IF35" s="223"/>
      <c r="IG35" s="223"/>
      <c r="IH35" s="223"/>
      <c r="II35" s="241"/>
      <c r="IJ35" s="234"/>
      <c r="IK35" s="234"/>
      <c r="IL35" s="217"/>
      <c r="IM35" s="223"/>
      <c r="IN35" s="235"/>
      <c r="IO35" s="217"/>
      <c r="IP35" s="223"/>
      <c r="IQ35" s="207"/>
      <c r="IR35" s="223"/>
      <c r="IS35" s="223"/>
      <c r="IT35" s="223"/>
      <c r="IU35" s="223"/>
      <c r="IV35" s="236"/>
      <c r="IW35" s="223"/>
      <c r="IX35" s="223"/>
      <c r="IY35" s="223"/>
      <c r="IZ35" s="223"/>
      <c r="JA35" s="223"/>
      <c r="JB35" s="223"/>
    </row>
    <row r="36" spans="1:262" s="216" customFormat="1" ht="13.5" customHeight="1" thickBot="1">
      <c r="A36" s="215" t="s">
        <v>1940</v>
      </c>
      <c r="B36" s="138" t="s">
        <v>1938</v>
      </c>
      <c r="C36" s="204"/>
      <c r="E36" s="222"/>
      <c r="F36" s="217"/>
      <c r="G36" s="217"/>
      <c r="H36" s="185"/>
      <c r="I36" s="218"/>
      <c r="J36" s="252"/>
      <c r="K36" s="222"/>
      <c r="L36" s="217"/>
      <c r="M36" s="217"/>
      <c r="N36" s="185"/>
      <c r="O36" s="218"/>
      <c r="P36" s="221"/>
      <c r="Q36" s="222"/>
      <c r="R36" s="217"/>
      <c r="S36" s="217"/>
      <c r="T36" s="217"/>
      <c r="U36" s="217"/>
      <c r="V36" s="185"/>
      <c r="W36" s="204"/>
      <c r="Y36" s="193"/>
      <c r="Z36" s="218"/>
      <c r="AA36" s="217"/>
      <c r="AB36" s="185"/>
      <c r="AC36" s="217"/>
      <c r="AD36" s="217"/>
      <c r="AE36" s="193"/>
      <c r="AF36" s="219"/>
      <c r="AG36" s="218"/>
      <c r="AH36" s="185"/>
      <c r="AI36" s="220"/>
      <c r="AJ36" s="221"/>
      <c r="AK36" s="193"/>
      <c r="AL36" s="218"/>
      <c r="AM36" s="218"/>
      <c r="AN36" s="185"/>
      <c r="AO36" s="220"/>
      <c r="AQ36" s="204"/>
      <c r="AS36" s="222"/>
      <c r="AT36" s="218"/>
      <c r="AU36" s="218"/>
      <c r="AV36" s="223"/>
      <c r="AW36" s="218"/>
      <c r="AX36" s="217"/>
      <c r="AY36" s="222"/>
      <c r="AZ36" s="218"/>
      <c r="BA36" s="218"/>
      <c r="BB36" s="224"/>
      <c r="BC36" s="218"/>
      <c r="BD36" s="218"/>
      <c r="BE36" s="222"/>
      <c r="BF36" s="218"/>
      <c r="BG36" s="218"/>
      <c r="BI36" s="218"/>
      <c r="BJ36" s="218"/>
      <c r="BK36" s="204"/>
      <c r="BM36" s="193"/>
      <c r="BN36" s="218"/>
      <c r="BO36" s="218"/>
      <c r="BP36" s="185"/>
      <c r="BQ36" s="217"/>
      <c r="BR36" s="217"/>
      <c r="BS36" s="193"/>
      <c r="BT36" s="185"/>
      <c r="BU36" s="218"/>
      <c r="BV36" s="185"/>
      <c r="BW36" s="218"/>
      <c r="BX36" s="218"/>
      <c r="BY36" s="193"/>
      <c r="BZ36" s="218"/>
      <c r="CA36" s="218"/>
      <c r="CC36" s="218"/>
      <c r="CD36" s="218"/>
      <c r="CE36" s="222"/>
      <c r="CG36" s="193"/>
      <c r="CH36" s="218"/>
      <c r="CI36" s="218"/>
      <c r="CJ36" s="185"/>
      <c r="CK36" s="217"/>
      <c r="CL36" s="237"/>
      <c r="CM36" s="193"/>
      <c r="CN36" s="218"/>
      <c r="CO36" s="218"/>
      <c r="CP36" s="224"/>
      <c r="CQ36" s="220"/>
      <c r="CR36" s="218"/>
      <c r="CS36" s="193"/>
      <c r="CT36" s="218"/>
      <c r="CU36" s="218"/>
      <c r="CW36" s="220"/>
      <c r="CX36" s="218"/>
      <c r="CY36" s="204"/>
      <c r="DA36" s="185"/>
      <c r="DB36" s="218"/>
      <c r="DC36" s="218"/>
      <c r="DD36" s="185"/>
      <c r="DE36" s="217"/>
      <c r="DF36" s="237"/>
      <c r="DG36" s="185"/>
      <c r="DH36" s="218"/>
      <c r="DI36" s="185"/>
      <c r="DJ36" s="185"/>
      <c r="DK36" s="218"/>
      <c r="DL36" s="185"/>
      <c r="DM36" s="185"/>
      <c r="DN36" s="218"/>
      <c r="DO36" s="218"/>
      <c r="DP36" s="185"/>
      <c r="DQ36" s="218"/>
      <c r="DR36" s="185"/>
      <c r="DS36" s="204"/>
      <c r="DU36" s="222"/>
      <c r="DV36" s="218"/>
      <c r="DW36" s="254"/>
      <c r="DX36" s="223"/>
      <c r="DY36" s="217"/>
      <c r="DZ36" s="254"/>
      <c r="EA36" s="222"/>
      <c r="EB36" s="217"/>
      <c r="EC36" s="254"/>
      <c r="EE36" s="220"/>
      <c r="EG36" s="222"/>
      <c r="EH36" s="218"/>
      <c r="EI36" s="254"/>
      <c r="EK36" s="218"/>
      <c r="EL36" s="166"/>
      <c r="EO36" s="438">
        <v>8382699</v>
      </c>
      <c r="EP36" s="220">
        <f>EO36/EM7</f>
        <v>0.15717232429540332</v>
      </c>
      <c r="EQ36" s="220">
        <f>EP36-DV36</f>
        <v>0.15717232429540332</v>
      </c>
      <c r="ER36" s="216">
        <v>41</v>
      </c>
      <c r="ES36" s="220">
        <f>ER36/EM3</f>
        <v>8.6315789473684207E-2</v>
      </c>
      <c r="ET36" s="220">
        <f>ES36-DY36</f>
        <v>8.6315789473684207E-2</v>
      </c>
      <c r="EU36" s="438">
        <v>4319646</v>
      </c>
      <c r="EV36" s="220">
        <f>EU36/EU7</f>
        <v>8.1595450227513175E-2</v>
      </c>
      <c r="EW36" s="220">
        <f>EV36-EB36</f>
        <v>8.1595450227513175E-2</v>
      </c>
      <c r="EX36" s="216">
        <v>11</v>
      </c>
      <c r="EY36" s="220">
        <f>EX36/EU3</f>
        <v>3.7288135593220341E-2</v>
      </c>
      <c r="EZ36" s="436">
        <f>EY36-EE36</f>
        <v>3.7288135593220341E-2</v>
      </c>
      <c r="FA36" s="438">
        <v>8382699</v>
      </c>
      <c r="FB36" s="220">
        <f>FA36/FA7</f>
        <v>0.15717232429540332</v>
      </c>
      <c r="FC36" s="220">
        <f>FB36-EH36</f>
        <v>0.15717232429540332</v>
      </c>
      <c r="FD36" s="216">
        <v>30</v>
      </c>
      <c r="FE36" s="220">
        <f>FD36/FA3</f>
        <v>0.16666666666666666</v>
      </c>
      <c r="FF36" s="220">
        <f>FE36-EK36</f>
        <v>0.16666666666666666</v>
      </c>
      <c r="FG36" s="229"/>
      <c r="FI36" s="168">
        <v>3387097</v>
      </c>
      <c r="FJ36" s="217">
        <f t="shared" si="12"/>
        <v>6.0746874253015989E-2</v>
      </c>
      <c r="FK36" s="253">
        <f t="shared" si="13"/>
        <v>-9.6425450042387326E-2</v>
      </c>
      <c r="FL36" s="223">
        <v>11</v>
      </c>
      <c r="FM36" s="217">
        <f t="shared" si="14"/>
        <v>2.3655913978494623E-2</v>
      </c>
      <c r="FN36" s="254">
        <f t="shared" si="15"/>
        <v>-6.2659875495189588E-2</v>
      </c>
      <c r="FO36" s="222">
        <v>1765053</v>
      </c>
      <c r="FP36" s="218">
        <f t="shared" si="16"/>
        <v>3.1847464859137031E-2</v>
      </c>
      <c r="FQ36" s="253">
        <f t="shared" si="17"/>
        <v>-4.9747985368376144E-2</v>
      </c>
      <c r="FR36" s="216">
        <v>3</v>
      </c>
      <c r="FS36" s="436">
        <f t="shared" si="18"/>
        <v>1.0380622837370242E-2</v>
      </c>
      <c r="FT36" s="437">
        <f t="shared" si="19"/>
        <v>1.0380622837370242E-2</v>
      </c>
      <c r="FU36" s="168">
        <v>3387097</v>
      </c>
      <c r="FV36" s="217">
        <f t="shared" si="20"/>
        <v>6.0746874253015989E-2</v>
      </c>
      <c r="FW36" s="253">
        <f t="shared" si="21"/>
        <v>-9.6425450042387326E-2</v>
      </c>
      <c r="FX36" s="216">
        <v>8</v>
      </c>
      <c r="FY36" s="218">
        <f t="shared" si="22"/>
        <v>4.5454545454545456E-2</v>
      </c>
      <c r="FZ36" s="218">
        <f t="shared" si="23"/>
        <v>-0.1212121212121212</v>
      </c>
      <c r="GA36" s="241"/>
      <c r="GB36" s="234"/>
      <c r="GC36" s="234"/>
      <c r="GD36" s="217"/>
      <c r="GE36" s="223"/>
      <c r="GF36" s="235"/>
      <c r="GG36" s="217"/>
      <c r="GH36" s="223"/>
      <c r="GI36" s="207"/>
      <c r="GJ36" s="223"/>
      <c r="GK36" s="223"/>
      <c r="GL36" s="223"/>
      <c r="GM36" s="223"/>
      <c r="GN36" s="236"/>
      <c r="GO36" s="223"/>
      <c r="GP36" s="223"/>
      <c r="GQ36" s="223"/>
      <c r="GR36" s="223"/>
      <c r="GS36" s="223"/>
      <c r="GT36" s="223"/>
      <c r="GU36" s="241"/>
      <c r="GV36" s="234"/>
      <c r="GW36" s="234"/>
      <c r="GX36" s="217"/>
      <c r="GY36" s="223"/>
      <c r="GZ36" s="235"/>
      <c r="HA36" s="217"/>
      <c r="HB36" s="223"/>
      <c r="HC36" s="207"/>
      <c r="HD36" s="223"/>
      <c r="HE36" s="223"/>
      <c r="HF36" s="223"/>
      <c r="HG36" s="223"/>
      <c r="HH36" s="236"/>
      <c r="HI36" s="223"/>
      <c r="HJ36" s="223"/>
      <c r="HK36" s="223"/>
      <c r="HL36" s="223"/>
      <c r="HM36" s="223"/>
      <c r="HN36" s="223"/>
      <c r="HO36" s="241"/>
      <c r="HP36" s="234"/>
      <c r="HQ36" s="234"/>
      <c r="HR36" s="217"/>
      <c r="HS36" s="223"/>
      <c r="HT36" s="235"/>
      <c r="HU36" s="217"/>
      <c r="HV36" s="223"/>
      <c r="HW36" s="207"/>
      <c r="HX36" s="223"/>
      <c r="HY36" s="223"/>
      <c r="HZ36" s="223"/>
      <c r="IA36" s="223"/>
      <c r="IB36" s="236"/>
      <c r="IC36" s="223"/>
      <c r="ID36" s="223"/>
      <c r="IE36" s="223"/>
      <c r="IF36" s="223"/>
      <c r="IG36" s="223"/>
      <c r="IH36" s="223"/>
      <c r="II36" s="241"/>
      <c r="IJ36" s="234"/>
      <c r="IK36" s="234"/>
      <c r="IL36" s="217"/>
      <c r="IM36" s="223"/>
      <c r="IN36" s="235"/>
      <c r="IO36" s="217"/>
      <c r="IP36" s="223"/>
      <c r="IQ36" s="207"/>
      <c r="IR36" s="223"/>
      <c r="IS36" s="223"/>
      <c r="IT36" s="223"/>
      <c r="IU36" s="223"/>
      <c r="IV36" s="236"/>
      <c r="IW36" s="223"/>
      <c r="IX36" s="223"/>
      <c r="IY36" s="223"/>
      <c r="IZ36" s="223"/>
      <c r="JA36" s="223"/>
      <c r="JB36" s="223"/>
    </row>
    <row r="37" spans="1:262" s="216" customFormat="1" ht="13.5" customHeight="1" thickBot="1">
      <c r="A37" s="215" t="s">
        <v>1916</v>
      </c>
      <c r="B37" s="138" t="s">
        <v>1941</v>
      </c>
      <c r="C37" s="204"/>
      <c r="E37" s="222"/>
      <c r="F37" s="217"/>
      <c r="G37" s="217"/>
      <c r="H37" s="185"/>
      <c r="I37" s="218"/>
      <c r="J37" s="252"/>
      <c r="K37" s="222"/>
      <c r="L37" s="217"/>
      <c r="M37" s="217"/>
      <c r="N37" s="185"/>
      <c r="O37" s="218"/>
      <c r="P37" s="221"/>
      <c r="Q37" s="222"/>
      <c r="R37" s="217"/>
      <c r="S37" s="217"/>
      <c r="T37" s="217"/>
      <c r="U37" s="217"/>
      <c r="V37" s="185"/>
      <c r="W37" s="204"/>
      <c r="Y37" s="193"/>
      <c r="Z37" s="218"/>
      <c r="AA37" s="217"/>
      <c r="AB37" s="185"/>
      <c r="AC37" s="217"/>
      <c r="AD37" s="217"/>
      <c r="AE37" s="193"/>
      <c r="AF37" s="219"/>
      <c r="AG37" s="218"/>
      <c r="AH37" s="185"/>
      <c r="AI37" s="220"/>
      <c r="AJ37" s="221"/>
      <c r="AK37" s="193"/>
      <c r="AL37" s="218"/>
      <c r="AM37" s="218"/>
      <c r="AN37" s="185"/>
      <c r="AO37" s="220"/>
      <c r="AQ37" s="204"/>
      <c r="AS37" s="222"/>
      <c r="AT37" s="218"/>
      <c r="AU37" s="218"/>
      <c r="AV37" s="223"/>
      <c r="AW37" s="218"/>
      <c r="AX37" s="217"/>
      <c r="AY37" s="222"/>
      <c r="AZ37" s="218"/>
      <c r="BA37" s="218"/>
      <c r="BB37" s="224"/>
      <c r="BC37" s="218"/>
      <c r="BD37" s="218"/>
      <c r="BE37" s="222"/>
      <c r="BF37" s="218"/>
      <c r="BG37" s="218"/>
      <c r="BI37" s="218"/>
      <c r="BJ37" s="218"/>
      <c r="BK37" s="204"/>
      <c r="BM37" s="193"/>
      <c r="BN37" s="218"/>
      <c r="BO37" s="218"/>
      <c r="BP37" s="185"/>
      <c r="BQ37" s="217"/>
      <c r="BR37" s="217"/>
      <c r="BS37" s="193"/>
      <c r="BT37" s="185"/>
      <c r="BU37" s="218"/>
      <c r="BV37" s="185"/>
      <c r="BW37" s="218"/>
      <c r="BX37" s="218"/>
      <c r="BY37" s="193"/>
      <c r="BZ37" s="218"/>
      <c r="CA37" s="218"/>
      <c r="CC37" s="218"/>
      <c r="CD37" s="218"/>
      <c r="CE37" s="222"/>
      <c r="CG37" s="193"/>
      <c r="CH37" s="218"/>
      <c r="CI37" s="218"/>
      <c r="CJ37" s="185"/>
      <c r="CK37" s="217"/>
      <c r="CL37" s="237"/>
      <c r="CM37" s="193"/>
      <c r="CN37" s="218"/>
      <c r="CO37" s="218"/>
      <c r="CP37" s="224"/>
      <c r="CQ37" s="220"/>
      <c r="CR37" s="218"/>
      <c r="CS37" s="193"/>
      <c r="CT37" s="218"/>
      <c r="CU37" s="218"/>
      <c r="CW37" s="220"/>
      <c r="CX37" s="218"/>
      <c r="CY37" s="204"/>
      <c r="DA37" s="185"/>
      <c r="DB37" s="218"/>
      <c r="DC37" s="218"/>
      <c r="DD37" s="185"/>
      <c r="DE37" s="217"/>
      <c r="DF37" s="237"/>
      <c r="DG37" s="185"/>
      <c r="DH37" s="218"/>
      <c r="DI37" s="185"/>
      <c r="DJ37" s="185"/>
      <c r="DK37" s="218"/>
      <c r="DL37" s="185"/>
      <c r="DM37" s="185"/>
      <c r="DN37" s="218"/>
      <c r="DO37" s="218"/>
      <c r="DP37" s="185"/>
      <c r="DQ37" s="218"/>
      <c r="DR37" s="185"/>
      <c r="DS37" s="204"/>
      <c r="DU37" s="222"/>
      <c r="DV37" s="218"/>
      <c r="DW37" s="254"/>
      <c r="DX37" s="223"/>
      <c r="DY37" s="217"/>
      <c r="DZ37" s="254"/>
      <c r="EA37" s="222"/>
      <c r="EB37" s="217"/>
      <c r="EC37" s="254"/>
      <c r="EE37" s="220"/>
      <c r="EG37" s="222"/>
      <c r="EH37" s="218"/>
      <c r="EI37" s="254"/>
      <c r="EK37" s="218"/>
      <c r="EL37" s="166"/>
      <c r="EV37" s="220"/>
      <c r="EY37" s="220"/>
      <c r="FB37" s="220"/>
      <c r="FC37" s="220"/>
      <c r="FE37" s="220"/>
      <c r="FG37" s="229"/>
      <c r="FI37" s="168">
        <v>85552</v>
      </c>
      <c r="FJ37" s="217">
        <f t="shared" si="12"/>
        <v>1.5343571755087096E-3</v>
      </c>
      <c r="FK37" s="253">
        <f t="shared" si="13"/>
        <v>1.5343571755087096E-3</v>
      </c>
      <c r="FL37" s="223">
        <v>0</v>
      </c>
      <c r="FM37" s="217">
        <f t="shared" si="14"/>
        <v>0</v>
      </c>
      <c r="FN37" s="254">
        <f t="shared" si="15"/>
        <v>0</v>
      </c>
      <c r="FO37" s="222">
        <v>0</v>
      </c>
      <c r="FP37" s="218">
        <f t="shared" si="16"/>
        <v>0</v>
      </c>
      <c r="FQ37" s="253">
        <f t="shared" si="17"/>
        <v>0</v>
      </c>
      <c r="FR37" s="216">
        <v>0</v>
      </c>
      <c r="FS37" s="436">
        <f t="shared" si="18"/>
        <v>0</v>
      </c>
      <c r="FT37" s="437">
        <f t="shared" si="19"/>
        <v>0</v>
      </c>
      <c r="FU37" s="168">
        <v>85552</v>
      </c>
      <c r="FV37" s="217">
        <f t="shared" si="20"/>
        <v>1.5343571755087096E-3</v>
      </c>
      <c r="FW37" s="253">
        <f t="shared" si="21"/>
        <v>1.5343571755087096E-3</v>
      </c>
      <c r="FX37" s="216">
        <v>0</v>
      </c>
      <c r="FY37" s="218">
        <f t="shared" si="22"/>
        <v>0</v>
      </c>
      <c r="FZ37" s="218">
        <f t="shared" si="23"/>
        <v>0</v>
      </c>
      <c r="GA37" s="241"/>
      <c r="GB37" s="234"/>
      <c r="GC37" s="234"/>
      <c r="GD37" s="217"/>
      <c r="GE37" s="223"/>
      <c r="GF37" s="235"/>
      <c r="GG37" s="217"/>
      <c r="GH37" s="223"/>
      <c r="GI37" s="207"/>
      <c r="GJ37" s="223"/>
      <c r="GK37" s="223"/>
      <c r="GL37" s="223"/>
      <c r="GM37" s="223"/>
      <c r="GN37" s="236"/>
      <c r="GO37" s="223"/>
      <c r="GP37" s="223"/>
      <c r="GQ37" s="223"/>
      <c r="GR37" s="223"/>
      <c r="GS37" s="223"/>
      <c r="GT37" s="223"/>
      <c r="GU37" s="241"/>
      <c r="GV37" s="234"/>
      <c r="GW37" s="234"/>
      <c r="GX37" s="217"/>
      <c r="GY37" s="223"/>
      <c r="GZ37" s="235"/>
      <c r="HA37" s="217"/>
      <c r="HB37" s="223"/>
      <c r="HC37" s="207"/>
      <c r="HD37" s="223"/>
      <c r="HE37" s="223"/>
      <c r="HF37" s="223"/>
      <c r="HG37" s="223"/>
      <c r="HH37" s="236"/>
      <c r="HI37" s="223"/>
      <c r="HJ37" s="223"/>
      <c r="HK37" s="223"/>
      <c r="HL37" s="223"/>
      <c r="HM37" s="223"/>
      <c r="HN37" s="223"/>
      <c r="HO37" s="241"/>
      <c r="HP37" s="234"/>
      <c r="HQ37" s="234"/>
      <c r="HR37" s="217"/>
      <c r="HS37" s="223"/>
      <c r="HT37" s="235"/>
      <c r="HU37" s="217"/>
      <c r="HV37" s="223"/>
      <c r="HW37" s="207"/>
      <c r="HX37" s="223"/>
      <c r="HY37" s="223"/>
      <c r="HZ37" s="223"/>
      <c r="IA37" s="223"/>
      <c r="IB37" s="236"/>
      <c r="IC37" s="223"/>
      <c r="ID37" s="223"/>
      <c r="IE37" s="223"/>
      <c r="IF37" s="223"/>
      <c r="IG37" s="223"/>
      <c r="IH37" s="223"/>
      <c r="II37" s="241"/>
      <c r="IJ37" s="234"/>
      <c r="IK37" s="234"/>
      <c r="IL37" s="217"/>
      <c r="IM37" s="223"/>
      <c r="IN37" s="235"/>
      <c r="IO37" s="217"/>
      <c r="IP37" s="223"/>
      <c r="IQ37" s="207"/>
      <c r="IR37" s="223"/>
      <c r="IS37" s="223"/>
      <c r="IT37" s="223"/>
      <c r="IU37" s="223"/>
      <c r="IV37" s="236"/>
      <c r="IW37" s="223"/>
      <c r="IX37" s="223"/>
      <c r="IY37" s="223"/>
      <c r="IZ37" s="223"/>
      <c r="JA37" s="223"/>
      <c r="JB37" s="223"/>
    </row>
    <row r="38" spans="1:262" s="216" customFormat="1" ht="13.5" customHeight="1" thickBot="1">
      <c r="A38" s="215" t="s">
        <v>1908</v>
      </c>
      <c r="B38" s="138" t="s">
        <v>1905</v>
      </c>
      <c r="C38" s="204"/>
      <c r="E38" s="222"/>
      <c r="F38" s="217"/>
      <c r="G38" s="217"/>
      <c r="H38" s="185"/>
      <c r="I38" s="218"/>
      <c r="J38" s="252"/>
      <c r="K38" s="222"/>
      <c r="L38" s="217"/>
      <c r="M38" s="217"/>
      <c r="N38" s="185"/>
      <c r="O38" s="218"/>
      <c r="P38" s="221"/>
      <c r="Q38" s="222"/>
      <c r="R38" s="217"/>
      <c r="S38" s="217"/>
      <c r="T38" s="217"/>
      <c r="U38" s="217"/>
      <c r="V38" s="185"/>
      <c r="W38" s="204"/>
      <c r="Y38" s="193"/>
      <c r="Z38" s="218"/>
      <c r="AA38" s="217"/>
      <c r="AB38" s="185"/>
      <c r="AC38" s="217"/>
      <c r="AD38" s="217"/>
      <c r="AE38" s="193"/>
      <c r="AF38" s="219"/>
      <c r="AG38" s="218"/>
      <c r="AH38" s="185"/>
      <c r="AI38" s="220"/>
      <c r="AJ38" s="221"/>
      <c r="AK38" s="193"/>
      <c r="AL38" s="218"/>
      <c r="AM38" s="218"/>
      <c r="AN38" s="185"/>
      <c r="AO38" s="220"/>
      <c r="AQ38" s="204"/>
      <c r="AS38" s="222"/>
      <c r="AT38" s="218"/>
      <c r="AU38" s="218"/>
      <c r="AV38" s="223"/>
      <c r="AW38" s="218"/>
      <c r="AX38" s="217"/>
      <c r="AY38" s="222"/>
      <c r="AZ38" s="218"/>
      <c r="BA38" s="218"/>
      <c r="BB38" s="224"/>
      <c r="BC38" s="218"/>
      <c r="BD38" s="218"/>
      <c r="BE38" s="222"/>
      <c r="BF38" s="218"/>
      <c r="BG38" s="218"/>
      <c r="BI38" s="218"/>
      <c r="BJ38" s="218"/>
      <c r="BK38" s="204"/>
      <c r="BM38" s="193"/>
      <c r="BN38" s="218"/>
      <c r="BO38" s="218"/>
      <c r="BP38" s="185"/>
      <c r="BQ38" s="217"/>
      <c r="BR38" s="217"/>
      <c r="BS38" s="193"/>
      <c r="BT38" s="185"/>
      <c r="BU38" s="218"/>
      <c r="BV38" s="185"/>
      <c r="BW38" s="218"/>
      <c r="BX38" s="218"/>
      <c r="BY38" s="193"/>
      <c r="BZ38" s="218"/>
      <c r="CA38" s="218"/>
      <c r="CC38" s="218"/>
      <c r="CD38" s="218"/>
      <c r="CE38" s="222"/>
      <c r="CG38" s="193"/>
      <c r="CH38" s="218"/>
      <c r="CI38" s="218"/>
      <c r="CJ38" s="185"/>
      <c r="CK38" s="217"/>
      <c r="CL38" s="237"/>
      <c r="CM38" s="193"/>
      <c r="CN38" s="218"/>
      <c r="CO38" s="218"/>
      <c r="CP38" s="224"/>
      <c r="CQ38" s="220"/>
      <c r="CR38" s="218"/>
      <c r="CS38" s="193"/>
      <c r="CT38" s="218"/>
      <c r="CU38" s="218"/>
      <c r="CW38" s="220"/>
      <c r="CX38" s="218"/>
      <c r="CY38" s="204"/>
      <c r="DA38" s="185"/>
      <c r="DB38" s="218"/>
      <c r="DC38" s="218"/>
      <c r="DD38" s="185"/>
      <c r="DE38" s="217"/>
      <c r="DF38" s="237"/>
      <c r="DG38" s="185"/>
      <c r="DH38" s="218"/>
      <c r="DI38" s="185"/>
      <c r="DJ38" s="185"/>
      <c r="DK38" s="218"/>
      <c r="DL38" s="185"/>
      <c r="DM38" s="185"/>
      <c r="DN38" s="218"/>
      <c r="DO38" s="218"/>
      <c r="DP38" s="185"/>
      <c r="DQ38" s="218"/>
      <c r="DR38" s="185"/>
      <c r="DS38" s="204"/>
      <c r="DU38" s="222"/>
      <c r="DV38" s="218"/>
      <c r="DW38" s="254"/>
      <c r="DX38" s="223"/>
      <c r="DY38" s="217"/>
      <c r="DZ38" s="254"/>
      <c r="EA38" s="222"/>
      <c r="EB38" s="217"/>
      <c r="EC38" s="254"/>
      <c r="EE38" s="220"/>
      <c r="EG38" s="222"/>
      <c r="EH38" s="218"/>
      <c r="EI38" s="254"/>
      <c r="EK38" s="218"/>
      <c r="EL38" s="166"/>
      <c r="EO38" s="438">
        <v>260111</v>
      </c>
      <c r="EP38" s="220">
        <f>EO38/EM7</f>
        <v>4.8769794125736411E-3</v>
      </c>
      <c r="EQ38" s="220">
        <f>EP38-DV38</f>
        <v>4.8769794125736411E-3</v>
      </c>
      <c r="ER38" s="216">
        <v>0</v>
      </c>
      <c r="ES38" s="220">
        <f>ER38/EM3</f>
        <v>0</v>
      </c>
      <c r="ET38" s="220">
        <f>ES38-DY38</f>
        <v>0</v>
      </c>
      <c r="EU38" s="216">
        <v>0</v>
      </c>
      <c r="EV38" s="220">
        <v>0</v>
      </c>
      <c r="EW38" s="216">
        <v>0</v>
      </c>
      <c r="EX38" s="216">
        <v>0</v>
      </c>
      <c r="EY38" s="220">
        <v>0</v>
      </c>
      <c r="EZ38" s="216">
        <v>0</v>
      </c>
      <c r="FA38" s="438">
        <v>260111</v>
      </c>
      <c r="FB38" s="220">
        <f>FA38/FA7</f>
        <v>4.8769794125736411E-3</v>
      </c>
      <c r="FC38" s="220">
        <f>FB38-EH38</f>
        <v>4.8769794125736411E-3</v>
      </c>
      <c r="FD38" s="216">
        <v>0</v>
      </c>
      <c r="FE38" s="220">
        <f>FD38/FA3</f>
        <v>0</v>
      </c>
      <c r="FF38" s="220">
        <f>FE38-EK38</f>
        <v>0</v>
      </c>
      <c r="FG38" s="229"/>
      <c r="FI38" s="168">
        <v>292084</v>
      </c>
      <c r="FJ38" s="217">
        <f t="shared" si="12"/>
        <v>5.2384652755199873E-3</v>
      </c>
      <c r="FK38" s="253">
        <f t="shared" si="13"/>
        <v>3.6148586294634626E-4</v>
      </c>
      <c r="FL38" s="223">
        <v>0</v>
      </c>
      <c r="FM38" s="217">
        <f t="shared" si="14"/>
        <v>0</v>
      </c>
      <c r="FN38" s="254">
        <f t="shared" si="15"/>
        <v>0</v>
      </c>
      <c r="FO38" s="222">
        <v>0</v>
      </c>
      <c r="FP38" s="218">
        <f t="shared" si="16"/>
        <v>0</v>
      </c>
      <c r="FQ38" s="253">
        <f t="shared" si="17"/>
        <v>0</v>
      </c>
      <c r="FR38" s="216">
        <v>0</v>
      </c>
      <c r="FS38" s="436">
        <f t="shared" si="18"/>
        <v>0</v>
      </c>
      <c r="FT38" s="437">
        <f t="shared" si="19"/>
        <v>0</v>
      </c>
      <c r="FU38" s="168">
        <v>292084</v>
      </c>
      <c r="FV38" s="217">
        <f t="shared" si="20"/>
        <v>5.2384652755199873E-3</v>
      </c>
      <c r="FW38" s="253">
        <f t="shared" si="21"/>
        <v>3.6148586294634626E-4</v>
      </c>
      <c r="FX38" s="216">
        <v>0</v>
      </c>
      <c r="FY38" s="218">
        <f t="shared" si="22"/>
        <v>0</v>
      </c>
      <c r="FZ38" s="218">
        <f t="shared" si="23"/>
        <v>0</v>
      </c>
      <c r="GA38" s="241"/>
      <c r="GB38" s="234"/>
      <c r="GC38" s="234"/>
      <c r="GD38" s="217"/>
      <c r="GE38" s="223"/>
      <c r="GF38" s="235"/>
      <c r="GG38" s="217"/>
      <c r="GH38" s="223"/>
      <c r="GI38" s="207"/>
      <c r="GJ38" s="223"/>
      <c r="GK38" s="223"/>
      <c r="GL38" s="223"/>
      <c r="GM38" s="223"/>
      <c r="GN38" s="236"/>
      <c r="GO38" s="223"/>
      <c r="GP38" s="223"/>
      <c r="GQ38" s="223"/>
      <c r="GR38" s="223"/>
      <c r="GS38" s="223"/>
      <c r="GT38" s="223"/>
      <c r="GU38" s="241"/>
      <c r="GV38" s="234"/>
      <c r="GW38" s="234"/>
      <c r="GX38" s="217"/>
      <c r="GY38" s="223"/>
      <c r="GZ38" s="235"/>
      <c r="HA38" s="217"/>
      <c r="HB38" s="223"/>
      <c r="HC38" s="207"/>
      <c r="HD38" s="223"/>
      <c r="HE38" s="223"/>
      <c r="HF38" s="223"/>
      <c r="HG38" s="223"/>
      <c r="HH38" s="236"/>
      <c r="HI38" s="223"/>
      <c r="HJ38" s="223"/>
      <c r="HK38" s="223"/>
      <c r="HL38" s="223"/>
      <c r="HM38" s="223"/>
      <c r="HN38" s="223"/>
      <c r="HO38" s="241"/>
      <c r="HP38" s="234"/>
      <c r="HQ38" s="234"/>
      <c r="HR38" s="217"/>
      <c r="HS38" s="223"/>
      <c r="HT38" s="235"/>
      <c r="HU38" s="217"/>
      <c r="HV38" s="223"/>
      <c r="HW38" s="207"/>
      <c r="HX38" s="223"/>
      <c r="HY38" s="223"/>
      <c r="HZ38" s="223"/>
      <c r="IA38" s="223"/>
      <c r="IB38" s="236"/>
      <c r="IC38" s="223"/>
      <c r="ID38" s="223"/>
      <c r="IE38" s="223"/>
      <c r="IF38" s="223"/>
      <c r="IG38" s="223"/>
      <c r="IH38" s="223"/>
      <c r="II38" s="241"/>
      <c r="IJ38" s="234"/>
      <c r="IK38" s="234"/>
      <c r="IL38" s="217"/>
      <c r="IM38" s="223"/>
      <c r="IN38" s="235"/>
      <c r="IO38" s="217"/>
      <c r="IP38" s="223"/>
      <c r="IQ38" s="207"/>
      <c r="IR38" s="223"/>
      <c r="IS38" s="223"/>
      <c r="IT38" s="223"/>
      <c r="IU38" s="223"/>
      <c r="IV38" s="236"/>
      <c r="IW38" s="223"/>
      <c r="IX38" s="223"/>
      <c r="IY38" s="223"/>
      <c r="IZ38" s="223"/>
      <c r="JA38" s="223"/>
      <c r="JB38" s="223"/>
    </row>
    <row r="39" spans="1:262" s="216" customFormat="1" ht="13.5" customHeight="1" thickBot="1">
      <c r="A39" s="215" t="s">
        <v>1371</v>
      </c>
      <c r="B39" s="138" t="s">
        <v>384</v>
      </c>
      <c r="C39" s="204"/>
      <c r="E39" s="222"/>
      <c r="F39" s="217"/>
      <c r="G39" s="217"/>
      <c r="H39" s="185"/>
      <c r="I39" s="218"/>
      <c r="J39" s="252"/>
      <c r="K39" s="222"/>
      <c r="L39" s="217"/>
      <c r="M39" s="217"/>
      <c r="N39" s="185"/>
      <c r="O39" s="218"/>
      <c r="P39" s="221"/>
      <c r="Q39" s="222"/>
      <c r="R39" s="217"/>
      <c r="S39" s="217"/>
      <c r="T39" s="217"/>
      <c r="U39" s="217"/>
      <c r="V39" s="185"/>
      <c r="W39" s="204"/>
      <c r="Y39" s="193"/>
      <c r="Z39" s="218"/>
      <c r="AA39" s="217"/>
      <c r="AB39" s="185"/>
      <c r="AC39" s="217"/>
      <c r="AD39" s="217"/>
      <c r="AE39" s="193"/>
      <c r="AF39" s="219"/>
      <c r="AG39" s="218"/>
      <c r="AH39" s="185"/>
      <c r="AI39" s="220"/>
      <c r="AJ39" s="221"/>
      <c r="AK39" s="193"/>
      <c r="AL39" s="218"/>
      <c r="AM39" s="218"/>
      <c r="AN39" s="185"/>
      <c r="AO39" s="220"/>
      <c r="AQ39" s="204"/>
      <c r="AS39" s="222"/>
      <c r="AT39" s="218"/>
      <c r="AU39" s="218"/>
      <c r="AV39" s="223"/>
      <c r="AW39" s="218"/>
      <c r="AX39" s="217"/>
      <c r="AY39" s="222"/>
      <c r="AZ39" s="218"/>
      <c r="BA39" s="218"/>
      <c r="BB39" s="224"/>
      <c r="BC39" s="218"/>
      <c r="BD39" s="218"/>
      <c r="BE39" s="222"/>
      <c r="BF39" s="218"/>
      <c r="BG39" s="218"/>
      <c r="BI39" s="218"/>
      <c r="BJ39" s="218"/>
      <c r="BK39" s="204"/>
      <c r="BM39" s="193"/>
      <c r="BN39" s="218"/>
      <c r="BO39" s="218"/>
      <c r="BP39" s="185"/>
      <c r="BQ39" s="217"/>
      <c r="BR39" s="217"/>
      <c r="BS39" s="193"/>
      <c r="BT39" s="185"/>
      <c r="BU39" s="218"/>
      <c r="BV39" s="185"/>
      <c r="BW39" s="218"/>
      <c r="BX39" s="218"/>
      <c r="BY39" s="193"/>
      <c r="BZ39" s="218"/>
      <c r="CA39" s="218"/>
      <c r="CC39" s="218"/>
      <c r="CD39" s="218"/>
      <c r="CE39" s="222"/>
      <c r="CG39" s="193"/>
      <c r="CH39" s="218"/>
      <c r="CI39" s="218"/>
      <c r="CJ39" s="185"/>
      <c r="CK39" s="217"/>
      <c r="CL39" s="237"/>
      <c r="CM39" s="193"/>
      <c r="CN39" s="218"/>
      <c r="CO39" s="218"/>
      <c r="CP39" s="224"/>
      <c r="CQ39" s="220"/>
      <c r="CR39" s="218"/>
      <c r="CS39" s="193"/>
      <c r="CT39" s="218"/>
      <c r="CU39" s="218"/>
      <c r="CW39" s="220"/>
      <c r="CX39" s="218"/>
      <c r="CY39" s="204"/>
      <c r="DA39" s="185"/>
      <c r="DB39" s="218"/>
      <c r="DC39" s="218"/>
      <c r="DD39" s="185"/>
      <c r="DE39" s="217"/>
      <c r="DF39" s="237"/>
      <c r="DG39" s="185"/>
      <c r="DH39" s="218"/>
      <c r="DI39" s="185"/>
      <c r="DJ39" s="185"/>
      <c r="DK39" s="218"/>
      <c r="DL39" s="185"/>
      <c r="DM39" s="185"/>
      <c r="DN39" s="218"/>
      <c r="DO39" s="218"/>
      <c r="DP39" s="185"/>
      <c r="DQ39" s="218"/>
      <c r="DR39" s="185"/>
      <c r="DS39" s="204"/>
      <c r="DU39" s="222"/>
      <c r="DV39" s="218"/>
      <c r="DW39" s="254"/>
      <c r="DX39" s="223"/>
      <c r="DY39" s="217"/>
      <c r="DZ39" s="254"/>
      <c r="EA39" s="222"/>
      <c r="EB39" s="217"/>
      <c r="EC39" s="254"/>
      <c r="EE39" s="220"/>
      <c r="EG39" s="222"/>
      <c r="EH39" s="218"/>
      <c r="EI39" s="254"/>
      <c r="EK39" s="218"/>
      <c r="EL39" s="166"/>
      <c r="EV39" s="220"/>
      <c r="EY39" s="220"/>
      <c r="FB39" s="220"/>
      <c r="FC39" s="220"/>
      <c r="FE39" s="220"/>
      <c r="FG39" s="229"/>
      <c r="FI39" s="168">
        <v>226552</v>
      </c>
      <c r="FJ39" s="217">
        <f t="shared" si="12"/>
        <v>4.0631626008258035E-3</v>
      </c>
      <c r="FK39" s="253">
        <f t="shared" si="13"/>
        <v>4.0631626008258035E-3</v>
      </c>
      <c r="FL39" s="223">
        <v>0</v>
      </c>
      <c r="FM39" s="217">
        <f t="shared" si="14"/>
        <v>0</v>
      </c>
      <c r="FN39" s="254">
        <f t="shared" si="15"/>
        <v>0</v>
      </c>
      <c r="FO39" s="222">
        <v>0</v>
      </c>
      <c r="FP39" s="218">
        <f t="shared" si="16"/>
        <v>0</v>
      </c>
      <c r="FQ39" s="253">
        <f t="shared" si="17"/>
        <v>0</v>
      </c>
      <c r="FR39" s="216">
        <v>0</v>
      </c>
      <c r="FS39" s="436">
        <f t="shared" si="18"/>
        <v>0</v>
      </c>
      <c r="FT39" s="437">
        <f t="shared" si="19"/>
        <v>0</v>
      </c>
      <c r="FU39" s="168">
        <v>226552</v>
      </c>
      <c r="FV39" s="217">
        <f t="shared" si="20"/>
        <v>4.0631626008258035E-3</v>
      </c>
      <c r="FW39" s="253">
        <f t="shared" si="21"/>
        <v>4.0631626008258035E-3</v>
      </c>
      <c r="FX39" s="216">
        <v>0</v>
      </c>
      <c r="FY39" s="218">
        <f t="shared" si="22"/>
        <v>0</v>
      </c>
      <c r="FZ39" s="218">
        <f t="shared" si="23"/>
        <v>0</v>
      </c>
      <c r="GA39" s="241"/>
      <c r="GB39" s="234"/>
      <c r="GC39" s="234"/>
      <c r="GD39" s="217"/>
      <c r="GE39" s="223"/>
      <c r="GF39" s="235"/>
      <c r="GG39" s="217"/>
      <c r="GH39" s="223"/>
      <c r="GI39" s="207"/>
      <c r="GJ39" s="223"/>
      <c r="GK39" s="223"/>
      <c r="GL39" s="223"/>
      <c r="GM39" s="223"/>
      <c r="GN39" s="236"/>
      <c r="GO39" s="223"/>
      <c r="GP39" s="223"/>
      <c r="GQ39" s="223"/>
      <c r="GR39" s="223"/>
      <c r="GS39" s="223"/>
      <c r="GT39" s="223"/>
      <c r="GU39" s="241"/>
      <c r="GV39" s="234"/>
      <c r="GW39" s="234"/>
      <c r="GX39" s="217"/>
      <c r="GY39" s="223"/>
      <c r="GZ39" s="235"/>
      <c r="HA39" s="217"/>
      <c r="HB39" s="223"/>
      <c r="HC39" s="207"/>
      <c r="HD39" s="223"/>
      <c r="HE39" s="223"/>
      <c r="HF39" s="223"/>
      <c r="HG39" s="223"/>
      <c r="HH39" s="236"/>
      <c r="HI39" s="223"/>
      <c r="HJ39" s="223"/>
      <c r="HK39" s="223"/>
      <c r="HL39" s="223"/>
      <c r="HM39" s="223"/>
      <c r="HN39" s="223"/>
      <c r="HO39" s="241"/>
      <c r="HP39" s="234"/>
      <c r="HQ39" s="234"/>
      <c r="HR39" s="217"/>
      <c r="HS39" s="223"/>
      <c r="HT39" s="235"/>
      <c r="HU39" s="217"/>
      <c r="HV39" s="223"/>
      <c r="HW39" s="207"/>
      <c r="HX39" s="223"/>
      <c r="HY39" s="223"/>
      <c r="HZ39" s="223"/>
      <c r="IA39" s="223"/>
      <c r="IB39" s="236"/>
      <c r="IC39" s="223"/>
      <c r="ID39" s="223"/>
      <c r="IE39" s="223"/>
      <c r="IF39" s="223"/>
      <c r="IG39" s="223"/>
      <c r="IH39" s="223"/>
      <c r="II39" s="241"/>
      <c r="IJ39" s="234"/>
      <c r="IK39" s="234"/>
      <c r="IL39" s="217"/>
      <c r="IM39" s="223"/>
      <c r="IN39" s="235"/>
      <c r="IO39" s="217"/>
      <c r="IP39" s="223"/>
      <c r="IQ39" s="207"/>
      <c r="IR39" s="223"/>
      <c r="IS39" s="223"/>
      <c r="IT39" s="223"/>
      <c r="IU39" s="223"/>
      <c r="IV39" s="236"/>
      <c r="IW39" s="223"/>
      <c r="IX39" s="223"/>
      <c r="IY39" s="223"/>
      <c r="IZ39" s="223"/>
      <c r="JA39" s="223"/>
      <c r="JB39" s="223"/>
    </row>
    <row r="40" spans="1:262" s="216" customFormat="1" ht="13.5" customHeight="1" thickBot="1">
      <c r="A40" s="215" t="s">
        <v>2093</v>
      </c>
      <c r="B40" s="138" t="s">
        <v>1922</v>
      </c>
      <c r="C40" s="204"/>
      <c r="E40" s="222"/>
      <c r="F40" s="217"/>
      <c r="G40" s="217"/>
      <c r="H40" s="185"/>
      <c r="I40" s="218"/>
      <c r="J40" s="252"/>
      <c r="K40" s="222"/>
      <c r="L40" s="217"/>
      <c r="M40" s="217"/>
      <c r="N40" s="185"/>
      <c r="O40" s="218"/>
      <c r="P40" s="221"/>
      <c r="Q40" s="222"/>
      <c r="R40" s="217"/>
      <c r="S40" s="217"/>
      <c r="T40" s="217"/>
      <c r="U40" s="217"/>
      <c r="V40" s="185"/>
      <c r="W40" s="204"/>
      <c r="Y40" s="193"/>
      <c r="Z40" s="218"/>
      <c r="AA40" s="217"/>
      <c r="AB40" s="185"/>
      <c r="AC40" s="217"/>
      <c r="AD40" s="217"/>
      <c r="AE40" s="193"/>
      <c r="AF40" s="219"/>
      <c r="AG40" s="218"/>
      <c r="AH40" s="185"/>
      <c r="AI40" s="220"/>
      <c r="AJ40" s="221"/>
      <c r="AK40" s="193"/>
      <c r="AL40" s="218"/>
      <c r="AM40" s="218"/>
      <c r="AN40" s="185"/>
      <c r="AO40" s="220"/>
      <c r="AQ40" s="204"/>
      <c r="AS40" s="222"/>
      <c r="AT40" s="218"/>
      <c r="AU40" s="218"/>
      <c r="AV40" s="223"/>
      <c r="AW40" s="218"/>
      <c r="AX40" s="217"/>
      <c r="AY40" s="222"/>
      <c r="AZ40" s="218"/>
      <c r="BA40" s="218"/>
      <c r="BB40" s="224"/>
      <c r="BC40" s="218"/>
      <c r="BD40" s="218"/>
      <c r="BE40" s="222"/>
      <c r="BF40" s="218"/>
      <c r="BG40" s="218"/>
      <c r="BI40" s="218"/>
      <c r="BJ40" s="218"/>
      <c r="BK40" s="204"/>
      <c r="BM40" s="193"/>
      <c r="BN40" s="218"/>
      <c r="BO40" s="218"/>
      <c r="BP40" s="185"/>
      <c r="BQ40" s="217"/>
      <c r="BR40" s="217"/>
      <c r="BS40" s="193"/>
      <c r="BT40" s="185"/>
      <c r="BU40" s="218"/>
      <c r="BV40" s="185"/>
      <c r="BW40" s="218"/>
      <c r="BX40" s="218"/>
      <c r="BY40" s="193"/>
      <c r="BZ40" s="218"/>
      <c r="CA40" s="218"/>
      <c r="CC40" s="218"/>
      <c r="CD40" s="218"/>
      <c r="CE40" s="222"/>
      <c r="CG40" s="193"/>
      <c r="CH40" s="218"/>
      <c r="CI40" s="218"/>
      <c r="CJ40" s="185"/>
      <c r="CK40" s="217"/>
      <c r="CL40" s="237"/>
      <c r="CM40" s="193"/>
      <c r="CN40" s="218"/>
      <c r="CO40" s="218"/>
      <c r="CP40" s="224"/>
      <c r="CQ40" s="220"/>
      <c r="CR40" s="218"/>
      <c r="CS40" s="193"/>
      <c r="CT40" s="218"/>
      <c r="CU40" s="218"/>
      <c r="CW40" s="220"/>
      <c r="CX40" s="218"/>
      <c r="CY40" s="204"/>
      <c r="DA40" s="185"/>
      <c r="DB40" s="218"/>
      <c r="DC40" s="218"/>
      <c r="DD40" s="185"/>
      <c r="DE40" s="217"/>
      <c r="DF40" s="237"/>
      <c r="DG40" s="185"/>
      <c r="DH40" s="218"/>
      <c r="DI40" s="185"/>
      <c r="DJ40" s="185"/>
      <c r="DK40" s="218"/>
      <c r="DL40" s="185"/>
      <c r="DM40" s="185"/>
      <c r="DN40" s="218"/>
      <c r="DO40" s="218"/>
      <c r="DP40" s="185"/>
      <c r="DQ40" s="218"/>
      <c r="DR40" s="185"/>
      <c r="DS40" s="204"/>
      <c r="DU40" s="222"/>
      <c r="DV40" s="218"/>
      <c r="DW40" s="254"/>
      <c r="DX40" s="223"/>
      <c r="DY40" s="217"/>
      <c r="DZ40" s="254"/>
      <c r="EA40" s="222"/>
      <c r="EB40" s="217"/>
      <c r="EC40" s="254"/>
      <c r="EE40" s="220"/>
      <c r="EG40" s="222"/>
      <c r="EH40" s="218"/>
      <c r="EI40" s="254"/>
      <c r="EK40" s="218"/>
      <c r="EL40" s="166"/>
      <c r="EV40" s="220"/>
      <c r="EY40" s="220"/>
      <c r="FB40" s="220"/>
      <c r="FC40" s="220"/>
      <c r="FE40" s="220"/>
      <c r="FG40" s="229"/>
      <c r="FI40" s="168">
        <v>125019</v>
      </c>
      <c r="FJ40" s="217">
        <f t="shared" si="12"/>
        <v>2.2421895423242397E-3</v>
      </c>
      <c r="FK40" s="253">
        <f t="shared" si="13"/>
        <v>2.2421895423242397E-3</v>
      </c>
      <c r="FL40" s="223">
        <v>0</v>
      </c>
      <c r="FM40" s="217">
        <f t="shared" si="14"/>
        <v>0</v>
      </c>
      <c r="FN40" s="254">
        <f t="shared" si="15"/>
        <v>0</v>
      </c>
      <c r="FO40" s="222">
        <v>0</v>
      </c>
      <c r="FP40" s="218">
        <f t="shared" si="16"/>
        <v>0</v>
      </c>
      <c r="FQ40" s="253">
        <f t="shared" si="17"/>
        <v>0</v>
      </c>
      <c r="FR40" s="216">
        <v>0</v>
      </c>
      <c r="FS40" s="436">
        <f t="shared" si="18"/>
        <v>0</v>
      </c>
      <c r="FT40" s="437">
        <f t="shared" si="19"/>
        <v>0</v>
      </c>
      <c r="FU40" s="168">
        <v>125019</v>
      </c>
      <c r="FV40" s="217">
        <f t="shared" si="20"/>
        <v>2.2421895423242397E-3</v>
      </c>
      <c r="FW40" s="253">
        <f t="shared" si="21"/>
        <v>2.2421895423242397E-3</v>
      </c>
      <c r="FX40" s="216">
        <v>0</v>
      </c>
      <c r="FY40" s="218">
        <f t="shared" si="22"/>
        <v>0</v>
      </c>
      <c r="FZ40" s="218">
        <f t="shared" si="23"/>
        <v>0</v>
      </c>
      <c r="GA40" s="241"/>
      <c r="GB40" s="234"/>
      <c r="GC40" s="234"/>
      <c r="GD40" s="217"/>
      <c r="GE40" s="223"/>
      <c r="GF40" s="235"/>
      <c r="GG40" s="217"/>
      <c r="GH40" s="223"/>
      <c r="GI40" s="207"/>
      <c r="GJ40" s="223"/>
      <c r="GK40" s="223"/>
      <c r="GL40" s="223"/>
      <c r="GM40" s="223"/>
      <c r="GN40" s="236"/>
      <c r="GO40" s="223"/>
      <c r="GP40" s="223"/>
      <c r="GQ40" s="223"/>
      <c r="GR40" s="223"/>
      <c r="GS40" s="223"/>
      <c r="GT40" s="223"/>
      <c r="GU40" s="241"/>
      <c r="GV40" s="234"/>
      <c r="GW40" s="234"/>
      <c r="GX40" s="217"/>
      <c r="GY40" s="223"/>
      <c r="GZ40" s="235"/>
      <c r="HA40" s="217"/>
      <c r="HB40" s="223"/>
      <c r="HC40" s="207"/>
      <c r="HD40" s="223"/>
      <c r="HE40" s="223"/>
      <c r="HF40" s="223"/>
      <c r="HG40" s="223"/>
      <c r="HH40" s="236"/>
      <c r="HI40" s="223"/>
      <c r="HJ40" s="223"/>
      <c r="HK40" s="223"/>
      <c r="HL40" s="223"/>
      <c r="HM40" s="223"/>
      <c r="HN40" s="223"/>
      <c r="HO40" s="241"/>
      <c r="HP40" s="234"/>
      <c r="HQ40" s="234"/>
      <c r="HR40" s="217"/>
      <c r="HS40" s="223"/>
      <c r="HT40" s="235"/>
      <c r="HU40" s="217"/>
      <c r="HV40" s="223"/>
      <c r="HW40" s="207"/>
      <c r="HX40" s="223"/>
      <c r="HY40" s="223"/>
      <c r="HZ40" s="223"/>
      <c r="IA40" s="223"/>
      <c r="IB40" s="236"/>
      <c r="IC40" s="223"/>
      <c r="ID40" s="223"/>
      <c r="IE40" s="223"/>
      <c r="IF40" s="223"/>
      <c r="IG40" s="223"/>
      <c r="IH40" s="223"/>
      <c r="II40" s="241"/>
      <c r="IJ40" s="234"/>
      <c r="IK40" s="234"/>
      <c r="IL40" s="217"/>
      <c r="IM40" s="223"/>
      <c r="IN40" s="235"/>
      <c r="IO40" s="217"/>
      <c r="IP40" s="223"/>
      <c r="IQ40" s="207"/>
      <c r="IR40" s="223"/>
      <c r="IS40" s="223"/>
      <c r="IT40" s="223"/>
      <c r="IU40" s="223"/>
      <c r="IV40" s="236"/>
      <c r="IW40" s="223"/>
      <c r="IX40" s="223"/>
      <c r="IY40" s="223"/>
      <c r="IZ40" s="223"/>
      <c r="JA40" s="223"/>
      <c r="JB40" s="223"/>
    </row>
    <row r="41" spans="1:262" s="216" customFormat="1" ht="13.5" customHeight="1" thickBot="1">
      <c r="A41" s="215" t="s">
        <v>1999</v>
      </c>
      <c r="B41" s="138" t="s">
        <v>2000</v>
      </c>
      <c r="C41" s="204"/>
      <c r="E41" s="222"/>
      <c r="F41" s="217"/>
      <c r="G41" s="217"/>
      <c r="H41" s="185"/>
      <c r="I41" s="218"/>
      <c r="J41" s="252"/>
      <c r="K41" s="222"/>
      <c r="L41" s="217"/>
      <c r="M41" s="217"/>
      <c r="N41" s="185"/>
      <c r="O41" s="218"/>
      <c r="P41" s="221"/>
      <c r="Q41" s="222"/>
      <c r="R41" s="217"/>
      <c r="S41" s="217"/>
      <c r="T41" s="217"/>
      <c r="U41" s="217"/>
      <c r="V41" s="185"/>
      <c r="W41" s="204"/>
      <c r="Y41" s="193"/>
      <c r="Z41" s="218"/>
      <c r="AA41" s="217"/>
      <c r="AB41" s="185"/>
      <c r="AC41" s="217"/>
      <c r="AD41" s="217"/>
      <c r="AE41" s="193"/>
      <c r="AF41" s="219"/>
      <c r="AG41" s="218"/>
      <c r="AH41" s="185"/>
      <c r="AI41" s="220"/>
      <c r="AJ41" s="221"/>
      <c r="AK41" s="193"/>
      <c r="AL41" s="218"/>
      <c r="AM41" s="218"/>
      <c r="AN41" s="185"/>
      <c r="AO41" s="220"/>
      <c r="AQ41" s="204"/>
      <c r="AS41" s="222"/>
      <c r="AT41" s="218"/>
      <c r="AU41" s="218"/>
      <c r="AV41" s="223"/>
      <c r="AW41" s="218"/>
      <c r="AX41" s="217"/>
      <c r="AY41" s="222"/>
      <c r="AZ41" s="218"/>
      <c r="BA41" s="218"/>
      <c r="BB41" s="224"/>
      <c r="BC41" s="218"/>
      <c r="BD41" s="218"/>
      <c r="BE41" s="222"/>
      <c r="BF41" s="218"/>
      <c r="BG41" s="218"/>
      <c r="BI41" s="218"/>
      <c r="BJ41" s="218"/>
      <c r="BK41" s="204"/>
      <c r="BM41" s="193"/>
      <c r="BN41" s="218"/>
      <c r="BO41" s="218"/>
      <c r="BP41" s="185"/>
      <c r="BQ41" s="217"/>
      <c r="BR41" s="217"/>
      <c r="BS41" s="193"/>
      <c r="BT41" s="185"/>
      <c r="BU41" s="218"/>
      <c r="BV41" s="185"/>
      <c r="BW41" s="218"/>
      <c r="BX41" s="218"/>
      <c r="BY41" s="193"/>
      <c r="BZ41" s="218"/>
      <c r="CA41" s="218"/>
      <c r="CC41" s="218"/>
      <c r="CD41" s="218"/>
      <c r="CE41" s="222"/>
      <c r="CG41" s="193"/>
      <c r="CH41" s="218"/>
      <c r="CI41" s="218"/>
      <c r="CJ41" s="185"/>
      <c r="CK41" s="217"/>
      <c r="CL41" s="237"/>
      <c r="CM41" s="193"/>
      <c r="CN41" s="218"/>
      <c r="CO41" s="218"/>
      <c r="CP41" s="224"/>
      <c r="CQ41" s="220"/>
      <c r="CR41" s="218"/>
      <c r="CS41" s="193"/>
      <c r="CT41" s="218"/>
      <c r="CU41" s="218"/>
      <c r="CW41" s="220"/>
      <c r="CX41" s="218"/>
      <c r="CY41" s="204"/>
      <c r="DA41" s="185"/>
      <c r="DB41" s="218"/>
      <c r="DC41" s="218"/>
      <c r="DD41" s="185"/>
      <c r="DE41" s="217"/>
      <c r="DF41" s="237"/>
      <c r="DG41" s="185"/>
      <c r="DH41" s="218"/>
      <c r="DI41" s="185"/>
      <c r="DJ41" s="185"/>
      <c r="DK41" s="218"/>
      <c r="DL41" s="185"/>
      <c r="DM41" s="185"/>
      <c r="DN41" s="218"/>
      <c r="DO41" s="218"/>
      <c r="DP41" s="185"/>
      <c r="DQ41" s="218"/>
      <c r="DR41" s="185"/>
      <c r="DS41" s="204"/>
      <c r="DU41" s="222"/>
      <c r="DV41" s="218"/>
      <c r="DW41" s="254"/>
      <c r="DX41" s="223"/>
      <c r="DY41" s="217"/>
      <c r="DZ41" s="254"/>
      <c r="EA41" s="222"/>
      <c r="EB41" s="217"/>
      <c r="EC41" s="254"/>
      <c r="EE41" s="220"/>
      <c r="EG41" s="222"/>
      <c r="EH41" s="218"/>
      <c r="EI41" s="254"/>
      <c r="EK41" s="218"/>
      <c r="EL41" s="166"/>
      <c r="EO41" s="438">
        <v>1414919</v>
      </c>
      <c r="EP41" s="220">
        <f>EO41/EM7</f>
        <v>2.6529177287616761E-2</v>
      </c>
      <c r="EQ41" s="220">
        <f>EP41-DV41</f>
        <v>2.6529177287616761E-2</v>
      </c>
      <c r="ER41" s="216">
        <v>2</v>
      </c>
      <c r="ES41" s="220">
        <f>ER41/EM3</f>
        <v>4.2105263157894736E-3</v>
      </c>
      <c r="ET41" s="220">
        <f>ES41-DY41</f>
        <v>4.2105263157894736E-3</v>
      </c>
      <c r="EU41" s="438">
        <v>947396</v>
      </c>
      <c r="EV41" s="220">
        <f>EU41/EU7</f>
        <v>1.7895726446969282E-2</v>
      </c>
      <c r="EW41" s="220">
        <f>EV41-EB41</f>
        <v>1.7895726446969282E-2</v>
      </c>
      <c r="EX41" s="216">
        <v>2</v>
      </c>
      <c r="EY41" s="220">
        <f>EX41/EU3</f>
        <v>6.7796610169491523E-3</v>
      </c>
      <c r="EZ41" s="436">
        <f>EY41-EE41</f>
        <v>6.7796610169491523E-3</v>
      </c>
      <c r="FA41" s="438">
        <v>1414919</v>
      </c>
      <c r="FB41" s="220">
        <f>FA41/FA7</f>
        <v>2.6529177287616761E-2</v>
      </c>
      <c r="FC41" s="220">
        <f>FB41-EH41</f>
        <v>2.6529177287616761E-2</v>
      </c>
      <c r="FD41" s="216">
        <v>0</v>
      </c>
      <c r="FE41" s="220">
        <f>FD41/FA3</f>
        <v>0</v>
      </c>
      <c r="FF41" s="220">
        <f>FE41-EK41</f>
        <v>0</v>
      </c>
      <c r="FG41" s="229"/>
      <c r="FI41" s="168"/>
      <c r="FJ41" s="217"/>
      <c r="FK41" s="253"/>
      <c r="FL41" s="223"/>
      <c r="FM41" s="217"/>
      <c r="FN41" s="254"/>
      <c r="FO41" s="222"/>
      <c r="FP41" s="218"/>
      <c r="FQ41" s="254"/>
      <c r="FS41" s="436"/>
      <c r="FT41" s="437"/>
      <c r="FU41" s="168"/>
      <c r="FV41" s="217"/>
      <c r="FW41" s="254"/>
      <c r="FY41" s="218"/>
      <c r="FZ41" s="218"/>
      <c r="GA41" s="241"/>
      <c r="GB41" s="234"/>
      <c r="GC41" s="234"/>
      <c r="GD41" s="217"/>
      <c r="GE41" s="223"/>
      <c r="GF41" s="235"/>
      <c r="GG41" s="217"/>
      <c r="GH41" s="223"/>
      <c r="GI41" s="207"/>
      <c r="GJ41" s="223"/>
      <c r="GK41" s="223"/>
      <c r="GL41" s="223"/>
      <c r="GM41" s="223"/>
      <c r="GN41" s="236"/>
      <c r="GO41" s="223"/>
      <c r="GP41" s="223"/>
      <c r="GQ41" s="223"/>
      <c r="GR41" s="223"/>
      <c r="GS41" s="223"/>
      <c r="GT41" s="223"/>
      <c r="GU41" s="241"/>
      <c r="GV41" s="234"/>
      <c r="GW41" s="234"/>
      <c r="GX41" s="217"/>
      <c r="GY41" s="223"/>
      <c r="GZ41" s="235"/>
      <c r="HA41" s="217"/>
      <c r="HB41" s="223"/>
      <c r="HC41" s="207"/>
      <c r="HD41" s="223"/>
      <c r="HE41" s="223"/>
      <c r="HF41" s="223"/>
      <c r="HG41" s="223"/>
      <c r="HH41" s="236"/>
      <c r="HI41" s="223"/>
      <c r="HJ41" s="223"/>
      <c r="HK41" s="223"/>
      <c r="HL41" s="223"/>
      <c r="HM41" s="223"/>
      <c r="HN41" s="223"/>
      <c r="HO41" s="241"/>
      <c r="HP41" s="234"/>
      <c r="HQ41" s="234"/>
      <c r="HR41" s="217"/>
      <c r="HS41" s="223"/>
      <c r="HT41" s="235"/>
      <c r="HU41" s="217"/>
      <c r="HV41" s="223"/>
      <c r="HW41" s="207"/>
      <c r="HX41" s="223"/>
      <c r="HY41" s="223"/>
      <c r="HZ41" s="223"/>
      <c r="IA41" s="223"/>
      <c r="IB41" s="236"/>
      <c r="IC41" s="223"/>
      <c r="ID41" s="223"/>
      <c r="IE41" s="223"/>
      <c r="IF41" s="223"/>
      <c r="IG41" s="223"/>
      <c r="IH41" s="223"/>
      <c r="II41" s="241"/>
      <c r="IJ41" s="234"/>
      <c r="IK41" s="234"/>
      <c r="IL41" s="217"/>
      <c r="IM41" s="223"/>
      <c r="IN41" s="235"/>
      <c r="IO41" s="217"/>
      <c r="IP41" s="223"/>
      <c r="IQ41" s="207"/>
      <c r="IR41" s="223"/>
      <c r="IS41" s="223"/>
      <c r="IT41" s="223"/>
      <c r="IU41" s="223"/>
      <c r="IV41" s="236"/>
      <c r="IW41" s="223"/>
      <c r="IX41" s="223"/>
      <c r="IY41" s="223"/>
      <c r="IZ41" s="223"/>
      <c r="JA41" s="223"/>
      <c r="JB41" s="223"/>
    </row>
    <row r="42" spans="1:262" s="216" customFormat="1" ht="13.5" customHeight="1" thickBot="1">
      <c r="A42" s="215" t="s">
        <v>1912</v>
      </c>
      <c r="B42" s="138" t="s">
        <v>2003</v>
      </c>
      <c r="C42" s="204"/>
      <c r="E42" s="222"/>
      <c r="F42" s="217"/>
      <c r="G42" s="217"/>
      <c r="H42" s="185"/>
      <c r="I42" s="218"/>
      <c r="J42" s="252"/>
      <c r="K42" s="222"/>
      <c r="L42" s="217"/>
      <c r="M42" s="217"/>
      <c r="N42" s="185"/>
      <c r="O42" s="218"/>
      <c r="P42" s="221"/>
      <c r="Q42" s="222"/>
      <c r="R42" s="217"/>
      <c r="S42" s="217"/>
      <c r="T42" s="217"/>
      <c r="U42" s="217"/>
      <c r="V42" s="185"/>
      <c r="W42" s="204"/>
      <c r="Y42" s="193"/>
      <c r="Z42" s="218"/>
      <c r="AA42" s="217"/>
      <c r="AB42" s="185"/>
      <c r="AC42" s="217"/>
      <c r="AD42" s="217"/>
      <c r="AE42" s="193"/>
      <c r="AF42" s="219"/>
      <c r="AG42" s="218"/>
      <c r="AH42" s="185"/>
      <c r="AI42" s="220"/>
      <c r="AJ42" s="221"/>
      <c r="AK42" s="193"/>
      <c r="AL42" s="218"/>
      <c r="AM42" s="218"/>
      <c r="AN42" s="185"/>
      <c r="AO42" s="220"/>
      <c r="AQ42" s="204"/>
      <c r="AS42" s="222"/>
      <c r="AT42" s="218"/>
      <c r="AU42" s="218"/>
      <c r="AV42" s="223"/>
      <c r="AW42" s="218"/>
      <c r="AX42" s="217"/>
      <c r="AY42" s="222"/>
      <c r="AZ42" s="218"/>
      <c r="BA42" s="218"/>
      <c r="BB42" s="224"/>
      <c r="BC42" s="218"/>
      <c r="BD42" s="218"/>
      <c r="BE42" s="222"/>
      <c r="BF42" s="218"/>
      <c r="BG42" s="218"/>
      <c r="BI42" s="218"/>
      <c r="BJ42" s="218"/>
      <c r="BK42" s="204"/>
      <c r="BM42" s="193"/>
      <c r="BN42" s="218"/>
      <c r="BO42" s="218"/>
      <c r="BP42" s="185"/>
      <c r="BQ42" s="217"/>
      <c r="BR42" s="217"/>
      <c r="BS42" s="193"/>
      <c r="BT42" s="185"/>
      <c r="BU42" s="218"/>
      <c r="BV42" s="185"/>
      <c r="BW42" s="218"/>
      <c r="BX42" s="218"/>
      <c r="BY42" s="193"/>
      <c r="BZ42" s="218"/>
      <c r="CA42" s="218"/>
      <c r="CC42" s="218"/>
      <c r="CD42" s="218"/>
      <c r="CE42" s="222"/>
      <c r="CG42" s="193"/>
      <c r="CH42" s="218"/>
      <c r="CI42" s="218"/>
      <c r="CJ42" s="185"/>
      <c r="CK42" s="217"/>
      <c r="CL42" s="237"/>
      <c r="CM42" s="193"/>
      <c r="CN42" s="218"/>
      <c r="CO42" s="218"/>
      <c r="CP42" s="224"/>
      <c r="CQ42" s="220"/>
      <c r="CR42" s="218"/>
      <c r="CS42" s="193"/>
      <c r="CT42" s="218"/>
      <c r="CU42" s="218"/>
      <c r="CW42" s="220"/>
      <c r="CX42" s="218"/>
      <c r="CY42" s="204"/>
      <c r="DA42" s="185"/>
      <c r="DB42" s="218"/>
      <c r="DC42" s="218"/>
      <c r="DD42" s="185"/>
      <c r="DE42" s="217"/>
      <c r="DF42" s="237"/>
      <c r="DG42" s="185"/>
      <c r="DH42" s="218"/>
      <c r="DI42" s="185"/>
      <c r="DJ42" s="185"/>
      <c r="DK42" s="218"/>
      <c r="DL42" s="185"/>
      <c r="DM42" s="185"/>
      <c r="DN42" s="218"/>
      <c r="DO42" s="218"/>
      <c r="DP42" s="185"/>
      <c r="DQ42" s="218"/>
      <c r="DR42" s="185"/>
      <c r="DS42" s="204"/>
      <c r="DU42" s="222"/>
      <c r="DV42" s="218"/>
      <c r="DW42" s="254"/>
      <c r="DX42" s="223"/>
      <c r="DY42" s="217"/>
      <c r="DZ42" s="254"/>
      <c r="EA42" s="222"/>
      <c r="EB42" s="217"/>
      <c r="EC42" s="254"/>
      <c r="EE42" s="220"/>
      <c r="EG42" s="222"/>
      <c r="EH42" s="218"/>
      <c r="EI42" s="254"/>
      <c r="EK42" s="218"/>
      <c r="EL42" s="166"/>
      <c r="EO42" s="438">
        <v>1028721</v>
      </c>
      <c r="EP42" s="220">
        <f>EO42/EM7</f>
        <v>1.9288115990027985E-2</v>
      </c>
      <c r="EQ42" s="220">
        <f>EP42-DV42</f>
        <v>1.9288115990027985E-2</v>
      </c>
      <c r="ER42" s="216">
        <v>2</v>
      </c>
      <c r="ES42" s="220">
        <f>ER42/EM3</f>
        <v>4.2105263157894736E-3</v>
      </c>
      <c r="ET42" s="220">
        <f>ES42-DY42</f>
        <v>4.2105263157894736E-3</v>
      </c>
      <c r="EU42" s="438">
        <v>514575</v>
      </c>
      <c r="EV42" s="220">
        <f>EU42/EU7</f>
        <v>9.7200045561193198E-3</v>
      </c>
      <c r="EW42" s="220">
        <f>EV42-EB42</f>
        <v>9.7200045561193198E-3</v>
      </c>
      <c r="EX42" s="216">
        <v>2</v>
      </c>
      <c r="EY42" s="220">
        <f>EX42/EU3</f>
        <v>6.7796610169491523E-3</v>
      </c>
      <c r="EZ42" s="436">
        <f>EY42-EE42</f>
        <v>6.7796610169491523E-3</v>
      </c>
      <c r="FA42" s="438">
        <v>1028721</v>
      </c>
      <c r="FB42" s="220">
        <f>FA42/FA7</f>
        <v>1.9288115990027985E-2</v>
      </c>
      <c r="FC42" s="220">
        <f>FB42-EH42</f>
        <v>1.9288115990027985E-2</v>
      </c>
      <c r="FD42" s="216">
        <v>0</v>
      </c>
      <c r="FE42" s="220">
        <f>FD42/FA3</f>
        <v>0</v>
      </c>
      <c r="FF42" s="220">
        <f>FE42-EK42</f>
        <v>0</v>
      </c>
      <c r="FG42" s="229"/>
      <c r="FI42" s="168"/>
      <c r="FJ42" s="217"/>
      <c r="FK42" s="253"/>
      <c r="FL42" s="223"/>
      <c r="FM42" s="217"/>
      <c r="FN42" s="254"/>
      <c r="FO42" s="222"/>
      <c r="FP42" s="218"/>
      <c r="FQ42" s="254"/>
      <c r="FS42" s="436"/>
      <c r="FT42" s="437"/>
      <c r="FU42" s="168"/>
      <c r="FV42" s="217"/>
      <c r="FW42" s="254"/>
      <c r="FY42" s="218"/>
      <c r="FZ42" s="218"/>
      <c r="GA42" s="241"/>
      <c r="GB42" s="234"/>
      <c r="GC42" s="234"/>
      <c r="GD42" s="217"/>
      <c r="GE42" s="223"/>
      <c r="GF42" s="235"/>
      <c r="GG42" s="217"/>
      <c r="GH42" s="223"/>
      <c r="GI42" s="207"/>
      <c r="GJ42" s="223"/>
      <c r="GK42" s="223"/>
      <c r="GL42" s="223"/>
      <c r="GM42" s="223"/>
      <c r="GN42" s="236"/>
      <c r="GO42" s="223"/>
      <c r="GP42" s="223"/>
      <c r="GQ42" s="223"/>
      <c r="GR42" s="223"/>
      <c r="GS42" s="223"/>
      <c r="GT42" s="223"/>
      <c r="GU42" s="241"/>
      <c r="GV42" s="234"/>
      <c r="GW42" s="234"/>
      <c r="GX42" s="217"/>
      <c r="GY42" s="223"/>
      <c r="GZ42" s="235"/>
      <c r="HA42" s="217"/>
      <c r="HB42" s="223"/>
      <c r="HC42" s="207"/>
      <c r="HD42" s="223"/>
      <c r="HE42" s="223"/>
      <c r="HF42" s="223"/>
      <c r="HG42" s="223"/>
      <c r="HH42" s="236"/>
      <c r="HI42" s="223"/>
      <c r="HJ42" s="223"/>
      <c r="HK42" s="223"/>
      <c r="HL42" s="223"/>
      <c r="HM42" s="223"/>
      <c r="HN42" s="223"/>
      <c r="HO42" s="241"/>
      <c r="HP42" s="234"/>
      <c r="HQ42" s="234"/>
      <c r="HR42" s="217"/>
      <c r="HS42" s="223"/>
      <c r="HT42" s="235"/>
      <c r="HU42" s="217"/>
      <c r="HV42" s="223"/>
      <c r="HW42" s="207"/>
      <c r="HX42" s="223"/>
      <c r="HY42" s="223"/>
      <c r="HZ42" s="223"/>
      <c r="IA42" s="223"/>
      <c r="IB42" s="236"/>
      <c r="IC42" s="223"/>
      <c r="ID42" s="223"/>
      <c r="IE42" s="223"/>
      <c r="IF42" s="223"/>
      <c r="IG42" s="223"/>
      <c r="IH42" s="223"/>
      <c r="II42" s="241"/>
      <c r="IJ42" s="234"/>
      <c r="IK42" s="234"/>
      <c r="IL42" s="217"/>
      <c r="IM42" s="223"/>
      <c r="IN42" s="235"/>
      <c r="IO42" s="217"/>
      <c r="IP42" s="223"/>
      <c r="IQ42" s="207"/>
      <c r="IR42" s="223"/>
      <c r="IS42" s="223"/>
      <c r="IT42" s="223"/>
      <c r="IU42" s="223"/>
      <c r="IV42" s="236"/>
      <c r="IW42" s="223"/>
      <c r="IX42" s="223"/>
      <c r="IY42" s="223"/>
      <c r="IZ42" s="223"/>
      <c r="JA42" s="223"/>
      <c r="JB42" s="223"/>
    </row>
    <row r="43" spans="1:262" s="216" customFormat="1" ht="13.5" customHeight="1" thickBot="1">
      <c r="A43" s="215" t="s">
        <v>1920</v>
      </c>
      <c r="B43" s="138" t="s">
        <v>1918</v>
      </c>
      <c r="C43" s="204"/>
      <c r="E43" s="222"/>
      <c r="F43" s="217"/>
      <c r="G43" s="217"/>
      <c r="H43" s="185"/>
      <c r="I43" s="218"/>
      <c r="J43" s="252"/>
      <c r="K43" s="222"/>
      <c r="L43" s="217"/>
      <c r="M43" s="217"/>
      <c r="N43" s="185"/>
      <c r="O43" s="218"/>
      <c r="P43" s="221"/>
      <c r="Q43" s="222"/>
      <c r="R43" s="217"/>
      <c r="S43" s="217"/>
      <c r="T43" s="217"/>
      <c r="U43" s="217"/>
      <c r="V43" s="185"/>
      <c r="W43" s="204"/>
      <c r="Y43" s="193"/>
      <c r="Z43" s="218"/>
      <c r="AA43" s="217"/>
      <c r="AB43" s="185"/>
      <c r="AC43" s="217"/>
      <c r="AD43" s="217"/>
      <c r="AE43" s="193"/>
      <c r="AF43" s="219"/>
      <c r="AG43" s="218"/>
      <c r="AH43" s="185"/>
      <c r="AI43" s="220"/>
      <c r="AJ43" s="221"/>
      <c r="AK43" s="193"/>
      <c r="AL43" s="218"/>
      <c r="AM43" s="218"/>
      <c r="AN43" s="185"/>
      <c r="AO43" s="220"/>
      <c r="AQ43" s="204"/>
      <c r="AS43" s="222"/>
      <c r="AT43" s="218"/>
      <c r="AU43" s="218"/>
      <c r="AV43" s="223"/>
      <c r="AW43" s="218"/>
      <c r="AX43" s="217"/>
      <c r="AY43" s="222"/>
      <c r="AZ43" s="218"/>
      <c r="BA43" s="218"/>
      <c r="BB43" s="224"/>
      <c r="BC43" s="218"/>
      <c r="BD43" s="218"/>
      <c r="BE43" s="222"/>
      <c r="BF43" s="218"/>
      <c r="BG43" s="218"/>
      <c r="BI43" s="218"/>
      <c r="BJ43" s="218"/>
      <c r="BK43" s="204"/>
      <c r="BM43" s="193"/>
      <c r="BN43" s="218"/>
      <c r="BO43" s="218"/>
      <c r="BP43" s="185"/>
      <c r="BQ43" s="217"/>
      <c r="BR43" s="217"/>
      <c r="BS43" s="193"/>
      <c r="BT43" s="185"/>
      <c r="BU43" s="218"/>
      <c r="BV43" s="185"/>
      <c r="BW43" s="218"/>
      <c r="BX43" s="218"/>
      <c r="BY43" s="193"/>
      <c r="BZ43" s="218"/>
      <c r="CA43" s="218"/>
      <c r="CC43" s="218"/>
      <c r="CD43" s="218"/>
      <c r="CE43" s="222"/>
      <c r="CG43" s="193"/>
      <c r="CH43" s="218"/>
      <c r="CI43" s="218"/>
      <c r="CJ43" s="185"/>
      <c r="CK43" s="217"/>
      <c r="CL43" s="237"/>
      <c r="CM43" s="193"/>
      <c r="CN43" s="218"/>
      <c r="CO43" s="218"/>
      <c r="CP43" s="224"/>
      <c r="CQ43" s="220"/>
      <c r="CR43" s="218"/>
      <c r="CS43" s="193"/>
      <c r="CT43" s="218"/>
      <c r="CU43" s="218"/>
      <c r="CW43" s="220"/>
      <c r="CX43" s="218"/>
      <c r="CY43" s="204"/>
      <c r="DA43" s="185"/>
      <c r="DB43" s="218"/>
      <c r="DC43" s="218"/>
      <c r="DD43" s="185"/>
      <c r="DE43" s="217"/>
      <c r="DF43" s="237"/>
      <c r="DG43" s="185"/>
      <c r="DH43" s="218"/>
      <c r="DI43" s="185"/>
      <c r="DJ43" s="185"/>
      <c r="DK43" s="218"/>
      <c r="DL43" s="185"/>
      <c r="DM43" s="185"/>
      <c r="DN43" s="218"/>
      <c r="DO43" s="218"/>
      <c r="DP43" s="185"/>
      <c r="DQ43" s="218"/>
      <c r="DR43" s="185"/>
      <c r="DS43" s="204"/>
      <c r="DU43" s="222"/>
      <c r="DV43" s="218"/>
      <c r="DW43" s="254"/>
      <c r="DX43" s="223"/>
      <c r="DY43" s="217"/>
      <c r="DZ43" s="254"/>
      <c r="EA43" s="222"/>
      <c r="EB43" s="217"/>
      <c r="EC43" s="254"/>
      <c r="EE43" s="220"/>
      <c r="EG43" s="222"/>
      <c r="EH43" s="218"/>
      <c r="EI43" s="254"/>
      <c r="EK43" s="218"/>
      <c r="EL43" s="166"/>
      <c r="EO43" s="438">
        <v>16597</v>
      </c>
      <c r="EP43" s="220">
        <f>EO43/EM7</f>
        <v>3.1118725202119372E-4</v>
      </c>
      <c r="EQ43" s="220">
        <f>EP43-DV43</f>
        <v>3.1118725202119372E-4</v>
      </c>
      <c r="ER43" s="216">
        <v>0</v>
      </c>
      <c r="ES43" s="220">
        <f>ER43/EM3</f>
        <v>0</v>
      </c>
      <c r="ET43" s="220">
        <f>ES43-DY43</f>
        <v>0</v>
      </c>
      <c r="EU43" s="438">
        <v>0</v>
      </c>
      <c r="EV43" s="220">
        <v>0</v>
      </c>
      <c r="EW43" s="220">
        <v>0</v>
      </c>
      <c r="EX43" s="216">
        <v>0</v>
      </c>
      <c r="EY43" s="220">
        <v>0</v>
      </c>
      <c r="EZ43" s="436">
        <v>0</v>
      </c>
      <c r="FA43" s="438">
        <v>16597</v>
      </c>
      <c r="FB43" s="220">
        <f>FA43/FA7</f>
        <v>3.1118725202119372E-4</v>
      </c>
      <c r="FC43" s="220">
        <f>FB43-EH43</f>
        <v>3.1118725202119372E-4</v>
      </c>
      <c r="FD43" s="216">
        <v>0</v>
      </c>
      <c r="FE43" s="220">
        <f>FD43/FA3</f>
        <v>0</v>
      </c>
      <c r="FF43" s="220">
        <f>FE43-EK43</f>
        <v>0</v>
      </c>
      <c r="FG43" s="229"/>
      <c r="FI43" s="168"/>
      <c r="FJ43" s="217"/>
      <c r="FK43" s="253"/>
      <c r="FL43" s="223"/>
      <c r="FM43" s="217"/>
      <c r="FN43" s="254"/>
      <c r="FO43" s="222"/>
      <c r="FP43" s="218"/>
      <c r="FQ43" s="254"/>
      <c r="FS43" s="436"/>
      <c r="FT43" s="437"/>
      <c r="FU43" s="168"/>
      <c r="FV43" s="217"/>
      <c r="FW43" s="254"/>
      <c r="FY43" s="218"/>
      <c r="FZ43" s="218"/>
      <c r="GA43" s="241"/>
      <c r="GB43" s="234"/>
      <c r="GC43" s="234"/>
      <c r="GD43" s="217"/>
      <c r="GE43" s="223"/>
      <c r="GF43" s="235"/>
      <c r="GG43" s="217"/>
      <c r="GH43" s="223"/>
      <c r="GI43" s="207"/>
      <c r="GJ43" s="223"/>
      <c r="GK43" s="223"/>
      <c r="GL43" s="223"/>
      <c r="GM43" s="223"/>
      <c r="GN43" s="236"/>
      <c r="GO43" s="223"/>
      <c r="GP43" s="223"/>
      <c r="GQ43" s="223"/>
      <c r="GR43" s="223"/>
      <c r="GS43" s="223"/>
      <c r="GT43" s="223"/>
      <c r="GU43" s="241"/>
      <c r="GV43" s="234"/>
      <c r="GW43" s="234"/>
      <c r="GX43" s="217"/>
      <c r="GY43" s="223"/>
      <c r="GZ43" s="235"/>
      <c r="HA43" s="217"/>
      <c r="HB43" s="223"/>
      <c r="HC43" s="207"/>
      <c r="HD43" s="223"/>
      <c r="HE43" s="223"/>
      <c r="HF43" s="223"/>
      <c r="HG43" s="223"/>
      <c r="HH43" s="236"/>
      <c r="HI43" s="223"/>
      <c r="HJ43" s="223"/>
      <c r="HK43" s="223"/>
      <c r="HL43" s="223"/>
      <c r="HM43" s="223"/>
      <c r="HN43" s="223"/>
      <c r="HO43" s="241"/>
      <c r="HP43" s="234"/>
      <c r="HQ43" s="234"/>
      <c r="HR43" s="217"/>
      <c r="HS43" s="223"/>
      <c r="HT43" s="235"/>
      <c r="HU43" s="217"/>
      <c r="HV43" s="223"/>
      <c r="HW43" s="207"/>
      <c r="HX43" s="223"/>
      <c r="HY43" s="223"/>
      <c r="HZ43" s="223"/>
      <c r="IA43" s="223"/>
      <c r="IB43" s="236"/>
      <c r="IC43" s="223"/>
      <c r="ID43" s="223"/>
      <c r="IE43" s="223"/>
      <c r="IF43" s="223"/>
      <c r="IG43" s="223"/>
      <c r="IH43" s="223"/>
      <c r="II43" s="241"/>
      <c r="IJ43" s="234"/>
      <c r="IK43" s="234"/>
      <c r="IL43" s="217"/>
      <c r="IM43" s="223"/>
      <c r="IN43" s="235"/>
      <c r="IO43" s="217"/>
      <c r="IP43" s="223"/>
      <c r="IQ43" s="207"/>
      <c r="IR43" s="223"/>
      <c r="IS43" s="223"/>
      <c r="IT43" s="223"/>
      <c r="IU43" s="223"/>
      <c r="IV43" s="236"/>
      <c r="IW43" s="223"/>
      <c r="IX43" s="223"/>
      <c r="IY43" s="223"/>
      <c r="IZ43" s="223"/>
      <c r="JA43" s="223"/>
      <c r="JB43" s="223"/>
    </row>
    <row r="44" spans="1:262" s="216" customFormat="1" ht="13.5" customHeight="1" thickBot="1">
      <c r="A44" s="215" t="s">
        <v>1349</v>
      </c>
      <c r="B44" s="138" t="str">
        <f>VLOOKUP(A44,info_parties!A$2:Z$200,5,FALSE)</f>
        <v>Other (none, other)</v>
      </c>
      <c r="C44" s="204"/>
      <c r="E44" s="222">
        <v>143485</v>
      </c>
      <c r="F44" s="217">
        <v>2.3E-3</v>
      </c>
      <c r="G44" s="218"/>
      <c r="H44" s="185">
        <v>0</v>
      </c>
      <c r="I44" s="218">
        <v>0</v>
      </c>
      <c r="J44" s="252">
        <v>-3.9138943248532287E-3</v>
      </c>
      <c r="K44" s="222">
        <v>143485</v>
      </c>
      <c r="L44" s="217">
        <v>2.3E-3</v>
      </c>
      <c r="M44" s="218"/>
      <c r="N44" s="185">
        <v>0</v>
      </c>
      <c r="O44" s="218">
        <f>N44/511</f>
        <v>0</v>
      </c>
      <c r="P44" s="221"/>
      <c r="Q44" s="222"/>
      <c r="R44" s="217"/>
      <c r="S44" s="218"/>
      <c r="T44" s="218"/>
      <c r="U44" s="218"/>
      <c r="V44" s="185"/>
      <c r="W44" s="204"/>
      <c r="Y44" s="193">
        <v>0</v>
      </c>
      <c r="Z44" s="218">
        <v>0</v>
      </c>
      <c r="AA44" s="217">
        <f>Z44-F44</f>
        <v>-2.3E-3</v>
      </c>
      <c r="AB44" s="185">
        <v>0</v>
      </c>
      <c r="AC44" s="217">
        <f>AB44/500</f>
        <v>0</v>
      </c>
      <c r="AD44" s="217">
        <f>AC44-I44</f>
        <v>0</v>
      </c>
      <c r="AE44" s="193">
        <v>106443</v>
      </c>
      <c r="AF44" s="219">
        <v>2E-3</v>
      </c>
      <c r="AG44" s="218"/>
      <c r="AH44" s="185">
        <v>0</v>
      </c>
      <c r="AI44" s="220">
        <f>AH44/300</f>
        <v>0</v>
      </c>
      <c r="AJ44" s="221"/>
      <c r="AK44" s="193">
        <v>0</v>
      </c>
      <c r="AL44" s="218">
        <v>0</v>
      </c>
      <c r="AM44" s="218"/>
      <c r="AN44" s="185">
        <v>0</v>
      </c>
      <c r="AO44" s="220">
        <f>AN44/200</f>
        <v>0</v>
      </c>
      <c r="AQ44" s="204"/>
      <c r="AS44" s="222">
        <v>99565</v>
      </c>
      <c r="AT44" s="218">
        <v>1.7000000000000001E-3</v>
      </c>
      <c r="AU44" s="218"/>
      <c r="AV44" s="223">
        <v>0</v>
      </c>
      <c r="AW44" s="218">
        <v>0</v>
      </c>
      <c r="AX44" s="217">
        <f t="shared" ref="AX44:AX45" si="24">AW44-AC44</f>
        <v>0</v>
      </c>
      <c r="AY44" s="222">
        <v>250681</v>
      </c>
      <c r="AZ44" s="218">
        <v>4.0999999999999995E-3</v>
      </c>
      <c r="BA44" s="218"/>
      <c r="BB44" s="224">
        <v>0</v>
      </c>
      <c r="BC44" s="220">
        <f>BB44/300</f>
        <v>0</v>
      </c>
      <c r="BD44" s="218"/>
      <c r="BE44" s="222">
        <v>99565</v>
      </c>
      <c r="BF44" s="218">
        <v>1.7000000000000001E-3</v>
      </c>
      <c r="BG44" s="218"/>
      <c r="BH44" s="216">
        <v>0</v>
      </c>
      <c r="BI44" s="220">
        <f>BH44/180</f>
        <v>0</v>
      </c>
      <c r="BJ44" s="218"/>
      <c r="BK44" s="204"/>
      <c r="BM44" s="193">
        <v>0</v>
      </c>
      <c r="BN44" s="218">
        <v>0</v>
      </c>
      <c r="BO44" s="218">
        <v>-2E-3</v>
      </c>
      <c r="BP44" s="185">
        <v>0</v>
      </c>
      <c r="BQ44" s="217">
        <v>0</v>
      </c>
      <c r="BR44" s="217">
        <v>0</v>
      </c>
      <c r="BS44" s="193">
        <v>51524</v>
      </c>
      <c r="BT44" s="185">
        <v>1E-3</v>
      </c>
      <c r="BU44" s="218"/>
      <c r="BV44" s="185">
        <v>0</v>
      </c>
      <c r="BW44" s="220">
        <f>BV44/300</f>
        <v>0</v>
      </c>
      <c r="BX44" s="218"/>
      <c r="BY44" s="193">
        <v>0</v>
      </c>
      <c r="BZ44" s="218">
        <v>0</v>
      </c>
      <c r="CA44" s="218">
        <v>-2E-3</v>
      </c>
      <c r="CB44" s="216">
        <v>0</v>
      </c>
      <c r="CC44" s="220">
        <f>CB44/180</f>
        <v>0</v>
      </c>
      <c r="CD44" s="218"/>
      <c r="CE44" s="222"/>
      <c r="CG44" s="193">
        <v>0</v>
      </c>
      <c r="CH44" s="218">
        <v>6.0000000000000001E-3</v>
      </c>
      <c r="CI44" s="218">
        <v>0</v>
      </c>
      <c r="CJ44" s="185">
        <v>0</v>
      </c>
      <c r="CK44" s="217">
        <v>0</v>
      </c>
      <c r="CL44" s="217">
        <f>-6*(1/480)</f>
        <v>-1.2500000000000001E-2</v>
      </c>
      <c r="CM44" s="193">
        <v>1557</v>
      </c>
      <c r="CN44" s="218">
        <v>0</v>
      </c>
      <c r="CO44" s="218"/>
      <c r="CP44" s="224">
        <v>0</v>
      </c>
      <c r="CQ44" s="220">
        <f>CP44/300</f>
        <v>0</v>
      </c>
      <c r="CR44" s="218"/>
      <c r="CS44" s="193">
        <v>0</v>
      </c>
      <c r="CT44" s="218">
        <v>0</v>
      </c>
      <c r="CU44" s="218">
        <v>0</v>
      </c>
      <c r="CV44" s="216">
        <v>0</v>
      </c>
      <c r="CW44" s="220">
        <f>CV44/180</f>
        <v>0</v>
      </c>
      <c r="CX44" s="218"/>
      <c r="CY44" s="204"/>
      <c r="DA44" s="193">
        <v>899908</v>
      </c>
      <c r="DB44" s="226">
        <f>DA44/70370255</f>
        <v>1.278818728168599E-2</v>
      </c>
      <c r="DC44" s="218">
        <v>6.0000000000000001E-3</v>
      </c>
      <c r="DD44" s="185">
        <v>1</v>
      </c>
      <c r="DE44" s="220">
        <f>DD44/480</f>
        <v>2.0833333333333333E-3</v>
      </c>
      <c r="DF44" s="217">
        <f>0*(1/480)</f>
        <v>0</v>
      </c>
      <c r="DG44" s="193">
        <v>1077543</v>
      </c>
      <c r="DH44" s="218">
        <v>1.5266610259206071E-2</v>
      </c>
      <c r="DI44" s="233">
        <v>1.4999999999999999E-2</v>
      </c>
      <c r="DJ44" s="216">
        <v>0</v>
      </c>
      <c r="DK44" s="220">
        <v>0</v>
      </c>
      <c r="DL44" s="216">
        <v>0</v>
      </c>
      <c r="DM44" s="193">
        <v>899908</v>
      </c>
      <c r="DN44" s="226">
        <f>DM44/70370255</f>
        <v>1.278818728168599E-2</v>
      </c>
      <c r="DO44" s="218">
        <v>6.0000000000000001E-3</v>
      </c>
      <c r="DP44" s="185">
        <v>1</v>
      </c>
      <c r="DQ44" s="220">
        <f>DP44/180</f>
        <v>5.5555555555555558E-3</v>
      </c>
      <c r="DR44" s="216">
        <v>0</v>
      </c>
      <c r="DS44" s="204"/>
      <c r="DU44" s="222" t="s">
        <v>429</v>
      </c>
      <c r="DV44" s="218">
        <v>6.0000000000000001E-3</v>
      </c>
      <c r="DW44" s="254">
        <v>0</v>
      </c>
      <c r="DX44" s="223">
        <f>ED44+EJ44</f>
        <v>0</v>
      </c>
      <c r="DY44" s="217">
        <f>DX44/480</f>
        <v>0</v>
      </c>
      <c r="DZ44" s="254">
        <v>0</v>
      </c>
      <c r="EA44" s="222" t="s">
        <v>408</v>
      </c>
      <c r="EB44" s="217">
        <v>3.0000000000000001E-3</v>
      </c>
      <c r="EC44" s="254">
        <v>0</v>
      </c>
      <c r="ED44" s="216" t="s">
        <v>413</v>
      </c>
      <c r="EE44" s="220">
        <v>0</v>
      </c>
      <c r="EF44" s="260">
        <v>0</v>
      </c>
      <c r="EG44" s="222" t="s">
        <v>429</v>
      </c>
      <c r="EH44" s="218">
        <v>6.0000000000000001E-3</v>
      </c>
      <c r="EI44" s="254">
        <v>0</v>
      </c>
      <c r="EJ44" s="216" t="s">
        <v>413</v>
      </c>
      <c r="EK44" s="218">
        <v>0</v>
      </c>
      <c r="EL44" s="260">
        <v>0</v>
      </c>
      <c r="EO44" s="438">
        <v>43726</v>
      </c>
      <c r="EP44" s="220">
        <f>EO44/EM7</f>
        <v>8.1984538060364629E-4</v>
      </c>
      <c r="EQ44" s="220">
        <f>EP44-DV44</f>
        <v>-5.1801546193963538E-3</v>
      </c>
      <c r="ER44" s="216">
        <v>0</v>
      </c>
      <c r="ES44" s="220">
        <f>ER44/EM3</f>
        <v>0</v>
      </c>
      <c r="ET44" s="220">
        <f>ES44-DY44</f>
        <v>0</v>
      </c>
      <c r="EU44" s="438">
        <v>43726</v>
      </c>
      <c r="EV44" s="220">
        <f>EU44/EU7</f>
        <v>8.2595718645653868E-4</v>
      </c>
      <c r="EW44" s="220">
        <f>EV44-EB44</f>
        <v>-2.1740428135434615E-3</v>
      </c>
      <c r="EX44" s="216">
        <v>0</v>
      </c>
      <c r="EY44" s="220">
        <f>EX44/EU3</f>
        <v>0</v>
      </c>
      <c r="EZ44" s="436">
        <f>EY44-EE44</f>
        <v>0</v>
      </c>
      <c r="FA44" s="216">
        <v>0</v>
      </c>
      <c r="FB44" s="220">
        <v>0</v>
      </c>
      <c r="FC44" s="220">
        <v>0</v>
      </c>
      <c r="FD44" s="216">
        <v>0</v>
      </c>
      <c r="FE44" s="220">
        <v>0</v>
      </c>
      <c r="FF44" s="216">
        <v>0</v>
      </c>
      <c r="FG44" s="229"/>
      <c r="FI44" s="168">
        <v>0</v>
      </c>
      <c r="FJ44" s="217">
        <f>FI44/FG$7</f>
        <v>0</v>
      </c>
      <c r="FK44" s="253">
        <f t="shared" ref="FK44:FK45" si="25">FJ44-EP44</f>
        <v>-8.1984538060364629E-4</v>
      </c>
      <c r="FL44" s="223">
        <v>0</v>
      </c>
      <c r="FM44" s="217">
        <f>FL44/FG$3</f>
        <v>0</v>
      </c>
      <c r="FN44" s="254">
        <f>FM44-ES44</f>
        <v>0</v>
      </c>
      <c r="FO44" s="222">
        <v>211252</v>
      </c>
      <c r="FP44" s="218">
        <f t="shared" si="16"/>
        <v>3.8116932729059215E-3</v>
      </c>
      <c r="FQ44" s="253">
        <f>FP44-EV44</f>
        <v>2.9857360864493829E-3</v>
      </c>
      <c r="FR44" s="216">
        <v>0</v>
      </c>
      <c r="FS44" s="436">
        <f t="shared" si="18"/>
        <v>0</v>
      </c>
      <c r="FT44" s="437">
        <f>FS44-EE44</f>
        <v>0</v>
      </c>
      <c r="FU44" s="168">
        <v>0</v>
      </c>
      <c r="FV44" s="217">
        <f>FU44/FG$7</f>
        <v>0</v>
      </c>
      <c r="FW44" s="253">
        <f>FV44-FB44</f>
        <v>0</v>
      </c>
      <c r="FX44" s="216">
        <v>0</v>
      </c>
      <c r="FY44" s="218">
        <f t="shared" si="22"/>
        <v>0</v>
      </c>
      <c r="FZ44" s="218">
        <f>FY44-FE44</f>
        <v>0</v>
      </c>
      <c r="GA44" s="241"/>
      <c r="GB44" s="234"/>
      <c r="GC44" s="234"/>
      <c r="GD44" s="217"/>
      <c r="GE44" s="223"/>
      <c r="GF44" s="235"/>
      <c r="GG44" s="217"/>
      <c r="GH44" s="223"/>
      <c r="GI44" s="207"/>
      <c r="GJ44" s="223"/>
      <c r="GK44" s="223"/>
      <c r="GL44" s="223"/>
      <c r="GM44" s="223"/>
      <c r="GN44" s="236"/>
      <c r="GO44" s="223"/>
      <c r="GP44" s="223"/>
      <c r="GQ44" s="223"/>
      <c r="GR44" s="223"/>
      <c r="GS44" s="223"/>
      <c r="GT44" s="223"/>
      <c r="GU44" s="241"/>
      <c r="GV44" s="234"/>
      <c r="GW44" s="234"/>
      <c r="GX44" s="217"/>
      <c r="GY44" s="223"/>
      <c r="GZ44" s="235"/>
      <c r="HA44" s="217"/>
      <c r="HB44" s="223"/>
      <c r="HC44" s="207"/>
      <c r="HD44" s="223"/>
      <c r="HE44" s="223"/>
      <c r="HF44" s="223"/>
      <c r="HG44" s="223"/>
      <c r="HH44" s="236"/>
      <c r="HI44" s="223"/>
      <c r="HJ44" s="223"/>
      <c r="HK44" s="223"/>
      <c r="HL44" s="223"/>
      <c r="HM44" s="223"/>
      <c r="HN44" s="223"/>
      <c r="HO44" s="241"/>
      <c r="HP44" s="234"/>
      <c r="HQ44" s="234"/>
      <c r="HR44" s="217"/>
      <c r="HS44" s="223"/>
      <c r="HT44" s="235"/>
      <c r="HU44" s="217"/>
      <c r="HV44" s="223"/>
      <c r="HW44" s="207"/>
      <c r="HX44" s="223"/>
      <c r="HY44" s="223"/>
      <c r="HZ44" s="223"/>
      <c r="IA44" s="223"/>
      <c r="IB44" s="236"/>
      <c r="IC44" s="223"/>
      <c r="ID44" s="223"/>
      <c r="IE44" s="223"/>
      <c r="IF44" s="223"/>
      <c r="IG44" s="223"/>
      <c r="IH44" s="223"/>
      <c r="II44" s="241"/>
      <c r="IJ44" s="234"/>
      <c r="IK44" s="234"/>
      <c r="IL44" s="217"/>
      <c r="IM44" s="223"/>
      <c r="IN44" s="235"/>
      <c r="IO44" s="217"/>
      <c r="IP44" s="223"/>
      <c r="IQ44" s="207"/>
      <c r="IR44" s="223"/>
      <c r="IS44" s="223"/>
      <c r="IT44" s="223"/>
      <c r="IU44" s="223"/>
      <c r="IV44" s="236"/>
      <c r="IW44" s="223"/>
      <c r="IX44" s="223"/>
      <c r="IY44" s="223"/>
      <c r="IZ44" s="223"/>
      <c r="JA44" s="223"/>
      <c r="JB44" s="223"/>
    </row>
    <row r="45" spans="1:262" s="216" customFormat="1" ht="13.5" customHeight="1">
      <c r="A45" s="215" t="s">
        <v>1348</v>
      </c>
      <c r="B45" s="138" t="str">
        <f>VLOOKUP(A45,info_parties!A$2:Z$200,5,FALSE)</f>
        <v>Independent (none, independent)</v>
      </c>
      <c r="C45" s="204"/>
      <c r="E45" s="222">
        <v>4304184</v>
      </c>
      <c r="F45" s="217">
        <v>6.8500000000000005E-2</v>
      </c>
      <c r="G45" s="218"/>
      <c r="H45" s="185">
        <v>30</v>
      </c>
      <c r="I45" s="218">
        <v>5.8708414872798431E-2</v>
      </c>
      <c r="J45" s="252">
        <v>2.9354207436399216E-2</v>
      </c>
      <c r="K45" s="222">
        <v>4304184</v>
      </c>
      <c r="L45" s="217">
        <v>6.8500000000000005E-2</v>
      </c>
      <c r="M45" s="218"/>
      <c r="N45" s="185">
        <v>30</v>
      </c>
      <c r="O45" s="218">
        <f>N45/511</f>
        <v>5.8708414872798431E-2</v>
      </c>
      <c r="P45" s="221"/>
      <c r="Q45" s="222"/>
      <c r="R45" s="217"/>
      <c r="S45" s="218"/>
      <c r="T45" s="218"/>
      <c r="U45" s="218"/>
      <c r="V45" s="185"/>
      <c r="W45" s="204"/>
      <c r="Y45" s="193">
        <v>0</v>
      </c>
      <c r="Z45" s="218">
        <v>0</v>
      </c>
      <c r="AA45" s="217">
        <f>Z45-F45</f>
        <v>-6.8500000000000005E-2</v>
      </c>
      <c r="AB45" s="185">
        <v>9</v>
      </c>
      <c r="AC45" s="217">
        <f>AB45/500</f>
        <v>1.7999999999999999E-2</v>
      </c>
      <c r="AD45" s="217">
        <f>AC45-I45</f>
        <v>-4.0708414872798429E-2</v>
      </c>
      <c r="AE45" s="193">
        <v>2508809</v>
      </c>
      <c r="AF45" s="219">
        <v>4.3999999999999997E-2</v>
      </c>
      <c r="AG45" s="185"/>
      <c r="AH45" s="185">
        <v>9</v>
      </c>
      <c r="AI45" s="220">
        <f>AH45/300</f>
        <v>0.03</v>
      </c>
      <c r="AJ45" s="221"/>
      <c r="AK45" s="193">
        <v>0</v>
      </c>
      <c r="AL45" s="218">
        <v>0</v>
      </c>
      <c r="AM45" s="218"/>
      <c r="AN45" s="185">
        <v>0</v>
      </c>
      <c r="AO45" s="220">
        <f>AN45/200</f>
        <v>0</v>
      </c>
      <c r="AQ45" s="204"/>
      <c r="AS45" s="222">
        <v>0</v>
      </c>
      <c r="AT45" s="218">
        <v>0</v>
      </c>
      <c r="AU45" s="218"/>
      <c r="AV45" s="223">
        <v>15</v>
      </c>
      <c r="AW45" s="218">
        <v>3.125E-2</v>
      </c>
      <c r="AX45" s="217">
        <f t="shared" si="24"/>
        <v>1.3250000000000001E-2</v>
      </c>
      <c r="AY45" s="222">
        <v>2967069</v>
      </c>
      <c r="AZ45" s="218">
        <v>4.87E-2</v>
      </c>
      <c r="BA45" s="218"/>
      <c r="BB45" s="224">
        <v>15</v>
      </c>
      <c r="BC45" s="220">
        <f>BB45/300</f>
        <v>0.05</v>
      </c>
      <c r="BD45" s="218"/>
      <c r="BE45" s="222">
        <v>0</v>
      </c>
      <c r="BF45" s="218">
        <v>0</v>
      </c>
      <c r="BG45" s="218"/>
      <c r="BH45" s="216">
        <v>0</v>
      </c>
      <c r="BI45" s="220">
        <f>BH45/180</f>
        <v>0</v>
      </c>
      <c r="BJ45" s="218"/>
      <c r="BK45" s="204"/>
      <c r="BM45" s="193">
        <v>0</v>
      </c>
      <c r="BN45" s="218">
        <v>0</v>
      </c>
      <c r="BO45" s="218">
        <v>0</v>
      </c>
      <c r="BP45" s="185">
        <v>11</v>
      </c>
      <c r="BQ45" s="217">
        <v>2.3E-2</v>
      </c>
      <c r="BR45" s="217">
        <v>-8.0000000000000002E-3</v>
      </c>
      <c r="BS45" s="193">
        <v>2728118</v>
      </c>
      <c r="BT45" s="185">
        <v>0.05</v>
      </c>
      <c r="BU45" s="218"/>
      <c r="BV45" s="185">
        <v>11</v>
      </c>
      <c r="BW45" s="220">
        <f>BV45/300</f>
        <v>3.6666666666666667E-2</v>
      </c>
      <c r="BX45" s="218"/>
      <c r="BY45" s="193">
        <v>0</v>
      </c>
      <c r="BZ45" s="218">
        <v>0</v>
      </c>
      <c r="CA45" s="218">
        <v>0</v>
      </c>
      <c r="CB45" s="216">
        <v>0</v>
      </c>
      <c r="CC45" s="220">
        <f>CB45/180</f>
        <v>0</v>
      </c>
      <c r="CD45" s="218"/>
      <c r="CE45" s="222"/>
      <c r="CG45" s="193">
        <v>0</v>
      </c>
      <c r="CH45" s="218">
        <v>0</v>
      </c>
      <c r="CI45" s="218">
        <v>0</v>
      </c>
      <c r="CJ45" s="185">
        <v>18</v>
      </c>
      <c r="CK45" s="217">
        <v>3.7999999999999999E-2</v>
      </c>
      <c r="CL45" s="217">
        <f>7*(1/480)</f>
        <v>1.4583333333333334E-2</v>
      </c>
      <c r="CM45" s="193">
        <v>3240522</v>
      </c>
      <c r="CN45" s="218">
        <v>4.8000000000000001E-2</v>
      </c>
      <c r="CO45" s="218"/>
      <c r="CP45" s="224">
        <v>18</v>
      </c>
      <c r="CQ45" s="220">
        <f>CP45/300</f>
        <v>0.06</v>
      </c>
      <c r="CR45" s="218"/>
      <c r="CS45" s="193">
        <v>0</v>
      </c>
      <c r="CT45" s="218">
        <v>0</v>
      </c>
      <c r="CU45" s="218">
        <v>0</v>
      </c>
      <c r="CV45" s="216">
        <v>0</v>
      </c>
      <c r="CW45" s="220">
        <f>CV45/180</f>
        <v>0</v>
      </c>
      <c r="CX45" s="218"/>
      <c r="CY45" s="204"/>
      <c r="DA45" s="216">
        <v>0</v>
      </c>
      <c r="DB45" s="220">
        <v>0</v>
      </c>
      <c r="DC45" s="216">
        <v>0</v>
      </c>
      <c r="DD45" s="185">
        <v>6</v>
      </c>
      <c r="DE45" s="220">
        <f>DD45/480</f>
        <v>1.2500000000000001E-2</v>
      </c>
      <c r="DF45" s="217">
        <f>-12*(1/480)</f>
        <v>-2.5000000000000001E-2</v>
      </c>
      <c r="DG45" s="193">
        <v>1986056</v>
      </c>
      <c r="DH45" s="218">
        <v>2.8138406453345966E-2</v>
      </c>
      <c r="DI45" s="233">
        <v>-1.9E-2</v>
      </c>
      <c r="DJ45" s="185">
        <v>6</v>
      </c>
      <c r="DK45" s="220">
        <f>DJ45/300</f>
        <v>0.02</v>
      </c>
      <c r="DL45" s="185">
        <v>-12</v>
      </c>
      <c r="DM45" s="193">
        <v>0</v>
      </c>
      <c r="DN45" s="218">
        <v>0</v>
      </c>
      <c r="DO45" s="233">
        <v>0</v>
      </c>
      <c r="DP45" s="185">
        <v>0</v>
      </c>
      <c r="DQ45" s="218">
        <v>0</v>
      </c>
      <c r="DR45" s="185">
        <v>0</v>
      </c>
      <c r="DS45" s="204"/>
      <c r="DU45" s="222" t="s">
        <v>413</v>
      </c>
      <c r="DV45" s="218">
        <v>0</v>
      </c>
      <c r="DW45" s="254">
        <v>0</v>
      </c>
      <c r="DX45" s="223">
        <f>ED45+EJ45</f>
        <v>5</v>
      </c>
      <c r="DY45" s="217">
        <f>DX45/480</f>
        <v>1.0416666666666666E-2</v>
      </c>
      <c r="DZ45" s="254">
        <v>0</v>
      </c>
      <c r="EA45" s="222" t="s">
        <v>409</v>
      </c>
      <c r="EB45" s="217">
        <v>1.7000000000000001E-2</v>
      </c>
      <c r="EC45" s="254">
        <v>0</v>
      </c>
      <c r="ED45" s="216" t="s">
        <v>418</v>
      </c>
      <c r="EE45" s="220">
        <v>1.7000000000000001E-2</v>
      </c>
      <c r="EF45" s="260">
        <v>0</v>
      </c>
      <c r="EG45" s="222" t="s">
        <v>413</v>
      </c>
      <c r="EH45" s="218">
        <v>0</v>
      </c>
      <c r="EI45" s="254">
        <v>0</v>
      </c>
      <c r="EJ45" s="216" t="s">
        <v>413</v>
      </c>
      <c r="EK45" s="218">
        <v>0</v>
      </c>
      <c r="EL45" s="260">
        <v>0</v>
      </c>
      <c r="EO45" s="438">
        <v>1511242</v>
      </c>
      <c r="EP45" s="220">
        <f>EO45/EM7</f>
        <v>2.8335195825692164E-2</v>
      </c>
      <c r="EQ45" s="220">
        <f>EP45-DV45</f>
        <v>2.8335195825692164E-2</v>
      </c>
      <c r="ER45" s="216">
        <v>9</v>
      </c>
      <c r="ES45" s="220">
        <f>ER45/EM3</f>
        <v>1.8947368421052633E-2</v>
      </c>
      <c r="ET45" s="220">
        <f>ES45-DY45</f>
        <v>8.5307017543859668E-3</v>
      </c>
      <c r="EU45" s="438">
        <v>1511242</v>
      </c>
      <c r="EV45" s="220">
        <f>EU45/EU7</f>
        <v>2.854642982150099E-2</v>
      </c>
      <c r="EW45" s="220">
        <f>EV45-EB45</f>
        <v>1.1546429821500989E-2</v>
      </c>
      <c r="EX45" s="216">
        <v>9</v>
      </c>
      <c r="EY45" s="220">
        <f>EX45/EU3</f>
        <v>3.0508474576271188E-2</v>
      </c>
      <c r="EZ45" s="436">
        <f>EY45-EE45</f>
        <v>1.3508474576271187E-2</v>
      </c>
      <c r="FA45" s="216">
        <v>0</v>
      </c>
      <c r="FB45" s="220">
        <v>0</v>
      </c>
      <c r="FC45" s="220">
        <v>0</v>
      </c>
      <c r="FD45" s="216">
        <v>0</v>
      </c>
      <c r="FE45" s="220">
        <v>0</v>
      </c>
      <c r="FF45" s="216">
        <v>0</v>
      </c>
      <c r="FG45" s="229"/>
      <c r="FI45" s="168">
        <v>0</v>
      </c>
      <c r="FJ45" s="217">
        <f>FI45/FG$7</f>
        <v>0</v>
      </c>
      <c r="FK45" s="253">
        <f t="shared" si="25"/>
        <v>-2.8335195825692164E-2</v>
      </c>
      <c r="FL45" s="223">
        <v>26</v>
      </c>
      <c r="FM45" s="217">
        <f>FL45/FG$3</f>
        <v>5.5913978494623658E-2</v>
      </c>
      <c r="FN45" s="254">
        <f>FM45-ES45</f>
        <v>3.6966610073571021E-2</v>
      </c>
      <c r="FO45" s="222">
        <v>4315028</v>
      </c>
      <c r="FP45" s="218">
        <f t="shared" si="16"/>
        <v>7.785755022437986E-2</v>
      </c>
      <c r="FQ45" s="253">
        <f>FP45-EV45</f>
        <v>4.9311120402878869E-2</v>
      </c>
      <c r="FR45" s="216">
        <v>26</v>
      </c>
      <c r="FS45" s="436">
        <f t="shared" si="18"/>
        <v>8.9965397923875437E-2</v>
      </c>
      <c r="FT45" s="437">
        <f>FS45-EE45</f>
        <v>7.2965397923875436E-2</v>
      </c>
      <c r="FU45" s="168">
        <v>0</v>
      </c>
      <c r="FV45" s="217">
        <f>FU45/FG$7</f>
        <v>0</v>
      </c>
      <c r="FW45" s="253">
        <f>FV45-FB45</f>
        <v>0</v>
      </c>
      <c r="FX45" s="216">
        <v>0</v>
      </c>
      <c r="FY45" s="218">
        <f t="shared" si="22"/>
        <v>0</v>
      </c>
      <c r="FZ45" s="218">
        <f>FY45-FE45</f>
        <v>0</v>
      </c>
      <c r="GA45" s="241"/>
      <c r="GB45" s="234"/>
      <c r="GC45" s="234"/>
      <c r="GD45" s="217"/>
      <c r="GE45" s="223"/>
      <c r="GF45" s="235"/>
      <c r="GG45" s="217"/>
      <c r="GH45" s="223"/>
      <c r="GI45" s="207"/>
      <c r="GJ45" s="223"/>
      <c r="GK45" s="223"/>
      <c r="GL45" s="223"/>
      <c r="GM45" s="223"/>
      <c r="GN45" s="236"/>
      <c r="GO45" s="223"/>
      <c r="GP45" s="223"/>
      <c r="GQ45" s="223"/>
      <c r="GR45" s="223"/>
      <c r="GS45" s="223"/>
      <c r="GT45" s="223"/>
      <c r="GU45" s="241"/>
      <c r="GV45" s="234"/>
      <c r="GW45" s="234"/>
      <c r="GX45" s="217"/>
      <c r="GY45" s="223"/>
      <c r="GZ45" s="235"/>
      <c r="HA45" s="217"/>
      <c r="HB45" s="223"/>
      <c r="HC45" s="207"/>
      <c r="HD45" s="223"/>
      <c r="HE45" s="223"/>
      <c r="HF45" s="223"/>
      <c r="HG45" s="223"/>
      <c r="HH45" s="236"/>
      <c r="HI45" s="223"/>
      <c r="HJ45" s="223"/>
      <c r="HK45" s="223"/>
      <c r="HL45" s="223"/>
      <c r="HM45" s="223"/>
      <c r="HN45" s="223"/>
      <c r="HO45" s="241"/>
      <c r="HP45" s="234"/>
      <c r="HQ45" s="234"/>
      <c r="HR45" s="217"/>
      <c r="HS45" s="223"/>
      <c r="HT45" s="235"/>
      <c r="HU45" s="217"/>
      <c r="HV45" s="223"/>
      <c r="HW45" s="207"/>
      <c r="HX45" s="223"/>
      <c r="HY45" s="223"/>
      <c r="HZ45" s="223"/>
      <c r="IA45" s="223"/>
      <c r="IB45" s="236"/>
      <c r="IC45" s="223"/>
      <c r="ID45" s="223"/>
      <c r="IE45" s="223"/>
      <c r="IF45" s="223"/>
      <c r="IG45" s="223"/>
      <c r="IH45" s="223"/>
      <c r="II45" s="241"/>
      <c r="IJ45" s="234"/>
      <c r="IK45" s="234"/>
      <c r="IL45" s="217"/>
      <c r="IM45" s="223"/>
      <c r="IN45" s="235"/>
      <c r="IO45" s="217"/>
      <c r="IP45" s="223"/>
      <c r="IQ45" s="207"/>
      <c r="IR45" s="223"/>
      <c r="IS45" s="223"/>
      <c r="IT45" s="223"/>
      <c r="IU45" s="223"/>
      <c r="IV45" s="236"/>
      <c r="IW45" s="223"/>
      <c r="IX45" s="223"/>
      <c r="IY45" s="223"/>
      <c r="IZ45" s="223"/>
      <c r="JA45" s="223"/>
      <c r="JB45" s="223"/>
    </row>
    <row r="46" spans="1:262" s="216" customFormat="1" ht="13.5" customHeight="1">
      <c r="A46" s="215"/>
      <c r="B46" s="223"/>
      <c r="C46" s="204"/>
      <c r="E46" s="222"/>
      <c r="F46" s="217"/>
      <c r="G46" s="218"/>
      <c r="H46" s="223"/>
      <c r="I46" s="217"/>
      <c r="J46" s="218"/>
      <c r="K46" s="218"/>
      <c r="L46" s="218"/>
      <c r="M46" s="218"/>
      <c r="P46" s="221"/>
      <c r="Q46" s="222"/>
      <c r="R46" s="218"/>
      <c r="S46" s="218"/>
      <c r="T46" s="218"/>
      <c r="U46" s="218"/>
      <c r="V46" s="218"/>
      <c r="W46" s="204"/>
      <c r="Y46" s="222"/>
      <c r="Z46" s="217"/>
      <c r="AA46" s="217"/>
      <c r="AB46" s="223"/>
      <c r="AC46" s="217"/>
      <c r="AD46" s="217"/>
      <c r="AE46" s="185"/>
      <c r="AF46" s="185"/>
      <c r="AG46" s="218"/>
      <c r="AH46" s="185"/>
      <c r="AJ46" s="221"/>
      <c r="AK46" s="222"/>
      <c r="AL46" s="218"/>
      <c r="AM46" s="218"/>
      <c r="AN46" s="185"/>
      <c r="AO46" s="218"/>
      <c r="AP46" s="218"/>
      <c r="AQ46" s="204"/>
      <c r="AS46" s="222"/>
      <c r="AT46" s="218"/>
      <c r="AU46" s="218"/>
      <c r="AV46" s="223"/>
      <c r="AW46" s="218"/>
      <c r="AX46" s="218"/>
      <c r="AY46" s="222"/>
      <c r="AZ46" s="218"/>
      <c r="BA46" s="218"/>
      <c r="BB46" s="240"/>
      <c r="BC46" s="218"/>
      <c r="BD46" s="218"/>
      <c r="BE46" s="222"/>
      <c r="BF46" s="218"/>
      <c r="BG46" s="240"/>
      <c r="BH46" s="240"/>
      <c r="BI46" s="218"/>
      <c r="BJ46" s="218"/>
      <c r="BK46" s="204"/>
      <c r="BM46" s="222"/>
      <c r="BN46" s="217"/>
      <c r="BO46" s="217"/>
      <c r="BP46" s="223"/>
      <c r="BQ46" s="217"/>
      <c r="BR46" s="217"/>
      <c r="BS46" s="193"/>
      <c r="BT46" s="185"/>
      <c r="BU46" s="218"/>
      <c r="BV46" s="185"/>
      <c r="BW46" s="218"/>
      <c r="BX46" s="218"/>
      <c r="BY46" s="222"/>
      <c r="BZ46" s="218"/>
      <c r="CA46" s="218"/>
      <c r="CB46" s="185"/>
      <c r="CC46" s="218"/>
      <c r="CD46" s="218"/>
      <c r="CE46" s="222"/>
      <c r="CG46" s="222"/>
      <c r="CH46" s="217"/>
      <c r="CI46" s="217"/>
      <c r="CJ46" s="185"/>
      <c r="CK46" s="217"/>
      <c r="CL46" s="185"/>
      <c r="CM46" s="222"/>
      <c r="CN46" s="218"/>
      <c r="CO46" s="218"/>
      <c r="CP46" s="224"/>
      <c r="CQ46" s="218"/>
      <c r="CR46" s="218"/>
      <c r="CS46" s="193"/>
      <c r="CT46" s="218"/>
      <c r="CU46" s="218"/>
      <c r="CW46" s="218"/>
      <c r="CX46" s="218"/>
      <c r="CY46" s="204"/>
      <c r="DA46" s="222"/>
      <c r="DB46" s="217"/>
      <c r="DC46" s="217"/>
      <c r="DD46" s="185"/>
      <c r="DE46" s="217"/>
      <c r="DF46" s="185"/>
      <c r="DG46" s="193"/>
      <c r="DH46" s="193"/>
      <c r="DI46" s="193"/>
      <c r="DJ46" s="193"/>
      <c r="DK46" s="193"/>
      <c r="DL46" s="185"/>
      <c r="DM46" s="193"/>
      <c r="DN46" s="218"/>
      <c r="DO46" s="193"/>
      <c r="DP46" s="193"/>
      <c r="DQ46" s="193"/>
      <c r="DR46" s="185"/>
      <c r="DS46" s="204"/>
      <c r="DU46" s="222"/>
      <c r="DV46" s="217"/>
      <c r="DW46" s="217"/>
      <c r="DX46" s="223"/>
      <c r="DY46" s="217"/>
      <c r="DZ46" s="217"/>
      <c r="EA46" s="222"/>
      <c r="EC46" s="242"/>
      <c r="EF46" s="221"/>
      <c r="EG46" s="222"/>
      <c r="EH46" s="218"/>
      <c r="EI46" s="243"/>
      <c r="EK46" s="218"/>
      <c r="EL46" s="244"/>
      <c r="EV46" s="220"/>
      <c r="EY46" s="220"/>
      <c r="FB46" s="220"/>
      <c r="FC46" s="220"/>
      <c r="FE46" s="220"/>
      <c r="FG46" s="204"/>
      <c r="FI46" s="222"/>
      <c r="FJ46" s="217"/>
      <c r="FK46" s="217"/>
      <c r="FL46" s="223"/>
      <c r="FM46" s="217"/>
      <c r="FN46" s="217"/>
      <c r="FO46" s="222"/>
      <c r="FP46" s="218"/>
      <c r="FQ46" s="218"/>
      <c r="FT46" s="221"/>
      <c r="FU46" s="222"/>
      <c r="FV46" s="218"/>
      <c r="FW46" s="218"/>
      <c r="FY46" s="218"/>
      <c r="FZ46" s="218"/>
      <c r="GA46" s="241"/>
      <c r="GB46" s="234"/>
      <c r="GC46" s="234"/>
      <c r="GD46" s="217"/>
      <c r="GE46" s="222"/>
      <c r="GF46" s="222"/>
      <c r="GG46" s="217"/>
      <c r="GH46" s="222"/>
      <c r="GI46" s="207"/>
      <c r="GJ46" s="223"/>
      <c r="GK46" s="223"/>
      <c r="GL46" s="223"/>
      <c r="GM46" s="223"/>
      <c r="GN46" s="236"/>
      <c r="GO46" s="223"/>
      <c r="GP46" s="223"/>
      <c r="GQ46" s="223"/>
      <c r="GR46" s="223"/>
      <c r="GS46" s="223"/>
      <c r="GT46" s="223"/>
      <c r="GU46" s="241"/>
      <c r="GV46" s="234"/>
      <c r="GW46" s="234"/>
      <c r="GX46" s="217"/>
      <c r="GY46" s="222"/>
      <c r="GZ46" s="222"/>
      <c r="HA46" s="217"/>
      <c r="HB46" s="222"/>
      <c r="HC46" s="207"/>
      <c r="HD46" s="223"/>
      <c r="HE46" s="223"/>
      <c r="HF46" s="223"/>
      <c r="HG46" s="223"/>
      <c r="HH46" s="236"/>
      <c r="HI46" s="223"/>
      <c r="HJ46" s="223"/>
      <c r="HK46" s="223"/>
      <c r="HL46" s="223"/>
      <c r="HM46" s="223"/>
      <c r="HN46" s="223"/>
      <c r="HO46" s="241"/>
      <c r="HP46" s="234"/>
      <c r="HQ46" s="234"/>
      <c r="HR46" s="217"/>
      <c r="HS46" s="222"/>
      <c r="HT46" s="222"/>
      <c r="HU46" s="217"/>
      <c r="HV46" s="222"/>
      <c r="HW46" s="207"/>
      <c r="HX46" s="223"/>
      <c r="HY46" s="223"/>
      <c r="HZ46" s="223"/>
      <c r="IA46" s="223"/>
      <c r="IB46" s="236"/>
      <c r="IC46" s="223"/>
      <c r="ID46" s="223"/>
      <c r="IE46" s="223"/>
      <c r="IF46" s="223"/>
      <c r="IG46" s="223"/>
      <c r="IH46" s="223"/>
      <c r="II46" s="241"/>
      <c r="IJ46" s="234"/>
      <c r="IK46" s="234"/>
      <c r="IL46" s="217"/>
      <c r="IM46" s="222"/>
      <c r="IN46" s="222"/>
      <c r="IO46" s="217"/>
      <c r="IP46" s="222"/>
      <c r="IQ46" s="207"/>
      <c r="IR46" s="223"/>
      <c r="IS46" s="223"/>
      <c r="IT46" s="223"/>
      <c r="IU46" s="223"/>
      <c r="IV46" s="236"/>
      <c r="IW46" s="223"/>
      <c r="IX46" s="223"/>
      <c r="IY46" s="223"/>
      <c r="IZ46" s="223"/>
      <c r="JA46" s="223"/>
      <c r="JB46" s="223"/>
    </row>
    <row r="47" spans="1:262" s="216" customFormat="1" ht="13.5" customHeight="1">
      <c r="A47" s="215"/>
      <c r="B47" s="223"/>
      <c r="C47" s="204"/>
      <c r="E47" s="222"/>
      <c r="F47" s="217"/>
      <c r="G47" s="218"/>
      <c r="H47" s="223"/>
      <c r="I47" s="217"/>
      <c r="J47" s="218"/>
      <c r="K47" s="222"/>
      <c r="L47" s="218"/>
      <c r="M47" s="218"/>
      <c r="P47" s="221"/>
      <c r="Q47" s="222"/>
      <c r="R47" s="218"/>
      <c r="S47" s="218"/>
      <c r="T47" s="218"/>
      <c r="U47" s="218"/>
      <c r="V47" s="218"/>
      <c r="W47" s="204"/>
      <c r="Y47" s="222"/>
      <c r="Z47" s="217"/>
      <c r="AA47" s="217"/>
      <c r="AB47" s="223"/>
      <c r="AC47" s="217"/>
      <c r="AD47" s="217"/>
      <c r="AE47" s="222"/>
      <c r="AF47" s="218"/>
      <c r="AG47" s="218"/>
      <c r="AJ47" s="221"/>
      <c r="AK47" s="222"/>
      <c r="AM47" s="218"/>
      <c r="AO47" s="218"/>
      <c r="AP47" s="218"/>
      <c r="AQ47" s="204"/>
      <c r="AS47" s="222"/>
      <c r="AT47" s="217"/>
      <c r="AU47" s="217"/>
      <c r="AV47" s="223"/>
      <c r="AW47" s="218"/>
      <c r="AX47" s="218"/>
      <c r="AY47" s="222"/>
      <c r="AZ47" s="218"/>
      <c r="BA47" s="218"/>
      <c r="BD47" s="221"/>
      <c r="BE47" s="222"/>
      <c r="BF47" s="218"/>
      <c r="BG47" s="218"/>
      <c r="BI47" s="218"/>
      <c r="BJ47" s="218"/>
      <c r="BK47" s="204"/>
      <c r="BM47" s="222"/>
      <c r="BN47" s="217"/>
      <c r="BO47" s="217"/>
      <c r="BP47" s="223"/>
      <c r="BQ47" s="217"/>
      <c r="BR47" s="217"/>
      <c r="BS47" s="193"/>
      <c r="BT47" s="185"/>
      <c r="BU47" s="218"/>
      <c r="BX47" s="221"/>
      <c r="BY47" s="222"/>
      <c r="BZ47" s="218"/>
      <c r="CA47" s="218"/>
      <c r="CC47" s="218"/>
      <c r="CD47" s="218"/>
      <c r="CE47" s="222"/>
      <c r="CG47" s="222"/>
      <c r="CH47" s="217"/>
      <c r="CI47" s="217"/>
      <c r="CJ47" s="185"/>
      <c r="CK47" s="217"/>
      <c r="CL47" s="185"/>
      <c r="CM47" s="222"/>
      <c r="CN47" s="218"/>
      <c r="CO47" s="218"/>
      <c r="CR47" s="221"/>
      <c r="CS47" s="193"/>
      <c r="CT47" s="218"/>
      <c r="CU47" s="218"/>
      <c r="CW47" s="218"/>
      <c r="CX47" s="218"/>
      <c r="CY47" s="204"/>
      <c r="DA47" s="222"/>
      <c r="DB47" s="217"/>
      <c r="DC47" s="217"/>
      <c r="DD47" s="185"/>
      <c r="DE47" s="217"/>
      <c r="DF47" s="185"/>
      <c r="DG47" s="185"/>
      <c r="DH47" s="218"/>
      <c r="DI47" s="218"/>
      <c r="DJ47" s="185"/>
      <c r="DL47" s="185"/>
      <c r="DM47" s="193"/>
      <c r="DN47" s="218"/>
      <c r="DO47" s="233"/>
      <c r="DP47" s="185"/>
      <c r="DQ47" s="218"/>
      <c r="DR47" s="185"/>
      <c r="DS47" s="204"/>
      <c r="DU47" s="222"/>
      <c r="DV47" s="217"/>
      <c r="DW47" s="217"/>
      <c r="DX47" s="223"/>
      <c r="DY47" s="217"/>
      <c r="DZ47" s="217"/>
      <c r="EA47" s="222"/>
      <c r="EC47" s="242"/>
      <c r="EF47" s="221"/>
      <c r="EG47" s="222"/>
      <c r="EH47" s="218"/>
      <c r="EI47" s="243"/>
      <c r="EK47" s="218"/>
      <c r="EL47" s="218"/>
      <c r="EV47" s="220"/>
      <c r="EY47" s="220"/>
      <c r="FB47" s="220"/>
      <c r="FC47" s="220"/>
      <c r="FE47" s="220"/>
      <c r="FG47" s="204"/>
      <c r="FI47" s="222"/>
      <c r="FJ47" s="217"/>
      <c r="FK47" s="217"/>
      <c r="FL47" s="223"/>
      <c r="FM47" s="217"/>
      <c r="FN47" s="217"/>
      <c r="FO47" s="222"/>
      <c r="FP47" s="218"/>
      <c r="FQ47" s="218"/>
      <c r="FT47" s="221"/>
      <c r="FU47" s="222"/>
      <c r="FV47" s="218"/>
      <c r="FW47" s="218"/>
      <c r="FY47" s="218"/>
      <c r="FZ47" s="218"/>
      <c r="GA47" s="241"/>
      <c r="GB47" s="234"/>
      <c r="GC47" s="234"/>
      <c r="GD47" s="217"/>
      <c r="GE47" s="223"/>
      <c r="GF47" s="235"/>
      <c r="GG47" s="217"/>
      <c r="GH47" s="223"/>
      <c r="GI47" s="207"/>
      <c r="GJ47" s="223"/>
      <c r="GK47" s="223"/>
      <c r="GL47" s="223"/>
      <c r="GM47" s="223"/>
      <c r="GN47" s="236"/>
      <c r="GO47" s="223"/>
      <c r="GP47" s="223"/>
      <c r="GQ47" s="223"/>
      <c r="GR47" s="223"/>
      <c r="GS47" s="223"/>
      <c r="GT47" s="223"/>
      <c r="GU47" s="241"/>
      <c r="GV47" s="234"/>
      <c r="GW47" s="234"/>
      <c r="GX47" s="217"/>
      <c r="GY47" s="223"/>
      <c r="GZ47" s="235"/>
      <c r="HA47" s="217"/>
      <c r="HB47" s="223"/>
      <c r="HC47" s="207"/>
      <c r="HD47" s="223"/>
      <c r="HE47" s="223"/>
      <c r="HF47" s="223"/>
      <c r="HG47" s="223"/>
      <c r="HH47" s="236"/>
      <c r="HI47" s="223"/>
      <c r="HJ47" s="223"/>
      <c r="HK47" s="223"/>
      <c r="HL47" s="223"/>
      <c r="HM47" s="223"/>
      <c r="HN47" s="223"/>
      <c r="HO47" s="241"/>
      <c r="HP47" s="234"/>
      <c r="HQ47" s="234"/>
      <c r="HR47" s="217"/>
      <c r="HS47" s="223"/>
      <c r="HT47" s="235"/>
      <c r="HU47" s="217"/>
      <c r="HV47" s="223"/>
      <c r="HW47" s="207"/>
      <c r="HX47" s="223"/>
      <c r="HY47" s="223"/>
      <c r="HZ47" s="223"/>
      <c r="IA47" s="223"/>
      <c r="IB47" s="236"/>
      <c r="IC47" s="223"/>
      <c r="ID47" s="223"/>
      <c r="IE47" s="223"/>
      <c r="IF47" s="223"/>
      <c r="IG47" s="223"/>
      <c r="IH47" s="223"/>
      <c r="II47" s="241"/>
      <c r="IJ47" s="234"/>
      <c r="IK47" s="234"/>
      <c r="IL47" s="217"/>
      <c r="IM47" s="223"/>
      <c r="IN47" s="235"/>
      <c r="IO47" s="217"/>
      <c r="IP47" s="223"/>
      <c r="IQ47" s="207"/>
      <c r="IR47" s="223"/>
      <c r="IS47" s="223"/>
      <c r="IT47" s="223"/>
      <c r="IU47" s="223"/>
      <c r="IV47" s="236"/>
      <c r="IW47" s="223"/>
      <c r="IX47" s="223"/>
      <c r="IY47" s="223"/>
      <c r="IZ47" s="223"/>
      <c r="JA47" s="223"/>
      <c r="JB47" s="223"/>
    </row>
    <row r="48" spans="1:262" s="216" customFormat="1" ht="13.5" customHeight="1">
      <c r="A48" s="215"/>
      <c r="B48" s="223"/>
      <c r="C48" s="204"/>
      <c r="E48" s="222"/>
      <c r="F48" s="217"/>
      <c r="G48" s="218"/>
      <c r="H48" s="223"/>
      <c r="I48" s="217"/>
      <c r="J48" s="218"/>
      <c r="K48" s="222"/>
      <c r="L48" s="218"/>
      <c r="M48" s="218"/>
      <c r="P48" s="221"/>
      <c r="Q48" s="222"/>
      <c r="R48" s="218"/>
      <c r="S48" s="218"/>
      <c r="T48" s="218"/>
      <c r="U48" s="218"/>
      <c r="V48" s="218"/>
      <c r="W48" s="204"/>
      <c r="Y48" s="222"/>
      <c r="Z48" s="217"/>
      <c r="AA48" s="217"/>
      <c r="AB48" s="223"/>
      <c r="AC48" s="217"/>
      <c r="AD48" s="217"/>
      <c r="AE48" s="222"/>
      <c r="AF48" s="218"/>
      <c r="AG48" s="218"/>
      <c r="AJ48" s="221"/>
      <c r="AK48" s="222"/>
      <c r="AM48" s="218"/>
      <c r="AO48" s="218"/>
      <c r="AP48" s="218"/>
      <c r="AQ48" s="204"/>
      <c r="AS48" s="222"/>
      <c r="AT48" s="217"/>
      <c r="AU48" s="217"/>
      <c r="AV48" s="223"/>
      <c r="AW48" s="218"/>
      <c r="AX48" s="218"/>
      <c r="AY48" s="222"/>
      <c r="AZ48" s="218"/>
      <c r="BA48" s="218"/>
      <c r="BD48" s="221"/>
      <c r="BE48" s="222"/>
      <c r="BF48" s="218"/>
      <c r="BG48" s="218"/>
      <c r="BI48" s="218"/>
      <c r="BJ48" s="218"/>
      <c r="BK48" s="204"/>
      <c r="BM48" s="222"/>
      <c r="BN48" s="217"/>
      <c r="BO48" s="217"/>
      <c r="BP48" s="223"/>
      <c r="BQ48" s="217"/>
      <c r="BR48" s="217"/>
      <c r="BS48" s="193"/>
      <c r="BT48" s="185"/>
      <c r="BU48" s="218"/>
      <c r="BX48" s="221"/>
      <c r="BY48" s="222"/>
      <c r="BZ48" s="218"/>
      <c r="CA48" s="218"/>
      <c r="CC48" s="218"/>
      <c r="CD48" s="218"/>
      <c r="CE48" s="222"/>
      <c r="CG48" s="222"/>
      <c r="CH48" s="217"/>
      <c r="CI48" s="217"/>
      <c r="CJ48" s="185"/>
      <c r="CK48" s="217"/>
      <c r="CL48" s="185"/>
      <c r="CM48" s="222"/>
      <c r="CN48" s="218"/>
      <c r="CO48" s="218"/>
      <c r="CR48" s="221"/>
      <c r="CS48" s="193"/>
      <c r="CT48" s="218"/>
      <c r="CU48" s="218"/>
      <c r="CW48" s="218"/>
      <c r="CX48" s="218"/>
      <c r="CY48" s="204"/>
      <c r="DA48" s="222"/>
      <c r="DB48" s="217"/>
      <c r="DC48" s="217"/>
      <c r="DD48" s="185"/>
      <c r="DE48" s="217"/>
      <c r="DF48" s="185"/>
      <c r="DG48" s="185"/>
      <c r="DH48" s="218"/>
      <c r="DI48" s="218"/>
      <c r="DJ48" s="185"/>
      <c r="DL48" s="185"/>
      <c r="DM48" s="193"/>
      <c r="DN48" s="218"/>
      <c r="DO48" s="233"/>
      <c r="DP48" s="185"/>
      <c r="DQ48" s="218"/>
      <c r="DR48" s="185"/>
      <c r="DS48" s="204"/>
      <c r="EA48" s="222"/>
      <c r="EC48" s="242"/>
      <c r="EF48" s="221"/>
      <c r="EG48" s="222"/>
      <c r="EH48" s="218"/>
      <c r="EI48" s="243"/>
      <c r="EK48" s="218"/>
      <c r="EL48" s="218"/>
      <c r="EV48" s="220"/>
      <c r="EY48" s="220"/>
      <c r="FB48" s="220"/>
      <c r="FC48" s="220"/>
      <c r="FE48" s="220"/>
      <c r="FG48" s="204"/>
      <c r="FI48" s="222"/>
      <c r="FJ48" s="217"/>
      <c r="FK48" s="217"/>
      <c r="FL48" s="223"/>
      <c r="FM48" s="217"/>
      <c r="FN48" s="217"/>
      <c r="FO48" s="222"/>
      <c r="FP48" s="218"/>
      <c r="FQ48" s="218"/>
      <c r="FT48" s="221"/>
      <c r="FU48" s="222"/>
      <c r="FV48" s="218"/>
      <c r="FW48" s="218"/>
      <c r="FY48" s="218"/>
      <c r="FZ48" s="218"/>
      <c r="GA48" s="241"/>
      <c r="GB48" s="234"/>
      <c r="GC48" s="234"/>
      <c r="GD48" s="217"/>
      <c r="GE48" s="223"/>
      <c r="GF48" s="235"/>
      <c r="GG48" s="217"/>
      <c r="GH48" s="223"/>
      <c r="GI48" s="207"/>
      <c r="GJ48" s="223"/>
      <c r="GK48" s="223"/>
      <c r="GL48" s="223"/>
      <c r="GM48" s="223"/>
      <c r="GN48" s="236"/>
      <c r="GO48" s="223"/>
      <c r="GP48" s="223"/>
      <c r="GQ48" s="223"/>
      <c r="GR48" s="223"/>
      <c r="GS48" s="223"/>
      <c r="GT48" s="223"/>
      <c r="GU48" s="241"/>
      <c r="GV48" s="234"/>
      <c r="GW48" s="234"/>
      <c r="GX48" s="217"/>
      <c r="GY48" s="223"/>
      <c r="GZ48" s="235"/>
      <c r="HA48" s="217"/>
      <c r="HB48" s="223"/>
      <c r="HC48" s="207"/>
      <c r="HD48" s="223"/>
      <c r="HE48" s="223"/>
      <c r="HF48" s="223"/>
      <c r="HG48" s="223"/>
      <c r="HH48" s="236"/>
      <c r="HI48" s="223"/>
      <c r="HJ48" s="223"/>
      <c r="HK48" s="223"/>
      <c r="HL48" s="223"/>
      <c r="HM48" s="223"/>
      <c r="HN48" s="223"/>
      <c r="HO48" s="241"/>
      <c r="HP48" s="234"/>
      <c r="HQ48" s="234"/>
      <c r="HR48" s="217"/>
      <c r="HS48" s="223"/>
      <c r="HT48" s="235"/>
      <c r="HU48" s="217"/>
      <c r="HV48" s="223"/>
      <c r="HW48" s="207"/>
      <c r="HX48" s="223"/>
      <c r="HY48" s="223"/>
      <c r="HZ48" s="223"/>
      <c r="IA48" s="223"/>
      <c r="IB48" s="236"/>
      <c r="IC48" s="223"/>
      <c r="ID48" s="223"/>
      <c r="IE48" s="223"/>
      <c r="IF48" s="223"/>
      <c r="IG48" s="223"/>
      <c r="IH48" s="223"/>
      <c r="II48" s="241"/>
      <c r="IJ48" s="234"/>
      <c r="IK48" s="234"/>
      <c r="IL48" s="217"/>
      <c r="IM48" s="223"/>
      <c r="IN48" s="235"/>
      <c r="IO48" s="217"/>
      <c r="IP48" s="223"/>
      <c r="IQ48" s="207"/>
      <c r="IR48" s="223"/>
      <c r="IS48" s="223"/>
      <c r="IT48" s="223"/>
      <c r="IU48" s="223"/>
      <c r="IV48" s="236"/>
      <c r="IW48" s="223"/>
      <c r="IX48" s="223"/>
      <c r="IY48" s="223"/>
      <c r="IZ48" s="223"/>
      <c r="JA48" s="223"/>
      <c r="JB48" s="223"/>
    </row>
    <row r="49" spans="1:262" s="216" customFormat="1" ht="13.5" customHeight="1">
      <c r="A49" s="215"/>
      <c r="B49" s="223"/>
      <c r="C49" s="204"/>
      <c r="E49" s="222"/>
      <c r="F49" s="217"/>
      <c r="G49" s="218"/>
      <c r="H49" s="223"/>
      <c r="I49" s="217"/>
      <c r="J49" s="218"/>
      <c r="K49" s="222"/>
      <c r="L49" s="218"/>
      <c r="M49" s="218"/>
      <c r="P49" s="221"/>
      <c r="Q49" s="222"/>
      <c r="R49" s="218"/>
      <c r="S49" s="218"/>
      <c r="T49" s="218"/>
      <c r="U49" s="218"/>
      <c r="V49" s="218"/>
      <c r="W49" s="204"/>
      <c r="Y49" s="222"/>
      <c r="Z49" s="217"/>
      <c r="AA49" s="217"/>
      <c r="AB49" s="223"/>
      <c r="AC49" s="217"/>
      <c r="AD49" s="217"/>
      <c r="AE49" s="222"/>
      <c r="AF49" s="218"/>
      <c r="AG49" s="218"/>
      <c r="AJ49" s="221"/>
      <c r="AK49" s="222"/>
      <c r="AM49" s="218"/>
      <c r="AO49" s="218"/>
      <c r="AP49" s="218"/>
      <c r="AQ49" s="204"/>
      <c r="AS49" s="222"/>
      <c r="AT49" s="217"/>
      <c r="AU49" s="217"/>
      <c r="AV49" s="223"/>
      <c r="AW49" s="218"/>
      <c r="AX49" s="218"/>
      <c r="AY49" s="222"/>
      <c r="AZ49" s="218"/>
      <c r="BA49" s="218"/>
      <c r="BD49" s="221"/>
      <c r="BE49" s="222"/>
      <c r="BF49" s="218"/>
      <c r="BG49" s="218"/>
      <c r="BI49" s="218"/>
      <c r="BJ49" s="218"/>
      <c r="BK49" s="204"/>
      <c r="BM49" s="222"/>
      <c r="BN49" s="217"/>
      <c r="BO49" s="217"/>
      <c r="BP49" s="223"/>
      <c r="BQ49" s="217"/>
      <c r="BR49" s="217"/>
      <c r="BS49" s="193"/>
      <c r="BT49" s="218"/>
      <c r="BU49" s="218"/>
      <c r="BX49" s="221"/>
      <c r="BY49" s="222"/>
      <c r="BZ49" s="218"/>
      <c r="CA49" s="218"/>
      <c r="CC49" s="218"/>
      <c r="CD49" s="218"/>
      <c r="CE49" s="222"/>
      <c r="CG49" s="222"/>
      <c r="CH49" s="217"/>
      <c r="CI49" s="217"/>
      <c r="CJ49" s="185"/>
      <c r="CK49" s="217"/>
      <c r="CL49" s="185"/>
      <c r="CM49" s="222"/>
      <c r="CN49" s="218"/>
      <c r="CO49" s="218"/>
      <c r="CR49" s="221"/>
      <c r="CS49" s="193"/>
      <c r="CT49" s="218"/>
      <c r="CU49" s="218"/>
      <c r="CW49" s="218"/>
      <c r="CX49" s="218"/>
      <c r="CY49" s="204"/>
      <c r="DA49" s="222"/>
      <c r="DB49" s="217"/>
      <c r="DC49" s="217"/>
      <c r="DD49" s="185"/>
      <c r="DE49" s="217"/>
      <c r="DF49" s="185"/>
      <c r="DG49" s="185"/>
      <c r="DH49" s="218"/>
      <c r="DI49" s="218"/>
      <c r="DJ49" s="185"/>
      <c r="DL49" s="185"/>
      <c r="DM49" s="193"/>
      <c r="DN49" s="218"/>
      <c r="DO49" s="233"/>
      <c r="DP49" s="185"/>
      <c r="DQ49" s="218"/>
      <c r="DR49" s="185"/>
      <c r="DS49" s="204"/>
      <c r="DU49" s="222"/>
      <c r="DV49" s="217"/>
      <c r="DW49" s="217"/>
      <c r="DX49" s="223"/>
      <c r="DY49" s="217"/>
      <c r="DZ49" s="217"/>
      <c r="EA49" s="222"/>
      <c r="EC49" s="242"/>
      <c r="EF49" s="221"/>
      <c r="EG49" s="222"/>
      <c r="EH49" s="218"/>
      <c r="EI49" s="243"/>
      <c r="EK49" s="218"/>
      <c r="EL49" s="218"/>
      <c r="EV49" s="220"/>
      <c r="EY49" s="220"/>
      <c r="FB49" s="220"/>
      <c r="FC49" s="220"/>
      <c r="FE49" s="220"/>
      <c r="FG49" s="204"/>
      <c r="FI49" s="222"/>
      <c r="FJ49" s="217"/>
      <c r="FK49" s="217"/>
      <c r="FL49" s="223"/>
      <c r="FM49" s="217"/>
      <c r="FN49" s="217"/>
      <c r="FO49" s="222"/>
      <c r="FP49" s="218"/>
      <c r="FQ49" s="218"/>
      <c r="FT49" s="221"/>
      <c r="FU49" s="222"/>
      <c r="FV49" s="218"/>
      <c r="FW49" s="218"/>
      <c r="FY49" s="218"/>
      <c r="FZ49" s="218"/>
      <c r="GA49" s="241"/>
      <c r="GB49" s="234"/>
      <c r="GC49" s="234"/>
      <c r="GD49" s="217"/>
      <c r="GE49" s="223"/>
      <c r="GF49" s="235"/>
      <c r="GG49" s="217"/>
      <c r="GH49" s="223"/>
      <c r="GI49" s="207"/>
      <c r="GJ49" s="223"/>
      <c r="GK49" s="223"/>
      <c r="GL49" s="223"/>
      <c r="GM49" s="223"/>
      <c r="GN49" s="236"/>
      <c r="GO49" s="223"/>
      <c r="GP49" s="223"/>
      <c r="GQ49" s="223"/>
      <c r="GR49" s="223"/>
      <c r="GS49" s="223"/>
      <c r="GT49" s="223"/>
      <c r="GU49" s="241"/>
      <c r="GV49" s="234"/>
      <c r="GW49" s="234"/>
      <c r="GX49" s="217"/>
      <c r="GY49" s="223"/>
      <c r="GZ49" s="235"/>
      <c r="HA49" s="217"/>
      <c r="HB49" s="223"/>
      <c r="HC49" s="207"/>
      <c r="HD49" s="223"/>
      <c r="HE49" s="223"/>
      <c r="HF49" s="223"/>
      <c r="HG49" s="223"/>
      <c r="HH49" s="236"/>
      <c r="HI49" s="223"/>
      <c r="HJ49" s="223"/>
      <c r="HK49" s="223"/>
      <c r="HL49" s="223"/>
      <c r="HM49" s="223"/>
      <c r="HN49" s="223"/>
      <c r="HO49" s="241"/>
      <c r="HP49" s="234"/>
      <c r="HQ49" s="234"/>
      <c r="HR49" s="217"/>
      <c r="HS49" s="223"/>
      <c r="HT49" s="235"/>
      <c r="HU49" s="217"/>
      <c r="HV49" s="223"/>
      <c r="HW49" s="207"/>
      <c r="HX49" s="223"/>
      <c r="HY49" s="223"/>
      <c r="HZ49" s="223"/>
      <c r="IA49" s="223"/>
      <c r="IB49" s="236"/>
      <c r="IC49" s="223"/>
      <c r="ID49" s="223"/>
      <c r="IE49" s="223"/>
      <c r="IF49" s="223"/>
      <c r="IG49" s="223"/>
      <c r="IH49" s="223"/>
      <c r="II49" s="241"/>
      <c r="IJ49" s="234"/>
      <c r="IK49" s="234"/>
      <c r="IL49" s="217"/>
      <c r="IM49" s="223"/>
      <c r="IN49" s="235"/>
      <c r="IO49" s="217"/>
      <c r="IP49" s="223"/>
      <c r="IQ49" s="207"/>
      <c r="IR49" s="223"/>
      <c r="IS49" s="223"/>
      <c r="IT49" s="223"/>
      <c r="IU49" s="223"/>
      <c r="IV49" s="236"/>
      <c r="IW49" s="223"/>
      <c r="IX49" s="223"/>
      <c r="IY49" s="223"/>
      <c r="IZ49" s="223"/>
      <c r="JA49" s="223"/>
      <c r="JB49" s="223"/>
    </row>
    <row r="50" spans="1:262" s="216" customFormat="1" ht="13.5" customHeight="1">
      <c r="A50" s="215"/>
      <c r="B50" s="223"/>
      <c r="C50" s="204"/>
      <c r="E50" s="222"/>
      <c r="F50" s="217"/>
      <c r="G50" s="218"/>
      <c r="H50" s="223"/>
      <c r="I50" s="217"/>
      <c r="J50" s="218"/>
      <c r="K50" s="222"/>
      <c r="L50" s="218"/>
      <c r="M50" s="218"/>
      <c r="P50" s="221"/>
      <c r="Q50" s="222"/>
      <c r="R50" s="218"/>
      <c r="S50" s="218"/>
      <c r="T50" s="218"/>
      <c r="U50" s="218"/>
      <c r="V50" s="218"/>
      <c r="W50" s="204"/>
      <c r="Y50" s="222"/>
      <c r="Z50" s="217"/>
      <c r="AA50" s="217"/>
      <c r="AB50" s="223"/>
      <c r="AC50" s="217"/>
      <c r="AD50" s="217"/>
      <c r="AE50" s="222"/>
      <c r="AF50" s="218"/>
      <c r="AG50" s="218"/>
      <c r="AJ50" s="221"/>
      <c r="AK50" s="222"/>
      <c r="AM50" s="218"/>
      <c r="AO50" s="218"/>
      <c r="AP50" s="218"/>
      <c r="AQ50" s="204"/>
      <c r="AS50" s="222"/>
      <c r="AT50" s="217"/>
      <c r="AU50" s="217"/>
      <c r="AV50" s="223"/>
      <c r="AW50" s="218"/>
      <c r="AX50" s="218"/>
      <c r="AY50" s="222"/>
      <c r="AZ50" s="218"/>
      <c r="BA50" s="218"/>
      <c r="BD50" s="221"/>
      <c r="BE50" s="222"/>
      <c r="BF50" s="218"/>
      <c r="BG50" s="218"/>
      <c r="BI50" s="218"/>
      <c r="BJ50" s="218"/>
      <c r="BK50" s="204"/>
      <c r="BM50" s="222"/>
      <c r="BN50" s="217"/>
      <c r="BO50" s="217"/>
      <c r="BP50" s="223"/>
      <c r="BQ50" s="217"/>
      <c r="BR50" s="217"/>
      <c r="BS50" s="193"/>
      <c r="BT50" s="218"/>
      <c r="BU50" s="218"/>
      <c r="BX50" s="221"/>
      <c r="BY50" s="222"/>
      <c r="BZ50" s="218"/>
      <c r="CA50" s="218"/>
      <c r="CC50" s="218"/>
      <c r="CD50" s="218"/>
      <c r="CE50" s="222"/>
      <c r="CG50" s="222"/>
      <c r="CH50" s="217"/>
      <c r="CI50" s="217"/>
      <c r="CJ50" s="185"/>
      <c r="CK50" s="217"/>
      <c r="CL50" s="185"/>
      <c r="CM50" s="222"/>
      <c r="CN50" s="218"/>
      <c r="CO50" s="218"/>
      <c r="CR50" s="221"/>
      <c r="CS50" s="193"/>
      <c r="CT50" s="218"/>
      <c r="CU50" s="218"/>
      <c r="CW50" s="218"/>
      <c r="CX50" s="218"/>
      <c r="CY50" s="204"/>
      <c r="DA50" s="222"/>
      <c r="DB50" s="217"/>
      <c r="DC50" s="217"/>
      <c r="DD50" s="185"/>
      <c r="DE50" s="217"/>
      <c r="DF50" s="185"/>
      <c r="DG50" s="185"/>
      <c r="DH50" s="218"/>
      <c r="DI50" s="218"/>
      <c r="DJ50" s="185"/>
      <c r="DL50" s="185"/>
      <c r="DM50" s="193"/>
      <c r="DN50" s="218"/>
      <c r="DO50" s="233"/>
      <c r="DP50" s="185"/>
      <c r="DQ50" s="218"/>
      <c r="DR50" s="185"/>
      <c r="DS50" s="204"/>
      <c r="DU50" s="222"/>
      <c r="DV50" s="217"/>
      <c r="DW50" s="217"/>
      <c r="DX50" s="223"/>
      <c r="DY50" s="217"/>
      <c r="DZ50" s="217"/>
      <c r="EA50" s="222"/>
      <c r="EC50" s="242"/>
      <c r="EF50" s="221"/>
      <c r="EG50" s="222"/>
      <c r="EH50" s="218"/>
      <c r="EI50" s="243"/>
      <c r="EK50" s="218"/>
      <c r="EL50" s="218"/>
      <c r="EV50" s="220"/>
      <c r="EY50" s="220"/>
      <c r="FB50" s="220"/>
      <c r="FC50" s="220"/>
      <c r="FE50" s="220"/>
      <c r="FG50" s="204"/>
      <c r="FI50" s="222"/>
      <c r="FJ50" s="217"/>
      <c r="FK50" s="217"/>
      <c r="FL50" s="223"/>
      <c r="FM50" s="217"/>
      <c r="FN50" s="217"/>
      <c r="FO50" s="222"/>
      <c r="FP50" s="218"/>
      <c r="FQ50" s="218"/>
      <c r="FT50" s="221"/>
      <c r="FU50" s="222"/>
      <c r="FV50" s="218"/>
      <c r="FW50" s="218"/>
      <c r="FY50" s="218"/>
      <c r="FZ50" s="218"/>
      <c r="GA50" s="241"/>
      <c r="GB50" s="234"/>
      <c r="GC50" s="234"/>
      <c r="GD50" s="217"/>
      <c r="GE50" s="223"/>
      <c r="GF50" s="235"/>
      <c r="GG50" s="217"/>
      <c r="GH50" s="223"/>
      <c r="GI50" s="207"/>
      <c r="GJ50" s="223"/>
      <c r="GK50" s="223"/>
      <c r="GL50" s="223"/>
      <c r="GM50" s="223"/>
      <c r="GN50" s="236"/>
      <c r="GO50" s="223"/>
      <c r="GP50" s="223"/>
      <c r="GQ50" s="223"/>
      <c r="GR50" s="223"/>
      <c r="GS50" s="223"/>
      <c r="GT50" s="223"/>
      <c r="GU50" s="241"/>
      <c r="GV50" s="234"/>
      <c r="GW50" s="234"/>
      <c r="GX50" s="217"/>
      <c r="GY50" s="223"/>
      <c r="GZ50" s="235"/>
      <c r="HA50" s="217"/>
      <c r="HB50" s="223"/>
      <c r="HC50" s="207"/>
      <c r="HD50" s="223"/>
      <c r="HE50" s="223"/>
      <c r="HF50" s="223"/>
      <c r="HG50" s="223"/>
      <c r="HH50" s="236"/>
      <c r="HI50" s="223"/>
      <c r="HJ50" s="223"/>
      <c r="HK50" s="223"/>
      <c r="HL50" s="223"/>
      <c r="HM50" s="223"/>
      <c r="HN50" s="223"/>
      <c r="HO50" s="241"/>
      <c r="HP50" s="234"/>
      <c r="HQ50" s="234"/>
      <c r="HR50" s="217"/>
      <c r="HS50" s="223"/>
      <c r="HT50" s="235"/>
      <c r="HU50" s="217"/>
      <c r="HV50" s="223"/>
      <c r="HW50" s="207"/>
      <c r="HX50" s="223"/>
      <c r="HY50" s="223"/>
      <c r="HZ50" s="223"/>
      <c r="IA50" s="223"/>
      <c r="IB50" s="236"/>
      <c r="IC50" s="223"/>
      <c r="ID50" s="223"/>
      <c r="IE50" s="223"/>
      <c r="IF50" s="223"/>
      <c r="IG50" s="223"/>
      <c r="IH50" s="223"/>
      <c r="II50" s="241"/>
      <c r="IJ50" s="234"/>
      <c r="IK50" s="234"/>
      <c r="IL50" s="217"/>
      <c r="IM50" s="223"/>
      <c r="IN50" s="235"/>
      <c r="IO50" s="217"/>
      <c r="IP50" s="223"/>
      <c r="IQ50" s="207"/>
      <c r="IR50" s="223"/>
      <c r="IS50" s="223"/>
      <c r="IT50" s="223"/>
      <c r="IU50" s="223"/>
      <c r="IV50" s="236"/>
      <c r="IW50" s="223"/>
      <c r="IX50" s="223"/>
      <c r="IY50" s="223"/>
      <c r="IZ50" s="223"/>
      <c r="JA50" s="223"/>
      <c r="JB50" s="223"/>
    </row>
    <row r="51" spans="1:262" s="216" customFormat="1" ht="13.5" customHeight="1">
      <c r="A51" s="215"/>
      <c r="B51" s="223"/>
      <c r="C51" s="204"/>
      <c r="E51" s="222"/>
      <c r="F51" s="217"/>
      <c r="G51" s="218"/>
      <c r="H51" s="223"/>
      <c r="I51" s="217"/>
      <c r="J51" s="218"/>
      <c r="K51" s="222"/>
      <c r="L51" s="218"/>
      <c r="M51" s="218"/>
      <c r="P51" s="221"/>
      <c r="Q51" s="222"/>
      <c r="R51" s="218"/>
      <c r="S51" s="218"/>
      <c r="T51" s="218"/>
      <c r="U51" s="218"/>
      <c r="V51" s="218"/>
      <c r="W51" s="204"/>
      <c r="Y51" s="222"/>
      <c r="Z51" s="217"/>
      <c r="AA51" s="217"/>
      <c r="AB51" s="223"/>
      <c r="AC51" s="217"/>
      <c r="AD51" s="217"/>
      <c r="AE51" s="222"/>
      <c r="AF51" s="218"/>
      <c r="AG51" s="218"/>
      <c r="AJ51" s="221"/>
      <c r="AK51" s="222"/>
      <c r="AM51" s="218"/>
      <c r="AO51" s="218"/>
      <c r="AP51" s="218"/>
      <c r="AQ51" s="204"/>
      <c r="AS51" s="222"/>
      <c r="AT51" s="217"/>
      <c r="AU51" s="217"/>
      <c r="AV51" s="223"/>
      <c r="AW51" s="218"/>
      <c r="AX51" s="218"/>
      <c r="AY51" s="222"/>
      <c r="AZ51" s="218"/>
      <c r="BA51" s="218"/>
      <c r="BD51" s="221"/>
      <c r="BE51" s="222"/>
      <c r="BF51" s="218"/>
      <c r="BG51" s="218"/>
      <c r="BI51" s="218"/>
      <c r="BJ51" s="218"/>
      <c r="BK51" s="204"/>
      <c r="BM51" s="222"/>
      <c r="BN51" s="217"/>
      <c r="BO51" s="217"/>
      <c r="BP51" s="223"/>
      <c r="BQ51" s="217"/>
      <c r="BR51" s="217"/>
      <c r="BS51" s="193"/>
      <c r="BT51" s="218"/>
      <c r="BU51" s="218"/>
      <c r="BX51" s="221"/>
      <c r="BY51" s="222"/>
      <c r="BZ51" s="218"/>
      <c r="CA51" s="218"/>
      <c r="CC51" s="218"/>
      <c r="CD51" s="218"/>
      <c r="CE51" s="222"/>
      <c r="CG51" s="222"/>
      <c r="CH51" s="217"/>
      <c r="CI51" s="217"/>
      <c r="CJ51" s="185"/>
      <c r="CK51" s="217"/>
      <c r="CL51" s="185"/>
      <c r="CM51" s="222"/>
      <c r="CN51" s="218"/>
      <c r="CO51" s="218"/>
      <c r="CR51" s="221"/>
      <c r="CS51" s="193"/>
      <c r="CT51" s="218"/>
      <c r="CU51" s="218"/>
      <c r="CW51" s="218"/>
      <c r="CX51" s="218"/>
      <c r="CY51" s="204"/>
      <c r="DA51" s="222"/>
      <c r="DB51" s="217"/>
      <c r="DC51" s="217"/>
      <c r="DD51" s="185"/>
      <c r="DE51" s="217"/>
      <c r="DF51" s="185"/>
      <c r="DG51" s="185"/>
      <c r="DH51" s="218"/>
      <c r="DI51" s="218"/>
      <c r="DJ51" s="185"/>
      <c r="DL51" s="185"/>
      <c r="DM51" s="193"/>
      <c r="DN51" s="218"/>
      <c r="DO51" s="233"/>
      <c r="DP51" s="185"/>
      <c r="DQ51" s="218"/>
      <c r="DR51" s="185"/>
      <c r="DS51" s="204"/>
      <c r="DU51" s="222"/>
      <c r="DV51" s="217"/>
      <c r="DW51" s="217"/>
      <c r="DX51" s="223"/>
      <c r="DY51" s="217"/>
      <c r="DZ51" s="217"/>
      <c r="EA51" s="222"/>
      <c r="EC51" s="242"/>
      <c r="EF51" s="221"/>
      <c r="EG51" s="222"/>
      <c r="EH51" s="218"/>
      <c r="EI51" s="243"/>
      <c r="EK51" s="218"/>
      <c r="EL51" s="218"/>
      <c r="EV51" s="220"/>
      <c r="EY51" s="220"/>
      <c r="FB51" s="220"/>
      <c r="FC51" s="220"/>
      <c r="FE51" s="220"/>
      <c r="FG51" s="204"/>
      <c r="FI51" s="222"/>
      <c r="FJ51" s="217"/>
      <c r="FK51" s="217"/>
      <c r="FL51" s="223"/>
      <c r="FM51" s="217"/>
      <c r="FN51" s="217"/>
      <c r="FO51" s="222"/>
      <c r="FP51" s="218"/>
      <c r="FQ51" s="218"/>
      <c r="FT51" s="221"/>
      <c r="FU51" s="222"/>
      <c r="FV51" s="218"/>
      <c r="FW51" s="218"/>
      <c r="FY51" s="218"/>
      <c r="FZ51" s="218"/>
      <c r="GA51" s="241"/>
      <c r="GB51" s="234"/>
      <c r="GC51" s="234"/>
      <c r="GD51" s="217"/>
      <c r="GE51" s="223"/>
      <c r="GF51" s="235"/>
      <c r="GG51" s="217"/>
      <c r="GH51" s="223"/>
      <c r="GI51" s="207"/>
      <c r="GJ51" s="223"/>
      <c r="GK51" s="223"/>
      <c r="GL51" s="223"/>
      <c r="GM51" s="223"/>
      <c r="GN51" s="236"/>
      <c r="GO51" s="223"/>
      <c r="GP51" s="223"/>
      <c r="GQ51" s="223"/>
      <c r="GR51" s="223"/>
      <c r="GS51" s="223"/>
      <c r="GT51" s="223"/>
      <c r="GU51" s="241"/>
      <c r="GV51" s="234"/>
      <c r="GW51" s="234"/>
      <c r="GX51" s="217"/>
      <c r="GY51" s="223"/>
      <c r="GZ51" s="235"/>
      <c r="HA51" s="217"/>
      <c r="HB51" s="223"/>
      <c r="HC51" s="207"/>
      <c r="HD51" s="223"/>
      <c r="HE51" s="223"/>
      <c r="HF51" s="223"/>
      <c r="HG51" s="223"/>
      <c r="HH51" s="236"/>
      <c r="HI51" s="223"/>
      <c r="HJ51" s="223"/>
      <c r="HK51" s="223"/>
      <c r="HL51" s="223"/>
      <c r="HM51" s="223"/>
      <c r="HN51" s="223"/>
      <c r="HO51" s="241"/>
      <c r="HP51" s="234"/>
      <c r="HQ51" s="234"/>
      <c r="HR51" s="217"/>
      <c r="HS51" s="223"/>
      <c r="HT51" s="235"/>
      <c r="HU51" s="217"/>
      <c r="HV51" s="223"/>
      <c r="HW51" s="207"/>
      <c r="HX51" s="223"/>
      <c r="HY51" s="223"/>
      <c r="HZ51" s="223"/>
      <c r="IA51" s="223"/>
      <c r="IB51" s="236"/>
      <c r="IC51" s="223"/>
      <c r="ID51" s="223"/>
      <c r="IE51" s="223"/>
      <c r="IF51" s="223"/>
      <c r="IG51" s="223"/>
      <c r="IH51" s="223"/>
      <c r="II51" s="241"/>
      <c r="IJ51" s="234"/>
      <c r="IK51" s="234"/>
      <c r="IL51" s="217"/>
      <c r="IM51" s="223"/>
      <c r="IN51" s="235"/>
      <c r="IO51" s="217"/>
      <c r="IP51" s="223"/>
      <c r="IQ51" s="207"/>
      <c r="IR51" s="223"/>
      <c r="IS51" s="223"/>
      <c r="IT51" s="223"/>
      <c r="IU51" s="223"/>
      <c r="IV51" s="236"/>
      <c r="IW51" s="223"/>
      <c r="IX51" s="223"/>
      <c r="IY51" s="223"/>
      <c r="IZ51" s="223"/>
      <c r="JA51" s="223"/>
      <c r="JB51" s="223"/>
    </row>
    <row r="52" spans="1:262" s="216" customFormat="1" ht="13.5" customHeight="1">
      <c r="A52" s="215"/>
      <c r="B52" s="223"/>
      <c r="C52" s="204"/>
      <c r="E52" s="222"/>
      <c r="F52" s="217"/>
      <c r="G52" s="218"/>
      <c r="H52" s="223"/>
      <c r="I52" s="217"/>
      <c r="J52" s="218"/>
      <c r="K52" s="222"/>
      <c r="L52" s="218"/>
      <c r="M52" s="218"/>
      <c r="P52" s="221"/>
      <c r="Q52" s="222"/>
      <c r="R52" s="218"/>
      <c r="S52" s="218"/>
      <c r="T52" s="218"/>
      <c r="U52" s="218"/>
      <c r="V52" s="218"/>
      <c r="W52" s="204"/>
      <c r="Y52" s="222"/>
      <c r="Z52" s="217"/>
      <c r="AA52" s="217"/>
      <c r="AB52" s="223"/>
      <c r="AC52" s="217"/>
      <c r="AD52" s="217"/>
      <c r="AE52" s="222"/>
      <c r="AF52" s="218"/>
      <c r="AG52" s="218"/>
      <c r="AJ52" s="221"/>
      <c r="AK52" s="222"/>
      <c r="AM52" s="218"/>
      <c r="AO52" s="218"/>
      <c r="AP52" s="218"/>
      <c r="AQ52" s="204"/>
      <c r="AS52" s="222"/>
      <c r="AT52" s="217"/>
      <c r="AU52" s="217"/>
      <c r="AV52" s="223"/>
      <c r="AW52" s="218"/>
      <c r="AX52" s="218"/>
      <c r="AY52" s="222"/>
      <c r="AZ52" s="218"/>
      <c r="BA52" s="218"/>
      <c r="BD52" s="221"/>
      <c r="BE52" s="222"/>
      <c r="BF52" s="218"/>
      <c r="BG52" s="218"/>
      <c r="BI52" s="218"/>
      <c r="BJ52" s="218"/>
      <c r="BK52" s="204"/>
      <c r="BM52" s="222"/>
      <c r="BN52" s="217"/>
      <c r="BO52" s="217"/>
      <c r="BP52" s="223"/>
      <c r="BQ52" s="217"/>
      <c r="BR52" s="217"/>
      <c r="BS52" s="193"/>
      <c r="BT52" s="218"/>
      <c r="BU52" s="218"/>
      <c r="BX52" s="221"/>
      <c r="BY52" s="222"/>
      <c r="BZ52" s="218"/>
      <c r="CA52" s="218"/>
      <c r="CC52" s="218"/>
      <c r="CD52" s="218"/>
      <c r="CE52" s="222"/>
      <c r="CG52" s="222"/>
      <c r="CH52" s="217"/>
      <c r="CI52" s="217"/>
      <c r="CJ52" s="185"/>
      <c r="CK52" s="217"/>
      <c r="CL52" s="185"/>
      <c r="CM52" s="222"/>
      <c r="CN52" s="218"/>
      <c r="CO52" s="218"/>
      <c r="CR52" s="221"/>
      <c r="CS52" s="193"/>
      <c r="CT52" s="218"/>
      <c r="CU52" s="218"/>
      <c r="CW52" s="218"/>
      <c r="CX52" s="218"/>
      <c r="CY52" s="204"/>
      <c r="DA52" s="222"/>
      <c r="DB52" s="217"/>
      <c r="DC52" s="217"/>
      <c r="DD52" s="185"/>
      <c r="DE52" s="217"/>
      <c r="DF52" s="185"/>
      <c r="DG52" s="185"/>
      <c r="DH52" s="218"/>
      <c r="DI52" s="218"/>
      <c r="DJ52" s="185"/>
      <c r="DL52" s="185"/>
      <c r="DM52" s="193"/>
      <c r="DN52" s="218"/>
      <c r="DO52" s="233"/>
      <c r="DP52" s="185"/>
      <c r="DQ52" s="218"/>
      <c r="DR52" s="185"/>
      <c r="DS52" s="204"/>
      <c r="DU52" s="222"/>
      <c r="DV52" s="217"/>
      <c r="DW52" s="217"/>
      <c r="DX52" s="223"/>
      <c r="DY52" s="217"/>
      <c r="DZ52" s="217"/>
      <c r="EA52" s="222"/>
      <c r="EC52" s="242"/>
      <c r="EF52" s="221"/>
      <c r="EG52" s="222"/>
      <c r="EH52" s="218"/>
      <c r="EI52" s="243"/>
      <c r="EK52" s="218"/>
      <c r="EL52" s="218"/>
      <c r="EV52" s="220"/>
      <c r="EY52" s="220"/>
      <c r="FB52" s="220"/>
      <c r="FC52" s="220"/>
      <c r="FE52" s="220"/>
      <c r="FG52" s="204"/>
      <c r="FI52" s="222"/>
      <c r="FJ52" s="217"/>
      <c r="FK52" s="217"/>
      <c r="FL52" s="223"/>
      <c r="FM52" s="217"/>
      <c r="FN52" s="217"/>
      <c r="FO52" s="222"/>
      <c r="FP52" s="218"/>
      <c r="FQ52" s="218"/>
      <c r="FT52" s="221"/>
      <c r="FU52" s="222"/>
      <c r="FV52" s="218"/>
      <c r="FW52" s="218"/>
      <c r="FY52" s="218"/>
      <c r="FZ52" s="218"/>
      <c r="GA52" s="241"/>
      <c r="GB52" s="234"/>
      <c r="GC52" s="234"/>
      <c r="GD52" s="217"/>
      <c r="GE52" s="223"/>
      <c r="GF52" s="235"/>
      <c r="GG52" s="217"/>
      <c r="GH52" s="223"/>
      <c r="GI52" s="207"/>
      <c r="GJ52" s="223"/>
      <c r="GK52" s="223"/>
      <c r="GL52" s="223"/>
      <c r="GM52" s="223"/>
      <c r="GN52" s="236"/>
      <c r="GO52" s="223"/>
      <c r="GP52" s="223"/>
      <c r="GQ52" s="223"/>
      <c r="GR52" s="223"/>
      <c r="GS52" s="223"/>
      <c r="GT52" s="223"/>
      <c r="GU52" s="241"/>
      <c r="GV52" s="234"/>
      <c r="GW52" s="234"/>
      <c r="GX52" s="217"/>
      <c r="GY52" s="223"/>
      <c r="GZ52" s="235"/>
      <c r="HA52" s="217"/>
      <c r="HB52" s="223"/>
      <c r="HC52" s="207"/>
      <c r="HD52" s="223"/>
      <c r="HE52" s="223"/>
      <c r="HF52" s="223"/>
      <c r="HG52" s="223"/>
      <c r="HH52" s="236"/>
      <c r="HI52" s="223"/>
      <c r="HJ52" s="223"/>
      <c r="HK52" s="223"/>
      <c r="HL52" s="223"/>
      <c r="HM52" s="223"/>
      <c r="HN52" s="223"/>
      <c r="HO52" s="241"/>
      <c r="HP52" s="234"/>
      <c r="HQ52" s="234"/>
      <c r="HR52" s="217"/>
      <c r="HS52" s="223"/>
      <c r="HT52" s="235"/>
      <c r="HU52" s="217"/>
      <c r="HV52" s="223"/>
      <c r="HW52" s="207"/>
      <c r="HX52" s="223"/>
      <c r="HY52" s="223"/>
      <c r="HZ52" s="223"/>
      <c r="IA52" s="223"/>
      <c r="IB52" s="236"/>
      <c r="IC52" s="223"/>
      <c r="ID52" s="223"/>
      <c r="IE52" s="223"/>
      <c r="IF52" s="223"/>
      <c r="IG52" s="223"/>
      <c r="IH52" s="223"/>
      <c r="II52" s="241"/>
      <c r="IJ52" s="234"/>
      <c r="IK52" s="234"/>
      <c r="IL52" s="217"/>
      <c r="IM52" s="223"/>
      <c r="IN52" s="235"/>
      <c r="IO52" s="217"/>
      <c r="IP52" s="223"/>
      <c r="IQ52" s="207"/>
      <c r="IR52" s="223"/>
      <c r="IS52" s="223"/>
      <c r="IT52" s="223"/>
      <c r="IU52" s="223"/>
      <c r="IV52" s="236"/>
      <c r="IW52" s="223"/>
      <c r="IX52" s="223"/>
      <c r="IY52" s="223"/>
      <c r="IZ52" s="223"/>
      <c r="JA52" s="223"/>
      <c r="JB52" s="223"/>
    </row>
    <row r="53" spans="1:262" s="216" customFormat="1" ht="13.5" customHeight="1">
      <c r="A53" s="215"/>
      <c r="B53" s="223"/>
      <c r="C53" s="204"/>
      <c r="E53" s="222"/>
      <c r="F53" s="217"/>
      <c r="G53" s="218"/>
      <c r="H53" s="223"/>
      <c r="I53" s="217"/>
      <c r="J53" s="218"/>
      <c r="K53" s="222"/>
      <c r="L53" s="218"/>
      <c r="M53" s="218"/>
      <c r="P53" s="221"/>
      <c r="Q53" s="222"/>
      <c r="R53" s="218"/>
      <c r="S53" s="218"/>
      <c r="T53" s="218"/>
      <c r="U53" s="218"/>
      <c r="V53" s="218"/>
      <c r="W53" s="204"/>
      <c r="Y53" s="222"/>
      <c r="Z53" s="217"/>
      <c r="AA53" s="217"/>
      <c r="AB53" s="223"/>
      <c r="AC53" s="217"/>
      <c r="AD53" s="217"/>
      <c r="AE53" s="222"/>
      <c r="AF53" s="218"/>
      <c r="AG53" s="218"/>
      <c r="AJ53" s="221"/>
      <c r="AK53" s="222"/>
      <c r="AM53" s="218"/>
      <c r="AO53" s="218"/>
      <c r="AP53" s="218"/>
      <c r="AQ53" s="204"/>
      <c r="AS53" s="222"/>
      <c r="AT53" s="217"/>
      <c r="AU53" s="217"/>
      <c r="AV53" s="223"/>
      <c r="AW53" s="218"/>
      <c r="AX53" s="218"/>
      <c r="AY53" s="222"/>
      <c r="AZ53" s="218"/>
      <c r="BA53" s="218"/>
      <c r="BD53" s="221"/>
      <c r="BE53" s="222"/>
      <c r="BF53" s="218"/>
      <c r="BG53" s="218"/>
      <c r="BI53" s="218"/>
      <c r="BJ53" s="218"/>
      <c r="BK53" s="204"/>
      <c r="BM53" s="222"/>
      <c r="BN53" s="217"/>
      <c r="BO53" s="217"/>
      <c r="BP53" s="223"/>
      <c r="BQ53" s="217"/>
      <c r="BR53" s="217"/>
      <c r="BS53" s="193"/>
      <c r="BT53" s="218"/>
      <c r="BU53" s="218"/>
      <c r="BX53" s="221"/>
      <c r="BY53" s="222"/>
      <c r="BZ53" s="218"/>
      <c r="CA53" s="218"/>
      <c r="CC53" s="218"/>
      <c r="CD53" s="218"/>
      <c r="CE53" s="222"/>
      <c r="CG53" s="222"/>
      <c r="CH53" s="217"/>
      <c r="CI53" s="217"/>
      <c r="CJ53" s="185"/>
      <c r="CK53" s="217"/>
      <c r="CL53" s="185"/>
      <c r="CM53" s="222"/>
      <c r="CN53" s="218"/>
      <c r="CO53" s="218"/>
      <c r="CR53" s="221"/>
      <c r="CS53" s="193"/>
      <c r="CT53" s="218"/>
      <c r="CU53" s="218"/>
      <c r="CW53" s="218"/>
      <c r="CX53" s="218"/>
      <c r="CY53" s="204"/>
      <c r="DA53" s="222"/>
      <c r="DB53" s="217"/>
      <c r="DC53" s="217"/>
      <c r="DD53" s="185"/>
      <c r="DE53" s="217"/>
      <c r="DF53" s="185"/>
      <c r="DG53" s="185"/>
      <c r="DH53" s="218"/>
      <c r="DI53" s="218"/>
      <c r="DJ53" s="185"/>
      <c r="DL53" s="185"/>
      <c r="DM53" s="193"/>
      <c r="DN53" s="218"/>
      <c r="DO53" s="233"/>
      <c r="DP53" s="185"/>
      <c r="DQ53" s="218"/>
      <c r="DR53" s="185"/>
      <c r="DS53" s="204"/>
      <c r="DU53" s="222"/>
      <c r="DV53" s="217"/>
      <c r="DW53" s="217"/>
      <c r="DX53" s="223"/>
      <c r="DY53" s="217"/>
      <c r="DZ53" s="217"/>
      <c r="EA53" s="222"/>
      <c r="EC53" s="245"/>
      <c r="EF53" s="221"/>
      <c r="EG53" s="222"/>
      <c r="EH53" s="218"/>
      <c r="EI53" s="243"/>
      <c r="EK53" s="218"/>
      <c r="EL53" s="218"/>
      <c r="EV53" s="220"/>
      <c r="EY53" s="220"/>
      <c r="FB53" s="220"/>
      <c r="FC53" s="220"/>
      <c r="FE53" s="220"/>
      <c r="FG53" s="204"/>
      <c r="FI53" s="222"/>
      <c r="FJ53" s="217"/>
      <c r="FK53" s="217"/>
      <c r="FL53" s="223"/>
      <c r="FM53" s="217"/>
      <c r="FN53" s="217"/>
      <c r="FO53" s="222"/>
      <c r="FP53" s="218"/>
      <c r="FQ53" s="218"/>
      <c r="FT53" s="221"/>
      <c r="FU53" s="222"/>
      <c r="FV53" s="218"/>
      <c r="FW53" s="218"/>
      <c r="FY53" s="218"/>
      <c r="FZ53" s="218"/>
      <c r="GA53" s="241"/>
      <c r="GB53" s="234"/>
      <c r="GC53" s="234"/>
      <c r="GD53" s="217"/>
      <c r="GE53" s="223"/>
      <c r="GF53" s="235"/>
      <c r="GG53" s="217"/>
      <c r="GH53" s="223"/>
      <c r="GI53" s="207"/>
      <c r="GJ53" s="223"/>
      <c r="GK53" s="223"/>
      <c r="GL53" s="223"/>
      <c r="GM53" s="223"/>
      <c r="GN53" s="236"/>
      <c r="GO53" s="223"/>
      <c r="GP53" s="223"/>
      <c r="GQ53" s="223"/>
      <c r="GR53" s="223"/>
      <c r="GS53" s="223"/>
      <c r="GT53" s="223"/>
      <c r="GU53" s="241"/>
      <c r="GV53" s="234"/>
      <c r="GW53" s="234"/>
      <c r="GX53" s="217"/>
      <c r="GY53" s="223"/>
      <c r="GZ53" s="235"/>
      <c r="HA53" s="217"/>
      <c r="HB53" s="223"/>
      <c r="HC53" s="207"/>
      <c r="HD53" s="223"/>
      <c r="HE53" s="223"/>
      <c r="HF53" s="223"/>
      <c r="HG53" s="223"/>
      <c r="HH53" s="236"/>
      <c r="HI53" s="223"/>
      <c r="HJ53" s="223"/>
      <c r="HK53" s="223"/>
      <c r="HL53" s="223"/>
      <c r="HM53" s="223"/>
      <c r="HN53" s="223"/>
      <c r="HO53" s="241"/>
      <c r="HP53" s="234"/>
      <c r="HQ53" s="234"/>
      <c r="HR53" s="217"/>
      <c r="HS53" s="223"/>
      <c r="HT53" s="235"/>
      <c r="HU53" s="217"/>
      <c r="HV53" s="223"/>
      <c r="HW53" s="207"/>
      <c r="HX53" s="223"/>
      <c r="HY53" s="223"/>
      <c r="HZ53" s="223"/>
      <c r="IA53" s="223"/>
      <c r="IB53" s="236"/>
      <c r="IC53" s="223"/>
      <c r="ID53" s="223"/>
      <c r="IE53" s="223"/>
      <c r="IF53" s="223"/>
      <c r="IG53" s="223"/>
      <c r="IH53" s="223"/>
      <c r="II53" s="241"/>
      <c r="IJ53" s="234"/>
      <c r="IK53" s="234"/>
      <c r="IL53" s="217"/>
      <c r="IM53" s="223"/>
      <c r="IN53" s="235"/>
      <c r="IO53" s="217"/>
      <c r="IP53" s="223"/>
      <c r="IQ53" s="207"/>
      <c r="IR53" s="223"/>
      <c r="IS53" s="223"/>
      <c r="IT53" s="223"/>
      <c r="IU53" s="223"/>
      <c r="IV53" s="236"/>
      <c r="IW53" s="223"/>
      <c r="IX53" s="223"/>
      <c r="IY53" s="223"/>
      <c r="IZ53" s="223"/>
      <c r="JA53" s="223"/>
      <c r="JB53" s="223"/>
    </row>
    <row r="54" spans="1:262" s="216" customFormat="1" ht="13.5" customHeight="1">
      <c r="A54" s="215"/>
      <c r="B54" s="223"/>
      <c r="C54" s="204"/>
      <c r="E54" s="222"/>
      <c r="F54" s="217"/>
      <c r="G54" s="218"/>
      <c r="H54" s="223"/>
      <c r="I54" s="217"/>
      <c r="J54" s="218"/>
      <c r="K54" s="222"/>
      <c r="L54" s="218"/>
      <c r="M54" s="218"/>
      <c r="P54" s="221"/>
      <c r="Q54" s="222"/>
      <c r="R54" s="218"/>
      <c r="S54" s="218"/>
      <c r="T54" s="218"/>
      <c r="U54" s="218"/>
      <c r="V54" s="218"/>
      <c r="W54" s="204"/>
      <c r="Y54" s="222"/>
      <c r="Z54" s="217"/>
      <c r="AA54" s="217"/>
      <c r="AB54" s="223"/>
      <c r="AC54" s="217"/>
      <c r="AD54" s="217"/>
      <c r="AE54" s="222"/>
      <c r="AF54" s="218"/>
      <c r="AG54" s="218"/>
      <c r="AJ54" s="221"/>
      <c r="AK54" s="222"/>
      <c r="AM54" s="218"/>
      <c r="AO54" s="218"/>
      <c r="AP54" s="218"/>
      <c r="AQ54" s="204"/>
      <c r="AS54" s="222"/>
      <c r="AT54" s="217"/>
      <c r="AU54" s="217"/>
      <c r="AV54" s="223"/>
      <c r="AW54" s="218"/>
      <c r="AX54" s="218"/>
      <c r="AY54" s="222"/>
      <c r="AZ54" s="218"/>
      <c r="BA54" s="218"/>
      <c r="BD54" s="221"/>
      <c r="BE54" s="222"/>
      <c r="BF54" s="218"/>
      <c r="BG54" s="218"/>
      <c r="BI54" s="218"/>
      <c r="BJ54" s="218"/>
      <c r="BK54" s="204"/>
      <c r="BM54" s="222"/>
      <c r="BN54" s="217"/>
      <c r="BO54" s="217"/>
      <c r="BP54" s="223"/>
      <c r="BQ54" s="217"/>
      <c r="BR54" s="217"/>
      <c r="BS54" s="193"/>
      <c r="BT54" s="218"/>
      <c r="BU54" s="218"/>
      <c r="BX54" s="221"/>
      <c r="BY54" s="222"/>
      <c r="BZ54" s="218"/>
      <c r="CA54" s="218"/>
      <c r="CC54" s="218"/>
      <c r="CD54" s="218"/>
      <c r="CE54" s="222"/>
      <c r="CG54" s="222"/>
      <c r="CH54" s="217"/>
      <c r="CI54" s="217"/>
      <c r="CJ54" s="185"/>
      <c r="CK54" s="217"/>
      <c r="CL54" s="185"/>
      <c r="CM54" s="222"/>
      <c r="CN54" s="218"/>
      <c r="CO54" s="218"/>
      <c r="CR54" s="221"/>
      <c r="CS54" s="193"/>
      <c r="CT54" s="218"/>
      <c r="CU54" s="218"/>
      <c r="CW54" s="218"/>
      <c r="CX54" s="218"/>
      <c r="CY54" s="204"/>
      <c r="DA54" s="222"/>
      <c r="DB54" s="217"/>
      <c r="DC54" s="217"/>
      <c r="DD54" s="185"/>
      <c r="DE54" s="217"/>
      <c r="DF54" s="185"/>
      <c r="DG54" s="185"/>
      <c r="DH54" s="218"/>
      <c r="DI54" s="218"/>
      <c r="DJ54" s="185"/>
      <c r="DL54" s="185"/>
      <c r="DM54" s="193"/>
      <c r="DN54" s="218"/>
      <c r="DO54" s="233"/>
      <c r="DP54" s="185"/>
      <c r="DQ54" s="218"/>
      <c r="DR54" s="185"/>
      <c r="DS54" s="204"/>
      <c r="DU54" s="222"/>
      <c r="DV54" s="217"/>
      <c r="DW54" s="217"/>
      <c r="DX54" s="223"/>
      <c r="DY54" s="217"/>
      <c r="DZ54" s="217"/>
      <c r="EA54" s="222"/>
      <c r="EC54" s="245"/>
      <c r="EF54" s="221"/>
      <c r="EG54" s="222"/>
      <c r="EH54" s="218"/>
      <c r="EI54" s="243"/>
      <c r="EK54" s="218"/>
      <c r="EL54" s="218"/>
      <c r="EV54" s="220"/>
      <c r="EY54" s="220"/>
      <c r="FB54" s="220"/>
      <c r="FC54" s="220"/>
      <c r="FE54" s="220"/>
      <c r="FG54" s="204"/>
      <c r="FI54" s="222"/>
      <c r="FJ54" s="217"/>
      <c r="FK54" s="217"/>
      <c r="FL54" s="223"/>
      <c r="FM54" s="217"/>
      <c r="FN54" s="217"/>
      <c r="FO54" s="222"/>
      <c r="FP54" s="218"/>
      <c r="FQ54" s="218"/>
      <c r="FT54" s="221"/>
      <c r="FU54" s="222"/>
      <c r="FV54" s="218"/>
      <c r="FW54" s="218"/>
      <c r="FY54" s="218"/>
      <c r="FZ54" s="218"/>
      <c r="GA54" s="241"/>
      <c r="GB54" s="234"/>
      <c r="GC54" s="234"/>
      <c r="GD54" s="217"/>
      <c r="GE54" s="223"/>
      <c r="GF54" s="235"/>
      <c r="GG54" s="217"/>
      <c r="GH54" s="223"/>
      <c r="GI54" s="207"/>
      <c r="GJ54" s="223"/>
      <c r="GK54" s="223"/>
      <c r="GL54" s="223"/>
      <c r="GM54" s="223"/>
      <c r="GN54" s="236"/>
      <c r="GO54" s="223"/>
      <c r="GP54" s="223"/>
      <c r="GQ54" s="223"/>
      <c r="GR54" s="223"/>
      <c r="GS54" s="223"/>
      <c r="GT54" s="223"/>
      <c r="GU54" s="241"/>
      <c r="GV54" s="234"/>
      <c r="GW54" s="234"/>
      <c r="GX54" s="217"/>
      <c r="GY54" s="223"/>
      <c r="GZ54" s="235"/>
      <c r="HA54" s="217"/>
      <c r="HB54" s="223"/>
      <c r="HC54" s="207"/>
      <c r="HD54" s="223"/>
      <c r="HE54" s="223"/>
      <c r="HF54" s="223"/>
      <c r="HG54" s="223"/>
      <c r="HH54" s="236"/>
      <c r="HI54" s="223"/>
      <c r="HJ54" s="223"/>
      <c r="HK54" s="223"/>
      <c r="HL54" s="223"/>
      <c r="HM54" s="223"/>
      <c r="HN54" s="223"/>
      <c r="HO54" s="241"/>
      <c r="HP54" s="234"/>
      <c r="HQ54" s="234"/>
      <c r="HR54" s="217"/>
      <c r="HS54" s="223"/>
      <c r="HT54" s="235"/>
      <c r="HU54" s="217"/>
      <c r="HV54" s="223"/>
      <c r="HW54" s="207"/>
      <c r="HX54" s="223"/>
      <c r="HY54" s="223"/>
      <c r="HZ54" s="223"/>
      <c r="IA54" s="223"/>
      <c r="IB54" s="236"/>
      <c r="IC54" s="223"/>
      <c r="ID54" s="223"/>
      <c r="IE54" s="223"/>
      <c r="IF54" s="223"/>
      <c r="IG54" s="223"/>
      <c r="IH54" s="223"/>
      <c r="II54" s="241"/>
      <c r="IJ54" s="234"/>
      <c r="IK54" s="234"/>
      <c r="IL54" s="217"/>
      <c r="IM54" s="223"/>
      <c r="IN54" s="235"/>
      <c r="IO54" s="217"/>
      <c r="IP54" s="223"/>
      <c r="IQ54" s="207"/>
      <c r="IR54" s="223"/>
      <c r="IS54" s="223"/>
      <c r="IT54" s="223"/>
      <c r="IU54" s="223"/>
      <c r="IV54" s="236"/>
      <c r="IW54" s="223"/>
      <c r="IX54" s="223"/>
      <c r="IY54" s="223"/>
      <c r="IZ54" s="223"/>
      <c r="JA54" s="223"/>
      <c r="JB54" s="223"/>
    </row>
    <row r="55" spans="1:262" s="216" customFormat="1" ht="13.5" customHeight="1">
      <c r="A55" s="215"/>
      <c r="B55" s="223"/>
      <c r="C55" s="204"/>
      <c r="E55" s="222"/>
      <c r="F55" s="217"/>
      <c r="G55" s="218"/>
      <c r="H55" s="223"/>
      <c r="I55" s="217"/>
      <c r="J55" s="218"/>
      <c r="K55" s="222"/>
      <c r="L55" s="218"/>
      <c r="M55" s="218"/>
      <c r="P55" s="221"/>
      <c r="Q55" s="222"/>
      <c r="R55" s="218"/>
      <c r="S55" s="218"/>
      <c r="T55" s="218"/>
      <c r="U55" s="218"/>
      <c r="V55" s="218"/>
      <c r="W55" s="204"/>
      <c r="Y55" s="222"/>
      <c r="Z55" s="217"/>
      <c r="AA55" s="217"/>
      <c r="AB55" s="223"/>
      <c r="AC55" s="217"/>
      <c r="AD55" s="217"/>
      <c r="AE55" s="222"/>
      <c r="AF55" s="218"/>
      <c r="AG55" s="218"/>
      <c r="AJ55" s="221"/>
      <c r="AK55" s="222"/>
      <c r="AM55" s="218"/>
      <c r="AO55" s="218"/>
      <c r="AP55" s="218"/>
      <c r="AQ55" s="204"/>
      <c r="AS55" s="222"/>
      <c r="AT55" s="217"/>
      <c r="AU55" s="217"/>
      <c r="AV55" s="223"/>
      <c r="AW55" s="218"/>
      <c r="AX55" s="218"/>
      <c r="AY55" s="222"/>
      <c r="AZ55" s="218"/>
      <c r="BA55" s="218"/>
      <c r="BD55" s="221"/>
      <c r="BE55" s="222"/>
      <c r="BF55" s="218"/>
      <c r="BG55" s="218"/>
      <c r="BI55" s="218"/>
      <c r="BJ55" s="218"/>
      <c r="BK55" s="204"/>
      <c r="BM55" s="222"/>
      <c r="BN55" s="217"/>
      <c r="BO55" s="217"/>
      <c r="BP55" s="223"/>
      <c r="BQ55" s="217"/>
      <c r="BR55" s="217"/>
      <c r="BS55" s="193"/>
      <c r="BT55" s="218"/>
      <c r="BU55" s="218"/>
      <c r="BX55" s="221"/>
      <c r="BY55" s="222"/>
      <c r="BZ55" s="218"/>
      <c r="CA55" s="218"/>
      <c r="CC55" s="218"/>
      <c r="CD55" s="218"/>
      <c r="CE55" s="222"/>
      <c r="CG55" s="222"/>
      <c r="CH55" s="217"/>
      <c r="CI55" s="217"/>
      <c r="CJ55" s="185"/>
      <c r="CK55" s="217"/>
      <c r="CL55" s="185"/>
      <c r="CM55" s="222"/>
      <c r="CN55" s="218"/>
      <c r="CO55" s="218"/>
      <c r="CR55" s="221"/>
      <c r="CS55" s="193"/>
      <c r="CT55" s="218"/>
      <c r="CU55" s="218"/>
      <c r="CW55" s="218"/>
      <c r="CX55" s="218"/>
      <c r="CY55" s="204"/>
      <c r="DA55" s="222"/>
      <c r="DB55" s="217"/>
      <c r="DC55" s="217"/>
      <c r="DD55" s="185"/>
      <c r="DE55" s="217"/>
      <c r="DF55" s="185"/>
      <c r="DG55" s="185"/>
      <c r="DH55" s="218"/>
      <c r="DI55" s="218"/>
      <c r="DJ55" s="185"/>
      <c r="DL55" s="185"/>
      <c r="DM55" s="193"/>
      <c r="DN55" s="218"/>
      <c r="DO55" s="233"/>
      <c r="DP55" s="185"/>
      <c r="DQ55" s="218"/>
      <c r="DR55" s="185"/>
      <c r="DS55" s="204"/>
      <c r="DU55" s="222"/>
      <c r="DV55" s="217"/>
      <c r="DW55" s="217"/>
      <c r="DX55" s="223"/>
      <c r="DY55" s="217"/>
      <c r="DZ55" s="217"/>
      <c r="EA55" s="222"/>
      <c r="EC55" s="245"/>
      <c r="EF55" s="221"/>
      <c r="EG55" s="222"/>
      <c r="EH55" s="218"/>
      <c r="EI55" s="243"/>
      <c r="EK55" s="218"/>
      <c r="EL55" s="218"/>
      <c r="EM55" s="204"/>
      <c r="EO55" s="222"/>
      <c r="EP55" s="217"/>
      <c r="EQ55" s="217"/>
      <c r="ER55" s="223"/>
      <c r="ES55" s="217"/>
      <c r="ET55" s="217"/>
      <c r="EU55" s="222"/>
      <c r="EV55" s="218"/>
      <c r="EW55" s="218"/>
      <c r="EY55" s="220"/>
      <c r="EZ55" s="221"/>
      <c r="FA55" s="222"/>
      <c r="FB55" s="218"/>
      <c r="FC55" s="218"/>
      <c r="FE55" s="218"/>
      <c r="FF55" s="218"/>
      <c r="FG55" s="204"/>
      <c r="FI55" s="222"/>
      <c r="FJ55" s="217"/>
      <c r="FK55" s="217"/>
      <c r="FL55" s="223"/>
      <c r="FM55" s="217"/>
      <c r="FN55" s="217"/>
      <c r="FO55" s="222"/>
      <c r="FP55" s="218"/>
      <c r="FQ55" s="218"/>
      <c r="FT55" s="221"/>
      <c r="FU55" s="222"/>
      <c r="FV55" s="218"/>
      <c r="FW55" s="218"/>
      <c r="FY55" s="218"/>
      <c r="FZ55" s="218"/>
      <c r="GA55" s="241"/>
      <c r="GB55" s="234"/>
      <c r="GC55" s="234"/>
      <c r="GD55" s="217"/>
      <c r="GE55" s="223"/>
      <c r="GF55" s="235"/>
      <c r="GG55" s="217"/>
      <c r="GH55" s="223"/>
      <c r="GI55" s="207"/>
      <c r="GJ55" s="223"/>
      <c r="GK55" s="223"/>
      <c r="GL55" s="223"/>
      <c r="GM55" s="223"/>
      <c r="GN55" s="236"/>
      <c r="GO55" s="223"/>
      <c r="GP55" s="223"/>
      <c r="GQ55" s="223"/>
      <c r="GR55" s="223"/>
      <c r="GS55" s="223"/>
      <c r="GT55" s="223"/>
      <c r="GU55" s="241"/>
      <c r="GV55" s="234"/>
      <c r="GW55" s="234"/>
      <c r="GX55" s="217"/>
      <c r="GY55" s="223"/>
      <c r="GZ55" s="235"/>
      <c r="HA55" s="217"/>
      <c r="HB55" s="223"/>
      <c r="HC55" s="207"/>
      <c r="HD55" s="223"/>
      <c r="HE55" s="223"/>
      <c r="HF55" s="223"/>
      <c r="HG55" s="223"/>
      <c r="HH55" s="236"/>
      <c r="HI55" s="223"/>
      <c r="HJ55" s="223"/>
      <c r="HK55" s="223"/>
      <c r="HL55" s="223"/>
      <c r="HM55" s="223"/>
      <c r="HN55" s="223"/>
      <c r="HO55" s="241"/>
      <c r="HP55" s="234"/>
      <c r="HQ55" s="234"/>
      <c r="HR55" s="217"/>
      <c r="HS55" s="223"/>
      <c r="HT55" s="235"/>
      <c r="HU55" s="217"/>
      <c r="HV55" s="223"/>
      <c r="HW55" s="207"/>
      <c r="HX55" s="223"/>
      <c r="HY55" s="223"/>
      <c r="HZ55" s="223"/>
      <c r="IA55" s="223"/>
      <c r="IB55" s="236"/>
      <c r="IC55" s="223"/>
      <c r="ID55" s="223"/>
      <c r="IE55" s="223"/>
      <c r="IF55" s="223"/>
      <c r="IG55" s="223"/>
      <c r="IH55" s="223"/>
      <c r="II55" s="241"/>
      <c r="IJ55" s="234"/>
      <c r="IK55" s="234"/>
      <c r="IL55" s="217"/>
      <c r="IM55" s="223"/>
      <c r="IN55" s="235"/>
      <c r="IO55" s="217"/>
      <c r="IP55" s="223"/>
      <c r="IQ55" s="207"/>
      <c r="IR55" s="223"/>
      <c r="IS55" s="223"/>
      <c r="IT55" s="223"/>
      <c r="IU55" s="223"/>
      <c r="IV55" s="236"/>
      <c r="IW55" s="223"/>
      <c r="IX55" s="223"/>
      <c r="IY55" s="223"/>
      <c r="IZ55" s="223"/>
      <c r="JA55" s="223"/>
      <c r="JB55" s="223"/>
    </row>
    <row r="56" spans="1:262" s="216" customFormat="1" ht="13.5" customHeight="1">
      <c r="A56" s="215"/>
      <c r="B56" s="223"/>
      <c r="C56" s="204"/>
      <c r="E56" s="222"/>
      <c r="F56" s="217"/>
      <c r="G56" s="218"/>
      <c r="H56" s="223"/>
      <c r="I56" s="217"/>
      <c r="J56" s="218"/>
      <c r="K56" s="222"/>
      <c r="L56" s="218"/>
      <c r="M56" s="218"/>
      <c r="P56" s="221"/>
      <c r="Q56" s="222"/>
      <c r="R56" s="218"/>
      <c r="S56" s="218"/>
      <c r="T56" s="218"/>
      <c r="U56" s="218"/>
      <c r="V56" s="218"/>
      <c r="W56" s="204"/>
      <c r="Y56" s="222"/>
      <c r="Z56" s="217"/>
      <c r="AA56" s="217"/>
      <c r="AB56" s="223"/>
      <c r="AC56" s="217"/>
      <c r="AD56" s="217"/>
      <c r="AE56" s="222"/>
      <c r="AF56" s="218"/>
      <c r="AG56" s="218"/>
      <c r="AJ56" s="221"/>
      <c r="AK56" s="222"/>
      <c r="AM56" s="218"/>
      <c r="AO56" s="218"/>
      <c r="AP56" s="218"/>
      <c r="AQ56" s="204"/>
      <c r="AS56" s="222"/>
      <c r="AT56" s="217"/>
      <c r="AU56" s="217"/>
      <c r="AV56" s="223"/>
      <c r="AW56" s="218"/>
      <c r="AX56" s="218"/>
      <c r="AY56" s="222"/>
      <c r="AZ56" s="218"/>
      <c r="BA56" s="218"/>
      <c r="BD56" s="221"/>
      <c r="BE56" s="222"/>
      <c r="BF56" s="218"/>
      <c r="BG56" s="218"/>
      <c r="BI56" s="218"/>
      <c r="BJ56" s="218"/>
      <c r="BK56" s="204"/>
      <c r="BM56" s="222"/>
      <c r="BN56" s="217"/>
      <c r="BO56" s="217"/>
      <c r="BP56" s="223"/>
      <c r="BQ56" s="217"/>
      <c r="BR56" s="217"/>
      <c r="BS56" s="185"/>
      <c r="BT56" s="218"/>
      <c r="BU56" s="218"/>
      <c r="BX56" s="221"/>
      <c r="BY56" s="222"/>
      <c r="BZ56" s="218"/>
      <c r="CA56" s="218"/>
      <c r="CC56" s="218"/>
      <c r="CD56" s="218"/>
      <c r="CE56" s="222"/>
      <c r="CG56" s="222"/>
      <c r="CH56" s="217"/>
      <c r="CI56" s="217"/>
      <c r="CJ56" s="185"/>
      <c r="CK56" s="217"/>
      <c r="CL56" s="185"/>
      <c r="CM56" s="222"/>
      <c r="CN56" s="218"/>
      <c r="CO56" s="218"/>
      <c r="CR56" s="221"/>
      <c r="CS56" s="185"/>
      <c r="CT56" s="218"/>
      <c r="CU56" s="218"/>
      <c r="CW56" s="218"/>
      <c r="CX56" s="218"/>
      <c r="CY56" s="204"/>
      <c r="DA56" s="222"/>
      <c r="DB56" s="217"/>
      <c r="DC56" s="217"/>
      <c r="DD56" s="185"/>
      <c r="DE56" s="217"/>
      <c r="DF56" s="185"/>
      <c r="DG56" s="185"/>
      <c r="DH56" s="218"/>
      <c r="DI56" s="218"/>
      <c r="DJ56" s="185"/>
      <c r="DL56" s="185"/>
      <c r="DM56" s="185"/>
      <c r="DN56" s="218"/>
      <c r="DO56" s="185"/>
      <c r="DP56" s="185"/>
      <c r="DQ56" s="218"/>
      <c r="DR56" s="185"/>
      <c r="DS56" s="204"/>
      <c r="DU56" s="222"/>
      <c r="DV56" s="217"/>
      <c r="DW56" s="217"/>
      <c r="DX56" s="223"/>
      <c r="DY56" s="217"/>
      <c r="DZ56" s="217"/>
      <c r="EA56" s="222"/>
      <c r="EC56" s="245"/>
      <c r="EF56" s="221"/>
      <c r="EG56" s="222"/>
      <c r="EH56" s="218"/>
      <c r="EI56" s="218"/>
      <c r="EK56" s="218"/>
      <c r="EL56" s="218"/>
      <c r="EM56" s="204"/>
      <c r="EO56" s="222"/>
      <c r="EP56" s="217"/>
      <c r="EQ56" s="217"/>
      <c r="ER56" s="223"/>
      <c r="ES56" s="217"/>
      <c r="ET56" s="217"/>
      <c r="EU56" s="222"/>
      <c r="EV56" s="218"/>
      <c r="EW56" s="218"/>
      <c r="EY56" s="220"/>
      <c r="EZ56" s="221"/>
      <c r="FA56" s="222"/>
      <c r="FB56" s="218"/>
      <c r="FC56" s="218"/>
      <c r="FE56" s="218"/>
      <c r="FF56" s="218"/>
      <c r="FG56" s="204"/>
      <c r="FI56" s="222"/>
      <c r="FJ56" s="217"/>
      <c r="FK56" s="217"/>
      <c r="FL56" s="223"/>
      <c r="FM56" s="217"/>
      <c r="FN56" s="217"/>
      <c r="FO56" s="222"/>
      <c r="FP56" s="218"/>
      <c r="FQ56" s="218"/>
      <c r="FT56" s="221"/>
      <c r="FU56" s="222"/>
      <c r="FV56" s="218"/>
      <c r="FW56" s="218"/>
      <c r="FY56" s="218"/>
      <c r="FZ56" s="218"/>
      <c r="GA56" s="241"/>
      <c r="GB56" s="234"/>
      <c r="GC56" s="234"/>
      <c r="GD56" s="246"/>
      <c r="GE56" s="223"/>
      <c r="GF56" s="234"/>
      <c r="GG56" s="217"/>
      <c r="GH56" s="223"/>
      <c r="GI56" s="207"/>
      <c r="GJ56" s="223"/>
      <c r="GK56" s="223"/>
      <c r="GL56" s="223"/>
      <c r="GM56" s="223"/>
      <c r="GN56" s="236"/>
      <c r="GO56" s="223"/>
      <c r="GP56" s="223"/>
      <c r="GQ56" s="223"/>
      <c r="GR56" s="223"/>
      <c r="GS56" s="223"/>
      <c r="GT56" s="223"/>
      <c r="GU56" s="241"/>
      <c r="GV56" s="234"/>
      <c r="GW56" s="234"/>
      <c r="GX56" s="246"/>
      <c r="GY56" s="223"/>
      <c r="GZ56" s="234"/>
      <c r="HA56" s="217"/>
      <c r="HB56" s="223"/>
      <c r="HC56" s="207"/>
      <c r="HD56" s="223"/>
      <c r="HE56" s="223"/>
      <c r="HF56" s="223"/>
      <c r="HG56" s="223"/>
      <c r="HH56" s="236"/>
      <c r="HI56" s="223"/>
      <c r="HJ56" s="223"/>
      <c r="HK56" s="223"/>
      <c r="HL56" s="223"/>
      <c r="HM56" s="223"/>
      <c r="HN56" s="223"/>
      <c r="HO56" s="241"/>
      <c r="HP56" s="234"/>
      <c r="HQ56" s="234"/>
      <c r="HR56" s="246"/>
      <c r="HS56" s="223"/>
      <c r="HT56" s="234"/>
      <c r="HU56" s="217"/>
      <c r="HV56" s="223"/>
      <c r="HW56" s="207"/>
      <c r="HX56" s="223"/>
      <c r="HY56" s="223"/>
      <c r="HZ56" s="223"/>
      <c r="IA56" s="223"/>
      <c r="IB56" s="236"/>
      <c r="IC56" s="223"/>
      <c r="ID56" s="223"/>
      <c r="IE56" s="223"/>
      <c r="IF56" s="223"/>
      <c r="IG56" s="223"/>
      <c r="IH56" s="223"/>
      <c r="II56" s="241"/>
      <c r="IJ56" s="234"/>
      <c r="IK56" s="234"/>
      <c r="IL56" s="246"/>
      <c r="IM56" s="223"/>
      <c r="IN56" s="234"/>
      <c r="IO56" s="217"/>
      <c r="IP56" s="223"/>
      <c r="IQ56" s="207"/>
      <c r="IR56" s="223"/>
      <c r="IS56" s="223"/>
      <c r="IT56" s="223"/>
      <c r="IU56" s="223"/>
      <c r="IV56" s="236"/>
      <c r="IW56" s="223"/>
      <c r="IX56" s="223"/>
      <c r="IY56" s="223"/>
      <c r="IZ56" s="223"/>
      <c r="JA56" s="223"/>
      <c r="JB56" s="223"/>
    </row>
    <row r="57" spans="1:262" s="216" customFormat="1" ht="13.5" customHeight="1">
      <c r="A57" s="215"/>
      <c r="B57" s="223"/>
      <c r="C57" s="204"/>
      <c r="E57" s="222"/>
      <c r="F57" s="217"/>
      <c r="G57" s="218"/>
      <c r="H57" s="223"/>
      <c r="I57" s="217"/>
      <c r="J57" s="218"/>
      <c r="K57" s="222"/>
      <c r="L57" s="218"/>
      <c r="M57" s="218"/>
      <c r="P57" s="221"/>
      <c r="Q57" s="222"/>
      <c r="R57" s="218"/>
      <c r="S57" s="218"/>
      <c r="T57" s="218"/>
      <c r="U57" s="218"/>
      <c r="V57" s="218"/>
      <c r="W57" s="204"/>
      <c r="Y57" s="222"/>
      <c r="Z57" s="217"/>
      <c r="AA57" s="217"/>
      <c r="AB57" s="223"/>
      <c r="AC57" s="217"/>
      <c r="AD57" s="217"/>
      <c r="AE57" s="222"/>
      <c r="AF57" s="218"/>
      <c r="AG57" s="218"/>
      <c r="AJ57" s="221"/>
      <c r="AK57" s="222"/>
      <c r="AM57" s="218"/>
      <c r="AO57" s="218"/>
      <c r="AP57" s="218"/>
      <c r="AQ57" s="204"/>
      <c r="AS57" s="222"/>
      <c r="AT57" s="217"/>
      <c r="AU57" s="217"/>
      <c r="AV57" s="223"/>
      <c r="AW57" s="218"/>
      <c r="AX57" s="218"/>
      <c r="AY57" s="222"/>
      <c r="AZ57" s="218"/>
      <c r="BA57" s="218"/>
      <c r="BD57" s="221"/>
      <c r="BE57" s="222"/>
      <c r="BF57" s="218"/>
      <c r="BG57" s="218"/>
      <c r="BI57" s="218"/>
      <c r="BJ57" s="218"/>
      <c r="BK57" s="204"/>
      <c r="BM57" s="222"/>
      <c r="BN57" s="217"/>
      <c r="BO57" s="217"/>
      <c r="BP57" s="223"/>
      <c r="BQ57" s="217"/>
      <c r="BR57" s="217"/>
      <c r="BS57" s="185"/>
      <c r="BT57" s="218"/>
      <c r="BU57" s="218"/>
      <c r="BX57" s="221"/>
      <c r="BY57" s="222"/>
      <c r="BZ57" s="218"/>
      <c r="CA57" s="218"/>
      <c r="CC57" s="218"/>
      <c r="CD57" s="218"/>
      <c r="CE57" s="222"/>
      <c r="CG57" s="222"/>
      <c r="CH57" s="217"/>
      <c r="CI57" s="217"/>
      <c r="CJ57" s="185"/>
      <c r="CK57" s="217"/>
      <c r="CL57" s="185"/>
      <c r="CM57" s="222"/>
      <c r="CN57" s="218"/>
      <c r="CO57" s="218"/>
      <c r="CR57" s="221"/>
      <c r="CS57" s="185"/>
      <c r="CT57" s="218"/>
      <c r="CU57" s="218"/>
      <c r="CW57" s="218"/>
      <c r="CX57" s="218"/>
      <c r="CY57" s="204"/>
      <c r="DA57" s="222"/>
      <c r="DB57" s="217"/>
      <c r="DC57" s="217"/>
      <c r="DD57" s="185"/>
      <c r="DE57" s="217"/>
      <c r="DF57" s="185"/>
      <c r="DG57" s="185"/>
      <c r="DH57" s="218"/>
      <c r="DI57" s="218"/>
      <c r="DJ57" s="185"/>
      <c r="DL57" s="185"/>
      <c r="DM57" s="185"/>
      <c r="DN57" s="218"/>
      <c r="DO57" s="185"/>
      <c r="DP57" s="185"/>
      <c r="DQ57" s="218"/>
      <c r="DR57" s="185"/>
      <c r="DS57" s="204"/>
      <c r="DU57" s="222"/>
      <c r="DV57" s="217"/>
      <c r="DW57" s="217"/>
      <c r="DX57" s="223"/>
      <c r="DY57" s="217"/>
      <c r="DZ57" s="217"/>
      <c r="EA57" s="222"/>
      <c r="EC57" s="245"/>
      <c r="EF57" s="221"/>
      <c r="EG57" s="222"/>
      <c r="EH57" s="218"/>
      <c r="EI57" s="218"/>
      <c r="EK57" s="218"/>
      <c r="EL57" s="218"/>
      <c r="EM57" s="204"/>
      <c r="EO57" s="222"/>
      <c r="EP57" s="217"/>
      <c r="EQ57" s="217"/>
      <c r="ER57" s="223"/>
      <c r="ES57" s="217"/>
      <c r="ET57" s="217"/>
      <c r="EU57" s="222"/>
      <c r="EV57" s="218"/>
      <c r="EW57" s="218"/>
      <c r="EY57" s="220"/>
      <c r="EZ57" s="221"/>
      <c r="FA57" s="222"/>
      <c r="FB57" s="218"/>
      <c r="FC57" s="218"/>
      <c r="FE57" s="218"/>
      <c r="FF57" s="218"/>
      <c r="FG57" s="204"/>
      <c r="FI57" s="222"/>
      <c r="FJ57" s="217"/>
      <c r="FK57" s="217"/>
      <c r="FL57" s="223"/>
      <c r="FM57" s="217"/>
      <c r="FN57" s="217"/>
      <c r="FO57" s="222"/>
      <c r="FP57" s="218"/>
      <c r="FQ57" s="218"/>
      <c r="FT57" s="221"/>
      <c r="FU57" s="222"/>
      <c r="FV57" s="218"/>
      <c r="FW57" s="218"/>
      <c r="FY57" s="218"/>
      <c r="FZ57" s="218"/>
      <c r="GA57" s="241"/>
      <c r="GB57" s="234"/>
      <c r="GC57" s="234"/>
      <c r="GD57" s="246"/>
      <c r="GE57" s="223"/>
      <c r="GF57" s="234"/>
      <c r="GG57" s="217"/>
      <c r="GH57" s="223"/>
      <c r="GI57" s="207"/>
      <c r="GJ57" s="223"/>
      <c r="GK57" s="223"/>
      <c r="GL57" s="223"/>
      <c r="GM57" s="223"/>
      <c r="GN57" s="236"/>
      <c r="GO57" s="223"/>
      <c r="GP57" s="223"/>
      <c r="GQ57" s="223"/>
      <c r="GR57" s="223"/>
      <c r="GS57" s="223"/>
      <c r="GT57" s="223"/>
      <c r="GU57" s="241"/>
      <c r="GV57" s="234"/>
      <c r="GW57" s="234"/>
      <c r="GX57" s="246"/>
      <c r="GY57" s="223"/>
      <c r="GZ57" s="234"/>
      <c r="HA57" s="217"/>
      <c r="HB57" s="223"/>
      <c r="HC57" s="207"/>
      <c r="HD57" s="223"/>
      <c r="HE57" s="223"/>
      <c r="HF57" s="223"/>
      <c r="HG57" s="223"/>
      <c r="HH57" s="236"/>
      <c r="HI57" s="223"/>
      <c r="HJ57" s="223"/>
      <c r="HK57" s="223"/>
      <c r="HL57" s="223"/>
      <c r="HM57" s="223"/>
      <c r="HN57" s="223"/>
      <c r="HO57" s="241"/>
      <c r="HP57" s="234"/>
      <c r="HQ57" s="234"/>
      <c r="HR57" s="246"/>
      <c r="HS57" s="223"/>
      <c r="HT57" s="234"/>
      <c r="HU57" s="217"/>
      <c r="HV57" s="223"/>
      <c r="HW57" s="207"/>
      <c r="HX57" s="223"/>
      <c r="HY57" s="223"/>
      <c r="HZ57" s="223"/>
      <c r="IA57" s="223"/>
      <c r="IB57" s="236"/>
      <c r="IC57" s="223"/>
      <c r="ID57" s="223"/>
      <c r="IE57" s="223"/>
      <c r="IF57" s="223"/>
      <c r="IG57" s="223"/>
      <c r="IH57" s="223"/>
      <c r="II57" s="241"/>
      <c r="IJ57" s="234"/>
      <c r="IK57" s="234"/>
      <c r="IL57" s="246"/>
      <c r="IM57" s="223"/>
      <c r="IN57" s="234"/>
      <c r="IO57" s="217"/>
      <c r="IP57" s="223"/>
      <c r="IQ57" s="207"/>
      <c r="IR57" s="223"/>
      <c r="IS57" s="223"/>
      <c r="IT57" s="223"/>
      <c r="IU57" s="223"/>
      <c r="IV57" s="236"/>
      <c r="IW57" s="223"/>
      <c r="IX57" s="223"/>
      <c r="IY57" s="223"/>
      <c r="IZ57" s="223"/>
      <c r="JA57" s="223"/>
      <c r="JB57" s="223"/>
    </row>
    <row r="58" spans="1:262" s="216" customFormat="1" ht="13.5" customHeight="1">
      <c r="A58" s="215"/>
      <c r="B58" s="223"/>
      <c r="C58" s="204"/>
      <c r="E58" s="222"/>
      <c r="F58" s="217"/>
      <c r="G58" s="218"/>
      <c r="H58" s="223"/>
      <c r="I58" s="217"/>
      <c r="J58" s="218"/>
      <c r="K58" s="222"/>
      <c r="L58" s="218"/>
      <c r="M58" s="218"/>
      <c r="P58" s="221"/>
      <c r="Q58" s="222"/>
      <c r="R58" s="218"/>
      <c r="S58" s="218"/>
      <c r="T58" s="218"/>
      <c r="U58" s="218"/>
      <c r="V58" s="218"/>
      <c r="W58" s="204"/>
      <c r="Y58" s="222"/>
      <c r="Z58" s="217"/>
      <c r="AA58" s="217"/>
      <c r="AB58" s="223"/>
      <c r="AC58" s="217"/>
      <c r="AD58" s="217"/>
      <c r="AE58" s="222"/>
      <c r="AF58" s="218"/>
      <c r="AG58" s="218"/>
      <c r="AJ58" s="221"/>
      <c r="AK58" s="222"/>
      <c r="AM58" s="218"/>
      <c r="AO58" s="218"/>
      <c r="AP58" s="218"/>
      <c r="AQ58" s="204"/>
      <c r="AS58" s="222"/>
      <c r="AT58" s="217"/>
      <c r="AU58" s="217"/>
      <c r="AV58" s="223"/>
      <c r="AW58" s="218"/>
      <c r="AX58" s="218"/>
      <c r="AY58" s="222"/>
      <c r="AZ58" s="218"/>
      <c r="BA58" s="218"/>
      <c r="BD58" s="221"/>
      <c r="BE58" s="222"/>
      <c r="BF58" s="218"/>
      <c r="BG58" s="218"/>
      <c r="BI58" s="218"/>
      <c r="BJ58" s="218"/>
      <c r="BK58" s="204"/>
      <c r="BM58" s="222"/>
      <c r="BN58" s="217"/>
      <c r="BO58" s="217"/>
      <c r="BP58" s="223"/>
      <c r="BQ58" s="217"/>
      <c r="BR58" s="217"/>
      <c r="BS58" s="185"/>
      <c r="BT58" s="218"/>
      <c r="BU58" s="218"/>
      <c r="BX58" s="221"/>
      <c r="BY58" s="222"/>
      <c r="BZ58" s="218"/>
      <c r="CA58" s="218"/>
      <c r="CC58" s="218"/>
      <c r="CD58" s="218"/>
      <c r="CE58" s="222"/>
      <c r="CG58" s="222"/>
      <c r="CH58" s="217"/>
      <c r="CI58" s="217"/>
      <c r="CJ58" s="185"/>
      <c r="CK58" s="217"/>
      <c r="CL58" s="185"/>
      <c r="CM58" s="222"/>
      <c r="CN58" s="218"/>
      <c r="CO58" s="218"/>
      <c r="CR58" s="221"/>
      <c r="CS58" s="185"/>
      <c r="CT58" s="218"/>
      <c r="CU58" s="218"/>
      <c r="CW58" s="218"/>
      <c r="CX58" s="218"/>
      <c r="CY58" s="204"/>
      <c r="DA58" s="222"/>
      <c r="DB58" s="217"/>
      <c r="DC58" s="217"/>
      <c r="DD58" s="185"/>
      <c r="DE58" s="217"/>
      <c r="DF58" s="185"/>
      <c r="DG58" s="185"/>
      <c r="DH58" s="218"/>
      <c r="DI58" s="218"/>
      <c r="DJ58" s="185"/>
      <c r="DL58" s="185"/>
      <c r="DM58" s="185"/>
      <c r="DN58" s="218"/>
      <c r="DO58" s="185"/>
      <c r="DP58" s="185"/>
      <c r="DQ58" s="218"/>
      <c r="DR58" s="185"/>
      <c r="DS58" s="204"/>
      <c r="DU58" s="222"/>
      <c r="DV58" s="217"/>
      <c r="DW58" s="217"/>
      <c r="DX58" s="223"/>
      <c r="DY58" s="217"/>
      <c r="DZ58" s="217"/>
      <c r="EA58" s="222"/>
      <c r="EC58" s="245"/>
      <c r="EF58" s="221"/>
      <c r="EG58" s="222"/>
      <c r="EH58" s="218"/>
      <c r="EI58" s="218"/>
      <c r="EK58" s="218"/>
      <c r="EL58" s="218"/>
      <c r="EM58" s="204"/>
      <c r="EO58" s="222"/>
      <c r="EP58" s="217"/>
      <c r="EQ58" s="217"/>
      <c r="ER58" s="223"/>
      <c r="ES58" s="217"/>
      <c r="ET58" s="217"/>
      <c r="EU58" s="222"/>
      <c r="EV58" s="218"/>
      <c r="EW58" s="218"/>
      <c r="EY58" s="220"/>
      <c r="EZ58" s="221"/>
      <c r="FA58" s="222"/>
      <c r="FB58" s="218"/>
      <c r="FC58" s="218"/>
      <c r="FE58" s="218"/>
      <c r="FF58" s="218"/>
      <c r="FG58" s="204"/>
      <c r="FI58" s="222"/>
      <c r="FJ58" s="217"/>
      <c r="FK58" s="217"/>
      <c r="FL58" s="223"/>
      <c r="FM58" s="217"/>
      <c r="FN58" s="217"/>
      <c r="FO58" s="222"/>
      <c r="FP58" s="218"/>
      <c r="FQ58" s="218"/>
      <c r="FT58" s="221"/>
      <c r="FU58" s="222"/>
      <c r="FV58" s="218"/>
      <c r="FW58" s="218"/>
      <c r="FY58" s="218"/>
      <c r="FZ58" s="218"/>
      <c r="GA58" s="247"/>
      <c r="GB58" s="234"/>
      <c r="GC58" s="217"/>
      <c r="GD58" s="235"/>
      <c r="GE58" s="217"/>
      <c r="GF58" s="234"/>
      <c r="GG58" s="217"/>
      <c r="GH58" s="217"/>
      <c r="GI58" s="248"/>
      <c r="GJ58" s="217"/>
      <c r="GN58" s="221"/>
      <c r="GS58" s="235"/>
      <c r="GT58" s="217"/>
      <c r="GU58" s="247"/>
      <c r="GV58" s="234"/>
      <c r="GW58" s="217"/>
      <c r="GX58" s="235"/>
      <c r="GY58" s="217"/>
      <c r="GZ58" s="234"/>
      <c r="HA58" s="217"/>
      <c r="HB58" s="217"/>
      <c r="HC58" s="248"/>
      <c r="HD58" s="217"/>
      <c r="HH58" s="221"/>
      <c r="HM58" s="235"/>
      <c r="HN58" s="217"/>
      <c r="HO58" s="247"/>
      <c r="HP58" s="234"/>
      <c r="HQ58" s="217"/>
      <c r="HR58" s="235"/>
      <c r="HS58" s="217"/>
      <c r="HT58" s="234"/>
      <c r="HU58" s="217"/>
      <c r="HV58" s="217"/>
      <c r="HW58" s="248"/>
      <c r="HX58" s="217"/>
      <c r="IB58" s="221"/>
      <c r="IG58" s="235"/>
      <c r="IH58" s="217"/>
      <c r="II58" s="247"/>
      <c r="IJ58" s="234"/>
      <c r="IK58" s="217"/>
      <c r="IL58" s="235"/>
      <c r="IM58" s="217"/>
      <c r="IN58" s="234"/>
      <c r="IO58" s="217"/>
      <c r="IP58" s="217"/>
      <c r="IQ58" s="248"/>
      <c r="IR58" s="217"/>
      <c r="IV58" s="221"/>
      <c r="JA58" s="235"/>
      <c r="JB58" s="217"/>
    </row>
    <row r="59" spans="1:262" s="216" customFormat="1" ht="13.5" customHeight="1">
      <c r="A59" s="215"/>
      <c r="B59" s="223"/>
      <c r="C59" s="204"/>
      <c r="E59" s="222"/>
      <c r="F59" s="217"/>
      <c r="G59" s="218"/>
      <c r="H59" s="223"/>
      <c r="I59" s="217"/>
      <c r="J59" s="218"/>
      <c r="K59" s="222"/>
      <c r="L59" s="218"/>
      <c r="M59" s="218"/>
      <c r="P59" s="221"/>
      <c r="Q59" s="222"/>
      <c r="R59" s="218"/>
      <c r="S59" s="218"/>
      <c r="U59" s="218"/>
      <c r="V59" s="218"/>
      <c r="W59" s="204"/>
      <c r="Y59" s="222"/>
      <c r="Z59" s="217"/>
      <c r="AA59" s="217"/>
      <c r="AB59" s="223"/>
      <c r="AC59" s="217"/>
      <c r="AD59" s="217"/>
      <c r="AE59" s="222"/>
      <c r="AF59" s="218"/>
      <c r="AG59" s="218"/>
      <c r="AJ59" s="221"/>
      <c r="AK59" s="222"/>
      <c r="AM59" s="218"/>
      <c r="AO59" s="218"/>
      <c r="AP59" s="218"/>
      <c r="AQ59" s="204"/>
      <c r="AS59" s="222"/>
      <c r="AT59" s="217"/>
      <c r="AU59" s="217"/>
      <c r="AV59" s="223"/>
      <c r="AW59" s="217"/>
      <c r="AX59" s="217"/>
      <c r="AY59" s="222"/>
      <c r="AZ59" s="218"/>
      <c r="BA59" s="218"/>
      <c r="BD59" s="221"/>
      <c r="BE59" s="222"/>
      <c r="BF59" s="218"/>
      <c r="BG59" s="218"/>
      <c r="BI59" s="218"/>
      <c r="BJ59" s="218"/>
      <c r="BK59" s="204"/>
      <c r="BM59" s="222"/>
      <c r="BN59" s="217"/>
      <c r="BO59" s="217"/>
      <c r="BP59" s="223"/>
      <c r="BQ59" s="217"/>
      <c r="BR59" s="217"/>
      <c r="BS59" s="249"/>
      <c r="BT59" s="218"/>
      <c r="BU59" s="218"/>
      <c r="BX59" s="221"/>
      <c r="BY59" s="222"/>
      <c r="BZ59" s="218"/>
      <c r="CA59" s="218"/>
      <c r="CC59" s="218"/>
      <c r="CD59" s="218"/>
      <c r="CE59" s="222"/>
      <c r="CG59" s="222"/>
      <c r="CH59" s="217"/>
      <c r="CI59" s="217"/>
      <c r="CJ59" s="223"/>
      <c r="CK59" s="217"/>
      <c r="CL59" s="217"/>
      <c r="CM59" s="222"/>
      <c r="CN59" s="218"/>
      <c r="CO59" s="218"/>
      <c r="CR59" s="221"/>
      <c r="CS59" s="185"/>
      <c r="CT59" s="218"/>
      <c r="CU59" s="218"/>
      <c r="CW59" s="218"/>
      <c r="CX59" s="218"/>
      <c r="CY59" s="204"/>
      <c r="DA59" s="222"/>
      <c r="DB59" s="217"/>
      <c r="DC59" s="217"/>
      <c r="DD59" s="223"/>
      <c r="DE59" s="217"/>
      <c r="DF59" s="185"/>
      <c r="DG59" s="222"/>
      <c r="DH59" s="218"/>
      <c r="DI59" s="218"/>
      <c r="DL59" s="221"/>
      <c r="DM59" s="222"/>
      <c r="DN59" s="218"/>
      <c r="DO59" s="218"/>
      <c r="DQ59" s="218"/>
      <c r="DR59" s="218"/>
      <c r="DS59" s="204"/>
      <c r="DU59" s="222"/>
      <c r="DV59" s="217"/>
      <c r="DW59" s="217"/>
      <c r="DX59" s="223"/>
      <c r="DY59" s="217"/>
      <c r="DZ59" s="217"/>
      <c r="EA59" s="222"/>
      <c r="EC59" s="245"/>
      <c r="EF59" s="221"/>
      <c r="EG59" s="222"/>
      <c r="EH59" s="218"/>
      <c r="EI59" s="218"/>
      <c r="EK59" s="218"/>
      <c r="EL59" s="218"/>
      <c r="EM59" s="204"/>
      <c r="EO59" s="222"/>
      <c r="EP59" s="217"/>
      <c r="EQ59" s="217"/>
      <c r="ER59" s="223"/>
      <c r="ES59" s="217"/>
      <c r="ET59" s="217"/>
      <c r="EU59" s="222"/>
      <c r="EV59" s="218"/>
      <c r="EW59" s="218"/>
      <c r="EY59" s="220"/>
      <c r="EZ59" s="221"/>
      <c r="FA59" s="222"/>
      <c r="FB59" s="218"/>
      <c r="FC59" s="218"/>
      <c r="FE59" s="218"/>
      <c r="FF59" s="218"/>
      <c r="FG59" s="204"/>
      <c r="FI59" s="222"/>
      <c r="FJ59" s="217"/>
      <c r="FK59" s="217"/>
      <c r="FL59" s="223"/>
      <c r="FM59" s="217"/>
      <c r="FN59" s="217"/>
      <c r="FO59" s="222"/>
      <c r="FP59" s="218"/>
      <c r="FQ59" s="218"/>
      <c r="FT59" s="221"/>
      <c r="FU59" s="222"/>
      <c r="FV59" s="218"/>
      <c r="FW59" s="218"/>
      <c r="FY59" s="218"/>
      <c r="FZ59" s="218"/>
      <c r="GA59" s="241"/>
      <c r="GB59" s="234"/>
      <c r="GC59" s="234"/>
      <c r="GD59" s="246"/>
      <c r="GE59" s="223"/>
      <c r="GF59" s="234"/>
      <c r="GG59" s="217"/>
      <c r="GH59" s="223"/>
      <c r="GI59" s="207"/>
      <c r="GJ59" s="223"/>
      <c r="GK59" s="223"/>
      <c r="GL59" s="223"/>
      <c r="GM59" s="223"/>
      <c r="GN59" s="236"/>
      <c r="GO59" s="223"/>
      <c r="GP59" s="223"/>
      <c r="GQ59" s="223"/>
      <c r="GR59" s="223"/>
      <c r="GS59" s="223"/>
      <c r="GT59" s="223"/>
      <c r="GU59" s="241"/>
      <c r="GV59" s="234"/>
      <c r="GW59" s="234"/>
      <c r="GX59" s="246"/>
      <c r="GY59" s="223"/>
      <c r="GZ59" s="234"/>
      <c r="HA59" s="217"/>
      <c r="HB59" s="223"/>
      <c r="HC59" s="207"/>
      <c r="HD59" s="223"/>
      <c r="HE59" s="223"/>
      <c r="HF59" s="223"/>
      <c r="HG59" s="223"/>
      <c r="HH59" s="236"/>
      <c r="HI59" s="223"/>
      <c r="HJ59" s="223"/>
      <c r="HK59" s="223"/>
      <c r="HL59" s="223"/>
      <c r="HM59" s="223"/>
      <c r="HN59" s="223"/>
      <c r="HO59" s="241"/>
      <c r="HP59" s="234"/>
      <c r="HQ59" s="234"/>
      <c r="HR59" s="246"/>
      <c r="HS59" s="223"/>
      <c r="HT59" s="234"/>
      <c r="HU59" s="217"/>
      <c r="HV59" s="223"/>
      <c r="HW59" s="207"/>
      <c r="HX59" s="223"/>
      <c r="HY59" s="223"/>
      <c r="HZ59" s="223"/>
      <c r="IA59" s="223"/>
      <c r="IB59" s="236"/>
      <c r="IC59" s="223"/>
      <c r="ID59" s="223"/>
      <c r="IE59" s="223"/>
      <c r="IF59" s="223"/>
      <c r="IG59" s="223"/>
      <c r="IH59" s="223"/>
      <c r="II59" s="241"/>
      <c r="IJ59" s="234"/>
      <c r="IK59" s="234"/>
      <c r="IL59" s="246"/>
      <c r="IM59" s="223"/>
      <c r="IN59" s="234"/>
      <c r="IO59" s="217"/>
      <c r="IP59" s="223"/>
      <c r="IQ59" s="207"/>
      <c r="IR59" s="223"/>
      <c r="IS59" s="223"/>
      <c r="IT59" s="223"/>
      <c r="IU59" s="223"/>
      <c r="IV59" s="236"/>
      <c r="IW59" s="223"/>
      <c r="IX59" s="223"/>
      <c r="IY59" s="223"/>
      <c r="IZ59" s="223"/>
      <c r="JA59" s="223"/>
      <c r="JB59" s="223"/>
    </row>
    <row r="60" spans="1:262" s="216" customFormat="1" ht="13.5" customHeight="1">
      <c r="A60" s="215"/>
      <c r="B60" s="223"/>
      <c r="C60" s="204"/>
      <c r="E60" s="222"/>
      <c r="F60" s="217"/>
      <c r="G60" s="218"/>
      <c r="H60" s="223"/>
      <c r="I60" s="217"/>
      <c r="J60" s="218"/>
      <c r="K60" s="222"/>
      <c r="L60" s="218"/>
      <c r="M60" s="218"/>
      <c r="P60" s="221"/>
      <c r="Q60" s="222"/>
      <c r="R60" s="218"/>
      <c r="S60" s="218"/>
      <c r="U60" s="218"/>
      <c r="V60" s="218"/>
      <c r="W60" s="204"/>
      <c r="Y60" s="222"/>
      <c r="Z60" s="217"/>
      <c r="AA60" s="217"/>
      <c r="AB60" s="223"/>
      <c r="AC60" s="217"/>
      <c r="AD60" s="217"/>
      <c r="AE60" s="222"/>
      <c r="AF60" s="218"/>
      <c r="AG60" s="218"/>
      <c r="AJ60" s="221"/>
      <c r="AK60" s="222"/>
      <c r="AM60" s="218"/>
      <c r="AO60" s="218"/>
      <c r="AP60" s="218"/>
      <c r="AQ60" s="204"/>
      <c r="AS60" s="222"/>
      <c r="AT60" s="217"/>
      <c r="AU60" s="217"/>
      <c r="AV60" s="223"/>
      <c r="AW60" s="217"/>
      <c r="AX60" s="217"/>
      <c r="AY60" s="222"/>
      <c r="AZ60" s="218"/>
      <c r="BA60" s="218"/>
      <c r="BD60" s="221"/>
      <c r="BE60" s="222"/>
      <c r="BF60" s="218"/>
      <c r="BG60" s="218"/>
      <c r="BI60" s="218"/>
      <c r="BJ60" s="218"/>
      <c r="BK60" s="204"/>
      <c r="BM60" s="222"/>
      <c r="BN60" s="217"/>
      <c r="BO60" s="217"/>
      <c r="BP60" s="223"/>
      <c r="BQ60" s="217"/>
      <c r="BR60" s="217"/>
      <c r="BS60" s="249"/>
      <c r="BT60" s="218"/>
      <c r="BU60" s="218"/>
      <c r="BX60" s="221"/>
      <c r="BY60" s="222"/>
      <c r="BZ60" s="218"/>
      <c r="CA60" s="218"/>
      <c r="CC60" s="218"/>
      <c r="CD60" s="218"/>
      <c r="CE60" s="222"/>
      <c r="CG60" s="222"/>
      <c r="CH60" s="217"/>
      <c r="CI60" s="217"/>
      <c r="CJ60" s="223"/>
      <c r="CK60" s="217"/>
      <c r="CL60" s="217"/>
      <c r="CM60" s="222"/>
      <c r="CN60" s="218"/>
      <c r="CO60" s="218"/>
      <c r="CR60" s="221"/>
      <c r="CS60" s="222"/>
      <c r="CT60" s="218"/>
      <c r="CU60" s="218"/>
      <c r="CW60" s="218"/>
      <c r="CX60" s="218"/>
      <c r="CY60" s="204"/>
      <c r="DA60" s="222"/>
      <c r="DB60" s="217"/>
      <c r="DC60" s="217"/>
      <c r="DD60" s="223"/>
      <c r="DE60" s="217"/>
      <c r="DF60" s="217"/>
      <c r="DG60" s="222"/>
      <c r="DH60" s="218"/>
      <c r="DI60" s="218"/>
      <c r="DL60" s="221"/>
      <c r="DM60" s="222"/>
      <c r="DN60" s="218"/>
      <c r="DO60" s="218"/>
      <c r="DQ60" s="218"/>
      <c r="DR60" s="218"/>
      <c r="DS60" s="204"/>
      <c r="DU60" s="222"/>
      <c r="DV60" s="217"/>
      <c r="DW60" s="217"/>
      <c r="DX60" s="223"/>
      <c r="DY60" s="217"/>
      <c r="DZ60" s="217"/>
      <c r="EA60" s="222"/>
      <c r="EC60" s="245"/>
      <c r="EF60" s="221"/>
      <c r="EG60" s="222"/>
      <c r="EH60" s="218"/>
      <c r="EI60" s="218"/>
      <c r="EK60" s="218"/>
      <c r="EL60" s="218"/>
      <c r="EM60" s="204"/>
      <c r="EO60" s="222"/>
      <c r="EP60" s="217"/>
      <c r="EQ60" s="217"/>
      <c r="ER60" s="223"/>
      <c r="ES60" s="217"/>
      <c r="ET60" s="217"/>
      <c r="EU60" s="222"/>
      <c r="EV60" s="218"/>
      <c r="EW60" s="218"/>
      <c r="EY60" s="220"/>
      <c r="EZ60" s="221"/>
      <c r="FA60" s="222"/>
      <c r="FB60" s="218"/>
      <c r="FC60" s="218"/>
      <c r="FE60" s="218"/>
      <c r="FF60" s="218"/>
      <c r="FG60" s="204"/>
      <c r="FI60" s="222"/>
      <c r="FJ60" s="217"/>
      <c r="FK60" s="217"/>
      <c r="FL60" s="223"/>
      <c r="FM60" s="217"/>
      <c r="FN60" s="217"/>
      <c r="FO60" s="222"/>
      <c r="FP60" s="218"/>
      <c r="FQ60" s="218"/>
      <c r="FT60" s="221"/>
      <c r="FU60" s="222"/>
      <c r="FV60" s="218"/>
      <c r="FW60" s="218"/>
      <c r="FY60" s="218"/>
      <c r="FZ60" s="218"/>
      <c r="GA60" s="241"/>
      <c r="GB60" s="234"/>
      <c r="GC60" s="234"/>
      <c r="GD60" s="246"/>
      <c r="GE60" s="246"/>
      <c r="GF60" s="234"/>
      <c r="GG60" s="217"/>
      <c r="GH60" s="223"/>
      <c r="GI60" s="207"/>
      <c r="GJ60" s="223"/>
      <c r="GK60" s="223"/>
      <c r="GL60" s="223"/>
      <c r="GM60" s="223"/>
      <c r="GN60" s="236"/>
      <c r="GO60" s="223"/>
      <c r="GP60" s="223"/>
      <c r="GQ60" s="223"/>
      <c r="GR60" s="223"/>
      <c r="GS60" s="223"/>
      <c r="GT60" s="223"/>
      <c r="GU60" s="241"/>
      <c r="GV60" s="234"/>
      <c r="GW60" s="234"/>
      <c r="GX60" s="246"/>
      <c r="GY60" s="246"/>
      <c r="GZ60" s="234"/>
      <c r="HA60" s="217"/>
      <c r="HB60" s="223"/>
      <c r="HC60" s="207"/>
      <c r="HD60" s="223"/>
      <c r="HE60" s="223"/>
      <c r="HF60" s="223"/>
      <c r="HG60" s="223"/>
      <c r="HH60" s="236"/>
      <c r="HI60" s="223"/>
      <c r="HJ60" s="223"/>
      <c r="HK60" s="223"/>
      <c r="HL60" s="223"/>
      <c r="HM60" s="223"/>
      <c r="HN60" s="223"/>
      <c r="HO60" s="241"/>
      <c r="HP60" s="234"/>
      <c r="HQ60" s="234"/>
      <c r="HR60" s="246"/>
      <c r="HS60" s="246"/>
      <c r="HT60" s="234"/>
      <c r="HU60" s="217"/>
      <c r="HV60" s="223"/>
      <c r="HW60" s="207"/>
      <c r="HX60" s="223"/>
      <c r="HY60" s="223"/>
      <c r="HZ60" s="223"/>
      <c r="IA60" s="223"/>
      <c r="IB60" s="236"/>
      <c r="IC60" s="223"/>
      <c r="ID60" s="223"/>
      <c r="IE60" s="223"/>
      <c r="IF60" s="223"/>
      <c r="IG60" s="223"/>
      <c r="IH60" s="223"/>
      <c r="II60" s="241"/>
      <c r="IJ60" s="234"/>
      <c r="IK60" s="234"/>
      <c r="IL60" s="246"/>
      <c r="IM60" s="246"/>
      <c r="IN60" s="234"/>
      <c r="IO60" s="217"/>
      <c r="IP60" s="223"/>
      <c r="IQ60" s="207"/>
      <c r="IR60" s="223"/>
      <c r="IS60" s="223"/>
      <c r="IT60" s="223"/>
      <c r="IU60" s="223"/>
      <c r="IV60" s="236"/>
      <c r="IW60" s="223"/>
      <c r="IX60" s="223"/>
      <c r="IY60" s="223"/>
      <c r="IZ60" s="223"/>
      <c r="JA60" s="223"/>
      <c r="JB60" s="223"/>
    </row>
    <row r="61" spans="1:262" s="216" customFormat="1" ht="13.5" customHeight="1">
      <c r="A61" s="250"/>
      <c r="B61" s="223"/>
      <c r="C61" s="204"/>
      <c r="E61" s="222"/>
      <c r="F61" s="217"/>
      <c r="G61" s="218"/>
      <c r="H61" s="223"/>
      <c r="I61" s="217"/>
      <c r="J61" s="218"/>
      <c r="K61" s="222"/>
      <c r="L61" s="218"/>
      <c r="M61" s="218"/>
      <c r="P61" s="221"/>
      <c r="Q61" s="222"/>
      <c r="R61" s="218"/>
      <c r="S61" s="218"/>
      <c r="U61" s="218"/>
      <c r="V61" s="218"/>
      <c r="W61" s="204"/>
      <c r="Y61" s="222"/>
      <c r="Z61" s="217"/>
      <c r="AA61" s="217"/>
      <c r="AB61" s="223"/>
      <c r="AC61" s="217"/>
      <c r="AD61" s="217"/>
      <c r="AE61" s="222"/>
      <c r="AF61" s="218"/>
      <c r="AG61" s="218"/>
      <c r="AJ61" s="221"/>
      <c r="AK61" s="222"/>
      <c r="AM61" s="218"/>
      <c r="AO61" s="218"/>
      <c r="AP61" s="218"/>
      <c r="AQ61" s="204"/>
      <c r="AS61" s="222"/>
      <c r="AT61" s="217"/>
      <c r="AU61" s="217"/>
      <c r="AV61" s="223"/>
      <c r="AW61" s="217"/>
      <c r="AX61" s="217"/>
      <c r="AY61" s="222"/>
      <c r="AZ61" s="218"/>
      <c r="BA61" s="218"/>
      <c r="BD61" s="221"/>
      <c r="BE61" s="222"/>
      <c r="BF61" s="218"/>
      <c r="BG61" s="218"/>
      <c r="BI61" s="218"/>
      <c r="BJ61" s="218"/>
      <c r="BK61" s="204"/>
      <c r="BM61" s="222"/>
      <c r="BN61" s="217"/>
      <c r="BO61" s="217"/>
      <c r="BP61" s="223"/>
      <c r="BQ61" s="217"/>
      <c r="BR61" s="217"/>
      <c r="BS61" s="249"/>
      <c r="BT61" s="218"/>
      <c r="BU61" s="218"/>
      <c r="BX61" s="221"/>
      <c r="BY61" s="222"/>
      <c r="BZ61" s="218"/>
      <c r="CA61" s="218"/>
      <c r="CC61" s="218"/>
      <c r="CD61" s="218"/>
      <c r="CE61" s="222"/>
      <c r="CG61" s="222"/>
      <c r="CH61" s="217"/>
      <c r="CI61" s="217"/>
      <c r="CJ61" s="223"/>
      <c r="CK61" s="217"/>
      <c r="CL61" s="217"/>
      <c r="CM61" s="222"/>
      <c r="CN61" s="218"/>
      <c r="CO61" s="218"/>
      <c r="CR61" s="221"/>
      <c r="CS61" s="222"/>
      <c r="CT61" s="218"/>
      <c r="CU61" s="218"/>
      <c r="CW61" s="218"/>
      <c r="CX61" s="218"/>
      <c r="CY61" s="204"/>
      <c r="DA61" s="222"/>
      <c r="DB61" s="217"/>
      <c r="DC61" s="217"/>
      <c r="DD61" s="223"/>
      <c r="DE61" s="217"/>
      <c r="DF61" s="217"/>
      <c r="DG61" s="222"/>
      <c r="DH61" s="218"/>
      <c r="DI61" s="218"/>
      <c r="DL61" s="221"/>
      <c r="DM61" s="222"/>
      <c r="DN61" s="218"/>
      <c r="DO61" s="218"/>
      <c r="DQ61" s="218"/>
      <c r="DR61" s="218"/>
      <c r="DS61" s="204"/>
      <c r="DU61" s="222"/>
      <c r="DV61" s="217"/>
      <c r="DW61" s="217"/>
      <c r="DX61" s="223"/>
      <c r="DY61" s="217"/>
      <c r="DZ61" s="217"/>
      <c r="EA61" s="222"/>
      <c r="EC61" s="245"/>
      <c r="EF61" s="221"/>
      <c r="EG61" s="222"/>
      <c r="EH61" s="218"/>
      <c r="EI61" s="218"/>
      <c r="EK61" s="218"/>
      <c r="EL61" s="218"/>
      <c r="EM61" s="204"/>
      <c r="EO61" s="222"/>
      <c r="EP61" s="217"/>
      <c r="EQ61" s="217"/>
      <c r="ER61" s="223"/>
      <c r="ES61" s="217"/>
      <c r="ET61" s="217"/>
      <c r="EU61" s="222"/>
      <c r="EV61" s="218"/>
      <c r="EW61" s="218"/>
      <c r="EY61" s="220"/>
      <c r="EZ61" s="221"/>
      <c r="FA61" s="222"/>
      <c r="FB61" s="218"/>
      <c r="FC61" s="218"/>
      <c r="FE61" s="218"/>
      <c r="FF61" s="218"/>
      <c r="FG61" s="204"/>
      <c r="FI61" s="222"/>
      <c r="FJ61" s="217"/>
      <c r="FK61" s="217"/>
      <c r="FL61" s="223"/>
      <c r="FM61" s="217"/>
      <c r="FN61" s="217"/>
      <c r="FO61" s="222"/>
      <c r="FP61" s="218"/>
      <c r="FQ61" s="218"/>
      <c r="FT61" s="221"/>
      <c r="FU61" s="222"/>
      <c r="FV61" s="218"/>
      <c r="FW61" s="218"/>
      <c r="FY61" s="218"/>
      <c r="FZ61" s="218"/>
      <c r="GA61" s="204"/>
      <c r="GG61" s="218"/>
      <c r="GI61" s="230"/>
      <c r="GN61" s="221"/>
      <c r="GU61" s="204"/>
      <c r="HA61" s="218"/>
      <c r="HC61" s="230"/>
      <c r="HH61" s="221"/>
      <c r="HO61" s="204"/>
      <c r="HU61" s="218"/>
      <c r="HW61" s="230"/>
      <c r="IB61" s="221"/>
      <c r="II61" s="204"/>
      <c r="IO61" s="218"/>
      <c r="IQ61" s="230"/>
      <c r="IV61" s="221"/>
    </row>
    <row r="62" spans="1:262" s="216" customFormat="1" ht="13.5" customHeight="1">
      <c r="A62" s="250"/>
      <c r="B62" s="223"/>
      <c r="C62" s="204"/>
      <c r="E62" s="222"/>
      <c r="F62" s="217"/>
      <c r="G62" s="218"/>
      <c r="H62" s="223"/>
      <c r="I62" s="217"/>
      <c r="J62" s="218"/>
      <c r="K62" s="222"/>
      <c r="L62" s="218"/>
      <c r="M62" s="218"/>
      <c r="P62" s="221"/>
      <c r="Q62" s="222"/>
      <c r="R62" s="218"/>
      <c r="S62" s="218"/>
      <c r="U62" s="218"/>
      <c r="V62" s="218"/>
      <c r="W62" s="204"/>
      <c r="Y62" s="222"/>
      <c r="Z62" s="217"/>
      <c r="AA62" s="217"/>
      <c r="AB62" s="223"/>
      <c r="AC62" s="217"/>
      <c r="AD62" s="217"/>
      <c r="AE62" s="222"/>
      <c r="AF62" s="218"/>
      <c r="AG62" s="218"/>
      <c r="AJ62" s="221"/>
      <c r="AK62" s="222"/>
      <c r="AM62" s="218"/>
      <c r="AO62" s="218"/>
      <c r="AP62" s="218"/>
      <c r="AQ62" s="204"/>
      <c r="AS62" s="222"/>
      <c r="AT62" s="217"/>
      <c r="AU62" s="217"/>
      <c r="AV62" s="223"/>
      <c r="AW62" s="217"/>
      <c r="AX62" s="217"/>
      <c r="AY62" s="222"/>
      <c r="AZ62" s="218"/>
      <c r="BA62" s="218"/>
      <c r="BD62" s="221"/>
      <c r="BE62" s="222"/>
      <c r="BF62" s="218"/>
      <c r="BG62" s="218"/>
      <c r="BI62" s="218"/>
      <c r="BJ62" s="218"/>
      <c r="BK62" s="204"/>
      <c r="BM62" s="222"/>
      <c r="BN62" s="217"/>
      <c r="BO62" s="217"/>
      <c r="BP62" s="223"/>
      <c r="BQ62" s="217"/>
      <c r="BR62" s="217"/>
      <c r="BS62" s="249"/>
      <c r="BT62" s="218"/>
      <c r="BU62" s="218"/>
      <c r="BX62" s="221"/>
      <c r="BY62" s="222"/>
      <c r="BZ62" s="218"/>
      <c r="CA62" s="218"/>
      <c r="CC62" s="218"/>
      <c r="CD62" s="218"/>
      <c r="CE62" s="222"/>
      <c r="CG62" s="222"/>
      <c r="CH62" s="217"/>
      <c r="CI62" s="217"/>
      <c r="CJ62" s="223"/>
      <c r="CK62" s="217"/>
      <c r="CL62" s="217"/>
      <c r="CM62" s="222"/>
      <c r="CN62" s="218"/>
      <c r="CO62" s="218"/>
      <c r="CR62" s="221"/>
      <c r="CS62" s="222"/>
      <c r="CT62" s="218"/>
      <c r="CU62" s="218"/>
      <c r="CW62" s="218"/>
      <c r="CX62" s="218"/>
      <c r="CY62" s="204"/>
      <c r="DA62" s="222"/>
      <c r="DB62" s="217"/>
      <c r="DC62" s="217"/>
      <c r="DD62" s="223"/>
      <c r="DE62" s="217"/>
      <c r="DF62" s="217"/>
      <c r="DG62" s="222"/>
      <c r="DH62" s="218"/>
      <c r="DI62" s="218"/>
      <c r="DL62" s="221"/>
      <c r="DM62" s="222"/>
      <c r="DN62" s="218"/>
      <c r="DO62" s="218"/>
      <c r="DQ62" s="218"/>
      <c r="DR62" s="218"/>
      <c r="DS62" s="204"/>
      <c r="DU62" s="222"/>
      <c r="DV62" s="217"/>
      <c r="DW62" s="217"/>
      <c r="DX62" s="223"/>
      <c r="DY62" s="217"/>
      <c r="DZ62" s="217"/>
      <c r="EA62" s="222"/>
      <c r="EC62" s="245"/>
      <c r="EF62" s="221"/>
      <c r="EG62" s="222"/>
      <c r="EH62" s="218"/>
      <c r="EI62" s="218"/>
      <c r="EK62" s="218"/>
      <c r="EL62" s="218"/>
      <c r="EM62" s="204"/>
      <c r="EO62" s="222"/>
      <c r="EP62" s="217"/>
      <c r="EQ62" s="217"/>
      <c r="ER62" s="223"/>
      <c r="ES62" s="217"/>
      <c r="ET62" s="217"/>
      <c r="EU62" s="222"/>
      <c r="EV62" s="218"/>
      <c r="EW62" s="218"/>
      <c r="EY62" s="220"/>
      <c r="EZ62" s="221"/>
      <c r="FA62" s="222"/>
      <c r="FB62" s="218"/>
      <c r="FC62" s="218"/>
      <c r="FE62" s="218"/>
      <c r="FF62" s="218"/>
      <c r="FG62" s="204"/>
      <c r="FI62" s="222"/>
      <c r="FJ62" s="217"/>
      <c r="FK62" s="217"/>
      <c r="FL62" s="223"/>
      <c r="FM62" s="217"/>
      <c r="FN62" s="217"/>
      <c r="FO62" s="222"/>
      <c r="FP62" s="218"/>
      <c r="FQ62" s="218"/>
      <c r="FT62" s="221"/>
      <c r="FU62" s="222"/>
      <c r="FV62" s="218"/>
      <c r="FW62" s="218"/>
      <c r="FY62" s="218"/>
      <c r="FZ62" s="218"/>
      <c r="GA62" s="204"/>
      <c r="GG62" s="218"/>
      <c r="GI62" s="230"/>
      <c r="GN62" s="221"/>
      <c r="GU62" s="204"/>
      <c r="HA62" s="218"/>
      <c r="HC62" s="230"/>
      <c r="HH62" s="221"/>
      <c r="HO62" s="204"/>
      <c r="HU62" s="218"/>
      <c r="HW62" s="230"/>
      <c r="IB62" s="221"/>
      <c r="II62" s="204"/>
      <c r="IO62" s="218"/>
      <c r="IQ62" s="230"/>
      <c r="IV62" s="221"/>
    </row>
    <row r="63" spans="1:262" s="216" customFormat="1" ht="13.5" customHeight="1">
      <c r="A63" s="250"/>
      <c r="B63" s="223"/>
      <c r="C63" s="204"/>
      <c r="E63" s="222"/>
      <c r="F63" s="217"/>
      <c r="G63" s="218"/>
      <c r="H63" s="223"/>
      <c r="I63" s="217"/>
      <c r="J63" s="218"/>
      <c r="K63" s="222"/>
      <c r="L63" s="218"/>
      <c r="M63" s="218"/>
      <c r="P63" s="221"/>
      <c r="Q63" s="222"/>
      <c r="R63" s="218"/>
      <c r="S63" s="218"/>
      <c r="U63" s="218"/>
      <c r="V63" s="218"/>
      <c r="W63" s="204"/>
      <c r="Y63" s="222"/>
      <c r="Z63" s="217"/>
      <c r="AA63" s="217"/>
      <c r="AB63" s="223"/>
      <c r="AC63" s="217"/>
      <c r="AD63" s="217"/>
      <c r="AE63" s="222"/>
      <c r="AF63" s="218"/>
      <c r="AG63" s="218"/>
      <c r="AJ63" s="221"/>
      <c r="AK63" s="222"/>
      <c r="AM63" s="218"/>
      <c r="AO63" s="218"/>
      <c r="AP63" s="218"/>
      <c r="AQ63" s="204"/>
      <c r="AS63" s="222"/>
      <c r="AT63" s="217"/>
      <c r="AU63" s="217"/>
      <c r="AV63" s="223"/>
      <c r="AW63" s="217"/>
      <c r="AX63" s="217"/>
      <c r="AY63" s="222"/>
      <c r="AZ63" s="218"/>
      <c r="BA63" s="218"/>
      <c r="BD63" s="221"/>
      <c r="BE63" s="222"/>
      <c r="BF63" s="218"/>
      <c r="BG63" s="218"/>
      <c r="BI63" s="218"/>
      <c r="BJ63" s="218"/>
      <c r="BK63" s="204"/>
      <c r="BM63" s="222"/>
      <c r="BN63" s="217"/>
      <c r="BO63" s="217"/>
      <c r="BP63" s="223"/>
      <c r="BQ63" s="217"/>
      <c r="BR63" s="217"/>
      <c r="BS63" s="249"/>
      <c r="BT63" s="218"/>
      <c r="BU63" s="218"/>
      <c r="BX63" s="221"/>
      <c r="BY63" s="222"/>
      <c r="BZ63" s="218"/>
      <c r="CA63" s="218"/>
      <c r="CC63" s="218"/>
      <c r="CD63" s="218"/>
      <c r="CE63" s="222"/>
      <c r="CG63" s="222"/>
      <c r="CH63" s="217"/>
      <c r="CI63" s="217"/>
      <c r="CJ63" s="223"/>
      <c r="CK63" s="217"/>
      <c r="CL63" s="217"/>
      <c r="CM63" s="222"/>
      <c r="CN63" s="218"/>
      <c r="CO63" s="218"/>
      <c r="CR63" s="221"/>
      <c r="CS63" s="222"/>
      <c r="CT63" s="218"/>
      <c r="CU63" s="218"/>
      <c r="CW63" s="218"/>
      <c r="CX63" s="218"/>
      <c r="CY63" s="204"/>
      <c r="DA63" s="222"/>
      <c r="DB63" s="217"/>
      <c r="DC63" s="217"/>
      <c r="DD63" s="223"/>
      <c r="DE63" s="217"/>
      <c r="DF63" s="217"/>
      <c r="DG63" s="222"/>
      <c r="DH63" s="218"/>
      <c r="DI63" s="218"/>
      <c r="DL63" s="221"/>
      <c r="DM63" s="222"/>
      <c r="DN63" s="218"/>
      <c r="DO63" s="218"/>
      <c r="DQ63" s="218"/>
      <c r="DR63" s="218"/>
      <c r="DS63" s="204"/>
      <c r="DU63" s="222"/>
      <c r="DV63" s="217"/>
      <c r="DW63" s="217"/>
      <c r="DX63" s="223"/>
      <c r="DY63" s="217"/>
      <c r="DZ63" s="217"/>
      <c r="EA63" s="222"/>
      <c r="EC63" s="245"/>
      <c r="EF63" s="221"/>
      <c r="EG63" s="222"/>
      <c r="EH63" s="218"/>
      <c r="EI63" s="218"/>
      <c r="EK63" s="218"/>
      <c r="EL63" s="218"/>
      <c r="EM63" s="204"/>
      <c r="EO63" s="222"/>
      <c r="EP63" s="217"/>
      <c r="EQ63" s="217"/>
      <c r="ER63" s="223"/>
      <c r="ES63" s="217"/>
      <c r="ET63" s="217"/>
      <c r="EU63" s="222"/>
      <c r="EV63" s="218"/>
      <c r="EW63" s="218"/>
      <c r="EY63" s="220"/>
      <c r="EZ63" s="221"/>
      <c r="FA63" s="222"/>
      <c r="FB63" s="218"/>
      <c r="FC63" s="218"/>
      <c r="FE63" s="218"/>
      <c r="FF63" s="218"/>
      <c r="FG63" s="204"/>
      <c r="FI63" s="222"/>
      <c r="FJ63" s="217"/>
      <c r="FK63" s="217"/>
      <c r="FL63" s="223"/>
      <c r="FM63" s="217"/>
      <c r="FN63" s="217"/>
      <c r="FO63" s="222"/>
      <c r="FP63" s="218"/>
      <c r="FQ63" s="218"/>
      <c r="FT63" s="221"/>
      <c r="FU63" s="222"/>
      <c r="FV63" s="218"/>
      <c r="FW63" s="218"/>
      <c r="FY63" s="218"/>
      <c r="FZ63" s="218"/>
      <c r="GA63" s="204"/>
      <c r="GG63" s="218"/>
      <c r="GI63" s="230"/>
      <c r="GN63" s="221"/>
      <c r="GU63" s="204"/>
      <c r="HA63" s="218"/>
      <c r="HC63" s="230"/>
      <c r="HH63" s="221"/>
      <c r="HO63" s="204"/>
      <c r="HU63" s="218"/>
      <c r="HW63" s="230"/>
      <c r="IB63" s="221"/>
      <c r="II63" s="204"/>
      <c r="IO63" s="218"/>
      <c r="IQ63" s="230"/>
      <c r="IV63" s="221"/>
    </row>
    <row r="64" spans="1:262" s="216" customFormat="1" ht="13.5" customHeight="1">
      <c r="A64" s="250"/>
      <c r="B64" s="223"/>
      <c r="C64" s="204"/>
      <c r="E64" s="222"/>
      <c r="F64" s="217"/>
      <c r="G64" s="218"/>
      <c r="H64" s="223"/>
      <c r="I64" s="217"/>
      <c r="J64" s="218"/>
      <c r="K64" s="222"/>
      <c r="L64" s="218"/>
      <c r="M64" s="218"/>
      <c r="P64" s="221"/>
      <c r="Q64" s="222"/>
      <c r="R64" s="218"/>
      <c r="S64" s="218"/>
      <c r="U64" s="218"/>
      <c r="V64" s="218"/>
      <c r="W64" s="204"/>
      <c r="Y64" s="222"/>
      <c r="Z64" s="217"/>
      <c r="AA64" s="217"/>
      <c r="AB64" s="223"/>
      <c r="AC64" s="217"/>
      <c r="AD64" s="217"/>
      <c r="AE64" s="222"/>
      <c r="AF64" s="218"/>
      <c r="AG64" s="218"/>
      <c r="AJ64" s="221"/>
      <c r="AK64" s="222"/>
      <c r="AM64" s="218"/>
      <c r="AO64" s="218"/>
      <c r="AP64" s="218"/>
      <c r="AQ64" s="204"/>
      <c r="AS64" s="222"/>
      <c r="AT64" s="217"/>
      <c r="AU64" s="217"/>
      <c r="AV64" s="223"/>
      <c r="AW64" s="217"/>
      <c r="AX64" s="217"/>
      <c r="AY64" s="222"/>
      <c r="AZ64" s="218"/>
      <c r="BA64" s="218"/>
      <c r="BD64" s="221"/>
      <c r="BE64" s="222"/>
      <c r="BF64" s="218"/>
      <c r="BG64" s="218"/>
      <c r="BI64" s="218"/>
      <c r="BJ64" s="218"/>
      <c r="BK64" s="204"/>
      <c r="BM64" s="222"/>
      <c r="BN64" s="217"/>
      <c r="BO64" s="217"/>
      <c r="BP64" s="223"/>
      <c r="BQ64" s="217"/>
      <c r="BR64" s="217"/>
      <c r="BS64" s="249"/>
      <c r="BT64" s="218"/>
      <c r="BU64" s="218"/>
      <c r="BX64" s="221"/>
      <c r="BY64" s="222"/>
      <c r="BZ64" s="218"/>
      <c r="CA64" s="218"/>
      <c r="CC64" s="218"/>
      <c r="CD64" s="218"/>
      <c r="CE64" s="222"/>
      <c r="CG64" s="222"/>
      <c r="CH64" s="217"/>
      <c r="CI64" s="217"/>
      <c r="CJ64" s="223"/>
      <c r="CK64" s="217"/>
      <c r="CL64" s="217"/>
      <c r="CM64" s="222"/>
      <c r="CN64" s="218"/>
      <c r="CO64" s="218"/>
      <c r="CR64" s="221"/>
      <c r="CS64" s="222"/>
      <c r="CT64" s="218"/>
      <c r="CU64" s="218"/>
      <c r="CW64" s="218"/>
      <c r="CX64" s="218"/>
      <c r="CY64" s="204"/>
      <c r="DA64" s="222"/>
      <c r="DB64" s="217"/>
      <c r="DC64" s="217"/>
      <c r="DD64" s="223"/>
      <c r="DE64" s="217"/>
      <c r="DF64" s="217"/>
      <c r="DG64" s="222"/>
      <c r="DH64" s="218"/>
      <c r="DI64" s="218"/>
      <c r="DL64" s="221"/>
      <c r="DM64" s="222"/>
      <c r="DN64" s="218"/>
      <c r="DO64" s="218"/>
      <c r="DQ64" s="218"/>
      <c r="DR64" s="218"/>
      <c r="DS64" s="204"/>
      <c r="DU64" s="222"/>
      <c r="DV64" s="217"/>
      <c r="DW64" s="217"/>
      <c r="DX64" s="223"/>
      <c r="DY64" s="217"/>
      <c r="DZ64" s="217"/>
      <c r="EA64" s="222"/>
      <c r="EC64" s="245"/>
      <c r="EF64" s="221"/>
      <c r="EG64" s="222"/>
      <c r="EH64" s="218"/>
      <c r="EI64" s="218"/>
      <c r="EK64" s="218"/>
      <c r="EL64" s="218"/>
      <c r="EM64" s="204"/>
      <c r="EO64" s="222"/>
      <c r="EP64" s="217"/>
      <c r="EQ64" s="217"/>
      <c r="ER64" s="223"/>
      <c r="ES64" s="217"/>
      <c r="ET64" s="217"/>
      <c r="EU64" s="222"/>
      <c r="EV64" s="218"/>
      <c r="EW64" s="218"/>
      <c r="EY64" s="220"/>
      <c r="EZ64" s="221"/>
      <c r="FA64" s="222"/>
      <c r="FB64" s="218"/>
      <c r="FC64" s="218"/>
      <c r="FE64" s="218"/>
      <c r="FF64" s="218"/>
      <c r="FG64" s="204"/>
      <c r="FI64" s="222"/>
      <c r="FJ64" s="217"/>
      <c r="FK64" s="217"/>
      <c r="FL64" s="223"/>
      <c r="FM64" s="217"/>
      <c r="FN64" s="217"/>
      <c r="FO64" s="222"/>
      <c r="FP64" s="218"/>
      <c r="FQ64" s="218"/>
      <c r="FT64" s="221"/>
      <c r="FU64" s="222"/>
      <c r="FV64" s="218"/>
      <c r="FW64" s="218"/>
      <c r="FY64" s="218"/>
      <c r="FZ64" s="218"/>
      <c r="GA64" s="204"/>
      <c r="GG64" s="218"/>
      <c r="GI64" s="230"/>
      <c r="GN64" s="221"/>
      <c r="GU64" s="204"/>
      <c r="HA64" s="218"/>
      <c r="HC64" s="230"/>
      <c r="HH64" s="221"/>
      <c r="HO64" s="204"/>
      <c r="HU64" s="218"/>
      <c r="HW64" s="230"/>
      <c r="IB64" s="221"/>
      <c r="II64" s="204"/>
      <c r="IO64" s="218"/>
      <c r="IQ64" s="230"/>
      <c r="IV64" s="221"/>
    </row>
    <row r="65" spans="1:256" s="216" customFormat="1" ht="13.5" customHeight="1">
      <c r="A65" s="250"/>
      <c r="B65" s="223"/>
      <c r="C65" s="204"/>
      <c r="E65" s="222"/>
      <c r="F65" s="217"/>
      <c r="G65" s="218"/>
      <c r="H65" s="223"/>
      <c r="I65" s="217"/>
      <c r="J65" s="218"/>
      <c r="K65" s="222"/>
      <c r="L65" s="218"/>
      <c r="M65" s="218"/>
      <c r="P65" s="221"/>
      <c r="Q65" s="222"/>
      <c r="R65" s="218"/>
      <c r="S65" s="218"/>
      <c r="U65" s="218"/>
      <c r="V65" s="218"/>
      <c r="W65" s="204"/>
      <c r="Y65" s="222"/>
      <c r="Z65" s="217"/>
      <c r="AA65" s="217"/>
      <c r="AB65" s="223"/>
      <c r="AC65" s="217"/>
      <c r="AD65" s="217"/>
      <c r="AE65" s="222"/>
      <c r="AF65" s="218"/>
      <c r="AG65" s="218"/>
      <c r="AJ65" s="221"/>
      <c r="AK65" s="222"/>
      <c r="AM65" s="218"/>
      <c r="AO65" s="218"/>
      <c r="AP65" s="218"/>
      <c r="AQ65" s="204"/>
      <c r="AS65" s="222"/>
      <c r="AT65" s="217"/>
      <c r="AU65" s="217"/>
      <c r="AV65" s="223"/>
      <c r="AW65" s="217"/>
      <c r="AX65" s="217"/>
      <c r="AY65" s="222"/>
      <c r="AZ65" s="218"/>
      <c r="BA65" s="218"/>
      <c r="BD65" s="221"/>
      <c r="BE65" s="222"/>
      <c r="BF65" s="218"/>
      <c r="BG65" s="218"/>
      <c r="BI65" s="218"/>
      <c r="BJ65" s="218"/>
      <c r="BK65" s="204"/>
      <c r="BM65" s="222"/>
      <c r="BN65" s="217"/>
      <c r="BO65" s="217"/>
      <c r="BP65" s="223"/>
      <c r="BQ65" s="217"/>
      <c r="BR65" s="217"/>
      <c r="BS65" s="249"/>
      <c r="BT65" s="218"/>
      <c r="BU65" s="218"/>
      <c r="BX65" s="221"/>
      <c r="BY65" s="222"/>
      <c r="BZ65" s="218"/>
      <c r="CA65" s="218"/>
      <c r="CC65" s="218"/>
      <c r="CD65" s="218"/>
      <c r="CE65" s="222"/>
      <c r="CG65" s="222"/>
      <c r="CH65" s="217"/>
      <c r="CI65" s="217"/>
      <c r="CJ65" s="223"/>
      <c r="CK65" s="217"/>
      <c r="CL65" s="217"/>
      <c r="CM65" s="222"/>
      <c r="CN65" s="218"/>
      <c r="CO65" s="218"/>
      <c r="CR65" s="221"/>
      <c r="CS65" s="222"/>
      <c r="CT65" s="218"/>
      <c r="CU65" s="218"/>
      <c r="CW65" s="218"/>
      <c r="CX65" s="218"/>
      <c r="CY65" s="204"/>
      <c r="DA65" s="222"/>
      <c r="DB65" s="217"/>
      <c r="DC65" s="217"/>
      <c r="DD65" s="223"/>
      <c r="DE65" s="217"/>
      <c r="DF65" s="217"/>
      <c r="DG65" s="222"/>
      <c r="DH65" s="218"/>
      <c r="DI65" s="218"/>
      <c r="DL65" s="221"/>
      <c r="DM65" s="222"/>
      <c r="DN65" s="218"/>
      <c r="DO65" s="218"/>
      <c r="DQ65" s="218"/>
      <c r="DR65" s="218"/>
      <c r="DS65" s="204"/>
      <c r="DU65" s="222"/>
      <c r="DV65" s="217"/>
      <c r="DW65" s="217"/>
      <c r="DX65" s="223"/>
      <c r="DY65" s="217"/>
      <c r="DZ65" s="217"/>
      <c r="EA65" s="222"/>
      <c r="EC65" s="245"/>
      <c r="EF65" s="221"/>
      <c r="EG65" s="222"/>
      <c r="EH65" s="218"/>
      <c r="EI65" s="218"/>
      <c r="EK65" s="218"/>
      <c r="EL65" s="218"/>
      <c r="EM65" s="204"/>
      <c r="EO65" s="222"/>
      <c r="EP65" s="217"/>
      <c r="EQ65" s="217"/>
      <c r="ER65" s="223"/>
      <c r="ES65" s="217"/>
      <c r="ET65" s="217"/>
      <c r="EU65" s="222"/>
      <c r="EV65" s="218"/>
      <c r="EW65" s="218"/>
      <c r="EY65" s="220"/>
      <c r="EZ65" s="221"/>
      <c r="FA65" s="222"/>
      <c r="FB65" s="218"/>
      <c r="FC65" s="218"/>
      <c r="FE65" s="218"/>
      <c r="FF65" s="218"/>
      <c r="FG65" s="204"/>
      <c r="FI65" s="222"/>
      <c r="FJ65" s="217"/>
      <c r="FK65" s="217"/>
      <c r="FL65" s="223"/>
      <c r="FM65" s="217"/>
      <c r="FN65" s="217"/>
      <c r="FO65" s="222"/>
      <c r="FP65" s="218"/>
      <c r="FQ65" s="218"/>
      <c r="FT65" s="221"/>
      <c r="FU65" s="222"/>
      <c r="FV65" s="218"/>
      <c r="FW65" s="218"/>
      <c r="FY65" s="218"/>
      <c r="FZ65" s="218"/>
      <c r="GA65" s="204"/>
      <c r="GG65" s="218"/>
      <c r="GI65" s="230"/>
      <c r="GN65" s="221"/>
      <c r="GU65" s="204"/>
      <c r="HA65" s="218"/>
      <c r="HC65" s="230"/>
      <c r="HH65" s="221"/>
      <c r="HO65" s="204"/>
      <c r="HU65" s="218"/>
      <c r="HW65" s="230"/>
      <c r="IB65" s="221"/>
      <c r="II65" s="204"/>
      <c r="IO65" s="218"/>
      <c r="IQ65" s="230"/>
      <c r="IV65" s="221"/>
    </row>
    <row r="66" spans="1:256" s="216" customFormat="1" ht="13.5" customHeight="1">
      <c r="A66" s="250"/>
      <c r="B66" s="223"/>
      <c r="C66" s="204"/>
      <c r="E66" s="222"/>
      <c r="F66" s="217"/>
      <c r="G66" s="218"/>
      <c r="H66" s="223"/>
      <c r="I66" s="217"/>
      <c r="J66" s="218"/>
      <c r="K66" s="222"/>
      <c r="L66" s="218"/>
      <c r="M66" s="218"/>
      <c r="P66" s="221"/>
      <c r="Q66" s="222"/>
      <c r="R66" s="218"/>
      <c r="S66" s="218"/>
      <c r="U66" s="218"/>
      <c r="V66" s="218"/>
      <c r="W66" s="204"/>
      <c r="Y66" s="222"/>
      <c r="Z66" s="217"/>
      <c r="AA66" s="217"/>
      <c r="AB66" s="223"/>
      <c r="AC66" s="217"/>
      <c r="AD66" s="217"/>
      <c r="AE66" s="222"/>
      <c r="AF66" s="218"/>
      <c r="AG66" s="218"/>
      <c r="AJ66" s="221"/>
      <c r="AK66" s="222"/>
      <c r="AM66" s="218"/>
      <c r="AO66" s="218"/>
      <c r="AP66" s="218"/>
      <c r="AQ66" s="204"/>
      <c r="AS66" s="222"/>
      <c r="AT66" s="217"/>
      <c r="AU66" s="217"/>
      <c r="AV66" s="223"/>
      <c r="AW66" s="217"/>
      <c r="AX66" s="217"/>
      <c r="AY66" s="222"/>
      <c r="AZ66" s="218"/>
      <c r="BA66" s="218"/>
      <c r="BD66" s="221"/>
      <c r="BE66" s="222"/>
      <c r="BF66" s="218"/>
      <c r="BG66" s="218"/>
      <c r="BI66" s="218"/>
      <c r="BJ66" s="218"/>
      <c r="BK66" s="204"/>
      <c r="BM66" s="222"/>
      <c r="BN66" s="217"/>
      <c r="BO66" s="217"/>
      <c r="BP66" s="223"/>
      <c r="BQ66" s="217"/>
      <c r="BR66" s="217"/>
      <c r="BS66" s="249"/>
      <c r="BT66" s="218"/>
      <c r="BU66" s="218"/>
      <c r="BX66" s="221"/>
      <c r="BY66" s="222"/>
      <c r="BZ66" s="218"/>
      <c r="CA66" s="218"/>
      <c r="CC66" s="218"/>
      <c r="CD66" s="218"/>
      <c r="CE66" s="222"/>
      <c r="CG66" s="222"/>
      <c r="CH66" s="217"/>
      <c r="CI66" s="217"/>
      <c r="CJ66" s="223"/>
      <c r="CK66" s="217"/>
      <c r="CL66" s="217"/>
      <c r="CM66" s="222"/>
      <c r="CN66" s="218"/>
      <c r="CO66" s="218"/>
      <c r="CR66" s="221"/>
      <c r="CS66" s="222"/>
      <c r="CT66" s="218"/>
      <c r="CU66" s="218"/>
      <c r="CW66" s="218"/>
      <c r="CX66" s="218"/>
      <c r="CY66" s="204"/>
      <c r="DA66" s="222"/>
      <c r="DB66" s="217"/>
      <c r="DC66" s="217"/>
      <c r="DD66" s="223"/>
      <c r="DE66" s="217"/>
      <c r="DF66" s="217"/>
      <c r="DG66" s="222"/>
      <c r="DH66" s="218"/>
      <c r="DI66" s="218"/>
      <c r="DL66" s="221"/>
      <c r="DM66" s="222"/>
      <c r="DN66" s="218"/>
      <c r="DO66" s="218"/>
      <c r="DQ66" s="218"/>
      <c r="DR66" s="218"/>
      <c r="DS66" s="204"/>
      <c r="DU66" s="222"/>
      <c r="DV66" s="217"/>
      <c r="DW66" s="217"/>
      <c r="DX66" s="223"/>
      <c r="DY66" s="217"/>
      <c r="DZ66" s="217"/>
      <c r="EA66" s="222"/>
      <c r="EC66" s="245"/>
      <c r="EF66" s="221"/>
      <c r="EG66" s="222"/>
      <c r="EH66" s="218"/>
      <c r="EI66" s="218"/>
      <c r="EK66" s="218"/>
      <c r="EL66" s="218"/>
      <c r="EM66" s="204"/>
      <c r="EO66" s="222"/>
      <c r="EP66" s="217"/>
      <c r="EQ66" s="217"/>
      <c r="ER66" s="223"/>
      <c r="ES66" s="217"/>
      <c r="ET66" s="217"/>
      <c r="EU66" s="222"/>
      <c r="EV66" s="218"/>
      <c r="EW66" s="218"/>
      <c r="EY66" s="220"/>
      <c r="EZ66" s="221"/>
      <c r="FA66" s="222"/>
      <c r="FB66" s="218"/>
      <c r="FC66" s="218"/>
      <c r="FE66" s="218"/>
      <c r="FF66" s="218"/>
      <c r="FG66" s="204"/>
      <c r="FI66" s="222"/>
      <c r="FJ66" s="217"/>
      <c r="FK66" s="217"/>
      <c r="FL66" s="223"/>
      <c r="FM66" s="217"/>
      <c r="FN66" s="217"/>
      <c r="FO66" s="222"/>
      <c r="FP66" s="218"/>
      <c r="FQ66" s="218"/>
      <c r="FT66" s="221"/>
      <c r="FU66" s="222"/>
      <c r="FV66" s="218"/>
      <c r="FW66" s="218"/>
      <c r="FY66" s="218"/>
      <c r="FZ66" s="218"/>
      <c r="GA66" s="204"/>
      <c r="GG66" s="218"/>
      <c r="GI66" s="230"/>
      <c r="GN66" s="221"/>
      <c r="GU66" s="204"/>
      <c r="HA66" s="218"/>
      <c r="HC66" s="230"/>
      <c r="HH66" s="221"/>
      <c r="HO66" s="204"/>
      <c r="HU66" s="218"/>
      <c r="HW66" s="230"/>
      <c r="IB66" s="221"/>
      <c r="II66" s="204"/>
      <c r="IO66" s="218"/>
      <c r="IQ66" s="230"/>
      <c r="IV66" s="221"/>
    </row>
    <row r="67" spans="1:256" s="216" customFormat="1" ht="13.5" customHeight="1">
      <c r="A67" s="250"/>
      <c r="B67" s="223"/>
      <c r="C67" s="204"/>
      <c r="E67" s="222"/>
      <c r="F67" s="217"/>
      <c r="G67" s="218"/>
      <c r="H67" s="223"/>
      <c r="I67" s="217"/>
      <c r="J67" s="218"/>
      <c r="K67" s="222"/>
      <c r="L67" s="218"/>
      <c r="M67" s="218"/>
      <c r="P67" s="221"/>
      <c r="Q67" s="222"/>
      <c r="R67" s="218"/>
      <c r="S67" s="218"/>
      <c r="U67" s="218"/>
      <c r="V67" s="218"/>
      <c r="W67" s="204"/>
      <c r="Y67" s="222"/>
      <c r="Z67" s="217"/>
      <c r="AA67" s="217"/>
      <c r="AB67" s="223"/>
      <c r="AC67" s="217"/>
      <c r="AD67" s="217"/>
      <c r="AE67" s="222"/>
      <c r="AF67" s="218"/>
      <c r="AG67" s="218"/>
      <c r="AJ67" s="221"/>
      <c r="AK67" s="222"/>
      <c r="AM67" s="218"/>
      <c r="AO67" s="218"/>
      <c r="AP67" s="218"/>
      <c r="AQ67" s="204"/>
      <c r="AS67" s="222"/>
      <c r="AT67" s="217"/>
      <c r="AU67" s="217"/>
      <c r="AV67" s="223"/>
      <c r="AW67" s="217"/>
      <c r="AX67" s="217"/>
      <c r="AY67" s="222"/>
      <c r="AZ67" s="218"/>
      <c r="BA67" s="218"/>
      <c r="BD67" s="221"/>
      <c r="BE67" s="222"/>
      <c r="BF67" s="218"/>
      <c r="BG67" s="218"/>
      <c r="BI67" s="218"/>
      <c r="BJ67" s="218"/>
      <c r="BK67" s="204"/>
      <c r="BM67" s="222"/>
      <c r="BN67" s="217"/>
      <c r="BO67" s="217"/>
      <c r="BP67" s="223"/>
      <c r="BQ67" s="217"/>
      <c r="BR67" s="217"/>
      <c r="BS67" s="249"/>
      <c r="BT67" s="218"/>
      <c r="BU67" s="218"/>
      <c r="BX67" s="221"/>
      <c r="BY67" s="222"/>
      <c r="BZ67" s="218"/>
      <c r="CA67" s="218"/>
      <c r="CC67" s="218"/>
      <c r="CD67" s="218"/>
      <c r="CE67" s="222"/>
      <c r="CG67" s="222"/>
      <c r="CH67" s="217"/>
      <c r="CI67" s="217"/>
      <c r="CJ67" s="223"/>
      <c r="CK67" s="217"/>
      <c r="CL67" s="217"/>
      <c r="CM67" s="222"/>
      <c r="CN67" s="218"/>
      <c r="CO67" s="218"/>
      <c r="CR67" s="221"/>
      <c r="CS67" s="222"/>
      <c r="CT67" s="218"/>
      <c r="CU67" s="218"/>
      <c r="CW67" s="218"/>
      <c r="CX67" s="218"/>
      <c r="CY67" s="204"/>
      <c r="DA67" s="222"/>
      <c r="DB67" s="217"/>
      <c r="DC67" s="217"/>
      <c r="DD67" s="223"/>
      <c r="DE67" s="217"/>
      <c r="DF67" s="217"/>
      <c r="DG67" s="222"/>
      <c r="DH67" s="218"/>
      <c r="DI67" s="218"/>
      <c r="DL67" s="221"/>
      <c r="DM67" s="222"/>
      <c r="DN67" s="218"/>
      <c r="DO67" s="218"/>
      <c r="DQ67" s="218"/>
      <c r="DR67" s="218"/>
      <c r="DS67" s="204"/>
      <c r="DU67" s="222"/>
      <c r="DV67" s="217"/>
      <c r="DW67" s="217"/>
      <c r="DX67" s="223"/>
      <c r="DY67" s="217"/>
      <c r="DZ67" s="217"/>
      <c r="EA67" s="222"/>
      <c r="EC67" s="245"/>
      <c r="EF67" s="221"/>
      <c r="EG67" s="222"/>
      <c r="EH67" s="218"/>
      <c r="EI67" s="218"/>
      <c r="EK67" s="218"/>
      <c r="EL67" s="218"/>
      <c r="EM67" s="204"/>
      <c r="EO67" s="222"/>
      <c r="EP67" s="217"/>
      <c r="EQ67" s="217"/>
      <c r="ER67" s="223"/>
      <c r="ES67" s="217"/>
      <c r="ET67" s="217"/>
      <c r="EU67" s="222"/>
      <c r="EV67" s="218"/>
      <c r="EW67" s="218"/>
      <c r="EY67" s="220"/>
      <c r="EZ67" s="221"/>
      <c r="FA67" s="222"/>
      <c r="FB67" s="218"/>
      <c r="FC67" s="218"/>
      <c r="FE67" s="218"/>
      <c r="FF67" s="218"/>
      <c r="FG67" s="204"/>
      <c r="FI67" s="222"/>
      <c r="FJ67" s="217"/>
      <c r="FK67" s="217"/>
      <c r="FL67" s="223"/>
      <c r="FM67" s="217"/>
      <c r="FN67" s="217"/>
      <c r="FO67" s="222"/>
      <c r="FP67" s="218"/>
      <c r="FQ67" s="218"/>
      <c r="FT67" s="221"/>
      <c r="FU67" s="222"/>
      <c r="FV67" s="218"/>
      <c r="FW67" s="218"/>
      <c r="FY67" s="218"/>
      <c r="FZ67" s="218"/>
      <c r="GA67" s="204"/>
      <c r="GG67" s="218"/>
      <c r="GI67" s="230"/>
      <c r="GN67" s="221"/>
      <c r="GU67" s="204"/>
      <c r="HA67" s="218"/>
      <c r="HC67" s="230"/>
      <c r="HH67" s="221"/>
      <c r="HO67" s="204"/>
      <c r="HU67" s="218"/>
      <c r="HW67" s="230"/>
      <c r="IB67" s="221"/>
      <c r="II67" s="204"/>
      <c r="IO67" s="218"/>
      <c r="IQ67" s="230"/>
      <c r="IV67" s="221"/>
    </row>
    <row r="68" spans="1:256" s="216" customFormat="1" ht="13.5" customHeight="1">
      <c r="A68" s="250"/>
      <c r="B68" s="223"/>
      <c r="C68" s="204"/>
      <c r="E68" s="222"/>
      <c r="F68" s="217"/>
      <c r="G68" s="218"/>
      <c r="H68" s="223"/>
      <c r="I68" s="217"/>
      <c r="J68" s="218"/>
      <c r="K68" s="222"/>
      <c r="L68" s="218"/>
      <c r="M68" s="218"/>
      <c r="P68" s="221"/>
      <c r="Q68" s="222"/>
      <c r="R68" s="218"/>
      <c r="S68" s="218"/>
      <c r="U68" s="218"/>
      <c r="V68" s="218"/>
      <c r="W68" s="204"/>
      <c r="Y68" s="222"/>
      <c r="Z68" s="217"/>
      <c r="AA68" s="217"/>
      <c r="AB68" s="223"/>
      <c r="AC68" s="217"/>
      <c r="AD68" s="217"/>
      <c r="AE68" s="222"/>
      <c r="AF68" s="218"/>
      <c r="AG68" s="218"/>
      <c r="AJ68" s="221"/>
      <c r="AK68" s="222"/>
      <c r="AM68" s="218"/>
      <c r="AO68" s="218"/>
      <c r="AP68" s="218"/>
      <c r="AQ68" s="204"/>
      <c r="AS68" s="222"/>
      <c r="AT68" s="217"/>
      <c r="AU68" s="217"/>
      <c r="AV68" s="223"/>
      <c r="AW68" s="217"/>
      <c r="AX68" s="217"/>
      <c r="AY68" s="222"/>
      <c r="AZ68" s="218"/>
      <c r="BA68" s="218"/>
      <c r="BD68" s="221"/>
      <c r="BE68" s="222"/>
      <c r="BF68" s="218"/>
      <c r="BG68" s="218"/>
      <c r="BI68" s="218"/>
      <c r="BJ68" s="218"/>
      <c r="BK68" s="204"/>
      <c r="BM68" s="222"/>
      <c r="BN68" s="217"/>
      <c r="BO68" s="217"/>
      <c r="BP68" s="223"/>
      <c r="BQ68" s="217"/>
      <c r="BR68" s="217"/>
      <c r="BS68" s="249"/>
      <c r="BT68" s="218"/>
      <c r="BU68" s="218"/>
      <c r="BX68" s="221"/>
      <c r="BY68" s="222"/>
      <c r="BZ68" s="218"/>
      <c r="CA68" s="218"/>
      <c r="CC68" s="218"/>
      <c r="CD68" s="218"/>
      <c r="CE68" s="222"/>
      <c r="CG68" s="222"/>
      <c r="CH68" s="217"/>
      <c r="CI68" s="217"/>
      <c r="CJ68" s="223"/>
      <c r="CK68" s="217"/>
      <c r="CL68" s="217"/>
      <c r="CM68" s="222"/>
      <c r="CN68" s="218"/>
      <c r="CO68" s="218"/>
      <c r="CR68" s="221"/>
      <c r="CS68" s="222"/>
      <c r="CT68" s="218"/>
      <c r="CU68" s="218"/>
      <c r="CW68" s="218"/>
      <c r="CX68" s="218"/>
      <c r="CY68" s="204"/>
      <c r="DA68" s="222"/>
      <c r="DB68" s="217"/>
      <c r="DC68" s="217"/>
      <c r="DD68" s="223"/>
      <c r="DE68" s="217"/>
      <c r="DF68" s="217"/>
      <c r="DG68" s="222"/>
      <c r="DH68" s="218"/>
      <c r="DI68" s="218"/>
      <c r="DL68" s="221"/>
      <c r="DM68" s="222"/>
      <c r="DN68" s="218"/>
      <c r="DO68" s="218"/>
      <c r="DQ68" s="218"/>
      <c r="DR68" s="218"/>
      <c r="DS68" s="204"/>
      <c r="DU68" s="222"/>
      <c r="DV68" s="217"/>
      <c r="DW68" s="217"/>
      <c r="DX68" s="223"/>
      <c r="DY68" s="217"/>
      <c r="DZ68" s="217"/>
      <c r="EA68" s="222"/>
      <c r="EC68" s="245"/>
      <c r="EF68" s="221"/>
      <c r="EG68" s="222"/>
      <c r="EH68" s="218"/>
      <c r="EI68" s="218"/>
      <c r="EK68" s="218"/>
      <c r="EL68" s="218"/>
      <c r="EM68" s="204"/>
      <c r="EO68" s="222"/>
      <c r="EP68" s="217"/>
      <c r="EQ68" s="217"/>
      <c r="ER68" s="223"/>
      <c r="ES68" s="217"/>
      <c r="ET68" s="217"/>
      <c r="EU68" s="222"/>
      <c r="EV68" s="218"/>
      <c r="EW68" s="218"/>
      <c r="EY68" s="220"/>
      <c r="EZ68" s="221"/>
      <c r="FA68" s="222"/>
      <c r="FB68" s="218"/>
      <c r="FC68" s="218"/>
      <c r="FE68" s="218"/>
      <c r="FF68" s="218"/>
      <c r="FG68" s="204"/>
      <c r="FI68" s="222"/>
      <c r="FJ68" s="217"/>
      <c r="FK68" s="217"/>
      <c r="FL68" s="223"/>
      <c r="FM68" s="217"/>
      <c r="FN68" s="217"/>
      <c r="FO68" s="222"/>
      <c r="FP68" s="218"/>
      <c r="FQ68" s="218"/>
      <c r="FT68" s="221"/>
      <c r="FU68" s="222"/>
      <c r="FV68" s="218"/>
      <c r="FW68" s="218"/>
      <c r="FY68" s="218"/>
      <c r="FZ68" s="218"/>
      <c r="GA68" s="204"/>
      <c r="GG68" s="218"/>
      <c r="GI68" s="230"/>
      <c r="GN68" s="221"/>
      <c r="GU68" s="204"/>
      <c r="HA68" s="218"/>
      <c r="HC68" s="230"/>
      <c r="HH68" s="221"/>
      <c r="HO68" s="204"/>
      <c r="HU68" s="218"/>
      <c r="HW68" s="230"/>
      <c r="IB68" s="221"/>
      <c r="II68" s="204"/>
      <c r="IO68" s="218"/>
      <c r="IQ68" s="230"/>
      <c r="IV68" s="221"/>
    </row>
    <row r="69" spans="1:256" s="216" customFormat="1" ht="13.5" customHeight="1">
      <c r="A69" s="250"/>
      <c r="B69" s="223"/>
      <c r="C69" s="204"/>
      <c r="E69" s="222"/>
      <c r="F69" s="217"/>
      <c r="G69" s="218"/>
      <c r="H69" s="223"/>
      <c r="I69" s="217"/>
      <c r="J69" s="218"/>
      <c r="K69" s="222"/>
      <c r="L69" s="218"/>
      <c r="M69" s="218"/>
      <c r="P69" s="221"/>
      <c r="Q69" s="222"/>
      <c r="R69" s="218"/>
      <c r="S69" s="218"/>
      <c r="U69" s="218"/>
      <c r="V69" s="218"/>
      <c r="W69" s="204"/>
      <c r="Y69" s="222"/>
      <c r="Z69" s="217"/>
      <c r="AA69" s="217"/>
      <c r="AB69" s="223"/>
      <c r="AC69" s="217"/>
      <c r="AD69" s="217"/>
      <c r="AE69" s="222"/>
      <c r="AF69" s="218"/>
      <c r="AG69" s="218"/>
      <c r="AJ69" s="221"/>
      <c r="AK69" s="222"/>
      <c r="AM69" s="218"/>
      <c r="AO69" s="218"/>
      <c r="AP69" s="218"/>
      <c r="AQ69" s="204"/>
      <c r="AS69" s="222"/>
      <c r="AT69" s="217"/>
      <c r="AU69" s="217"/>
      <c r="AV69" s="223"/>
      <c r="AW69" s="217"/>
      <c r="AX69" s="217"/>
      <c r="AY69" s="222"/>
      <c r="AZ69" s="218"/>
      <c r="BA69" s="218"/>
      <c r="BD69" s="221"/>
      <c r="BE69" s="222"/>
      <c r="BF69" s="218"/>
      <c r="BG69" s="218"/>
      <c r="BI69" s="218"/>
      <c r="BJ69" s="218"/>
      <c r="BK69" s="204"/>
      <c r="BM69" s="222"/>
      <c r="BN69" s="217"/>
      <c r="BO69" s="217"/>
      <c r="BP69" s="223"/>
      <c r="BQ69" s="217"/>
      <c r="BR69" s="217"/>
      <c r="BS69" s="249"/>
      <c r="BT69" s="218"/>
      <c r="BU69" s="218"/>
      <c r="BX69" s="221"/>
      <c r="BY69" s="222"/>
      <c r="BZ69" s="218"/>
      <c r="CA69" s="218"/>
      <c r="CC69" s="218"/>
      <c r="CD69" s="218"/>
      <c r="CE69" s="222"/>
      <c r="CG69" s="222"/>
      <c r="CH69" s="217"/>
      <c r="CI69" s="217"/>
      <c r="CJ69" s="223"/>
      <c r="CK69" s="217"/>
      <c r="CL69" s="217"/>
      <c r="CM69" s="222"/>
      <c r="CN69" s="218"/>
      <c r="CO69" s="218"/>
      <c r="CR69" s="221"/>
      <c r="CS69" s="222"/>
      <c r="CT69" s="218"/>
      <c r="CU69" s="218"/>
      <c r="CW69" s="218"/>
      <c r="CX69" s="218"/>
      <c r="CY69" s="204"/>
      <c r="DA69" s="222"/>
      <c r="DB69" s="217"/>
      <c r="DC69" s="217"/>
      <c r="DD69" s="223"/>
      <c r="DE69" s="217"/>
      <c r="DF69" s="217"/>
      <c r="DG69" s="222"/>
      <c r="DH69" s="218"/>
      <c r="DI69" s="218"/>
      <c r="DL69" s="221"/>
      <c r="DM69" s="222"/>
      <c r="DN69" s="218"/>
      <c r="DO69" s="218"/>
      <c r="DQ69" s="218"/>
      <c r="DR69" s="218"/>
      <c r="DS69" s="204"/>
      <c r="DU69" s="222"/>
      <c r="DV69" s="217"/>
      <c r="DW69" s="217"/>
      <c r="DX69" s="223"/>
      <c r="DY69" s="217"/>
      <c r="DZ69" s="217"/>
      <c r="EA69" s="222"/>
      <c r="EC69" s="245"/>
      <c r="EF69" s="221"/>
      <c r="EG69" s="222"/>
      <c r="EH69" s="218"/>
      <c r="EI69" s="218"/>
      <c r="EK69" s="218"/>
      <c r="EL69" s="218"/>
      <c r="EM69" s="204"/>
      <c r="EO69" s="222"/>
      <c r="EP69" s="217"/>
      <c r="EQ69" s="217"/>
      <c r="ER69" s="223"/>
      <c r="ES69" s="217"/>
      <c r="ET69" s="217"/>
      <c r="EU69" s="222"/>
      <c r="EV69" s="218"/>
      <c r="EW69" s="218"/>
      <c r="EY69" s="220"/>
      <c r="EZ69" s="221"/>
      <c r="FA69" s="222"/>
      <c r="FB69" s="218"/>
      <c r="FC69" s="218"/>
      <c r="FE69" s="218"/>
      <c r="FF69" s="218"/>
      <c r="FG69" s="204"/>
      <c r="FI69" s="222"/>
      <c r="FJ69" s="217"/>
      <c r="FK69" s="217"/>
      <c r="FL69" s="223"/>
      <c r="FM69" s="217"/>
      <c r="FN69" s="217"/>
      <c r="FO69" s="222"/>
      <c r="FP69" s="218"/>
      <c r="FQ69" s="218"/>
      <c r="FT69" s="221"/>
      <c r="FU69" s="222"/>
      <c r="FV69" s="218"/>
      <c r="FW69" s="218"/>
      <c r="FY69" s="218"/>
      <c r="FZ69" s="218"/>
      <c r="GA69" s="204"/>
      <c r="GG69" s="218"/>
      <c r="GI69" s="230"/>
      <c r="GN69" s="221"/>
      <c r="GU69" s="204"/>
      <c r="HA69" s="218"/>
      <c r="HC69" s="230"/>
      <c r="HH69" s="221"/>
      <c r="HO69" s="204"/>
      <c r="HU69" s="218"/>
      <c r="HW69" s="230"/>
      <c r="IB69" s="221"/>
      <c r="II69" s="204"/>
      <c r="IO69" s="218"/>
      <c r="IQ69" s="230"/>
      <c r="IV69" s="221"/>
    </row>
    <row r="70" spans="1:256" s="216" customFormat="1" ht="13.5" customHeight="1">
      <c r="A70" s="250"/>
      <c r="B70" s="223"/>
      <c r="C70" s="204"/>
      <c r="E70" s="222"/>
      <c r="F70" s="217"/>
      <c r="G70" s="218"/>
      <c r="H70" s="223"/>
      <c r="I70" s="217"/>
      <c r="J70" s="218"/>
      <c r="K70" s="222"/>
      <c r="L70" s="218"/>
      <c r="M70" s="218"/>
      <c r="P70" s="221"/>
      <c r="Q70" s="222"/>
      <c r="R70" s="218"/>
      <c r="S70" s="218"/>
      <c r="U70" s="218"/>
      <c r="V70" s="218"/>
      <c r="W70" s="204"/>
      <c r="Y70" s="222"/>
      <c r="Z70" s="217"/>
      <c r="AA70" s="217"/>
      <c r="AB70" s="223"/>
      <c r="AC70" s="217"/>
      <c r="AD70" s="217"/>
      <c r="AE70" s="222"/>
      <c r="AF70" s="218"/>
      <c r="AG70" s="218"/>
      <c r="AJ70" s="221"/>
      <c r="AK70" s="222"/>
      <c r="AM70" s="218"/>
      <c r="AO70" s="218"/>
      <c r="AP70" s="218"/>
      <c r="AQ70" s="204"/>
      <c r="AS70" s="222"/>
      <c r="AT70" s="217"/>
      <c r="AU70" s="217"/>
      <c r="AV70" s="223"/>
      <c r="AW70" s="217"/>
      <c r="AX70" s="217"/>
      <c r="AY70" s="222"/>
      <c r="AZ70" s="218"/>
      <c r="BA70" s="218"/>
      <c r="BD70" s="221"/>
      <c r="BE70" s="222"/>
      <c r="BF70" s="218"/>
      <c r="BG70" s="218"/>
      <c r="BI70" s="218"/>
      <c r="BJ70" s="218"/>
      <c r="BK70" s="204"/>
      <c r="BM70" s="222"/>
      <c r="BN70" s="217"/>
      <c r="BO70" s="217"/>
      <c r="BP70" s="223"/>
      <c r="BQ70" s="217"/>
      <c r="BR70" s="217"/>
      <c r="BS70" s="249"/>
      <c r="BT70" s="218"/>
      <c r="BU70" s="218"/>
      <c r="BX70" s="221"/>
      <c r="BY70" s="222"/>
      <c r="BZ70" s="218"/>
      <c r="CA70" s="218"/>
      <c r="CC70" s="218"/>
      <c r="CD70" s="218"/>
      <c r="CE70" s="222"/>
      <c r="CG70" s="222"/>
      <c r="CH70" s="217"/>
      <c r="CI70" s="217"/>
      <c r="CJ70" s="223"/>
      <c r="CK70" s="217"/>
      <c r="CL70" s="217"/>
      <c r="CM70" s="222"/>
      <c r="CN70" s="218"/>
      <c r="CO70" s="218"/>
      <c r="CR70" s="221"/>
      <c r="CS70" s="222"/>
      <c r="CT70" s="218"/>
      <c r="CU70" s="218"/>
      <c r="CW70" s="218"/>
      <c r="CX70" s="218"/>
      <c r="CY70" s="204"/>
      <c r="DA70" s="222"/>
      <c r="DB70" s="217"/>
      <c r="DC70" s="217"/>
      <c r="DD70" s="223"/>
      <c r="DE70" s="217"/>
      <c r="DF70" s="217"/>
      <c r="DG70" s="222"/>
      <c r="DH70" s="218"/>
      <c r="DI70" s="218"/>
      <c r="DL70" s="221"/>
      <c r="DM70" s="222"/>
      <c r="DN70" s="218"/>
      <c r="DO70" s="218"/>
      <c r="DQ70" s="218"/>
      <c r="DR70" s="218"/>
      <c r="DS70" s="204"/>
      <c r="DU70" s="222"/>
      <c r="DV70" s="217"/>
      <c r="DW70" s="217"/>
      <c r="DX70" s="223"/>
      <c r="DY70" s="217"/>
      <c r="DZ70" s="217"/>
      <c r="EA70" s="222"/>
      <c r="EC70" s="245"/>
      <c r="EF70" s="221"/>
      <c r="EG70" s="222"/>
      <c r="EH70" s="218"/>
      <c r="EI70" s="218"/>
      <c r="EK70" s="218"/>
      <c r="EL70" s="218"/>
      <c r="EM70" s="204"/>
      <c r="EO70" s="222"/>
      <c r="EP70" s="217"/>
      <c r="EQ70" s="217"/>
      <c r="ER70" s="223"/>
      <c r="ES70" s="217"/>
      <c r="ET70" s="217"/>
      <c r="EU70" s="222"/>
      <c r="EV70" s="218"/>
      <c r="EW70" s="218"/>
      <c r="EY70" s="220"/>
      <c r="EZ70" s="221"/>
      <c r="FA70" s="222"/>
      <c r="FB70" s="218"/>
      <c r="FC70" s="218"/>
      <c r="FE70" s="218"/>
      <c r="FF70" s="218"/>
      <c r="FG70" s="204"/>
      <c r="FI70" s="222"/>
      <c r="FJ70" s="217"/>
      <c r="FK70" s="217"/>
      <c r="FL70" s="223"/>
      <c r="FM70" s="217"/>
      <c r="FN70" s="217"/>
      <c r="FO70" s="222"/>
      <c r="FP70" s="218"/>
      <c r="FQ70" s="218"/>
      <c r="FT70" s="221"/>
      <c r="FU70" s="222"/>
      <c r="FV70" s="218"/>
      <c r="FW70" s="218"/>
      <c r="FY70" s="218"/>
      <c r="FZ70" s="218"/>
      <c r="GA70" s="204"/>
      <c r="GG70" s="218"/>
      <c r="GI70" s="230"/>
      <c r="GN70" s="221"/>
      <c r="GU70" s="204"/>
      <c r="HA70" s="218"/>
      <c r="HC70" s="230"/>
      <c r="HH70" s="221"/>
      <c r="HO70" s="204"/>
      <c r="HU70" s="218"/>
      <c r="HW70" s="230"/>
      <c r="IB70" s="221"/>
      <c r="II70" s="204"/>
      <c r="IO70" s="218"/>
      <c r="IQ70" s="230"/>
      <c r="IV70" s="221"/>
    </row>
    <row r="71" spans="1:256" s="216" customFormat="1" ht="13.5" customHeight="1">
      <c r="A71" s="250"/>
      <c r="B71" s="223"/>
      <c r="C71" s="204"/>
      <c r="E71" s="222"/>
      <c r="F71" s="217"/>
      <c r="G71" s="218"/>
      <c r="H71" s="223"/>
      <c r="I71" s="217"/>
      <c r="J71" s="218"/>
      <c r="K71" s="222"/>
      <c r="L71" s="218"/>
      <c r="M71" s="218"/>
      <c r="P71" s="221"/>
      <c r="Q71" s="222"/>
      <c r="R71" s="218"/>
      <c r="S71" s="218"/>
      <c r="U71" s="218"/>
      <c r="V71" s="218"/>
      <c r="W71" s="204"/>
      <c r="Y71" s="222"/>
      <c r="Z71" s="217"/>
      <c r="AA71" s="217"/>
      <c r="AB71" s="223"/>
      <c r="AC71" s="217"/>
      <c r="AD71" s="217"/>
      <c r="AE71" s="222"/>
      <c r="AF71" s="218"/>
      <c r="AG71" s="218"/>
      <c r="AJ71" s="221"/>
      <c r="AK71" s="222"/>
      <c r="AM71" s="218"/>
      <c r="AO71" s="218"/>
      <c r="AP71" s="218"/>
      <c r="AQ71" s="204"/>
      <c r="AS71" s="222"/>
      <c r="AT71" s="217"/>
      <c r="AU71" s="217"/>
      <c r="AV71" s="223"/>
      <c r="AW71" s="217"/>
      <c r="AX71" s="217"/>
      <c r="AY71" s="222"/>
      <c r="AZ71" s="218"/>
      <c r="BA71" s="218"/>
      <c r="BD71" s="221"/>
      <c r="BE71" s="222"/>
      <c r="BF71" s="218"/>
      <c r="BG71" s="218"/>
      <c r="BI71" s="218"/>
      <c r="BJ71" s="218"/>
      <c r="BK71" s="204"/>
      <c r="BM71" s="222"/>
      <c r="BN71" s="217"/>
      <c r="BO71" s="217"/>
      <c r="BP71" s="223"/>
      <c r="BQ71" s="217"/>
      <c r="BR71" s="217"/>
      <c r="BS71" s="249"/>
      <c r="BT71" s="218"/>
      <c r="BU71" s="218"/>
      <c r="BX71" s="221"/>
      <c r="BY71" s="222"/>
      <c r="BZ71" s="218"/>
      <c r="CA71" s="218"/>
      <c r="CC71" s="218"/>
      <c r="CD71" s="218"/>
      <c r="CE71" s="222"/>
      <c r="CG71" s="222"/>
      <c r="CH71" s="217"/>
      <c r="CI71" s="217"/>
      <c r="CJ71" s="223"/>
      <c r="CK71" s="217"/>
      <c r="CL71" s="217"/>
      <c r="CM71" s="222"/>
      <c r="CN71" s="218"/>
      <c r="CO71" s="218"/>
      <c r="CR71" s="221"/>
      <c r="CS71" s="222"/>
      <c r="CT71" s="218"/>
      <c r="CU71" s="218"/>
      <c r="CW71" s="218"/>
      <c r="CX71" s="218"/>
      <c r="CY71" s="204"/>
      <c r="DA71" s="222"/>
      <c r="DB71" s="217"/>
      <c r="DC71" s="217"/>
      <c r="DD71" s="223"/>
      <c r="DE71" s="217"/>
      <c r="DF71" s="217"/>
      <c r="DG71" s="222"/>
      <c r="DH71" s="218"/>
      <c r="DI71" s="218"/>
      <c r="DL71" s="221"/>
      <c r="DM71" s="222"/>
      <c r="DN71" s="218"/>
      <c r="DO71" s="218"/>
      <c r="DQ71" s="218"/>
      <c r="DR71" s="218"/>
      <c r="DS71" s="204"/>
      <c r="DU71" s="222"/>
      <c r="DV71" s="217"/>
      <c r="DW71" s="217"/>
      <c r="DX71" s="223"/>
      <c r="DY71" s="217"/>
      <c r="DZ71" s="217"/>
      <c r="EA71" s="222"/>
      <c r="EC71" s="245"/>
      <c r="EF71" s="221"/>
      <c r="EG71" s="222"/>
      <c r="EH71" s="218"/>
      <c r="EI71" s="218"/>
      <c r="EK71" s="218"/>
      <c r="EL71" s="218"/>
      <c r="EM71" s="204"/>
      <c r="EO71" s="222"/>
      <c r="EP71" s="217"/>
      <c r="EQ71" s="217"/>
      <c r="ER71" s="223"/>
      <c r="ES71" s="217"/>
      <c r="ET71" s="217"/>
      <c r="EU71" s="222"/>
      <c r="EV71" s="218"/>
      <c r="EW71" s="218"/>
      <c r="EY71" s="220"/>
      <c r="EZ71" s="221"/>
      <c r="FA71" s="222"/>
      <c r="FB71" s="218"/>
      <c r="FC71" s="218"/>
      <c r="FE71" s="218"/>
      <c r="FF71" s="218"/>
      <c r="FG71" s="204"/>
      <c r="FI71" s="222"/>
      <c r="FJ71" s="217"/>
      <c r="FK71" s="217"/>
      <c r="FL71" s="223"/>
      <c r="FM71" s="217"/>
      <c r="FN71" s="217"/>
      <c r="FO71" s="222"/>
      <c r="FP71" s="218"/>
      <c r="FQ71" s="218"/>
      <c r="FT71" s="221"/>
      <c r="FU71" s="222"/>
      <c r="FV71" s="218"/>
      <c r="FW71" s="218"/>
      <c r="FY71" s="218"/>
      <c r="FZ71" s="218"/>
      <c r="GA71" s="204"/>
      <c r="GI71" s="230"/>
      <c r="GN71" s="221"/>
      <c r="GU71" s="204"/>
      <c r="HC71" s="230"/>
      <c r="HH71" s="221"/>
      <c r="HO71" s="204"/>
      <c r="HW71" s="230"/>
      <c r="IB71" s="221"/>
      <c r="II71" s="204"/>
      <c r="IQ71" s="230"/>
      <c r="IV71" s="221"/>
    </row>
    <row r="72" spans="1:256" s="216" customFormat="1" ht="13.5" customHeight="1">
      <c r="A72" s="250"/>
      <c r="B72" s="223"/>
      <c r="C72" s="204"/>
      <c r="E72" s="222"/>
      <c r="F72" s="217"/>
      <c r="G72" s="218"/>
      <c r="H72" s="223"/>
      <c r="I72" s="217"/>
      <c r="J72" s="218"/>
      <c r="K72" s="222"/>
      <c r="L72" s="218"/>
      <c r="M72" s="218"/>
      <c r="P72" s="221"/>
      <c r="Q72" s="222"/>
      <c r="R72" s="218"/>
      <c r="S72" s="218"/>
      <c r="U72" s="218"/>
      <c r="V72" s="218"/>
      <c r="W72" s="204"/>
      <c r="Y72" s="222"/>
      <c r="Z72" s="217"/>
      <c r="AA72" s="217"/>
      <c r="AB72" s="223"/>
      <c r="AC72" s="217"/>
      <c r="AD72" s="217"/>
      <c r="AE72" s="222"/>
      <c r="AF72" s="218"/>
      <c r="AG72" s="218"/>
      <c r="AJ72" s="221"/>
      <c r="AK72" s="222"/>
      <c r="AM72" s="218"/>
      <c r="AO72" s="218"/>
      <c r="AP72" s="218"/>
      <c r="AQ72" s="204"/>
      <c r="AS72" s="222"/>
      <c r="AT72" s="217"/>
      <c r="AU72" s="217"/>
      <c r="AV72" s="223"/>
      <c r="AW72" s="217"/>
      <c r="AX72" s="217"/>
      <c r="AY72" s="222"/>
      <c r="AZ72" s="218"/>
      <c r="BA72" s="218"/>
      <c r="BD72" s="221"/>
      <c r="BE72" s="222"/>
      <c r="BF72" s="218"/>
      <c r="BG72" s="218"/>
      <c r="BI72" s="218"/>
      <c r="BJ72" s="218"/>
      <c r="BK72" s="204"/>
      <c r="BM72" s="222"/>
      <c r="BN72" s="217"/>
      <c r="BO72" s="217"/>
      <c r="BP72" s="223"/>
      <c r="BQ72" s="217"/>
      <c r="BR72" s="217"/>
      <c r="BS72" s="249"/>
      <c r="BT72" s="218"/>
      <c r="BU72" s="218"/>
      <c r="BX72" s="221"/>
      <c r="BY72" s="222"/>
      <c r="BZ72" s="218"/>
      <c r="CA72" s="218"/>
      <c r="CC72" s="218"/>
      <c r="CD72" s="218"/>
      <c r="CE72" s="222"/>
      <c r="CG72" s="222"/>
      <c r="CH72" s="217"/>
      <c r="CI72" s="217"/>
      <c r="CJ72" s="223"/>
      <c r="CK72" s="217"/>
      <c r="CL72" s="217"/>
      <c r="CM72" s="222"/>
      <c r="CN72" s="218"/>
      <c r="CO72" s="218"/>
      <c r="CR72" s="221"/>
      <c r="CS72" s="222"/>
      <c r="CT72" s="218"/>
      <c r="CU72" s="218"/>
      <c r="CW72" s="218"/>
      <c r="CX72" s="218"/>
      <c r="CY72" s="204"/>
      <c r="DA72" s="222"/>
      <c r="DB72" s="217"/>
      <c r="DC72" s="217"/>
      <c r="DD72" s="223"/>
      <c r="DE72" s="217"/>
      <c r="DF72" s="217"/>
      <c r="DG72" s="222"/>
      <c r="DH72" s="218"/>
      <c r="DI72" s="218"/>
      <c r="DL72" s="221"/>
      <c r="DM72" s="222"/>
      <c r="DN72" s="218"/>
      <c r="DO72" s="218"/>
      <c r="DQ72" s="218"/>
      <c r="DR72" s="218"/>
      <c r="DS72" s="204"/>
      <c r="DU72" s="222"/>
      <c r="DV72" s="217"/>
      <c r="DW72" s="217"/>
      <c r="DX72" s="223"/>
      <c r="DY72" s="217"/>
      <c r="DZ72" s="217"/>
      <c r="EA72" s="222"/>
      <c r="EC72" s="245"/>
      <c r="EF72" s="221"/>
      <c r="EG72" s="222"/>
      <c r="EH72" s="218"/>
      <c r="EI72" s="218"/>
      <c r="EK72" s="218"/>
      <c r="EL72" s="218"/>
      <c r="EM72" s="204"/>
      <c r="EO72" s="222"/>
      <c r="EP72" s="217"/>
      <c r="EQ72" s="217"/>
      <c r="ER72" s="223"/>
      <c r="ES72" s="217"/>
      <c r="ET72" s="217"/>
      <c r="EU72" s="222"/>
      <c r="EV72" s="218"/>
      <c r="EW72" s="218"/>
      <c r="EY72" s="220"/>
      <c r="EZ72" s="221"/>
      <c r="FA72" s="222"/>
      <c r="FB72" s="218"/>
      <c r="FC72" s="218"/>
      <c r="FE72" s="218"/>
      <c r="FF72" s="218"/>
      <c r="FG72" s="204"/>
      <c r="FI72" s="222"/>
      <c r="FJ72" s="217"/>
      <c r="FK72" s="217"/>
      <c r="FL72" s="223"/>
      <c r="FM72" s="217"/>
      <c r="FN72" s="217"/>
      <c r="FO72" s="222"/>
      <c r="FP72" s="218"/>
      <c r="FQ72" s="218"/>
      <c r="FT72" s="221"/>
      <c r="FU72" s="222"/>
      <c r="FV72" s="218"/>
      <c r="FW72" s="218"/>
      <c r="FY72" s="218"/>
      <c r="FZ72" s="218"/>
      <c r="GA72" s="204"/>
      <c r="GI72" s="230"/>
      <c r="GN72" s="221"/>
      <c r="GU72" s="204"/>
      <c r="HC72" s="230"/>
      <c r="HH72" s="221"/>
      <c r="HO72" s="204"/>
      <c r="HW72" s="230"/>
      <c r="IB72" s="221"/>
      <c r="II72" s="204"/>
      <c r="IQ72" s="230"/>
      <c r="IV72" s="221"/>
    </row>
    <row r="73" spans="1:256" s="216" customFormat="1" ht="13.5" customHeight="1">
      <c r="A73" s="250"/>
      <c r="B73" s="223"/>
      <c r="C73" s="204"/>
      <c r="E73" s="222"/>
      <c r="F73" s="217"/>
      <c r="G73" s="218"/>
      <c r="H73" s="223"/>
      <c r="I73" s="217"/>
      <c r="J73" s="218"/>
      <c r="K73" s="222"/>
      <c r="L73" s="218"/>
      <c r="M73" s="218"/>
      <c r="P73" s="221"/>
      <c r="Q73" s="222"/>
      <c r="R73" s="218"/>
      <c r="S73" s="218"/>
      <c r="U73" s="218"/>
      <c r="V73" s="218"/>
      <c r="W73" s="204"/>
      <c r="Y73" s="222"/>
      <c r="Z73" s="217"/>
      <c r="AA73" s="217"/>
      <c r="AB73" s="223"/>
      <c r="AC73" s="217"/>
      <c r="AD73" s="217"/>
      <c r="AE73" s="222"/>
      <c r="AF73" s="218"/>
      <c r="AG73" s="218"/>
      <c r="AJ73" s="221"/>
      <c r="AK73" s="222"/>
      <c r="AM73" s="218"/>
      <c r="AO73" s="218"/>
      <c r="AP73" s="218"/>
      <c r="AQ73" s="204"/>
      <c r="AS73" s="222"/>
      <c r="AT73" s="217"/>
      <c r="AU73" s="217"/>
      <c r="AV73" s="223"/>
      <c r="AW73" s="217"/>
      <c r="AX73" s="217"/>
      <c r="AY73" s="222"/>
      <c r="AZ73" s="218"/>
      <c r="BA73" s="218"/>
      <c r="BD73" s="221"/>
      <c r="BE73" s="222"/>
      <c r="BF73" s="218"/>
      <c r="BG73" s="218"/>
      <c r="BI73" s="218"/>
      <c r="BJ73" s="218"/>
      <c r="BK73" s="204"/>
      <c r="BM73" s="222"/>
      <c r="BN73" s="217"/>
      <c r="BO73" s="217"/>
      <c r="BP73" s="223"/>
      <c r="BQ73" s="217"/>
      <c r="BR73" s="217"/>
      <c r="BS73" s="249"/>
      <c r="BT73" s="218"/>
      <c r="BU73" s="218"/>
      <c r="BX73" s="221"/>
      <c r="BY73" s="222"/>
      <c r="BZ73" s="218"/>
      <c r="CA73" s="218"/>
      <c r="CC73" s="218"/>
      <c r="CD73" s="218"/>
      <c r="CE73" s="222"/>
      <c r="CG73" s="222"/>
      <c r="CH73" s="217"/>
      <c r="CI73" s="217"/>
      <c r="CJ73" s="223"/>
      <c r="CK73" s="217"/>
      <c r="CL73" s="217"/>
      <c r="CM73" s="222"/>
      <c r="CN73" s="218"/>
      <c r="CO73" s="218"/>
      <c r="CR73" s="221"/>
      <c r="CS73" s="222"/>
      <c r="CT73" s="218"/>
      <c r="CU73" s="218"/>
      <c r="CW73" s="218"/>
      <c r="CX73" s="218"/>
      <c r="CY73" s="204"/>
      <c r="DA73" s="222"/>
      <c r="DB73" s="217"/>
      <c r="DC73" s="217"/>
      <c r="DD73" s="223"/>
      <c r="DE73" s="217"/>
      <c r="DF73" s="217"/>
      <c r="DG73" s="222"/>
      <c r="DH73" s="218"/>
      <c r="DI73" s="218"/>
      <c r="DL73" s="221"/>
      <c r="DM73" s="222"/>
      <c r="DN73" s="218"/>
      <c r="DO73" s="218"/>
      <c r="DQ73" s="218"/>
      <c r="DR73" s="218"/>
      <c r="DS73" s="204"/>
      <c r="DU73" s="222"/>
      <c r="DV73" s="217"/>
      <c r="DW73" s="217"/>
      <c r="DX73" s="223"/>
      <c r="DY73" s="217"/>
      <c r="DZ73" s="217"/>
      <c r="EA73" s="222"/>
      <c r="EC73" s="245"/>
      <c r="EF73" s="221"/>
      <c r="EG73" s="222"/>
      <c r="EH73" s="218"/>
      <c r="EI73" s="218"/>
      <c r="EK73" s="218"/>
      <c r="EL73" s="218"/>
      <c r="EM73" s="204"/>
      <c r="EO73" s="222"/>
      <c r="EP73" s="217"/>
      <c r="EQ73" s="217"/>
      <c r="ER73" s="223"/>
      <c r="ES73" s="217"/>
      <c r="ET73" s="217"/>
      <c r="EU73" s="222"/>
      <c r="EV73" s="218"/>
      <c r="EW73" s="218"/>
      <c r="EY73" s="220"/>
      <c r="EZ73" s="221"/>
      <c r="FA73" s="222"/>
      <c r="FB73" s="218"/>
      <c r="FC73" s="218"/>
      <c r="FE73" s="218"/>
      <c r="FF73" s="218"/>
      <c r="FG73" s="204"/>
      <c r="FI73" s="222"/>
      <c r="FJ73" s="217"/>
      <c r="FK73" s="217"/>
      <c r="FL73" s="223"/>
      <c r="FM73" s="217"/>
      <c r="FN73" s="217"/>
      <c r="FO73" s="222"/>
      <c r="FP73" s="218"/>
      <c r="FQ73" s="218"/>
      <c r="FT73" s="221"/>
      <c r="FU73" s="222"/>
      <c r="FV73" s="218"/>
      <c r="FW73" s="218"/>
      <c r="FY73" s="218"/>
      <c r="FZ73" s="218"/>
      <c r="GA73" s="204"/>
      <c r="GI73" s="230"/>
      <c r="GN73" s="221"/>
      <c r="GU73" s="204"/>
      <c r="HC73" s="230"/>
      <c r="HH73" s="221"/>
      <c r="HO73" s="204"/>
      <c r="HW73" s="230"/>
      <c r="IB73" s="221"/>
      <c r="II73" s="204"/>
      <c r="IQ73" s="230"/>
      <c r="IV73" s="221"/>
    </row>
    <row r="74" spans="1:256" s="216" customFormat="1" ht="13.5" customHeight="1">
      <c r="A74" s="250"/>
      <c r="B74" s="223"/>
      <c r="C74" s="204"/>
      <c r="E74" s="222"/>
      <c r="F74" s="217"/>
      <c r="G74" s="218"/>
      <c r="H74" s="223"/>
      <c r="I74" s="217"/>
      <c r="J74" s="218"/>
      <c r="K74" s="222"/>
      <c r="L74" s="218"/>
      <c r="M74" s="218"/>
      <c r="P74" s="221"/>
      <c r="Q74" s="222"/>
      <c r="R74" s="218"/>
      <c r="S74" s="218"/>
      <c r="U74" s="218"/>
      <c r="V74" s="218"/>
      <c r="W74" s="204"/>
      <c r="Y74" s="222"/>
      <c r="Z74" s="217"/>
      <c r="AA74" s="217"/>
      <c r="AB74" s="223"/>
      <c r="AC74" s="217"/>
      <c r="AD74" s="217"/>
      <c r="AE74" s="222"/>
      <c r="AF74" s="218"/>
      <c r="AG74" s="218"/>
      <c r="AJ74" s="221"/>
      <c r="AK74" s="222"/>
      <c r="AM74" s="218"/>
      <c r="AO74" s="218"/>
      <c r="AP74" s="218"/>
      <c r="AQ74" s="204"/>
      <c r="AS74" s="222"/>
      <c r="AT74" s="217"/>
      <c r="AU74" s="217"/>
      <c r="AV74" s="223"/>
      <c r="AW74" s="217"/>
      <c r="AX74" s="217"/>
      <c r="AY74" s="222"/>
      <c r="AZ74" s="218"/>
      <c r="BA74" s="218"/>
      <c r="BD74" s="221"/>
      <c r="BE74" s="222"/>
      <c r="BF74" s="218"/>
      <c r="BG74" s="218"/>
      <c r="BI74" s="218"/>
      <c r="BJ74" s="218"/>
      <c r="BK74" s="204"/>
      <c r="BM74" s="222"/>
      <c r="BN74" s="217"/>
      <c r="BO74" s="217"/>
      <c r="BP74" s="223"/>
      <c r="BQ74" s="217"/>
      <c r="BR74" s="217"/>
      <c r="BS74" s="249"/>
      <c r="BT74" s="218"/>
      <c r="BU74" s="218"/>
      <c r="BX74" s="221"/>
      <c r="BY74" s="222"/>
      <c r="BZ74" s="218"/>
      <c r="CA74" s="218"/>
      <c r="CC74" s="218"/>
      <c r="CD74" s="218"/>
      <c r="CE74" s="222"/>
      <c r="CG74" s="222"/>
      <c r="CH74" s="217"/>
      <c r="CI74" s="217"/>
      <c r="CJ74" s="223"/>
      <c r="CK74" s="217"/>
      <c r="CL74" s="217"/>
      <c r="CM74" s="222"/>
      <c r="CN74" s="218"/>
      <c r="CO74" s="218"/>
      <c r="CR74" s="221"/>
      <c r="CS74" s="222"/>
      <c r="CT74" s="218"/>
      <c r="CU74" s="218"/>
      <c r="CW74" s="218"/>
      <c r="CX74" s="218"/>
      <c r="CY74" s="204"/>
      <c r="DA74" s="222"/>
      <c r="DB74" s="217"/>
      <c r="DC74" s="217"/>
      <c r="DD74" s="223"/>
      <c r="DE74" s="217"/>
      <c r="DF74" s="217"/>
      <c r="DG74" s="222"/>
      <c r="DH74" s="218"/>
      <c r="DI74" s="218"/>
      <c r="DL74" s="221"/>
      <c r="DM74" s="222"/>
      <c r="DN74" s="218"/>
      <c r="DO74" s="218"/>
      <c r="DQ74" s="218"/>
      <c r="DR74" s="218"/>
      <c r="DS74" s="204"/>
      <c r="DU74" s="222"/>
      <c r="DV74" s="217"/>
      <c r="DW74" s="217"/>
      <c r="DX74" s="223"/>
      <c r="DY74" s="217"/>
      <c r="DZ74" s="217"/>
      <c r="EA74" s="222"/>
      <c r="EC74" s="245"/>
      <c r="EF74" s="221"/>
      <c r="EG74" s="222"/>
      <c r="EH74" s="218"/>
      <c r="EI74" s="218"/>
      <c r="EK74" s="218"/>
      <c r="EL74" s="218"/>
      <c r="EM74" s="204"/>
      <c r="EO74" s="222"/>
      <c r="EP74" s="217"/>
      <c r="EQ74" s="217"/>
      <c r="ER74" s="223"/>
      <c r="ES74" s="217"/>
      <c r="ET74" s="217"/>
      <c r="EU74" s="222"/>
      <c r="EV74" s="218"/>
      <c r="EW74" s="218"/>
      <c r="EY74" s="220"/>
      <c r="EZ74" s="221"/>
      <c r="FA74" s="222"/>
      <c r="FB74" s="218"/>
      <c r="FC74" s="218"/>
      <c r="FE74" s="218"/>
      <c r="FF74" s="218"/>
      <c r="FG74" s="204"/>
      <c r="FI74" s="222"/>
      <c r="FJ74" s="217"/>
      <c r="FK74" s="217"/>
      <c r="FL74" s="223"/>
      <c r="FM74" s="217"/>
      <c r="FN74" s="217"/>
      <c r="FO74" s="222"/>
      <c r="FP74" s="218"/>
      <c r="FQ74" s="218"/>
      <c r="FT74" s="221"/>
      <c r="FU74" s="222"/>
      <c r="FV74" s="218"/>
      <c r="FW74" s="218"/>
      <c r="FY74" s="218"/>
      <c r="FZ74" s="218"/>
      <c r="GA74" s="204"/>
      <c r="GI74" s="230"/>
      <c r="GN74" s="221"/>
      <c r="GU74" s="204"/>
      <c r="HC74" s="230"/>
      <c r="HH74" s="221"/>
      <c r="HO74" s="204"/>
      <c r="HW74" s="230"/>
      <c r="IB74" s="221"/>
      <c r="II74" s="204"/>
      <c r="IQ74" s="230"/>
      <c r="IV74" s="221"/>
    </row>
    <row r="75" spans="1:256" s="216" customFormat="1" ht="13.5" customHeight="1">
      <c r="A75" s="250"/>
      <c r="B75" s="223"/>
      <c r="C75" s="204"/>
      <c r="E75" s="222"/>
      <c r="F75" s="217"/>
      <c r="G75" s="218"/>
      <c r="H75" s="223"/>
      <c r="I75" s="217"/>
      <c r="J75" s="218"/>
      <c r="K75" s="222"/>
      <c r="L75" s="218"/>
      <c r="M75" s="218"/>
      <c r="P75" s="221"/>
      <c r="Q75" s="222"/>
      <c r="R75" s="218"/>
      <c r="S75" s="218"/>
      <c r="U75" s="218"/>
      <c r="V75" s="218"/>
      <c r="W75" s="204"/>
      <c r="Y75" s="222"/>
      <c r="Z75" s="217"/>
      <c r="AA75" s="217"/>
      <c r="AB75" s="223"/>
      <c r="AC75" s="217"/>
      <c r="AD75" s="217"/>
      <c r="AE75" s="222"/>
      <c r="AF75" s="218"/>
      <c r="AG75" s="218"/>
      <c r="AJ75" s="221"/>
      <c r="AK75" s="222"/>
      <c r="AM75" s="218"/>
      <c r="AO75" s="218"/>
      <c r="AP75" s="218"/>
      <c r="AQ75" s="204"/>
      <c r="AS75" s="222"/>
      <c r="AT75" s="217"/>
      <c r="AU75" s="217"/>
      <c r="AV75" s="223"/>
      <c r="AW75" s="217"/>
      <c r="AX75" s="217"/>
      <c r="AY75" s="222"/>
      <c r="AZ75" s="218"/>
      <c r="BA75" s="218"/>
      <c r="BD75" s="221"/>
      <c r="BE75" s="222"/>
      <c r="BF75" s="218"/>
      <c r="BG75" s="218"/>
      <c r="BI75" s="218"/>
      <c r="BJ75" s="218"/>
      <c r="BK75" s="204"/>
      <c r="BM75" s="222"/>
      <c r="BN75" s="217"/>
      <c r="BO75" s="217"/>
      <c r="BP75" s="223"/>
      <c r="BQ75" s="217"/>
      <c r="BR75" s="217"/>
      <c r="BS75" s="249"/>
      <c r="BT75" s="218"/>
      <c r="BU75" s="218"/>
      <c r="BX75" s="221"/>
      <c r="BY75" s="222"/>
      <c r="BZ75" s="218"/>
      <c r="CA75" s="218"/>
      <c r="CC75" s="218"/>
      <c r="CD75" s="218"/>
      <c r="CE75" s="222"/>
      <c r="CG75" s="222"/>
      <c r="CH75" s="217"/>
      <c r="CI75" s="217"/>
      <c r="CJ75" s="223"/>
      <c r="CK75" s="217"/>
      <c r="CL75" s="217"/>
      <c r="CM75" s="222"/>
      <c r="CN75" s="218"/>
      <c r="CO75" s="218"/>
      <c r="CR75" s="221"/>
      <c r="CS75" s="222"/>
      <c r="CT75" s="218"/>
      <c r="CU75" s="218"/>
      <c r="CW75" s="218"/>
      <c r="CX75" s="218"/>
      <c r="CY75" s="204"/>
      <c r="DA75" s="222"/>
      <c r="DB75" s="217"/>
      <c r="DC75" s="217"/>
      <c r="DD75" s="223"/>
      <c r="DE75" s="217"/>
      <c r="DF75" s="217"/>
      <c r="DG75" s="222"/>
      <c r="DH75" s="218"/>
      <c r="DI75" s="218"/>
      <c r="DL75" s="221"/>
      <c r="DM75" s="222"/>
      <c r="DN75" s="218"/>
      <c r="DO75" s="218"/>
      <c r="DQ75" s="218"/>
      <c r="DR75" s="218"/>
      <c r="DS75" s="204"/>
      <c r="DU75" s="222"/>
      <c r="DV75" s="217"/>
      <c r="DW75" s="217"/>
      <c r="DX75" s="223"/>
      <c r="DY75" s="217"/>
      <c r="DZ75" s="217"/>
      <c r="EA75" s="222"/>
      <c r="EC75" s="245"/>
      <c r="EF75" s="221"/>
      <c r="EG75" s="222"/>
      <c r="EH75" s="218"/>
      <c r="EI75" s="218"/>
      <c r="EK75" s="218"/>
      <c r="EL75" s="218"/>
      <c r="EM75" s="204"/>
      <c r="EO75" s="222"/>
      <c r="EP75" s="217"/>
      <c r="EQ75" s="217"/>
      <c r="ER75" s="223"/>
      <c r="ES75" s="217"/>
      <c r="ET75" s="217"/>
      <c r="EU75" s="222"/>
      <c r="EV75" s="218"/>
      <c r="EW75" s="218"/>
      <c r="EY75" s="220"/>
      <c r="EZ75" s="221"/>
      <c r="FA75" s="222"/>
      <c r="FB75" s="218"/>
      <c r="FC75" s="218"/>
      <c r="FE75" s="218"/>
      <c r="FF75" s="218"/>
      <c r="FG75" s="204"/>
      <c r="FI75" s="222"/>
      <c r="FJ75" s="217"/>
      <c r="FK75" s="217"/>
      <c r="FL75" s="223"/>
      <c r="FM75" s="217"/>
      <c r="FN75" s="217"/>
      <c r="FO75" s="222"/>
      <c r="FP75" s="218"/>
      <c r="FQ75" s="218"/>
      <c r="FT75" s="221"/>
      <c r="FU75" s="222"/>
      <c r="FV75" s="218"/>
      <c r="FW75" s="218"/>
      <c r="FY75" s="218"/>
      <c r="FZ75" s="218"/>
      <c r="GA75" s="204"/>
      <c r="GI75" s="230"/>
      <c r="GN75" s="221"/>
      <c r="GU75" s="204"/>
      <c r="HC75" s="230"/>
      <c r="HH75" s="221"/>
      <c r="HO75" s="204"/>
      <c r="HW75" s="230"/>
      <c r="IB75" s="221"/>
      <c r="II75" s="204"/>
      <c r="IQ75" s="230"/>
      <c r="IV75" s="221"/>
    </row>
    <row r="76" spans="1:256" s="216" customFormat="1" ht="13.5" customHeight="1">
      <c r="A76" s="250"/>
      <c r="B76" s="223"/>
      <c r="C76" s="204"/>
      <c r="E76" s="222"/>
      <c r="F76" s="217"/>
      <c r="G76" s="218"/>
      <c r="H76" s="223"/>
      <c r="I76" s="217"/>
      <c r="J76" s="218"/>
      <c r="K76" s="222"/>
      <c r="L76" s="218"/>
      <c r="M76" s="218"/>
      <c r="P76" s="221"/>
      <c r="Q76" s="222"/>
      <c r="R76" s="218"/>
      <c r="S76" s="218"/>
      <c r="U76" s="218"/>
      <c r="V76" s="218"/>
      <c r="W76" s="204"/>
      <c r="Y76" s="222"/>
      <c r="Z76" s="217"/>
      <c r="AA76" s="217"/>
      <c r="AB76" s="223"/>
      <c r="AC76" s="217"/>
      <c r="AD76" s="217"/>
      <c r="AE76" s="222"/>
      <c r="AF76" s="218"/>
      <c r="AG76" s="218"/>
      <c r="AJ76" s="221"/>
      <c r="AK76" s="222"/>
      <c r="AM76" s="218"/>
      <c r="AO76" s="218"/>
      <c r="AP76" s="218"/>
      <c r="AQ76" s="204"/>
      <c r="AS76" s="222"/>
      <c r="AT76" s="217"/>
      <c r="AU76" s="217"/>
      <c r="AV76" s="223"/>
      <c r="AW76" s="217"/>
      <c r="AX76" s="217"/>
      <c r="AY76" s="222"/>
      <c r="AZ76" s="218"/>
      <c r="BA76" s="218"/>
      <c r="BD76" s="221"/>
      <c r="BE76" s="222"/>
      <c r="BF76" s="218"/>
      <c r="BG76" s="218"/>
      <c r="BI76" s="218"/>
      <c r="BJ76" s="218"/>
      <c r="BK76" s="204"/>
      <c r="BM76" s="222"/>
      <c r="BN76" s="217"/>
      <c r="BO76" s="217"/>
      <c r="BP76" s="223"/>
      <c r="BQ76" s="217"/>
      <c r="BR76" s="217"/>
      <c r="BS76" s="249"/>
      <c r="BT76" s="218"/>
      <c r="BU76" s="218"/>
      <c r="BX76" s="221"/>
      <c r="BY76" s="222"/>
      <c r="BZ76" s="218"/>
      <c r="CA76" s="218"/>
      <c r="CC76" s="218"/>
      <c r="CD76" s="218"/>
      <c r="CE76" s="222"/>
      <c r="CG76" s="222"/>
      <c r="CH76" s="217"/>
      <c r="CI76" s="217"/>
      <c r="CJ76" s="223"/>
      <c r="CK76" s="217"/>
      <c r="CL76" s="217"/>
      <c r="CM76" s="222"/>
      <c r="CN76" s="218"/>
      <c r="CO76" s="218"/>
      <c r="CR76" s="221"/>
      <c r="CS76" s="222"/>
      <c r="CT76" s="218"/>
      <c r="CU76" s="218"/>
      <c r="CW76" s="218"/>
      <c r="CX76" s="218"/>
      <c r="CY76" s="204"/>
      <c r="DA76" s="222"/>
      <c r="DB76" s="217"/>
      <c r="DC76" s="217"/>
      <c r="DD76" s="223"/>
      <c r="DE76" s="217"/>
      <c r="DF76" s="217"/>
      <c r="DG76" s="222"/>
      <c r="DH76" s="218"/>
      <c r="DI76" s="218"/>
      <c r="DL76" s="221"/>
      <c r="DM76" s="222"/>
      <c r="DN76" s="218"/>
      <c r="DO76" s="218"/>
      <c r="DQ76" s="218"/>
      <c r="DR76" s="218"/>
      <c r="DS76" s="204"/>
      <c r="DU76" s="222"/>
      <c r="DV76" s="217"/>
      <c r="DW76" s="217"/>
      <c r="DX76" s="223"/>
      <c r="DY76" s="217"/>
      <c r="DZ76" s="217"/>
      <c r="EA76" s="222"/>
      <c r="EC76" s="245"/>
      <c r="EF76" s="221"/>
      <c r="EG76" s="222"/>
      <c r="EH76" s="218"/>
      <c r="EI76" s="218"/>
      <c r="EK76" s="218"/>
      <c r="EL76" s="218"/>
      <c r="EM76" s="204"/>
      <c r="EO76" s="222"/>
      <c r="EP76" s="217"/>
      <c r="EQ76" s="217"/>
      <c r="ER76" s="223"/>
      <c r="ES76" s="217"/>
      <c r="ET76" s="217"/>
      <c r="EU76" s="222"/>
      <c r="EV76" s="218"/>
      <c r="EW76" s="218"/>
      <c r="EY76" s="220"/>
      <c r="EZ76" s="221"/>
      <c r="FA76" s="222"/>
      <c r="FB76" s="218"/>
      <c r="FC76" s="218"/>
      <c r="FE76" s="218"/>
      <c r="FF76" s="218"/>
      <c r="FG76" s="204"/>
      <c r="FI76" s="222"/>
      <c r="FJ76" s="217"/>
      <c r="FK76" s="217"/>
      <c r="FL76" s="223"/>
      <c r="FM76" s="217"/>
      <c r="FN76" s="217"/>
      <c r="FO76" s="222"/>
      <c r="FP76" s="218"/>
      <c r="FQ76" s="218"/>
      <c r="FT76" s="221"/>
      <c r="FU76" s="222"/>
      <c r="FV76" s="218"/>
      <c r="FW76" s="218"/>
      <c r="FY76" s="218"/>
      <c r="FZ76" s="218"/>
      <c r="GA76" s="204"/>
      <c r="GI76" s="230"/>
      <c r="GN76" s="221"/>
      <c r="GU76" s="204"/>
      <c r="HC76" s="230"/>
      <c r="HH76" s="221"/>
      <c r="HO76" s="204"/>
      <c r="HW76" s="230"/>
      <c r="IB76" s="221"/>
      <c r="II76" s="204"/>
      <c r="IQ76" s="230"/>
      <c r="IV76" s="221"/>
    </row>
    <row r="77" spans="1:256" s="216" customFormat="1" ht="13.5" customHeight="1">
      <c r="A77" s="250"/>
      <c r="B77" s="223"/>
      <c r="C77" s="204"/>
      <c r="E77" s="222"/>
      <c r="F77" s="217"/>
      <c r="G77" s="218"/>
      <c r="H77" s="223"/>
      <c r="I77" s="217"/>
      <c r="J77" s="218"/>
      <c r="K77" s="222"/>
      <c r="L77" s="218"/>
      <c r="M77" s="218"/>
      <c r="P77" s="221"/>
      <c r="Q77" s="222"/>
      <c r="R77" s="218"/>
      <c r="S77" s="218"/>
      <c r="U77" s="218"/>
      <c r="V77" s="218"/>
      <c r="W77" s="204"/>
      <c r="Y77" s="222"/>
      <c r="Z77" s="217"/>
      <c r="AA77" s="217"/>
      <c r="AB77" s="223"/>
      <c r="AC77" s="217"/>
      <c r="AD77" s="217"/>
      <c r="AE77" s="222"/>
      <c r="AF77" s="218"/>
      <c r="AG77" s="218"/>
      <c r="AJ77" s="221"/>
      <c r="AK77" s="222"/>
      <c r="AM77" s="218"/>
      <c r="AO77" s="218"/>
      <c r="AP77" s="218"/>
      <c r="AQ77" s="204"/>
      <c r="AS77" s="222"/>
      <c r="AT77" s="217"/>
      <c r="AU77" s="217"/>
      <c r="AV77" s="223"/>
      <c r="AW77" s="217"/>
      <c r="AX77" s="217"/>
      <c r="AY77" s="222"/>
      <c r="AZ77" s="218"/>
      <c r="BA77" s="218"/>
      <c r="BD77" s="221"/>
      <c r="BE77" s="222"/>
      <c r="BF77" s="218"/>
      <c r="BG77" s="218"/>
      <c r="BI77" s="218"/>
      <c r="BJ77" s="218"/>
      <c r="BK77" s="204"/>
      <c r="BM77" s="222"/>
      <c r="BN77" s="217"/>
      <c r="BO77" s="217"/>
      <c r="BP77" s="223"/>
      <c r="BQ77" s="217"/>
      <c r="BR77" s="217"/>
      <c r="BS77" s="249"/>
      <c r="BT77" s="218"/>
      <c r="BU77" s="218"/>
      <c r="BX77" s="221"/>
      <c r="BY77" s="222"/>
      <c r="BZ77" s="218"/>
      <c r="CA77" s="218"/>
      <c r="CC77" s="218"/>
      <c r="CD77" s="218"/>
      <c r="CE77" s="222"/>
      <c r="CG77" s="222"/>
      <c r="CH77" s="217"/>
      <c r="CI77" s="217"/>
      <c r="CJ77" s="223"/>
      <c r="CK77" s="217"/>
      <c r="CL77" s="217"/>
      <c r="CM77" s="222"/>
      <c r="CN77" s="218"/>
      <c r="CO77" s="218"/>
      <c r="CR77" s="221"/>
      <c r="CS77" s="222"/>
      <c r="CT77" s="218"/>
      <c r="CU77" s="218"/>
      <c r="CW77" s="218"/>
      <c r="CX77" s="218"/>
      <c r="CY77" s="204"/>
      <c r="DA77" s="222"/>
      <c r="DB77" s="217"/>
      <c r="DC77" s="217"/>
      <c r="DD77" s="223"/>
      <c r="DE77" s="217"/>
      <c r="DF77" s="217"/>
      <c r="DG77" s="222"/>
      <c r="DH77" s="218"/>
      <c r="DI77" s="218"/>
      <c r="DL77" s="221"/>
      <c r="DM77" s="222"/>
      <c r="DN77" s="218"/>
      <c r="DO77" s="218"/>
      <c r="DQ77" s="218"/>
      <c r="DR77" s="218"/>
      <c r="DS77" s="204"/>
      <c r="DU77" s="222"/>
      <c r="DV77" s="217"/>
      <c r="DW77" s="217"/>
      <c r="DX77" s="223"/>
      <c r="DY77" s="217"/>
      <c r="DZ77" s="217"/>
      <c r="EA77" s="222"/>
      <c r="EC77" s="245"/>
      <c r="EF77" s="221"/>
      <c r="EG77" s="222"/>
      <c r="EH77" s="218"/>
      <c r="EI77" s="218"/>
      <c r="EK77" s="218"/>
      <c r="EL77" s="218"/>
      <c r="EM77" s="204"/>
      <c r="EO77" s="222"/>
      <c r="EP77" s="217"/>
      <c r="EQ77" s="217"/>
      <c r="ER77" s="223"/>
      <c r="ES77" s="217"/>
      <c r="ET77" s="217"/>
      <c r="EU77" s="222"/>
      <c r="EV77" s="218"/>
      <c r="EW77" s="218"/>
      <c r="EY77" s="220"/>
      <c r="EZ77" s="221"/>
      <c r="FA77" s="222"/>
      <c r="FB77" s="218"/>
      <c r="FC77" s="218"/>
      <c r="FE77" s="218"/>
      <c r="FF77" s="218"/>
      <c r="FG77" s="204"/>
      <c r="FI77" s="222"/>
      <c r="FJ77" s="217"/>
      <c r="FK77" s="217"/>
      <c r="FL77" s="223"/>
      <c r="FM77" s="217"/>
      <c r="FN77" s="217"/>
      <c r="FO77" s="222"/>
      <c r="FP77" s="218"/>
      <c r="FQ77" s="218"/>
      <c r="FT77" s="221"/>
      <c r="FU77" s="222"/>
      <c r="FV77" s="218"/>
      <c r="FW77" s="218"/>
      <c r="FY77" s="218"/>
      <c r="FZ77" s="218"/>
      <c r="GA77" s="204"/>
      <c r="GI77" s="230"/>
      <c r="GN77" s="221"/>
      <c r="GU77" s="204"/>
      <c r="HC77" s="230"/>
      <c r="HH77" s="221"/>
      <c r="HO77" s="204"/>
      <c r="HW77" s="230"/>
      <c r="IB77" s="221"/>
      <c r="II77" s="204"/>
      <c r="IQ77" s="230"/>
      <c r="IV77" s="221"/>
    </row>
    <row r="78" spans="1:256" s="216" customFormat="1" ht="13.5" customHeight="1">
      <c r="A78" s="250"/>
      <c r="B78" s="223"/>
      <c r="C78" s="204"/>
      <c r="E78" s="222"/>
      <c r="F78" s="217"/>
      <c r="G78" s="218"/>
      <c r="H78" s="223"/>
      <c r="I78" s="217"/>
      <c r="J78" s="218"/>
      <c r="K78" s="222"/>
      <c r="L78" s="218"/>
      <c r="M78" s="218"/>
      <c r="P78" s="221"/>
      <c r="Q78" s="222"/>
      <c r="R78" s="218"/>
      <c r="S78" s="218"/>
      <c r="U78" s="218"/>
      <c r="V78" s="218"/>
      <c r="W78" s="204"/>
      <c r="Y78" s="222"/>
      <c r="Z78" s="217"/>
      <c r="AA78" s="217"/>
      <c r="AB78" s="223"/>
      <c r="AC78" s="217"/>
      <c r="AD78" s="217"/>
      <c r="AE78" s="222"/>
      <c r="AF78" s="218"/>
      <c r="AG78" s="218"/>
      <c r="AJ78" s="221"/>
      <c r="AK78" s="222"/>
      <c r="AM78" s="218"/>
      <c r="AO78" s="218"/>
      <c r="AP78" s="218"/>
      <c r="AQ78" s="204"/>
      <c r="AS78" s="222"/>
      <c r="AT78" s="217"/>
      <c r="AU78" s="217"/>
      <c r="AV78" s="223"/>
      <c r="AW78" s="217"/>
      <c r="AX78" s="217"/>
      <c r="AY78" s="222"/>
      <c r="AZ78" s="218"/>
      <c r="BA78" s="218"/>
      <c r="BD78" s="221"/>
      <c r="BE78" s="222"/>
      <c r="BF78" s="218"/>
      <c r="BG78" s="218"/>
      <c r="BI78" s="218"/>
      <c r="BJ78" s="218"/>
      <c r="BK78" s="204"/>
      <c r="BM78" s="222"/>
      <c r="BN78" s="217"/>
      <c r="BO78" s="217"/>
      <c r="BP78" s="223"/>
      <c r="BQ78" s="217"/>
      <c r="BR78" s="217"/>
      <c r="BS78" s="249"/>
      <c r="BT78" s="218"/>
      <c r="BU78" s="218"/>
      <c r="BX78" s="221"/>
      <c r="BY78" s="222"/>
      <c r="BZ78" s="218"/>
      <c r="CA78" s="218"/>
      <c r="CC78" s="218"/>
      <c r="CD78" s="218"/>
      <c r="CE78" s="222"/>
      <c r="CG78" s="222"/>
      <c r="CH78" s="217"/>
      <c r="CI78" s="217"/>
      <c r="CJ78" s="223"/>
      <c r="CK78" s="217"/>
      <c r="CL78" s="217"/>
      <c r="CM78" s="222"/>
      <c r="CN78" s="218"/>
      <c r="CO78" s="218"/>
      <c r="CR78" s="221"/>
      <c r="CS78" s="222"/>
      <c r="CT78" s="218"/>
      <c r="CU78" s="218"/>
      <c r="CW78" s="218"/>
      <c r="CX78" s="218"/>
      <c r="CY78" s="204"/>
      <c r="DA78" s="222"/>
      <c r="DB78" s="217"/>
      <c r="DC78" s="217"/>
      <c r="DD78" s="223"/>
      <c r="DE78" s="217"/>
      <c r="DF78" s="217"/>
      <c r="DG78" s="222"/>
      <c r="DH78" s="218"/>
      <c r="DI78" s="218"/>
      <c r="DL78" s="221"/>
      <c r="DM78" s="222"/>
      <c r="DN78" s="218"/>
      <c r="DO78" s="218"/>
      <c r="DQ78" s="218"/>
      <c r="DR78" s="218"/>
      <c r="DS78" s="204"/>
      <c r="DU78" s="222"/>
      <c r="DV78" s="217"/>
      <c r="DW78" s="217"/>
      <c r="DX78" s="223"/>
      <c r="DY78" s="217"/>
      <c r="DZ78" s="217"/>
      <c r="EA78" s="222"/>
      <c r="EC78" s="245"/>
      <c r="EF78" s="221"/>
      <c r="EG78" s="222"/>
      <c r="EH78" s="218"/>
      <c r="EI78" s="218"/>
      <c r="EK78" s="218"/>
      <c r="EL78" s="218"/>
      <c r="EM78" s="204"/>
      <c r="EO78" s="222"/>
      <c r="EP78" s="217"/>
      <c r="EQ78" s="217"/>
      <c r="ER78" s="223"/>
      <c r="ES78" s="217"/>
      <c r="ET78" s="217"/>
      <c r="EU78" s="222"/>
      <c r="EV78" s="218"/>
      <c r="EW78" s="218"/>
      <c r="EY78" s="220"/>
      <c r="EZ78" s="221"/>
      <c r="FA78" s="222"/>
      <c r="FB78" s="218"/>
      <c r="FC78" s="218"/>
      <c r="FE78" s="218"/>
      <c r="FF78" s="218"/>
      <c r="FG78" s="204"/>
      <c r="FI78" s="222"/>
      <c r="FJ78" s="217"/>
      <c r="FK78" s="217"/>
      <c r="FL78" s="223"/>
      <c r="FM78" s="217"/>
      <c r="FN78" s="217"/>
      <c r="FO78" s="222"/>
      <c r="FP78" s="218"/>
      <c r="FQ78" s="218"/>
      <c r="FT78" s="221"/>
      <c r="FU78" s="222"/>
      <c r="FV78" s="218"/>
      <c r="FW78" s="218"/>
      <c r="FY78" s="218"/>
      <c r="FZ78" s="218"/>
      <c r="GA78" s="204"/>
      <c r="GI78" s="230"/>
      <c r="GN78" s="221"/>
      <c r="GU78" s="204"/>
      <c r="HC78" s="230"/>
      <c r="HH78" s="221"/>
      <c r="HO78" s="204"/>
      <c r="HW78" s="230"/>
      <c r="IB78" s="221"/>
      <c r="II78" s="204"/>
      <c r="IQ78" s="230"/>
      <c r="IV78" s="221"/>
    </row>
    <row r="79" spans="1:256" s="216" customFormat="1" ht="13.5" customHeight="1">
      <c r="A79" s="250"/>
      <c r="B79" s="223"/>
      <c r="C79" s="204"/>
      <c r="E79" s="222"/>
      <c r="F79" s="217"/>
      <c r="G79" s="218"/>
      <c r="H79" s="223"/>
      <c r="I79" s="217"/>
      <c r="J79" s="218"/>
      <c r="K79" s="222"/>
      <c r="L79" s="218"/>
      <c r="M79" s="218"/>
      <c r="P79" s="221"/>
      <c r="Q79" s="222"/>
      <c r="R79" s="218"/>
      <c r="S79" s="218"/>
      <c r="U79" s="218"/>
      <c r="V79" s="218"/>
      <c r="W79" s="204"/>
      <c r="Y79" s="222"/>
      <c r="Z79" s="217"/>
      <c r="AA79" s="217"/>
      <c r="AB79" s="223"/>
      <c r="AC79" s="217"/>
      <c r="AD79" s="217"/>
      <c r="AE79" s="222"/>
      <c r="AF79" s="218"/>
      <c r="AG79" s="218"/>
      <c r="AJ79" s="221"/>
      <c r="AK79" s="222"/>
      <c r="AM79" s="218"/>
      <c r="AO79" s="218"/>
      <c r="AP79" s="218"/>
      <c r="AQ79" s="204"/>
      <c r="AS79" s="222"/>
      <c r="AT79" s="217"/>
      <c r="AU79" s="217"/>
      <c r="AV79" s="223"/>
      <c r="AW79" s="217"/>
      <c r="AX79" s="217"/>
      <c r="AY79" s="222"/>
      <c r="AZ79" s="218"/>
      <c r="BA79" s="218"/>
      <c r="BD79" s="221"/>
      <c r="BE79" s="222"/>
      <c r="BF79" s="218"/>
      <c r="BG79" s="218"/>
      <c r="BI79" s="218"/>
      <c r="BJ79" s="218"/>
      <c r="BK79" s="204"/>
      <c r="BM79" s="222"/>
      <c r="BN79" s="217"/>
      <c r="BO79" s="217"/>
      <c r="BP79" s="223"/>
      <c r="BQ79" s="217"/>
      <c r="BR79" s="217"/>
      <c r="BS79" s="249"/>
      <c r="BT79" s="218"/>
      <c r="BU79" s="218"/>
      <c r="BX79" s="221"/>
      <c r="BY79" s="222"/>
      <c r="BZ79" s="218"/>
      <c r="CA79" s="218"/>
      <c r="CC79" s="218"/>
      <c r="CD79" s="218"/>
      <c r="CE79" s="222"/>
      <c r="CG79" s="222"/>
      <c r="CH79" s="217"/>
      <c r="CI79" s="217"/>
      <c r="CJ79" s="223"/>
      <c r="CK79" s="217"/>
      <c r="CL79" s="217"/>
      <c r="CM79" s="222"/>
      <c r="CN79" s="218"/>
      <c r="CO79" s="218"/>
      <c r="CR79" s="221"/>
      <c r="CS79" s="222"/>
      <c r="CT79" s="218"/>
      <c r="CU79" s="218"/>
      <c r="CW79" s="218"/>
      <c r="CX79" s="218"/>
      <c r="CY79" s="204"/>
      <c r="DA79" s="222"/>
      <c r="DB79" s="217"/>
      <c r="DC79" s="217"/>
      <c r="DD79" s="223"/>
      <c r="DE79" s="217"/>
      <c r="DF79" s="217"/>
      <c r="DG79" s="222"/>
      <c r="DH79" s="218"/>
      <c r="DI79" s="218"/>
      <c r="DL79" s="221"/>
      <c r="DM79" s="222"/>
      <c r="DN79" s="218"/>
      <c r="DO79" s="218"/>
      <c r="DQ79" s="218"/>
      <c r="DR79" s="218"/>
      <c r="DS79" s="204"/>
      <c r="DU79" s="222"/>
      <c r="DV79" s="217"/>
      <c r="DW79" s="217"/>
      <c r="DX79" s="223"/>
      <c r="DY79" s="217"/>
      <c r="DZ79" s="217"/>
      <c r="EA79" s="222"/>
      <c r="EC79" s="245"/>
      <c r="EF79" s="221"/>
      <c r="EG79" s="222"/>
      <c r="EH79" s="218"/>
      <c r="EI79" s="218"/>
      <c r="EK79" s="218"/>
      <c r="EL79" s="218"/>
      <c r="EM79" s="204"/>
      <c r="EO79" s="222"/>
      <c r="EP79" s="217"/>
      <c r="EQ79" s="217"/>
      <c r="ER79" s="223"/>
      <c r="ES79" s="217"/>
      <c r="ET79" s="217"/>
      <c r="EU79" s="222"/>
      <c r="EV79" s="218"/>
      <c r="EW79" s="218"/>
      <c r="EY79" s="220"/>
      <c r="EZ79" s="221"/>
      <c r="FA79" s="222"/>
      <c r="FB79" s="218"/>
      <c r="FC79" s="218"/>
      <c r="FE79" s="218"/>
      <c r="FF79" s="218"/>
      <c r="FG79" s="204"/>
      <c r="FI79" s="222"/>
      <c r="FJ79" s="217"/>
      <c r="FK79" s="217"/>
      <c r="FL79" s="223"/>
      <c r="FM79" s="217"/>
      <c r="FN79" s="217"/>
      <c r="FO79" s="222"/>
      <c r="FP79" s="218"/>
      <c r="FQ79" s="218"/>
      <c r="FT79" s="221"/>
      <c r="FU79" s="222"/>
      <c r="FV79" s="218"/>
      <c r="FW79" s="218"/>
      <c r="FY79" s="218"/>
      <c r="FZ79" s="218"/>
      <c r="GA79" s="204"/>
      <c r="GI79" s="230"/>
      <c r="GN79" s="221"/>
      <c r="GU79" s="204"/>
      <c r="HC79" s="230"/>
      <c r="HH79" s="221"/>
      <c r="HO79" s="204"/>
      <c r="HW79" s="230"/>
      <c r="IB79" s="221"/>
      <c r="II79" s="204"/>
      <c r="IQ79" s="230"/>
      <c r="IV79" s="221"/>
    </row>
    <row r="80" spans="1:256" s="216" customFormat="1" ht="13.5" customHeight="1">
      <c r="A80" s="250"/>
      <c r="B80" s="223"/>
      <c r="C80" s="204"/>
      <c r="E80" s="222"/>
      <c r="F80" s="217"/>
      <c r="G80" s="218"/>
      <c r="H80" s="223"/>
      <c r="I80" s="217"/>
      <c r="J80" s="218"/>
      <c r="K80" s="222"/>
      <c r="L80" s="218"/>
      <c r="M80" s="218"/>
      <c r="P80" s="221"/>
      <c r="Q80" s="222"/>
      <c r="R80" s="218"/>
      <c r="S80" s="218"/>
      <c r="U80" s="218"/>
      <c r="V80" s="218"/>
      <c r="W80" s="204"/>
      <c r="Y80" s="222"/>
      <c r="Z80" s="217"/>
      <c r="AA80" s="217"/>
      <c r="AB80" s="223"/>
      <c r="AC80" s="217"/>
      <c r="AD80" s="217"/>
      <c r="AE80" s="222"/>
      <c r="AF80" s="218"/>
      <c r="AG80" s="218"/>
      <c r="AJ80" s="221"/>
      <c r="AK80" s="222"/>
      <c r="AM80" s="218"/>
      <c r="AO80" s="218"/>
      <c r="AP80" s="218"/>
      <c r="AQ80" s="204"/>
      <c r="AS80" s="222"/>
      <c r="AT80" s="217"/>
      <c r="AU80" s="217"/>
      <c r="AV80" s="223"/>
      <c r="AW80" s="217"/>
      <c r="AX80" s="217"/>
      <c r="AY80" s="222"/>
      <c r="AZ80" s="218"/>
      <c r="BA80" s="218"/>
      <c r="BD80" s="221"/>
      <c r="BE80" s="222"/>
      <c r="BF80" s="218"/>
      <c r="BG80" s="218"/>
      <c r="BI80" s="218"/>
      <c r="BJ80" s="218"/>
      <c r="BK80" s="204"/>
      <c r="BM80" s="222"/>
      <c r="BN80" s="217"/>
      <c r="BO80" s="217"/>
      <c r="BP80" s="223"/>
      <c r="BQ80" s="217"/>
      <c r="BR80" s="217"/>
      <c r="BS80" s="249"/>
      <c r="BT80" s="218"/>
      <c r="BU80" s="218"/>
      <c r="BX80" s="221"/>
      <c r="BY80" s="222"/>
      <c r="BZ80" s="218"/>
      <c r="CA80" s="218"/>
      <c r="CC80" s="218"/>
      <c r="CD80" s="218"/>
      <c r="CE80" s="222"/>
      <c r="CG80" s="222"/>
      <c r="CH80" s="217"/>
      <c r="CI80" s="217"/>
      <c r="CJ80" s="223"/>
      <c r="CK80" s="217"/>
      <c r="CL80" s="217"/>
      <c r="CM80" s="222"/>
      <c r="CN80" s="218"/>
      <c r="CO80" s="218"/>
      <c r="CR80" s="221"/>
      <c r="CS80" s="222"/>
      <c r="CT80" s="218"/>
      <c r="CU80" s="218"/>
      <c r="CW80" s="218"/>
      <c r="CX80" s="218"/>
      <c r="CY80" s="204"/>
      <c r="DA80" s="222"/>
      <c r="DB80" s="217"/>
      <c r="DC80" s="217"/>
      <c r="DD80" s="223"/>
      <c r="DE80" s="217"/>
      <c r="DF80" s="217"/>
      <c r="DG80" s="222"/>
      <c r="DH80" s="218"/>
      <c r="DI80" s="218"/>
      <c r="DL80" s="221"/>
      <c r="DM80" s="222"/>
      <c r="DN80" s="218"/>
      <c r="DO80" s="218"/>
      <c r="DQ80" s="218"/>
      <c r="DR80" s="218"/>
      <c r="DS80" s="204"/>
      <c r="DU80" s="222"/>
      <c r="DV80" s="217"/>
      <c r="DW80" s="217"/>
      <c r="DX80" s="223"/>
      <c r="DY80" s="217"/>
      <c r="DZ80" s="217"/>
      <c r="EA80" s="222"/>
      <c r="EC80" s="245"/>
      <c r="EF80" s="221"/>
      <c r="EG80" s="222"/>
      <c r="EH80" s="218"/>
      <c r="EI80" s="218"/>
      <c r="EK80" s="218"/>
      <c r="EL80" s="218"/>
      <c r="EM80" s="204"/>
      <c r="EO80" s="222"/>
      <c r="EP80" s="217"/>
      <c r="EQ80" s="217"/>
      <c r="ER80" s="223"/>
      <c r="ES80" s="217"/>
      <c r="ET80" s="217"/>
      <c r="EU80" s="222"/>
      <c r="EV80" s="218"/>
      <c r="EW80" s="218"/>
      <c r="EY80" s="220"/>
      <c r="EZ80" s="221"/>
      <c r="FA80" s="222"/>
      <c r="FB80" s="218"/>
      <c r="FC80" s="218"/>
      <c r="FE80" s="218"/>
      <c r="FF80" s="218"/>
      <c r="FG80" s="204"/>
      <c r="FI80" s="222"/>
      <c r="FJ80" s="217"/>
      <c r="FK80" s="217"/>
      <c r="FL80" s="223"/>
      <c r="FM80" s="217"/>
      <c r="FN80" s="217"/>
      <c r="FO80" s="222"/>
      <c r="FP80" s="218"/>
      <c r="FQ80" s="218"/>
      <c r="FT80" s="221"/>
      <c r="FU80" s="222"/>
      <c r="FV80" s="218"/>
      <c r="FW80" s="218"/>
      <c r="FY80" s="218"/>
      <c r="FZ80" s="218"/>
      <c r="GA80" s="204"/>
      <c r="GI80" s="230"/>
      <c r="GN80" s="221"/>
      <c r="GU80" s="204"/>
      <c r="HC80" s="230"/>
      <c r="HH80" s="221"/>
      <c r="HO80" s="204"/>
      <c r="HW80" s="230"/>
      <c r="IB80" s="221"/>
      <c r="II80" s="204"/>
      <c r="IQ80" s="230"/>
      <c r="IV80" s="221"/>
    </row>
    <row r="81" spans="1:256" s="216" customFormat="1" ht="13.5" customHeight="1">
      <c r="A81" s="250"/>
      <c r="B81" s="223"/>
      <c r="C81" s="204"/>
      <c r="E81" s="222"/>
      <c r="F81" s="217"/>
      <c r="G81" s="218"/>
      <c r="H81" s="223"/>
      <c r="I81" s="217"/>
      <c r="J81" s="218"/>
      <c r="K81" s="222"/>
      <c r="L81" s="218"/>
      <c r="M81" s="218"/>
      <c r="P81" s="221"/>
      <c r="Q81" s="222"/>
      <c r="R81" s="218"/>
      <c r="S81" s="218"/>
      <c r="U81" s="218"/>
      <c r="V81" s="218"/>
      <c r="W81" s="204"/>
      <c r="Y81" s="222"/>
      <c r="Z81" s="217"/>
      <c r="AA81" s="217"/>
      <c r="AB81" s="223"/>
      <c r="AC81" s="217"/>
      <c r="AD81" s="217"/>
      <c r="AE81" s="222"/>
      <c r="AF81" s="218"/>
      <c r="AG81" s="218"/>
      <c r="AJ81" s="221"/>
      <c r="AK81" s="222"/>
      <c r="AM81" s="218"/>
      <c r="AO81" s="218"/>
      <c r="AP81" s="218"/>
      <c r="AQ81" s="204"/>
      <c r="AS81" s="222"/>
      <c r="AT81" s="217"/>
      <c r="AU81" s="217"/>
      <c r="AV81" s="223"/>
      <c r="AW81" s="217"/>
      <c r="AX81" s="217"/>
      <c r="AY81" s="222"/>
      <c r="AZ81" s="218"/>
      <c r="BA81" s="218"/>
      <c r="BD81" s="221"/>
      <c r="BE81" s="222"/>
      <c r="BF81" s="218"/>
      <c r="BG81" s="218"/>
      <c r="BI81" s="218"/>
      <c r="BJ81" s="218"/>
      <c r="BK81" s="204"/>
      <c r="BM81" s="222"/>
      <c r="BN81" s="217"/>
      <c r="BO81" s="217"/>
      <c r="BP81" s="223"/>
      <c r="BQ81" s="217"/>
      <c r="BR81" s="217"/>
      <c r="BS81" s="249"/>
      <c r="BT81" s="218"/>
      <c r="BU81" s="218"/>
      <c r="BX81" s="221"/>
      <c r="BY81" s="222"/>
      <c r="BZ81" s="218"/>
      <c r="CA81" s="218"/>
      <c r="CC81" s="218"/>
      <c r="CD81" s="218"/>
      <c r="CE81" s="222"/>
      <c r="CG81" s="222"/>
      <c r="CH81" s="217"/>
      <c r="CI81" s="217"/>
      <c r="CJ81" s="223"/>
      <c r="CK81" s="217"/>
      <c r="CL81" s="217"/>
      <c r="CM81" s="222"/>
      <c r="CN81" s="218"/>
      <c r="CO81" s="218"/>
      <c r="CR81" s="221"/>
      <c r="CS81" s="222"/>
      <c r="CT81" s="218"/>
      <c r="CU81" s="218"/>
      <c r="CW81" s="218"/>
      <c r="CX81" s="218"/>
      <c r="CY81" s="204"/>
      <c r="DA81" s="222"/>
      <c r="DB81" s="217"/>
      <c r="DC81" s="217"/>
      <c r="DD81" s="223"/>
      <c r="DE81" s="217"/>
      <c r="DF81" s="217"/>
      <c r="DG81" s="222"/>
      <c r="DH81" s="218"/>
      <c r="DI81" s="218"/>
      <c r="DL81" s="221"/>
      <c r="DM81" s="222"/>
      <c r="DN81" s="218"/>
      <c r="DO81" s="218"/>
      <c r="DQ81" s="218"/>
      <c r="DR81" s="218"/>
      <c r="DS81" s="204"/>
      <c r="DU81" s="222"/>
      <c r="DV81" s="217"/>
      <c r="DW81" s="217"/>
      <c r="DX81" s="223"/>
      <c r="DY81" s="217"/>
      <c r="DZ81" s="217"/>
      <c r="EA81" s="222"/>
      <c r="EC81" s="245"/>
      <c r="EF81" s="221"/>
      <c r="EG81" s="222"/>
      <c r="EH81" s="218"/>
      <c r="EI81" s="218"/>
      <c r="EK81" s="218"/>
      <c r="EL81" s="218"/>
      <c r="EM81" s="204"/>
      <c r="EO81" s="222"/>
      <c r="EP81" s="217"/>
      <c r="EQ81" s="217"/>
      <c r="ER81" s="223"/>
      <c r="ES81" s="217"/>
      <c r="ET81" s="217"/>
      <c r="EU81" s="222"/>
      <c r="EV81" s="218"/>
      <c r="EW81" s="218"/>
      <c r="EY81" s="220"/>
      <c r="EZ81" s="221"/>
      <c r="FA81" s="222"/>
      <c r="FB81" s="218"/>
      <c r="FC81" s="218"/>
      <c r="FE81" s="218"/>
      <c r="FF81" s="218"/>
      <c r="FG81" s="204"/>
      <c r="FI81" s="222"/>
      <c r="FJ81" s="217"/>
      <c r="FK81" s="217"/>
      <c r="FL81" s="223"/>
      <c r="FM81" s="217"/>
      <c r="FN81" s="217"/>
      <c r="FO81" s="222"/>
      <c r="FP81" s="218"/>
      <c r="FQ81" s="218"/>
      <c r="FT81" s="221"/>
      <c r="FU81" s="222"/>
      <c r="FV81" s="218"/>
      <c r="FW81" s="218"/>
      <c r="FY81" s="218"/>
      <c r="FZ81" s="218"/>
      <c r="GA81" s="204"/>
      <c r="GI81" s="230"/>
      <c r="GN81" s="221"/>
      <c r="GU81" s="204"/>
      <c r="HC81" s="230"/>
      <c r="HH81" s="221"/>
      <c r="HO81" s="204"/>
      <c r="HW81" s="230"/>
      <c r="IB81" s="221"/>
      <c r="II81" s="204"/>
      <c r="IQ81" s="230"/>
      <c r="IV81" s="221"/>
    </row>
    <row r="82" spans="1:256" s="216" customFormat="1" ht="13.5" customHeight="1">
      <c r="A82" s="250"/>
      <c r="B82" s="223"/>
      <c r="C82" s="204"/>
      <c r="E82" s="222"/>
      <c r="F82" s="217"/>
      <c r="G82" s="218"/>
      <c r="H82" s="223"/>
      <c r="I82" s="217"/>
      <c r="J82" s="218"/>
      <c r="K82" s="222"/>
      <c r="L82" s="218"/>
      <c r="M82" s="218"/>
      <c r="P82" s="221"/>
      <c r="Q82" s="222"/>
      <c r="R82" s="218"/>
      <c r="S82" s="218"/>
      <c r="U82" s="218"/>
      <c r="V82" s="218"/>
      <c r="W82" s="204"/>
      <c r="Y82" s="222"/>
      <c r="Z82" s="217"/>
      <c r="AA82" s="217"/>
      <c r="AB82" s="223"/>
      <c r="AC82" s="217"/>
      <c r="AD82" s="217"/>
      <c r="AE82" s="222"/>
      <c r="AF82" s="218"/>
      <c r="AG82" s="218"/>
      <c r="AJ82" s="221"/>
      <c r="AK82" s="222"/>
      <c r="AM82" s="218"/>
      <c r="AO82" s="218"/>
      <c r="AP82" s="218"/>
      <c r="AQ82" s="204"/>
      <c r="AS82" s="222"/>
      <c r="AT82" s="217"/>
      <c r="AU82" s="217"/>
      <c r="AV82" s="223"/>
      <c r="AW82" s="217"/>
      <c r="AX82" s="217"/>
      <c r="AY82" s="222"/>
      <c r="AZ82" s="218"/>
      <c r="BA82" s="218"/>
      <c r="BD82" s="221"/>
      <c r="BE82" s="222"/>
      <c r="BF82" s="218"/>
      <c r="BG82" s="218"/>
      <c r="BI82" s="218"/>
      <c r="BJ82" s="218"/>
      <c r="BK82" s="204"/>
      <c r="BM82" s="222"/>
      <c r="BN82" s="217"/>
      <c r="BO82" s="217"/>
      <c r="BP82" s="223"/>
      <c r="BQ82" s="217"/>
      <c r="BR82" s="217"/>
      <c r="BS82" s="249"/>
      <c r="BT82" s="218"/>
      <c r="BU82" s="218"/>
      <c r="BX82" s="221"/>
      <c r="BY82" s="222"/>
      <c r="BZ82" s="218"/>
      <c r="CA82" s="218"/>
      <c r="CC82" s="218"/>
      <c r="CD82" s="218"/>
      <c r="CE82" s="222"/>
      <c r="CG82" s="222"/>
      <c r="CH82" s="217"/>
      <c r="CI82" s="217"/>
      <c r="CJ82" s="223"/>
      <c r="CK82" s="217"/>
      <c r="CL82" s="217"/>
      <c r="CM82" s="222"/>
      <c r="CN82" s="218"/>
      <c r="CO82" s="218"/>
      <c r="CR82" s="221"/>
      <c r="CS82" s="222"/>
      <c r="CT82" s="218"/>
      <c r="CU82" s="218"/>
      <c r="CW82" s="218"/>
      <c r="CX82" s="218"/>
      <c r="CY82" s="204"/>
      <c r="DA82" s="222"/>
      <c r="DB82" s="217"/>
      <c r="DC82" s="217"/>
      <c r="DD82" s="223"/>
      <c r="DE82" s="217"/>
      <c r="DF82" s="217"/>
      <c r="DG82" s="222"/>
      <c r="DH82" s="218"/>
      <c r="DI82" s="218"/>
      <c r="DL82" s="221"/>
      <c r="DM82" s="222"/>
      <c r="DN82" s="218"/>
      <c r="DO82" s="218"/>
      <c r="DQ82" s="218"/>
      <c r="DR82" s="218"/>
      <c r="DS82" s="204"/>
      <c r="DU82" s="222"/>
      <c r="DV82" s="217"/>
      <c r="DW82" s="217"/>
      <c r="DX82" s="223"/>
      <c r="DY82" s="217"/>
      <c r="DZ82" s="217"/>
      <c r="EA82" s="222"/>
      <c r="EC82" s="245"/>
      <c r="EF82" s="221"/>
      <c r="EG82" s="222"/>
      <c r="EH82" s="218"/>
      <c r="EI82" s="218"/>
      <c r="EK82" s="218"/>
      <c r="EL82" s="218"/>
      <c r="EM82" s="204"/>
      <c r="EO82" s="222"/>
      <c r="EP82" s="217"/>
      <c r="EQ82" s="217"/>
      <c r="ER82" s="223"/>
      <c r="ES82" s="217"/>
      <c r="ET82" s="217"/>
      <c r="EU82" s="222"/>
      <c r="EV82" s="218"/>
      <c r="EW82" s="218"/>
      <c r="EY82" s="220"/>
      <c r="EZ82" s="221"/>
      <c r="FA82" s="222"/>
      <c r="FB82" s="218"/>
      <c r="FC82" s="218"/>
      <c r="FE82" s="218"/>
      <c r="FF82" s="218"/>
      <c r="FG82" s="204"/>
      <c r="FI82" s="222"/>
      <c r="FJ82" s="217"/>
      <c r="FK82" s="217"/>
      <c r="FL82" s="223"/>
      <c r="FM82" s="217"/>
      <c r="FN82" s="217"/>
      <c r="FO82" s="222"/>
      <c r="FP82" s="218"/>
      <c r="FQ82" s="218"/>
      <c r="FT82" s="221"/>
      <c r="FU82" s="222"/>
      <c r="FV82" s="218"/>
      <c r="FW82" s="218"/>
      <c r="FY82" s="218"/>
      <c r="FZ82" s="218"/>
      <c r="GA82" s="204"/>
      <c r="GI82" s="230"/>
      <c r="GN82" s="221"/>
      <c r="GU82" s="204"/>
      <c r="HC82" s="230"/>
      <c r="HH82" s="221"/>
      <c r="HO82" s="204"/>
      <c r="HW82" s="230"/>
      <c r="IB82" s="221"/>
      <c r="II82" s="204"/>
      <c r="IQ82" s="230"/>
      <c r="IV82" s="221"/>
    </row>
    <row r="83" spans="1:256" s="216" customFormat="1" ht="13.5" customHeight="1">
      <c r="A83" s="250"/>
      <c r="B83" s="223"/>
      <c r="C83" s="204"/>
      <c r="E83" s="222"/>
      <c r="F83" s="217"/>
      <c r="G83" s="218"/>
      <c r="H83" s="223"/>
      <c r="I83" s="217"/>
      <c r="J83" s="218"/>
      <c r="K83" s="222"/>
      <c r="L83" s="218"/>
      <c r="M83" s="218"/>
      <c r="P83" s="221"/>
      <c r="Q83" s="222"/>
      <c r="R83" s="218"/>
      <c r="S83" s="218"/>
      <c r="U83" s="218"/>
      <c r="V83" s="218"/>
      <c r="W83" s="204"/>
      <c r="Y83" s="222"/>
      <c r="Z83" s="217"/>
      <c r="AA83" s="217"/>
      <c r="AB83" s="223"/>
      <c r="AC83" s="217"/>
      <c r="AD83" s="217"/>
      <c r="AE83" s="222"/>
      <c r="AF83" s="218"/>
      <c r="AG83" s="218"/>
      <c r="AJ83" s="221"/>
      <c r="AK83" s="222"/>
      <c r="AM83" s="218"/>
      <c r="AO83" s="218"/>
      <c r="AP83" s="218"/>
      <c r="AQ83" s="204"/>
      <c r="AS83" s="222"/>
      <c r="AT83" s="217"/>
      <c r="AU83" s="217"/>
      <c r="AV83" s="223"/>
      <c r="AW83" s="217"/>
      <c r="AX83" s="217"/>
      <c r="AY83" s="222"/>
      <c r="AZ83" s="218"/>
      <c r="BA83" s="218"/>
      <c r="BD83" s="221"/>
      <c r="BE83" s="222"/>
      <c r="BF83" s="218"/>
      <c r="BG83" s="218"/>
      <c r="BI83" s="218"/>
      <c r="BJ83" s="218"/>
      <c r="BK83" s="204"/>
      <c r="BM83" s="222"/>
      <c r="BN83" s="217"/>
      <c r="BO83" s="217"/>
      <c r="BP83" s="223"/>
      <c r="BQ83" s="217"/>
      <c r="BR83" s="217"/>
      <c r="BS83" s="249"/>
      <c r="BT83" s="218"/>
      <c r="BU83" s="218"/>
      <c r="BX83" s="221"/>
      <c r="BY83" s="222"/>
      <c r="BZ83" s="218"/>
      <c r="CA83" s="218"/>
      <c r="CC83" s="218"/>
      <c r="CD83" s="218"/>
      <c r="CE83" s="222"/>
      <c r="CG83" s="222"/>
      <c r="CH83" s="217"/>
      <c r="CI83" s="217"/>
      <c r="CJ83" s="223"/>
      <c r="CK83" s="217"/>
      <c r="CL83" s="217"/>
      <c r="CM83" s="222"/>
      <c r="CN83" s="218"/>
      <c r="CO83" s="218"/>
      <c r="CR83" s="221"/>
      <c r="CS83" s="222"/>
      <c r="CT83" s="218"/>
      <c r="CU83" s="218"/>
      <c r="CW83" s="218"/>
      <c r="CX83" s="218"/>
      <c r="CY83" s="204"/>
      <c r="DA83" s="222"/>
      <c r="DB83" s="217"/>
      <c r="DC83" s="217"/>
      <c r="DD83" s="223"/>
      <c r="DE83" s="217"/>
      <c r="DF83" s="217"/>
      <c r="DG83" s="222"/>
      <c r="DH83" s="218"/>
      <c r="DI83" s="218"/>
      <c r="DL83" s="221"/>
      <c r="DM83" s="222"/>
      <c r="DN83" s="218"/>
      <c r="DO83" s="218"/>
      <c r="DQ83" s="218"/>
      <c r="DR83" s="218"/>
      <c r="DS83" s="204"/>
      <c r="DU83" s="222"/>
      <c r="DV83" s="217"/>
      <c r="DW83" s="217"/>
      <c r="DX83" s="223"/>
      <c r="DY83" s="217"/>
      <c r="DZ83" s="217"/>
      <c r="EA83" s="222"/>
      <c r="EC83" s="245"/>
      <c r="EF83" s="221"/>
      <c r="EG83" s="222"/>
      <c r="EH83" s="218"/>
      <c r="EI83" s="218"/>
      <c r="EK83" s="218"/>
      <c r="EL83" s="218"/>
      <c r="EM83" s="204"/>
      <c r="EO83" s="222"/>
      <c r="EP83" s="217"/>
      <c r="EQ83" s="217"/>
      <c r="ER83" s="223"/>
      <c r="ES83" s="217"/>
      <c r="ET83" s="217"/>
      <c r="EU83" s="222"/>
      <c r="EV83" s="218"/>
      <c r="EW83" s="218"/>
      <c r="EY83" s="220"/>
      <c r="EZ83" s="221"/>
      <c r="FA83" s="222"/>
      <c r="FB83" s="218"/>
      <c r="FC83" s="218"/>
      <c r="FE83" s="218"/>
      <c r="FF83" s="218"/>
      <c r="FG83" s="204"/>
      <c r="FI83" s="222"/>
      <c r="FJ83" s="217"/>
      <c r="FK83" s="217"/>
      <c r="FL83" s="223"/>
      <c r="FM83" s="217"/>
      <c r="FN83" s="217"/>
      <c r="FO83" s="222"/>
      <c r="FP83" s="218"/>
      <c r="FQ83" s="218"/>
      <c r="FT83" s="221"/>
      <c r="FU83" s="222"/>
      <c r="FV83" s="218"/>
      <c r="FW83" s="218"/>
      <c r="FY83" s="218"/>
      <c r="FZ83" s="218"/>
      <c r="GA83" s="204"/>
      <c r="GI83" s="230"/>
      <c r="GN83" s="221"/>
      <c r="GU83" s="204"/>
      <c r="HC83" s="230"/>
      <c r="HH83" s="221"/>
      <c r="HO83" s="204"/>
      <c r="HW83" s="230"/>
      <c r="IB83" s="221"/>
      <c r="II83" s="204"/>
      <c r="IQ83" s="230"/>
      <c r="IV83" s="221"/>
    </row>
    <row r="84" spans="1:256" s="216" customFormat="1" ht="13.5" customHeight="1">
      <c r="A84" s="250"/>
      <c r="B84" s="223"/>
      <c r="C84" s="204"/>
      <c r="E84" s="222"/>
      <c r="F84" s="217"/>
      <c r="G84" s="218"/>
      <c r="H84" s="223"/>
      <c r="I84" s="217"/>
      <c r="J84" s="218"/>
      <c r="K84" s="222"/>
      <c r="L84" s="218"/>
      <c r="M84" s="218"/>
      <c r="P84" s="221"/>
      <c r="Q84" s="222"/>
      <c r="R84" s="218"/>
      <c r="S84" s="218"/>
      <c r="U84" s="218"/>
      <c r="V84" s="218"/>
      <c r="W84" s="204"/>
      <c r="Y84" s="222"/>
      <c r="Z84" s="217"/>
      <c r="AA84" s="217"/>
      <c r="AB84" s="223"/>
      <c r="AC84" s="217"/>
      <c r="AD84" s="217"/>
      <c r="AE84" s="222"/>
      <c r="AF84" s="218"/>
      <c r="AG84" s="218"/>
      <c r="AJ84" s="221"/>
      <c r="AK84" s="222"/>
      <c r="AM84" s="218"/>
      <c r="AO84" s="218"/>
      <c r="AP84" s="218"/>
      <c r="AQ84" s="204"/>
      <c r="AS84" s="222"/>
      <c r="AT84" s="217"/>
      <c r="AU84" s="217"/>
      <c r="AV84" s="223"/>
      <c r="AW84" s="217"/>
      <c r="AX84" s="217"/>
      <c r="AY84" s="222"/>
      <c r="AZ84" s="218"/>
      <c r="BA84" s="218"/>
      <c r="BD84" s="221"/>
      <c r="BE84" s="222"/>
      <c r="BF84" s="218"/>
      <c r="BG84" s="218"/>
      <c r="BI84" s="218"/>
      <c r="BJ84" s="218"/>
      <c r="BK84" s="204"/>
      <c r="BM84" s="222"/>
      <c r="BN84" s="217"/>
      <c r="BO84" s="217"/>
      <c r="BP84" s="223"/>
      <c r="BQ84" s="217"/>
      <c r="BR84" s="217"/>
      <c r="BS84" s="249"/>
      <c r="BT84" s="218"/>
      <c r="BU84" s="218"/>
      <c r="BX84" s="221"/>
      <c r="BY84" s="222"/>
      <c r="BZ84" s="218"/>
      <c r="CA84" s="218"/>
      <c r="CC84" s="218"/>
      <c r="CD84" s="218"/>
      <c r="CE84" s="222"/>
      <c r="CG84" s="222"/>
      <c r="CH84" s="217"/>
      <c r="CI84" s="217"/>
      <c r="CJ84" s="223"/>
      <c r="CK84" s="217"/>
      <c r="CL84" s="217"/>
      <c r="CM84" s="222"/>
      <c r="CN84" s="218"/>
      <c r="CO84" s="218"/>
      <c r="CR84" s="221"/>
      <c r="CS84" s="222"/>
      <c r="CT84" s="218"/>
      <c r="CU84" s="218"/>
      <c r="CW84" s="218"/>
      <c r="CX84" s="218"/>
      <c r="CY84" s="204"/>
      <c r="DA84" s="222"/>
      <c r="DB84" s="217"/>
      <c r="DC84" s="217"/>
      <c r="DD84" s="223"/>
      <c r="DE84" s="217"/>
      <c r="DF84" s="217"/>
      <c r="DG84" s="222"/>
      <c r="DH84" s="218"/>
      <c r="DI84" s="218"/>
      <c r="DL84" s="221"/>
      <c r="DM84" s="222"/>
      <c r="DN84" s="218"/>
      <c r="DO84" s="218"/>
      <c r="DQ84" s="218"/>
      <c r="DR84" s="218"/>
      <c r="DS84" s="204"/>
      <c r="DU84" s="222"/>
      <c r="DV84" s="217"/>
      <c r="DW84" s="217"/>
      <c r="DX84" s="223"/>
      <c r="DY84" s="217"/>
      <c r="DZ84" s="217"/>
      <c r="EA84" s="222"/>
      <c r="EC84" s="245"/>
      <c r="EF84" s="221"/>
      <c r="EG84" s="222"/>
      <c r="EH84" s="218"/>
      <c r="EI84" s="218"/>
      <c r="EK84" s="218"/>
      <c r="EL84" s="218"/>
      <c r="EM84" s="204"/>
      <c r="EO84" s="222"/>
      <c r="EP84" s="217"/>
      <c r="EQ84" s="217"/>
      <c r="ER84" s="223"/>
      <c r="ES84" s="217"/>
      <c r="ET84" s="217"/>
      <c r="EU84" s="222"/>
      <c r="EV84" s="218"/>
      <c r="EW84" s="218"/>
      <c r="EY84" s="220"/>
      <c r="EZ84" s="221"/>
      <c r="FA84" s="222"/>
      <c r="FB84" s="218"/>
      <c r="FC84" s="218"/>
      <c r="FE84" s="218"/>
      <c r="FF84" s="218"/>
      <c r="FG84" s="204"/>
      <c r="FI84" s="222"/>
      <c r="FJ84" s="217"/>
      <c r="FK84" s="217"/>
      <c r="FL84" s="223"/>
      <c r="FM84" s="217"/>
      <c r="FN84" s="217"/>
      <c r="FO84" s="222"/>
      <c r="FP84" s="218"/>
      <c r="FQ84" s="218"/>
      <c r="FT84" s="221"/>
      <c r="FU84" s="222"/>
      <c r="FV84" s="218"/>
      <c r="FW84" s="218"/>
      <c r="FY84" s="218"/>
      <c r="FZ84" s="218"/>
      <c r="GA84" s="204"/>
      <c r="GI84" s="230"/>
      <c r="GN84" s="221"/>
      <c r="GU84" s="204"/>
      <c r="HC84" s="230"/>
      <c r="HH84" s="221"/>
      <c r="HO84" s="204"/>
      <c r="HW84" s="230"/>
      <c r="IB84" s="221"/>
      <c r="II84" s="204"/>
      <c r="IQ84" s="230"/>
      <c r="IV84" s="221"/>
    </row>
    <row r="85" spans="1:256" s="216" customFormat="1" ht="13.5" customHeight="1">
      <c r="A85" s="250"/>
      <c r="B85" s="223"/>
      <c r="C85" s="204"/>
      <c r="E85" s="222"/>
      <c r="F85" s="217"/>
      <c r="G85" s="218"/>
      <c r="H85" s="223"/>
      <c r="I85" s="217"/>
      <c r="J85" s="218"/>
      <c r="K85" s="222"/>
      <c r="L85" s="218"/>
      <c r="M85" s="218"/>
      <c r="P85" s="221"/>
      <c r="Q85" s="222"/>
      <c r="R85" s="218"/>
      <c r="S85" s="218"/>
      <c r="U85" s="218"/>
      <c r="V85" s="218"/>
      <c r="W85" s="204"/>
      <c r="Y85" s="222"/>
      <c r="Z85" s="217"/>
      <c r="AA85" s="217"/>
      <c r="AB85" s="223"/>
      <c r="AC85" s="217"/>
      <c r="AD85" s="217"/>
      <c r="AE85" s="222"/>
      <c r="AF85" s="218"/>
      <c r="AG85" s="218"/>
      <c r="AJ85" s="221"/>
      <c r="AK85" s="222"/>
      <c r="AM85" s="218"/>
      <c r="AO85" s="218"/>
      <c r="AP85" s="218"/>
      <c r="AQ85" s="204"/>
      <c r="AS85" s="222"/>
      <c r="AT85" s="217"/>
      <c r="AU85" s="217"/>
      <c r="AV85" s="223"/>
      <c r="AW85" s="217"/>
      <c r="AX85" s="217"/>
      <c r="AY85" s="222"/>
      <c r="AZ85" s="218"/>
      <c r="BA85" s="218"/>
      <c r="BD85" s="221"/>
      <c r="BE85" s="222"/>
      <c r="BF85" s="218"/>
      <c r="BG85" s="218"/>
      <c r="BI85" s="218"/>
      <c r="BJ85" s="218"/>
      <c r="BK85" s="204"/>
      <c r="BM85" s="222"/>
      <c r="BN85" s="217"/>
      <c r="BO85" s="217"/>
      <c r="BP85" s="223"/>
      <c r="BQ85" s="217"/>
      <c r="BR85" s="217"/>
      <c r="BS85" s="249"/>
      <c r="BT85" s="218"/>
      <c r="BU85" s="218"/>
      <c r="BX85" s="221"/>
      <c r="BY85" s="222"/>
      <c r="BZ85" s="218"/>
      <c r="CA85" s="218"/>
      <c r="CC85" s="218"/>
      <c r="CD85" s="218"/>
      <c r="CE85" s="222"/>
      <c r="CG85" s="222"/>
      <c r="CH85" s="217"/>
      <c r="CI85" s="217"/>
      <c r="CJ85" s="223"/>
      <c r="CK85" s="217"/>
      <c r="CL85" s="217"/>
      <c r="CM85" s="222"/>
      <c r="CN85" s="218"/>
      <c r="CO85" s="218"/>
      <c r="CR85" s="221"/>
      <c r="CS85" s="222"/>
      <c r="CT85" s="218"/>
      <c r="CU85" s="218"/>
      <c r="CW85" s="218"/>
      <c r="CX85" s="218"/>
      <c r="CY85" s="204"/>
      <c r="DA85" s="222"/>
      <c r="DB85" s="217"/>
      <c r="DC85" s="217"/>
      <c r="DD85" s="223"/>
      <c r="DE85" s="217"/>
      <c r="DF85" s="217"/>
      <c r="DG85" s="222"/>
      <c r="DH85" s="218"/>
      <c r="DI85" s="218"/>
      <c r="DL85" s="221"/>
      <c r="DM85" s="222"/>
      <c r="DN85" s="218"/>
      <c r="DO85" s="218"/>
      <c r="DQ85" s="218"/>
      <c r="DR85" s="218"/>
      <c r="DS85" s="204"/>
      <c r="DU85" s="222"/>
      <c r="DV85" s="217"/>
      <c r="DW85" s="217"/>
      <c r="DX85" s="223"/>
      <c r="DY85" s="217"/>
      <c r="DZ85" s="217"/>
      <c r="EA85" s="222"/>
      <c r="EC85" s="245"/>
      <c r="EF85" s="221"/>
      <c r="EG85" s="222"/>
      <c r="EH85" s="218"/>
      <c r="EI85" s="218"/>
      <c r="EK85" s="218"/>
      <c r="EL85" s="218"/>
      <c r="EM85" s="204"/>
      <c r="EO85" s="222"/>
      <c r="EP85" s="217"/>
      <c r="EQ85" s="217"/>
      <c r="ER85" s="223"/>
      <c r="ES85" s="217"/>
      <c r="ET85" s="217"/>
      <c r="EU85" s="222"/>
      <c r="EV85" s="218"/>
      <c r="EW85" s="218"/>
      <c r="EY85" s="220"/>
      <c r="EZ85" s="221"/>
      <c r="FA85" s="222"/>
      <c r="FB85" s="218"/>
      <c r="FC85" s="218"/>
      <c r="FE85" s="218"/>
      <c r="FF85" s="218"/>
      <c r="FG85" s="204"/>
      <c r="FI85" s="222"/>
      <c r="FJ85" s="217"/>
      <c r="FK85" s="217"/>
      <c r="FL85" s="223"/>
      <c r="FM85" s="217"/>
      <c r="FN85" s="217"/>
      <c r="FO85" s="222"/>
      <c r="FP85" s="218"/>
      <c r="FQ85" s="218"/>
      <c r="FT85" s="221"/>
      <c r="FU85" s="222"/>
      <c r="FV85" s="218"/>
      <c r="FW85" s="218"/>
      <c r="FY85" s="218"/>
      <c r="FZ85" s="218"/>
      <c r="GA85" s="204"/>
      <c r="GI85" s="230"/>
      <c r="GN85" s="221"/>
      <c r="GU85" s="204"/>
      <c r="HC85" s="230"/>
      <c r="HH85" s="221"/>
      <c r="HO85" s="204"/>
      <c r="HW85" s="230"/>
      <c r="IB85" s="221"/>
      <c r="II85" s="204"/>
      <c r="IQ85" s="230"/>
      <c r="IV85" s="221"/>
    </row>
    <row r="86" spans="1:256" s="216" customFormat="1" ht="13.5" customHeight="1">
      <c r="A86" s="250"/>
      <c r="B86" s="223"/>
      <c r="C86" s="204"/>
      <c r="E86" s="222"/>
      <c r="F86" s="217"/>
      <c r="G86" s="218"/>
      <c r="H86" s="223"/>
      <c r="I86" s="217"/>
      <c r="J86" s="218"/>
      <c r="K86" s="222"/>
      <c r="L86" s="218"/>
      <c r="M86" s="218"/>
      <c r="P86" s="221"/>
      <c r="Q86" s="222"/>
      <c r="R86" s="218"/>
      <c r="S86" s="218"/>
      <c r="U86" s="218"/>
      <c r="V86" s="218"/>
      <c r="W86" s="204"/>
      <c r="Y86" s="222"/>
      <c r="Z86" s="217"/>
      <c r="AA86" s="217"/>
      <c r="AB86" s="223"/>
      <c r="AC86" s="217"/>
      <c r="AD86" s="217"/>
      <c r="AE86" s="222"/>
      <c r="AF86" s="218"/>
      <c r="AG86" s="218"/>
      <c r="AJ86" s="221"/>
      <c r="AK86" s="222"/>
      <c r="AM86" s="218"/>
      <c r="AO86" s="218"/>
      <c r="AP86" s="218"/>
      <c r="AQ86" s="204"/>
      <c r="AS86" s="222"/>
      <c r="AT86" s="217"/>
      <c r="AU86" s="217"/>
      <c r="AV86" s="223"/>
      <c r="AW86" s="217"/>
      <c r="AX86" s="217"/>
      <c r="AY86" s="222"/>
      <c r="AZ86" s="218"/>
      <c r="BA86" s="218"/>
      <c r="BD86" s="221"/>
      <c r="BE86" s="222"/>
      <c r="BF86" s="218"/>
      <c r="BG86" s="218"/>
      <c r="BI86" s="218"/>
      <c r="BJ86" s="218"/>
      <c r="BK86" s="204"/>
      <c r="BM86" s="222"/>
      <c r="BN86" s="217"/>
      <c r="BO86" s="217"/>
      <c r="BP86" s="223"/>
      <c r="BQ86" s="217"/>
      <c r="BR86" s="217"/>
      <c r="BS86" s="249"/>
      <c r="BT86" s="218"/>
      <c r="BU86" s="218"/>
      <c r="BX86" s="221"/>
      <c r="BY86" s="222"/>
      <c r="BZ86" s="218"/>
      <c r="CA86" s="218"/>
      <c r="CC86" s="218"/>
      <c r="CD86" s="218"/>
      <c r="CE86" s="222"/>
      <c r="CG86" s="222"/>
      <c r="CH86" s="217"/>
      <c r="CI86" s="217"/>
      <c r="CJ86" s="223"/>
      <c r="CK86" s="217"/>
      <c r="CL86" s="217"/>
      <c r="CM86" s="222"/>
      <c r="CN86" s="218"/>
      <c r="CO86" s="218"/>
      <c r="CR86" s="221"/>
      <c r="CS86" s="222"/>
      <c r="CT86" s="218"/>
      <c r="CU86" s="218"/>
      <c r="CW86" s="218"/>
      <c r="CX86" s="218"/>
      <c r="CY86" s="204"/>
      <c r="DA86" s="222"/>
      <c r="DB86" s="217"/>
      <c r="DC86" s="217"/>
      <c r="DD86" s="223"/>
      <c r="DE86" s="217"/>
      <c r="DF86" s="217"/>
      <c r="DG86" s="222"/>
      <c r="DH86" s="218"/>
      <c r="DI86" s="218"/>
      <c r="DL86" s="221"/>
      <c r="DM86" s="222"/>
      <c r="DN86" s="218"/>
      <c r="DO86" s="218"/>
      <c r="DQ86" s="218"/>
      <c r="DR86" s="218"/>
      <c r="DS86" s="204"/>
      <c r="DU86" s="222"/>
      <c r="DV86" s="217"/>
      <c r="DW86" s="217"/>
      <c r="DX86" s="223"/>
      <c r="DY86" s="217"/>
      <c r="DZ86" s="217"/>
      <c r="EA86" s="222"/>
      <c r="EC86" s="245"/>
      <c r="EF86" s="221"/>
      <c r="EG86" s="222"/>
      <c r="EH86" s="218"/>
      <c r="EI86" s="218"/>
      <c r="EK86" s="218"/>
      <c r="EL86" s="218"/>
      <c r="EM86" s="204"/>
      <c r="EO86" s="222"/>
      <c r="EP86" s="217"/>
      <c r="EQ86" s="217"/>
      <c r="ER86" s="223"/>
      <c r="ES86" s="217"/>
      <c r="ET86" s="217"/>
      <c r="EU86" s="222"/>
      <c r="EV86" s="218"/>
      <c r="EW86" s="218"/>
      <c r="EY86" s="220"/>
      <c r="EZ86" s="221"/>
      <c r="FA86" s="222"/>
      <c r="FB86" s="218"/>
      <c r="FC86" s="218"/>
      <c r="FE86" s="218"/>
      <c r="FF86" s="218"/>
      <c r="FG86" s="204"/>
      <c r="FI86" s="222"/>
      <c r="FJ86" s="217"/>
      <c r="FK86" s="217"/>
      <c r="FL86" s="223"/>
      <c r="FM86" s="217"/>
      <c r="FN86" s="217"/>
      <c r="FO86" s="222"/>
      <c r="FP86" s="218"/>
      <c r="FQ86" s="218"/>
      <c r="FT86" s="221"/>
      <c r="FU86" s="222"/>
      <c r="FV86" s="218"/>
      <c r="FW86" s="218"/>
      <c r="FY86" s="218"/>
      <c r="FZ86" s="218"/>
      <c r="GA86" s="204"/>
      <c r="GI86" s="230"/>
      <c r="GN86" s="221"/>
      <c r="GU86" s="204"/>
      <c r="HC86" s="230"/>
      <c r="HH86" s="221"/>
      <c r="HO86" s="204"/>
      <c r="HW86" s="230"/>
      <c r="IB86" s="221"/>
      <c r="II86" s="204"/>
      <c r="IQ86" s="230"/>
      <c r="IV86" s="221"/>
    </row>
    <row r="87" spans="1:256" s="216" customFormat="1" ht="13.5" customHeight="1">
      <c r="A87" s="250"/>
      <c r="B87" s="223"/>
      <c r="C87" s="204"/>
      <c r="E87" s="222"/>
      <c r="F87" s="217"/>
      <c r="G87" s="218"/>
      <c r="H87" s="223"/>
      <c r="I87" s="217"/>
      <c r="J87" s="218"/>
      <c r="K87" s="222"/>
      <c r="L87" s="218"/>
      <c r="M87" s="218"/>
      <c r="P87" s="221"/>
      <c r="Q87" s="222"/>
      <c r="R87" s="218"/>
      <c r="S87" s="218"/>
      <c r="U87" s="218"/>
      <c r="V87" s="218"/>
      <c r="W87" s="204"/>
      <c r="Y87" s="222"/>
      <c r="Z87" s="217"/>
      <c r="AA87" s="217"/>
      <c r="AB87" s="223"/>
      <c r="AC87" s="217"/>
      <c r="AD87" s="217"/>
      <c r="AE87" s="222"/>
      <c r="AF87" s="218"/>
      <c r="AG87" s="218"/>
      <c r="AJ87" s="221"/>
      <c r="AK87" s="222"/>
      <c r="AM87" s="218"/>
      <c r="AO87" s="218"/>
      <c r="AP87" s="218"/>
      <c r="AQ87" s="204"/>
      <c r="AS87" s="222"/>
      <c r="AT87" s="217"/>
      <c r="AU87" s="217"/>
      <c r="AV87" s="223"/>
      <c r="AW87" s="217"/>
      <c r="AX87" s="217"/>
      <c r="AY87" s="222"/>
      <c r="AZ87" s="218"/>
      <c r="BA87" s="218"/>
      <c r="BD87" s="221"/>
      <c r="BE87" s="222"/>
      <c r="BF87" s="218"/>
      <c r="BG87" s="218"/>
      <c r="BI87" s="218"/>
      <c r="BJ87" s="218"/>
      <c r="BK87" s="204"/>
      <c r="BM87" s="222"/>
      <c r="BN87" s="217"/>
      <c r="BO87" s="217"/>
      <c r="BP87" s="223"/>
      <c r="BQ87" s="217"/>
      <c r="BR87" s="217"/>
      <c r="BS87" s="249"/>
      <c r="BT87" s="218"/>
      <c r="BU87" s="218"/>
      <c r="BX87" s="221"/>
      <c r="BY87" s="222"/>
      <c r="BZ87" s="218"/>
      <c r="CA87" s="218"/>
      <c r="CC87" s="218"/>
      <c r="CD87" s="218"/>
      <c r="CE87" s="222"/>
      <c r="CG87" s="222"/>
      <c r="CH87" s="217"/>
      <c r="CI87" s="217"/>
      <c r="CJ87" s="223"/>
      <c r="CK87" s="217"/>
      <c r="CL87" s="217"/>
      <c r="CM87" s="222"/>
      <c r="CN87" s="218"/>
      <c r="CO87" s="218"/>
      <c r="CR87" s="221"/>
      <c r="CS87" s="222"/>
      <c r="CT87" s="218"/>
      <c r="CU87" s="218"/>
      <c r="CW87" s="218"/>
      <c r="CX87" s="218"/>
      <c r="CY87" s="204"/>
      <c r="DA87" s="222"/>
      <c r="DB87" s="217"/>
      <c r="DC87" s="217"/>
      <c r="DD87" s="223"/>
      <c r="DE87" s="217"/>
      <c r="DF87" s="217"/>
      <c r="DG87" s="222"/>
      <c r="DH87" s="218"/>
      <c r="DI87" s="218"/>
      <c r="DL87" s="221"/>
      <c r="DM87" s="222"/>
      <c r="DN87" s="218"/>
      <c r="DO87" s="218"/>
      <c r="DQ87" s="218"/>
      <c r="DR87" s="218"/>
      <c r="DS87" s="204"/>
      <c r="DU87" s="222"/>
      <c r="DV87" s="217"/>
      <c r="DW87" s="217"/>
      <c r="DX87" s="223"/>
      <c r="DY87" s="217"/>
      <c r="DZ87" s="217"/>
      <c r="EA87" s="222"/>
      <c r="EC87" s="245"/>
      <c r="EF87" s="221"/>
      <c r="EG87" s="222"/>
      <c r="EH87" s="218"/>
      <c r="EI87" s="218"/>
      <c r="EK87" s="218"/>
      <c r="EL87" s="218"/>
      <c r="EM87" s="204"/>
      <c r="EO87" s="222"/>
      <c r="EP87" s="217"/>
      <c r="EQ87" s="217"/>
      <c r="ER87" s="223"/>
      <c r="ES87" s="217"/>
      <c r="ET87" s="217"/>
      <c r="EU87" s="222"/>
      <c r="EV87" s="218"/>
      <c r="EW87" s="218"/>
      <c r="EY87" s="220"/>
      <c r="EZ87" s="221"/>
      <c r="FA87" s="222"/>
      <c r="FB87" s="218"/>
      <c r="FC87" s="218"/>
      <c r="FE87" s="218"/>
      <c r="FF87" s="218"/>
      <c r="FG87" s="204"/>
      <c r="FI87" s="222"/>
      <c r="FJ87" s="217"/>
      <c r="FK87" s="217"/>
      <c r="FL87" s="223"/>
      <c r="FM87" s="217"/>
      <c r="FN87" s="217"/>
      <c r="FO87" s="222"/>
      <c r="FP87" s="218"/>
      <c r="FQ87" s="218"/>
      <c r="FT87" s="221"/>
      <c r="FU87" s="222"/>
      <c r="FV87" s="218"/>
      <c r="FW87" s="218"/>
      <c r="FY87" s="218"/>
      <c r="FZ87" s="218"/>
      <c r="GA87" s="204"/>
      <c r="GI87" s="230"/>
      <c r="GN87" s="221"/>
      <c r="GU87" s="204"/>
      <c r="HC87" s="230"/>
      <c r="HH87" s="221"/>
      <c r="HO87" s="204"/>
      <c r="HW87" s="230"/>
      <c r="IB87" s="221"/>
      <c r="II87" s="204"/>
      <c r="IQ87" s="230"/>
      <c r="IV87" s="221"/>
    </row>
    <row r="88" spans="1:256" s="216" customFormat="1" ht="13.5" customHeight="1">
      <c r="A88" s="250"/>
      <c r="B88" s="223"/>
      <c r="C88" s="204"/>
      <c r="E88" s="222"/>
      <c r="F88" s="217"/>
      <c r="G88" s="218"/>
      <c r="H88" s="223"/>
      <c r="I88" s="217"/>
      <c r="J88" s="218"/>
      <c r="K88" s="222"/>
      <c r="L88" s="218"/>
      <c r="M88" s="218"/>
      <c r="P88" s="221"/>
      <c r="Q88" s="222"/>
      <c r="R88" s="218"/>
      <c r="S88" s="218"/>
      <c r="U88" s="218"/>
      <c r="V88" s="218"/>
      <c r="W88" s="204"/>
      <c r="Y88" s="222"/>
      <c r="Z88" s="217"/>
      <c r="AA88" s="217"/>
      <c r="AB88" s="223"/>
      <c r="AC88" s="217"/>
      <c r="AD88" s="217"/>
      <c r="AE88" s="222"/>
      <c r="AF88" s="218"/>
      <c r="AG88" s="218"/>
      <c r="AJ88" s="221"/>
      <c r="AK88" s="222"/>
      <c r="AM88" s="218"/>
      <c r="AO88" s="218"/>
      <c r="AP88" s="218"/>
      <c r="AQ88" s="204"/>
      <c r="AS88" s="222"/>
      <c r="AT88" s="217"/>
      <c r="AU88" s="217"/>
      <c r="AV88" s="223"/>
      <c r="AW88" s="217"/>
      <c r="AX88" s="217"/>
      <c r="AY88" s="222"/>
      <c r="AZ88" s="218"/>
      <c r="BA88" s="218"/>
      <c r="BD88" s="221"/>
      <c r="BE88" s="222"/>
      <c r="BF88" s="218"/>
      <c r="BG88" s="218"/>
      <c r="BI88" s="218"/>
      <c r="BJ88" s="218"/>
      <c r="BK88" s="204"/>
      <c r="BM88" s="222"/>
      <c r="BN88" s="217"/>
      <c r="BO88" s="217"/>
      <c r="BP88" s="223"/>
      <c r="BQ88" s="217"/>
      <c r="BR88" s="217"/>
      <c r="BS88" s="249"/>
      <c r="BT88" s="218"/>
      <c r="BU88" s="218"/>
      <c r="BX88" s="221"/>
      <c r="BY88" s="222"/>
      <c r="BZ88" s="218"/>
      <c r="CA88" s="218"/>
      <c r="CC88" s="218"/>
      <c r="CD88" s="218"/>
      <c r="CE88" s="222"/>
      <c r="CG88" s="222"/>
      <c r="CH88" s="217"/>
      <c r="CI88" s="217"/>
      <c r="CJ88" s="223"/>
      <c r="CK88" s="217"/>
      <c r="CL88" s="217"/>
      <c r="CM88" s="222"/>
      <c r="CN88" s="218"/>
      <c r="CO88" s="218"/>
      <c r="CR88" s="221"/>
      <c r="CS88" s="222"/>
      <c r="CT88" s="218"/>
      <c r="CU88" s="218"/>
      <c r="CW88" s="218"/>
      <c r="CX88" s="218"/>
      <c r="CY88" s="204"/>
      <c r="DA88" s="222"/>
      <c r="DB88" s="217"/>
      <c r="DC88" s="217"/>
      <c r="DD88" s="223"/>
      <c r="DE88" s="217"/>
      <c r="DF88" s="217"/>
      <c r="DG88" s="222"/>
      <c r="DH88" s="218"/>
      <c r="DI88" s="218"/>
      <c r="DL88" s="221"/>
      <c r="DM88" s="222"/>
      <c r="DN88" s="218"/>
      <c r="DO88" s="218"/>
      <c r="DQ88" s="218"/>
      <c r="DR88" s="218"/>
      <c r="DS88" s="204"/>
      <c r="DU88" s="222"/>
      <c r="DV88" s="217"/>
      <c r="DW88" s="217"/>
      <c r="DX88" s="223"/>
      <c r="DY88" s="217"/>
      <c r="DZ88" s="217"/>
      <c r="EA88" s="222"/>
      <c r="EC88" s="245"/>
      <c r="EF88" s="221"/>
      <c r="EG88" s="222"/>
      <c r="EH88" s="218"/>
      <c r="EI88" s="218"/>
      <c r="EK88" s="218"/>
      <c r="EL88" s="218"/>
      <c r="EM88" s="204"/>
      <c r="EO88" s="222"/>
      <c r="EP88" s="217"/>
      <c r="EQ88" s="217"/>
      <c r="ER88" s="223"/>
      <c r="ES88" s="217"/>
      <c r="ET88" s="217"/>
      <c r="EU88" s="222"/>
      <c r="EV88" s="218"/>
      <c r="EW88" s="218"/>
      <c r="EY88" s="220"/>
      <c r="EZ88" s="221"/>
      <c r="FA88" s="222"/>
      <c r="FB88" s="218"/>
      <c r="FC88" s="218"/>
      <c r="FE88" s="218"/>
      <c r="FF88" s="218"/>
      <c r="FG88" s="204"/>
      <c r="FI88" s="222"/>
      <c r="FJ88" s="217"/>
      <c r="FK88" s="217"/>
      <c r="FL88" s="223"/>
      <c r="FM88" s="217"/>
      <c r="FN88" s="217"/>
      <c r="FO88" s="222"/>
      <c r="FP88" s="218"/>
      <c r="FQ88" s="218"/>
      <c r="FT88" s="221"/>
      <c r="FU88" s="222"/>
      <c r="FV88" s="218"/>
      <c r="FW88" s="218"/>
      <c r="FY88" s="218"/>
      <c r="FZ88" s="218"/>
      <c r="GA88" s="204"/>
      <c r="GI88" s="230"/>
      <c r="GN88" s="221"/>
      <c r="GU88" s="204"/>
      <c r="HC88" s="230"/>
      <c r="HH88" s="221"/>
      <c r="HO88" s="204"/>
      <c r="HW88" s="230"/>
      <c r="IB88" s="221"/>
      <c r="II88" s="204"/>
      <c r="IQ88" s="230"/>
      <c r="IV88" s="221"/>
    </row>
    <row r="89" spans="1:256" s="216" customFormat="1" ht="13.5" customHeight="1">
      <c r="A89" s="250"/>
      <c r="B89" s="223"/>
      <c r="C89" s="204"/>
      <c r="E89" s="222"/>
      <c r="F89" s="217"/>
      <c r="G89" s="218"/>
      <c r="H89" s="223"/>
      <c r="I89" s="217"/>
      <c r="J89" s="218"/>
      <c r="K89" s="222"/>
      <c r="L89" s="218"/>
      <c r="M89" s="218"/>
      <c r="P89" s="221"/>
      <c r="Q89" s="222"/>
      <c r="R89" s="218"/>
      <c r="S89" s="218"/>
      <c r="U89" s="218"/>
      <c r="V89" s="218"/>
      <c r="W89" s="204"/>
      <c r="Y89" s="222"/>
      <c r="Z89" s="217"/>
      <c r="AA89" s="217"/>
      <c r="AB89" s="223"/>
      <c r="AC89" s="217"/>
      <c r="AD89" s="217"/>
      <c r="AE89" s="222"/>
      <c r="AF89" s="218"/>
      <c r="AG89" s="218"/>
      <c r="AJ89" s="221"/>
      <c r="AK89" s="222"/>
      <c r="AM89" s="218"/>
      <c r="AO89" s="218"/>
      <c r="AP89" s="218"/>
      <c r="AQ89" s="204"/>
      <c r="AS89" s="222"/>
      <c r="AT89" s="217"/>
      <c r="AU89" s="217"/>
      <c r="AV89" s="223"/>
      <c r="AW89" s="217"/>
      <c r="AX89" s="217"/>
      <c r="AY89" s="222"/>
      <c r="AZ89" s="218"/>
      <c r="BA89" s="218"/>
      <c r="BD89" s="221"/>
      <c r="BE89" s="222"/>
      <c r="BF89" s="218"/>
      <c r="BG89" s="218"/>
      <c r="BI89" s="218"/>
      <c r="BJ89" s="218"/>
      <c r="BK89" s="204"/>
      <c r="BM89" s="222"/>
      <c r="BN89" s="217"/>
      <c r="BO89" s="217"/>
      <c r="BP89" s="223"/>
      <c r="BQ89" s="217"/>
      <c r="BR89" s="217"/>
      <c r="BS89" s="249"/>
      <c r="BT89" s="218"/>
      <c r="BU89" s="218"/>
      <c r="BX89" s="221"/>
      <c r="BY89" s="222"/>
      <c r="BZ89" s="218"/>
      <c r="CA89" s="218"/>
      <c r="CC89" s="218"/>
      <c r="CD89" s="218"/>
      <c r="CE89" s="222"/>
      <c r="CG89" s="222"/>
      <c r="CH89" s="217"/>
      <c r="CI89" s="217"/>
      <c r="CJ89" s="223"/>
      <c r="CK89" s="217"/>
      <c r="CL89" s="217"/>
      <c r="CM89" s="222"/>
      <c r="CN89" s="218"/>
      <c r="CO89" s="218"/>
      <c r="CR89" s="221"/>
      <c r="CS89" s="222"/>
      <c r="CT89" s="218"/>
      <c r="CU89" s="218"/>
      <c r="CW89" s="218"/>
      <c r="CX89" s="218"/>
      <c r="CY89" s="204"/>
      <c r="DA89" s="222"/>
      <c r="DB89" s="217"/>
      <c r="DC89" s="217"/>
      <c r="DD89" s="223"/>
      <c r="DE89" s="217"/>
      <c r="DF89" s="217"/>
      <c r="DG89" s="222"/>
      <c r="DH89" s="218"/>
      <c r="DI89" s="218"/>
      <c r="DL89" s="221"/>
      <c r="DM89" s="222"/>
      <c r="DN89" s="218"/>
      <c r="DO89" s="218"/>
      <c r="DQ89" s="218"/>
      <c r="DR89" s="218"/>
      <c r="DS89" s="204"/>
      <c r="DU89" s="222"/>
      <c r="DV89" s="217"/>
      <c r="DW89" s="217"/>
      <c r="DX89" s="223"/>
      <c r="DY89" s="217"/>
      <c r="DZ89" s="217"/>
      <c r="EA89" s="222"/>
      <c r="EC89" s="245"/>
      <c r="EF89" s="221"/>
      <c r="EG89" s="222"/>
      <c r="EH89" s="218"/>
      <c r="EI89" s="218"/>
      <c r="EK89" s="218"/>
      <c r="EL89" s="218"/>
      <c r="EM89" s="204"/>
      <c r="EO89" s="222"/>
      <c r="EP89" s="217"/>
      <c r="EQ89" s="217"/>
      <c r="ER89" s="223"/>
      <c r="ES89" s="217"/>
      <c r="ET89" s="217"/>
      <c r="EU89" s="222"/>
      <c r="EV89" s="218"/>
      <c r="EW89" s="218"/>
      <c r="EY89" s="220"/>
      <c r="EZ89" s="221"/>
      <c r="FA89" s="222"/>
      <c r="FB89" s="218"/>
      <c r="FC89" s="218"/>
      <c r="FE89" s="218"/>
      <c r="FF89" s="218"/>
      <c r="FG89" s="204"/>
      <c r="FI89" s="222"/>
      <c r="FJ89" s="217"/>
      <c r="FK89" s="217"/>
      <c r="FL89" s="223"/>
      <c r="FM89" s="217"/>
      <c r="FN89" s="217"/>
      <c r="FO89" s="222"/>
      <c r="FP89" s="218"/>
      <c r="FQ89" s="218"/>
      <c r="FT89" s="221"/>
      <c r="FU89" s="222"/>
      <c r="FV89" s="218"/>
      <c r="FW89" s="218"/>
      <c r="FY89" s="218"/>
      <c r="FZ89" s="218"/>
      <c r="GA89" s="204"/>
      <c r="GI89" s="230"/>
      <c r="GN89" s="221"/>
      <c r="GU89" s="204"/>
      <c r="HC89" s="230"/>
      <c r="HH89" s="221"/>
      <c r="HO89" s="204"/>
      <c r="HW89" s="230"/>
      <c r="IB89" s="221"/>
      <c r="II89" s="204"/>
      <c r="IQ89" s="230"/>
      <c r="IV89" s="221"/>
    </row>
    <row r="90" spans="1:256" s="216" customFormat="1" ht="13.5" customHeight="1">
      <c r="A90" s="250"/>
      <c r="B90" s="223"/>
      <c r="C90" s="204"/>
      <c r="E90" s="222"/>
      <c r="F90" s="217"/>
      <c r="G90" s="218"/>
      <c r="H90" s="223"/>
      <c r="I90" s="217"/>
      <c r="J90" s="218"/>
      <c r="K90" s="222"/>
      <c r="L90" s="218"/>
      <c r="M90" s="218"/>
      <c r="P90" s="221"/>
      <c r="Q90" s="222"/>
      <c r="R90" s="218"/>
      <c r="S90" s="218"/>
      <c r="U90" s="218"/>
      <c r="V90" s="218"/>
      <c r="W90" s="204"/>
      <c r="Y90" s="222"/>
      <c r="Z90" s="217"/>
      <c r="AA90" s="217"/>
      <c r="AB90" s="223"/>
      <c r="AC90" s="217"/>
      <c r="AD90" s="217"/>
      <c r="AE90" s="222"/>
      <c r="AF90" s="218"/>
      <c r="AG90" s="218"/>
      <c r="AJ90" s="221"/>
      <c r="AK90" s="222"/>
      <c r="AM90" s="218"/>
      <c r="AO90" s="218"/>
      <c r="AP90" s="218"/>
      <c r="AQ90" s="204"/>
      <c r="AS90" s="222"/>
      <c r="AT90" s="217"/>
      <c r="AU90" s="217"/>
      <c r="AV90" s="223"/>
      <c r="AW90" s="217"/>
      <c r="AX90" s="217"/>
      <c r="AY90" s="222"/>
      <c r="AZ90" s="218"/>
      <c r="BA90" s="218"/>
      <c r="BD90" s="221"/>
      <c r="BE90" s="222"/>
      <c r="BF90" s="218"/>
      <c r="BG90" s="218"/>
      <c r="BI90" s="218"/>
      <c r="BJ90" s="218"/>
      <c r="BK90" s="204"/>
      <c r="BM90" s="222"/>
      <c r="BN90" s="217"/>
      <c r="BO90" s="217"/>
      <c r="BP90" s="223"/>
      <c r="BQ90" s="217"/>
      <c r="BR90" s="217"/>
      <c r="BS90" s="249"/>
      <c r="BT90" s="218"/>
      <c r="BU90" s="218"/>
      <c r="BX90" s="221"/>
      <c r="BY90" s="222"/>
      <c r="BZ90" s="218"/>
      <c r="CA90" s="218"/>
      <c r="CC90" s="218"/>
      <c r="CD90" s="218"/>
      <c r="CE90" s="222"/>
      <c r="CG90" s="222"/>
      <c r="CH90" s="217"/>
      <c r="CI90" s="217"/>
      <c r="CJ90" s="223"/>
      <c r="CK90" s="217"/>
      <c r="CL90" s="217"/>
      <c r="CM90" s="222"/>
      <c r="CN90" s="218"/>
      <c r="CO90" s="218"/>
      <c r="CR90" s="221"/>
      <c r="CS90" s="222"/>
      <c r="CT90" s="218"/>
      <c r="CU90" s="218"/>
      <c r="CW90" s="218"/>
      <c r="CX90" s="218"/>
      <c r="CY90" s="204"/>
      <c r="DA90" s="222"/>
      <c r="DB90" s="217"/>
      <c r="DC90" s="217"/>
      <c r="DD90" s="223"/>
      <c r="DE90" s="217"/>
      <c r="DF90" s="217"/>
      <c r="DG90" s="222"/>
      <c r="DH90" s="218"/>
      <c r="DI90" s="218"/>
      <c r="DL90" s="221"/>
      <c r="DM90" s="222"/>
      <c r="DN90" s="218"/>
      <c r="DO90" s="218"/>
      <c r="DQ90" s="218"/>
      <c r="DR90" s="218"/>
      <c r="DS90" s="204"/>
      <c r="DU90" s="222"/>
      <c r="DV90" s="217"/>
      <c r="DW90" s="217"/>
      <c r="DX90" s="223"/>
      <c r="DY90" s="217"/>
      <c r="DZ90" s="217"/>
      <c r="EA90" s="222"/>
      <c r="EC90" s="245"/>
      <c r="EF90" s="221"/>
      <c r="EG90" s="222"/>
      <c r="EH90" s="218"/>
      <c r="EI90" s="218"/>
      <c r="EK90" s="218"/>
      <c r="EL90" s="218"/>
      <c r="EM90" s="204"/>
      <c r="EO90" s="222"/>
      <c r="EP90" s="217"/>
      <c r="EQ90" s="217"/>
      <c r="ER90" s="223"/>
      <c r="ES90" s="217"/>
      <c r="ET90" s="217"/>
      <c r="EU90" s="222"/>
      <c r="EV90" s="218"/>
      <c r="EW90" s="218"/>
      <c r="EY90" s="220"/>
      <c r="EZ90" s="221"/>
      <c r="FA90" s="222"/>
      <c r="FB90" s="218"/>
      <c r="FC90" s="218"/>
      <c r="FE90" s="218"/>
      <c r="FF90" s="218"/>
      <c r="FG90" s="204"/>
      <c r="FI90" s="222"/>
      <c r="FJ90" s="217"/>
      <c r="FK90" s="217"/>
      <c r="FL90" s="223"/>
      <c r="FM90" s="217"/>
      <c r="FN90" s="217"/>
      <c r="FO90" s="222"/>
      <c r="FP90" s="218"/>
      <c r="FQ90" s="218"/>
      <c r="FT90" s="221"/>
      <c r="FU90" s="222"/>
      <c r="FV90" s="218"/>
      <c r="FW90" s="218"/>
      <c r="FY90" s="218"/>
      <c r="FZ90" s="218"/>
      <c r="GA90" s="204"/>
      <c r="GI90" s="230"/>
      <c r="GN90" s="221"/>
      <c r="GU90" s="204"/>
      <c r="HC90" s="230"/>
      <c r="HH90" s="221"/>
      <c r="HO90" s="204"/>
      <c r="HW90" s="230"/>
      <c r="IB90" s="221"/>
      <c r="II90" s="204"/>
      <c r="IQ90" s="230"/>
      <c r="IV90" s="221"/>
    </row>
    <row r="91" spans="1:256" s="223" customFormat="1" ht="13.5" customHeight="1">
      <c r="A91" s="250"/>
      <c r="C91" s="204"/>
      <c r="D91" s="216"/>
      <c r="E91" s="222"/>
      <c r="F91" s="217"/>
      <c r="G91" s="218"/>
      <c r="I91" s="217"/>
      <c r="J91" s="218"/>
      <c r="K91" s="222"/>
      <c r="L91" s="218"/>
      <c r="M91" s="218"/>
      <c r="N91" s="216"/>
      <c r="O91" s="216"/>
      <c r="P91" s="221"/>
      <c r="Q91" s="222"/>
      <c r="R91" s="218"/>
      <c r="S91" s="218"/>
      <c r="T91" s="216"/>
      <c r="U91" s="218"/>
      <c r="V91" s="218"/>
      <c r="W91" s="204"/>
      <c r="X91" s="216"/>
      <c r="Y91" s="222"/>
      <c r="Z91" s="217"/>
      <c r="AA91" s="217"/>
      <c r="AC91" s="217"/>
      <c r="AD91" s="217"/>
      <c r="AE91" s="222"/>
      <c r="AF91" s="218"/>
      <c r="AG91" s="218"/>
      <c r="AH91" s="216"/>
      <c r="AI91" s="216"/>
      <c r="AJ91" s="221"/>
      <c r="AK91" s="222"/>
      <c r="AL91" s="216"/>
      <c r="AM91" s="218"/>
      <c r="AN91" s="216"/>
      <c r="AO91" s="218"/>
      <c r="AP91" s="218"/>
      <c r="AQ91" s="204"/>
      <c r="AR91" s="216"/>
      <c r="AS91" s="222"/>
      <c r="AT91" s="217"/>
      <c r="AU91" s="217"/>
      <c r="AW91" s="217"/>
      <c r="AX91" s="217"/>
      <c r="AY91" s="222"/>
      <c r="AZ91" s="218"/>
      <c r="BA91" s="218"/>
      <c r="BB91" s="216"/>
      <c r="BC91" s="216"/>
      <c r="BD91" s="221"/>
      <c r="BE91" s="222"/>
      <c r="BF91" s="218"/>
      <c r="BG91" s="218"/>
      <c r="BH91" s="216"/>
      <c r="BI91" s="218"/>
      <c r="BJ91" s="218"/>
      <c r="BK91" s="204"/>
      <c r="BL91" s="216"/>
      <c r="BM91" s="222"/>
      <c r="BN91" s="217"/>
      <c r="BO91" s="217"/>
      <c r="BQ91" s="217"/>
      <c r="BR91" s="217"/>
      <c r="BS91" s="249"/>
      <c r="BT91" s="218"/>
      <c r="BU91" s="218"/>
      <c r="BV91" s="216"/>
      <c r="BW91" s="216"/>
      <c r="BX91" s="221"/>
      <c r="BY91" s="222"/>
      <c r="BZ91" s="218"/>
      <c r="CA91" s="218"/>
      <c r="CB91" s="216"/>
      <c r="CC91" s="218"/>
      <c r="CD91" s="218"/>
      <c r="CE91" s="222"/>
      <c r="CF91" s="216"/>
      <c r="CG91" s="222"/>
      <c r="CH91" s="217"/>
      <c r="CI91" s="217"/>
      <c r="CK91" s="217"/>
      <c r="CL91" s="217"/>
      <c r="CM91" s="222"/>
      <c r="CN91" s="218"/>
      <c r="CO91" s="218"/>
      <c r="CP91" s="216"/>
      <c r="CQ91" s="216"/>
      <c r="CR91" s="221"/>
      <c r="CS91" s="222"/>
      <c r="CT91" s="218"/>
      <c r="CU91" s="218"/>
      <c r="CV91" s="216"/>
      <c r="CW91" s="218"/>
      <c r="CX91" s="218"/>
      <c r="CY91" s="204"/>
      <c r="CZ91" s="216"/>
      <c r="DA91" s="222"/>
      <c r="DB91" s="217"/>
      <c r="DC91" s="217"/>
      <c r="DE91" s="217"/>
      <c r="DF91" s="217"/>
      <c r="DG91" s="222"/>
      <c r="DH91" s="218"/>
      <c r="DI91" s="218"/>
      <c r="DJ91" s="216"/>
      <c r="DK91" s="216"/>
      <c r="DL91" s="221"/>
      <c r="DM91" s="222"/>
      <c r="DN91" s="218"/>
      <c r="DO91" s="218"/>
      <c r="DP91" s="216"/>
      <c r="DQ91" s="218"/>
      <c r="DR91" s="218"/>
      <c r="DS91" s="204"/>
      <c r="DT91" s="216"/>
      <c r="DU91" s="222"/>
      <c r="DV91" s="217"/>
      <c r="DW91" s="217"/>
      <c r="DY91" s="217"/>
      <c r="DZ91" s="217"/>
      <c r="EA91" s="222"/>
      <c r="EB91" s="216"/>
      <c r="EC91" s="245"/>
      <c r="ED91" s="216"/>
      <c r="EE91" s="216"/>
      <c r="EF91" s="221"/>
      <c r="EG91" s="222"/>
      <c r="EH91" s="218"/>
      <c r="EI91" s="218"/>
      <c r="EJ91" s="216"/>
      <c r="EK91" s="218"/>
      <c r="EL91" s="218"/>
      <c r="EM91" s="204"/>
      <c r="EN91" s="216"/>
      <c r="EO91" s="222"/>
      <c r="EP91" s="217"/>
      <c r="EQ91" s="217"/>
      <c r="ES91" s="217"/>
      <c r="ET91" s="217"/>
      <c r="EU91" s="222"/>
      <c r="EV91" s="218"/>
      <c r="EW91" s="218"/>
      <c r="EX91" s="216"/>
      <c r="EY91" s="220"/>
      <c r="EZ91" s="221"/>
      <c r="FA91" s="222"/>
      <c r="FB91" s="218"/>
      <c r="FC91" s="218"/>
      <c r="FD91" s="216"/>
      <c r="FE91" s="218"/>
      <c r="FF91" s="218"/>
      <c r="FG91" s="204"/>
      <c r="FH91" s="216"/>
      <c r="FI91" s="222"/>
      <c r="FJ91" s="217"/>
      <c r="FK91" s="217"/>
      <c r="FM91" s="217"/>
      <c r="FN91" s="217"/>
      <c r="FO91" s="222"/>
      <c r="FP91" s="218"/>
      <c r="FQ91" s="218"/>
      <c r="FR91" s="216"/>
      <c r="FS91" s="216"/>
      <c r="FT91" s="221"/>
      <c r="FU91" s="222"/>
      <c r="FV91" s="218"/>
      <c r="FW91" s="218"/>
      <c r="FX91" s="216"/>
      <c r="FY91" s="218"/>
      <c r="FZ91" s="218"/>
      <c r="GA91" s="241"/>
      <c r="GI91" s="207"/>
      <c r="GN91" s="236"/>
      <c r="GU91" s="241"/>
      <c r="HC91" s="207"/>
      <c r="HH91" s="236"/>
      <c r="HO91" s="241"/>
      <c r="HW91" s="207"/>
      <c r="IB91" s="236"/>
      <c r="II91" s="241"/>
      <c r="IQ91" s="207"/>
      <c r="IV91" s="236"/>
    </row>
    <row r="92" spans="1:256" s="223" customFormat="1" ht="13.5" customHeight="1">
      <c r="A92" s="250"/>
      <c r="C92" s="204"/>
      <c r="D92" s="216"/>
      <c r="E92" s="222"/>
      <c r="F92" s="217"/>
      <c r="G92" s="218"/>
      <c r="I92" s="217"/>
      <c r="J92" s="218"/>
      <c r="K92" s="222"/>
      <c r="L92" s="218"/>
      <c r="M92" s="218"/>
      <c r="N92" s="216"/>
      <c r="O92" s="216"/>
      <c r="P92" s="221"/>
      <c r="Q92" s="222"/>
      <c r="R92" s="218"/>
      <c r="S92" s="218"/>
      <c r="T92" s="216"/>
      <c r="U92" s="218"/>
      <c r="V92" s="218"/>
      <c r="W92" s="204"/>
      <c r="X92" s="216"/>
      <c r="Y92" s="222"/>
      <c r="Z92" s="217"/>
      <c r="AA92" s="217"/>
      <c r="AC92" s="217"/>
      <c r="AD92" s="217"/>
      <c r="AE92" s="222"/>
      <c r="AF92" s="218"/>
      <c r="AG92" s="218"/>
      <c r="AH92" s="216"/>
      <c r="AI92" s="216"/>
      <c r="AJ92" s="221"/>
      <c r="AK92" s="222"/>
      <c r="AL92" s="216"/>
      <c r="AM92" s="218"/>
      <c r="AN92" s="216"/>
      <c r="AO92" s="218"/>
      <c r="AP92" s="218"/>
      <c r="AQ92" s="204"/>
      <c r="AR92" s="216"/>
      <c r="AS92" s="222"/>
      <c r="AT92" s="217"/>
      <c r="AU92" s="217"/>
      <c r="AW92" s="217"/>
      <c r="AX92" s="217"/>
      <c r="AY92" s="222"/>
      <c r="AZ92" s="218"/>
      <c r="BA92" s="218"/>
      <c r="BB92" s="216"/>
      <c r="BC92" s="216"/>
      <c r="BD92" s="221"/>
      <c r="BE92" s="222"/>
      <c r="BF92" s="218"/>
      <c r="BG92" s="218"/>
      <c r="BH92" s="216"/>
      <c r="BI92" s="218"/>
      <c r="BJ92" s="218"/>
      <c r="BK92" s="204"/>
      <c r="BL92" s="216"/>
      <c r="BM92" s="222"/>
      <c r="BN92" s="217"/>
      <c r="BO92" s="217"/>
      <c r="BQ92" s="217"/>
      <c r="BR92" s="217"/>
      <c r="BS92" s="249"/>
      <c r="BT92" s="218"/>
      <c r="BU92" s="218"/>
      <c r="BV92" s="216"/>
      <c r="BW92" s="216"/>
      <c r="BX92" s="221"/>
      <c r="BY92" s="222"/>
      <c r="BZ92" s="218"/>
      <c r="CA92" s="218"/>
      <c r="CB92" s="216"/>
      <c r="CC92" s="218"/>
      <c r="CD92" s="218"/>
      <c r="CE92" s="222"/>
      <c r="CF92" s="216"/>
      <c r="CG92" s="222"/>
      <c r="CH92" s="217"/>
      <c r="CI92" s="217"/>
      <c r="CK92" s="217"/>
      <c r="CL92" s="217"/>
      <c r="CM92" s="222"/>
      <c r="CN92" s="218"/>
      <c r="CO92" s="218"/>
      <c r="CP92" s="216"/>
      <c r="CQ92" s="216"/>
      <c r="CR92" s="221"/>
      <c r="CS92" s="222"/>
      <c r="CT92" s="218"/>
      <c r="CU92" s="218"/>
      <c r="CV92" s="216"/>
      <c r="CW92" s="218"/>
      <c r="CX92" s="218"/>
      <c r="CY92" s="204"/>
      <c r="CZ92" s="216"/>
      <c r="DA92" s="222"/>
      <c r="DB92" s="217"/>
      <c r="DC92" s="217"/>
      <c r="DE92" s="217"/>
      <c r="DF92" s="217"/>
      <c r="DG92" s="222"/>
      <c r="DH92" s="218"/>
      <c r="DI92" s="218"/>
      <c r="DJ92" s="216"/>
      <c r="DK92" s="216"/>
      <c r="DL92" s="221"/>
      <c r="DM92" s="222"/>
      <c r="DN92" s="218"/>
      <c r="DO92" s="218"/>
      <c r="DP92" s="216"/>
      <c r="DQ92" s="218"/>
      <c r="DR92" s="218"/>
      <c r="DS92" s="204"/>
      <c r="DT92" s="216"/>
      <c r="DU92" s="222"/>
      <c r="DV92" s="217"/>
      <c r="DW92" s="217"/>
      <c r="DY92" s="217"/>
      <c r="DZ92" s="217"/>
      <c r="EA92" s="222"/>
      <c r="EB92" s="216"/>
      <c r="EC92" s="245"/>
      <c r="ED92" s="216"/>
      <c r="EE92" s="216"/>
      <c r="EF92" s="221"/>
      <c r="EG92" s="222"/>
      <c r="EH92" s="218"/>
      <c r="EI92" s="218"/>
      <c r="EJ92" s="216"/>
      <c r="EK92" s="218"/>
      <c r="EL92" s="218"/>
      <c r="EM92" s="204"/>
      <c r="EN92" s="216"/>
      <c r="EO92" s="222"/>
      <c r="EP92" s="217"/>
      <c r="EQ92" s="217"/>
      <c r="ES92" s="217"/>
      <c r="ET92" s="217"/>
      <c r="EU92" s="222"/>
      <c r="EV92" s="218"/>
      <c r="EW92" s="218"/>
      <c r="EX92" s="216"/>
      <c r="EY92" s="220"/>
      <c r="EZ92" s="221"/>
      <c r="FA92" s="222"/>
      <c r="FB92" s="218"/>
      <c r="FC92" s="218"/>
      <c r="FD92" s="216"/>
      <c r="FE92" s="218"/>
      <c r="FF92" s="218"/>
      <c r="FG92" s="204"/>
      <c r="FH92" s="216"/>
      <c r="FI92" s="222"/>
      <c r="FJ92" s="217"/>
      <c r="FK92" s="217"/>
      <c r="FM92" s="217"/>
      <c r="FN92" s="217"/>
      <c r="FO92" s="222"/>
      <c r="FP92" s="218"/>
      <c r="FQ92" s="218"/>
      <c r="FR92" s="216"/>
      <c r="FS92" s="216"/>
      <c r="FT92" s="221"/>
      <c r="FU92" s="222"/>
      <c r="FV92" s="218"/>
      <c r="FW92" s="218"/>
      <c r="FX92" s="216"/>
      <c r="FY92" s="218"/>
      <c r="FZ92" s="218"/>
      <c r="GA92" s="241"/>
      <c r="GI92" s="207"/>
      <c r="GN92" s="236"/>
      <c r="GU92" s="241"/>
      <c r="HC92" s="207"/>
      <c r="HH92" s="236"/>
      <c r="HO92" s="241"/>
      <c r="HW92" s="207"/>
      <c r="IB92" s="236"/>
      <c r="II92" s="241"/>
      <c r="IQ92" s="207"/>
      <c r="IV92" s="236"/>
    </row>
    <row r="93" spans="1:256" s="223" customFormat="1" ht="13.5" customHeight="1">
      <c r="A93" s="250"/>
      <c r="C93" s="204"/>
      <c r="D93" s="216"/>
      <c r="E93" s="222"/>
      <c r="F93" s="217"/>
      <c r="G93" s="218"/>
      <c r="I93" s="217"/>
      <c r="J93" s="218"/>
      <c r="K93" s="222"/>
      <c r="L93" s="218"/>
      <c r="M93" s="218"/>
      <c r="N93" s="216"/>
      <c r="O93" s="216"/>
      <c r="P93" s="221"/>
      <c r="Q93" s="222"/>
      <c r="R93" s="218"/>
      <c r="S93" s="218"/>
      <c r="T93" s="216"/>
      <c r="U93" s="218"/>
      <c r="V93" s="218"/>
      <c r="W93" s="204"/>
      <c r="X93" s="216"/>
      <c r="Y93" s="222"/>
      <c r="Z93" s="217"/>
      <c r="AA93" s="217"/>
      <c r="AC93" s="217"/>
      <c r="AD93" s="217"/>
      <c r="AE93" s="222"/>
      <c r="AF93" s="218"/>
      <c r="AG93" s="218"/>
      <c r="AH93" s="216"/>
      <c r="AI93" s="216"/>
      <c r="AJ93" s="221"/>
      <c r="AK93" s="222"/>
      <c r="AL93" s="216"/>
      <c r="AM93" s="218"/>
      <c r="AN93" s="216"/>
      <c r="AO93" s="218"/>
      <c r="AP93" s="218"/>
      <c r="AQ93" s="204"/>
      <c r="AR93" s="216"/>
      <c r="AS93" s="222"/>
      <c r="AT93" s="217"/>
      <c r="AU93" s="217"/>
      <c r="AW93" s="217"/>
      <c r="AX93" s="217"/>
      <c r="AY93" s="222"/>
      <c r="AZ93" s="218"/>
      <c r="BA93" s="218"/>
      <c r="BB93" s="216"/>
      <c r="BC93" s="216"/>
      <c r="BD93" s="221"/>
      <c r="BE93" s="222"/>
      <c r="BF93" s="218"/>
      <c r="BG93" s="218"/>
      <c r="BH93" s="216"/>
      <c r="BI93" s="218"/>
      <c r="BJ93" s="218"/>
      <c r="BK93" s="204"/>
      <c r="BL93" s="216"/>
      <c r="BM93" s="222"/>
      <c r="BN93" s="217"/>
      <c r="BO93" s="217"/>
      <c r="BQ93" s="217"/>
      <c r="BR93" s="217"/>
      <c r="BS93" s="249"/>
      <c r="BT93" s="218"/>
      <c r="BU93" s="218"/>
      <c r="BV93" s="216"/>
      <c r="BW93" s="216"/>
      <c r="BX93" s="221"/>
      <c r="BY93" s="222"/>
      <c r="BZ93" s="218"/>
      <c r="CA93" s="218"/>
      <c r="CB93" s="216"/>
      <c r="CC93" s="218"/>
      <c r="CD93" s="218"/>
      <c r="CE93" s="222"/>
      <c r="CF93" s="216"/>
      <c r="CG93" s="222"/>
      <c r="CH93" s="217"/>
      <c r="CI93" s="217"/>
      <c r="CK93" s="217"/>
      <c r="CL93" s="217"/>
      <c r="CM93" s="222"/>
      <c r="CN93" s="218"/>
      <c r="CO93" s="218"/>
      <c r="CP93" s="216"/>
      <c r="CQ93" s="216"/>
      <c r="CR93" s="221"/>
      <c r="CS93" s="222"/>
      <c r="CT93" s="218"/>
      <c r="CU93" s="218"/>
      <c r="CV93" s="216"/>
      <c r="CW93" s="218"/>
      <c r="CX93" s="218"/>
      <c r="CY93" s="204"/>
      <c r="CZ93" s="216"/>
      <c r="DA93" s="222"/>
      <c r="DB93" s="217"/>
      <c r="DC93" s="217"/>
      <c r="DE93" s="217"/>
      <c r="DF93" s="217"/>
      <c r="DG93" s="222"/>
      <c r="DH93" s="218"/>
      <c r="DI93" s="218"/>
      <c r="DJ93" s="216"/>
      <c r="DK93" s="216"/>
      <c r="DL93" s="221"/>
      <c r="DM93" s="222"/>
      <c r="DN93" s="218"/>
      <c r="DO93" s="218"/>
      <c r="DP93" s="216"/>
      <c r="DQ93" s="218"/>
      <c r="DR93" s="218"/>
      <c r="DS93" s="204"/>
      <c r="DT93" s="216"/>
      <c r="DU93" s="222"/>
      <c r="DV93" s="217"/>
      <c r="DW93" s="217"/>
      <c r="DY93" s="217"/>
      <c r="DZ93" s="217"/>
      <c r="EA93" s="222"/>
      <c r="EB93" s="216"/>
      <c r="EC93" s="245"/>
      <c r="ED93" s="216"/>
      <c r="EE93" s="216"/>
      <c r="EF93" s="221"/>
      <c r="EG93" s="222"/>
      <c r="EH93" s="218"/>
      <c r="EI93" s="218"/>
      <c r="EJ93" s="216"/>
      <c r="EK93" s="218"/>
      <c r="EL93" s="218"/>
      <c r="EM93" s="204"/>
      <c r="EN93" s="216"/>
      <c r="EO93" s="222"/>
      <c r="EP93" s="217"/>
      <c r="EQ93" s="217"/>
      <c r="ES93" s="217"/>
      <c r="ET93" s="217"/>
      <c r="EU93" s="222"/>
      <c r="EV93" s="218"/>
      <c r="EW93" s="218"/>
      <c r="EX93" s="216"/>
      <c r="EY93" s="220"/>
      <c r="EZ93" s="221"/>
      <c r="FA93" s="222"/>
      <c r="FB93" s="218"/>
      <c r="FC93" s="218"/>
      <c r="FD93" s="216"/>
      <c r="FE93" s="218"/>
      <c r="FF93" s="218"/>
      <c r="FG93" s="204"/>
      <c r="FH93" s="216"/>
      <c r="FI93" s="222"/>
      <c r="FJ93" s="217"/>
      <c r="FK93" s="217"/>
      <c r="FM93" s="217"/>
      <c r="FN93" s="217"/>
      <c r="FO93" s="222"/>
      <c r="FP93" s="218"/>
      <c r="FQ93" s="218"/>
      <c r="FR93" s="216"/>
      <c r="FS93" s="216"/>
      <c r="FT93" s="221"/>
      <c r="FU93" s="222"/>
      <c r="FV93" s="218"/>
      <c r="FW93" s="218"/>
      <c r="FX93" s="216"/>
      <c r="FY93" s="218"/>
      <c r="FZ93" s="218"/>
      <c r="GA93" s="241"/>
      <c r="GI93" s="207"/>
      <c r="GN93" s="236"/>
      <c r="GU93" s="241"/>
      <c r="HC93" s="207"/>
      <c r="HH93" s="236"/>
      <c r="HO93" s="241"/>
      <c r="HW93" s="207"/>
      <c r="IB93" s="236"/>
      <c r="II93" s="241"/>
      <c r="IQ93" s="207"/>
      <c r="IV93" s="236"/>
    </row>
    <row r="94" spans="1:256" s="223" customFormat="1" ht="13.5" customHeight="1">
      <c r="A94" s="250"/>
      <c r="C94" s="204"/>
      <c r="D94" s="216"/>
      <c r="E94" s="222"/>
      <c r="F94" s="217"/>
      <c r="G94" s="218"/>
      <c r="I94" s="217"/>
      <c r="J94" s="218"/>
      <c r="K94" s="222"/>
      <c r="L94" s="218"/>
      <c r="M94" s="218"/>
      <c r="N94" s="216"/>
      <c r="O94" s="216"/>
      <c r="P94" s="221"/>
      <c r="Q94" s="222"/>
      <c r="R94" s="218"/>
      <c r="S94" s="218"/>
      <c r="T94" s="216"/>
      <c r="U94" s="218"/>
      <c r="V94" s="218"/>
      <c r="W94" s="204"/>
      <c r="X94" s="216"/>
      <c r="Y94" s="222"/>
      <c r="Z94" s="217"/>
      <c r="AA94" s="217"/>
      <c r="AC94" s="217"/>
      <c r="AD94" s="217"/>
      <c r="AE94" s="222"/>
      <c r="AF94" s="218"/>
      <c r="AG94" s="218"/>
      <c r="AH94" s="216"/>
      <c r="AI94" s="216"/>
      <c r="AJ94" s="221"/>
      <c r="AK94" s="222"/>
      <c r="AL94" s="216"/>
      <c r="AM94" s="218"/>
      <c r="AN94" s="216"/>
      <c r="AO94" s="218"/>
      <c r="AP94" s="218"/>
      <c r="AQ94" s="204"/>
      <c r="AR94" s="216"/>
      <c r="AS94" s="222"/>
      <c r="AT94" s="217"/>
      <c r="AU94" s="217"/>
      <c r="AW94" s="217"/>
      <c r="AX94" s="217"/>
      <c r="AY94" s="222"/>
      <c r="AZ94" s="218"/>
      <c r="BA94" s="218"/>
      <c r="BB94" s="216"/>
      <c r="BC94" s="216"/>
      <c r="BD94" s="221"/>
      <c r="BE94" s="222"/>
      <c r="BF94" s="218"/>
      <c r="BG94" s="218"/>
      <c r="BH94" s="216"/>
      <c r="BI94" s="218"/>
      <c r="BJ94" s="218"/>
      <c r="BK94" s="204"/>
      <c r="BL94" s="216"/>
      <c r="BM94" s="222"/>
      <c r="BN94" s="217"/>
      <c r="BO94" s="217"/>
      <c r="BQ94" s="217"/>
      <c r="BR94" s="217"/>
      <c r="BS94" s="249"/>
      <c r="BT94" s="218"/>
      <c r="BU94" s="218"/>
      <c r="BV94" s="216"/>
      <c r="BW94" s="216"/>
      <c r="BX94" s="221"/>
      <c r="BY94" s="222"/>
      <c r="BZ94" s="218"/>
      <c r="CA94" s="218"/>
      <c r="CB94" s="216"/>
      <c r="CC94" s="218"/>
      <c r="CD94" s="218"/>
      <c r="CE94" s="222"/>
      <c r="CF94" s="216"/>
      <c r="CG94" s="222"/>
      <c r="CH94" s="217"/>
      <c r="CI94" s="217"/>
      <c r="CK94" s="217"/>
      <c r="CL94" s="217"/>
      <c r="CM94" s="222"/>
      <c r="CN94" s="218"/>
      <c r="CO94" s="218"/>
      <c r="CP94" s="216"/>
      <c r="CQ94" s="216"/>
      <c r="CR94" s="221"/>
      <c r="CS94" s="222"/>
      <c r="CT94" s="218"/>
      <c r="CU94" s="218"/>
      <c r="CV94" s="216"/>
      <c r="CW94" s="218"/>
      <c r="CX94" s="218"/>
      <c r="CY94" s="204"/>
      <c r="CZ94" s="216"/>
      <c r="DA94" s="222"/>
      <c r="DB94" s="217"/>
      <c r="DC94" s="217"/>
      <c r="DE94" s="217"/>
      <c r="DF94" s="217"/>
      <c r="DG94" s="222"/>
      <c r="DH94" s="218"/>
      <c r="DI94" s="218"/>
      <c r="DJ94" s="216"/>
      <c r="DK94" s="216"/>
      <c r="DL94" s="221"/>
      <c r="DM94" s="222"/>
      <c r="DN94" s="218"/>
      <c r="DO94" s="218"/>
      <c r="DP94" s="216"/>
      <c r="DQ94" s="218"/>
      <c r="DR94" s="218"/>
      <c r="DS94" s="204"/>
      <c r="DT94" s="216"/>
      <c r="DU94" s="222"/>
      <c r="DV94" s="217"/>
      <c r="DW94" s="217"/>
      <c r="DY94" s="217"/>
      <c r="DZ94" s="217"/>
      <c r="EA94" s="222"/>
      <c r="EB94" s="216"/>
      <c r="EC94" s="245"/>
      <c r="ED94" s="216"/>
      <c r="EE94" s="216"/>
      <c r="EF94" s="221"/>
      <c r="EG94" s="222"/>
      <c r="EH94" s="218"/>
      <c r="EI94" s="218"/>
      <c r="EJ94" s="216"/>
      <c r="EK94" s="218"/>
      <c r="EL94" s="218"/>
      <c r="EM94" s="204"/>
      <c r="EN94" s="216"/>
      <c r="EO94" s="222"/>
      <c r="EP94" s="217"/>
      <c r="EQ94" s="217"/>
      <c r="ES94" s="217"/>
      <c r="ET94" s="217"/>
      <c r="EU94" s="222"/>
      <c r="EV94" s="218"/>
      <c r="EW94" s="218"/>
      <c r="EX94" s="216"/>
      <c r="EY94" s="220"/>
      <c r="EZ94" s="221"/>
      <c r="FA94" s="222"/>
      <c r="FB94" s="218"/>
      <c r="FC94" s="218"/>
      <c r="FD94" s="216"/>
      <c r="FE94" s="218"/>
      <c r="FF94" s="218"/>
      <c r="FG94" s="204"/>
      <c r="FH94" s="216"/>
      <c r="FI94" s="222"/>
      <c r="FJ94" s="217"/>
      <c r="FK94" s="217"/>
      <c r="FM94" s="217"/>
      <c r="FN94" s="217"/>
      <c r="FO94" s="222"/>
      <c r="FP94" s="218"/>
      <c r="FQ94" s="218"/>
      <c r="FR94" s="216"/>
      <c r="FS94" s="216"/>
      <c r="FT94" s="221"/>
      <c r="FU94" s="222"/>
      <c r="FV94" s="218"/>
      <c r="FW94" s="218"/>
      <c r="FX94" s="216"/>
      <c r="FY94" s="218"/>
      <c r="FZ94" s="218"/>
      <c r="GA94" s="241"/>
      <c r="GI94" s="207"/>
      <c r="GN94" s="236"/>
      <c r="GU94" s="241"/>
      <c r="HC94" s="207"/>
      <c r="HH94" s="236"/>
      <c r="HO94" s="241"/>
      <c r="HW94" s="207"/>
      <c r="IB94" s="236"/>
      <c r="II94" s="241"/>
      <c r="IQ94" s="207"/>
      <c r="IV94" s="236"/>
    </row>
    <row r="95" spans="1:256" s="223" customFormat="1" ht="13.5" customHeight="1">
      <c r="A95" s="250"/>
      <c r="C95" s="204"/>
      <c r="D95" s="216"/>
      <c r="E95" s="222"/>
      <c r="F95" s="217"/>
      <c r="G95" s="218"/>
      <c r="I95" s="217"/>
      <c r="J95" s="218"/>
      <c r="K95" s="222"/>
      <c r="L95" s="218"/>
      <c r="M95" s="218"/>
      <c r="N95" s="216"/>
      <c r="O95" s="216"/>
      <c r="P95" s="221"/>
      <c r="Q95" s="222"/>
      <c r="R95" s="218"/>
      <c r="S95" s="218"/>
      <c r="T95" s="216"/>
      <c r="U95" s="218"/>
      <c r="V95" s="218"/>
      <c r="W95" s="204"/>
      <c r="X95" s="216"/>
      <c r="Y95" s="222"/>
      <c r="Z95" s="217"/>
      <c r="AA95" s="217"/>
      <c r="AC95" s="217"/>
      <c r="AD95" s="217"/>
      <c r="AE95" s="222"/>
      <c r="AF95" s="218"/>
      <c r="AG95" s="218"/>
      <c r="AH95" s="216"/>
      <c r="AI95" s="216"/>
      <c r="AJ95" s="221"/>
      <c r="AK95" s="222"/>
      <c r="AL95" s="216"/>
      <c r="AM95" s="218"/>
      <c r="AN95" s="216"/>
      <c r="AO95" s="218"/>
      <c r="AP95" s="218"/>
      <c r="AQ95" s="204"/>
      <c r="AR95" s="216"/>
      <c r="AS95" s="222"/>
      <c r="AT95" s="217"/>
      <c r="AU95" s="217"/>
      <c r="AW95" s="217"/>
      <c r="AX95" s="217"/>
      <c r="AY95" s="222"/>
      <c r="AZ95" s="218"/>
      <c r="BA95" s="218"/>
      <c r="BB95" s="216"/>
      <c r="BC95" s="216"/>
      <c r="BD95" s="221"/>
      <c r="BE95" s="222"/>
      <c r="BF95" s="218"/>
      <c r="BG95" s="218"/>
      <c r="BH95" s="216"/>
      <c r="BI95" s="218"/>
      <c r="BJ95" s="218"/>
      <c r="BK95" s="204"/>
      <c r="BL95" s="216"/>
      <c r="BM95" s="222"/>
      <c r="BN95" s="217"/>
      <c r="BO95" s="217"/>
      <c r="BQ95" s="217"/>
      <c r="BR95" s="217"/>
      <c r="BS95" s="249"/>
      <c r="BT95" s="218"/>
      <c r="BU95" s="218"/>
      <c r="BV95" s="216"/>
      <c r="BW95" s="216"/>
      <c r="BX95" s="221"/>
      <c r="BY95" s="222"/>
      <c r="BZ95" s="218"/>
      <c r="CA95" s="218"/>
      <c r="CB95" s="216"/>
      <c r="CC95" s="218"/>
      <c r="CD95" s="218"/>
      <c r="CE95" s="222"/>
      <c r="CF95" s="216"/>
      <c r="CG95" s="222"/>
      <c r="CH95" s="217"/>
      <c r="CI95" s="217"/>
      <c r="CK95" s="217"/>
      <c r="CL95" s="217"/>
      <c r="CM95" s="222"/>
      <c r="CN95" s="218"/>
      <c r="CO95" s="218"/>
      <c r="CP95" s="216"/>
      <c r="CQ95" s="216"/>
      <c r="CR95" s="221"/>
      <c r="CS95" s="222"/>
      <c r="CT95" s="218"/>
      <c r="CU95" s="218"/>
      <c r="CV95" s="216"/>
      <c r="CW95" s="218"/>
      <c r="CX95" s="218"/>
      <c r="CY95" s="204"/>
      <c r="CZ95" s="216"/>
      <c r="DA95" s="222"/>
      <c r="DB95" s="217"/>
      <c r="DC95" s="217"/>
      <c r="DE95" s="217"/>
      <c r="DF95" s="217"/>
      <c r="DG95" s="222"/>
      <c r="DH95" s="218"/>
      <c r="DI95" s="218"/>
      <c r="DJ95" s="216"/>
      <c r="DK95" s="216"/>
      <c r="DL95" s="221"/>
      <c r="DM95" s="222"/>
      <c r="DN95" s="218"/>
      <c r="DO95" s="218"/>
      <c r="DP95" s="216"/>
      <c r="DQ95" s="218"/>
      <c r="DR95" s="218"/>
      <c r="DS95" s="204"/>
      <c r="DT95" s="216"/>
      <c r="DU95" s="222"/>
      <c r="DV95" s="217"/>
      <c r="DW95" s="217"/>
      <c r="DY95" s="217"/>
      <c r="DZ95" s="217"/>
      <c r="EA95" s="222"/>
      <c r="EB95" s="216"/>
      <c r="EC95" s="245"/>
      <c r="ED95" s="216"/>
      <c r="EE95" s="216"/>
      <c r="EF95" s="221"/>
      <c r="EG95" s="222"/>
      <c r="EH95" s="218"/>
      <c r="EI95" s="218"/>
      <c r="EJ95" s="216"/>
      <c r="EK95" s="218"/>
      <c r="EL95" s="218"/>
      <c r="EM95" s="204"/>
      <c r="EN95" s="216"/>
      <c r="EO95" s="222"/>
      <c r="EP95" s="217"/>
      <c r="EQ95" s="217"/>
      <c r="ES95" s="217"/>
      <c r="ET95" s="217"/>
      <c r="EU95" s="222"/>
      <c r="EV95" s="218"/>
      <c r="EW95" s="218"/>
      <c r="EX95" s="216"/>
      <c r="EY95" s="220"/>
      <c r="EZ95" s="221"/>
      <c r="FA95" s="222"/>
      <c r="FB95" s="218"/>
      <c r="FC95" s="218"/>
      <c r="FD95" s="216"/>
      <c r="FE95" s="218"/>
      <c r="FF95" s="218"/>
      <c r="FG95" s="204"/>
      <c r="FH95" s="216"/>
      <c r="FI95" s="222"/>
      <c r="FJ95" s="217"/>
      <c r="FK95" s="217"/>
      <c r="FM95" s="217"/>
      <c r="FN95" s="217"/>
      <c r="FO95" s="222"/>
      <c r="FP95" s="218"/>
      <c r="FQ95" s="218"/>
      <c r="FR95" s="216"/>
      <c r="FS95" s="216"/>
      <c r="FT95" s="221"/>
      <c r="FU95" s="222"/>
      <c r="FV95" s="218"/>
      <c r="FW95" s="218"/>
      <c r="FX95" s="216"/>
      <c r="FY95" s="218"/>
      <c r="FZ95" s="218"/>
      <c r="GA95" s="241"/>
      <c r="GI95" s="207"/>
      <c r="GN95" s="236"/>
      <c r="GU95" s="241"/>
      <c r="HC95" s="207"/>
      <c r="HH95" s="236"/>
      <c r="HO95" s="241"/>
      <c r="HW95" s="207"/>
      <c r="IB95" s="236"/>
      <c r="II95" s="241"/>
      <c r="IQ95" s="207"/>
      <c r="IV95" s="236"/>
    </row>
    <row r="96" spans="1:256" s="223" customFormat="1" ht="13.5" customHeight="1">
      <c r="A96" s="250"/>
      <c r="C96" s="204"/>
      <c r="D96" s="216"/>
      <c r="E96" s="222"/>
      <c r="F96" s="217"/>
      <c r="G96" s="218"/>
      <c r="I96" s="217"/>
      <c r="J96" s="218"/>
      <c r="K96" s="222"/>
      <c r="L96" s="218"/>
      <c r="M96" s="218"/>
      <c r="N96" s="216"/>
      <c r="O96" s="216"/>
      <c r="P96" s="221"/>
      <c r="Q96" s="222"/>
      <c r="R96" s="218"/>
      <c r="S96" s="218"/>
      <c r="T96" s="216"/>
      <c r="U96" s="218"/>
      <c r="V96" s="218"/>
      <c r="W96" s="204"/>
      <c r="X96" s="216"/>
      <c r="Y96" s="222"/>
      <c r="Z96" s="217"/>
      <c r="AA96" s="217"/>
      <c r="AC96" s="217"/>
      <c r="AD96" s="217"/>
      <c r="AE96" s="222"/>
      <c r="AF96" s="218"/>
      <c r="AG96" s="218"/>
      <c r="AH96" s="216"/>
      <c r="AI96" s="216"/>
      <c r="AJ96" s="221"/>
      <c r="AK96" s="222"/>
      <c r="AL96" s="216"/>
      <c r="AM96" s="218"/>
      <c r="AN96" s="216"/>
      <c r="AO96" s="218"/>
      <c r="AP96" s="218"/>
      <c r="AQ96" s="204"/>
      <c r="AR96" s="216"/>
      <c r="AS96" s="222"/>
      <c r="AT96" s="217"/>
      <c r="AU96" s="217"/>
      <c r="AW96" s="217"/>
      <c r="AX96" s="217"/>
      <c r="AY96" s="222"/>
      <c r="AZ96" s="218"/>
      <c r="BA96" s="218"/>
      <c r="BB96" s="216"/>
      <c r="BC96" s="216"/>
      <c r="BD96" s="221"/>
      <c r="BE96" s="222"/>
      <c r="BF96" s="218"/>
      <c r="BG96" s="218"/>
      <c r="BH96" s="216"/>
      <c r="BI96" s="218"/>
      <c r="BJ96" s="218"/>
      <c r="BK96" s="204"/>
      <c r="BL96" s="216"/>
      <c r="BM96" s="222"/>
      <c r="BN96" s="217"/>
      <c r="BO96" s="217"/>
      <c r="BQ96" s="217"/>
      <c r="BR96" s="217"/>
      <c r="BS96" s="249"/>
      <c r="BT96" s="218"/>
      <c r="BU96" s="218"/>
      <c r="BV96" s="216"/>
      <c r="BW96" s="216"/>
      <c r="BX96" s="221"/>
      <c r="BY96" s="222"/>
      <c r="BZ96" s="218"/>
      <c r="CA96" s="218"/>
      <c r="CB96" s="216"/>
      <c r="CC96" s="218"/>
      <c r="CD96" s="218"/>
      <c r="CE96" s="222"/>
      <c r="CF96" s="216"/>
      <c r="CG96" s="222"/>
      <c r="CH96" s="217"/>
      <c r="CI96" s="217"/>
      <c r="CK96" s="217"/>
      <c r="CL96" s="217"/>
      <c r="CM96" s="222"/>
      <c r="CN96" s="218"/>
      <c r="CO96" s="218"/>
      <c r="CP96" s="216"/>
      <c r="CQ96" s="216"/>
      <c r="CR96" s="221"/>
      <c r="CS96" s="222"/>
      <c r="CT96" s="218"/>
      <c r="CU96" s="218"/>
      <c r="CV96" s="216"/>
      <c r="CW96" s="218"/>
      <c r="CX96" s="218"/>
      <c r="CY96" s="204"/>
      <c r="CZ96" s="216"/>
      <c r="DA96" s="222"/>
      <c r="DB96" s="217"/>
      <c r="DC96" s="217"/>
      <c r="DE96" s="217"/>
      <c r="DF96" s="217"/>
      <c r="DG96" s="222"/>
      <c r="DH96" s="218"/>
      <c r="DI96" s="218"/>
      <c r="DJ96" s="216"/>
      <c r="DK96" s="216"/>
      <c r="DL96" s="221"/>
      <c r="DM96" s="222"/>
      <c r="DN96" s="218"/>
      <c r="DO96" s="218"/>
      <c r="DP96" s="216"/>
      <c r="DQ96" s="218"/>
      <c r="DR96" s="218"/>
      <c r="DS96" s="204"/>
      <c r="DT96" s="216"/>
      <c r="DU96" s="222"/>
      <c r="DV96" s="217"/>
      <c r="DW96" s="217"/>
      <c r="DY96" s="217"/>
      <c r="DZ96" s="217"/>
      <c r="EA96" s="222"/>
      <c r="EB96" s="216"/>
      <c r="EC96" s="245"/>
      <c r="ED96" s="216"/>
      <c r="EE96" s="216"/>
      <c r="EF96" s="221"/>
      <c r="EG96" s="222"/>
      <c r="EH96" s="218"/>
      <c r="EI96" s="218"/>
      <c r="EJ96" s="216"/>
      <c r="EK96" s="218"/>
      <c r="EL96" s="218"/>
      <c r="EM96" s="204"/>
      <c r="EN96" s="216"/>
      <c r="EO96" s="222"/>
      <c r="EP96" s="217"/>
      <c r="EQ96" s="217"/>
      <c r="ES96" s="217"/>
      <c r="ET96" s="217"/>
      <c r="EU96" s="222"/>
      <c r="EV96" s="218"/>
      <c r="EW96" s="218"/>
      <c r="EX96" s="216"/>
      <c r="EY96" s="220"/>
      <c r="EZ96" s="221"/>
      <c r="FA96" s="222"/>
      <c r="FB96" s="218"/>
      <c r="FC96" s="218"/>
      <c r="FD96" s="216"/>
      <c r="FE96" s="218"/>
      <c r="FF96" s="218"/>
      <c r="FG96" s="204"/>
      <c r="FH96" s="216"/>
      <c r="FI96" s="222"/>
      <c r="FJ96" s="217"/>
      <c r="FK96" s="217"/>
      <c r="FM96" s="217"/>
      <c r="FN96" s="217"/>
      <c r="FO96" s="222"/>
      <c r="FP96" s="218"/>
      <c r="FQ96" s="218"/>
      <c r="FR96" s="216"/>
      <c r="FS96" s="216"/>
      <c r="FT96" s="221"/>
      <c r="FU96" s="222"/>
      <c r="FV96" s="218"/>
      <c r="FW96" s="218"/>
      <c r="FX96" s="216"/>
      <c r="FY96" s="218"/>
      <c r="FZ96" s="218"/>
      <c r="GA96" s="241"/>
      <c r="GI96" s="207"/>
      <c r="GN96" s="236"/>
      <c r="GU96" s="241"/>
      <c r="HC96" s="207"/>
      <c r="HH96" s="236"/>
      <c r="HO96" s="241"/>
      <c r="HW96" s="207"/>
      <c r="IB96" s="236"/>
      <c r="II96" s="241"/>
      <c r="IQ96" s="207"/>
      <c r="IV96" s="236"/>
    </row>
    <row r="97" spans="1:256" s="223" customFormat="1" ht="13.5" customHeight="1">
      <c r="A97" s="250"/>
      <c r="C97" s="204"/>
      <c r="D97" s="216"/>
      <c r="E97" s="222"/>
      <c r="F97" s="217"/>
      <c r="G97" s="218"/>
      <c r="I97" s="217"/>
      <c r="J97" s="218"/>
      <c r="K97" s="222"/>
      <c r="L97" s="218"/>
      <c r="M97" s="218"/>
      <c r="N97" s="216"/>
      <c r="O97" s="216"/>
      <c r="P97" s="221"/>
      <c r="Q97" s="222"/>
      <c r="R97" s="218"/>
      <c r="S97" s="218"/>
      <c r="T97" s="216"/>
      <c r="U97" s="218"/>
      <c r="V97" s="218"/>
      <c r="W97" s="204"/>
      <c r="X97" s="216"/>
      <c r="Y97" s="222"/>
      <c r="Z97" s="217"/>
      <c r="AA97" s="217"/>
      <c r="AC97" s="217"/>
      <c r="AD97" s="217"/>
      <c r="AE97" s="222"/>
      <c r="AF97" s="218"/>
      <c r="AG97" s="218"/>
      <c r="AH97" s="216"/>
      <c r="AI97" s="216"/>
      <c r="AJ97" s="221"/>
      <c r="AK97" s="222"/>
      <c r="AL97" s="216"/>
      <c r="AM97" s="218"/>
      <c r="AN97" s="216"/>
      <c r="AO97" s="218"/>
      <c r="AP97" s="218"/>
      <c r="AQ97" s="204"/>
      <c r="AR97" s="216"/>
      <c r="AS97" s="222"/>
      <c r="AT97" s="217"/>
      <c r="AU97" s="217"/>
      <c r="AW97" s="217"/>
      <c r="AX97" s="217"/>
      <c r="AY97" s="222"/>
      <c r="AZ97" s="218"/>
      <c r="BA97" s="218"/>
      <c r="BB97" s="216"/>
      <c r="BC97" s="216"/>
      <c r="BD97" s="221"/>
      <c r="BE97" s="222"/>
      <c r="BF97" s="218"/>
      <c r="BG97" s="218"/>
      <c r="BH97" s="216"/>
      <c r="BI97" s="218"/>
      <c r="BJ97" s="218"/>
      <c r="BK97" s="204"/>
      <c r="BL97" s="216"/>
      <c r="BM97" s="222"/>
      <c r="BN97" s="217"/>
      <c r="BO97" s="217"/>
      <c r="BQ97" s="217"/>
      <c r="BR97" s="217"/>
      <c r="BS97" s="249"/>
      <c r="BT97" s="218"/>
      <c r="BU97" s="218"/>
      <c r="BV97" s="216"/>
      <c r="BW97" s="216"/>
      <c r="BX97" s="221"/>
      <c r="BY97" s="222"/>
      <c r="BZ97" s="218"/>
      <c r="CA97" s="218"/>
      <c r="CB97" s="216"/>
      <c r="CC97" s="218"/>
      <c r="CD97" s="218"/>
      <c r="CE97" s="222"/>
      <c r="CF97" s="216"/>
      <c r="CG97" s="222"/>
      <c r="CH97" s="217"/>
      <c r="CI97" s="217"/>
      <c r="CK97" s="217"/>
      <c r="CL97" s="217"/>
      <c r="CM97" s="222"/>
      <c r="CN97" s="218"/>
      <c r="CO97" s="218"/>
      <c r="CP97" s="216"/>
      <c r="CQ97" s="216"/>
      <c r="CR97" s="221"/>
      <c r="CS97" s="222"/>
      <c r="CT97" s="218"/>
      <c r="CU97" s="218"/>
      <c r="CV97" s="216"/>
      <c r="CW97" s="218"/>
      <c r="CX97" s="218"/>
      <c r="CY97" s="204"/>
      <c r="CZ97" s="216"/>
      <c r="DA97" s="222"/>
      <c r="DB97" s="217"/>
      <c r="DC97" s="217"/>
      <c r="DE97" s="217"/>
      <c r="DF97" s="217"/>
      <c r="DG97" s="222"/>
      <c r="DH97" s="218"/>
      <c r="DI97" s="218"/>
      <c r="DJ97" s="216"/>
      <c r="DK97" s="216"/>
      <c r="DL97" s="221"/>
      <c r="DM97" s="222"/>
      <c r="DN97" s="218"/>
      <c r="DO97" s="218"/>
      <c r="DP97" s="216"/>
      <c r="DQ97" s="218"/>
      <c r="DR97" s="218"/>
      <c r="DS97" s="204"/>
      <c r="DT97" s="216"/>
      <c r="DU97" s="222"/>
      <c r="DV97" s="217"/>
      <c r="DW97" s="217"/>
      <c r="DY97" s="217"/>
      <c r="DZ97" s="217"/>
      <c r="EA97" s="222"/>
      <c r="EB97" s="216"/>
      <c r="EC97" s="245"/>
      <c r="ED97" s="216"/>
      <c r="EE97" s="216"/>
      <c r="EF97" s="221"/>
      <c r="EG97" s="222"/>
      <c r="EH97" s="218"/>
      <c r="EI97" s="218"/>
      <c r="EJ97" s="216"/>
      <c r="EK97" s="218"/>
      <c r="EL97" s="218"/>
      <c r="EM97" s="204"/>
      <c r="EN97" s="216"/>
      <c r="EO97" s="222"/>
      <c r="EP97" s="217"/>
      <c r="EQ97" s="217"/>
      <c r="ES97" s="217"/>
      <c r="ET97" s="217"/>
      <c r="EU97" s="222"/>
      <c r="EV97" s="218"/>
      <c r="EW97" s="218"/>
      <c r="EX97" s="216"/>
      <c r="EY97" s="220"/>
      <c r="EZ97" s="221"/>
      <c r="FA97" s="222"/>
      <c r="FB97" s="218"/>
      <c r="FC97" s="218"/>
      <c r="FD97" s="216"/>
      <c r="FE97" s="218"/>
      <c r="FF97" s="218"/>
      <c r="FG97" s="204"/>
      <c r="FH97" s="216"/>
      <c r="FI97" s="222"/>
      <c r="FJ97" s="217"/>
      <c r="FK97" s="217"/>
      <c r="FM97" s="217"/>
      <c r="FN97" s="217"/>
      <c r="FO97" s="222"/>
      <c r="FP97" s="218"/>
      <c r="FQ97" s="218"/>
      <c r="FR97" s="216"/>
      <c r="FS97" s="216"/>
      <c r="FT97" s="221"/>
      <c r="FU97" s="222"/>
      <c r="FV97" s="218"/>
      <c r="FW97" s="218"/>
      <c r="FX97" s="216"/>
      <c r="FY97" s="218"/>
      <c r="FZ97" s="218"/>
      <c r="GA97" s="241"/>
      <c r="GI97" s="207"/>
      <c r="GN97" s="236"/>
      <c r="GU97" s="241"/>
      <c r="HC97" s="207"/>
      <c r="HH97" s="236"/>
      <c r="HO97" s="241"/>
      <c r="HW97" s="207"/>
      <c r="IB97" s="236"/>
      <c r="II97" s="241"/>
      <c r="IQ97" s="207"/>
      <c r="IV97" s="236"/>
    </row>
    <row r="98" spans="1:256" s="223" customFormat="1" ht="13.5" customHeight="1">
      <c r="A98" s="250"/>
      <c r="C98" s="204"/>
      <c r="D98" s="216"/>
      <c r="E98" s="222"/>
      <c r="F98" s="217"/>
      <c r="G98" s="218"/>
      <c r="I98" s="217"/>
      <c r="J98" s="218"/>
      <c r="K98" s="222"/>
      <c r="L98" s="218"/>
      <c r="M98" s="218"/>
      <c r="N98" s="216"/>
      <c r="O98" s="216"/>
      <c r="P98" s="221"/>
      <c r="Q98" s="222"/>
      <c r="R98" s="218"/>
      <c r="S98" s="218"/>
      <c r="T98" s="216"/>
      <c r="U98" s="218"/>
      <c r="V98" s="218"/>
      <c r="W98" s="204"/>
      <c r="X98" s="216"/>
      <c r="Y98" s="222"/>
      <c r="Z98" s="217"/>
      <c r="AA98" s="217"/>
      <c r="AC98" s="217"/>
      <c r="AD98" s="217"/>
      <c r="AE98" s="222"/>
      <c r="AF98" s="218"/>
      <c r="AG98" s="218"/>
      <c r="AH98" s="216"/>
      <c r="AI98" s="216"/>
      <c r="AJ98" s="221"/>
      <c r="AK98" s="222"/>
      <c r="AL98" s="216"/>
      <c r="AM98" s="218"/>
      <c r="AN98" s="216"/>
      <c r="AO98" s="218"/>
      <c r="AP98" s="218"/>
      <c r="AQ98" s="204"/>
      <c r="AR98" s="216"/>
      <c r="AS98" s="222"/>
      <c r="AT98" s="217"/>
      <c r="AU98" s="217"/>
      <c r="AW98" s="217"/>
      <c r="AX98" s="217"/>
      <c r="AY98" s="222"/>
      <c r="AZ98" s="218"/>
      <c r="BA98" s="218"/>
      <c r="BB98" s="216"/>
      <c r="BC98" s="216"/>
      <c r="BD98" s="221"/>
      <c r="BE98" s="222"/>
      <c r="BF98" s="218"/>
      <c r="BG98" s="218"/>
      <c r="BH98" s="216"/>
      <c r="BI98" s="218"/>
      <c r="BJ98" s="218"/>
      <c r="BK98" s="204"/>
      <c r="BL98" s="216"/>
      <c r="BM98" s="222"/>
      <c r="BN98" s="217"/>
      <c r="BO98" s="217"/>
      <c r="BQ98" s="217"/>
      <c r="BR98" s="217"/>
      <c r="BS98" s="249"/>
      <c r="BT98" s="218"/>
      <c r="BU98" s="218"/>
      <c r="BV98" s="216"/>
      <c r="BW98" s="216"/>
      <c r="BX98" s="221"/>
      <c r="BY98" s="222"/>
      <c r="BZ98" s="218"/>
      <c r="CA98" s="218"/>
      <c r="CB98" s="216"/>
      <c r="CC98" s="218"/>
      <c r="CD98" s="218"/>
      <c r="CE98" s="222"/>
      <c r="CF98" s="216"/>
      <c r="CG98" s="222"/>
      <c r="CH98" s="217"/>
      <c r="CI98" s="217"/>
      <c r="CK98" s="217"/>
      <c r="CL98" s="217"/>
      <c r="CM98" s="222"/>
      <c r="CN98" s="218"/>
      <c r="CO98" s="218"/>
      <c r="CP98" s="216"/>
      <c r="CQ98" s="216"/>
      <c r="CR98" s="221"/>
      <c r="CS98" s="222"/>
      <c r="CT98" s="218"/>
      <c r="CU98" s="218"/>
      <c r="CV98" s="216"/>
      <c r="CW98" s="218"/>
      <c r="CX98" s="218"/>
      <c r="CY98" s="204"/>
      <c r="CZ98" s="216"/>
      <c r="DA98" s="222"/>
      <c r="DB98" s="217"/>
      <c r="DC98" s="217"/>
      <c r="DE98" s="217"/>
      <c r="DF98" s="217"/>
      <c r="DG98" s="222"/>
      <c r="DH98" s="218"/>
      <c r="DI98" s="218"/>
      <c r="DJ98" s="216"/>
      <c r="DK98" s="216"/>
      <c r="DL98" s="221"/>
      <c r="DM98" s="222"/>
      <c r="DN98" s="218"/>
      <c r="DO98" s="218"/>
      <c r="DP98" s="216"/>
      <c r="DQ98" s="218"/>
      <c r="DR98" s="218"/>
      <c r="DS98" s="204"/>
      <c r="DT98" s="216"/>
      <c r="DU98" s="222"/>
      <c r="DV98" s="217"/>
      <c r="DW98" s="217"/>
      <c r="DY98" s="217"/>
      <c r="DZ98" s="217"/>
      <c r="EA98" s="222"/>
      <c r="EB98" s="216"/>
      <c r="EC98" s="245"/>
      <c r="ED98" s="216"/>
      <c r="EE98" s="216"/>
      <c r="EF98" s="221"/>
      <c r="EG98" s="222"/>
      <c r="EH98" s="218"/>
      <c r="EI98" s="218"/>
      <c r="EJ98" s="216"/>
      <c r="EK98" s="218"/>
      <c r="EL98" s="218"/>
      <c r="EM98" s="204"/>
      <c r="EN98" s="216"/>
      <c r="EO98" s="222"/>
      <c r="EP98" s="217"/>
      <c r="EQ98" s="217"/>
      <c r="ES98" s="217"/>
      <c r="ET98" s="217"/>
      <c r="EU98" s="222"/>
      <c r="EV98" s="218"/>
      <c r="EW98" s="218"/>
      <c r="EX98" s="216"/>
      <c r="EY98" s="220"/>
      <c r="EZ98" s="221"/>
      <c r="FA98" s="222"/>
      <c r="FB98" s="218"/>
      <c r="FC98" s="218"/>
      <c r="FD98" s="216"/>
      <c r="FE98" s="218"/>
      <c r="FF98" s="218"/>
      <c r="FG98" s="204"/>
      <c r="FH98" s="216"/>
      <c r="FI98" s="222"/>
      <c r="FJ98" s="217"/>
      <c r="FK98" s="217"/>
      <c r="FM98" s="217"/>
      <c r="FN98" s="217"/>
      <c r="FO98" s="222"/>
      <c r="FP98" s="218"/>
      <c r="FQ98" s="218"/>
      <c r="FR98" s="216"/>
      <c r="FS98" s="216"/>
      <c r="FT98" s="221"/>
      <c r="FU98" s="222"/>
      <c r="FV98" s="218"/>
      <c r="FW98" s="218"/>
      <c r="FX98" s="216"/>
      <c r="FY98" s="218"/>
      <c r="FZ98" s="218"/>
      <c r="GA98" s="241"/>
      <c r="GI98" s="207"/>
      <c r="GN98" s="236"/>
      <c r="GU98" s="241"/>
      <c r="HC98" s="207"/>
      <c r="HH98" s="236"/>
      <c r="HO98" s="241"/>
      <c r="HW98" s="207"/>
      <c r="IB98" s="236"/>
      <c r="II98" s="241"/>
      <c r="IQ98" s="207"/>
      <c r="IV98" s="236"/>
    </row>
    <row r="99" spans="1:256" s="223" customFormat="1" ht="13.5" customHeight="1">
      <c r="A99" s="250"/>
      <c r="C99" s="204"/>
      <c r="D99" s="216"/>
      <c r="E99" s="222"/>
      <c r="F99" s="217"/>
      <c r="G99" s="218"/>
      <c r="I99" s="217"/>
      <c r="J99" s="218"/>
      <c r="K99" s="222"/>
      <c r="L99" s="218"/>
      <c r="M99" s="218"/>
      <c r="N99" s="216"/>
      <c r="O99" s="216"/>
      <c r="P99" s="221"/>
      <c r="Q99" s="222"/>
      <c r="R99" s="218"/>
      <c r="S99" s="218"/>
      <c r="T99" s="216"/>
      <c r="U99" s="218"/>
      <c r="V99" s="218"/>
      <c r="W99" s="204"/>
      <c r="X99" s="216"/>
      <c r="Y99" s="222"/>
      <c r="Z99" s="217"/>
      <c r="AA99" s="217"/>
      <c r="AC99" s="217"/>
      <c r="AD99" s="217"/>
      <c r="AE99" s="222"/>
      <c r="AF99" s="218"/>
      <c r="AG99" s="218"/>
      <c r="AH99" s="216"/>
      <c r="AI99" s="216"/>
      <c r="AJ99" s="221"/>
      <c r="AK99" s="222"/>
      <c r="AL99" s="216"/>
      <c r="AM99" s="218"/>
      <c r="AN99" s="216"/>
      <c r="AO99" s="218"/>
      <c r="AP99" s="218"/>
      <c r="AQ99" s="204"/>
      <c r="AR99" s="216"/>
      <c r="AS99" s="222"/>
      <c r="AT99" s="217"/>
      <c r="AU99" s="217"/>
      <c r="AW99" s="217"/>
      <c r="AX99" s="217"/>
      <c r="AY99" s="222"/>
      <c r="AZ99" s="218"/>
      <c r="BA99" s="218"/>
      <c r="BB99" s="216"/>
      <c r="BC99" s="216"/>
      <c r="BD99" s="221"/>
      <c r="BE99" s="222"/>
      <c r="BF99" s="218"/>
      <c r="BG99" s="218"/>
      <c r="BH99" s="216"/>
      <c r="BI99" s="218"/>
      <c r="BJ99" s="218"/>
      <c r="BK99" s="204"/>
      <c r="BL99" s="216"/>
      <c r="BM99" s="222"/>
      <c r="BN99" s="217"/>
      <c r="BO99" s="217"/>
      <c r="BQ99" s="217"/>
      <c r="BR99" s="217"/>
      <c r="BS99" s="249"/>
      <c r="BT99" s="218"/>
      <c r="BU99" s="218"/>
      <c r="BV99" s="216"/>
      <c r="BW99" s="216"/>
      <c r="BX99" s="221"/>
      <c r="BY99" s="222"/>
      <c r="BZ99" s="218"/>
      <c r="CA99" s="218"/>
      <c r="CB99" s="216"/>
      <c r="CC99" s="218"/>
      <c r="CD99" s="218"/>
      <c r="CE99" s="222"/>
      <c r="CF99" s="216"/>
      <c r="CG99" s="222"/>
      <c r="CH99" s="217"/>
      <c r="CI99" s="217"/>
      <c r="CK99" s="217"/>
      <c r="CL99" s="217"/>
      <c r="CM99" s="222"/>
      <c r="CN99" s="218"/>
      <c r="CO99" s="218"/>
      <c r="CP99" s="216"/>
      <c r="CQ99" s="216"/>
      <c r="CR99" s="221"/>
      <c r="CS99" s="222"/>
      <c r="CT99" s="218"/>
      <c r="CU99" s="218"/>
      <c r="CV99" s="216"/>
      <c r="CW99" s="218"/>
      <c r="CX99" s="218"/>
      <c r="CY99" s="204"/>
      <c r="CZ99" s="216"/>
      <c r="DA99" s="222"/>
      <c r="DB99" s="217"/>
      <c r="DC99" s="217"/>
      <c r="DE99" s="217"/>
      <c r="DF99" s="217"/>
      <c r="DG99" s="222"/>
      <c r="DH99" s="218"/>
      <c r="DI99" s="218"/>
      <c r="DJ99" s="216"/>
      <c r="DK99" s="216"/>
      <c r="DL99" s="221"/>
      <c r="DM99" s="222"/>
      <c r="DN99" s="218"/>
      <c r="DO99" s="218"/>
      <c r="DP99" s="216"/>
      <c r="DQ99" s="218"/>
      <c r="DR99" s="218"/>
      <c r="DS99" s="204"/>
      <c r="DT99" s="216"/>
      <c r="DU99" s="222"/>
      <c r="DV99" s="217"/>
      <c r="DW99" s="217"/>
      <c r="DY99" s="217"/>
      <c r="DZ99" s="217"/>
      <c r="EA99" s="222"/>
      <c r="EB99" s="216"/>
      <c r="EC99" s="245"/>
      <c r="ED99" s="216"/>
      <c r="EE99" s="216"/>
      <c r="EF99" s="221"/>
      <c r="EG99" s="222"/>
      <c r="EH99" s="218"/>
      <c r="EI99" s="218"/>
      <c r="EJ99" s="216"/>
      <c r="EK99" s="218"/>
      <c r="EL99" s="218"/>
      <c r="EM99" s="204"/>
      <c r="EN99" s="216"/>
      <c r="EO99" s="222"/>
      <c r="EP99" s="217"/>
      <c r="EQ99" s="217"/>
      <c r="ES99" s="217"/>
      <c r="ET99" s="217"/>
      <c r="EU99" s="222"/>
      <c r="EV99" s="218"/>
      <c r="EW99" s="218"/>
      <c r="EX99" s="216"/>
      <c r="EY99" s="220"/>
      <c r="EZ99" s="221"/>
      <c r="FA99" s="222"/>
      <c r="FB99" s="218"/>
      <c r="FC99" s="218"/>
      <c r="FD99" s="216"/>
      <c r="FE99" s="218"/>
      <c r="FF99" s="218"/>
      <c r="FG99" s="204"/>
      <c r="FH99" s="216"/>
      <c r="FI99" s="222"/>
      <c r="FJ99" s="217"/>
      <c r="FK99" s="217"/>
      <c r="FM99" s="217"/>
      <c r="FN99" s="217"/>
      <c r="FO99" s="222"/>
      <c r="FP99" s="218"/>
      <c r="FQ99" s="218"/>
      <c r="FR99" s="216"/>
      <c r="FS99" s="216"/>
      <c r="FT99" s="221"/>
      <c r="FU99" s="222"/>
      <c r="FV99" s="218"/>
      <c r="FW99" s="218"/>
      <c r="FX99" s="216"/>
      <c r="FY99" s="218"/>
      <c r="FZ99" s="218"/>
      <c r="GA99" s="241"/>
      <c r="GI99" s="207"/>
      <c r="GN99" s="236"/>
      <c r="GU99" s="241"/>
      <c r="HC99" s="207"/>
      <c r="HH99" s="236"/>
      <c r="HO99" s="241"/>
      <c r="HW99" s="207"/>
      <c r="IB99" s="236"/>
      <c r="II99" s="241"/>
      <c r="IQ99" s="207"/>
      <c r="IV99" s="236"/>
    </row>
    <row r="100" spans="1:256" s="223" customFormat="1" ht="13.5" customHeight="1">
      <c r="A100" s="250"/>
      <c r="C100" s="204"/>
      <c r="D100" s="216"/>
      <c r="E100" s="222"/>
      <c r="F100" s="217"/>
      <c r="G100" s="218"/>
      <c r="I100" s="217"/>
      <c r="J100" s="218"/>
      <c r="K100" s="222"/>
      <c r="L100" s="218"/>
      <c r="M100" s="218"/>
      <c r="N100" s="216"/>
      <c r="O100" s="216"/>
      <c r="P100" s="221"/>
      <c r="Q100" s="222"/>
      <c r="R100" s="218"/>
      <c r="S100" s="218"/>
      <c r="T100" s="216"/>
      <c r="U100" s="218"/>
      <c r="V100" s="218"/>
      <c r="W100" s="204"/>
      <c r="X100" s="216"/>
      <c r="Y100" s="222"/>
      <c r="Z100" s="217"/>
      <c r="AA100" s="217"/>
      <c r="AC100" s="217"/>
      <c r="AD100" s="217"/>
      <c r="AE100" s="222"/>
      <c r="AF100" s="218"/>
      <c r="AG100" s="218"/>
      <c r="AH100" s="216"/>
      <c r="AI100" s="216"/>
      <c r="AJ100" s="221"/>
      <c r="AK100" s="222"/>
      <c r="AL100" s="216"/>
      <c r="AM100" s="218"/>
      <c r="AN100" s="216"/>
      <c r="AO100" s="218"/>
      <c r="AP100" s="218"/>
      <c r="AQ100" s="204"/>
      <c r="AR100" s="216"/>
      <c r="AS100" s="222"/>
      <c r="AT100" s="217"/>
      <c r="AU100" s="217"/>
      <c r="AW100" s="217"/>
      <c r="AX100" s="217"/>
      <c r="AY100" s="222"/>
      <c r="AZ100" s="218"/>
      <c r="BA100" s="218"/>
      <c r="BB100" s="216"/>
      <c r="BC100" s="216"/>
      <c r="BD100" s="221"/>
      <c r="BE100" s="222"/>
      <c r="BF100" s="218"/>
      <c r="BG100" s="218"/>
      <c r="BH100" s="216"/>
      <c r="BI100" s="218"/>
      <c r="BJ100" s="218"/>
      <c r="BK100" s="204"/>
      <c r="BL100" s="216"/>
      <c r="BM100" s="222"/>
      <c r="BN100" s="217"/>
      <c r="BO100" s="217"/>
      <c r="BQ100" s="217"/>
      <c r="BR100" s="217"/>
      <c r="BS100" s="249"/>
      <c r="BT100" s="218"/>
      <c r="BU100" s="218"/>
      <c r="BV100" s="216"/>
      <c r="BW100" s="216"/>
      <c r="BX100" s="221"/>
      <c r="BY100" s="222"/>
      <c r="BZ100" s="218"/>
      <c r="CA100" s="218"/>
      <c r="CB100" s="216"/>
      <c r="CC100" s="218"/>
      <c r="CD100" s="218"/>
      <c r="CE100" s="222"/>
      <c r="CF100" s="216"/>
      <c r="CG100" s="222"/>
      <c r="CH100" s="217"/>
      <c r="CI100" s="217"/>
      <c r="CK100" s="217"/>
      <c r="CL100" s="217"/>
      <c r="CM100" s="222"/>
      <c r="CN100" s="218"/>
      <c r="CO100" s="218"/>
      <c r="CP100" s="216"/>
      <c r="CQ100" s="216"/>
      <c r="CR100" s="221"/>
      <c r="CS100" s="222"/>
      <c r="CT100" s="218"/>
      <c r="CU100" s="218"/>
      <c r="CV100" s="216"/>
      <c r="CW100" s="218"/>
      <c r="CX100" s="218"/>
      <c r="CY100" s="204"/>
      <c r="CZ100" s="216"/>
      <c r="DA100" s="222"/>
      <c r="DB100" s="217"/>
      <c r="DC100" s="217"/>
      <c r="DE100" s="217"/>
      <c r="DF100" s="217"/>
      <c r="DG100" s="222"/>
      <c r="DH100" s="218"/>
      <c r="DI100" s="218"/>
      <c r="DJ100" s="216"/>
      <c r="DK100" s="216"/>
      <c r="DL100" s="221"/>
      <c r="DM100" s="222"/>
      <c r="DN100" s="218"/>
      <c r="DO100" s="218"/>
      <c r="DP100" s="216"/>
      <c r="DQ100" s="218"/>
      <c r="DR100" s="218"/>
      <c r="DS100" s="204"/>
      <c r="DT100" s="216"/>
      <c r="DU100" s="222"/>
      <c r="DV100" s="217"/>
      <c r="DW100" s="217"/>
      <c r="DY100" s="217"/>
      <c r="DZ100" s="217"/>
      <c r="EA100" s="222"/>
      <c r="EB100" s="216"/>
      <c r="EC100" s="245"/>
      <c r="ED100" s="216"/>
      <c r="EE100" s="216"/>
      <c r="EF100" s="221"/>
      <c r="EG100" s="222"/>
      <c r="EH100" s="218"/>
      <c r="EI100" s="218"/>
      <c r="EJ100" s="216"/>
      <c r="EK100" s="218"/>
      <c r="EL100" s="218"/>
      <c r="EM100" s="204"/>
      <c r="EN100" s="216"/>
      <c r="EO100" s="222"/>
      <c r="EP100" s="217"/>
      <c r="EQ100" s="217"/>
      <c r="ES100" s="217"/>
      <c r="ET100" s="217"/>
      <c r="EU100" s="222"/>
      <c r="EV100" s="218"/>
      <c r="EW100" s="218"/>
      <c r="EX100" s="216"/>
      <c r="EY100" s="220"/>
      <c r="EZ100" s="221"/>
      <c r="FA100" s="222"/>
      <c r="FB100" s="218"/>
      <c r="FC100" s="218"/>
      <c r="FD100" s="216"/>
      <c r="FE100" s="218"/>
      <c r="FF100" s="218"/>
      <c r="FG100" s="204"/>
      <c r="FH100" s="216"/>
      <c r="FI100" s="222"/>
      <c r="FJ100" s="217"/>
      <c r="FK100" s="217"/>
      <c r="FM100" s="217"/>
      <c r="FN100" s="217"/>
      <c r="FO100" s="222"/>
      <c r="FP100" s="218"/>
      <c r="FQ100" s="218"/>
      <c r="FR100" s="216"/>
      <c r="FS100" s="216"/>
      <c r="FT100" s="221"/>
      <c r="FU100" s="222"/>
      <c r="FV100" s="218"/>
      <c r="FW100" s="218"/>
      <c r="FX100" s="216"/>
      <c r="FY100" s="218"/>
      <c r="FZ100" s="218"/>
      <c r="GA100" s="241"/>
      <c r="GI100" s="207"/>
      <c r="GN100" s="236"/>
      <c r="GU100" s="241"/>
      <c r="HC100" s="207"/>
      <c r="HH100" s="236"/>
      <c r="HO100" s="241"/>
      <c r="HW100" s="207"/>
      <c r="IB100" s="236"/>
      <c r="II100" s="241"/>
      <c r="IQ100" s="207"/>
      <c r="IV100" s="236"/>
    </row>
    <row r="101" spans="1:256" s="223" customFormat="1" ht="13.5" customHeight="1">
      <c r="A101" s="250"/>
      <c r="C101" s="204"/>
      <c r="D101" s="216"/>
      <c r="E101" s="222"/>
      <c r="F101" s="217"/>
      <c r="G101" s="218"/>
      <c r="I101" s="217"/>
      <c r="J101" s="218"/>
      <c r="K101" s="222"/>
      <c r="L101" s="218"/>
      <c r="M101" s="218"/>
      <c r="N101" s="216"/>
      <c r="O101" s="216"/>
      <c r="P101" s="221"/>
      <c r="Q101" s="222"/>
      <c r="R101" s="218"/>
      <c r="S101" s="218"/>
      <c r="T101" s="216"/>
      <c r="U101" s="218"/>
      <c r="V101" s="218"/>
      <c r="W101" s="204"/>
      <c r="X101" s="216"/>
      <c r="Y101" s="222"/>
      <c r="Z101" s="217"/>
      <c r="AA101" s="217"/>
      <c r="AC101" s="217"/>
      <c r="AD101" s="217"/>
      <c r="AE101" s="222"/>
      <c r="AF101" s="218"/>
      <c r="AG101" s="218"/>
      <c r="AH101" s="216"/>
      <c r="AI101" s="216"/>
      <c r="AJ101" s="221"/>
      <c r="AK101" s="222"/>
      <c r="AL101" s="216"/>
      <c r="AM101" s="218"/>
      <c r="AN101" s="216"/>
      <c r="AO101" s="218"/>
      <c r="AP101" s="218"/>
      <c r="AQ101" s="204"/>
      <c r="AR101" s="216"/>
      <c r="AS101" s="222"/>
      <c r="AT101" s="217"/>
      <c r="AU101" s="217"/>
      <c r="AW101" s="217"/>
      <c r="AX101" s="217"/>
      <c r="AY101" s="222"/>
      <c r="AZ101" s="218"/>
      <c r="BA101" s="218"/>
      <c r="BB101" s="216"/>
      <c r="BC101" s="216"/>
      <c r="BD101" s="221"/>
      <c r="BE101" s="222"/>
      <c r="BF101" s="218"/>
      <c r="BG101" s="218"/>
      <c r="BH101" s="216"/>
      <c r="BI101" s="218"/>
      <c r="BJ101" s="218"/>
      <c r="BK101" s="204"/>
      <c r="BL101" s="216"/>
      <c r="BM101" s="222"/>
      <c r="BN101" s="217"/>
      <c r="BO101" s="217"/>
      <c r="BQ101" s="217"/>
      <c r="BR101" s="217"/>
      <c r="BS101" s="249"/>
      <c r="BT101" s="218"/>
      <c r="BU101" s="218"/>
      <c r="BV101" s="216"/>
      <c r="BW101" s="216"/>
      <c r="BX101" s="221"/>
      <c r="BY101" s="222"/>
      <c r="BZ101" s="218"/>
      <c r="CA101" s="218"/>
      <c r="CB101" s="216"/>
      <c r="CC101" s="218"/>
      <c r="CD101" s="218"/>
      <c r="CE101" s="222"/>
      <c r="CF101" s="216"/>
      <c r="CG101" s="222"/>
      <c r="CH101" s="217"/>
      <c r="CI101" s="217"/>
      <c r="CK101" s="217"/>
      <c r="CL101" s="217"/>
      <c r="CM101" s="222"/>
      <c r="CN101" s="218"/>
      <c r="CO101" s="218"/>
      <c r="CP101" s="216"/>
      <c r="CQ101" s="216"/>
      <c r="CR101" s="221"/>
      <c r="CS101" s="222"/>
      <c r="CT101" s="218"/>
      <c r="CU101" s="218"/>
      <c r="CV101" s="216"/>
      <c r="CW101" s="218"/>
      <c r="CX101" s="218"/>
      <c r="CY101" s="204"/>
      <c r="CZ101" s="216"/>
      <c r="DA101" s="222"/>
      <c r="DB101" s="217"/>
      <c r="DC101" s="217"/>
      <c r="DE101" s="217"/>
      <c r="DF101" s="217"/>
      <c r="DG101" s="222"/>
      <c r="DH101" s="218"/>
      <c r="DI101" s="218"/>
      <c r="DJ101" s="216"/>
      <c r="DK101" s="216"/>
      <c r="DL101" s="221"/>
      <c r="DM101" s="222"/>
      <c r="DN101" s="218"/>
      <c r="DO101" s="218"/>
      <c r="DP101" s="216"/>
      <c r="DQ101" s="218"/>
      <c r="DR101" s="218"/>
      <c r="DS101" s="204"/>
      <c r="DT101" s="216"/>
      <c r="DU101" s="222"/>
      <c r="DV101" s="217"/>
      <c r="DW101" s="217"/>
      <c r="DY101" s="217"/>
      <c r="DZ101" s="217"/>
      <c r="EA101" s="222"/>
      <c r="EB101" s="216"/>
      <c r="EC101" s="245"/>
      <c r="ED101" s="216"/>
      <c r="EE101" s="216"/>
      <c r="EF101" s="221"/>
      <c r="EG101" s="222"/>
      <c r="EH101" s="218"/>
      <c r="EI101" s="218"/>
      <c r="EJ101" s="216"/>
      <c r="EK101" s="218"/>
      <c r="EL101" s="218"/>
      <c r="EM101" s="204"/>
      <c r="EN101" s="216"/>
      <c r="EO101" s="222"/>
      <c r="EP101" s="217"/>
      <c r="EQ101" s="217"/>
      <c r="ES101" s="217"/>
      <c r="ET101" s="217"/>
      <c r="EU101" s="222"/>
      <c r="EV101" s="218"/>
      <c r="EW101" s="218"/>
      <c r="EX101" s="216"/>
      <c r="EY101" s="220"/>
      <c r="EZ101" s="221"/>
      <c r="FA101" s="222"/>
      <c r="FB101" s="218"/>
      <c r="FC101" s="218"/>
      <c r="FD101" s="216"/>
      <c r="FE101" s="218"/>
      <c r="FF101" s="218"/>
      <c r="FG101" s="204"/>
      <c r="FH101" s="216"/>
      <c r="FI101" s="222"/>
      <c r="FJ101" s="217"/>
      <c r="FK101" s="217"/>
      <c r="FM101" s="217"/>
      <c r="FN101" s="217"/>
      <c r="FO101" s="222"/>
      <c r="FP101" s="218"/>
      <c r="FQ101" s="218"/>
      <c r="FR101" s="216"/>
      <c r="FS101" s="216"/>
      <c r="FT101" s="221"/>
      <c r="FU101" s="222"/>
      <c r="FV101" s="218"/>
      <c r="FW101" s="218"/>
      <c r="FX101" s="216"/>
      <c r="FY101" s="218"/>
      <c r="FZ101" s="218"/>
      <c r="GA101" s="241"/>
      <c r="GI101" s="207"/>
      <c r="GN101" s="236"/>
      <c r="GU101" s="241"/>
      <c r="HC101" s="207"/>
      <c r="HH101" s="236"/>
      <c r="HO101" s="241"/>
      <c r="HW101" s="207"/>
      <c r="IB101" s="236"/>
      <c r="II101" s="241"/>
      <c r="IQ101" s="207"/>
      <c r="IV101" s="236"/>
    </row>
    <row r="102" spans="1:256" s="223" customFormat="1" ht="13.5" customHeight="1">
      <c r="A102" s="250"/>
      <c r="C102" s="204"/>
      <c r="D102" s="216"/>
      <c r="E102" s="222"/>
      <c r="F102" s="217"/>
      <c r="G102" s="218"/>
      <c r="I102" s="217"/>
      <c r="J102" s="218"/>
      <c r="K102" s="222"/>
      <c r="L102" s="218"/>
      <c r="M102" s="218"/>
      <c r="N102" s="216"/>
      <c r="O102" s="216"/>
      <c r="P102" s="221"/>
      <c r="Q102" s="222"/>
      <c r="R102" s="218"/>
      <c r="S102" s="218"/>
      <c r="T102" s="216"/>
      <c r="U102" s="218"/>
      <c r="V102" s="218"/>
      <c r="W102" s="204"/>
      <c r="X102" s="216"/>
      <c r="Y102" s="222"/>
      <c r="Z102" s="217"/>
      <c r="AA102" s="217"/>
      <c r="AC102" s="217"/>
      <c r="AD102" s="217"/>
      <c r="AE102" s="222"/>
      <c r="AF102" s="218"/>
      <c r="AG102" s="218"/>
      <c r="AH102" s="216"/>
      <c r="AI102" s="216"/>
      <c r="AJ102" s="221"/>
      <c r="AK102" s="222"/>
      <c r="AL102" s="216"/>
      <c r="AM102" s="218"/>
      <c r="AN102" s="216"/>
      <c r="AO102" s="218"/>
      <c r="AP102" s="218"/>
      <c r="AQ102" s="204"/>
      <c r="AR102" s="216"/>
      <c r="AS102" s="222"/>
      <c r="AT102" s="217"/>
      <c r="AU102" s="217"/>
      <c r="AW102" s="217"/>
      <c r="AX102" s="217"/>
      <c r="AY102" s="222"/>
      <c r="AZ102" s="218"/>
      <c r="BA102" s="218"/>
      <c r="BB102" s="216"/>
      <c r="BC102" s="216"/>
      <c r="BD102" s="221"/>
      <c r="BE102" s="222"/>
      <c r="BF102" s="218"/>
      <c r="BG102" s="218"/>
      <c r="BH102" s="216"/>
      <c r="BI102" s="218"/>
      <c r="BJ102" s="218"/>
      <c r="BK102" s="204"/>
      <c r="BL102" s="216"/>
      <c r="BM102" s="222"/>
      <c r="BN102" s="217"/>
      <c r="BO102" s="217"/>
      <c r="BQ102" s="217"/>
      <c r="BR102" s="217"/>
      <c r="BS102" s="249"/>
      <c r="BT102" s="218"/>
      <c r="BU102" s="218"/>
      <c r="BV102" s="216"/>
      <c r="BW102" s="216"/>
      <c r="BX102" s="221"/>
      <c r="BY102" s="222"/>
      <c r="BZ102" s="218"/>
      <c r="CA102" s="218"/>
      <c r="CB102" s="216"/>
      <c r="CC102" s="218"/>
      <c r="CD102" s="218"/>
      <c r="CE102" s="222"/>
      <c r="CF102" s="216"/>
      <c r="CG102" s="222"/>
      <c r="CH102" s="217"/>
      <c r="CI102" s="217"/>
      <c r="CK102" s="217"/>
      <c r="CL102" s="217"/>
      <c r="CM102" s="222"/>
      <c r="CN102" s="218"/>
      <c r="CO102" s="218"/>
      <c r="CP102" s="216"/>
      <c r="CQ102" s="216"/>
      <c r="CR102" s="221"/>
      <c r="CS102" s="222"/>
      <c r="CT102" s="218"/>
      <c r="CU102" s="218"/>
      <c r="CV102" s="216"/>
      <c r="CW102" s="218"/>
      <c r="CX102" s="218"/>
      <c r="CY102" s="204"/>
      <c r="CZ102" s="216"/>
      <c r="DA102" s="222"/>
      <c r="DB102" s="217"/>
      <c r="DC102" s="217"/>
      <c r="DE102" s="217"/>
      <c r="DF102" s="217"/>
      <c r="DG102" s="222"/>
      <c r="DH102" s="218"/>
      <c r="DI102" s="218"/>
      <c r="DJ102" s="216"/>
      <c r="DK102" s="216"/>
      <c r="DL102" s="221"/>
      <c r="DM102" s="222"/>
      <c r="DN102" s="218"/>
      <c r="DO102" s="218"/>
      <c r="DP102" s="216"/>
      <c r="DQ102" s="218"/>
      <c r="DR102" s="218"/>
      <c r="DS102" s="204"/>
      <c r="DT102" s="216"/>
      <c r="DU102" s="222"/>
      <c r="DV102" s="217"/>
      <c r="DW102" s="217"/>
      <c r="DY102" s="217"/>
      <c r="DZ102" s="217"/>
      <c r="EA102" s="222"/>
      <c r="EB102" s="216"/>
      <c r="EC102" s="245"/>
      <c r="ED102" s="216"/>
      <c r="EE102" s="216"/>
      <c r="EF102" s="221"/>
      <c r="EG102" s="222"/>
      <c r="EH102" s="218"/>
      <c r="EI102" s="218"/>
      <c r="EJ102" s="216"/>
      <c r="EK102" s="218"/>
      <c r="EL102" s="218"/>
      <c r="EM102" s="204"/>
      <c r="EN102" s="216"/>
      <c r="EO102" s="222"/>
      <c r="EP102" s="217"/>
      <c r="EQ102" s="217"/>
      <c r="ES102" s="217"/>
      <c r="ET102" s="217"/>
      <c r="EU102" s="222"/>
      <c r="EV102" s="218"/>
      <c r="EW102" s="218"/>
      <c r="EX102" s="216"/>
      <c r="EY102" s="220"/>
      <c r="EZ102" s="221"/>
      <c r="FA102" s="222"/>
      <c r="FB102" s="218"/>
      <c r="FC102" s="218"/>
      <c r="FD102" s="216"/>
      <c r="FE102" s="218"/>
      <c r="FF102" s="218"/>
      <c r="FG102" s="204"/>
      <c r="FH102" s="216"/>
      <c r="FI102" s="222"/>
      <c r="FJ102" s="217"/>
      <c r="FK102" s="217"/>
      <c r="FM102" s="217"/>
      <c r="FN102" s="217"/>
      <c r="FO102" s="222"/>
      <c r="FP102" s="218"/>
      <c r="FQ102" s="218"/>
      <c r="FR102" s="216"/>
      <c r="FS102" s="216"/>
      <c r="FT102" s="221"/>
      <c r="FU102" s="222"/>
      <c r="FV102" s="218"/>
      <c r="FW102" s="218"/>
      <c r="FX102" s="216"/>
      <c r="FY102" s="218"/>
      <c r="FZ102" s="218"/>
      <c r="GA102" s="241"/>
      <c r="GI102" s="207"/>
      <c r="GN102" s="236"/>
      <c r="GU102" s="241"/>
      <c r="HC102" s="207"/>
      <c r="HH102" s="236"/>
      <c r="HO102" s="241"/>
      <c r="HW102" s="207"/>
      <c r="IB102" s="236"/>
      <c r="II102" s="241"/>
      <c r="IQ102" s="207"/>
      <c r="IV102" s="236"/>
    </row>
    <row r="103" spans="1:256" s="223" customFormat="1" ht="13.5" customHeight="1">
      <c r="A103" s="250"/>
      <c r="C103" s="204"/>
      <c r="D103" s="216"/>
      <c r="E103" s="222"/>
      <c r="F103" s="217"/>
      <c r="G103" s="218"/>
      <c r="I103" s="217"/>
      <c r="J103" s="218"/>
      <c r="K103" s="222"/>
      <c r="L103" s="218"/>
      <c r="M103" s="218"/>
      <c r="N103" s="216"/>
      <c r="O103" s="216"/>
      <c r="P103" s="221"/>
      <c r="Q103" s="222"/>
      <c r="R103" s="218"/>
      <c r="S103" s="218"/>
      <c r="T103" s="216"/>
      <c r="U103" s="218"/>
      <c r="V103" s="218"/>
      <c r="W103" s="204"/>
      <c r="X103" s="216"/>
      <c r="Y103" s="222"/>
      <c r="Z103" s="217"/>
      <c r="AA103" s="217"/>
      <c r="AC103" s="217"/>
      <c r="AD103" s="217"/>
      <c r="AE103" s="222"/>
      <c r="AF103" s="218"/>
      <c r="AG103" s="218"/>
      <c r="AH103" s="216"/>
      <c r="AI103" s="216"/>
      <c r="AJ103" s="221"/>
      <c r="AK103" s="222"/>
      <c r="AL103" s="216"/>
      <c r="AM103" s="218"/>
      <c r="AN103" s="216"/>
      <c r="AO103" s="218"/>
      <c r="AP103" s="218"/>
      <c r="AQ103" s="204"/>
      <c r="AR103" s="216"/>
      <c r="AS103" s="222"/>
      <c r="AT103" s="217"/>
      <c r="AU103" s="217"/>
      <c r="AW103" s="217"/>
      <c r="AX103" s="217"/>
      <c r="AY103" s="222"/>
      <c r="AZ103" s="218"/>
      <c r="BA103" s="218"/>
      <c r="BB103" s="216"/>
      <c r="BC103" s="216"/>
      <c r="BD103" s="221"/>
      <c r="BE103" s="222"/>
      <c r="BF103" s="218"/>
      <c r="BG103" s="218"/>
      <c r="BH103" s="216"/>
      <c r="BI103" s="218"/>
      <c r="BJ103" s="218"/>
      <c r="BK103" s="204"/>
      <c r="BL103" s="216"/>
      <c r="BM103" s="222"/>
      <c r="BN103" s="217"/>
      <c r="BO103" s="217"/>
      <c r="BQ103" s="217"/>
      <c r="BR103" s="217"/>
      <c r="BS103" s="249"/>
      <c r="BT103" s="218"/>
      <c r="BU103" s="218"/>
      <c r="BV103" s="216"/>
      <c r="BW103" s="216"/>
      <c r="BX103" s="221"/>
      <c r="BY103" s="222"/>
      <c r="BZ103" s="218"/>
      <c r="CA103" s="218"/>
      <c r="CB103" s="216"/>
      <c r="CC103" s="218"/>
      <c r="CD103" s="218"/>
      <c r="CE103" s="222"/>
      <c r="CF103" s="216"/>
      <c r="CG103" s="222"/>
      <c r="CH103" s="217"/>
      <c r="CI103" s="217"/>
      <c r="CK103" s="217"/>
      <c r="CL103" s="217"/>
      <c r="CM103" s="222"/>
      <c r="CN103" s="218"/>
      <c r="CO103" s="218"/>
      <c r="CP103" s="216"/>
      <c r="CQ103" s="216"/>
      <c r="CR103" s="221"/>
      <c r="CS103" s="222"/>
      <c r="CT103" s="218"/>
      <c r="CU103" s="218"/>
      <c r="CV103" s="216"/>
      <c r="CW103" s="218"/>
      <c r="CX103" s="218"/>
      <c r="CY103" s="204"/>
      <c r="CZ103" s="216"/>
      <c r="DA103" s="222"/>
      <c r="DB103" s="217"/>
      <c r="DC103" s="217"/>
      <c r="DE103" s="217"/>
      <c r="DF103" s="217"/>
      <c r="DG103" s="222"/>
      <c r="DH103" s="218"/>
      <c r="DI103" s="218"/>
      <c r="DJ103" s="216"/>
      <c r="DK103" s="216"/>
      <c r="DL103" s="221"/>
      <c r="DM103" s="222"/>
      <c r="DN103" s="218"/>
      <c r="DO103" s="218"/>
      <c r="DP103" s="216"/>
      <c r="DQ103" s="218"/>
      <c r="DR103" s="218"/>
      <c r="DS103" s="204"/>
      <c r="DT103" s="216"/>
      <c r="DU103" s="222"/>
      <c r="DV103" s="217"/>
      <c r="DW103" s="217"/>
      <c r="DY103" s="217"/>
      <c r="DZ103" s="217"/>
      <c r="EA103" s="222"/>
      <c r="EB103" s="216"/>
      <c r="EC103" s="245"/>
      <c r="ED103" s="216"/>
      <c r="EE103" s="216"/>
      <c r="EF103" s="221"/>
      <c r="EG103" s="222"/>
      <c r="EH103" s="218"/>
      <c r="EI103" s="218"/>
      <c r="EJ103" s="216"/>
      <c r="EK103" s="218"/>
      <c r="EL103" s="218"/>
      <c r="EM103" s="204"/>
      <c r="EN103" s="216"/>
      <c r="EO103" s="222"/>
      <c r="EP103" s="217"/>
      <c r="EQ103" s="217"/>
      <c r="ES103" s="217"/>
      <c r="ET103" s="217"/>
      <c r="EU103" s="222"/>
      <c r="EV103" s="218"/>
      <c r="EW103" s="218"/>
      <c r="EX103" s="216"/>
      <c r="EY103" s="220"/>
      <c r="EZ103" s="221"/>
      <c r="FA103" s="222"/>
      <c r="FB103" s="218"/>
      <c r="FC103" s="218"/>
      <c r="FD103" s="216"/>
      <c r="FE103" s="218"/>
      <c r="FF103" s="218"/>
      <c r="FG103" s="204"/>
      <c r="FH103" s="216"/>
      <c r="FI103" s="222"/>
      <c r="FJ103" s="217"/>
      <c r="FK103" s="217"/>
      <c r="FM103" s="217"/>
      <c r="FN103" s="217"/>
      <c r="FO103" s="222"/>
      <c r="FP103" s="218"/>
      <c r="FQ103" s="218"/>
      <c r="FR103" s="216"/>
      <c r="FS103" s="216"/>
      <c r="FT103" s="221"/>
      <c r="FU103" s="222"/>
      <c r="FV103" s="218"/>
      <c r="FW103" s="218"/>
      <c r="FX103" s="216"/>
      <c r="FY103" s="218"/>
      <c r="FZ103" s="218"/>
      <c r="GA103" s="241"/>
      <c r="GI103" s="207"/>
      <c r="GN103" s="236"/>
      <c r="GU103" s="241"/>
      <c r="HC103" s="207"/>
      <c r="HH103" s="236"/>
      <c r="HO103" s="241"/>
      <c r="HW103" s="207"/>
      <c r="IB103" s="236"/>
      <c r="II103" s="241"/>
      <c r="IQ103" s="207"/>
      <c r="IV103" s="236"/>
    </row>
    <row r="104" spans="1:256" s="223" customFormat="1" ht="13.5" customHeight="1">
      <c r="A104" s="251"/>
      <c r="S104" s="217"/>
      <c r="EV104" s="246"/>
      <c r="EY104" s="246"/>
      <c r="FB104" s="246"/>
      <c r="FC104" s="246"/>
      <c r="FE104" s="246"/>
    </row>
    <row r="105" spans="1:256" s="223" customFormat="1" ht="13.5" customHeight="1">
      <c r="A105" s="251"/>
      <c r="EV105" s="246"/>
      <c r="EY105" s="246"/>
      <c r="FB105" s="246"/>
      <c r="FC105" s="246"/>
      <c r="FE105" s="246"/>
    </row>
    <row r="106" spans="1:256" s="223" customFormat="1" ht="13.5" customHeight="1">
      <c r="A106" s="251"/>
      <c r="EV106" s="246"/>
      <c r="EY106" s="246"/>
      <c r="FB106" s="246"/>
      <c r="FC106" s="246"/>
      <c r="FE106" s="246"/>
    </row>
    <row r="107" spans="1:256" s="223" customFormat="1" ht="13.5" customHeight="1">
      <c r="A107" s="251"/>
      <c r="EV107" s="246"/>
      <c r="EY107" s="246"/>
      <c r="FB107" s="246"/>
      <c r="FC107" s="246"/>
      <c r="FE107" s="246"/>
    </row>
    <row r="108" spans="1:256" s="223" customFormat="1" ht="13.5" customHeight="1">
      <c r="A108" s="251"/>
      <c r="EV108" s="246"/>
      <c r="EY108" s="246"/>
      <c r="FB108" s="246"/>
      <c r="FC108" s="246"/>
      <c r="FE108" s="246"/>
    </row>
    <row r="109" spans="1:256" s="223" customFormat="1" ht="13.5" customHeight="1">
      <c r="A109" s="251"/>
      <c r="EV109" s="246"/>
      <c r="EY109" s="246"/>
      <c r="FB109" s="246"/>
      <c r="FC109" s="246"/>
      <c r="FE109" s="246"/>
    </row>
    <row r="110" spans="1:256" s="223" customFormat="1" ht="13.5" customHeight="1">
      <c r="A110" s="251"/>
      <c r="EV110" s="246"/>
      <c r="EY110" s="246"/>
      <c r="FB110" s="246"/>
      <c r="FC110" s="246"/>
      <c r="FE110" s="246"/>
    </row>
    <row r="111" spans="1:256" s="223" customFormat="1" ht="13.5" customHeight="1">
      <c r="A111" s="251"/>
      <c r="EV111" s="246"/>
      <c r="EY111" s="246"/>
      <c r="FB111" s="246"/>
      <c r="FC111" s="246"/>
      <c r="FE111" s="246"/>
    </row>
    <row r="112" spans="1:256" s="223" customFormat="1" ht="13.5" customHeight="1">
      <c r="A112" s="251"/>
      <c r="EV112" s="246"/>
      <c r="EY112" s="246"/>
      <c r="FB112" s="246"/>
      <c r="FC112" s="246"/>
      <c r="FE112" s="246"/>
    </row>
    <row r="113" spans="1:161" s="223" customFormat="1" ht="13.5" customHeight="1">
      <c r="A113" s="251"/>
      <c r="EV113" s="246"/>
      <c r="EY113" s="246"/>
      <c r="FB113" s="246"/>
      <c r="FC113" s="246"/>
      <c r="FE113" s="246"/>
    </row>
    <row r="114" spans="1:161" s="223" customFormat="1" ht="13.5" customHeight="1">
      <c r="A114" s="251"/>
      <c r="EV114" s="246"/>
      <c r="EY114" s="246"/>
      <c r="FB114" s="246"/>
      <c r="FC114" s="246"/>
      <c r="FE114" s="246"/>
    </row>
    <row r="115" spans="1:161" s="223" customFormat="1" ht="13.5" customHeight="1">
      <c r="A115" s="251"/>
      <c r="EV115" s="246"/>
      <c r="EY115" s="246"/>
      <c r="FB115" s="246"/>
      <c r="FC115" s="246"/>
      <c r="FE115" s="246"/>
    </row>
    <row r="116" spans="1:161" s="223" customFormat="1" ht="13.5" customHeight="1">
      <c r="A116" s="251"/>
      <c r="EV116" s="246"/>
      <c r="EY116" s="246"/>
      <c r="FB116" s="246"/>
      <c r="FC116" s="246"/>
      <c r="FE116" s="246"/>
    </row>
    <row r="117" spans="1:161" s="223" customFormat="1" ht="13.5" customHeight="1">
      <c r="A117" s="251"/>
      <c r="EV117" s="246"/>
      <c r="EY117" s="246"/>
      <c r="FB117" s="246"/>
      <c r="FC117" s="246"/>
      <c r="FE117" s="246"/>
    </row>
    <row r="118" spans="1:161" s="223" customFormat="1" ht="13.5" customHeight="1">
      <c r="A118" s="251"/>
      <c r="EV118" s="246"/>
      <c r="EY118" s="246"/>
      <c r="FB118" s="246"/>
      <c r="FC118" s="246"/>
      <c r="FE118" s="246"/>
    </row>
    <row r="119" spans="1:161" s="223" customFormat="1" ht="13.5" customHeight="1">
      <c r="A119" s="251"/>
      <c r="EV119" s="246"/>
      <c r="EY119" s="246"/>
      <c r="FB119" s="246"/>
      <c r="FC119" s="246"/>
      <c r="FE119" s="246"/>
    </row>
    <row r="120" spans="1:161" s="223" customFormat="1" ht="13.5" customHeight="1">
      <c r="A120" s="251"/>
      <c r="EV120" s="246"/>
      <c r="EY120" s="246"/>
      <c r="FB120" s="246"/>
      <c r="FC120" s="246"/>
      <c r="FE120" s="246"/>
    </row>
    <row r="121" spans="1:161" s="223" customFormat="1" ht="13.5" customHeight="1">
      <c r="A121" s="251"/>
      <c r="EV121" s="246"/>
      <c r="EY121" s="246"/>
      <c r="FB121" s="246"/>
      <c r="FC121" s="246"/>
      <c r="FE121" s="246"/>
    </row>
    <row r="122" spans="1:161" s="223" customFormat="1" ht="13.5" customHeight="1">
      <c r="A122" s="251"/>
      <c r="EV122" s="246"/>
      <c r="EY122" s="246"/>
      <c r="FB122" s="246"/>
      <c r="FC122" s="246"/>
      <c r="FE122" s="246"/>
    </row>
    <row r="123" spans="1:161" s="223" customFormat="1" ht="13.5" customHeight="1">
      <c r="A123" s="251"/>
      <c r="EV123" s="246"/>
      <c r="EY123" s="246"/>
      <c r="FB123" s="246"/>
      <c r="FC123" s="246"/>
      <c r="FE123" s="246"/>
    </row>
    <row r="124" spans="1:161" s="223" customFormat="1" ht="13.5" customHeight="1">
      <c r="A124" s="251"/>
      <c r="EV124" s="246"/>
      <c r="EY124" s="246"/>
      <c r="FB124" s="246"/>
      <c r="FC124" s="246"/>
      <c r="FE124" s="246"/>
    </row>
    <row r="125" spans="1:161" s="223" customFormat="1" ht="13.5" customHeight="1">
      <c r="A125" s="251"/>
      <c r="EV125" s="246"/>
      <c r="EY125" s="246"/>
      <c r="FB125" s="246"/>
      <c r="FC125" s="246"/>
      <c r="FE125" s="246"/>
    </row>
    <row r="126" spans="1:161" s="223" customFormat="1" ht="13.5" customHeight="1">
      <c r="A126" s="251"/>
      <c r="EV126" s="246"/>
      <c r="EY126" s="246"/>
      <c r="FB126" s="246"/>
      <c r="FC126" s="246"/>
      <c r="FE126" s="246"/>
    </row>
    <row r="127" spans="1:161" s="223" customFormat="1" ht="13.5" customHeight="1">
      <c r="A127" s="251"/>
      <c r="EV127" s="246"/>
      <c r="EY127" s="246"/>
      <c r="FB127" s="246"/>
      <c r="FC127" s="246"/>
      <c r="FE127" s="246"/>
    </row>
    <row r="128" spans="1:161" s="223" customFormat="1" ht="13.5" customHeight="1">
      <c r="A128" s="251"/>
      <c r="EV128" s="246"/>
      <c r="EY128" s="246"/>
      <c r="FB128" s="246"/>
      <c r="FC128" s="246"/>
      <c r="FE128" s="246"/>
    </row>
    <row r="129" spans="1:161" s="223" customFormat="1" ht="13.5" customHeight="1">
      <c r="A129" s="251"/>
      <c r="EV129" s="246"/>
      <c r="EY129" s="246"/>
      <c r="FB129" s="246"/>
      <c r="FC129" s="246"/>
      <c r="FE129" s="246"/>
    </row>
    <row r="130" spans="1:161" s="223" customFormat="1" ht="13.5" customHeight="1">
      <c r="A130" s="251"/>
      <c r="EV130" s="246"/>
      <c r="EY130" s="246"/>
      <c r="FB130" s="246"/>
      <c r="FC130" s="246"/>
      <c r="FE130" s="246"/>
    </row>
    <row r="131" spans="1:161" s="223" customFormat="1" ht="13.5" customHeight="1">
      <c r="A131" s="251"/>
      <c r="EV131" s="246"/>
      <c r="EY131" s="246"/>
      <c r="FB131" s="246"/>
      <c r="FC131" s="246"/>
      <c r="FE131" s="246"/>
    </row>
    <row r="132" spans="1:161" s="223" customFormat="1" ht="13.5" customHeight="1">
      <c r="A132" s="251"/>
      <c r="EV132" s="246"/>
      <c r="EY132" s="246"/>
      <c r="FB132" s="246"/>
      <c r="FC132" s="246"/>
      <c r="FE132" s="246"/>
    </row>
    <row r="133" spans="1:161" s="223" customFormat="1" ht="13.5" customHeight="1">
      <c r="A133" s="251"/>
      <c r="EV133" s="246"/>
      <c r="EY133" s="246"/>
      <c r="FB133" s="246"/>
      <c r="FC133" s="246"/>
      <c r="FE133" s="246"/>
    </row>
    <row r="134" spans="1:161" s="223" customFormat="1" ht="13.5" customHeight="1">
      <c r="A134" s="251"/>
      <c r="EV134" s="246"/>
      <c r="EY134" s="246"/>
      <c r="FB134" s="246"/>
      <c r="FC134" s="246"/>
      <c r="FE134" s="246"/>
    </row>
    <row r="135" spans="1:161" s="223" customFormat="1" ht="13.5" customHeight="1">
      <c r="A135" s="251"/>
      <c r="EV135" s="246"/>
      <c r="EY135" s="246"/>
      <c r="FB135" s="246"/>
      <c r="FC135" s="246"/>
      <c r="FE135" s="246"/>
    </row>
    <row r="136" spans="1:161" s="223" customFormat="1" ht="13.5" customHeight="1">
      <c r="A136" s="251"/>
      <c r="EV136" s="246"/>
      <c r="EY136" s="246"/>
      <c r="FB136" s="246"/>
      <c r="FC136" s="246"/>
      <c r="FE136" s="246"/>
    </row>
    <row r="137" spans="1:161" s="223" customFormat="1" ht="13.5" customHeight="1">
      <c r="A137" s="251"/>
      <c r="EV137" s="246"/>
      <c r="EY137" s="246"/>
      <c r="FB137" s="246"/>
      <c r="FC137" s="246"/>
      <c r="FE137" s="246"/>
    </row>
    <row r="138" spans="1:161" s="223" customFormat="1" ht="13.5" customHeight="1">
      <c r="A138" s="251"/>
      <c r="EV138" s="246"/>
      <c r="EY138" s="246"/>
      <c r="FB138" s="246"/>
      <c r="FC138" s="246"/>
      <c r="FE138" s="246"/>
    </row>
    <row r="139" spans="1:161" s="223" customFormat="1" ht="13.5" customHeight="1">
      <c r="A139" s="251"/>
      <c r="EV139" s="246"/>
      <c r="EY139" s="246"/>
      <c r="FB139" s="246"/>
      <c r="FC139" s="246"/>
      <c r="FE139" s="246"/>
    </row>
    <row r="140" spans="1:161" s="223" customFormat="1" ht="13.5" customHeight="1">
      <c r="A140" s="251"/>
      <c r="EV140" s="246"/>
      <c r="EY140" s="246"/>
      <c r="FB140" s="246"/>
      <c r="FC140" s="246"/>
      <c r="FE140" s="246"/>
    </row>
    <row r="141" spans="1:161" s="223" customFormat="1" ht="13.5" customHeight="1">
      <c r="A141" s="251"/>
      <c r="EV141" s="246"/>
      <c r="EY141" s="246"/>
      <c r="FB141" s="246"/>
      <c r="FC141" s="246"/>
      <c r="FE141" s="246"/>
    </row>
    <row r="142" spans="1:161" s="223" customFormat="1" ht="13.5" customHeight="1">
      <c r="A142" s="251"/>
      <c r="EV142" s="246"/>
      <c r="EY142" s="246"/>
      <c r="FB142" s="246"/>
      <c r="FC142" s="246"/>
      <c r="FE142" s="246"/>
    </row>
    <row r="143" spans="1:161" s="223" customFormat="1" ht="13.5" customHeight="1">
      <c r="A143" s="251"/>
      <c r="EV143" s="246"/>
      <c r="EY143" s="246"/>
      <c r="FB143" s="246"/>
      <c r="FC143" s="246"/>
      <c r="FE143" s="246"/>
    </row>
    <row r="144" spans="1:161" s="223" customFormat="1" ht="13.5" customHeight="1">
      <c r="A144" s="251"/>
      <c r="EV144" s="246"/>
      <c r="EY144" s="246"/>
      <c r="FB144" s="246"/>
      <c r="FC144" s="246"/>
      <c r="FE144" s="246"/>
    </row>
    <row r="145" spans="1:161" s="223" customFormat="1" ht="13.5" customHeight="1">
      <c r="A145" s="251"/>
      <c r="EV145" s="246"/>
      <c r="EY145" s="246"/>
      <c r="FB145" s="246"/>
      <c r="FC145" s="246"/>
      <c r="FE145" s="246"/>
    </row>
    <row r="146" spans="1:161" s="223" customFormat="1" ht="13.5" customHeight="1">
      <c r="A146" s="251"/>
      <c r="EV146" s="246"/>
      <c r="EY146" s="246"/>
      <c r="FB146" s="246"/>
      <c r="FC146" s="246"/>
      <c r="FE146" s="246"/>
    </row>
    <row r="147" spans="1:161" s="223" customFormat="1" ht="13.5" customHeight="1">
      <c r="A147" s="251"/>
      <c r="EV147" s="246"/>
      <c r="EY147" s="246"/>
      <c r="FB147" s="246"/>
      <c r="FC147" s="246"/>
      <c r="FE147" s="246"/>
    </row>
    <row r="148" spans="1:161" s="223" customFormat="1" ht="13.5" customHeight="1">
      <c r="A148" s="251"/>
      <c r="EV148" s="246"/>
      <c r="EY148" s="246"/>
      <c r="FB148" s="246"/>
      <c r="FC148" s="246"/>
      <c r="FE148" s="246"/>
    </row>
    <row r="149" spans="1:161" s="223" customFormat="1" ht="13.5" customHeight="1">
      <c r="A149" s="251"/>
      <c r="EV149" s="246"/>
      <c r="EY149" s="246"/>
      <c r="FB149" s="246"/>
      <c r="FC149" s="246"/>
      <c r="FE149" s="246"/>
    </row>
    <row r="150" spans="1:161" s="223" customFormat="1" ht="13.5" customHeight="1">
      <c r="A150" s="251"/>
      <c r="EV150" s="246"/>
      <c r="EY150" s="246"/>
      <c r="FB150" s="246"/>
      <c r="FC150" s="246"/>
      <c r="FE150" s="246"/>
    </row>
    <row r="151" spans="1:161" s="223" customFormat="1" ht="13.5" customHeight="1">
      <c r="A151" s="251"/>
      <c r="EV151" s="246"/>
      <c r="EY151" s="246"/>
      <c r="FB151" s="246"/>
      <c r="FC151" s="246"/>
      <c r="FE151" s="246"/>
    </row>
    <row r="152" spans="1:161" s="223" customFormat="1" ht="13.5" customHeight="1">
      <c r="A152" s="251"/>
      <c r="EV152" s="246"/>
      <c r="EY152" s="246"/>
      <c r="FB152" s="246"/>
      <c r="FC152" s="246"/>
      <c r="FE152" s="246"/>
    </row>
    <row r="153" spans="1:161" s="223" customFormat="1" ht="13.5" customHeight="1">
      <c r="A153" s="251"/>
      <c r="EV153" s="246"/>
      <c r="EY153" s="246"/>
      <c r="FB153" s="246"/>
      <c r="FC153" s="246"/>
      <c r="FE153" s="246"/>
    </row>
    <row r="154" spans="1:161" s="223" customFormat="1" ht="13.5" customHeight="1">
      <c r="A154" s="251"/>
      <c r="EV154" s="246"/>
      <c r="EY154" s="246"/>
      <c r="FB154" s="246"/>
      <c r="FC154" s="246"/>
      <c r="FE154" s="246"/>
    </row>
    <row r="155" spans="1:161" s="223" customFormat="1" ht="13.5" customHeight="1">
      <c r="A155" s="251"/>
      <c r="EV155" s="246"/>
      <c r="EY155" s="246"/>
      <c r="FB155" s="246"/>
      <c r="FC155" s="246"/>
      <c r="FE155" s="246"/>
    </row>
    <row r="156" spans="1:161" s="223" customFormat="1" ht="13.5" customHeight="1">
      <c r="A156" s="251"/>
      <c r="EV156" s="246"/>
      <c r="EY156" s="246"/>
      <c r="FB156" s="246"/>
      <c r="FC156" s="246"/>
      <c r="FE156" s="246"/>
    </row>
    <row r="157" spans="1:161" s="223" customFormat="1" ht="13.5" customHeight="1">
      <c r="A157" s="251"/>
      <c r="EV157" s="246"/>
      <c r="EY157" s="246"/>
      <c r="FB157" s="246"/>
      <c r="FC157" s="246"/>
      <c r="FE157" s="246"/>
    </row>
    <row r="158" spans="1:161" s="223" customFormat="1" ht="13.5" customHeight="1">
      <c r="A158" s="251"/>
      <c r="EV158" s="246"/>
      <c r="EY158" s="246"/>
      <c r="FB158" s="246"/>
      <c r="FC158" s="246"/>
      <c r="FE158" s="246"/>
    </row>
    <row r="159" spans="1:161" s="251" customFormat="1" ht="13.5" customHeight="1">
      <c r="E159" s="223"/>
      <c r="F159" s="223"/>
      <c r="EV159" s="440"/>
      <c r="EY159" s="440"/>
      <c r="FB159" s="440"/>
      <c r="FC159" s="440"/>
      <c r="FE159" s="440"/>
    </row>
    <row r="160" spans="1:161" s="251" customFormat="1" ht="13.5" customHeight="1">
      <c r="E160" s="223"/>
      <c r="F160" s="223"/>
      <c r="EV160" s="440"/>
      <c r="EY160" s="440"/>
      <c r="FB160" s="440"/>
      <c r="FC160" s="440"/>
      <c r="FE160" s="440"/>
    </row>
    <row r="161" spans="5:161" s="251" customFormat="1" ht="13.5" customHeight="1">
      <c r="E161" s="223"/>
      <c r="F161" s="223"/>
      <c r="EV161" s="440"/>
      <c r="EY161" s="440"/>
      <c r="FB161" s="440"/>
      <c r="FC161" s="440"/>
      <c r="FE161" s="440"/>
    </row>
    <row r="162" spans="5:161" s="251" customFormat="1" ht="13.5" customHeight="1">
      <c r="E162" s="223"/>
      <c r="F162" s="223"/>
      <c r="EV162" s="440"/>
      <c r="EY162" s="440"/>
      <c r="FB162" s="440"/>
      <c r="FC162" s="440"/>
      <c r="FE162" s="440"/>
    </row>
    <row r="163" spans="5:161" s="251" customFormat="1" ht="13.5" customHeight="1">
      <c r="E163" s="223"/>
      <c r="F163" s="223"/>
      <c r="EV163" s="440"/>
      <c r="EY163" s="440"/>
      <c r="FB163" s="440"/>
      <c r="FC163" s="440"/>
      <c r="FE163" s="440"/>
    </row>
    <row r="164" spans="5:161" s="251" customFormat="1" ht="13.5" customHeight="1">
      <c r="E164" s="223"/>
      <c r="F164" s="223"/>
      <c r="EV164" s="440"/>
      <c r="EY164" s="440"/>
      <c r="FB164" s="440"/>
      <c r="FC164" s="440"/>
      <c r="FE164" s="440"/>
    </row>
    <row r="165" spans="5:161" s="251" customFormat="1" ht="13.5" customHeight="1">
      <c r="E165" s="223"/>
      <c r="F165" s="223"/>
      <c r="EV165" s="440"/>
      <c r="EY165" s="440"/>
      <c r="FB165" s="440"/>
      <c r="FC165" s="440"/>
      <c r="FE165" s="440"/>
    </row>
    <row r="166" spans="5:161" s="251" customFormat="1" ht="13.5" customHeight="1">
      <c r="E166" s="223"/>
      <c r="F166" s="223"/>
      <c r="EV166" s="440"/>
      <c r="EY166" s="440"/>
      <c r="FB166" s="440"/>
      <c r="FC166" s="440"/>
      <c r="FE166" s="440"/>
    </row>
    <row r="167" spans="5:161" s="251" customFormat="1" ht="13.5" customHeight="1">
      <c r="E167" s="223"/>
      <c r="F167" s="223"/>
      <c r="EV167" s="440"/>
      <c r="EY167" s="440"/>
      <c r="FB167" s="440"/>
      <c r="FC167" s="440"/>
      <c r="FE167" s="440"/>
    </row>
    <row r="168" spans="5:161" s="251" customFormat="1" ht="13.5" customHeight="1">
      <c r="E168" s="223"/>
      <c r="F168" s="223"/>
      <c r="EV168" s="440"/>
      <c r="EY168" s="440"/>
      <c r="FB168" s="440"/>
      <c r="FC168" s="440"/>
      <c r="FE168" s="440"/>
    </row>
    <row r="169" spans="5:161" s="251" customFormat="1" ht="13.5" customHeight="1">
      <c r="E169" s="223"/>
      <c r="F169" s="223"/>
      <c r="EV169" s="440"/>
      <c r="EY169" s="440"/>
      <c r="FB169" s="440"/>
      <c r="FC169" s="440"/>
      <c r="FE169" s="440"/>
    </row>
    <row r="170" spans="5:161" s="251" customFormat="1" ht="13.5" customHeight="1">
      <c r="E170" s="223"/>
      <c r="F170" s="223"/>
      <c r="EV170" s="440"/>
      <c r="EY170" s="440"/>
      <c r="FB170" s="440"/>
      <c r="FC170" s="440"/>
      <c r="FE170" s="440"/>
    </row>
    <row r="171" spans="5:161" s="251" customFormat="1" ht="13.5" customHeight="1">
      <c r="E171" s="223"/>
      <c r="F171" s="223"/>
      <c r="EV171" s="440"/>
      <c r="EY171" s="440"/>
      <c r="FB171" s="440"/>
      <c r="FC171" s="440"/>
      <c r="FE171" s="440"/>
    </row>
    <row r="172" spans="5:161" s="251" customFormat="1" ht="13.5" customHeight="1">
      <c r="E172" s="223"/>
      <c r="F172" s="223"/>
      <c r="EV172" s="440"/>
      <c r="EY172" s="440"/>
      <c r="FB172" s="440"/>
      <c r="FC172" s="440"/>
      <c r="FE172" s="440"/>
    </row>
    <row r="173" spans="5:161" s="251" customFormat="1" ht="13.5" customHeight="1">
      <c r="E173" s="223"/>
      <c r="F173" s="223"/>
      <c r="EV173" s="440"/>
      <c r="EY173" s="440"/>
      <c r="FB173" s="440"/>
      <c r="FC173" s="440"/>
      <c r="FE173" s="440"/>
    </row>
    <row r="174" spans="5:161" s="251" customFormat="1" ht="13.5" customHeight="1">
      <c r="E174" s="223"/>
      <c r="F174" s="223"/>
      <c r="EV174" s="440"/>
      <c r="EY174" s="440"/>
      <c r="FB174" s="440"/>
      <c r="FC174" s="440"/>
      <c r="FE174" s="440"/>
    </row>
    <row r="175" spans="5:161" s="251" customFormat="1" ht="13.5" customHeight="1">
      <c r="E175" s="223"/>
      <c r="F175" s="223"/>
      <c r="EV175" s="440"/>
      <c r="EY175" s="440"/>
      <c r="FB175" s="440"/>
      <c r="FC175" s="440"/>
      <c r="FE175" s="440"/>
    </row>
    <row r="176" spans="5:161" s="251" customFormat="1" ht="13.5" customHeight="1">
      <c r="E176" s="223"/>
      <c r="F176" s="223"/>
      <c r="EV176" s="440"/>
      <c r="EY176" s="440"/>
      <c r="FB176" s="440"/>
      <c r="FC176" s="440"/>
      <c r="FE176" s="440"/>
    </row>
    <row r="177" spans="5:161" s="251" customFormat="1" ht="13.5" customHeight="1">
      <c r="E177" s="223"/>
      <c r="F177" s="223"/>
      <c r="EV177" s="440"/>
      <c r="EY177" s="440"/>
      <c r="FB177" s="440"/>
      <c r="FC177" s="440"/>
      <c r="FE177" s="440"/>
    </row>
    <row r="178" spans="5:161" s="251" customFormat="1" ht="13.5" customHeight="1">
      <c r="E178" s="223"/>
      <c r="F178" s="223"/>
      <c r="EV178" s="440"/>
      <c r="EY178" s="440"/>
      <c r="FB178" s="440"/>
      <c r="FC178" s="440"/>
      <c r="FE178" s="440"/>
    </row>
    <row r="179" spans="5:161" s="251" customFormat="1" ht="13.5" customHeight="1">
      <c r="E179" s="223"/>
      <c r="F179" s="223"/>
      <c r="EV179" s="440"/>
      <c r="EY179" s="440"/>
      <c r="FB179" s="440"/>
      <c r="FC179" s="440"/>
      <c r="FE179" s="440"/>
    </row>
    <row r="180" spans="5:161" s="251" customFormat="1" ht="13.5" customHeight="1">
      <c r="E180" s="223"/>
      <c r="F180" s="223"/>
      <c r="EV180" s="440"/>
      <c r="EY180" s="440"/>
      <c r="FB180" s="440"/>
      <c r="FC180" s="440"/>
      <c r="FE180" s="440"/>
    </row>
    <row r="181" spans="5:161" s="251" customFormat="1" ht="13.5" customHeight="1">
      <c r="E181" s="223"/>
      <c r="F181" s="223"/>
      <c r="EV181" s="440"/>
      <c r="EY181" s="440"/>
      <c r="FB181" s="440"/>
      <c r="FC181" s="440"/>
      <c r="FE181" s="440"/>
    </row>
    <row r="182" spans="5:161" s="251" customFormat="1" ht="13.5" customHeight="1">
      <c r="E182" s="223"/>
      <c r="F182" s="223"/>
      <c r="EV182" s="440"/>
      <c r="EY182" s="440"/>
      <c r="FB182" s="440"/>
      <c r="FC182" s="440"/>
      <c r="FE182" s="440"/>
    </row>
    <row r="183" spans="5:161" s="251" customFormat="1" ht="13.5" customHeight="1">
      <c r="E183" s="223"/>
      <c r="F183" s="223"/>
      <c r="EV183" s="440"/>
      <c r="EY183" s="440"/>
      <c r="FB183" s="440"/>
      <c r="FC183" s="440"/>
      <c r="FE183" s="440"/>
    </row>
    <row r="184" spans="5:161" s="251" customFormat="1" ht="13.5" customHeight="1">
      <c r="E184" s="223"/>
      <c r="F184" s="223"/>
      <c r="EV184" s="440"/>
      <c r="EY184" s="440"/>
      <c r="FB184" s="440"/>
      <c r="FC184" s="440"/>
      <c r="FE184" s="440"/>
    </row>
    <row r="185" spans="5:161" s="251" customFormat="1" ht="13.5" customHeight="1">
      <c r="E185" s="223"/>
      <c r="F185" s="223"/>
      <c r="EV185" s="440"/>
      <c r="EY185" s="440"/>
      <c r="FB185" s="440"/>
      <c r="FC185" s="440"/>
      <c r="FE185" s="440"/>
    </row>
    <row r="186" spans="5:161" s="251" customFormat="1" ht="13.5" customHeight="1">
      <c r="E186" s="223"/>
      <c r="F186" s="223"/>
      <c r="EV186" s="440"/>
      <c r="EY186" s="440"/>
      <c r="FB186" s="440"/>
      <c r="FC186" s="440"/>
      <c r="FE186" s="440"/>
    </row>
    <row r="187" spans="5:161" s="251" customFormat="1" ht="13.5" customHeight="1">
      <c r="E187" s="223"/>
      <c r="F187" s="223"/>
      <c r="EV187" s="440"/>
      <c r="EY187" s="440"/>
      <c r="FB187" s="440"/>
      <c r="FC187" s="440"/>
      <c r="FE187" s="440"/>
    </row>
    <row r="188" spans="5:161" s="251" customFormat="1" ht="13.5" customHeight="1">
      <c r="E188" s="223"/>
      <c r="F188" s="223"/>
      <c r="EV188" s="440"/>
      <c r="EY188" s="440"/>
      <c r="FB188" s="440"/>
      <c r="FC188" s="440"/>
      <c r="FE188" s="440"/>
    </row>
    <row r="189" spans="5:161" s="251" customFormat="1" ht="13.5" customHeight="1">
      <c r="E189" s="223"/>
      <c r="F189" s="223"/>
      <c r="EV189" s="440"/>
      <c r="EY189" s="440"/>
      <c r="FB189" s="440"/>
      <c r="FC189" s="440"/>
      <c r="FE189" s="440"/>
    </row>
    <row r="190" spans="5:161" s="251" customFormat="1" ht="13.5" customHeight="1">
      <c r="E190" s="223"/>
      <c r="F190" s="223"/>
      <c r="EV190" s="440"/>
      <c r="EY190" s="440"/>
      <c r="FB190" s="440"/>
      <c r="FC190" s="440"/>
      <c r="FE190" s="440"/>
    </row>
    <row r="191" spans="5:161" s="251" customFormat="1" ht="13.5" customHeight="1">
      <c r="EV191" s="440"/>
      <c r="EY191" s="440"/>
      <c r="FB191" s="440"/>
      <c r="FC191" s="440"/>
      <c r="FE191" s="440"/>
    </row>
    <row r="192" spans="5:161" s="251" customFormat="1" ht="13.5" customHeight="1">
      <c r="EV192" s="440"/>
      <c r="EY192" s="440"/>
      <c r="FB192" s="440"/>
      <c r="FC192" s="440"/>
      <c r="FE192" s="440"/>
    </row>
    <row r="193" spans="152:161" s="251" customFormat="1" ht="13.5" customHeight="1">
      <c r="EV193" s="440"/>
      <c r="EY193" s="440"/>
      <c r="FB193" s="440"/>
      <c r="FC193" s="440"/>
      <c r="FE193" s="440"/>
    </row>
    <row r="194" spans="152:161" s="251" customFormat="1" ht="13.5" customHeight="1">
      <c r="EV194" s="440"/>
      <c r="EY194" s="440"/>
      <c r="FB194" s="440"/>
      <c r="FC194" s="440"/>
      <c r="FE194" s="440"/>
    </row>
    <row r="195" spans="152:161" s="251" customFormat="1" ht="13.5" customHeight="1">
      <c r="EV195" s="440"/>
      <c r="EY195" s="440"/>
      <c r="FB195" s="440"/>
      <c r="FC195" s="440"/>
      <c r="FE195" s="440"/>
    </row>
    <row r="196" spans="152:161" s="251" customFormat="1" ht="13.5" customHeight="1">
      <c r="EV196" s="440"/>
      <c r="EY196" s="440"/>
      <c r="FB196" s="440"/>
      <c r="FC196" s="440"/>
      <c r="FE196" s="440"/>
    </row>
    <row r="197" spans="152:161" s="251" customFormat="1" ht="13.5" customHeight="1">
      <c r="EV197" s="440"/>
      <c r="EY197" s="440"/>
      <c r="FB197" s="440"/>
      <c r="FC197" s="440"/>
      <c r="FE197" s="440"/>
    </row>
    <row r="198" spans="152:161" s="251" customFormat="1" ht="13.5" customHeight="1">
      <c r="EV198" s="440"/>
      <c r="EY198" s="440"/>
      <c r="FB198" s="440"/>
      <c r="FC198" s="440"/>
      <c r="FE198" s="440"/>
    </row>
    <row r="199" spans="152:161" s="251" customFormat="1" ht="13.5" customHeight="1">
      <c r="EV199" s="440"/>
      <c r="EY199" s="440"/>
      <c r="FB199" s="440"/>
      <c r="FC199" s="440"/>
      <c r="FE199" s="440"/>
    </row>
    <row r="200" spans="152:161" s="251" customFormat="1" ht="13.5" customHeight="1">
      <c r="EV200" s="440"/>
      <c r="EY200" s="440"/>
      <c r="FB200" s="440"/>
      <c r="FC200" s="440"/>
      <c r="FE200" s="440"/>
    </row>
    <row r="201" spans="152:161" s="251" customFormat="1" ht="13.5" customHeight="1">
      <c r="EV201" s="440"/>
      <c r="EY201" s="440"/>
      <c r="FB201" s="440"/>
      <c r="FC201" s="440"/>
      <c r="FE201" s="440"/>
    </row>
    <row r="202" spans="152:161" s="251" customFormat="1" ht="13.5" customHeight="1">
      <c r="EV202" s="440"/>
      <c r="EY202" s="440"/>
      <c r="FB202" s="440"/>
      <c r="FC202" s="440"/>
      <c r="FE202" s="440"/>
    </row>
    <row r="203" spans="152:161" s="251" customFormat="1" ht="13.5" customHeight="1">
      <c r="EV203" s="440"/>
      <c r="EY203" s="440"/>
      <c r="FB203" s="440"/>
      <c r="FC203" s="440"/>
      <c r="FE203" s="440"/>
    </row>
    <row r="204" spans="152:161" s="251" customFormat="1" ht="13.5" customHeight="1">
      <c r="EV204" s="440"/>
      <c r="EY204" s="440"/>
      <c r="FB204" s="440"/>
      <c r="FC204" s="440"/>
      <c r="FE204" s="440"/>
    </row>
    <row r="205" spans="152:161" s="251" customFormat="1" ht="13.5" customHeight="1">
      <c r="EV205" s="440"/>
      <c r="EY205" s="440"/>
      <c r="FB205" s="440"/>
      <c r="FC205" s="440"/>
      <c r="FE205" s="440"/>
    </row>
    <row r="206" spans="152:161" s="251" customFormat="1" ht="13.5" customHeight="1">
      <c r="EV206" s="440"/>
      <c r="EY206" s="440"/>
      <c r="FB206" s="440"/>
      <c r="FC206" s="440"/>
      <c r="FE206" s="440"/>
    </row>
    <row r="207" spans="152:161" s="251" customFormat="1" ht="13.5" customHeight="1">
      <c r="EV207" s="440"/>
      <c r="EY207" s="440"/>
      <c r="FB207" s="440"/>
      <c r="FC207" s="440"/>
      <c r="FE207" s="440"/>
    </row>
    <row r="208" spans="152:161" s="251" customFormat="1" ht="13.5" customHeight="1">
      <c r="EV208" s="440"/>
      <c r="EY208" s="440"/>
      <c r="FB208" s="440"/>
      <c r="FC208" s="440"/>
      <c r="FE208" s="440"/>
    </row>
    <row r="209" spans="152:161" s="251" customFormat="1" ht="13.5" customHeight="1">
      <c r="EV209" s="440"/>
      <c r="EY209" s="440"/>
      <c r="FB209" s="440"/>
      <c r="FC209" s="440"/>
      <c r="FE209" s="440"/>
    </row>
    <row r="210" spans="152:161" s="251" customFormat="1" ht="13.5" customHeight="1">
      <c r="EV210" s="440"/>
      <c r="EY210" s="440"/>
      <c r="FB210" s="440"/>
      <c r="FC210" s="440"/>
      <c r="FE210" s="440"/>
    </row>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dataValidations disablePrompts="1" count="1">
    <dataValidation type="list" allowBlank="1" showInputMessage="1" showErrorMessage="1" sqref="A23:A27 A29:A102">
      <formula1>$A$1:$A$106</formula1>
    </dataValidation>
  </dataValidation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info_parties!$A$1:$A$96</xm:f>
          </x14:formula1>
          <xm:sqref>A11:A21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BED2BE"/>
  </sheetPr>
  <dimension ref="A1:FN110"/>
  <sheetViews>
    <sheetView zoomScaleNormal="100" workbookViewId="0">
      <pane xSplit="2" ySplit="10" topLeftCell="C44" activePane="bottomRight" state="frozen"/>
      <selection activeCell="I23" sqref="I23:I24"/>
      <selection pane="topRight" activeCell="I23" sqref="I23:I24"/>
      <selection pane="bottomLeft" activeCell="I23" sqref="I23:I24"/>
      <selection pane="bottomRight"/>
    </sheetView>
  </sheetViews>
  <sheetFormatPr defaultColWidth="9.109375" defaultRowHeight="13.5" customHeight="1"/>
  <cols>
    <col min="1" max="1" width="9.109375" style="2"/>
    <col min="2" max="2" width="27.6640625" style="2" customWidth="1"/>
    <col min="3" max="4" width="10.21875" style="2" customWidth="1"/>
    <col min="5" max="5" width="9.109375" style="17"/>
    <col min="6" max="6" width="9.109375" style="39" customWidth="1"/>
    <col min="7" max="8" width="9.109375" style="17" customWidth="1"/>
    <col min="9" max="9" width="9.109375" style="2"/>
    <col min="10" max="11" width="12" style="2" customWidth="1"/>
    <col min="12" max="16384" width="9.109375" style="2"/>
  </cols>
  <sheetData>
    <row r="1" spans="1:170" ht="13.5" customHeight="1">
      <c r="A1" s="18" t="s">
        <v>5</v>
      </c>
      <c r="B1" s="19"/>
      <c r="C1" s="92">
        <v>33811</v>
      </c>
      <c r="D1" s="21"/>
      <c r="E1" s="24"/>
      <c r="F1" s="92">
        <v>34187</v>
      </c>
      <c r="G1" s="22"/>
      <c r="H1" s="24"/>
      <c r="I1" s="92">
        <v>34915</v>
      </c>
      <c r="J1" s="21"/>
      <c r="K1" s="24"/>
      <c r="L1" s="92">
        <v>35084</v>
      </c>
      <c r="M1" s="22"/>
      <c r="N1" s="24"/>
      <c r="O1" s="93">
        <v>35359</v>
      </c>
      <c r="P1" s="22"/>
      <c r="Q1" s="24"/>
      <c r="R1" s="93">
        <v>35450</v>
      </c>
      <c r="S1" s="22"/>
      <c r="T1" s="24"/>
      <c r="U1" s="93">
        <v>35702</v>
      </c>
      <c r="V1" s="22"/>
      <c r="W1" s="24"/>
      <c r="X1" s="93">
        <v>35807</v>
      </c>
      <c r="Y1" s="22"/>
      <c r="Z1" s="24"/>
      <c r="AA1" s="93">
        <v>36006</v>
      </c>
      <c r="AB1" s="22"/>
      <c r="AC1" s="24"/>
      <c r="AD1" s="93">
        <v>36179</v>
      </c>
      <c r="AE1" s="22"/>
      <c r="AF1" s="24"/>
      <c r="AG1" s="93">
        <v>36462</v>
      </c>
      <c r="AH1" s="22"/>
      <c r="AI1" s="24"/>
      <c r="AJ1" s="93">
        <v>36545</v>
      </c>
      <c r="AK1" s="22"/>
      <c r="AL1" s="24"/>
      <c r="AM1" s="92">
        <v>36621</v>
      </c>
      <c r="AN1" s="22"/>
      <c r="AO1" s="24"/>
      <c r="AP1" s="92">
        <v>36911</v>
      </c>
      <c r="AQ1" s="22"/>
      <c r="AR1" s="24"/>
      <c r="AS1" s="92">
        <v>37277</v>
      </c>
      <c r="AT1" s="22"/>
      <c r="AU1" s="24"/>
      <c r="AV1" s="92">
        <v>37374</v>
      </c>
      <c r="AW1" s="22"/>
      <c r="AX1" s="24"/>
      <c r="AY1" s="92">
        <v>37615</v>
      </c>
      <c r="AZ1" s="22"/>
      <c r="BA1" s="24"/>
      <c r="BB1" s="92">
        <v>37641</v>
      </c>
      <c r="BC1" s="22"/>
      <c r="BD1" s="24"/>
      <c r="BE1" s="92">
        <v>37738</v>
      </c>
      <c r="BF1" s="22"/>
      <c r="BG1" s="24"/>
      <c r="BH1" s="92">
        <v>37888</v>
      </c>
      <c r="BI1" s="22"/>
      <c r="BJ1" s="24"/>
      <c r="BK1" s="92">
        <v>37934</v>
      </c>
      <c r="BL1" s="22"/>
      <c r="BM1" s="24"/>
      <c r="BN1" s="93">
        <v>38372</v>
      </c>
      <c r="BO1" s="22"/>
      <c r="BP1" s="24"/>
      <c r="BQ1" s="93">
        <v>38466</v>
      </c>
      <c r="BR1" s="22"/>
      <c r="BS1" s="24"/>
      <c r="BT1" s="93">
        <v>38606</v>
      </c>
      <c r="BU1" s="22"/>
      <c r="BV1" s="24"/>
      <c r="BW1" s="93">
        <v>38648</v>
      </c>
      <c r="BX1" s="22"/>
      <c r="BY1" s="24"/>
      <c r="BZ1" s="93">
        <v>38737</v>
      </c>
      <c r="CA1" s="22"/>
      <c r="CB1" s="24"/>
      <c r="CC1" s="93">
        <v>38986</v>
      </c>
      <c r="CD1" s="22"/>
      <c r="CE1" s="24"/>
      <c r="CF1" s="93">
        <v>39107</v>
      </c>
      <c r="CG1" s="22"/>
      <c r="CH1" s="24"/>
      <c r="CI1" s="93">
        <v>39301</v>
      </c>
      <c r="CJ1" s="22"/>
      <c r="CK1" s="24"/>
      <c r="CL1" s="93">
        <v>39335</v>
      </c>
      <c r="CM1" s="22"/>
      <c r="CN1" s="24"/>
      <c r="CO1" s="93">
        <v>39465</v>
      </c>
      <c r="CP1" s="22"/>
      <c r="CQ1" s="24"/>
      <c r="CR1" s="93">
        <v>39715</v>
      </c>
      <c r="CS1" s="22"/>
      <c r="CT1" s="24"/>
      <c r="CU1" s="93">
        <v>39818</v>
      </c>
      <c r="CV1" s="22"/>
      <c r="CW1" s="24"/>
      <c r="CX1" s="93">
        <v>40072</v>
      </c>
      <c r="CY1" s="22"/>
      <c r="CZ1" s="24"/>
      <c r="DA1" s="93">
        <v>40112</v>
      </c>
      <c r="DB1" s="22"/>
      <c r="DC1" s="24"/>
      <c r="DD1" s="92">
        <v>40196</v>
      </c>
      <c r="DE1" s="22"/>
      <c r="DF1" s="24"/>
      <c r="DG1" s="92">
        <v>40389</v>
      </c>
      <c r="DH1" s="22"/>
      <c r="DI1" s="24"/>
      <c r="DJ1" s="92">
        <v>40461</v>
      </c>
      <c r="DK1" s="22"/>
      <c r="DL1" s="24"/>
      <c r="DM1" s="92">
        <v>40567</v>
      </c>
      <c r="DN1" s="22"/>
      <c r="DO1" s="24"/>
      <c r="DP1" s="92">
        <v>40799</v>
      </c>
      <c r="DQ1" s="22"/>
      <c r="DR1" s="24"/>
      <c r="DS1" s="92">
        <v>40836</v>
      </c>
      <c r="DT1" s="22"/>
      <c r="DU1" s="24"/>
      <c r="DV1" s="92">
        <v>40932</v>
      </c>
      <c r="DW1" s="22"/>
      <c r="DX1" s="24"/>
      <c r="DY1" s="93">
        <v>41211</v>
      </c>
      <c r="DZ1" s="22"/>
      <c r="EA1" s="24"/>
      <c r="EB1" s="93">
        <v>41269</v>
      </c>
      <c r="EC1" s="22"/>
      <c r="ED1" s="24"/>
      <c r="EE1" s="93"/>
      <c r="EF1" s="22"/>
      <c r="EG1" s="24"/>
      <c r="EH1" s="93"/>
      <c r="EI1" s="22"/>
      <c r="EJ1" s="24"/>
      <c r="EK1" s="93"/>
      <c r="EL1" s="22"/>
      <c r="EM1" s="24"/>
      <c r="EN1" s="93"/>
      <c r="EO1" s="22"/>
      <c r="EP1" s="24"/>
      <c r="EQ1" s="93"/>
      <c r="ER1" s="22"/>
      <c r="ES1" s="24"/>
      <c r="ET1" s="93"/>
      <c r="EU1" s="22"/>
      <c r="EV1" s="24"/>
      <c r="EW1" s="93"/>
      <c r="EX1" s="22"/>
      <c r="EY1" s="24"/>
      <c r="EZ1" s="93"/>
      <c r="FA1" s="22"/>
      <c r="FB1" s="24"/>
      <c r="FC1" s="93"/>
      <c r="FD1" s="22"/>
      <c r="FE1" s="24"/>
      <c r="FF1" s="93"/>
      <c r="FG1" s="22"/>
      <c r="FH1" s="24"/>
      <c r="FI1" s="93"/>
      <c r="FJ1" s="22"/>
      <c r="FK1" s="24"/>
      <c r="FL1" s="93"/>
      <c r="FM1" s="22"/>
      <c r="FN1" s="24"/>
    </row>
    <row r="2" spans="1:170" ht="3.75" customHeight="1">
      <c r="A2" s="18"/>
      <c r="B2" s="19"/>
      <c r="C2" s="25"/>
      <c r="D2" s="21"/>
      <c r="E2" s="24"/>
      <c r="F2" s="26"/>
      <c r="G2" s="22"/>
      <c r="H2" s="24"/>
      <c r="I2" s="26"/>
      <c r="J2" s="21"/>
      <c r="K2" s="24"/>
      <c r="L2" s="26"/>
      <c r="M2" s="22"/>
      <c r="N2" s="24"/>
      <c r="O2" s="25"/>
      <c r="P2" s="22"/>
      <c r="Q2" s="24"/>
      <c r="R2" s="25"/>
      <c r="S2" s="22"/>
      <c r="T2" s="24"/>
      <c r="U2" s="25"/>
      <c r="V2" s="22"/>
      <c r="W2" s="24"/>
      <c r="X2" s="25"/>
      <c r="Y2" s="22"/>
      <c r="Z2" s="24"/>
      <c r="AA2" s="25"/>
      <c r="AB2" s="22"/>
      <c r="AC2" s="24"/>
      <c r="AD2" s="25"/>
      <c r="AE2" s="22"/>
      <c r="AF2" s="24"/>
      <c r="AG2" s="25"/>
      <c r="AH2" s="22"/>
      <c r="AI2" s="24"/>
      <c r="AJ2" s="25"/>
      <c r="AK2" s="22"/>
      <c r="AL2" s="24"/>
      <c r="AM2" s="25"/>
      <c r="AN2" s="22"/>
      <c r="AO2" s="24"/>
      <c r="AP2" s="25"/>
      <c r="AQ2" s="22"/>
      <c r="AR2" s="24"/>
      <c r="AS2" s="25"/>
      <c r="AT2" s="22"/>
      <c r="AU2" s="24"/>
      <c r="AV2" s="25"/>
      <c r="AW2" s="22"/>
      <c r="AX2" s="24"/>
      <c r="AY2" s="25"/>
      <c r="AZ2" s="22"/>
      <c r="BA2" s="24"/>
      <c r="BB2" s="25"/>
      <c r="BC2" s="22"/>
      <c r="BD2" s="24"/>
      <c r="BE2" s="25"/>
      <c r="BF2" s="22"/>
      <c r="BG2" s="24"/>
      <c r="BH2" s="25"/>
      <c r="BI2" s="22"/>
      <c r="BJ2" s="24"/>
      <c r="BK2" s="25"/>
      <c r="BL2" s="22"/>
      <c r="BM2" s="24"/>
      <c r="BN2" s="25"/>
      <c r="BO2" s="22"/>
      <c r="BP2" s="24"/>
      <c r="BQ2" s="25"/>
      <c r="BR2" s="22"/>
      <c r="BS2" s="24"/>
      <c r="BT2" s="25"/>
      <c r="BU2" s="22"/>
      <c r="BV2" s="24"/>
      <c r="BW2" s="25"/>
      <c r="BX2" s="22"/>
      <c r="BY2" s="24"/>
      <c r="BZ2" s="25"/>
      <c r="CA2" s="22"/>
      <c r="CB2" s="24"/>
      <c r="CC2" s="25"/>
      <c r="CD2" s="22"/>
      <c r="CE2" s="24"/>
      <c r="CF2" s="25"/>
      <c r="CG2" s="22"/>
      <c r="CH2" s="24"/>
      <c r="CI2" s="25"/>
      <c r="CJ2" s="22"/>
      <c r="CK2" s="24"/>
      <c r="CL2" s="25"/>
      <c r="CM2" s="22"/>
      <c r="CN2" s="24"/>
      <c r="CO2" s="25"/>
      <c r="CP2" s="22"/>
      <c r="CQ2" s="24"/>
      <c r="CR2" s="25"/>
      <c r="CS2" s="22"/>
      <c r="CT2" s="24"/>
      <c r="CU2" s="25"/>
      <c r="CV2" s="22"/>
      <c r="CW2" s="24"/>
      <c r="CX2" s="25"/>
      <c r="CY2" s="22"/>
      <c r="CZ2" s="24"/>
      <c r="DA2" s="25"/>
      <c r="DB2" s="22"/>
      <c r="DC2" s="24"/>
      <c r="DD2" s="25"/>
      <c r="DE2" s="22"/>
      <c r="DF2" s="24"/>
      <c r="DG2" s="25"/>
      <c r="DH2" s="22"/>
      <c r="DI2" s="24"/>
      <c r="DJ2" s="25"/>
      <c r="DK2" s="22"/>
      <c r="DL2" s="24"/>
      <c r="DM2" s="25"/>
      <c r="DN2" s="22"/>
      <c r="DO2" s="24"/>
      <c r="DP2" s="25"/>
      <c r="DQ2" s="22"/>
      <c r="DR2" s="24"/>
      <c r="DS2" s="25"/>
      <c r="DT2" s="22"/>
      <c r="DU2" s="24"/>
      <c r="DV2" s="25"/>
      <c r="DW2" s="22"/>
      <c r="DX2" s="24"/>
      <c r="DY2" s="25"/>
      <c r="DZ2" s="22"/>
      <c r="EA2" s="24"/>
      <c r="EB2" s="25"/>
      <c r="EC2" s="22"/>
      <c r="ED2" s="24"/>
      <c r="EE2" s="25"/>
      <c r="EF2" s="22"/>
      <c r="EG2" s="24"/>
      <c r="EH2" s="25"/>
      <c r="EI2" s="22"/>
      <c r="EJ2" s="24"/>
      <c r="EK2" s="25"/>
      <c r="EL2" s="22"/>
      <c r="EM2" s="24"/>
      <c r="EN2" s="25"/>
      <c r="EO2" s="22"/>
      <c r="EP2" s="24"/>
      <c r="EQ2" s="25"/>
      <c r="ER2" s="22"/>
      <c r="ES2" s="24"/>
      <c r="ET2" s="25"/>
      <c r="EU2" s="22"/>
      <c r="EV2" s="24"/>
      <c r="EW2" s="25"/>
      <c r="EX2" s="22"/>
      <c r="EY2" s="24"/>
      <c r="EZ2" s="25"/>
      <c r="FA2" s="22"/>
      <c r="FB2" s="24"/>
      <c r="FC2" s="25"/>
      <c r="FD2" s="22"/>
      <c r="FE2" s="24"/>
      <c r="FF2" s="25"/>
      <c r="FG2" s="22"/>
      <c r="FH2" s="24"/>
      <c r="FI2" s="25"/>
      <c r="FJ2" s="22"/>
      <c r="FK2" s="24"/>
      <c r="FL2" s="25"/>
      <c r="FM2" s="22"/>
      <c r="FN2" s="24"/>
    </row>
    <row r="3" spans="1:170" ht="3.75" customHeight="1">
      <c r="A3" s="18"/>
      <c r="B3" s="19"/>
      <c r="C3" s="25"/>
      <c r="D3" s="21"/>
      <c r="E3" s="24"/>
      <c r="F3" s="26"/>
      <c r="G3" s="22"/>
      <c r="H3" s="24"/>
      <c r="I3" s="26"/>
      <c r="J3" s="21"/>
      <c r="K3" s="24"/>
      <c r="L3" s="26"/>
      <c r="M3" s="22"/>
      <c r="N3" s="24"/>
      <c r="O3" s="25"/>
      <c r="P3" s="22"/>
      <c r="Q3" s="24"/>
      <c r="R3" s="25"/>
      <c r="S3" s="22"/>
      <c r="T3" s="24"/>
      <c r="U3" s="25"/>
      <c r="V3" s="22"/>
      <c r="W3" s="24"/>
      <c r="X3" s="25"/>
      <c r="Y3" s="22"/>
      <c r="Z3" s="24"/>
      <c r="AA3" s="25"/>
      <c r="AB3" s="22"/>
      <c r="AC3" s="24"/>
      <c r="AD3" s="25"/>
      <c r="AE3" s="22"/>
      <c r="AF3" s="24"/>
      <c r="AG3" s="25"/>
      <c r="AH3" s="22"/>
      <c r="AI3" s="24"/>
      <c r="AJ3" s="25"/>
      <c r="AK3" s="22"/>
      <c r="AL3" s="24"/>
      <c r="AM3" s="25"/>
      <c r="AN3" s="22"/>
      <c r="AO3" s="24"/>
      <c r="AP3" s="25"/>
      <c r="AQ3" s="22"/>
      <c r="AR3" s="24"/>
      <c r="AS3" s="25"/>
      <c r="AT3" s="22"/>
      <c r="AU3" s="24"/>
      <c r="AV3" s="25"/>
      <c r="AW3" s="22"/>
      <c r="AX3" s="24"/>
      <c r="AY3" s="25"/>
      <c r="AZ3" s="22"/>
      <c r="BA3" s="24"/>
      <c r="BB3" s="25"/>
      <c r="BC3" s="22"/>
      <c r="BD3" s="24"/>
      <c r="BE3" s="25"/>
      <c r="BF3" s="22"/>
      <c r="BG3" s="24"/>
      <c r="BH3" s="25"/>
      <c r="BI3" s="22"/>
      <c r="BJ3" s="24"/>
      <c r="BK3" s="25"/>
      <c r="BL3" s="22"/>
      <c r="BM3" s="24"/>
      <c r="BN3" s="25"/>
      <c r="BO3" s="22"/>
      <c r="BP3" s="24"/>
      <c r="BQ3" s="25"/>
      <c r="BR3" s="22"/>
      <c r="BS3" s="24"/>
      <c r="BT3" s="25"/>
      <c r="BU3" s="22"/>
      <c r="BV3" s="24"/>
      <c r="BW3" s="25"/>
      <c r="BX3" s="22"/>
      <c r="BY3" s="24"/>
      <c r="BZ3" s="25"/>
      <c r="CA3" s="22"/>
      <c r="CB3" s="24"/>
      <c r="CC3" s="25"/>
      <c r="CD3" s="22"/>
      <c r="CE3" s="24"/>
      <c r="CF3" s="25"/>
      <c r="CG3" s="22"/>
      <c r="CH3" s="24"/>
      <c r="CI3" s="25"/>
      <c r="CJ3" s="22"/>
      <c r="CK3" s="24"/>
      <c r="CL3" s="25"/>
      <c r="CM3" s="22"/>
      <c r="CN3" s="24"/>
      <c r="CO3" s="25"/>
      <c r="CP3" s="22"/>
      <c r="CQ3" s="24"/>
      <c r="CR3" s="25"/>
      <c r="CS3" s="22"/>
      <c r="CT3" s="24"/>
      <c r="CU3" s="25"/>
      <c r="CV3" s="22"/>
      <c r="CW3" s="24"/>
      <c r="CX3" s="25"/>
      <c r="CY3" s="22"/>
      <c r="CZ3" s="24"/>
      <c r="DA3" s="25"/>
      <c r="DB3" s="22"/>
      <c r="DC3" s="24"/>
      <c r="DD3" s="25"/>
      <c r="DE3" s="22"/>
      <c r="DF3" s="24"/>
      <c r="DG3" s="25"/>
      <c r="DH3" s="22"/>
      <c r="DI3" s="24"/>
      <c r="DJ3" s="25"/>
      <c r="DK3" s="22"/>
      <c r="DL3" s="24"/>
      <c r="DM3" s="25"/>
      <c r="DN3" s="22"/>
      <c r="DO3" s="24"/>
      <c r="DP3" s="25"/>
      <c r="DQ3" s="22"/>
      <c r="DR3" s="24"/>
      <c r="DS3" s="25"/>
      <c r="DT3" s="22"/>
      <c r="DU3" s="24"/>
      <c r="DV3" s="25"/>
      <c r="DW3" s="22"/>
      <c r="DX3" s="24"/>
      <c r="DY3" s="25"/>
      <c r="DZ3" s="22"/>
      <c r="EA3" s="24"/>
      <c r="EB3" s="25"/>
      <c r="EC3" s="22"/>
      <c r="ED3" s="24"/>
      <c r="EE3" s="25"/>
      <c r="EF3" s="22"/>
      <c r="EG3" s="24"/>
      <c r="EH3" s="25"/>
      <c r="EI3" s="22"/>
      <c r="EJ3" s="24"/>
      <c r="EK3" s="25"/>
      <c r="EL3" s="22"/>
      <c r="EM3" s="24"/>
      <c r="EN3" s="25"/>
      <c r="EO3" s="22"/>
      <c r="EP3" s="24"/>
      <c r="EQ3" s="25"/>
      <c r="ER3" s="22"/>
      <c r="ES3" s="24"/>
      <c r="ET3" s="25"/>
      <c r="EU3" s="22"/>
      <c r="EV3" s="24"/>
      <c r="EW3" s="25"/>
      <c r="EX3" s="22"/>
      <c r="EY3" s="24"/>
      <c r="EZ3" s="25"/>
      <c r="FA3" s="22"/>
      <c r="FB3" s="24"/>
      <c r="FC3" s="25"/>
      <c r="FD3" s="22"/>
      <c r="FE3" s="24"/>
      <c r="FF3" s="25"/>
      <c r="FG3" s="22"/>
      <c r="FH3" s="24"/>
      <c r="FI3" s="25"/>
      <c r="FJ3" s="22"/>
      <c r="FK3" s="24"/>
      <c r="FL3" s="25"/>
      <c r="FM3" s="22"/>
      <c r="FN3" s="24"/>
    </row>
    <row r="4" spans="1:170" ht="3.75" customHeight="1">
      <c r="A4" s="18"/>
      <c r="B4" s="19"/>
      <c r="C4" s="25"/>
      <c r="D4" s="21"/>
      <c r="E4" s="24"/>
      <c r="F4" s="26"/>
      <c r="G4" s="22"/>
      <c r="H4" s="24"/>
      <c r="I4" s="26"/>
      <c r="J4" s="21"/>
      <c r="K4" s="24"/>
      <c r="L4" s="26"/>
      <c r="M4" s="22"/>
      <c r="N4" s="24"/>
      <c r="O4" s="25"/>
      <c r="P4" s="22"/>
      <c r="Q4" s="24"/>
      <c r="R4" s="25"/>
      <c r="S4" s="22"/>
      <c r="T4" s="24"/>
      <c r="U4" s="25"/>
      <c r="V4" s="22"/>
      <c r="W4" s="24"/>
      <c r="X4" s="25"/>
      <c r="Y4" s="22"/>
      <c r="Z4" s="24"/>
      <c r="AA4" s="25"/>
      <c r="AB4" s="22"/>
      <c r="AC4" s="24"/>
      <c r="AD4" s="25"/>
      <c r="AE4" s="22"/>
      <c r="AF4" s="24"/>
      <c r="AG4" s="25"/>
      <c r="AH4" s="22"/>
      <c r="AI4" s="24"/>
      <c r="AJ4" s="25"/>
      <c r="AK4" s="22"/>
      <c r="AL4" s="24"/>
      <c r="AM4" s="25"/>
      <c r="AN4" s="22"/>
      <c r="AO4" s="24"/>
      <c r="AP4" s="25"/>
      <c r="AQ4" s="22"/>
      <c r="AR4" s="24"/>
      <c r="AS4" s="25"/>
      <c r="AT4" s="22"/>
      <c r="AU4" s="24"/>
      <c r="AV4" s="25"/>
      <c r="AW4" s="22"/>
      <c r="AX4" s="24"/>
      <c r="AY4" s="25"/>
      <c r="AZ4" s="22"/>
      <c r="BA4" s="24"/>
      <c r="BB4" s="25"/>
      <c r="BC4" s="22"/>
      <c r="BD4" s="24"/>
      <c r="BE4" s="25"/>
      <c r="BF4" s="22"/>
      <c r="BG4" s="24"/>
      <c r="BH4" s="25"/>
      <c r="BI4" s="22"/>
      <c r="BJ4" s="24"/>
      <c r="BK4" s="25"/>
      <c r="BL4" s="22"/>
      <c r="BM4" s="24"/>
      <c r="BN4" s="25"/>
      <c r="BO4" s="22"/>
      <c r="BP4" s="24"/>
      <c r="BQ4" s="25"/>
      <c r="BR4" s="22"/>
      <c r="BS4" s="24"/>
      <c r="BT4" s="25"/>
      <c r="BU4" s="22"/>
      <c r="BV4" s="24"/>
      <c r="BW4" s="25"/>
      <c r="BX4" s="22"/>
      <c r="BY4" s="24"/>
      <c r="BZ4" s="25"/>
      <c r="CA4" s="22"/>
      <c r="CB4" s="24"/>
      <c r="CC4" s="25"/>
      <c r="CD4" s="22"/>
      <c r="CE4" s="24"/>
      <c r="CF4" s="25"/>
      <c r="CG4" s="22"/>
      <c r="CH4" s="24"/>
      <c r="CI4" s="25"/>
      <c r="CJ4" s="22"/>
      <c r="CK4" s="24"/>
      <c r="CL4" s="25"/>
      <c r="CM4" s="22"/>
      <c r="CN4" s="24"/>
      <c r="CO4" s="25"/>
      <c r="CP4" s="22"/>
      <c r="CQ4" s="24"/>
      <c r="CR4" s="25"/>
      <c r="CS4" s="22"/>
      <c r="CT4" s="24"/>
      <c r="CU4" s="25"/>
      <c r="CV4" s="22"/>
      <c r="CW4" s="24"/>
      <c r="CX4" s="25"/>
      <c r="CY4" s="22"/>
      <c r="CZ4" s="24"/>
      <c r="DA4" s="25"/>
      <c r="DB4" s="22"/>
      <c r="DC4" s="24"/>
      <c r="DD4" s="25"/>
      <c r="DE4" s="22"/>
      <c r="DF4" s="24"/>
      <c r="DG4" s="25"/>
      <c r="DH4" s="22"/>
      <c r="DI4" s="24"/>
      <c r="DJ4" s="25"/>
      <c r="DK4" s="22"/>
      <c r="DL4" s="24"/>
      <c r="DM4" s="25"/>
      <c r="DN4" s="22"/>
      <c r="DO4" s="24"/>
      <c r="DP4" s="25"/>
      <c r="DQ4" s="22"/>
      <c r="DR4" s="24"/>
      <c r="DS4" s="25"/>
      <c r="DT4" s="22"/>
      <c r="DU4" s="24"/>
      <c r="DV4" s="25"/>
      <c r="DW4" s="22"/>
      <c r="DX4" s="24"/>
      <c r="DY4" s="25"/>
      <c r="DZ4" s="22"/>
      <c r="EA4" s="24"/>
      <c r="EB4" s="25"/>
      <c r="EC4" s="22"/>
      <c r="ED4" s="24"/>
      <c r="EE4" s="25"/>
      <c r="EF4" s="22"/>
      <c r="EG4" s="24"/>
      <c r="EH4" s="25"/>
      <c r="EI4" s="22"/>
      <c r="EJ4" s="24"/>
      <c r="EK4" s="25"/>
      <c r="EL4" s="22"/>
      <c r="EM4" s="24"/>
      <c r="EN4" s="25"/>
      <c r="EO4" s="22"/>
      <c r="EP4" s="24"/>
      <c r="EQ4" s="25"/>
      <c r="ER4" s="22"/>
      <c r="ES4" s="24"/>
      <c r="ET4" s="25"/>
      <c r="EU4" s="22"/>
      <c r="EV4" s="24"/>
      <c r="EW4" s="25"/>
      <c r="EX4" s="22"/>
      <c r="EY4" s="24"/>
      <c r="EZ4" s="25"/>
      <c r="FA4" s="22"/>
      <c r="FB4" s="24"/>
      <c r="FC4" s="25"/>
      <c r="FD4" s="22"/>
      <c r="FE4" s="24"/>
      <c r="FF4" s="25"/>
      <c r="FG4" s="22"/>
      <c r="FH4" s="24"/>
      <c r="FI4" s="25"/>
      <c r="FJ4" s="22"/>
      <c r="FK4" s="24"/>
      <c r="FL4" s="25"/>
      <c r="FM4" s="22"/>
      <c r="FN4" s="24"/>
    </row>
    <row r="5" spans="1:170" ht="3.75" customHeight="1">
      <c r="A5" s="18"/>
      <c r="B5" s="19"/>
      <c r="C5" s="25"/>
      <c r="D5" s="21"/>
      <c r="E5" s="24"/>
      <c r="F5" s="26"/>
      <c r="G5" s="22"/>
      <c r="H5" s="24"/>
      <c r="I5" s="26"/>
      <c r="J5" s="21"/>
      <c r="K5" s="24"/>
      <c r="L5" s="26"/>
      <c r="M5" s="22"/>
      <c r="N5" s="24"/>
      <c r="O5" s="25"/>
      <c r="P5" s="22"/>
      <c r="Q5" s="24"/>
      <c r="R5" s="25"/>
      <c r="S5" s="22"/>
      <c r="T5" s="24"/>
      <c r="U5" s="25"/>
      <c r="V5" s="22"/>
      <c r="W5" s="24"/>
      <c r="X5" s="25"/>
      <c r="Y5" s="22"/>
      <c r="Z5" s="24"/>
      <c r="AA5" s="25"/>
      <c r="AB5" s="22"/>
      <c r="AC5" s="24"/>
      <c r="AD5" s="25"/>
      <c r="AE5" s="22"/>
      <c r="AF5" s="24"/>
      <c r="AG5" s="25"/>
      <c r="AH5" s="22"/>
      <c r="AI5" s="24"/>
      <c r="AJ5" s="25"/>
      <c r="AK5" s="22"/>
      <c r="AL5" s="24"/>
      <c r="AM5" s="25"/>
      <c r="AN5" s="22"/>
      <c r="AO5" s="24"/>
      <c r="AP5" s="25"/>
      <c r="AQ5" s="22"/>
      <c r="AR5" s="24"/>
      <c r="AS5" s="25"/>
      <c r="AT5" s="22"/>
      <c r="AU5" s="24"/>
      <c r="AV5" s="25"/>
      <c r="AW5" s="22"/>
      <c r="AX5" s="24"/>
      <c r="AY5" s="25"/>
      <c r="AZ5" s="22"/>
      <c r="BA5" s="24"/>
      <c r="BB5" s="25"/>
      <c r="BC5" s="22"/>
      <c r="BD5" s="24"/>
      <c r="BE5" s="25"/>
      <c r="BF5" s="22"/>
      <c r="BG5" s="24"/>
      <c r="BH5" s="25"/>
      <c r="BI5" s="22"/>
      <c r="BJ5" s="24"/>
      <c r="BK5" s="25"/>
      <c r="BL5" s="22"/>
      <c r="BM5" s="24"/>
      <c r="BN5" s="25"/>
      <c r="BO5" s="22"/>
      <c r="BP5" s="24"/>
      <c r="BQ5" s="25"/>
      <c r="BR5" s="22"/>
      <c r="BS5" s="24"/>
      <c r="BT5" s="25"/>
      <c r="BU5" s="22"/>
      <c r="BV5" s="24"/>
      <c r="BW5" s="25"/>
      <c r="BX5" s="22"/>
      <c r="BY5" s="24"/>
      <c r="BZ5" s="25"/>
      <c r="CA5" s="22"/>
      <c r="CB5" s="24"/>
      <c r="CC5" s="25"/>
      <c r="CD5" s="22"/>
      <c r="CE5" s="24"/>
      <c r="CF5" s="25"/>
      <c r="CG5" s="22"/>
      <c r="CH5" s="24"/>
      <c r="CI5" s="25"/>
      <c r="CJ5" s="22"/>
      <c r="CK5" s="24"/>
      <c r="CL5" s="25"/>
      <c r="CM5" s="22"/>
      <c r="CN5" s="24"/>
      <c r="CO5" s="25"/>
      <c r="CP5" s="22"/>
      <c r="CQ5" s="24"/>
      <c r="CR5" s="25"/>
      <c r="CS5" s="22"/>
      <c r="CT5" s="24"/>
      <c r="CU5" s="25"/>
      <c r="CV5" s="22"/>
      <c r="CW5" s="24"/>
      <c r="CX5" s="25"/>
      <c r="CY5" s="22"/>
      <c r="CZ5" s="24"/>
      <c r="DA5" s="25"/>
      <c r="DB5" s="22"/>
      <c r="DC5" s="24"/>
      <c r="DD5" s="25"/>
      <c r="DE5" s="22"/>
      <c r="DF5" s="24"/>
      <c r="DG5" s="25"/>
      <c r="DH5" s="22"/>
      <c r="DI5" s="24"/>
      <c r="DJ5" s="25"/>
      <c r="DK5" s="22"/>
      <c r="DL5" s="24"/>
      <c r="DM5" s="25"/>
      <c r="DN5" s="22"/>
      <c r="DO5" s="24"/>
      <c r="DP5" s="25"/>
      <c r="DQ5" s="22"/>
      <c r="DR5" s="24"/>
      <c r="DS5" s="25"/>
      <c r="DT5" s="22"/>
      <c r="DU5" s="24"/>
      <c r="DV5" s="25"/>
      <c r="DW5" s="22"/>
      <c r="DX5" s="24"/>
      <c r="DY5" s="25"/>
      <c r="DZ5" s="22"/>
      <c r="EA5" s="24"/>
      <c r="EB5" s="25"/>
      <c r="EC5" s="22"/>
      <c r="ED5" s="24"/>
      <c r="EE5" s="25"/>
      <c r="EF5" s="22"/>
      <c r="EG5" s="24"/>
      <c r="EH5" s="25"/>
      <c r="EI5" s="22"/>
      <c r="EJ5" s="24"/>
      <c r="EK5" s="25"/>
      <c r="EL5" s="22"/>
      <c r="EM5" s="24"/>
      <c r="EN5" s="25"/>
      <c r="EO5" s="22"/>
      <c r="EP5" s="24"/>
      <c r="EQ5" s="25"/>
      <c r="ER5" s="22"/>
      <c r="ES5" s="24"/>
      <c r="ET5" s="25"/>
      <c r="EU5" s="22"/>
      <c r="EV5" s="24"/>
      <c r="EW5" s="25"/>
      <c r="EX5" s="22"/>
      <c r="EY5" s="24"/>
      <c r="EZ5" s="25"/>
      <c r="FA5" s="22"/>
      <c r="FB5" s="24"/>
      <c r="FC5" s="25"/>
      <c r="FD5" s="22"/>
      <c r="FE5" s="24"/>
      <c r="FF5" s="25"/>
      <c r="FG5" s="22"/>
      <c r="FH5" s="24"/>
      <c r="FI5" s="25"/>
      <c r="FJ5" s="22"/>
      <c r="FK5" s="24"/>
      <c r="FL5" s="25"/>
      <c r="FM5" s="22"/>
      <c r="FN5" s="24"/>
    </row>
    <row r="6" spans="1:170" ht="3.75" customHeight="1">
      <c r="A6" s="18"/>
      <c r="B6" s="19"/>
      <c r="C6" s="25"/>
      <c r="D6" s="21"/>
      <c r="E6" s="24"/>
      <c r="F6" s="26"/>
      <c r="G6" s="22"/>
      <c r="H6" s="24"/>
      <c r="I6" s="26"/>
      <c r="J6" s="21"/>
      <c r="K6" s="24"/>
      <c r="L6" s="26"/>
      <c r="M6" s="22"/>
      <c r="N6" s="24"/>
      <c r="O6" s="25"/>
      <c r="P6" s="22"/>
      <c r="Q6" s="24"/>
      <c r="R6" s="25"/>
      <c r="S6" s="22"/>
      <c r="T6" s="24"/>
      <c r="U6" s="25"/>
      <c r="V6" s="22"/>
      <c r="W6" s="24"/>
      <c r="X6" s="25"/>
      <c r="Y6" s="22"/>
      <c r="Z6" s="24"/>
      <c r="AA6" s="25"/>
      <c r="AB6" s="22"/>
      <c r="AC6" s="24"/>
      <c r="AD6" s="25"/>
      <c r="AE6" s="22"/>
      <c r="AF6" s="24"/>
      <c r="AG6" s="25"/>
      <c r="AH6" s="22"/>
      <c r="AI6" s="24"/>
      <c r="AJ6" s="25"/>
      <c r="AK6" s="22"/>
      <c r="AL6" s="24"/>
      <c r="AM6" s="25"/>
      <c r="AN6" s="22"/>
      <c r="AO6" s="24"/>
      <c r="AP6" s="25"/>
      <c r="AQ6" s="22"/>
      <c r="AR6" s="24"/>
      <c r="AS6" s="25"/>
      <c r="AT6" s="22"/>
      <c r="AU6" s="24"/>
      <c r="AV6" s="25"/>
      <c r="AW6" s="22"/>
      <c r="AX6" s="24"/>
      <c r="AY6" s="25"/>
      <c r="AZ6" s="22"/>
      <c r="BA6" s="24"/>
      <c r="BB6" s="25"/>
      <c r="BC6" s="22"/>
      <c r="BD6" s="24"/>
      <c r="BE6" s="25"/>
      <c r="BF6" s="22"/>
      <c r="BG6" s="24"/>
      <c r="BH6" s="25"/>
      <c r="BI6" s="22"/>
      <c r="BJ6" s="24"/>
      <c r="BK6" s="25"/>
      <c r="BL6" s="22"/>
      <c r="BM6" s="24"/>
      <c r="BN6" s="25"/>
      <c r="BO6" s="22"/>
      <c r="BP6" s="24"/>
      <c r="BQ6" s="25"/>
      <c r="BR6" s="22"/>
      <c r="BS6" s="24"/>
      <c r="BT6" s="25"/>
      <c r="BU6" s="22"/>
      <c r="BV6" s="24"/>
      <c r="BW6" s="25"/>
      <c r="BX6" s="22"/>
      <c r="BY6" s="24"/>
      <c r="BZ6" s="25"/>
      <c r="CA6" s="22"/>
      <c r="CB6" s="24"/>
      <c r="CC6" s="25"/>
      <c r="CD6" s="22"/>
      <c r="CE6" s="24"/>
      <c r="CF6" s="25"/>
      <c r="CG6" s="22"/>
      <c r="CH6" s="24"/>
      <c r="CI6" s="25"/>
      <c r="CJ6" s="22"/>
      <c r="CK6" s="24"/>
      <c r="CL6" s="25"/>
      <c r="CM6" s="22"/>
      <c r="CN6" s="24"/>
      <c r="CO6" s="25"/>
      <c r="CP6" s="22"/>
      <c r="CQ6" s="24"/>
      <c r="CR6" s="25"/>
      <c r="CS6" s="22"/>
      <c r="CT6" s="24"/>
      <c r="CU6" s="25"/>
      <c r="CV6" s="22"/>
      <c r="CW6" s="24"/>
      <c r="CX6" s="25"/>
      <c r="CY6" s="22"/>
      <c r="CZ6" s="24"/>
      <c r="DA6" s="25"/>
      <c r="DB6" s="22"/>
      <c r="DC6" s="24"/>
      <c r="DD6" s="25"/>
      <c r="DE6" s="22"/>
      <c r="DF6" s="24"/>
      <c r="DG6" s="25"/>
      <c r="DH6" s="22"/>
      <c r="DI6" s="24"/>
      <c r="DJ6" s="25"/>
      <c r="DK6" s="22"/>
      <c r="DL6" s="24"/>
      <c r="DM6" s="25"/>
      <c r="DN6" s="22"/>
      <c r="DO6" s="24"/>
      <c r="DP6" s="25"/>
      <c r="DQ6" s="22"/>
      <c r="DR6" s="24"/>
      <c r="DS6" s="25"/>
      <c r="DT6" s="22"/>
      <c r="DU6" s="24"/>
      <c r="DV6" s="25"/>
      <c r="DW6" s="22"/>
      <c r="DX6" s="24"/>
      <c r="DY6" s="25"/>
      <c r="DZ6" s="22"/>
      <c r="EA6" s="24"/>
      <c r="EB6" s="25"/>
      <c r="EC6" s="22"/>
      <c r="ED6" s="24"/>
      <c r="EE6" s="25"/>
      <c r="EF6" s="22"/>
      <c r="EG6" s="24"/>
      <c r="EH6" s="25"/>
      <c r="EI6" s="22"/>
      <c r="EJ6" s="24"/>
      <c r="EK6" s="25"/>
      <c r="EL6" s="22"/>
      <c r="EM6" s="24"/>
      <c r="EN6" s="25"/>
      <c r="EO6" s="22"/>
      <c r="EP6" s="24"/>
      <c r="EQ6" s="25"/>
      <c r="ER6" s="22"/>
      <c r="ES6" s="24"/>
      <c r="ET6" s="25"/>
      <c r="EU6" s="22"/>
      <c r="EV6" s="24"/>
      <c r="EW6" s="25"/>
      <c r="EX6" s="22"/>
      <c r="EY6" s="24"/>
      <c r="EZ6" s="25"/>
      <c r="FA6" s="22"/>
      <c r="FB6" s="24"/>
      <c r="FC6" s="25"/>
      <c r="FD6" s="22"/>
      <c r="FE6" s="24"/>
      <c r="FF6" s="25"/>
      <c r="FG6" s="22"/>
      <c r="FH6" s="24"/>
      <c r="FI6" s="25"/>
      <c r="FJ6" s="22"/>
      <c r="FK6" s="24"/>
      <c r="FL6" s="25"/>
      <c r="FM6" s="22"/>
      <c r="FN6" s="24"/>
    </row>
    <row r="7" spans="1:170" ht="3.75" customHeight="1">
      <c r="A7" s="18"/>
      <c r="B7" s="19"/>
      <c r="C7" s="25"/>
      <c r="D7" s="21"/>
      <c r="E7" s="24"/>
      <c r="F7" s="26"/>
      <c r="G7" s="22"/>
      <c r="H7" s="24"/>
      <c r="I7" s="26"/>
      <c r="J7" s="21"/>
      <c r="K7" s="24"/>
      <c r="L7" s="26"/>
      <c r="M7" s="22"/>
      <c r="N7" s="24"/>
      <c r="O7" s="25"/>
      <c r="P7" s="22"/>
      <c r="Q7" s="24"/>
      <c r="R7" s="25"/>
      <c r="S7" s="22"/>
      <c r="T7" s="24"/>
      <c r="U7" s="25"/>
      <c r="V7" s="22"/>
      <c r="W7" s="24"/>
      <c r="X7" s="25"/>
      <c r="Y7" s="22"/>
      <c r="Z7" s="24"/>
      <c r="AA7" s="25"/>
      <c r="AB7" s="22"/>
      <c r="AC7" s="24"/>
      <c r="AD7" s="25"/>
      <c r="AE7" s="22"/>
      <c r="AF7" s="24"/>
      <c r="AG7" s="25"/>
      <c r="AH7" s="22"/>
      <c r="AI7" s="24"/>
      <c r="AJ7" s="25"/>
      <c r="AK7" s="22"/>
      <c r="AL7" s="24"/>
      <c r="AM7" s="25"/>
      <c r="AN7" s="22"/>
      <c r="AO7" s="24"/>
      <c r="AP7" s="25"/>
      <c r="AQ7" s="22"/>
      <c r="AR7" s="24"/>
      <c r="AS7" s="25"/>
      <c r="AT7" s="22"/>
      <c r="AU7" s="24"/>
      <c r="AV7" s="25"/>
      <c r="AW7" s="22"/>
      <c r="AX7" s="24"/>
      <c r="AY7" s="25"/>
      <c r="AZ7" s="22"/>
      <c r="BA7" s="24"/>
      <c r="BB7" s="25"/>
      <c r="BC7" s="22"/>
      <c r="BD7" s="24"/>
      <c r="BE7" s="25"/>
      <c r="BF7" s="22"/>
      <c r="BG7" s="24"/>
      <c r="BH7" s="25"/>
      <c r="BI7" s="22"/>
      <c r="BJ7" s="24"/>
      <c r="BK7" s="25"/>
      <c r="BL7" s="22"/>
      <c r="BM7" s="24"/>
      <c r="BN7" s="25"/>
      <c r="BO7" s="22"/>
      <c r="BP7" s="24"/>
      <c r="BQ7" s="25"/>
      <c r="BR7" s="22"/>
      <c r="BS7" s="24"/>
      <c r="BT7" s="25"/>
      <c r="BU7" s="22"/>
      <c r="BV7" s="24"/>
      <c r="BW7" s="25"/>
      <c r="BX7" s="22"/>
      <c r="BY7" s="24"/>
      <c r="BZ7" s="25"/>
      <c r="CA7" s="22"/>
      <c r="CB7" s="24"/>
      <c r="CC7" s="25"/>
      <c r="CD7" s="22"/>
      <c r="CE7" s="24"/>
      <c r="CF7" s="25"/>
      <c r="CG7" s="22"/>
      <c r="CH7" s="24"/>
      <c r="CI7" s="25"/>
      <c r="CJ7" s="22"/>
      <c r="CK7" s="24"/>
      <c r="CL7" s="25"/>
      <c r="CM7" s="22"/>
      <c r="CN7" s="24"/>
      <c r="CO7" s="25"/>
      <c r="CP7" s="22"/>
      <c r="CQ7" s="24"/>
      <c r="CR7" s="25"/>
      <c r="CS7" s="22"/>
      <c r="CT7" s="24"/>
      <c r="CU7" s="25"/>
      <c r="CV7" s="22"/>
      <c r="CW7" s="24"/>
      <c r="CX7" s="25"/>
      <c r="CY7" s="22"/>
      <c r="CZ7" s="24"/>
      <c r="DA7" s="25"/>
      <c r="DB7" s="22"/>
      <c r="DC7" s="24"/>
      <c r="DD7" s="25"/>
      <c r="DE7" s="22"/>
      <c r="DF7" s="24"/>
      <c r="DG7" s="25"/>
      <c r="DH7" s="22"/>
      <c r="DI7" s="24"/>
      <c r="DJ7" s="25"/>
      <c r="DK7" s="22"/>
      <c r="DL7" s="24"/>
      <c r="DM7" s="25"/>
      <c r="DN7" s="22"/>
      <c r="DO7" s="24"/>
      <c r="DP7" s="25"/>
      <c r="DQ7" s="22"/>
      <c r="DR7" s="24"/>
      <c r="DS7" s="25"/>
      <c r="DT7" s="22"/>
      <c r="DU7" s="24"/>
      <c r="DV7" s="25"/>
      <c r="DW7" s="22"/>
      <c r="DX7" s="24"/>
      <c r="DY7" s="25"/>
      <c r="DZ7" s="22"/>
      <c r="EA7" s="24"/>
      <c r="EB7" s="25"/>
      <c r="EC7" s="22"/>
      <c r="ED7" s="24"/>
      <c r="EE7" s="25"/>
      <c r="EF7" s="22"/>
      <c r="EG7" s="24"/>
      <c r="EH7" s="25"/>
      <c r="EI7" s="22"/>
      <c r="EJ7" s="24"/>
      <c r="EK7" s="25"/>
      <c r="EL7" s="22"/>
      <c r="EM7" s="24"/>
      <c r="EN7" s="25"/>
      <c r="EO7" s="22"/>
      <c r="EP7" s="24"/>
      <c r="EQ7" s="25"/>
      <c r="ER7" s="22"/>
      <c r="ES7" s="24"/>
      <c r="ET7" s="25"/>
      <c r="EU7" s="22"/>
      <c r="EV7" s="24"/>
      <c r="EW7" s="25"/>
      <c r="EX7" s="22"/>
      <c r="EY7" s="24"/>
      <c r="EZ7" s="25"/>
      <c r="FA7" s="22"/>
      <c r="FB7" s="24"/>
      <c r="FC7" s="25"/>
      <c r="FD7" s="22"/>
      <c r="FE7" s="24"/>
      <c r="FF7" s="25"/>
      <c r="FG7" s="22"/>
      <c r="FH7" s="24"/>
      <c r="FI7" s="25"/>
      <c r="FJ7" s="22"/>
      <c r="FK7" s="24"/>
      <c r="FL7" s="25"/>
      <c r="FM7" s="22"/>
      <c r="FN7" s="24"/>
    </row>
    <row r="8" spans="1:170" ht="3.75" customHeight="1">
      <c r="A8" s="18"/>
      <c r="B8" s="19"/>
      <c r="C8" s="25"/>
      <c r="D8" s="21"/>
      <c r="E8" s="24"/>
      <c r="F8" s="26"/>
      <c r="G8" s="22"/>
      <c r="H8" s="24"/>
      <c r="I8" s="26"/>
      <c r="J8" s="21"/>
      <c r="K8" s="24"/>
      <c r="L8" s="26"/>
      <c r="M8" s="22"/>
      <c r="N8" s="24"/>
      <c r="O8" s="25"/>
      <c r="P8" s="22"/>
      <c r="Q8" s="24"/>
      <c r="R8" s="25"/>
      <c r="S8" s="22"/>
      <c r="T8" s="24"/>
      <c r="U8" s="25"/>
      <c r="V8" s="22"/>
      <c r="W8" s="24"/>
      <c r="X8" s="25"/>
      <c r="Y8" s="22"/>
      <c r="Z8" s="24"/>
      <c r="AA8" s="25"/>
      <c r="AB8" s="22"/>
      <c r="AC8" s="24"/>
      <c r="AD8" s="25"/>
      <c r="AE8" s="22"/>
      <c r="AF8" s="24"/>
      <c r="AG8" s="25"/>
      <c r="AH8" s="22"/>
      <c r="AI8" s="24"/>
      <c r="AJ8" s="25"/>
      <c r="AK8" s="22"/>
      <c r="AL8" s="24"/>
      <c r="AM8" s="25"/>
      <c r="AN8" s="22"/>
      <c r="AO8" s="24"/>
      <c r="AP8" s="25"/>
      <c r="AQ8" s="22"/>
      <c r="AR8" s="24"/>
      <c r="AS8" s="25"/>
      <c r="AT8" s="22"/>
      <c r="AU8" s="24"/>
      <c r="AV8" s="25"/>
      <c r="AW8" s="22"/>
      <c r="AX8" s="24"/>
      <c r="AY8" s="25"/>
      <c r="AZ8" s="22"/>
      <c r="BA8" s="24"/>
      <c r="BB8" s="25"/>
      <c r="BC8" s="22"/>
      <c r="BD8" s="24"/>
      <c r="BE8" s="25"/>
      <c r="BF8" s="22"/>
      <c r="BG8" s="24"/>
      <c r="BH8" s="25"/>
      <c r="BI8" s="22"/>
      <c r="BJ8" s="24"/>
      <c r="BK8" s="25"/>
      <c r="BL8" s="22"/>
      <c r="BM8" s="24"/>
      <c r="BN8" s="25"/>
      <c r="BO8" s="22"/>
      <c r="BP8" s="24"/>
      <c r="BQ8" s="25"/>
      <c r="BR8" s="22"/>
      <c r="BS8" s="24"/>
      <c r="BT8" s="25"/>
      <c r="BU8" s="22"/>
      <c r="BV8" s="24"/>
      <c r="BW8" s="25"/>
      <c r="BX8" s="22"/>
      <c r="BY8" s="24"/>
      <c r="BZ8" s="25"/>
      <c r="CA8" s="22"/>
      <c r="CB8" s="24"/>
      <c r="CC8" s="25"/>
      <c r="CD8" s="22"/>
      <c r="CE8" s="24"/>
      <c r="CF8" s="25"/>
      <c r="CG8" s="22"/>
      <c r="CH8" s="24"/>
      <c r="CI8" s="25"/>
      <c r="CJ8" s="22"/>
      <c r="CK8" s="24"/>
      <c r="CL8" s="25"/>
      <c r="CM8" s="22"/>
      <c r="CN8" s="24"/>
      <c r="CO8" s="25"/>
      <c r="CP8" s="22"/>
      <c r="CQ8" s="24"/>
      <c r="CR8" s="25"/>
      <c r="CS8" s="22"/>
      <c r="CT8" s="24"/>
      <c r="CU8" s="25"/>
      <c r="CV8" s="22"/>
      <c r="CW8" s="24"/>
      <c r="CX8" s="25"/>
      <c r="CY8" s="22"/>
      <c r="CZ8" s="24"/>
      <c r="DA8" s="25"/>
      <c r="DB8" s="22"/>
      <c r="DC8" s="24"/>
      <c r="DD8" s="25"/>
      <c r="DE8" s="22"/>
      <c r="DF8" s="24"/>
      <c r="DG8" s="25"/>
      <c r="DH8" s="22"/>
      <c r="DI8" s="24"/>
      <c r="DJ8" s="25"/>
      <c r="DK8" s="22"/>
      <c r="DL8" s="24"/>
      <c r="DM8" s="25"/>
      <c r="DN8" s="22"/>
      <c r="DO8" s="24"/>
      <c r="DP8" s="25"/>
      <c r="DQ8" s="22"/>
      <c r="DR8" s="24"/>
      <c r="DS8" s="25"/>
      <c r="DT8" s="22"/>
      <c r="DU8" s="24"/>
      <c r="DV8" s="25"/>
      <c r="DW8" s="22"/>
      <c r="DX8" s="24"/>
      <c r="DY8" s="25"/>
      <c r="DZ8" s="22"/>
      <c r="EA8" s="24"/>
      <c r="EB8" s="25"/>
      <c r="EC8" s="22"/>
      <c r="ED8" s="24"/>
      <c r="EE8" s="25"/>
      <c r="EF8" s="22"/>
      <c r="EG8" s="24"/>
      <c r="EH8" s="25"/>
      <c r="EI8" s="22"/>
      <c r="EJ8" s="24"/>
      <c r="EK8" s="25"/>
      <c r="EL8" s="22"/>
      <c r="EM8" s="24"/>
      <c r="EN8" s="25"/>
      <c r="EO8" s="22"/>
      <c r="EP8" s="24"/>
      <c r="EQ8" s="25"/>
      <c r="ER8" s="22"/>
      <c r="ES8" s="24"/>
      <c r="ET8" s="25"/>
      <c r="EU8" s="22"/>
      <c r="EV8" s="24"/>
      <c r="EW8" s="25"/>
      <c r="EX8" s="22"/>
      <c r="EY8" s="24"/>
      <c r="EZ8" s="25"/>
      <c r="FA8" s="22"/>
      <c r="FB8" s="24"/>
      <c r="FC8" s="25"/>
      <c r="FD8" s="22"/>
      <c r="FE8" s="24"/>
      <c r="FF8" s="25"/>
      <c r="FG8" s="22"/>
      <c r="FH8" s="24"/>
      <c r="FI8" s="25"/>
      <c r="FJ8" s="22"/>
      <c r="FK8" s="24"/>
      <c r="FL8" s="25"/>
      <c r="FM8" s="22"/>
      <c r="FN8" s="24"/>
    </row>
    <row r="9" spans="1:170" ht="13.5" customHeight="1">
      <c r="A9" s="18" t="s">
        <v>6</v>
      </c>
      <c r="B9" s="19"/>
      <c r="C9" s="20"/>
      <c r="D9" s="21"/>
      <c r="E9" s="24"/>
      <c r="F9" s="20"/>
      <c r="G9" s="22"/>
      <c r="H9" s="24"/>
      <c r="I9" s="20"/>
      <c r="J9" s="21"/>
      <c r="K9" s="24"/>
      <c r="L9" s="20"/>
      <c r="M9" s="22"/>
      <c r="N9" s="24"/>
      <c r="O9" s="23"/>
      <c r="P9" s="22"/>
      <c r="Q9" s="24"/>
      <c r="R9" s="23"/>
      <c r="S9" s="22"/>
      <c r="T9" s="24"/>
      <c r="U9" s="23"/>
      <c r="V9" s="22"/>
      <c r="W9" s="24"/>
      <c r="X9" s="23"/>
      <c r="Y9" s="22"/>
      <c r="Z9" s="24"/>
      <c r="AA9" s="23"/>
      <c r="AB9" s="22"/>
      <c r="AC9" s="24"/>
      <c r="AD9" s="23"/>
      <c r="AE9" s="22"/>
      <c r="AF9" s="24"/>
      <c r="AG9" s="23"/>
      <c r="AH9" s="22"/>
      <c r="AI9" s="24"/>
      <c r="AJ9" s="23"/>
      <c r="AK9" s="22"/>
      <c r="AL9" s="24"/>
      <c r="AM9" s="23"/>
      <c r="AN9" s="22"/>
      <c r="AO9" s="24"/>
      <c r="AP9" s="23"/>
      <c r="AQ9" s="22"/>
      <c r="AR9" s="24"/>
      <c r="AS9" s="23"/>
      <c r="AT9" s="22"/>
      <c r="AU9" s="24"/>
      <c r="AV9" s="23"/>
      <c r="AW9" s="22"/>
      <c r="AX9" s="24"/>
      <c r="AY9" s="23"/>
      <c r="AZ9" s="22"/>
      <c r="BA9" s="24"/>
      <c r="BB9" s="23"/>
      <c r="BC9" s="22"/>
      <c r="BD9" s="24"/>
      <c r="BE9" s="23"/>
      <c r="BF9" s="22"/>
      <c r="BG9" s="24"/>
      <c r="BH9" s="23"/>
      <c r="BI9" s="22"/>
      <c r="BJ9" s="24"/>
      <c r="BK9" s="23"/>
      <c r="BL9" s="22"/>
      <c r="BM9" s="24"/>
      <c r="BN9" s="23"/>
      <c r="BO9" s="22"/>
      <c r="BP9" s="24"/>
      <c r="BQ9" s="23"/>
      <c r="BR9" s="22"/>
      <c r="BS9" s="24"/>
      <c r="BT9" s="23"/>
      <c r="BU9" s="22"/>
      <c r="BV9" s="24"/>
      <c r="BW9" s="23"/>
      <c r="BX9" s="22"/>
      <c r="BY9" s="24"/>
      <c r="BZ9" s="23"/>
      <c r="CA9" s="22"/>
      <c r="CB9" s="24"/>
      <c r="CC9" s="23"/>
      <c r="CD9" s="22"/>
      <c r="CE9" s="24"/>
      <c r="CF9" s="23"/>
      <c r="CG9" s="22"/>
      <c r="CH9" s="24"/>
      <c r="CI9" s="23"/>
      <c r="CJ9" s="22"/>
      <c r="CK9" s="24"/>
      <c r="CL9" s="23"/>
      <c r="CM9" s="22"/>
      <c r="CN9" s="24"/>
      <c r="CO9" s="23"/>
      <c r="CP9" s="22"/>
      <c r="CQ9" s="24"/>
      <c r="CR9" s="23"/>
      <c r="CS9" s="22"/>
      <c r="CT9" s="24"/>
      <c r="CU9" s="23"/>
      <c r="CV9" s="22"/>
      <c r="CW9" s="24"/>
      <c r="CX9" s="23"/>
      <c r="CY9" s="22"/>
      <c r="CZ9" s="24"/>
      <c r="DA9" s="23"/>
      <c r="DB9" s="22"/>
      <c r="DC9" s="24"/>
      <c r="DD9" s="23" t="s">
        <v>446</v>
      </c>
      <c r="DE9" s="22"/>
      <c r="DF9" s="24"/>
      <c r="DG9" s="23" t="s">
        <v>447</v>
      </c>
      <c r="DH9" s="22"/>
      <c r="DI9" s="24"/>
      <c r="DJ9" s="23" t="s">
        <v>448</v>
      </c>
      <c r="DK9" s="22"/>
      <c r="DL9" s="24"/>
      <c r="DM9" s="23" t="s">
        <v>449</v>
      </c>
      <c r="DN9" s="22"/>
      <c r="DO9" s="24"/>
      <c r="DP9" s="23" t="s">
        <v>450</v>
      </c>
      <c r="DQ9" s="22"/>
      <c r="DR9" s="24"/>
      <c r="DS9" s="23" t="s">
        <v>451</v>
      </c>
      <c r="DT9" s="22"/>
      <c r="DU9" s="24"/>
      <c r="DV9" s="23" t="s">
        <v>452</v>
      </c>
      <c r="DW9" s="22"/>
      <c r="DX9" s="24"/>
      <c r="DY9" s="23" t="s">
        <v>453</v>
      </c>
      <c r="DZ9" s="22"/>
      <c r="EA9" s="24"/>
      <c r="EB9" s="23" t="s">
        <v>454</v>
      </c>
      <c r="EC9" s="22"/>
      <c r="ED9" s="24"/>
      <c r="EE9" s="23"/>
      <c r="EF9" s="22"/>
      <c r="EG9" s="24"/>
      <c r="EH9" s="23"/>
      <c r="EI9" s="22"/>
      <c r="EJ9" s="24"/>
      <c r="EK9" s="23"/>
      <c r="EL9" s="22"/>
      <c r="EM9" s="24"/>
      <c r="EN9" s="23"/>
      <c r="EO9" s="22"/>
      <c r="EP9" s="24"/>
      <c r="EQ9" s="23"/>
      <c r="ER9" s="22"/>
      <c r="ES9" s="24"/>
      <c r="ET9" s="23"/>
      <c r="EU9" s="22"/>
      <c r="EV9" s="24"/>
      <c r="EW9" s="23"/>
      <c r="EX9" s="22"/>
      <c r="EY9" s="24"/>
      <c r="EZ9" s="23"/>
      <c r="FA9" s="22"/>
      <c r="FB9" s="24"/>
      <c r="FC9" s="23"/>
      <c r="FD9" s="22"/>
      <c r="FE9" s="24"/>
      <c r="FF9" s="23"/>
      <c r="FG9" s="22"/>
      <c r="FH9" s="24"/>
      <c r="FI9" s="23"/>
      <c r="FJ9" s="22"/>
      <c r="FK9" s="24"/>
      <c r="FL9" s="23"/>
      <c r="FM9" s="22"/>
      <c r="FN9" s="24"/>
    </row>
    <row r="10" spans="1:170" ht="31.5" customHeight="1">
      <c r="A10" s="27" t="s">
        <v>131</v>
      </c>
      <c r="B10" s="28" t="s">
        <v>33</v>
      </c>
      <c r="C10" s="29" t="s">
        <v>125</v>
      </c>
      <c r="D10" s="28" t="s">
        <v>34</v>
      </c>
      <c r="E10" s="31" t="s">
        <v>35</v>
      </c>
      <c r="F10" s="30" t="s">
        <v>125</v>
      </c>
      <c r="G10" s="30" t="s">
        <v>34</v>
      </c>
      <c r="H10" s="31" t="s">
        <v>35</v>
      </c>
      <c r="I10" s="30" t="s">
        <v>125</v>
      </c>
      <c r="J10" s="28" t="s">
        <v>34</v>
      </c>
      <c r="K10" s="31" t="s">
        <v>35</v>
      </c>
      <c r="L10" s="30" t="s">
        <v>125</v>
      </c>
      <c r="M10" s="30" t="s">
        <v>34</v>
      </c>
      <c r="N10" s="31" t="s">
        <v>35</v>
      </c>
      <c r="O10" s="29" t="s">
        <v>125</v>
      </c>
      <c r="P10" s="30" t="s">
        <v>34</v>
      </c>
      <c r="Q10" s="31" t="s">
        <v>35</v>
      </c>
      <c r="R10" s="29" t="s">
        <v>125</v>
      </c>
      <c r="S10" s="30" t="s">
        <v>34</v>
      </c>
      <c r="T10" s="31" t="s">
        <v>35</v>
      </c>
      <c r="U10" s="29" t="s">
        <v>125</v>
      </c>
      <c r="V10" s="30" t="s">
        <v>34</v>
      </c>
      <c r="W10" s="31" t="s">
        <v>35</v>
      </c>
      <c r="X10" s="29" t="s">
        <v>125</v>
      </c>
      <c r="Y10" s="30" t="s">
        <v>34</v>
      </c>
      <c r="Z10" s="31" t="s">
        <v>35</v>
      </c>
      <c r="AA10" s="29" t="s">
        <v>125</v>
      </c>
      <c r="AB10" s="30" t="s">
        <v>34</v>
      </c>
      <c r="AC10" s="31" t="s">
        <v>35</v>
      </c>
      <c r="AD10" s="29" t="s">
        <v>125</v>
      </c>
      <c r="AE10" s="30" t="s">
        <v>34</v>
      </c>
      <c r="AF10" s="31" t="s">
        <v>35</v>
      </c>
      <c r="AG10" s="29" t="s">
        <v>125</v>
      </c>
      <c r="AH10" s="30" t="s">
        <v>34</v>
      </c>
      <c r="AI10" s="31" t="s">
        <v>35</v>
      </c>
      <c r="AJ10" s="29" t="s">
        <v>125</v>
      </c>
      <c r="AK10" s="30" t="s">
        <v>34</v>
      </c>
      <c r="AL10" s="31" t="s">
        <v>35</v>
      </c>
      <c r="AM10" s="29" t="s">
        <v>125</v>
      </c>
      <c r="AN10" s="30" t="s">
        <v>34</v>
      </c>
      <c r="AO10" s="31" t="s">
        <v>35</v>
      </c>
      <c r="AP10" s="29" t="s">
        <v>125</v>
      </c>
      <c r="AQ10" s="30" t="s">
        <v>34</v>
      </c>
      <c r="AR10" s="31" t="s">
        <v>35</v>
      </c>
      <c r="AS10" s="29" t="s">
        <v>125</v>
      </c>
      <c r="AT10" s="30" t="s">
        <v>34</v>
      </c>
      <c r="AU10" s="31" t="s">
        <v>35</v>
      </c>
      <c r="AV10" s="29" t="s">
        <v>125</v>
      </c>
      <c r="AW10" s="30" t="s">
        <v>34</v>
      </c>
      <c r="AX10" s="31" t="s">
        <v>35</v>
      </c>
      <c r="AY10" s="29" t="s">
        <v>125</v>
      </c>
      <c r="AZ10" s="30" t="s">
        <v>34</v>
      </c>
      <c r="BA10" s="31" t="s">
        <v>35</v>
      </c>
      <c r="BB10" s="29" t="s">
        <v>125</v>
      </c>
      <c r="BC10" s="30" t="s">
        <v>34</v>
      </c>
      <c r="BD10" s="31" t="s">
        <v>35</v>
      </c>
      <c r="BE10" s="29" t="s">
        <v>125</v>
      </c>
      <c r="BF10" s="30" t="s">
        <v>34</v>
      </c>
      <c r="BG10" s="31" t="s">
        <v>35</v>
      </c>
      <c r="BH10" s="29" t="s">
        <v>125</v>
      </c>
      <c r="BI10" s="30" t="s">
        <v>34</v>
      </c>
      <c r="BJ10" s="31" t="s">
        <v>35</v>
      </c>
      <c r="BK10" s="29" t="s">
        <v>125</v>
      </c>
      <c r="BL10" s="30" t="s">
        <v>34</v>
      </c>
      <c r="BM10" s="31" t="s">
        <v>35</v>
      </c>
      <c r="BN10" s="29" t="s">
        <v>125</v>
      </c>
      <c r="BO10" s="28" t="s">
        <v>34</v>
      </c>
      <c r="BP10" s="31" t="s">
        <v>35</v>
      </c>
      <c r="BQ10" s="30" t="s">
        <v>125</v>
      </c>
      <c r="BR10" s="30" t="s">
        <v>34</v>
      </c>
      <c r="BS10" s="31" t="s">
        <v>35</v>
      </c>
      <c r="BT10" s="30" t="s">
        <v>125</v>
      </c>
      <c r="BU10" s="28" t="s">
        <v>34</v>
      </c>
      <c r="BV10" s="31" t="s">
        <v>35</v>
      </c>
      <c r="BW10" s="29" t="s">
        <v>125</v>
      </c>
      <c r="BX10" s="28" t="s">
        <v>34</v>
      </c>
      <c r="BY10" s="31" t="s">
        <v>35</v>
      </c>
      <c r="BZ10" s="30" t="s">
        <v>125</v>
      </c>
      <c r="CA10" s="30" t="s">
        <v>34</v>
      </c>
      <c r="CB10" s="31" t="s">
        <v>35</v>
      </c>
      <c r="CC10" s="30" t="s">
        <v>125</v>
      </c>
      <c r="CD10" s="28" t="s">
        <v>34</v>
      </c>
      <c r="CE10" s="31" t="s">
        <v>35</v>
      </c>
      <c r="CF10" s="29" t="s">
        <v>125</v>
      </c>
      <c r="CG10" s="28" t="s">
        <v>34</v>
      </c>
      <c r="CH10" s="31" t="s">
        <v>35</v>
      </c>
      <c r="CI10" s="30" t="s">
        <v>125</v>
      </c>
      <c r="CJ10" s="30" t="s">
        <v>34</v>
      </c>
      <c r="CK10" s="31" t="s">
        <v>35</v>
      </c>
      <c r="CL10" s="30" t="s">
        <v>125</v>
      </c>
      <c r="CM10" s="28" t="s">
        <v>34</v>
      </c>
      <c r="CN10" s="31" t="s">
        <v>35</v>
      </c>
      <c r="CO10" s="29" t="s">
        <v>125</v>
      </c>
      <c r="CP10" s="28" t="s">
        <v>34</v>
      </c>
      <c r="CQ10" s="31" t="s">
        <v>35</v>
      </c>
      <c r="CR10" s="30" t="s">
        <v>125</v>
      </c>
      <c r="CS10" s="30" t="s">
        <v>34</v>
      </c>
      <c r="CT10" s="31" t="s">
        <v>35</v>
      </c>
      <c r="CU10" s="30" t="s">
        <v>125</v>
      </c>
      <c r="CV10" s="28" t="s">
        <v>34</v>
      </c>
      <c r="CW10" s="31" t="s">
        <v>35</v>
      </c>
      <c r="CX10" s="29" t="s">
        <v>125</v>
      </c>
      <c r="CY10" s="28" t="s">
        <v>34</v>
      </c>
      <c r="CZ10" s="31" t="s">
        <v>35</v>
      </c>
      <c r="DA10" s="30" t="s">
        <v>125</v>
      </c>
      <c r="DB10" s="30" t="s">
        <v>34</v>
      </c>
      <c r="DC10" s="31" t="s">
        <v>35</v>
      </c>
      <c r="DD10" s="30"/>
      <c r="DE10" s="28"/>
      <c r="DF10" s="31"/>
      <c r="DG10" s="29"/>
      <c r="DH10" s="28"/>
      <c r="DI10" s="31"/>
      <c r="DJ10" s="30"/>
      <c r="DK10" s="30"/>
      <c r="DL10" s="31"/>
      <c r="DM10" s="30"/>
      <c r="DN10" s="28" t="s">
        <v>455</v>
      </c>
      <c r="DO10" s="31"/>
      <c r="DP10" s="29"/>
      <c r="DQ10" s="28" t="s">
        <v>455</v>
      </c>
      <c r="DR10" s="31"/>
      <c r="DS10" s="30"/>
      <c r="DT10" s="30" t="s">
        <v>455</v>
      </c>
      <c r="DU10" s="31"/>
      <c r="DV10" s="30"/>
      <c r="DW10" s="28" t="s">
        <v>455</v>
      </c>
      <c r="DX10" s="31"/>
      <c r="DY10" s="29"/>
      <c r="DZ10" s="28" t="s">
        <v>455</v>
      </c>
      <c r="EA10" s="31"/>
      <c r="EB10" s="30"/>
      <c r="EC10" s="30" t="s">
        <v>455</v>
      </c>
      <c r="ED10" s="31" t="s">
        <v>35</v>
      </c>
      <c r="EE10" s="30" t="s">
        <v>125</v>
      </c>
      <c r="EF10" s="28" t="s">
        <v>34</v>
      </c>
      <c r="EG10" s="31" t="s">
        <v>35</v>
      </c>
      <c r="EH10" s="29"/>
      <c r="EI10" s="30"/>
      <c r="EJ10" s="31"/>
      <c r="EK10" s="29"/>
      <c r="EL10" s="30"/>
      <c r="EM10" s="31"/>
      <c r="EN10" s="29"/>
      <c r="EO10" s="30"/>
      <c r="EP10" s="31"/>
      <c r="EQ10" s="29"/>
      <c r="ER10" s="30"/>
      <c r="ES10" s="31"/>
      <c r="ET10" s="29"/>
      <c r="EU10" s="30"/>
      <c r="EV10" s="31"/>
      <c r="EW10" s="29"/>
      <c r="EX10" s="30"/>
      <c r="EY10" s="31"/>
      <c r="EZ10" s="29"/>
      <c r="FA10" s="30"/>
      <c r="FB10" s="31"/>
      <c r="FC10" s="29"/>
      <c r="FD10" s="30"/>
      <c r="FE10" s="31"/>
      <c r="FF10" s="29"/>
      <c r="FG10" s="30"/>
      <c r="FH10" s="31"/>
      <c r="FI10" s="29"/>
      <c r="FJ10" s="30"/>
      <c r="FK10" s="31"/>
      <c r="FL10" s="29"/>
      <c r="FM10" s="30"/>
      <c r="FN10" s="31"/>
    </row>
    <row r="11" spans="1:170" ht="13.5" customHeight="1">
      <c r="A11" s="13" t="s">
        <v>1335</v>
      </c>
      <c r="B11" s="14" t="str">
        <f>VLOOKUP(A11,info_parties!A$2:Z$200,5,FALSE)</f>
        <v>Liberal Democratic Party  (Jiyū Minshutō, LDP)</v>
      </c>
      <c r="C11" s="89"/>
      <c r="D11" s="2">
        <v>278</v>
      </c>
      <c r="E11" s="34"/>
      <c r="F11" s="89"/>
      <c r="G11" s="17">
        <v>227</v>
      </c>
      <c r="H11" s="34"/>
      <c r="I11" s="89"/>
      <c r="J11" s="2">
        <v>207</v>
      </c>
      <c r="K11" s="34"/>
      <c r="L11" s="89"/>
      <c r="M11" s="17">
        <v>207</v>
      </c>
      <c r="N11" s="34"/>
      <c r="O11" s="89"/>
      <c r="P11" s="17">
        <v>239</v>
      </c>
      <c r="Q11" s="34"/>
      <c r="R11" s="89"/>
      <c r="S11" s="14">
        <v>240</v>
      </c>
      <c r="T11" s="34"/>
      <c r="U11" s="89"/>
      <c r="V11" s="17">
        <v>250</v>
      </c>
      <c r="W11" s="34"/>
      <c r="X11" s="89"/>
      <c r="Y11" s="17">
        <v>259</v>
      </c>
      <c r="Z11" s="34"/>
      <c r="AA11" s="89"/>
      <c r="AB11" s="17">
        <v>263</v>
      </c>
      <c r="AC11" s="34"/>
      <c r="AD11" s="89"/>
      <c r="AE11" s="17">
        <v>265</v>
      </c>
      <c r="AF11" s="34"/>
      <c r="AG11" s="89"/>
      <c r="AH11" s="17">
        <v>265</v>
      </c>
      <c r="AI11" s="34"/>
      <c r="AJ11" s="89"/>
      <c r="AK11" s="17">
        <v>269</v>
      </c>
      <c r="AL11" s="34"/>
      <c r="AM11" s="89"/>
      <c r="AN11" s="17">
        <v>267</v>
      </c>
      <c r="AO11" s="34"/>
      <c r="AP11" s="89"/>
      <c r="AQ11" s="17">
        <v>232</v>
      </c>
      <c r="AR11" s="34"/>
      <c r="AS11" s="89"/>
      <c r="AT11" s="17">
        <v>243</v>
      </c>
      <c r="AU11" s="34"/>
      <c r="AV11" s="89"/>
      <c r="AW11" s="17">
        <v>241</v>
      </c>
      <c r="AX11" s="34"/>
      <c r="AY11" s="89"/>
      <c r="AZ11" s="17">
        <v>242</v>
      </c>
      <c r="BA11" s="34"/>
      <c r="BB11" s="89"/>
      <c r="BC11" s="17">
        <v>243</v>
      </c>
      <c r="BD11" s="34"/>
      <c r="BE11" s="89"/>
      <c r="BF11" s="17">
        <v>242</v>
      </c>
      <c r="BG11" s="34"/>
      <c r="BH11" s="89"/>
      <c r="BI11" s="17">
        <v>244</v>
      </c>
      <c r="BJ11" s="34"/>
      <c r="BK11" s="89"/>
      <c r="BL11" s="17">
        <v>240</v>
      </c>
      <c r="BM11" s="34"/>
      <c r="BN11" s="89"/>
      <c r="BO11" s="17">
        <v>249</v>
      </c>
      <c r="BP11" s="34"/>
      <c r="BQ11" s="89"/>
      <c r="BR11" s="17">
        <v>250</v>
      </c>
      <c r="BS11" s="34"/>
      <c r="BT11" s="89"/>
      <c r="BU11" s="17">
        <v>296</v>
      </c>
      <c r="BV11" s="34"/>
      <c r="BW11" s="89"/>
      <c r="BX11" s="17">
        <v>296</v>
      </c>
      <c r="BY11" s="34"/>
      <c r="BZ11" s="89"/>
      <c r="CA11" s="17">
        <v>294</v>
      </c>
      <c r="CB11" s="34"/>
      <c r="CC11" s="89"/>
      <c r="CD11" s="17">
        <v>292</v>
      </c>
      <c r="CE11" s="34"/>
      <c r="CF11" s="89"/>
      <c r="CG11" s="17">
        <v>305</v>
      </c>
      <c r="CH11" s="34"/>
      <c r="CI11" s="89"/>
      <c r="CJ11" s="17">
        <v>306</v>
      </c>
      <c r="CK11" s="34"/>
      <c r="CL11" s="89"/>
      <c r="CM11" s="17">
        <v>305</v>
      </c>
      <c r="CN11" s="34"/>
      <c r="CO11" s="89"/>
      <c r="CP11" s="17">
        <v>305</v>
      </c>
      <c r="CQ11" s="34"/>
      <c r="CR11" s="89"/>
      <c r="CS11" s="17">
        <v>304</v>
      </c>
      <c r="CT11" s="34"/>
      <c r="CU11" s="89"/>
      <c r="CV11" s="17">
        <v>304</v>
      </c>
      <c r="CW11" s="34"/>
      <c r="CX11" s="89"/>
      <c r="CY11" s="17"/>
      <c r="CZ11" s="34"/>
      <c r="DA11" s="89"/>
      <c r="DB11" s="17"/>
      <c r="DC11" s="34"/>
      <c r="DD11" s="89" t="s">
        <v>389</v>
      </c>
      <c r="DE11" s="17">
        <v>119</v>
      </c>
      <c r="DF11" s="34"/>
      <c r="DG11" s="89" t="s">
        <v>389</v>
      </c>
      <c r="DH11" s="17">
        <v>116</v>
      </c>
      <c r="DI11" s="34"/>
      <c r="DJ11" s="89" t="s">
        <v>389</v>
      </c>
      <c r="DK11" s="17">
        <v>116</v>
      </c>
      <c r="DL11" s="34"/>
      <c r="DM11" s="89" t="s">
        <v>389</v>
      </c>
      <c r="DN11" s="17">
        <v>117</v>
      </c>
      <c r="DO11" s="34"/>
      <c r="DP11" s="89" t="s">
        <v>389</v>
      </c>
      <c r="DQ11" s="17">
        <v>118</v>
      </c>
      <c r="DR11" s="34"/>
      <c r="DS11" s="89" t="s">
        <v>389</v>
      </c>
      <c r="DT11" s="17">
        <v>118</v>
      </c>
      <c r="DU11" s="34"/>
      <c r="DV11" s="89" t="s">
        <v>389</v>
      </c>
      <c r="DW11" s="17">
        <v>120</v>
      </c>
      <c r="DX11" s="34"/>
      <c r="DY11" s="89" t="s">
        <v>389</v>
      </c>
      <c r="DZ11" s="17">
        <v>118</v>
      </c>
      <c r="EA11" s="34"/>
      <c r="EB11" s="89" t="s">
        <v>389</v>
      </c>
      <c r="EC11" s="17">
        <v>294</v>
      </c>
      <c r="ED11" s="34"/>
      <c r="EE11" s="89"/>
      <c r="EF11" s="17"/>
      <c r="EG11" s="34"/>
      <c r="EH11" s="89"/>
      <c r="EI11" s="17"/>
      <c r="EJ11" s="34"/>
      <c r="EK11" s="89"/>
      <c r="EL11" s="17"/>
      <c r="EM11" s="34"/>
      <c r="EN11" s="89"/>
      <c r="EO11" s="17"/>
      <c r="EP11" s="34"/>
      <c r="EQ11" s="89"/>
      <c r="ER11" s="17"/>
      <c r="ES11" s="34"/>
      <c r="ET11" s="89"/>
      <c r="EU11" s="17"/>
      <c r="EV11" s="34"/>
      <c r="EW11" s="89"/>
      <c r="EX11" s="17"/>
      <c r="EY11" s="34"/>
      <c r="EZ11" s="89"/>
      <c r="FA11" s="17"/>
      <c r="FB11" s="34"/>
      <c r="FC11" s="89"/>
      <c r="FD11" s="17"/>
      <c r="FE11" s="34"/>
      <c r="FF11" s="89"/>
      <c r="FG11" s="17"/>
      <c r="FH11" s="34"/>
      <c r="FI11" s="89"/>
      <c r="FJ11" s="17"/>
      <c r="FK11" s="34"/>
      <c r="FL11" s="89"/>
      <c r="FM11" s="17"/>
      <c r="FN11" s="34"/>
    </row>
    <row r="12" spans="1:170" ht="13.5" customHeight="1">
      <c r="A12" s="35" t="s">
        <v>1426</v>
      </c>
      <c r="B12" s="14" t="str">
        <f>VLOOKUP(A12,info_parties!A$2:Z$200,5,FALSE)</f>
        <v>Liberal Democratic Party and Independents Club (combination, LDP and IC)</v>
      </c>
      <c r="C12" s="89"/>
      <c r="E12" s="34"/>
      <c r="F12" s="89"/>
      <c r="H12" s="34"/>
      <c r="I12" s="89"/>
      <c r="K12" s="34"/>
      <c r="L12" s="89"/>
      <c r="M12" s="17"/>
      <c r="N12" s="34"/>
      <c r="O12" s="89"/>
      <c r="P12" s="17"/>
      <c r="Q12" s="34"/>
      <c r="R12" s="89"/>
      <c r="S12" s="14"/>
      <c r="T12" s="34"/>
      <c r="U12" s="89"/>
      <c r="V12" s="17"/>
      <c r="W12" s="34"/>
      <c r="X12" s="89"/>
      <c r="Y12" s="17"/>
      <c r="Z12" s="34"/>
      <c r="AA12" s="89"/>
      <c r="AB12" s="17"/>
      <c r="AC12" s="34"/>
      <c r="AD12" s="89"/>
      <c r="AE12" s="17"/>
      <c r="AF12" s="34"/>
      <c r="AG12" s="89"/>
      <c r="AH12" s="17"/>
      <c r="AI12" s="34"/>
      <c r="AJ12" s="89"/>
      <c r="AK12" s="17"/>
      <c r="AL12" s="34"/>
      <c r="AM12" s="89"/>
      <c r="AN12" s="17"/>
      <c r="AO12" s="34"/>
      <c r="AP12" s="89"/>
      <c r="AQ12" s="17"/>
      <c r="AR12" s="34"/>
      <c r="AS12" s="89"/>
      <c r="AT12" s="17"/>
      <c r="AU12" s="34"/>
      <c r="AV12" s="89"/>
      <c r="AW12" s="17"/>
      <c r="AX12" s="34"/>
      <c r="AY12" s="89"/>
      <c r="AZ12" s="17"/>
      <c r="BA12" s="34"/>
      <c r="BB12" s="89"/>
      <c r="BC12" s="17"/>
      <c r="BD12" s="34"/>
      <c r="BE12" s="89"/>
      <c r="BF12" s="17"/>
      <c r="BG12" s="34"/>
      <c r="BH12" s="89"/>
      <c r="BI12" s="17"/>
      <c r="BJ12" s="34"/>
      <c r="BK12" s="89"/>
      <c r="BL12" s="17"/>
      <c r="BM12" s="34"/>
      <c r="BN12" s="89"/>
      <c r="BO12" s="17"/>
      <c r="BP12" s="34"/>
      <c r="BQ12" s="89"/>
      <c r="BR12" s="17"/>
      <c r="BS12" s="34"/>
      <c r="BT12" s="89"/>
      <c r="BU12" s="17"/>
      <c r="BV12" s="34"/>
      <c r="BW12" s="89"/>
      <c r="BX12" s="17"/>
      <c r="BY12" s="34"/>
      <c r="BZ12" s="89"/>
      <c r="CA12" s="17"/>
      <c r="CB12" s="34"/>
      <c r="CC12" s="89"/>
      <c r="CD12" s="17"/>
      <c r="CE12" s="34"/>
      <c r="CF12" s="89"/>
      <c r="CG12" s="17"/>
      <c r="CH12" s="34"/>
      <c r="CI12" s="89"/>
      <c r="CJ12" s="17"/>
      <c r="CK12" s="34"/>
      <c r="CL12" s="89"/>
      <c r="CM12" s="17"/>
      <c r="CN12" s="34"/>
      <c r="CO12" s="89"/>
      <c r="CP12" s="17"/>
      <c r="CQ12" s="34"/>
      <c r="CR12" s="89"/>
      <c r="CS12" s="17"/>
      <c r="CT12" s="34"/>
      <c r="CU12" s="89"/>
      <c r="CV12" s="17"/>
      <c r="CW12" s="34"/>
      <c r="CX12" s="89"/>
      <c r="CY12" s="17">
        <v>119</v>
      </c>
      <c r="CZ12" s="34"/>
      <c r="DA12" s="89"/>
      <c r="DB12" s="17">
        <v>119</v>
      </c>
      <c r="DC12" s="34"/>
      <c r="DD12" s="89"/>
      <c r="DE12" s="17"/>
      <c r="DF12" s="34"/>
      <c r="DG12" s="89"/>
      <c r="DH12" s="17"/>
      <c r="DI12" s="34"/>
      <c r="DJ12" s="89"/>
      <c r="DK12" s="17"/>
      <c r="DL12" s="34"/>
      <c r="DM12" s="89"/>
      <c r="DN12" s="17"/>
      <c r="DO12" s="34"/>
      <c r="DP12" s="89"/>
      <c r="DQ12" s="17"/>
      <c r="DR12" s="34"/>
      <c r="DS12" s="89"/>
      <c r="DT12" s="17"/>
      <c r="DU12" s="34"/>
      <c r="DV12" s="89"/>
      <c r="DW12" s="17"/>
      <c r="DX12" s="34"/>
      <c r="DY12" s="89"/>
      <c r="DZ12" s="17"/>
      <c r="EA12" s="34"/>
      <c r="EB12" s="89"/>
      <c r="EC12" s="17"/>
      <c r="ED12" s="34"/>
      <c r="EE12" s="89"/>
      <c r="EF12" s="17"/>
      <c r="EG12" s="34"/>
      <c r="EH12" s="89"/>
      <c r="EI12" s="17"/>
      <c r="EJ12" s="34"/>
      <c r="EK12" s="89"/>
      <c r="EL12" s="17"/>
      <c r="EM12" s="34"/>
      <c r="EN12" s="89"/>
      <c r="EO12" s="17"/>
      <c r="EP12" s="34"/>
      <c r="EQ12" s="89"/>
      <c r="ER12" s="17"/>
      <c r="ES12" s="34"/>
      <c r="ET12" s="89"/>
      <c r="EU12" s="17"/>
      <c r="EV12" s="34"/>
      <c r="EW12" s="89"/>
      <c r="EX12" s="17"/>
      <c r="EY12" s="34"/>
      <c r="EZ12" s="89"/>
      <c r="FA12" s="17"/>
      <c r="FB12" s="34"/>
      <c r="FC12" s="89"/>
      <c r="FD12" s="17"/>
      <c r="FE12" s="34"/>
      <c r="FF12" s="89"/>
      <c r="FG12" s="17"/>
      <c r="FH12" s="34"/>
      <c r="FI12" s="89"/>
      <c r="FJ12" s="17"/>
      <c r="FK12" s="34"/>
      <c r="FL12" s="89"/>
      <c r="FM12" s="17"/>
      <c r="FN12" s="34"/>
    </row>
    <row r="13" spans="1:170" ht="13.5" customHeight="1">
      <c r="A13" s="35" t="s">
        <v>1365</v>
      </c>
      <c r="B13" s="14" t="str">
        <f>VLOOKUP(A13,info_parties!A$2:Z$200,5,FALSE)</f>
        <v>Conservative Party  (Hoshutō, CP)</v>
      </c>
      <c r="C13" s="89"/>
      <c r="D13" s="37"/>
      <c r="E13" s="38"/>
      <c r="F13" s="89"/>
      <c r="G13" s="37"/>
      <c r="H13" s="38"/>
      <c r="I13" s="89"/>
      <c r="J13" s="37"/>
      <c r="K13" s="38"/>
      <c r="L13" s="89"/>
      <c r="M13" s="37"/>
      <c r="N13" s="38"/>
      <c r="O13" s="89"/>
      <c r="P13" s="37"/>
      <c r="Q13" s="38"/>
      <c r="R13" s="89"/>
      <c r="S13" s="37"/>
      <c r="T13" s="38"/>
      <c r="U13" s="89"/>
      <c r="V13" s="37"/>
      <c r="W13" s="38"/>
      <c r="X13" s="89"/>
      <c r="Y13" s="37"/>
      <c r="Z13" s="38"/>
      <c r="AA13" s="89"/>
      <c r="AB13" s="37"/>
      <c r="AC13" s="38"/>
      <c r="AD13" s="89"/>
      <c r="AE13" s="37"/>
      <c r="AF13" s="38"/>
      <c r="AG13" s="89"/>
      <c r="AH13" s="37"/>
      <c r="AI13" s="38"/>
      <c r="AJ13" s="89"/>
      <c r="AK13" s="37"/>
      <c r="AL13" s="38"/>
      <c r="AM13" s="89"/>
      <c r="AN13" s="37">
        <v>20</v>
      </c>
      <c r="AO13" s="38"/>
      <c r="AP13" s="89"/>
      <c r="AQ13" s="37">
        <v>7</v>
      </c>
      <c r="AR13" s="38"/>
      <c r="AS13" s="89"/>
      <c r="AT13" s="37">
        <v>7</v>
      </c>
      <c r="AU13" s="38"/>
      <c r="AV13" s="89"/>
      <c r="AW13" s="37">
        <v>7</v>
      </c>
      <c r="AX13" s="38"/>
      <c r="AY13" s="89"/>
      <c r="AZ13" s="37"/>
      <c r="BA13" s="38"/>
      <c r="BB13" s="89"/>
      <c r="BC13" s="37"/>
      <c r="BD13" s="38"/>
      <c r="BE13" s="89"/>
      <c r="BF13" s="37"/>
      <c r="BG13" s="38"/>
      <c r="BH13" s="89"/>
      <c r="BI13" s="37"/>
      <c r="BJ13" s="38"/>
      <c r="BK13" s="89"/>
      <c r="BL13" s="37"/>
      <c r="BM13" s="38"/>
      <c r="BN13" s="89"/>
      <c r="BO13" s="37"/>
      <c r="BP13" s="38"/>
      <c r="BQ13" s="89"/>
      <c r="BR13" s="37"/>
      <c r="BS13" s="38"/>
      <c r="BT13" s="89"/>
      <c r="BU13" s="37"/>
      <c r="BV13" s="38"/>
      <c r="BW13" s="89"/>
      <c r="BX13" s="37"/>
      <c r="BY13" s="38"/>
      <c r="BZ13" s="89"/>
      <c r="CA13" s="37"/>
      <c r="CB13" s="38"/>
      <c r="CC13" s="89"/>
      <c r="CD13" s="37"/>
      <c r="CE13" s="38"/>
      <c r="CF13" s="89"/>
      <c r="CG13" s="37"/>
      <c r="CH13" s="38"/>
      <c r="CI13" s="89"/>
      <c r="CJ13" s="37"/>
      <c r="CK13" s="38"/>
      <c r="CL13" s="89"/>
      <c r="CM13" s="37"/>
      <c r="CN13" s="38"/>
      <c r="CO13" s="89"/>
      <c r="CP13" s="37"/>
      <c r="CQ13" s="38"/>
      <c r="CR13" s="89"/>
      <c r="CS13" s="37"/>
      <c r="CT13" s="38"/>
      <c r="CU13" s="89"/>
      <c r="CV13" s="37"/>
      <c r="CW13" s="38"/>
      <c r="CX13" s="89"/>
      <c r="CY13" s="37"/>
      <c r="CZ13" s="38"/>
      <c r="DA13" s="89"/>
      <c r="DB13" s="37"/>
      <c r="DC13" s="38"/>
      <c r="DD13" s="89"/>
      <c r="DE13" s="37"/>
      <c r="DF13" s="38"/>
      <c r="DG13" s="89"/>
      <c r="DH13" s="37"/>
      <c r="DI13" s="38"/>
      <c r="DJ13" s="89"/>
      <c r="DK13" s="37"/>
      <c r="DL13" s="38"/>
      <c r="DM13" s="89"/>
      <c r="DN13" s="37"/>
      <c r="DO13" s="38"/>
      <c r="DP13" s="89"/>
      <c r="DQ13" s="37"/>
      <c r="DR13" s="38"/>
      <c r="DS13" s="89"/>
      <c r="DT13" s="37"/>
      <c r="DU13" s="38"/>
      <c r="DV13" s="89"/>
      <c r="DW13" s="37"/>
      <c r="DX13" s="38"/>
      <c r="DY13" s="89"/>
      <c r="DZ13" s="37"/>
      <c r="EA13" s="38"/>
      <c r="EB13" s="89"/>
      <c r="EC13" s="37"/>
      <c r="ED13" s="38"/>
      <c r="EE13" s="89"/>
      <c r="EF13" s="37"/>
      <c r="EG13" s="38"/>
      <c r="EH13" s="89"/>
      <c r="EI13" s="37"/>
      <c r="EJ13" s="38"/>
      <c r="EK13" s="89"/>
      <c r="EL13" s="37"/>
      <c r="EM13" s="38"/>
      <c r="EN13" s="89"/>
      <c r="EO13" s="37"/>
      <c r="EP13" s="38"/>
      <c r="EQ13" s="89"/>
      <c r="ER13" s="37"/>
      <c r="ES13" s="38"/>
      <c r="ET13" s="89"/>
      <c r="EU13" s="37"/>
      <c r="EV13" s="38"/>
      <c r="EW13" s="89"/>
      <c r="EX13" s="37"/>
      <c r="EY13" s="38"/>
      <c r="EZ13" s="89"/>
      <c r="FA13" s="37"/>
      <c r="FB13" s="38"/>
      <c r="FC13" s="89"/>
      <c r="FD13" s="37"/>
      <c r="FE13" s="38"/>
      <c r="FF13" s="89"/>
      <c r="FG13" s="37"/>
      <c r="FH13" s="38"/>
      <c r="FI13" s="89"/>
      <c r="FJ13" s="37"/>
      <c r="FK13" s="38"/>
      <c r="FL13" s="89"/>
      <c r="FM13" s="37"/>
      <c r="FN13" s="38"/>
    </row>
    <row r="14" spans="1:170" ht="13.5" customHeight="1">
      <c r="A14" s="35" t="s">
        <v>1351</v>
      </c>
      <c r="B14" s="14" t="str">
        <f>VLOOKUP(A14,info_parties!A$2:Z$200,5,FALSE)</f>
        <v>New Conservative Party (Hoshushintō, NCP)</v>
      </c>
      <c r="C14" s="89"/>
      <c r="D14" s="37"/>
      <c r="E14" s="38"/>
      <c r="F14" s="89"/>
      <c r="G14" s="37"/>
      <c r="H14" s="38"/>
      <c r="I14" s="89"/>
      <c r="J14" s="37"/>
      <c r="K14" s="38"/>
      <c r="L14" s="89"/>
      <c r="M14" s="37"/>
      <c r="N14" s="38"/>
      <c r="O14" s="89"/>
      <c r="P14" s="37"/>
      <c r="Q14" s="38"/>
      <c r="R14" s="89"/>
      <c r="S14" s="37"/>
      <c r="T14" s="38"/>
      <c r="U14" s="89"/>
      <c r="V14" s="37"/>
      <c r="W14" s="38"/>
      <c r="X14" s="89"/>
      <c r="Y14" s="37"/>
      <c r="Z14" s="38"/>
      <c r="AA14" s="89"/>
      <c r="AB14" s="37"/>
      <c r="AC14" s="38"/>
      <c r="AD14" s="89"/>
      <c r="AE14" s="37"/>
      <c r="AF14" s="38"/>
      <c r="AG14" s="89"/>
      <c r="AH14" s="37"/>
      <c r="AI14" s="38"/>
      <c r="AJ14" s="89"/>
      <c r="AK14" s="37"/>
      <c r="AL14" s="38"/>
      <c r="AM14" s="89"/>
      <c r="AN14" s="37"/>
      <c r="AO14" s="38"/>
      <c r="AP14" s="89"/>
      <c r="AQ14" s="37"/>
      <c r="AR14" s="38"/>
      <c r="AS14" s="89"/>
      <c r="AT14" s="37"/>
      <c r="AU14" s="38"/>
      <c r="AV14" s="89"/>
      <c r="AW14" s="37"/>
      <c r="AX14" s="38"/>
      <c r="AY14" s="89"/>
      <c r="AZ14" s="37">
        <v>10</v>
      </c>
      <c r="BA14" s="38"/>
      <c r="BB14" s="89"/>
      <c r="BC14" s="37">
        <v>10</v>
      </c>
      <c r="BD14" s="38"/>
      <c r="BE14" s="89"/>
      <c r="BF14" s="37">
        <v>10</v>
      </c>
      <c r="BG14" s="38"/>
      <c r="BH14" s="89"/>
      <c r="BI14" s="37">
        <v>10</v>
      </c>
      <c r="BJ14" s="38"/>
      <c r="BK14" s="89"/>
      <c r="BL14" s="37">
        <v>4</v>
      </c>
      <c r="BM14" s="38"/>
      <c r="BN14" s="89"/>
      <c r="BO14" s="37"/>
      <c r="BP14" s="38"/>
      <c r="BQ14" s="89"/>
      <c r="BR14" s="37"/>
      <c r="BS14" s="38"/>
      <c r="BT14" s="89"/>
      <c r="BU14" s="37"/>
      <c r="BV14" s="38"/>
      <c r="BW14" s="89"/>
      <c r="BX14" s="37"/>
      <c r="BY14" s="38"/>
      <c r="BZ14" s="89"/>
      <c r="CA14" s="37"/>
      <c r="CB14" s="38"/>
      <c r="CC14" s="89"/>
      <c r="CD14" s="37"/>
      <c r="CE14" s="38"/>
      <c r="CF14" s="89"/>
      <c r="CG14" s="37"/>
      <c r="CH14" s="38"/>
      <c r="CI14" s="89"/>
      <c r="CJ14" s="37"/>
      <c r="CK14" s="38"/>
      <c r="CL14" s="89"/>
      <c r="CM14" s="37"/>
      <c r="CN14" s="38"/>
      <c r="CO14" s="89"/>
      <c r="CP14" s="37"/>
      <c r="CQ14" s="38"/>
      <c r="CR14" s="89"/>
      <c r="CS14" s="37"/>
      <c r="CT14" s="38"/>
      <c r="CU14" s="89"/>
      <c r="CV14" s="37"/>
      <c r="CW14" s="38"/>
      <c r="CX14" s="89"/>
      <c r="CY14" s="37"/>
      <c r="CZ14" s="38"/>
      <c r="DA14" s="89"/>
      <c r="DB14" s="37"/>
      <c r="DC14" s="38"/>
      <c r="DD14" s="89"/>
      <c r="DE14" s="37"/>
      <c r="DF14" s="38"/>
      <c r="DG14" s="89"/>
      <c r="DH14" s="37"/>
      <c r="DI14" s="38"/>
      <c r="DJ14" s="89"/>
      <c r="DK14" s="37"/>
      <c r="DL14" s="38"/>
      <c r="DM14" s="89"/>
      <c r="DN14" s="37"/>
      <c r="DO14" s="38"/>
      <c r="DP14" s="89"/>
      <c r="DQ14" s="37"/>
      <c r="DR14" s="38"/>
      <c r="DS14" s="89"/>
      <c r="DT14" s="37"/>
      <c r="DU14" s="38"/>
      <c r="DV14" s="89"/>
      <c r="DW14" s="37"/>
      <c r="DX14" s="38"/>
      <c r="DY14" s="89"/>
      <c r="DZ14" s="37"/>
      <c r="EA14" s="38"/>
      <c r="EB14" s="89"/>
      <c r="EC14" s="37"/>
      <c r="ED14" s="38"/>
      <c r="EE14" s="89"/>
      <c r="EF14" s="37"/>
      <c r="EG14" s="38"/>
      <c r="EH14" s="89"/>
      <c r="EI14" s="37"/>
      <c r="EJ14" s="38"/>
      <c r="EK14" s="89"/>
      <c r="EL14" s="37"/>
      <c r="EM14" s="38"/>
      <c r="EN14" s="89"/>
      <c r="EO14" s="37"/>
      <c r="EP14" s="38"/>
      <c r="EQ14" s="89"/>
      <c r="ER14" s="37"/>
      <c r="ES14" s="38"/>
      <c r="ET14" s="89"/>
      <c r="EU14" s="37"/>
      <c r="EV14" s="38"/>
      <c r="EW14" s="89"/>
      <c r="EX14" s="37"/>
      <c r="EY14" s="38"/>
      <c r="EZ14" s="89"/>
      <c r="FA14" s="37"/>
      <c r="FB14" s="38"/>
      <c r="FC14" s="89"/>
      <c r="FD14" s="37"/>
      <c r="FE14" s="38"/>
      <c r="FF14" s="89"/>
      <c r="FG14" s="37"/>
      <c r="FH14" s="38"/>
      <c r="FI14" s="89"/>
      <c r="FJ14" s="37"/>
      <c r="FK14" s="38"/>
      <c r="FL14" s="89"/>
      <c r="FM14" s="37"/>
      <c r="FN14" s="38"/>
    </row>
    <row r="15" spans="1:170" ht="13.5" customHeight="1">
      <c r="A15" s="32" t="s">
        <v>1379</v>
      </c>
      <c r="B15" s="14" t="str">
        <f>VLOOKUP(A15,info_parties!A$2:Z$200,5,FALSE)</f>
        <v>Japan Socialist Party (Nihon Shakaitō, JSP)</v>
      </c>
      <c r="C15" s="89"/>
      <c r="D15" s="2">
        <v>138</v>
      </c>
      <c r="E15" s="34"/>
      <c r="F15" s="89"/>
      <c r="H15" s="34"/>
      <c r="I15" s="89"/>
      <c r="K15" s="34"/>
      <c r="L15" s="89"/>
      <c r="M15" s="17"/>
      <c r="N15" s="34"/>
      <c r="O15" s="89"/>
      <c r="P15" s="17"/>
      <c r="Q15" s="34"/>
      <c r="R15" s="89"/>
      <c r="S15" s="14"/>
      <c r="T15" s="34"/>
      <c r="U15" s="89"/>
      <c r="V15" s="17"/>
      <c r="W15" s="34"/>
      <c r="X15" s="89"/>
      <c r="Y15" s="17"/>
      <c r="Z15" s="34"/>
      <c r="AA15" s="89"/>
      <c r="AB15" s="17"/>
      <c r="AC15" s="34"/>
      <c r="AD15" s="89"/>
      <c r="AE15" s="17"/>
      <c r="AF15" s="34"/>
      <c r="AG15" s="89"/>
      <c r="AH15" s="17"/>
      <c r="AI15" s="34"/>
      <c r="AJ15" s="89"/>
      <c r="AK15" s="17"/>
      <c r="AL15" s="34"/>
      <c r="AM15" s="89"/>
      <c r="AN15" s="17"/>
      <c r="AO15" s="34"/>
      <c r="AP15" s="89"/>
      <c r="AQ15" s="17"/>
      <c r="AR15" s="34"/>
      <c r="AS15" s="89"/>
      <c r="AT15" s="17"/>
      <c r="AU15" s="34"/>
      <c r="AV15" s="89"/>
      <c r="AW15" s="17"/>
      <c r="AX15" s="34"/>
      <c r="AY15" s="89"/>
      <c r="AZ15" s="17"/>
      <c r="BA15" s="34"/>
      <c r="BB15" s="89"/>
      <c r="BC15" s="17"/>
      <c r="BD15" s="34"/>
      <c r="BE15" s="89"/>
      <c r="BF15" s="17"/>
      <c r="BG15" s="34"/>
      <c r="BH15" s="89"/>
      <c r="BI15" s="17"/>
      <c r="BJ15" s="34"/>
      <c r="BK15" s="89"/>
      <c r="BL15" s="17"/>
      <c r="BM15" s="34"/>
      <c r="BN15" s="89"/>
      <c r="BO15" s="17"/>
      <c r="BP15" s="34"/>
      <c r="BQ15" s="89"/>
      <c r="BR15" s="17"/>
      <c r="BS15" s="34"/>
      <c r="BT15" s="89"/>
      <c r="BU15" s="17"/>
      <c r="BV15" s="34"/>
      <c r="BW15" s="89"/>
      <c r="BX15" s="17"/>
      <c r="BY15" s="34"/>
      <c r="BZ15" s="89"/>
      <c r="CA15" s="17"/>
      <c r="CB15" s="34"/>
      <c r="CC15" s="89"/>
      <c r="CD15" s="17"/>
      <c r="CE15" s="34"/>
      <c r="CF15" s="89"/>
      <c r="CG15" s="17"/>
      <c r="CH15" s="34"/>
      <c r="CI15" s="89"/>
      <c r="CJ15" s="17"/>
      <c r="CK15" s="34"/>
      <c r="CL15" s="89"/>
      <c r="CM15" s="17"/>
      <c r="CN15" s="34"/>
      <c r="CO15" s="89"/>
      <c r="CP15" s="17"/>
      <c r="CQ15" s="34"/>
      <c r="CR15" s="89"/>
      <c r="CS15" s="17"/>
      <c r="CT15" s="34"/>
      <c r="CU15" s="89"/>
      <c r="CV15" s="17"/>
      <c r="CW15" s="34"/>
      <c r="CX15" s="89"/>
      <c r="CY15" s="17"/>
      <c r="CZ15" s="34"/>
      <c r="DA15" s="89"/>
      <c r="DB15" s="17"/>
      <c r="DC15" s="34"/>
      <c r="DD15" s="89"/>
      <c r="DE15" s="17"/>
      <c r="DF15" s="34"/>
      <c r="DG15" s="89"/>
      <c r="DH15" s="17"/>
      <c r="DI15" s="34"/>
      <c r="DJ15" s="89"/>
      <c r="DK15" s="17"/>
      <c r="DL15" s="34"/>
      <c r="DM15" s="89"/>
      <c r="DN15" s="17"/>
      <c r="DO15" s="34"/>
      <c r="DP15" s="89"/>
      <c r="DQ15" s="17"/>
      <c r="DR15" s="34"/>
      <c r="DS15" s="89"/>
      <c r="DT15" s="17"/>
      <c r="DU15" s="34"/>
      <c r="DV15" s="89"/>
      <c r="DW15" s="17"/>
      <c r="DX15" s="34"/>
      <c r="DY15" s="89"/>
      <c r="DZ15" s="17"/>
      <c r="EA15" s="34"/>
      <c r="EB15" s="89"/>
      <c r="EC15" s="17"/>
      <c r="ED15" s="34"/>
      <c r="EE15" s="89"/>
      <c r="EF15" s="17"/>
      <c r="EG15" s="34"/>
      <c r="EH15" s="89"/>
      <c r="EI15" s="17"/>
      <c r="EJ15" s="34"/>
      <c r="EK15" s="89"/>
      <c r="EL15" s="17"/>
      <c r="EM15" s="34"/>
      <c r="EN15" s="89"/>
      <c r="EO15" s="17"/>
      <c r="EP15" s="34"/>
      <c r="EQ15" s="89"/>
      <c r="ER15" s="17"/>
      <c r="ES15" s="34"/>
      <c r="ET15" s="89"/>
      <c r="EU15" s="17"/>
      <c r="EV15" s="34"/>
      <c r="EW15" s="89"/>
      <c r="EX15" s="17"/>
      <c r="EY15" s="34"/>
      <c r="EZ15" s="89"/>
      <c r="FA15" s="17"/>
      <c r="FB15" s="34"/>
      <c r="FC15" s="89"/>
      <c r="FD15" s="17"/>
      <c r="FE15" s="34"/>
      <c r="FF15" s="89"/>
      <c r="FG15" s="17"/>
      <c r="FH15" s="34"/>
      <c r="FI15" s="89"/>
      <c r="FJ15" s="17"/>
      <c r="FK15" s="34"/>
      <c r="FL15" s="89"/>
      <c r="FM15" s="17"/>
      <c r="FN15" s="34"/>
    </row>
    <row r="16" spans="1:170" ht="13.5" customHeight="1">
      <c r="A16" s="32" t="s">
        <v>1338</v>
      </c>
      <c r="B16" s="14" t="str">
        <f>VLOOKUP(A16,info_parties!A$2:Z$200,5,FALSE)</f>
        <v>Clean Government Party (Komei-to) (Komeitō, CGP)</v>
      </c>
      <c r="C16" s="89"/>
      <c r="D16" s="2">
        <v>46</v>
      </c>
      <c r="E16" s="34"/>
      <c r="F16" s="89"/>
      <c r="G16" s="17">
        <v>52</v>
      </c>
      <c r="H16" s="34"/>
      <c r="I16" s="89"/>
      <c r="K16" s="34"/>
      <c r="L16" s="89"/>
      <c r="M16" s="17"/>
      <c r="N16" s="34"/>
      <c r="O16" s="89"/>
      <c r="P16" s="17"/>
      <c r="Q16" s="34"/>
      <c r="R16" s="89"/>
      <c r="S16" s="14"/>
      <c r="T16" s="34"/>
      <c r="U16" s="89"/>
      <c r="V16" s="17"/>
      <c r="W16" s="34"/>
      <c r="X16" s="89"/>
      <c r="Y16" s="17"/>
      <c r="Z16" s="34"/>
      <c r="AA16" s="89"/>
      <c r="AB16" s="17"/>
      <c r="AC16" s="34"/>
      <c r="AD16" s="89"/>
      <c r="AE16" s="37">
        <v>52</v>
      </c>
      <c r="AF16" s="38"/>
      <c r="AG16" s="89"/>
      <c r="AH16" s="37">
        <v>52</v>
      </c>
      <c r="AI16" s="34"/>
      <c r="AJ16" s="89"/>
      <c r="AK16" s="17"/>
      <c r="AL16" s="34"/>
      <c r="AM16" s="89"/>
      <c r="AN16" s="17"/>
      <c r="AO16" s="34"/>
      <c r="AP16" s="89"/>
      <c r="AQ16" s="17">
        <v>31</v>
      </c>
      <c r="AR16" s="34"/>
      <c r="AS16" s="89"/>
      <c r="AT16" s="37">
        <v>31</v>
      </c>
      <c r="AU16" s="38"/>
      <c r="AV16" s="89"/>
      <c r="AW16" s="37">
        <v>31</v>
      </c>
      <c r="AX16" s="34"/>
      <c r="AY16" s="89"/>
      <c r="AZ16" s="37">
        <v>31</v>
      </c>
      <c r="BA16" s="38"/>
      <c r="BB16" s="89"/>
      <c r="BC16" s="37">
        <v>31</v>
      </c>
      <c r="BD16" s="38"/>
      <c r="BE16" s="89"/>
      <c r="BF16" s="37">
        <v>31</v>
      </c>
      <c r="BG16" s="38"/>
      <c r="BH16" s="89"/>
      <c r="BI16" s="37">
        <v>31</v>
      </c>
      <c r="BJ16" s="38"/>
      <c r="BK16" s="89"/>
      <c r="BL16" s="37">
        <v>34</v>
      </c>
      <c r="BM16" s="34"/>
      <c r="BN16" s="89"/>
      <c r="BO16" s="17">
        <v>34</v>
      </c>
      <c r="BP16" s="34"/>
      <c r="BQ16" s="89"/>
      <c r="BR16" s="17">
        <v>34</v>
      </c>
      <c r="BS16" s="34"/>
      <c r="BT16" s="89"/>
      <c r="BU16" s="17">
        <v>31</v>
      </c>
      <c r="BV16" s="34"/>
      <c r="BW16" s="89"/>
      <c r="BX16" s="17">
        <v>31</v>
      </c>
      <c r="BY16" s="34"/>
      <c r="BZ16" s="89"/>
      <c r="CA16" s="17">
        <v>31</v>
      </c>
      <c r="CB16" s="34"/>
      <c r="CC16" s="89"/>
      <c r="CD16" s="17">
        <v>31</v>
      </c>
      <c r="CE16" s="34"/>
      <c r="CF16" s="89"/>
      <c r="CG16" s="17">
        <v>31</v>
      </c>
      <c r="CH16" s="34"/>
      <c r="CI16" s="89"/>
      <c r="CJ16" s="17">
        <v>31</v>
      </c>
      <c r="CK16" s="34"/>
      <c r="CL16" s="89"/>
      <c r="CM16" s="17">
        <v>31</v>
      </c>
      <c r="CN16" s="34"/>
      <c r="CO16" s="89"/>
      <c r="CP16" s="17">
        <v>31</v>
      </c>
      <c r="CQ16" s="34"/>
      <c r="CR16" s="89"/>
      <c r="CS16" s="17">
        <v>31</v>
      </c>
      <c r="CT16" s="34"/>
      <c r="CU16" s="89"/>
      <c r="CV16" s="17">
        <v>31</v>
      </c>
      <c r="CW16" s="34"/>
      <c r="CX16" s="89"/>
      <c r="CY16" s="17">
        <v>21</v>
      </c>
      <c r="CZ16" s="34"/>
      <c r="DA16" s="89"/>
      <c r="DB16" s="17">
        <v>21</v>
      </c>
      <c r="DC16" s="34"/>
      <c r="DD16" s="89" t="s">
        <v>456</v>
      </c>
      <c r="DE16" s="17">
        <v>21</v>
      </c>
      <c r="DF16" s="34"/>
      <c r="DG16" s="89" t="s">
        <v>456</v>
      </c>
      <c r="DH16" s="17">
        <v>21</v>
      </c>
      <c r="DI16" s="34"/>
      <c r="DJ16" s="89" t="s">
        <v>456</v>
      </c>
      <c r="DK16" s="17">
        <v>21</v>
      </c>
      <c r="DL16" s="34"/>
      <c r="DM16" s="89" t="s">
        <v>456</v>
      </c>
      <c r="DN16" s="17">
        <v>21</v>
      </c>
      <c r="DO16" s="34"/>
      <c r="DP16" s="89" t="s">
        <v>456</v>
      </c>
      <c r="DQ16" s="17">
        <v>21</v>
      </c>
      <c r="DR16" s="34"/>
      <c r="DS16" s="89" t="s">
        <v>456</v>
      </c>
      <c r="DT16" s="17">
        <v>21</v>
      </c>
      <c r="DU16" s="34"/>
      <c r="DV16" s="89" t="s">
        <v>456</v>
      </c>
      <c r="DW16" s="17">
        <v>21</v>
      </c>
      <c r="DX16" s="34"/>
      <c r="DY16" s="89" t="s">
        <v>456</v>
      </c>
      <c r="DZ16" s="17">
        <v>21</v>
      </c>
      <c r="EA16" s="34"/>
      <c r="EB16" s="89" t="s">
        <v>456</v>
      </c>
      <c r="EC16" s="17">
        <v>31</v>
      </c>
      <c r="ED16" s="34"/>
      <c r="EE16" s="89"/>
      <c r="EF16" s="17"/>
      <c r="EG16" s="34"/>
      <c r="EH16" s="89"/>
      <c r="EI16" s="17"/>
      <c r="EJ16" s="34"/>
      <c r="EK16" s="89"/>
      <c r="EL16" s="17"/>
      <c r="EM16" s="34"/>
      <c r="EN16" s="89"/>
      <c r="EO16" s="17"/>
      <c r="EP16" s="34"/>
      <c r="EQ16" s="89"/>
      <c r="ER16" s="17"/>
      <c r="ES16" s="34"/>
      <c r="ET16" s="89"/>
      <c r="EU16" s="17"/>
      <c r="EV16" s="34"/>
      <c r="EW16" s="89"/>
      <c r="EX16" s="17"/>
      <c r="EY16" s="34"/>
      <c r="EZ16" s="89"/>
      <c r="FA16" s="17"/>
      <c r="FB16" s="34"/>
      <c r="FC16" s="89"/>
      <c r="FD16" s="17"/>
      <c r="FE16" s="34"/>
      <c r="FF16" s="89"/>
      <c r="FG16" s="17"/>
      <c r="FH16" s="34"/>
      <c r="FI16" s="89"/>
      <c r="FJ16" s="17"/>
      <c r="FK16" s="34"/>
      <c r="FL16" s="89"/>
      <c r="FM16" s="17"/>
      <c r="FN16" s="34"/>
    </row>
    <row r="17" spans="1:170" ht="13.5" customHeight="1">
      <c r="A17" s="32" t="s">
        <v>1418</v>
      </c>
      <c r="B17" s="14" t="str">
        <f>VLOOKUP(A17,info_parties!A$2:Z$200,5,FALSE)</f>
        <v>Clean Government Party and Reform Club (combination, CGP and RC)</v>
      </c>
      <c r="C17" s="89"/>
      <c r="E17" s="34"/>
      <c r="F17" s="89"/>
      <c r="H17" s="34"/>
      <c r="I17" s="89"/>
      <c r="K17" s="34"/>
      <c r="L17" s="89"/>
      <c r="M17" s="17"/>
      <c r="N17" s="34"/>
      <c r="O17" s="89"/>
      <c r="P17" s="17"/>
      <c r="Q17" s="34"/>
      <c r="R17" s="89"/>
      <c r="S17" s="14"/>
      <c r="T17" s="34"/>
      <c r="U17" s="89"/>
      <c r="V17" s="17"/>
      <c r="W17" s="34"/>
      <c r="X17" s="89"/>
      <c r="Y17" s="17"/>
      <c r="Z17" s="34"/>
      <c r="AA17" s="89"/>
      <c r="AB17" s="17"/>
      <c r="AC17" s="34"/>
      <c r="AD17" s="89"/>
      <c r="AE17" s="17"/>
      <c r="AF17" s="34"/>
      <c r="AG17" s="89"/>
      <c r="AH17" s="17"/>
      <c r="AI17" s="34"/>
      <c r="AJ17" s="89"/>
      <c r="AK17" s="17">
        <v>48</v>
      </c>
      <c r="AL17" s="34"/>
      <c r="AM17" s="89"/>
      <c r="AN17" s="17">
        <v>48</v>
      </c>
      <c r="AO17" s="34"/>
      <c r="AP17" s="89"/>
      <c r="AQ17" s="17"/>
      <c r="AR17" s="34"/>
      <c r="AS17" s="89"/>
      <c r="AT17" s="17"/>
      <c r="AU17" s="34"/>
      <c r="AV17" s="89"/>
      <c r="AW17" s="17"/>
      <c r="AX17" s="34"/>
      <c r="AY17" s="89"/>
      <c r="AZ17" s="17"/>
      <c r="BA17" s="34"/>
      <c r="BB17" s="89"/>
      <c r="BC17" s="17"/>
      <c r="BD17" s="34"/>
      <c r="BE17" s="89"/>
      <c r="BF17" s="17"/>
      <c r="BG17" s="34"/>
      <c r="BH17" s="89"/>
      <c r="BI17" s="17"/>
      <c r="BJ17" s="34"/>
      <c r="BK17" s="89"/>
      <c r="BL17" s="17"/>
      <c r="BM17" s="34"/>
      <c r="BN17" s="89"/>
      <c r="BO17" s="17"/>
      <c r="BP17" s="34"/>
      <c r="BQ17" s="89"/>
      <c r="BR17" s="17"/>
      <c r="BS17" s="34"/>
      <c r="BT17" s="89"/>
      <c r="BU17" s="17"/>
      <c r="BV17" s="34"/>
      <c r="BW17" s="89"/>
      <c r="BX17" s="17"/>
      <c r="BY17" s="34"/>
      <c r="BZ17" s="89"/>
      <c r="CA17" s="17"/>
      <c r="CB17" s="34"/>
      <c r="CC17" s="89"/>
      <c r="CD17" s="17"/>
      <c r="CE17" s="34"/>
      <c r="CF17" s="89"/>
      <c r="CG17" s="17"/>
      <c r="CH17" s="34"/>
      <c r="CI17" s="89"/>
      <c r="CJ17" s="17"/>
      <c r="CK17" s="34"/>
      <c r="CL17" s="89"/>
      <c r="CM17" s="17"/>
      <c r="CN17" s="34"/>
      <c r="CO17" s="89"/>
      <c r="CP17" s="17"/>
      <c r="CQ17" s="34"/>
      <c r="CR17" s="89"/>
      <c r="CS17" s="17"/>
      <c r="CT17" s="34"/>
      <c r="CU17" s="89"/>
      <c r="CV17" s="17"/>
      <c r="CW17" s="34"/>
      <c r="CX17" s="89"/>
      <c r="CY17" s="17"/>
      <c r="CZ17" s="34"/>
      <c r="DA17" s="89"/>
      <c r="DB17" s="17"/>
      <c r="DC17" s="34"/>
      <c r="DD17" s="89"/>
      <c r="DE17" s="17"/>
      <c r="DF17" s="34"/>
      <c r="DG17" s="89"/>
      <c r="DH17" s="17"/>
      <c r="DI17" s="34"/>
      <c r="DJ17" s="89"/>
      <c r="DK17" s="17"/>
      <c r="DL17" s="34"/>
      <c r="DM17" s="89"/>
      <c r="DN17" s="17"/>
      <c r="DO17" s="34"/>
      <c r="DP17" s="89"/>
      <c r="DQ17" s="17"/>
      <c r="DR17" s="34"/>
      <c r="DS17" s="89"/>
      <c r="DT17" s="17"/>
      <c r="DU17" s="34"/>
      <c r="DV17" s="89"/>
      <c r="DW17" s="17"/>
      <c r="DX17" s="34"/>
      <c r="DY17" s="89"/>
      <c r="DZ17" s="17"/>
      <c r="EA17" s="34"/>
      <c r="EB17" s="89"/>
      <c r="EC17" s="17"/>
      <c r="ED17" s="34"/>
      <c r="EE17" s="89"/>
      <c r="EF17" s="17"/>
      <c r="EG17" s="34"/>
      <c r="EH17" s="89"/>
      <c r="EI17" s="17"/>
      <c r="EJ17" s="34"/>
      <c r="EK17" s="89"/>
      <c r="EL17" s="17"/>
      <c r="EM17" s="34"/>
      <c r="EN17" s="89"/>
      <c r="EO17" s="17"/>
      <c r="EP17" s="34"/>
      <c r="EQ17" s="89"/>
      <c r="ER17" s="17"/>
      <c r="ES17" s="34"/>
      <c r="ET17" s="89"/>
      <c r="EU17" s="17"/>
      <c r="EV17" s="34"/>
      <c r="EW17" s="89"/>
      <c r="EX17" s="17"/>
      <c r="EY17" s="34"/>
      <c r="EZ17" s="89"/>
      <c r="FA17" s="17"/>
      <c r="FB17" s="34"/>
      <c r="FC17" s="89"/>
      <c r="FD17" s="17"/>
      <c r="FE17" s="34"/>
      <c r="FF17" s="89"/>
      <c r="FG17" s="17"/>
      <c r="FH17" s="34"/>
      <c r="FI17" s="89"/>
      <c r="FJ17" s="17"/>
      <c r="FK17" s="34"/>
      <c r="FL17" s="89"/>
      <c r="FM17" s="17"/>
      <c r="FN17" s="34"/>
    </row>
    <row r="18" spans="1:170" ht="13.5" customHeight="1">
      <c r="A18" s="32" t="s">
        <v>1340</v>
      </c>
      <c r="B18" s="14" t="str">
        <f>VLOOKUP(A18,info_parties!A$2:Z$200,5,FALSE)</f>
        <v>Japan/Japanese Communist Party (Nihon Kyōsantō, JCP)</v>
      </c>
      <c r="C18" s="89"/>
      <c r="D18" s="2">
        <v>16</v>
      </c>
      <c r="E18" s="34"/>
      <c r="F18" s="89"/>
      <c r="G18" s="17">
        <v>15</v>
      </c>
      <c r="H18" s="34"/>
      <c r="I18" s="89"/>
      <c r="J18" s="2">
        <v>15</v>
      </c>
      <c r="K18" s="34"/>
      <c r="L18" s="89"/>
      <c r="M18" s="17">
        <v>15</v>
      </c>
      <c r="N18" s="34"/>
      <c r="O18" s="89"/>
      <c r="P18" s="17">
        <v>26</v>
      </c>
      <c r="Q18" s="34"/>
      <c r="R18" s="89"/>
      <c r="S18" s="14"/>
      <c r="T18" s="34"/>
      <c r="U18" s="89"/>
      <c r="V18" s="17">
        <v>26</v>
      </c>
      <c r="W18" s="34"/>
      <c r="X18" s="89"/>
      <c r="Y18" s="17">
        <v>26</v>
      </c>
      <c r="Z18" s="34"/>
      <c r="AA18" s="89"/>
      <c r="AB18" s="17">
        <v>26</v>
      </c>
      <c r="AC18" s="34"/>
      <c r="AD18" s="89"/>
      <c r="AE18" s="17">
        <v>26</v>
      </c>
      <c r="AF18" s="34"/>
      <c r="AG18" s="89"/>
      <c r="AH18" s="17">
        <v>26</v>
      </c>
      <c r="AI18" s="34"/>
      <c r="AJ18" s="89"/>
      <c r="AK18" s="17">
        <v>26</v>
      </c>
      <c r="AL18" s="34"/>
      <c r="AM18" s="89"/>
      <c r="AN18" s="17">
        <v>26</v>
      </c>
      <c r="AO18" s="34"/>
      <c r="AP18" s="89"/>
      <c r="AQ18" s="17">
        <v>20</v>
      </c>
      <c r="AR18" s="34"/>
      <c r="AS18" s="89"/>
      <c r="AT18" s="17">
        <v>20</v>
      </c>
      <c r="AU18" s="34"/>
      <c r="AV18" s="89"/>
      <c r="AW18" s="17">
        <v>20</v>
      </c>
      <c r="AX18" s="34"/>
      <c r="AY18" s="89"/>
      <c r="AZ18" s="17">
        <v>20</v>
      </c>
      <c r="BA18" s="34"/>
      <c r="BB18" s="89"/>
      <c r="BC18" s="17">
        <v>20</v>
      </c>
      <c r="BD18" s="34"/>
      <c r="BE18" s="89"/>
      <c r="BF18" s="17">
        <v>20</v>
      </c>
      <c r="BG18" s="34"/>
      <c r="BH18" s="89"/>
      <c r="BI18" s="17">
        <v>20</v>
      </c>
      <c r="BJ18" s="34"/>
      <c r="BK18" s="89"/>
      <c r="BL18" s="17">
        <v>9</v>
      </c>
      <c r="BM18" s="34"/>
      <c r="BN18" s="89"/>
      <c r="BO18" s="17">
        <v>9</v>
      </c>
      <c r="BP18" s="34"/>
      <c r="BQ18" s="89"/>
      <c r="BR18" s="17">
        <v>9</v>
      </c>
      <c r="BS18" s="34"/>
      <c r="BT18" s="89"/>
      <c r="BU18" s="17">
        <v>9</v>
      </c>
      <c r="BV18" s="34"/>
      <c r="BW18" s="89"/>
      <c r="BX18" s="17">
        <v>9</v>
      </c>
      <c r="BY18" s="34"/>
      <c r="BZ18" s="89"/>
      <c r="CA18" s="17">
        <v>9</v>
      </c>
      <c r="CB18" s="34"/>
      <c r="CC18" s="89"/>
      <c r="CD18" s="17">
        <v>9</v>
      </c>
      <c r="CE18" s="34"/>
      <c r="CF18" s="89"/>
      <c r="CG18" s="17">
        <v>9</v>
      </c>
      <c r="CH18" s="34"/>
      <c r="CI18" s="89"/>
      <c r="CJ18" s="17">
        <v>9</v>
      </c>
      <c r="CK18" s="34"/>
      <c r="CL18" s="89"/>
      <c r="CM18" s="17">
        <v>9</v>
      </c>
      <c r="CN18" s="34"/>
      <c r="CO18" s="89"/>
      <c r="CP18" s="17">
        <v>9</v>
      </c>
      <c r="CQ18" s="34"/>
      <c r="CR18" s="89"/>
      <c r="CS18" s="17">
        <v>9</v>
      </c>
      <c r="CT18" s="34"/>
      <c r="CU18" s="89"/>
      <c r="CV18" s="17">
        <v>9</v>
      </c>
      <c r="CW18" s="34"/>
      <c r="CX18" s="89"/>
      <c r="CY18" s="17">
        <v>9</v>
      </c>
      <c r="CZ18" s="34"/>
      <c r="DA18" s="89"/>
      <c r="DB18" s="17">
        <v>9</v>
      </c>
      <c r="DC18" s="34"/>
      <c r="DD18" s="89" t="s">
        <v>376</v>
      </c>
      <c r="DE18" s="17">
        <v>9</v>
      </c>
      <c r="DF18" s="34"/>
      <c r="DG18" s="89" t="s">
        <v>376</v>
      </c>
      <c r="DH18" s="17">
        <v>9</v>
      </c>
      <c r="DI18" s="34"/>
      <c r="DJ18" s="89" t="s">
        <v>376</v>
      </c>
      <c r="DK18" s="17">
        <v>9</v>
      </c>
      <c r="DL18" s="34"/>
      <c r="DM18" s="89" t="s">
        <v>376</v>
      </c>
      <c r="DN18" s="17">
        <v>9</v>
      </c>
      <c r="DO18" s="34"/>
      <c r="DP18" s="89" t="s">
        <v>376</v>
      </c>
      <c r="DQ18" s="17">
        <v>9</v>
      </c>
      <c r="DR18" s="34"/>
      <c r="DS18" s="89" t="s">
        <v>376</v>
      </c>
      <c r="DT18" s="17">
        <v>9</v>
      </c>
      <c r="DU18" s="34"/>
      <c r="DV18" s="89" t="s">
        <v>376</v>
      </c>
      <c r="DW18" s="17">
        <v>9</v>
      </c>
      <c r="DX18" s="34"/>
      <c r="DY18" s="89" t="s">
        <v>376</v>
      </c>
      <c r="DZ18" s="17">
        <v>9</v>
      </c>
      <c r="EA18" s="34"/>
      <c r="EB18" s="89" t="s">
        <v>376</v>
      </c>
      <c r="EC18" s="17">
        <v>8</v>
      </c>
      <c r="ED18" s="34"/>
      <c r="EE18" s="89"/>
      <c r="EF18" s="17"/>
      <c r="EG18" s="34"/>
      <c r="EH18" s="89"/>
      <c r="EI18" s="17"/>
      <c r="EJ18" s="34"/>
      <c r="EK18" s="89"/>
      <c r="EL18" s="17"/>
      <c r="EM18" s="34"/>
      <c r="EN18" s="89"/>
      <c r="EO18" s="17"/>
      <c r="EP18" s="34"/>
      <c r="EQ18" s="89"/>
      <c r="ER18" s="17"/>
      <c r="ES18" s="34"/>
      <c r="ET18" s="89"/>
      <c r="EU18" s="17"/>
      <c r="EV18" s="34"/>
      <c r="EW18" s="89"/>
      <c r="EX18" s="17"/>
      <c r="EY18" s="34"/>
      <c r="EZ18" s="89"/>
      <c r="FA18" s="17"/>
      <c r="FB18" s="34"/>
      <c r="FC18" s="89"/>
      <c r="FD18" s="17"/>
      <c r="FE18" s="34"/>
      <c r="FF18" s="89"/>
      <c r="FG18" s="17"/>
      <c r="FH18" s="34"/>
      <c r="FI18" s="89"/>
      <c r="FJ18" s="17"/>
      <c r="FK18" s="34"/>
      <c r="FL18" s="89"/>
      <c r="FM18" s="17"/>
      <c r="FN18" s="34"/>
    </row>
    <row r="19" spans="1:170" ht="13.5" customHeight="1">
      <c r="A19" s="32" t="s">
        <v>1339</v>
      </c>
      <c r="B19" s="14" t="str">
        <f>VLOOKUP(A19,info_parties!A$2:Z$200,5,FALSE)</f>
        <v>Democratic Socialist Party (Minshu Shakaitō, DSP)</v>
      </c>
      <c r="C19" s="89"/>
      <c r="D19" s="2">
        <v>14</v>
      </c>
      <c r="E19" s="34"/>
      <c r="F19" s="89"/>
      <c r="H19" s="34"/>
      <c r="I19" s="89"/>
      <c r="K19" s="34"/>
      <c r="L19" s="89"/>
      <c r="M19" s="17"/>
      <c r="N19" s="34"/>
      <c r="O19" s="89"/>
      <c r="P19" s="17"/>
      <c r="Q19" s="34"/>
      <c r="R19" s="89"/>
      <c r="S19" s="14"/>
      <c r="T19" s="34"/>
      <c r="U19" s="89"/>
      <c r="V19" s="17"/>
      <c r="W19" s="34"/>
      <c r="X19" s="89"/>
      <c r="Y19" s="17"/>
      <c r="Z19" s="34"/>
      <c r="AA19" s="89"/>
      <c r="AB19" s="17"/>
      <c r="AC19" s="34"/>
      <c r="AD19" s="89"/>
      <c r="AE19" s="17"/>
      <c r="AF19" s="34"/>
      <c r="AG19" s="89"/>
      <c r="AH19" s="17"/>
      <c r="AI19" s="34"/>
      <c r="AJ19" s="89"/>
      <c r="AK19" s="17"/>
      <c r="AL19" s="34"/>
      <c r="AM19" s="89"/>
      <c r="AN19" s="17"/>
      <c r="AO19" s="34"/>
      <c r="AP19" s="89"/>
      <c r="AQ19" s="17"/>
      <c r="AR19" s="34"/>
      <c r="AS19" s="89"/>
      <c r="AT19" s="17"/>
      <c r="AU19" s="34"/>
      <c r="AV19" s="89"/>
      <c r="AW19" s="17"/>
      <c r="AX19" s="34"/>
      <c r="AY19" s="89"/>
      <c r="AZ19" s="17"/>
      <c r="BA19" s="34"/>
      <c r="BB19" s="89"/>
      <c r="BC19" s="17"/>
      <c r="BD19" s="34"/>
      <c r="BE19" s="89"/>
      <c r="BF19" s="17"/>
      <c r="BG19" s="34"/>
      <c r="BH19" s="89"/>
      <c r="BI19" s="17"/>
      <c r="BJ19" s="34"/>
      <c r="BK19" s="89"/>
      <c r="BL19" s="17"/>
      <c r="BM19" s="34"/>
      <c r="BN19" s="89"/>
      <c r="BO19" s="17"/>
      <c r="BP19" s="34"/>
      <c r="BQ19" s="89"/>
      <c r="BR19" s="17"/>
      <c r="BS19" s="34"/>
      <c r="BT19" s="89"/>
      <c r="BU19" s="17"/>
      <c r="BV19" s="34"/>
      <c r="BW19" s="89"/>
      <c r="BX19" s="17"/>
      <c r="BY19" s="34"/>
      <c r="BZ19" s="89"/>
      <c r="CA19" s="17"/>
      <c r="CB19" s="34"/>
      <c r="CC19" s="89"/>
      <c r="CD19" s="17"/>
      <c r="CE19" s="34"/>
      <c r="CF19" s="89"/>
      <c r="CG19" s="17"/>
      <c r="CH19" s="34"/>
      <c r="CI19" s="89"/>
      <c r="CJ19" s="17"/>
      <c r="CK19" s="34"/>
      <c r="CL19" s="89"/>
      <c r="CM19" s="17"/>
      <c r="CN19" s="34"/>
      <c r="CO19" s="89"/>
      <c r="CP19" s="17"/>
      <c r="CQ19" s="34"/>
      <c r="CR19" s="89"/>
      <c r="CS19" s="17"/>
      <c r="CT19" s="34"/>
      <c r="CU19" s="89"/>
      <c r="CV19" s="17"/>
      <c r="CW19" s="34"/>
      <c r="CX19" s="89"/>
      <c r="CY19" s="17"/>
      <c r="CZ19" s="34"/>
      <c r="DA19" s="89"/>
      <c r="DB19" s="17"/>
      <c r="DC19" s="34"/>
      <c r="DD19" s="89"/>
      <c r="DE19" s="17"/>
      <c r="DF19" s="34"/>
      <c r="DG19" s="89"/>
      <c r="DH19" s="17"/>
      <c r="DI19" s="34"/>
      <c r="DJ19" s="89"/>
      <c r="DK19" s="17"/>
      <c r="DL19" s="34"/>
      <c r="DM19" s="89"/>
      <c r="DN19" s="17"/>
      <c r="DO19" s="34"/>
      <c r="DP19" s="89"/>
      <c r="DQ19" s="17"/>
      <c r="DR19" s="34"/>
      <c r="DS19" s="89"/>
      <c r="DT19" s="17"/>
      <c r="DU19" s="34"/>
      <c r="DV19" s="89"/>
      <c r="DW19" s="17"/>
      <c r="DX19" s="34"/>
      <c r="DY19" s="89"/>
      <c r="DZ19" s="17"/>
      <c r="EA19" s="34"/>
      <c r="EB19" s="89"/>
      <c r="EC19" s="17"/>
      <c r="ED19" s="34"/>
      <c r="EE19" s="89"/>
      <c r="EF19" s="17"/>
      <c r="EG19" s="34"/>
      <c r="EH19" s="89"/>
      <c r="EI19" s="17"/>
      <c r="EJ19" s="34"/>
      <c r="EK19" s="89"/>
      <c r="EL19" s="17"/>
      <c r="EM19" s="34"/>
      <c r="EN19" s="89"/>
      <c r="EO19" s="17"/>
      <c r="EP19" s="34"/>
      <c r="EQ19" s="89"/>
      <c r="ER19" s="17"/>
      <c r="ES19" s="34"/>
      <c r="ET19" s="89"/>
      <c r="EU19" s="17"/>
      <c r="EV19" s="34"/>
      <c r="EW19" s="89"/>
      <c r="EX19" s="17"/>
      <c r="EY19" s="34"/>
      <c r="EZ19" s="89"/>
      <c r="FA19" s="17"/>
      <c r="FB19" s="34"/>
      <c r="FC19" s="89"/>
      <c r="FD19" s="17"/>
      <c r="FE19" s="34"/>
      <c r="FF19" s="89"/>
      <c r="FG19" s="17"/>
      <c r="FH19" s="34"/>
      <c r="FI19" s="89"/>
      <c r="FJ19" s="17"/>
      <c r="FK19" s="34"/>
      <c r="FL19" s="89"/>
      <c r="FM19" s="17"/>
      <c r="FN19" s="34"/>
    </row>
    <row r="20" spans="1:170" ht="13.5" customHeight="1">
      <c r="A20" s="32" t="s">
        <v>1364</v>
      </c>
      <c r="B20" s="14" t="str">
        <f>VLOOKUP(A20,info_parties!A$2:Z$200,5,FALSE)</f>
        <v>Social Democratic Party of Japan (Shakai Minshutō, SDP)</v>
      </c>
      <c r="C20" s="89"/>
      <c r="E20" s="34"/>
      <c r="F20" s="89"/>
      <c r="H20" s="34"/>
      <c r="I20" s="89"/>
      <c r="J20" s="2">
        <v>64</v>
      </c>
      <c r="K20" s="34"/>
      <c r="L20" s="89"/>
      <c r="M20" s="17"/>
      <c r="N20" s="34"/>
      <c r="O20" s="89"/>
      <c r="P20" s="17"/>
      <c r="Q20" s="34"/>
      <c r="R20" s="89"/>
      <c r="S20" s="14"/>
      <c r="T20" s="34"/>
      <c r="U20" s="89"/>
      <c r="V20" s="17"/>
      <c r="W20" s="34"/>
      <c r="X20" s="89"/>
      <c r="Y20" s="17"/>
      <c r="Z20" s="34"/>
      <c r="AA20" s="89"/>
      <c r="AB20" s="17"/>
      <c r="AC20" s="34"/>
      <c r="AD20" s="89"/>
      <c r="AE20" s="17"/>
      <c r="AF20" s="34"/>
      <c r="AG20" s="89"/>
      <c r="AH20" s="17"/>
      <c r="AI20" s="34"/>
      <c r="AJ20" s="89"/>
      <c r="AK20" s="17"/>
      <c r="AL20" s="34"/>
      <c r="AM20" s="89"/>
      <c r="AN20" s="17"/>
      <c r="AO20" s="34"/>
      <c r="AP20" s="89"/>
      <c r="AQ20" s="17"/>
      <c r="AR20" s="34"/>
      <c r="AS20" s="89"/>
      <c r="AT20" s="17"/>
      <c r="AU20" s="34"/>
      <c r="AV20" s="89"/>
      <c r="AW20" s="17"/>
      <c r="AX20" s="34"/>
      <c r="AY20" s="89"/>
      <c r="AZ20" s="17"/>
      <c r="BA20" s="34"/>
      <c r="BB20" s="89"/>
      <c r="BC20" s="17"/>
      <c r="BD20" s="34"/>
      <c r="BE20" s="89"/>
      <c r="BF20" s="17"/>
      <c r="BG20" s="34"/>
      <c r="BH20" s="89"/>
      <c r="BI20" s="17"/>
      <c r="BJ20" s="34"/>
      <c r="BK20" s="89"/>
      <c r="BL20" s="17"/>
      <c r="BM20" s="34"/>
      <c r="BN20" s="89"/>
      <c r="BO20" s="17"/>
      <c r="BP20" s="34"/>
      <c r="BQ20" s="89"/>
      <c r="BR20" s="17"/>
      <c r="BS20" s="34"/>
      <c r="BT20" s="89"/>
      <c r="BU20" s="17"/>
      <c r="BV20" s="34"/>
      <c r="BW20" s="89"/>
      <c r="BX20" s="17"/>
      <c r="BY20" s="34"/>
      <c r="BZ20" s="89"/>
      <c r="CA20" s="17"/>
      <c r="CB20" s="34"/>
      <c r="CC20" s="89"/>
      <c r="CD20" s="17"/>
      <c r="CE20" s="34"/>
      <c r="CF20" s="89"/>
      <c r="CG20" s="17"/>
      <c r="CH20" s="34"/>
      <c r="CI20" s="89"/>
      <c r="CJ20" s="17"/>
      <c r="CK20" s="34"/>
      <c r="CL20" s="89"/>
      <c r="CM20" s="17"/>
      <c r="CN20" s="34"/>
      <c r="CO20" s="89"/>
      <c r="CP20" s="17"/>
      <c r="CQ20" s="34"/>
      <c r="CR20" s="89"/>
      <c r="CS20" s="17"/>
      <c r="CT20" s="34"/>
      <c r="CU20" s="89"/>
      <c r="CV20" s="17"/>
      <c r="CW20" s="34"/>
      <c r="CX20" s="89"/>
      <c r="CY20" s="17"/>
      <c r="CZ20" s="34"/>
      <c r="DA20" s="89"/>
      <c r="DB20" s="17"/>
      <c r="DC20" s="34"/>
      <c r="DD20" s="89" t="s">
        <v>377</v>
      </c>
      <c r="DE20" s="17">
        <v>7</v>
      </c>
      <c r="DF20" s="34"/>
      <c r="DG20" s="89" t="s">
        <v>377</v>
      </c>
      <c r="DH20" s="17">
        <v>7</v>
      </c>
      <c r="DI20" s="34"/>
      <c r="DJ20" s="89" t="s">
        <v>377</v>
      </c>
      <c r="DK20" s="17">
        <v>6</v>
      </c>
      <c r="DL20" s="34"/>
      <c r="DM20" s="89" t="s">
        <v>377</v>
      </c>
      <c r="DN20" s="17">
        <v>6</v>
      </c>
      <c r="DO20" s="34"/>
      <c r="DP20" s="89" t="s">
        <v>377</v>
      </c>
      <c r="DQ20" s="17">
        <v>6</v>
      </c>
      <c r="DR20" s="34"/>
      <c r="DS20" s="89" t="s">
        <v>377</v>
      </c>
      <c r="DT20" s="17">
        <v>6</v>
      </c>
      <c r="DU20" s="34"/>
      <c r="DV20" s="89" t="s">
        <v>377</v>
      </c>
      <c r="DW20" s="17">
        <v>6</v>
      </c>
      <c r="DX20" s="34"/>
      <c r="DY20" s="89" t="s">
        <v>377</v>
      </c>
      <c r="DZ20" s="17">
        <v>6</v>
      </c>
      <c r="EA20" s="34"/>
      <c r="EB20" s="89" t="s">
        <v>377</v>
      </c>
      <c r="EC20" s="17">
        <v>2</v>
      </c>
      <c r="ED20" s="34"/>
      <c r="EE20" s="89"/>
      <c r="EF20" s="17"/>
      <c r="EG20" s="34"/>
      <c r="EH20" s="89"/>
      <c r="EI20" s="17"/>
      <c r="EJ20" s="34"/>
      <c r="EK20" s="89"/>
      <c r="EL20" s="17"/>
      <c r="EM20" s="34"/>
      <c r="EN20" s="89"/>
      <c r="EO20" s="17"/>
      <c r="EP20" s="34"/>
      <c r="EQ20" s="89"/>
      <c r="ER20" s="17"/>
      <c r="ES20" s="34"/>
      <c r="ET20" s="89"/>
      <c r="EU20" s="17"/>
      <c r="EV20" s="34"/>
      <c r="EW20" s="89"/>
      <c r="EX20" s="17"/>
      <c r="EY20" s="34"/>
      <c r="EZ20" s="89"/>
      <c r="FA20" s="17"/>
      <c r="FB20" s="34"/>
      <c r="FC20" s="89"/>
      <c r="FD20" s="17"/>
      <c r="FE20" s="34"/>
      <c r="FF20" s="89"/>
      <c r="FG20" s="17"/>
      <c r="FH20" s="34"/>
      <c r="FI20" s="89"/>
      <c r="FJ20" s="17"/>
      <c r="FK20" s="34"/>
      <c r="FL20" s="89"/>
      <c r="FM20" s="17"/>
      <c r="FN20" s="34"/>
    </row>
    <row r="21" spans="1:170" ht="13.5" customHeight="1">
      <c r="A21" s="32" t="s">
        <v>1415</v>
      </c>
      <c r="B21" s="14" t="str">
        <f>VLOOKUP(A21,info_parties!A$2:Z$200,5,FALSE)</f>
        <v>Social Democratic Party and Socialist Democratic Federation (combination, SDP and SDF)</v>
      </c>
      <c r="C21" s="89"/>
      <c r="E21" s="34"/>
      <c r="F21" s="89"/>
      <c r="G21" s="17">
        <v>76</v>
      </c>
      <c r="H21" s="34"/>
      <c r="I21" s="89"/>
      <c r="K21" s="34"/>
      <c r="L21" s="89"/>
      <c r="M21" s="17">
        <v>63</v>
      </c>
      <c r="N21" s="34"/>
      <c r="O21" s="89"/>
      <c r="P21" s="17">
        <v>15</v>
      </c>
      <c r="Q21" s="34"/>
      <c r="R21" s="89"/>
      <c r="S21" s="14">
        <v>15</v>
      </c>
      <c r="T21" s="34"/>
      <c r="U21" s="89"/>
      <c r="V21" s="17">
        <v>15</v>
      </c>
      <c r="W21" s="34"/>
      <c r="X21" s="89"/>
      <c r="Y21" s="17">
        <v>15</v>
      </c>
      <c r="Z21" s="34"/>
      <c r="AA21" s="89"/>
      <c r="AB21" s="17">
        <v>14</v>
      </c>
      <c r="AC21" s="34"/>
      <c r="AD21" s="89"/>
      <c r="AE21" s="17">
        <v>13</v>
      </c>
      <c r="AF21" s="34"/>
      <c r="AG21" s="89"/>
      <c r="AH21" s="17">
        <v>14</v>
      </c>
      <c r="AI21" s="34"/>
      <c r="AJ21" s="89"/>
      <c r="AK21" s="17"/>
      <c r="AL21" s="34"/>
      <c r="AM21" s="89"/>
      <c r="AN21" s="17">
        <v>14</v>
      </c>
      <c r="AO21" s="34"/>
      <c r="AP21" s="89"/>
      <c r="AQ21" s="17"/>
      <c r="AR21" s="34"/>
      <c r="AS21" s="89"/>
      <c r="AT21" s="17"/>
      <c r="AU21" s="34"/>
      <c r="AV21" s="89"/>
      <c r="AW21" s="17"/>
      <c r="AX21" s="34"/>
      <c r="AY21" s="89"/>
      <c r="AZ21" s="17"/>
      <c r="BA21" s="34"/>
      <c r="BB21" s="89"/>
      <c r="BC21" s="17"/>
      <c r="BD21" s="34"/>
      <c r="BE21" s="89"/>
      <c r="BF21" s="17"/>
      <c r="BG21" s="34"/>
      <c r="BH21" s="89"/>
      <c r="BI21" s="17"/>
      <c r="BJ21" s="34"/>
      <c r="BK21" s="89"/>
      <c r="BL21" s="17"/>
      <c r="BM21" s="34"/>
      <c r="BN21" s="89"/>
      <c r="BO21" s="17">
        <v>6</v>
      </c>
      <c r="BP21" s="34"/>
      <c r="BQ21" s="89"/>
      <c r="BR21" s="17">
        <v>6</v>
      </c>
      <c r="BS21" s="34"/>
      <c r="BT21" s="89"/>
      <c r="BU21" s="17">
        <v>7</v>
      </c>
      <c r="BV21" s="34"/>
      <c r="BW21" s="89"/>
      <c r="BX21" s="17">
        <v>7</v>
      </c>
      <c r="BY21" s="34"/>
      <c r="BZ21" s="89"/>
      <c r="CA21" s="17"/>
      <c r="CB21" s="34"/>
      <c r="CC21" s="89"/>
      <c r="CD21" s="17"/>
      <c r="CE21" s="34"/>
      <c r="CF21" s="89"/>
      <c r="CG21" s="17"/>
      <c r="CH21" s="34"/>
      <c r="CI21" s="89"/>
      <c r="CJ21" s="17"/>
      <c r="CK21" s="34"/>
      <c r="CL21" s="89"/>
      <c r="CM21" s="17"/>
      <c r="CN21" s="34"/>
      <c r="CO21" s="89"/>
      <c r="CP21" s="17"/>
      <c r="CQ21" s="34"/>
      <c r="CR21" s="89"/>
      <c r="CS21" s="17"/>
      <c r="CT21" s="34"/>
      <c r="CU21" s="89"/>
      <c r="CV21" s="17"/>
      <c r="CW21" s="34"/>
      <c r="CX21" s="89"/>
      <c r="CY21" s="17"/>
      <c r="CZ21" s="34"/>
      <c r="DA21" s="89"/>
      <c r="DB21" s="17"/>
      <c r="DC21" s="34"/>
      <c r="DD21" s="89"/>
      <c r="DE21" s="17"/>
      <c r="DF21" s="34"/>
      <c r="DG21" s="89"/>
      <c r="DH21" s="17"/>
      <c r="DI21" s="34"/>
      <c r="DJ21" s="89"/>
      <c r="DK21" s="17"/>
      <c r="DL21" s="34"/>
      <c r="DM21" s="89"/>
      <c r="DN21" s="17"/>
      <c r="DO21" s="34"/>
      <c r="DP21" s="89"/>
      <c r="DQ21" s="17"/>
      <c r="DR21" s="34"/>
      <c r="DS21" s="89"/>
      <c r="DT21" s="17"/>
      <c r="DU21" s="34"/>
      <c r="DV21" s="89"/>
      <c r="DW21" s="17"/>
      <c r="DX21" s="34"/>
      <c r="DY21" s="89"/>
      <c r="DZ21" s="17"/>
      <c r="EA21" s="34"/>
      <c r="EB21" s="89"/>
      <c r="EC21" s="17"/>
      <c r="ED21" s="34"/>
      <c r="EE21" s="89"/>
      <c r="EF21" s="17"/>
      <c r="EG21" s="34"/>
      <c r="EH21" s="89"/>
      <c r="EI21" s="17"/>
      <c r="EJ21" s="34"/>
      <c r="EK21" s="89"/>
      <c r="EL21" s="17"/>
      <c r="EM21" s="34"/>
      <c r="EN21" s="89"/>
      <c r="EO21" s="17"/>
      <c r="EP21" s="34"/>
      <c r="EQ21" s="89"/>
      <c r="ER21" s="17"/>
      <c r="ES21" s="34"/>
      <c r="ET21" s="89"/>
      <c r="EU21" s="17"/>
      <c r="EV21" s="34"/>
      <c r="EW21" s="89"/>
      <c r="EX21" s="17"/>
      <c r="EY21" s="34"/>
      <c r="EZ21" s="89"/>
      <c r="FA21" s="17"/>
      <c r="FB21" s="34"/>
      <c r="FC21" s="89"/>
      <c r="FD21" s="17"/>
      <c r="FE21" s="34"/>
      <c r="FF21" s="89"/>
      <c r="FG21" s="17"/>
      <c r="FH21" s="34"/>
      <c r="FI21" s="89"/>
      <c r="FJ21" s="17"/>
      <c r="FK21" s="34"/>
      <c r="FL21" s="89"/>
      <c r="FM21" s="17"/>
      <c r="FN21" s="34"/>
    </row>
    <row r="22" spans="1:170" ht="13.5" customHeight="1">
      <c r="A22" s="13" t="s">
        <v>1435</v>
      </c>
      <c r="B22" s="14" t="str">
        <f>VLOOKUP(A22,info_parties!A$2:Z$200,5,FALSE)</f>
        <v>Social Democratic Party and Citizens' Association (combination, SDP and CA)</v>
      </c>
      <c r="C22" s="89"/>
      <c r="E22" s="34"/>
      <c r="F22" s="89"/>
      <c r="H22" s="34"/>
      <c r="I22" s="89"/>
      <c r="K22" s="34"/>
      <c r="L22" s="89"/>
      <c r="M22" s="17"/>
      <c r="N22" s="34"/>
      <c r="O22" s="89"/>
      <c r="P22" s="17"/>
      <c r="Q22" s="34"/>
      <c r="R22" s="89"/>
      <c r="S22" s="14"/>
      <c r="T22" s="34"/>
      <c r="U22" s="89"/>
      <c r="V22" s="17"/>
      <c r="W22" s="34"/>
      <c r="X22" s="89"/>
      <c r="Y22" s="17"/>
      <c r="Z22" s="34"/>
      <c r="AA22" s="89"/>
      <c r="AB22" s="17"/>
      <c r="AC22" s="34"/>
      <c r="AD22" s="89"/>
      <c r="AE22" s="17"/>
      <c r="AF22" s="34"/>
      <c r="AG22" s="89"/>
      <c r="AH22" s="17"/>
      <c r="AI22" s="34"/>
      <c r="AJ22" s="89"/>
      <c r="AK22" s="17">
        <v>14</v>
      </c>
      <c r="AL22" s="34"/>
      <c r="AM22" s="89"/>
      <c r="AN22" s="17"/>
      <c r="AO22" s="34"/>
      <c r="AP22" s="89"/>
      <c r="AQ22" s="17">
        <v>19</v>
      </c>
      <c r="AR22" s="34"/>
      <c r="AS22" s="89"/>
      <c r="AT22" s="17">
        <v>19</v>
      </c>
      <c r="AU22" s="34"/>
      <c r="AV22" s="89"/>
      <c r="AW22" s="17">
        <v>18</v>
      </c>
      <c r="AX22" s="34"/>
      <c r="AY22" s="89"/>
      <c r="AZ22" s="17">
        <v>18</v>
      </c>
      <c r="BA22" s="34"/>
      <c r="BB22" s="89"/>
      <c r="BC22" s="17">
        <v>18</v>
      </c>
      <c r="BD22" s="34"/>
      <c r="BE22" s="89"/>
      <c r="BF22" s="17">
        <v>18</v>
      </c>
      <c r="BG22" s="34"/>
      <c r="BH22" s="89"/>
      <c r="BI22" s="17">
        <v>18</v>
      </c>
      <c r="BJ22" s="34"/>
      <c r="BK22" s="89"/>
      <c r="BL22" s="17">
        <v>6</v>
      </c>
      <c r="BM22" s="34"/>
      <c r="BN22" s="89"/>
      <c r="BO22" s="17"/>
      <c r="BP22" s="34"/>
      <c r="BQ22" s="89"/>
      <c r="BR22" s="17"/>
      <c r="BS22" s="34"/>
      <c r="BT22" s="89"/>
      <c r="BU22" s="17"/>
      <c r="BV22" s="34"/>
      <c r="BW22" s="89"/>
      <c r="BX22" s="17"/>
      <c r="BY22" s="34"/>
      <c r="BZ22" s="89"/>
      <c r="CA22" s="17"/>
      <c r="CB22" s="34"/>
      <c r="CC22" s="89"/>
      <c r="CD22" s="17"/>
      <c r="CE22" s="34"/>
      <c r="CF22" s="89"/>
      <c r="CG22" s="17"/>
      <c r="CH22" s="34"/>
      <c r="CI22" s="89"/>
      <c r="CJ22" s="17"/>
      <c r="CK22" s="34"/>
      <c r="CL22" s="89"/>
      <c r="CM22" s="17"/>
      <c r="CN22" s="34"/>
      <c r="CO22" s="89"/>
      <c r="CP22" s="17">
        <v>7</v>
      </c>
      <c r="CQ22" s="34"/>
      <c r="CR22" s="89"/>
      <c r="CS22" s="17">
        <v>7</v>
      </c>
      <c r="CT22" s="34"/>
      <c r="CU22" s="89"/>
      <c r="CV22" s="17">
        <v>7</v>
      </c>
      <c r="CW22" s="34"/>
      <c r="CX22" s="89"/>
      <c r="CY22" s="17">
        <v>7</v>
      </c>
      <c r="CZ22" s="34"/>
      <c r="DA22" s="89"/>
      <c r="DB22" s="17">
        <v>7</v>
      </c>
      <c r="DC22" s="34"/>
      <c r="DD22" s="89"/>
      <c r="DE22" s="17"/>
      <c r="DF22" s="34"/>
      <c r="DG22" s="89"/>
      <c r="DH22" s="17"/>
      <c r="DI22" s="34"/>
      <c r="DJ22" s="89"/>
      <c r="DK22" s="17"/>
      <c r="DL22" s="34"/>
      <c r="DM22" s="89"/>
      <c r="DN22" s="17"/>
      <c r="DO22" s="34"/>
      <c r="DP22" s="89"/>
      <c r="DQ22" s="17"/>
      <c r="DR22" s="34"/>
      <c r="DS22" s="89"/>
      <c r="DT22" s="17"/>
      <c r="DU22" s="34"/>
      <c r="DV22" s="89"/>
      <c r="DW22" s="17"/>
      <c r="DX22" s="34"/>
      <c r="DY22" s="89"/>
      <c r="DZ22" s="17"/>
      <c r="EA22" s="34"/>
      <c r="EB22" s="89"/>
      <c r="EC22" s="17"/>
      <c r="ED22" s="34"/>
      <c r="EE22" s="89"/>
      <c r="EF22" s="17"/>
      <c r="EG22" s="34"/>
      <c r="EH22" s="89"/>
      <c r="EI22" s="17"/>
      <c r="EJ22" s="34"/>
      <c r="EK22" s="89"/>
      <c r="EL22" s="17"/>
      <c r="EM22" s="34"/>
      <c r="EN22" s="89"/>
      <c r="EO22" s="17"/>
      <c r="EP22" s="34"/>
      <c r="EQ22" s="89"/>
      <c r="ER22" s="17"/>
      <c r="ES22" s="34"/>
      <c r="ET22" s="89"/>
      <c r="EU22" s="17"/>
      <c r="EV22" s="34"/>
      <c r="EW22" s="89"/>
      <c r="EX22" s="17"/>
      <c r="EY22" s="34"/>
      <c r="EZ22" s="89"/>
      <c r="FA22" s="17"/>
      <c r="FB22" s="34"/>
      <c r="FC22" s="89"/>
      <c r="FD22" s="17"/>
      <c r="FE22" s="34"/>
      <c r="FF22" s="89"/>
      <c r="FG22" s="17"/>
      <c r="FH22" s="34"/>
      <c r="FI22" s="89"/>
      <c r="FJ22" s="17"/>
      <c r="FK22" s="34"/>
      <c r="FL22" s="89"/>
      <c r="FM22" s="17"/>
      <c r="FN22" s="34"/>
    </row>
    <row r="23" spans="1:170" ht="13.5" customHeight="1">
      <c r="A23" s="32" t="s">
        <v>1438</v>
      </c>
      <c r="B23" s="14" t="str">
        <f>VLOOKUP(A23,info_parties!A$2:Z$200,5,FALSE)</f>
        <v>Social Democratic Party and Citizens' Association and Association for the Constitution (combination, SDP and CA and AC)</v>
      </c>
      <c r="C23" s="89"/>
      <c r="E23" s="34"/>
      <c r="F23" s="89"/>
      <c r="H23" s="34"/>
      <c r="I23" s="89"/>
      <c r="K23" s="34"/>
      <c r="L23" s="89"/>
      <c r="M23" s="17"/>
      <c r="N23" s="34"/>
      <c r="O23" s="89"/>
      <c r="P23" s="17"/>
      <c r="Q23" s="34"/>
      <c r="R23" s="89"/>
      <c r="S23" s="14"/>
      <c r="T23" s="34"/>
      <c r="U23" s="89"/>
      <c r="V23" s="17"/>
      <c r="W23" s="34"/>
      <c r="X23" s="89"/>
      <c r="Y23" s="17"/>
      <c r="Z23" s="34"/>
      <c r="AA23" s="89"/>
      <c r="AB23" s="17"/>
      <c r="AC23" s="34"/>
      <c r="AD23" s="89"/>
      <c r="AE23" s="17"/>
      <c r="AF23" s="34"/>
      <c r="AG23" s="89"/>
      <c r="AH23" s="17"/>
      <c r="AI23" s="34"/>
      <c r="AJ23" s="89"/>
      <c r="AK23" s="17"/>
      <c r="AL23" s="34"/>
      <c r="AM23" s="89"/>
      <c r="AN23" s="17"/>
      <c r="AO23" s="34"/>
      <c r="AP23" s="89"/>
      <c r="AQ23" s="17"/>
      <c r="AR23" s="34"/>
      <c r="AS23" s="89"/>
      <c r="AT23" s="17"/>
      <c r="AU23" s="34"/>
      <c r="AV23" s="89"/>
      <c r="AW23" s="17"/>
      <c r="AX23" s="34"/>
      <c r="AY23" s="89"/>
      <c r="AZ23" s="17"/>
      <c r="BA23" s="34"/>
      <c r="BB23" s="89"/>
      <c r="BC23" s="17"/>
      <c r="BD23" s="34"/>
      <c r="BE23" s="89"/>
      <c r="BF23" s="17"/>
      <c r="BG23" s="34"/>
      <c r="BH23" s="89"/>
      <c r="BI23" s="17"/>
      <c r="BJ23" s="34"/>
      <c r="BK23" s="89"/>
      <c r="BL23" s="17"/>
      <c r="BM23" s="34"/>
      <c r="BN23" s="89"/>
      <c r="BO23" s="17"/>
      <c r="BP23" s="34"/>
      <c r="BQ23" s="89"/>
      <c r="BR23" s="17"/>
      <c r="BS23" s="34"/>
      <c r="BT23" s="89"/>
      <c r="BU23" s="17"/>
      <c r="BV23" s="34"/>
      <c r="BW23" s="89"/>
      <c r="BX23" s="17"/>
      <c r="BY23" s="34"/>
      <c r="BZ23" s="89"/>
      <c r="CA23" s="17">
        <v>7</v>
      </c>
      <c r="CB23" s="34"/>
      <c r="CC23" s="89"/>
      <c r="CD23" s="17">
        <v>7</v>
      </c>
      <c r="CE23" s="34"/>
      <c r="CF23" s="89"/>
      <c r="CG23" s="17">
        <v>7</v>
      </c>
      <c r="CH23" s="34"/>
      <c r="CI23" s="89"/>
      <c r="CJ23" s="17">
        <v>7</v>
      </c>
      <c r="CK23" s="34"/>
      <c r="CL23" s="89"/>
      <c r="CM23" s="17">
        <v>7</v>
      </c>
      <c r="CN23" s="34"/>
      <c r="CO23" s="89"/>
      <c r="CP23" s="17"/>
      <c r="CQ23" s="34"/>
      <c r="CR23" s="89"/>
      <c r="CS23" s="17"/>
      <c r="CT23" s="34"/>
      <c r="CU23" s="89"/>
      <c r="CV23" s="17"/>
      <c r="CW23" s="34"/>
      <c r="CX23" s="89"/>
      <c r="CY23" s="17"/>
      <c r="CZ23" s="34"/>
      <c r="DA23" s="89"/>
      <c r="DB23" s="17"/>
      <c r="DC23" s="34"/>
      <c r="DD23" s="89"/>
      <c r="DE23" s="17"/>
      <c r="DF23" s="34"/>
      <c r="DG23" s="89"/>
      <c r="DH23" s="17"/>
      <c r="DI23" s="34"/>
      <c r="DJ23" s="89"/>
      <c r="DK23" s="17"/>
      <c r="DL23" s="34"/>
      <c r="DM23" s="89"/>
      <c r="DN23" s="17"/>
      <c r="DO23" s="34"/>
      <c r="DP23" s="89"/>
      <c r="DQ23" s="17"/>
      <c r="DR23" s="34"/>
      <c r="DS23" s="89"/>
      <c r="DT23" s="17"/>
      <c r="DU23" s="34"/>
      <c r="DV23" s="89"/>
      <c r="DW23" s="17"/>
      <c r="DX23" s="34"/>
      <c r="DY23" s="89"/>
      <c r="DZ23" s="17"/>
      <c r="EA23" s="34"/>
      <c r="EB23" s="89"/>
      <c r="EC23" s="17"/>
      <c r="ED23" s="34"/>
      <c r="EE23" s="89"/>
      <c r="EF23" s="17"/>
      <c r="EG23" s="34"/>
      <c r="EH23" s="89"/>
      <c r="EI23" s="17"/>
      <c r="EJ23" s="34"/>
      <c r="EK23" s="89"/>
      <c r="EL23" s="17"/>
      <c r="EM23" s="34"/>
      <c r="EN23" s="89"/>
      <c r="EO23" s="17"/>
      <c r="EP23" s="34"/>
      <c r="EQ23" s="89"/>
      <c r="ER23" s="17"/>
      <c r="ES23" s="34"/>
      <c r="ET23" s="89"/>
      <c r="EU23" s="17"/>
      <c r="EV23" s="34"/>
      <c r="EW23" s="89"/>
      <c r="EX23" s="17"/>
      <c r="EY23" s="34"/>
      <c r="EZ23" s="89"/>
      <c r="FA23" s="17"/>
      <c r="FB23" s="34"/>
      <c r="FC23" s="89"/>
      <c r="FD23" s="17"/>
      <c r="FE23" s="34"/>
      <c r="FF23" s="89"/>
      <c r="FG23" s="17"/>
      <c r="FH23" s="34"/>
      <c r="FI23" s="89"/>
      <c r="FJ23" s="17"/>
      <c r="FK23" s="34"/>
      <c r="FL23" s="89"/>
      <c r="FM23" s="17"/>
      <c r="FN23" s="34"/>
    </row>
    <row r="24" spans="1:170" ht="13.5" customHeight="1">
      <c r="A24" s="32" t="s">
        <v>1337</v>
      </c>
      <c r="B24" s="14" t="str">
        <f>VLOOKUP(A24,info_parties!A$2:Z$200,5,FALSE)</f>
        <v>Japan Renewal Party (Shinseitō, JRP)</v>
      </c>
      <c r="C24" s="89"/>
      <c r="E24" s="34"/>
      <c r="F24" s="89"/>
      <c r="G24" s="14">
        <v>60</v>
      </c>
      <c r="H24" s="34"/>
      <c r="I24" s="89"/>
      <c r="J24" s="36"/>
      <c r="K24" s="34"/>
      <c r="L24" s="89"/>
      <c r="M24" s="14"/>
      <c r="N24" s="34"/>
      <c r="O24" s="89"/>
      <c r="P24" s="14"/>
      <c r="Q24" s="34"/>
      <c r="R24" s="89"/>
      <c r="S24" s="14"/>
      <c r="T24" s="34"/>
      <c r="U24" s="89"/>
      <c r="V24" s="14"/>
      <c r="W24" s="34"/>
      <c r="X24" s="89"/>
      <c r="Y24" s="14"/>
      <c r="Z24" s="34"/>
      <c r="AA24" s="89"/>
      <c r="AB24" s="14"/>
      <c r="AC24" s="34"/>
      <c r="AD24" s="89"/>
      <c r="AE24" s="14"/>
      <c r="AF24" s="34"/>
      <c r="AG24" s="89"/>
      <c r="AH24" s="14"/>
      <c r="AI24" s="34"/>
      <c r="AJ24" s="89"/>
      <c r="AK24" s="14"/>
      <c r="AL24" s="34"/>
      <c r="AM24" s="89"/>
      <c r="AN24" s="14"/>
      <c r="AO24" s="34"/>
      <c r="AP24" s="89"/>
      <c r="AQ24" s="14"/>
      <c r="AR24" s="34"/>
      <c r="AS24" s="89"/>
      <c r="AT24" s="14"/>
      <c r="AU24" s="34"/>
      <c r="AV24" s="89"/>
      <c r="AW24" s="14"/>
      <c r="AX24" s="34"/>
      <c r="AY24" s="89"/>
      <c r="AZ24" s="14"/>
      <c r="BA24" s="34"/>
      <c r="BB24" s="89"/>
      <c r="BC24" s="14"/>
      <c r="BD24" s="34"/>
      <c r="BE24" s="89"/>
      <c r="BF24" s="14"/>
      <c r="BG24" s="34"/>
      <c r="BH24" s="89"/>
      <c r="BI24" s="14"/>
      <c r="BJ24" s="34"/>
      <c r="BK24" s="89"/>
      <c r="BL24" s="14"/>
      <c r="BM24" s="34"/>
      <c r="BN24" s="89"/>
      <c r="BO24" s="14"/>
      <c r="BP24" s="34"/>
      <c r="BQ24" s="89"/>
      <c r="BR24" s="14"/>
      <c r="BS24" s="34"/>
      <c r="BT24" s="89"/>
      <c r="BU24" s="14"/>
      <c r="BV24" s="34"/>
      <c r="BW24" s="89"/>
      <c r="BX24" s="14"/>
      <c r="BY24" s="34"/>
      <c r="BZ24" s="89"/>
      <c r="CA24" s="14"/>
      <c r="CB24" s="34"/>
      <c r="CC24" s="89"/>
      <c r="CD24" s="14"/>
      <c r="CE24" s="34"/>
      <c r="CF24" s="89"/>
      <c r="CG24" s="14"/>
      <c r="CH24" s="34"/>
      <c r="CI24" s="89"/>
      <c r="CJ24" s="14"/>
      <c r="CK24" s="34"/>
      <c r="CL24" s="89"/>
      <c r="CM24" s="14"/>
      <c r="CN24" s="34"/>
      <c r="CO24" s="89"/>
      <c r="CP24" s="14"/>
      <c r="CQ24" s="34"/>
      <c r="CR24" s="89"/>
      <c r="CS24" s="14"/>
      <c r="CT24" s="34"/>
      <c r="CU24" s="89"/>
      <c r="CV24" s="14"/>
      <c r="CW24" s="34"/>
      <c r="CX24" s="89"/>
      <c r="CY24" s="14"/>
      <c r="CZ24" s="34"/>
      <c r="DA24" s="89"/>
      <c r="DB24" s="14"/>
      <c r="DC24" s="34"/>
      <c r="DD24" s="89"/>
      <c r="DE24" s="14"/>
      <c r="DF24" s="34"/>
      <c r="DG24" s="89"/>
      <c r="DH24" s="14"/>
      <c r="DI24" s="34"/>
      <c r="DJ24" s="89"/>
      <c r="DK24" s="14"/>
      <c r="DL24" s="34"/>
      <c r="DM24" s="89"/>
      <c r="DN24" s="14"/>
      <c r="DO24" s="34"/>
      <c r="DP24" s="89"/>
      <c r="DQ24" s="14"/>
      <c r="DR24" s="34"/>
      <c r="DS24" s="89"/>
      <c r="DT24" s="14"/>
      <c r="DU24" s="34"/>
      <c r="DV24" s="89"/>
      <c r="DW24" s="14"/>
      <c r="DX24" s="34"/>
      <c r="DY24" s="89"/>
      <c r="DZ24" s="14"/>
      <c r="EA24" s="34"/>
      <c r="EB24" s="89"/>
      <c r="EC24" s="14"/>
      <c r="ED24" s="34"/>
      <c r="EE24" s="89"/>
      <c r="EF24" s="14"/>
      <c r="EG24" s="34"/>
      <c r="EH24" s="89"/>
      <c r="EI24" s="14"/>
      <c r="EJ24" s="34"/>
      <c r="EK24" s="89"/>
      <c r="EL24" s="14"/>
      <c r="EM24" s="34"/>
      <c r="EN24" s="89"/>
      <c r="EO24" s="14"/>
      <c r="EP24" s="34"/>
      <c r="EQ24" s="89"/>
      <c r="ER24" s="14"/>
      <c r="ES24" s="34"/>
      <c r="ET24" s="89"/>
      <c r="EU24" s="14"/>
      <c r="EV24" s="34"/>
      <c r="EW24" s="89"/>
      <c r="EX24" s="14"/>
      <c r="EY24" s="34"/>
      <c r="EZ24" s="89"/>
      <c r="FA24" s="14"/>
      <c r="FB24" s="34"/>
      <c r="FC24" s="89"/>
      <c r="FD24" s="14"/>
      <c r="FE24" s="34"/>
      <c r="FF24" s="89"/>
      <c r="FG24" s="14"/>
      <c r="FH24" s="34"/>
      <c r="FI24" s="89"/>
      <c r="FJ24" s="14"/>
      <c r="FK24" s="34"/>
      <c r="FL24" s="89"/>
      <c r="FM24" s="14"/>
      <c r="FN24" s="34"/>
    </row>
    <row r="25" spans="1:170" ht="13.5" customHeight="1">
      <c r="A25" s="32" t="s">
        <v>1353</v>
      </c>
      <c r="B25" s="14" t="str">
        <f>VLOOKUP(A25,info_parties!A$2:Z$200,5,FALSE)</f>
        <v>New Party Sakigake (Shintō Sakigake, NPS)</v>
      </c>
      <c r="C25" s="89"/>
      <c r="E25" s="34"/>
      <c r="F25" s="89"/>
      <c r="H25" s="34"/>
      <c r="I25" s="89"/>
      <c r="J25" s="2">
        <v>20</v>
      </c>
      <c r="K25" s="34"/>
      <c r="L25" s="89"/>
      <c r="M25" s="17">
        <v>23</v>
      </c>
      <c r="N25" s="34"/>
      <c r="O25" s="89"/>
      <c r="P25" s="17">
        <v>2</v>
      </c>
      <c r="Q25" s="34"/>
      <c r="R25" s="89"/>
      <c r="S25" s="14">
        <v>2</v>
      </c>
      <c r="T25" s="34"/>
      <c r="U25" s="89"/>
      <c r="V25" s="17">
        <v>2</v>
      </c>
      <c r="W25" s="34"/>
      <c r="X25" s="89"/>
      <c r="Y25" s="17">
        <v>2</v>
      </c>
      <c r="Z25" s="34"/>
      <c r="AA25" s="89"/>
      <c r="AB25" s="17">
        <v>2</v>
      </c>
      <c r="AC25" s="34"/>
      <c r="AD25" s="89"/>
      <c r="AE25" s="17">
        <v>2</v>
      </c>
      <c r="AF25" s="34"/>
      <c r="AG25" s="89"/>
      <c r="AH25" s="17">
        <v>2</v>
      </c>
      <c r="AI25" s="34"/>
      <c r="AJ25" s="89"/>
      <c r="AK25" s="17"/>
      <c r="AL25" s="34"/>
      <c r="AM25" s="89"/>
      <c r="AN25" s="17"/>
      <c r="AO25" s="34"/>
      <c r="AP25" s="89"/>
      <c r="AQ25" s="17"/>
      <c r="AR25" s="34"/>
      <c r="AS25" s="89"/>
      <c r="AT25" s="17"/>
      <c r="AU25" s="34"/>
      <c r="AV25" s="89"/>
      <c r="AW25" s="17"/>
      <c r="AX25" s="34"/>
      <c r="AY25" s="89"/>
      <c r="AZ25" s="17"/>
      <c r="BA25" s="34"/>
      <c r="BB25" s="89"/>
      <c r="BC25" s="17"/>
      <c r="BD25" s="34"/>
      <c r="BE25" s="89"/>
      <c r="BF25" s="17"/>
      <c r="BG25" s="34"/>
      <c r="BH25" s="89"/>
      <c r="BI25" s="17"/>
      <c r="BJ25" s="34"/>
      <c r="BK25" s="89"/>
      <c r="BL25" s="17"/>
      <c r="BM25" s="34"/>
      <c r="BN25" s="89"/>
      <c r="BO25" s="17"/>
      <c r="BP25" s="34"/>
      <c r="BQ25" s="89"/>
      <c r="BR25" s="17"/>
      <c r="BS25" s="34"/>
      <c r="BT25" s="89"/>
      <c r="BU25" s="17"/>
      <c r="BV25" s="34"/>
      <c r="BW25" s="89"/>
      <c r="BX25" s="17"/>
      <c r="BY25" s="34"/>
      <c r="BZ25" s="89"/>
      <c r="CA25" s="17"/>
      <c r="CB25" s="34"/>
      <c r="CC25" s="89"/>
      <c r="CD25" s="17"/>
      <c r="CE25" s="34"/>
      <c r="CF25" s="89"/>
      <c r="CG25" s="17"/>
      <c r="CH25" s="34"/>
      <c r="CI25" s="89"/>
      <c r="CJ25" s="17"/>
      <c r="CK25" s="34"/>
      <c r="CL25" s="89"/>
      <c r="CM25" s="17"/>
      <c r="CN25" s="34"/>
      <c r="CO25" s="89"/>
      <c r="CP25" s="17"/>
      <c r="CQ25" s="34"/>
      <c r="CR25" s="89"/>
      <c r="CS25" s="17"/>
      <c r="CT25" s="34"/>
      <c r="CU25" s="89"/>
      <c r="CV25" s="17"/>
      <c r="CW25" s="34"/>
      <c r="CX25" s="89"/>
      <c r="CY25" s="17"/>
      <c r="CZ25" s="34"/>
      <c r="DA25" s="89"/>
      <c r="DB25" s="17"/>
      <c r="DC25" s="34"/>
      <c r="DD25" s="89"/>
      <c r="DE25" s="17"/>
      <c r="DF25" s="34"/>
      <c r="DG25" s="89"/>
      <c r="DH25" s="17"/>
      <c r="DI25" s="34"/>
      <c r="DJ25" s="89"/>
      <c r="DK25" s="17"/>
      <c r="DL25" s="34"/>
      <c r="DM25" s="89"/>
      <c r="DN25" s="17"/>
      <c r="DO25" s="34"/>
      <c r="DP25" s="89"/>
      <c r="DQ25" s="17"/>
      <c r="DR25" s="34"/>
      <c r="DS25" s="89"/>
      <c r="DT25" s="17"/>
      <c r="DU25" s="34"/>
      <c r="DV25" s="89"/>
      <c r="DW25" s="17"/>
      <c r="DX25" s="34"/>
      <c r="DY25" s="89"/>
      <c r="DZ25" s="17"/>
      <c r="EA25" s="34"/>
      <c r="EB25" s="89"/>
      <c r="EC25" s="17"/>
      <c r="ED25" s="34"/>
      <c r="EE25" s="89"/>
      <c r="EF25" s="17"/>
      <c r="EG25" s="34"/>
      <c r="EH25" s="89"/>
      <c r="EI25" s="17"/>
      <c r="EJ25" s="34"/>
      <c r="EK25" s="89"/>
      <c r="EL25" s="17"/>
      <c r="EM25" s="34"/>
      <c r="EN25" s="89"/>
      <c r="EO25" s="17"/>
      <c r="EP25" s="34"/>
      <c r="EQ25" s="89"/>
      <c r="ER25" s="17"/>
      <c r="ES25" s="34"/>
      <c r="ET25" s="89"/>
      <c r="EU25" s="17"/>
      <c r="EV25" s="34"/>
      <c r="EW25" s="89"/>
      <c r="EX25" s="17"/>
      <c r="EY25" s="34"/>
      <c r="EZ25" s="89"/>
      <c r="FA25" s="17"/>
      <c r="FB25" s="34"/>
      <c r="FC25" s="89"/>
      <c r="FD25" s="17"/>
      <c r="FE25" s="34"/>
      <c r="FF25" s="89"/>
      <c r="FG25" s="17"/>
      <c r="FH25" s="34"/>
      <c r="FI25" s="89"/>
      <c r="FJ25" s="17"/>
      <c r="FK25" s="34"/>
      <c r="FL25" s="89"/>
      <c r="FM25" s="17"/>
      <c r="FN25" s="34"/>
    </row>
    <row r="26" spans="1:170" ht="13.5" customHeight="1">
      <c r="A26" s="32" t="s">
        <v>1432</v>
      </c>
      <c r="B26" s="14" t="str">
        <f>VLOOKUP(A26,info_parties!A$2:Z$200,5,FALSE)</f>
        <v>New Party Sakigake and Japan New Party (combination, NPS and JNP)</v>
      </c>
      <c r="C26" s="89"/>
      <c r="E26" s="34"/>
      <c r="F26" s="89"/>
      <c r="G26" s="17">
        <v>52</v>
      </c>
      <c r="H26" s="34"/>
      <c r="I26" s="89"/>
      <c r="K26" s="34"/>
      <c r="L26" s="89"/>
      <c r="M26" s="17"/>
      <c r="N26" s="34"/>
      <c r="O26" s="89"/>
      <c r="P26" s="17"/>
      <c r="Q26" s="34"/>
      <c r="R26" s="89"/>
      <c r="S26" s="14"/>
      <c r="T26" s="34"/>
      <c r="U26" s="89"/>
      <c r="V26" s="17"/>
      <c r="W26" s="34"/>
      <c r="X26" s="89"/>
      <c r="Y26" s="17"/>
      <c r="Z26" s="34"/>
      <c r="AA26" s="89"/>
      <c r="AB26" s="17"/>
      <c r="AC26" s="34"/>
      <c r="AD26" s="89"/>
      <c r="AE26" s="17"/>
      <c r="AF26" s="34"/>
      <c r="AG26" s="89"/>
      <c r="AH26" s="17"/>
      <c r="AI26" s="34"/>
      <c r="AJ26" s="89"/>
      <c r="AK26" s="17"/>
      <c r="AL26" s="34"/>
      <c r="AM26" s="89"/>
      <c r="AN26" s="17"/>
      <c r="AO26" s="34"/>
      <c r="AP26" s="89"/>
      <c r="AQ26" s="17"/>
      <c r="AR26" s="34"/>
      <c r="AS26" s="89"/>
      <c r="AT26" s="17"/>
      <c r="AU26" s="34"/>
      <c r="AV26" s="89"/>
      <c r="AW26" s="17"/>
      <c r="AX26" s="34"/>
      <c r="AY26" s="89"/>
      <c r="AZ26" s="17"/>
      <c r="BA26" s="34"/>
      <c r="BB26" s="89"/>
      <c r="BC26" s="17"/>
      <c r="BD26" s="34"/>
      <c r="BE26" s="89"/>
      <c r="BF26" s="17"/>
      <c r="BG26" s="34"/>
      <c r="BH26" s="89"/>
      <c r="BI26" s="17"/>
      <c r="BJ26" s="34"/>
      <c r="BK26" s="89"/>
      <c r="BL26" s="17"/>
      <c r="BM26" s="34"/>
      <c r="BN26" s="89"/>
      <c r="BO26" s="17"/>
      <c r="BP26" s="34"/>
      <c r="BQ26" s="89"/>
      <c r="BR26" s="17"/>
      <c r="BS26" s="34"/>
      <c r="BT26" s="89"/>
      <c r="BU26" s="17"/>
      <c r="BV26" s="34"/>
      <c r="BW26" s="89"/>
      <c r="BX26" s="17"/>
      <c r="BY26" s="34"/>
      <c r="BZ26" s="89"/>
      <c r="CA26" s="17"/>
      <c r="CB26" s="34"/>
      <c r="CC26" s="89"/>
      <c r="CD26" s="17"/>
      <c r="CE26" s="34"/>
      <c r="CF26" s="89"/>
      <c r="CG26" s="17"/>
      <c r="CH26" s="34"/>
      <c r="CI26" s="89"/>
      <c r="CJ26" s="17"/>
      <c r="CK26" s="34"/>
      <c r="CL26" s="89"/>
      <c r="CM26" s="17"/>
      <c r="CN26" s="34"/>
      <c r="CO26" s="89"/>
      <c r="CP26" s="17"/>
      <c r="CQ26" s="34"/>
      <c r="CR26" s="89"/>
      <c r="CS26" s="17"/>
      <c r="CT26" s="34"/>
      <c r="CU26" s="89"/>
      <c r="CV26" s="17"/>
      <c r="CW26" s="34"/>
      <c r="CX26" s="89"/>
      <c r="CY26" s="17"/>
      <c r="CZ26" s="34"/>
      <c r="DA26" s="89"/>
      <c r="DB26" s="17"/>
      <c r="DC26" s="34"/>
      <c r="DD26" s="89"/>
      <c r="DE26" s="17"/>
      <c r="DF26" s="34"/>
      <c r="DG26" s="89"/>
      <c r="DH26" s="17"/>
      <c r="DI26" s="34"/>
      <c r="DJ26" s="89"/>
      <c r="DK26" s="17"/>
      <c r="DL26" s="34"/>
      <c r="DM26" s="89"/>
      <c r="DN26" s="17"/>
      <c r="DO26" s="34"/>
      <c r="DP26" s="89"/>
      <c r="DQ26" s="17"/>
      <c r="DR26" s="34"/>
      <c r="DS26" s="89"/>
      <c r="DT26" s="17"/>
      <c r="DU26" s="34"/>
      <c r="DV26" s="89"/>
      <c r="DW26" s="17"/>
      <c r="DX26" s="34"/>
      <c r="DY26" s="89"/>
      <c r="DZ26" s="17"/>
      <c r="EA26" s="34"/>
      <c r="EB26" s="89"/>
      <c r="EC26" s="17"/>
      <c r="ED26" s="34"/>
      <c r="EE26" s="89"/>
      <c r="EF26" s="17"/>
      <c r="EG26" s="34"/>
      <c r="EH26" s="89"/>
      <c r="EI26" s="17"/>
      <c r="EJ26" s="34"/>
      <c r="EK26" s="89"/>
      <c r="EL26" s="17"/>
      <c r="EM26" s="34"/>
      <c r="EN26" s="89"/>
      <c r="EO26" s="17"/>
      <c r="EP26" s="34"/>
      <c r="EQ26" s="89"/>
      <c r="ER26" s="17"/>
      <c r="ES26" s="34"/>
      <c r="ET26" s="89"/>
      <c r="EU26" s="17"/>
      <c r="EV26" s="34"/>
      <c r="EW26" s="89"/>
      <c r="EX26" s="17"/>
      <c r="EY26" s="34"/>
      <c r="EZ26" s="89"/>
      <c r="FA26" s="17"/>
      <c r="FB26" s="34"/>
      <c r="FC26" s="89"/>
      <c r="FD26" s="17"/>
      <c r="FE26" s="34"/>
      <c r="FF26" s="89"/>
      <c r="FG26" s="17"/>
      <c r="FH26" s="34"/>
      <c r="FI26" s="89"/>
      <c r="FJ26" s="17"/>
      <c r="FK26" s="34"/>
      <c r="FL26" s="89"/>
      <c r="FM26" s="17"/>
      <c r="FN26" s="34"/>
    </row>
    <row r="27" spans="1:170" ht="13.5" customHeight="1">
      <c r="A27" s="32" t="s">
        <v>1415</v>
      </c>
      <c r="B27" s="14" t="str">
        <f>VLOOKUP(A27,info_parties!A$2:Z$200,5,FALSE)</f>
        <v>Social Democratic Party and Socialist Democratic Federation (combination, SDP and SDF)</v>
      </c>
      <c r="C27" s="89"/>
      <c r="E27" s="34"/>
      <c r="F27" s="89"/>
      <c r="G27" s="17">
        <v>19</v>
      </c>
      <c r="H27" s="34"/>
      <c r="I27" s="89"/>
      <c r="K27" s="34"/>
      <c r="L27" s="89"/>
      <c r="M27" s="17"/>
      <c r="N27" s="34"/>
      <c r="O27" s="89"/>
      <c r="P27" s="17"/>
      <c r="Q27" s="34"/>
      <c r="R27" s="89"/>
      <c r="S27" s="14"/>
      <c r="T27" s="34"/>
      <c r="U27" s="89"/>
      <c r="V27" s="17"/>
      <c r="W27" s="34"/>
      <c r="X27" s="89"/>
      <c r="Y27" s="17"/>
      <c r="Z27" s="34"/>
      <c r="AA27" s="89"/>
      <c r="AB27" s="17"/>
      <c r="AC27" s="34"/>
      <c r="AD27" s="89"/>
      <c r="AE27" s="17"/>
      <c r="AF27" s="34"/>
      <c r="AG27" s="89"/>
      <c r="AH27" s="17"/>
      <c r="AI27" s="34"/>
      <c r="AJ27" s="89"/>
      <c r="AK27" s="17"/>
      <c r="AL27" s="34"/>
      <c r="AM27" s="89"/>
      <c r="AN27" s="17"/>
      <c r="AO27" s="34"/>
      <c r="AP27" s="89"/>
      <c r="AQ27" s="17"/>
      <c r="AR27" s="34"/>
      <c r="AS27" s="89"/>
      <c r="AT27" s="17"/>
      <c r="AU27" s="34"/>
      <c r="AV27" s="89"/>
      <c r="AW27" s="17"/>
      <c r="AX27" s="34"/>
      <c r="AY27" s="89"/>
      <c r="AZ27" s="17"/>
      <c r="BA27" s="34"/>
      <c r="BB27" s="89"/>
      <c r="BC27" s="17"/>
      <c r="BD27" s="34"/>
      <c r="BE27" s="89"/>
      <c r="BF27" s="17"/>
      <c r="BG27" s="34"/>
      <c r="BH27" s="89"/>
      <c r="BI27" s="17"/>
      <c r="BJ27" s="34"/>
      <c r="BK27" s="89"/>
      <c r="BL27" s="17"/>
      <c r="BM27" s="34"/>
      <c r="BN27" s="89"/>
      <c r="BO27" s="17"/>
      <c r="BP27" s="34"/>
      <c r="BQ27" s="89"/>
      <c r="BR27" s="17"/>
      <c r="BS27" s="34"/>
      <c r="BT27" s="89"/>
      <c r="BU27" s="17"/>
      <c r="BV27" s="34"/>
      <c r="BW27" s="89"/>
      <c r="BX27" s="17"/>
      <c r="BY27" s="34"/>
      <c r="BZ27" s="89"/>
      <c r="CA27" s="17"/>
      <c r="CB27" s="34"/>
      <c r="CC27" s="89"/>
      <c r="CD27" s="17"/>
      <c r="CE27" s="34"/>
      <c r="CF27" s="89"/>
      <c r="CG27" s="17"/>
      <c r="CH27" s="34"/>
      <c r="CI27" s="89"/>
      <c r="CJ27" s="17"/>
      <c r="CK27" s="34"/>
      <c r="CL27" s="89"/>
      <c r="CM27" s="17"/>
      <c r="CN27" s="34"/>
      <c r="CO27" s="89"/>
      <c r="CP27" s="17"/>
      <c r="CQ27" s="34"/>
      <c r="CR27" s="89"/>
      <c r="CS27" s="17"/>
      <c r="CT27" s="34"/>
      <c r="CU27" s="89"/>
      <c r="CV27" s="17"/>
      <c r="CW27" s="34"/>
      <c r="CX27" s="89"/>
      <c r="CY27" s="17"/>
      <c r="CZ27" s="34"/>
      <c r="DA27" s="89"/>
      <c r="DB27" s="17"/>
      <c r="DC27" s="34"/>
      <c r="DD27" s="89"/>
      <c r="DE27" s="17"/>
      <c r="DF27" s="34"/>
      <c r="DG27" s="89"/>
      <c r="DH27" s="17"/>
      <c r="DI27" s="34"/>
      <c r="DJ27" s="89"/>
      <c r="DK27" s="17"/>
      <c r="DL27" s="34"/>
      <c r="DM27" s="89"/>
      <c r="DN27" s="17"/>
      <c r="DO27" s="34"/>
      <c r="DP27" s="89"/>
      <c r="DQ27" s="17"/>
      <c r="DR27" s="34"/>
      <c r="DS27" s="89"/>
      <c r="DT27" s="17"/>
      <c r="DU27" s="34"/>
      <c r="DV27" s="89"/>
      <c r="DW27" s="17"/>
      <c r="DX27" s="34"/>
      <c r="DY27" s="89"/>
      <c r="DZ27" s="17"/>
      <c r="EA27" s="34"/>
      <c r="EB27" s="89"/>
      <c r="EC27" s="17"/>
      <c r="ED27" s="34"/>
      <c r="EE27" s="89"/>
      <c r="EF27" s="17"/>
      <c r="EG27" s="34"/>
      <c r="EH27" s="89"/>
      <c r="EI27" s="17"/>
      <c r="EJ27" s="34"/>
      <c r="EK27" s="89"/>
      <c r="EL27" s="17"/>
      <c r="EM27" s="34"/>
      <c r="EN27" s="89"/>
      <c r="EO27" s="17"/>
      <c r="EP27" s="34"/>
      <c r="EQ27" s="89"/>
      <c r="ER27" s="17"/>
      <c r="ES27" s="34"/>
      <c r="ET27" s="89"/>
      <c r="EU27" s="17"/>
      <c r="EV27" s="34"/>
      <c r="EW27" s="89"/>
      <c r="EX27" s="17"/>
      <c r="EY27" s="34"/>
      <c r="EZ27" s="89"/>
      <c r="FA27" s="17"/>
      <c r="FB27" s="34"/>
      <c r="FC27" s="89"/>
      <c r="FD27" s="17"/>
      <c r="FE27" s="34"/>
      <c r="FF27" s="89"/>
      <c r="FG27" s="17"/>
      <c r="FH27" s="34"/>
      <c r="FI27" s="89"/>
      <c r="FJ27" s="17"/>
      <c r="FK27" s="34"/>
      <c r="FL27" s="89"/>
      <c r="FM27" s="17"/>
      <c r="FN27" s="34"/>
    </row>
    <row r="28" spans="1:170" ht="13.5" customHeight="1">
      <c r="A28" s="32" t="s">
        <v>1368</v>
      </c>
      <c r="B28" s="14" t="str">
        <f>VLOOKUP(A28,info_parties!A$2:Z$200,5,FALSE)</f>
        <v>Democratic Reform Party (Minshu-Kaikaku-Rengo, DRP)</v>
      </c>
      <c r="C28" s="89"/>
      <c r="E28" s="34"/>
      <c r="F28" s="89"/>
      <c r="H28" s="34"/>
      <c r="I28" s="89"/>
      <c r="K28" s="34"/>
      <c r="L28" s="89"/>
      <c r="M28" s="17">
        <v>8</v>
      </c>
      <c r="N28" s="34"/>
      <c r="O28" s="89"/>
      <c r="P28" s="17">
        <v>1</v>
      </c>
      <c r="Q28" s="34"/>
      <c r="R28" s="89"/>
      <c r="S28" s="14"/>
      <c r="T28" s="34"/>
      <c r="U28" s="89"/>
      <c r="V28" s="17"/>
      <c r="W28" s="34"/>
      <c r="X28" s="89"/>
      <c r="Y28" s="37">
        <v>2</v>
      </c>
      <c r="Z28" s="38"/>
      <c r="AA28" s="89"/>
      <c r="AB28" s="37"/>
      <c r="AC28" s="38"/>
      <c r="AD28" s="89"/>
      <c r="AE28" s="37"/>
      <c r="AF28" s="38"/>
      <c r="AG28" s="89"/>
      <c r="AH28" s="37"/>
      <c r="AI28" s="38"/>
      <c r="AJ28" s="89"/>
      <c r="AK28" s="37"/>
      <c r="AL28" s="38"/>
      <c r="AM28" s="89"/>
      <c r="AN28" s="37"/>
      <c r="AO28" s="38"/>
      <c r="AP28" s="89"/>
      <c r="AQ28" s="37"/>
      <c r="AR28" s="38"/>
      <c r="AS28" s="89"/>
      <c r="AT28" s="37"/>
      <c r="AU28" s="38"/>
      <c r="AV28" s="89"/>
      <c r="AW28" s="37"/>
      <c r="AX28" s="38"/>
      <c r="AY28" s="89"/>
      <c r="AZ28" s="37"/>
      <c r="BA28" s="38"/>
      <c r="BB28" s="89"/>
      <c r="BC28" s="37"/>
      <c r="BD28" s="38"/>
      <c r="BE28" s="89"/>
      <c r="BF28" s="37"/>
      <c r="BG28" s="38"/>
      <c r="BH28" s="89"/>
      <c r="BI28" s="37"/>
      <c r="BJ28" s="38"/>
      <c r="BK28" s="89"/>
      <c r="BL28" s="37"/>
      <c r="BM28" s="38"/>
      <c r="BN28" s="89"/>
      <c r="BO28" s="37"/>
      <c r="BP28" s="38"/>
      <c r="BQ28" s="89"/>
      <c r="BR28" s="37"/>
      <c r="BS28" s="38"/>
      <c r="BT28" s="89"/>
      <c r="BU28" s="37"/>
      <c r="BV28" s="38"/>
      <c r="BW28" s="89"/>
      <c r="BX28" s="37"/>
      <c r="BY28" s="38"/>
      <c r="BZ28" s="89"/>
      <c r="CA28" s="37"/>
      <c r="CB28" s="38"/>
      <c r="CC28" s="89"/>
      <c r="CD28" s="37"/>
      <c r="CE28" s="38"/>
      <c r="CF28" s="89"/>
      <c r="CG28" s="37"/>
      <c r="CH28" s="38"/>
      <c r="CI28" s="89"/>
      <c r="CJ28" s="37"/>
      <c r="CK28" s="38"/>
      <c r="CL28" s="89"/>
      <c r="CM28" s="37"/>
      <c r="CN28" s="38"/>
      <c r="CO28" s="89"/>
      <c r="CP28" s="37"/>
      <c r="CQ28" s="38"/>
      <c r="CR28" s="89"/>
      <c r="CS28" s="37"/>
      <c r="CT28" s="38"/>
      <c r="CU28" s="89"/>
      <c r="CV28" s="37"/>
      <c r="CW28" s="38"/>
      <c r="CX28" s="89"/>
      <c r="CY28" s="37"/>
      <c r="CZ28" s="38"/>
      <c r="DA28" s="89"/>
      <c r="DB28" s="37"/>
      <c r="DC28" s="38"/>
      <c r="DD28" s="89"/>
      <c r="DE28" s="37"/>
      <c r="DF28" s="38"/>
      <c r="DG28" s="89"/>
      <c r="DH28" s="37"/>
      <c r="DI28" s="38"/>
      <c r="DJ28" s="89"/>
      <c r="DK28" s="37"/>
      <c r="DL28" s="38"/>
      <c r="DM28" s="89"/>
      <c r="DN28" s="37"/>
      <c r="DO28" s="38"/>
      <c r="DP28" s="89"/>
      <c r="DQ28" s="37"/>
      <c r="DR28" s="38"/>
      <c r="DS28" s="89"/>
      <c r="DT28" s="37"/>
      <c r="DU28" s="38"/>
      <c r="DV28" s="89"/>
      <c r="DW28" s="37"/>
      <c r="DX28" s="38"/>
      <c r="DY28" s="89"/>
      <c r="DZ28" s="37"/>
      <c r="EA28" s="38"/>
      <c r="EB28" s="89"/>
      <c r="EC28" s="37"/>
      <c r="ED28" s="38"/>
      <c r="EE28" s="89"/>
      <c r="EF28" s="37"/>
      <c r="EG28" s="38"/>
      <c r="EH28" s="89"/>
      <c r="EI28" s="37"/>
      <c r="EJ28" s="38"/>
      <c r="EK28" s="89"/>
      <c r="EL28" s="37"/>
      <c r="EM28" s="38"/>
      <c r="EN28" s="89"/>
      <c r="EO28" s="37"/>
      <c r="EP28" s="38"/>
      <c r="EQ28" s="89"/>
      <c r="ER28" s="37"/>
      <c r="ES28" s="38"/>
      <c r="ET28" s="89"/>
      <c r="EU28" s="37"/>
      <c r="EV28" s="38"/>
      <c r="EW28" s="89"/>
      <c r="EX28" s="37"/>
      <c r="EY28" s="38"/>
      <c r="EZ28" s="89"/>
      <c r="FA28" s="17"/>
      <c r="FB28" s="34"/>
      <c r="FC28" s="89"/>
      <c r="FD28" s="17"/>
      <c r="FE28" s="34"/>
      <c r="FF28" s="89"/>
      <c r="FG28" s="17"/>
      <c r="FH28" s="34"/>
      <c r="FI28" s="89"/>
      <c r="FJ28" s="17"/>
      <c r="FK28" s="34"/>
      <c r="FL28" s="89"/>
      <c r="FM28" s="17"/>
      <c r="FN28" s="34"/>
    </row>
    <row r="29" spans="1:170" ht="13.5" customHeight="1">
      <c r="A29" s="32" t="s">
        <v>1367</v>
      </c>
      <c r="B29" s="14" t="str">
        <f>VLOOKUP(A29,info_parties!A$2:Z$200,5,FALSE)</f>
        <v>New Frontier Party (Shinshintō, NFP)</v>
      </c>
      <c r="C29" s="89"/>
      <c r="E29" s="34"/>
      <c r="F29" s="89"/>
      <c r="H29" s="34"/>
      <c r="I29" s="89"/>
      <c r="J29" s="2">
        <v>169</v>
      </c>
      <c r="K29" s="34"/>
      <c r="L29" s="89"/>
      <c r="M29" s="17">
        <v>170</v>
      </c>
      <c r="N29" s="34"/>
      <c r="O29" s="89"/>
      <c r="P29" s="17">
        <v>156</v>
      </c>
      <c r="Q29" s="34"/>
      <c r="R29" s="89"/>
      <c r="S29" s="14">
        <v>142</v>
      </c>
      <c r="T29" s="34"/>
      <c r="U29" s="89"/>
      <c r="V29" s="17">
        <v>129</v>
      </c>
      <c r="W29" s="34"/>
      <c r="X29" s="89"/>
      <c r="Y29" s="17"/>
      <c r="Z29" s="34"/>
      <c r="AA29" s="89"/>
      <c r="AB29" s="17"/>
      <c r="AC29" s="34"/>
      <c r="AD29" s="89"/>
      <c r="AE29" s="17"/>
      <c r="AF29" s="34"/>
      <c r="AG29" s="89"/>
      <c r="AH29" s="17"/>
      <c r="AI29" s="34"/>
      <c r="AJ29" s="89"/>
      <c r="AK29" s="17"/>
      <c r="AL29" s="34"/>
      <c r="AM29" s="89"/>
      <c r="AN29" s="17"/>
      <c r="AO29" s="34"/>
      <c r="AP29" s="89"/>
      <c r="AQ29" s="17"/>
      <c r="AR29" s="34"/>
      <c r="AS29" s="89"/>
      <c r="AT29" s="17"/>
      <c r="AU29" s="34"/>
      <c r="AV29" s="89"/>
      <c r="AW29" s="17"/>
      <c r="AX29" s="34"/>
      <c r="AY29" s="89"/>
      <c r="AZ29" s="17"/>
      <c r="BA29" s="34"/>
      <c r="BB29" s="89"/>
      <c r="BC29" s="17"/>
      <c r="BD29" s="34"/>
      <c r="BE29" s="89"/>
      <c r="BF29" s="17"/>
      <c r="BG29" s="34"/>
      <c r="BH29" s="89"/>
      <c r="BI29" s="17"/>
      <c r="BJ29" s="34"/>
      <c r="BK29" s="89"/>
      <c r="BL29" s="17"/>
      <c r="BM29" s="34"/>
      <c r="BN29" s="89"/>
      <c r="BO29" s="17"/>
      <c r="BP29" s="34"/>
      <c r="BQ29" s="89"/>
      <c r="BR29" s="17"/>
      <c r="BS29" s="34"/>
      <c r="BT29" s="89"/>
      <c r="BU29" s="17"/>
      <c r="BV29" s="34"/>
      <c r="BW29" s="89"/>
      <c r="BX29" s="17"/>
      <c r="BY29" s="34"/>
      <c r="BZ29" s="89"/>
      <c r="CA29" s="17"/>
      <c r="CB29" s="34"/>
      <c r="CC29" s="89"/>
      <c r="CD29" s="17"/>
      <c r="CE29" s="34"/>
      <c r="CF29" s="89"/>
      <c r="CG29" s="17"/>
      <c r="CH29" s="34"/>
      <c r="CI29" s="89"/>
      <c r="CJ29" s="17"/>
      <c r="CK29" s="34"/>
      <c r="CL29" s="89"/>
      <c r="CM29" s="17"/>
      <c r="CN29" s="34"/>
      <c r="CO29" s="89"/>
      <c r="CP29" s="17"/>
      <c r="CQ29" s="34"/>
      <c r="CR29" s="89"/>
      <c r="CS29" s="17"/>
      <c r="CT29" s="34"/>
      <c r="CU29" s="89"/>
      <c r="CV29" s="17"/>
      <c r="CW29" s="34"/>
      <c r="CX29" s="89"/>
      <c r="CY29" s="17"/>
      <c r="CZ29" s="34"/>
      <c r="DA29" s="89"/>
      <c r="DB29" s="17"/>
      <c r="DC29" s="34"/>
      <c r="DD29" s="89"/>
      <c r="DE29" s="17"/>
      <c r="DF29" s="34"/>
      <c r="DG29" s="89"/>
      <c r="DH29" s="17"/>
      <c r="DI29" s="34"/>
      <c r="DJ29" s="89"/>
      <c r="DK29" s="17"/>
      <c r="DL29" s="34"/>
      <c r="DM29" s="89"/>
      <c r="DN29" s="17"/>
      <c r="DO29" s="34"/>
      <c r="DP29" s="89"/>
      <c r="DQ29" s="17"/>
      <c r="DR29" s="34"/>
      <c r="DS29" s="89"/>
      <c r="DT29" s="17"/>
      <c r="DU29" s="34"/>
      <c r="DV29" s="89"/>
      <c r="DW29" s="17"/>
      <c r="DX29" s="34"/>
      <c r="DY29" s="89"/>
      <c r="DZ29" s="17"/>
      <c r="EA29" s="34"/>
      <c r="EB29" s="89"/>
      <c r="EC29" s="17"/>
      <c r="ED29" s="34"/>
      <c r="EE29" s="89"/>
      <c r="EF29" s="17"/>
      <c r="EG29" s="34"/>
      <c r="EH29" s="89"/>
      <c r="EI29" s="17"/>
      <c r="EJ29" s="34"/>
      <c r="EK29" s="89"/>
      <c r="EL29" s="17"/>
      <c r="EM29" s="34"/>
      <c r="EN29" s="89"/>
      <c r="EO29" s="17"/>
      <c r="EP29" s="34"/>
      <c r="EQ29" s="89"/>
      <c r="ER29" s="17"/>
      <c r="ES29" s="34"/>
      <c r="ET29" s="89"/>
      <c r="EU29" s="17"/>
      <c r="EV29" s="34"/>
      <c r="EW29" s="89"/>
      <c r="EX29" s="17"/>
      <c r="EY29" s="34"/>
      <c r="EZ29" s="89"/>
      <c r="FA29" s="17"/>
      <c r="FB29" s="34"/>
      <c r="FC29" s="89"/>
      <c r="FD29" s="17"/>
      <c r="FE29" s="34"/>
      <c r="FF29" s="89"/>
      <c r="FG29" s="17"/>
      <c r="FH29" s="34"/>
      <c r="FI29" s="89"/>
      <c r="FJ29" s="17"/>
      <c r="FK29" s="34"/>
      <c r="FL29" s="89"/>
      <c r="FM29" s="17"/>
      <c r="FN29" s="34"/>
    </row>
    <row r="30" spans="1:170" ht="13.5" customHeight="1">
      <c r="A30" s="13" t="s">
        <v>1377</v>
      </c>
      <c r="B30" s="14" t="str">
        <f>VLOOKUP(A30,info_parties!A$2:Z$200,5,FALSE)</f>
        <v>New Socialist Party (Shin Shakaitō, NSP)</v>
      </c>
      <c r="C30" s="89"/>
      <c r="E30" s="34"/>
      <c r="F30" s="89"/>
      <c r="H30" s="34"/>
      <c r="I30" s="89"/>
      <c r="K30" s="34"/>
      <c r="L30" s="89"/>
      <c r="M30" s="17">
        <v>2</v>
      </c>
      <c r="N30" s="34"/>
      <c r="O30" s="89"/>
      <c r="P30" s="17"/>
      <c r="Q30" s="34"/>
      <c r="R30" s="89"/>
      <c r="S30" s="14"/>
      <c r="T30" s="34"/>
      <c r="U30" s="89"/>
      <c r="V30" s="17"/>
      <c r="W30" s="34"/>
      <c r="X30" s="89"/>
      <c r="Y30" s="17"/>
      <c r="Z30" s="34"/>
      <c r="AA30" s="89"/>
      <c r="AB30" s="17"/>
      <c r="AC30" s="34"/>
      <c r="AD30" s="89"/>
      <c r="AE30" s="17"/>
      <c r="AF30" s="34"/>
      <c r="AG30" s="89"/>
      <c r="AH30" s="17"/>
      <c r="AI30" s="34"/>
      <c r="AJ30" s="89"/>
      <c r="AK30" s="17"/>
      <c r="AL30" s="34"/>
      <c r="AM30" s="89"/>
      <c r="AN30" s="17"/>
      <c r="AO30" s="34"/>
      <c r="AP30" s="89"/>
      <c r="AQ30" s="17"/>
      <c r="AR30" s="34"/>
      <c r="AS30" s="89"/>
      <c r="AT30" s="17"/>
      <c r="AU30" s="34"/>
      <c r="AV30" s="89"/>
      <c r="AW30" s="17"/>
      <c r="AX30" s="34"/>
      <c r="AY30" s="89"/>
      <c r="AZ30" s="17"/>
      <c r="BA30" s="34"/>
      <c r="BB30" s="89"/>
      <c r="BC30" s="17"/>
      <c r="BD30" s="34"/>
      <c r="BE30" s="89"/>
      <c r="BF30" s="17"/>
      <c r="BG30" s="34"/>
      <c r="BH30" s="89"/>
      <c r="BI30" s="17"/>
      <c r="BJ30" s="34"/>
      <c r="BK30" s="89"/>
      <c r="BL30" s="17"/>
      <c r="BM30" s="34"/>
      <c r="BN30" s="89"/>
      <c r="BO30" s="17"/>
      <c r="BP30" s="34"/>
      <c r="BQ30" s="89"/>
      <c r="BR30" s="17"/>
      <c r="BS30" s="34"/>
      <c r="BT30" s="89"/>
      <c r="BU30" s="17"/>
      <c r="BV30" s="34"/>
      <c r="BW30" s="89"/>
      <c r="BX30" s="17"/>
      <c r="BY30" s="34"/>
      <c r="BZ30" s="89"/>
      <c r="CA30" s="17"/>
      <c r="CB30" s="34"/>
      <c r="CC30" s="89"/>
      <c r="CD30" s="17"/>
      <c r="CE30" s="34"/>
      <c r="CF30" s="89"/>
      <c r="CG30" s="17"/>
      <c r="CH30" s="34"/>
      <c r="CI30" s="89"/>
      <c r="CJ30" s="17"/>
      <c r="CK30" s="34"/>
      <c r="CL30" s="89"/>
      <c r="CM30" s="17"/>
      <c r="CN30" s="34"/>
      <c r="CO30" s="89"/>
      <c r="CP30" s="17"/>
      <c r="CQ30" s="34"/>
      <c r="CR30" s="89"/>
      <c r="CS30" s="17"/>
      <c r="CT30" s="34"/>
      <c r="CU30" s="89"/>
      <c r="CV30" s="17"/>
      <c r="CW30" s="34"/>
      <c r="CX30" s="89"/>
      <c r="CY30" s="17"/>
      <c r="CZ30" s="34"/>
      <c r="DA30" s="89"/>
      <c r="DB30" s="17"/>
      <c r="DC30" s="34"/>
      <c r="DD30" s="89"/>
      <c r="DE30" s="17"/>
      <c r="DF30" s="34"/>
      <c r="DG30" s="89"/>
      <c r="DH30" s="17"/>
      <c r="DI30" s="34"/>
      <c r="DJ30" s="89"/>
      <c r="DK30" s="17"/>
      <c r="DL30" s="34"/>
      <c r="DM30" s="89"/>
      <c r="DN30" s="17"/>
      <c r="DO30" s="34"/>
      <c r="DP30" s="89"/>
      <c r="DQ30" s="17"/>
      <c r="DR30" s="34"/>
      <c r="DS30" s="89"/>
      <c r="DT30" s="17"/>
      <c r="DU30" s="34"/>
      <c r="DV30" s="89"/>
      <c r="DW30" s="17"/>
      <c r="DX30" s="34"/>
      <c r="DY30" s="89"/>
      <c r="DZ30" s="17"/>
      <c r="EA30" s="34"/>
      <c r="EB30" s="89"/>
      <c r="EC30" s="17"/>
      <c r="ED30" s="34"/>
      <c r="EE30" s="89"/>
      <c r="EF30" s="17"/>
      <c r="EG30" s="34"/>
      <c r="EH30" s="89"/>
      <c r="EI30" s="17"/>
      <c r="EJ30" s="34"/>
      <c r="EK30" s="89"/>
      <c r="EL30" s="17"/>
      <c r="EM30" s="34"/>
      <c r="EN30" s="89"/>
      <c r="EO30" s="17"/>
      <c r="EP30" s="34"/>
      <c r="EQ30" s="89"/>
      <c r="ER30" s="17"/>
      <c r="ES30" s="34"/>
      <c r="ET30" s="89"/>
      <c r="EU30" s="17"/>
      <c r="EV30" s="34"/>
      <c r="EW30" s="89"/>
      <c r="EX30" s="17"/>
      <c r="EY30" s="34"/>
      <c r="EZ30" s="89"/>
      <c r="FA30" s="17"/>
      <c r="FB30" s="34"/>
      <c r="FC30" s="89"/>
      <c r="FD30" s="17"/>
      <c r="FE30" s="34"/>
      <c r="FF30" s="89"/>
      <c r="FG30" s="17"/>
      <c r="FH30" s="34"/>
      <c r="FI30" s="89"/>
      <c r="FJ30" s="17"/>
      <c r="FK30" s="34"/>
      <c r="FL30" s="89"/>
      <c r="FM30" s="17"/>
      <c r="FN30" s="34"/>
    </row>
    <row r="31" spans="1:170" ht="13.5" customHeight="1">
      <c r="A31" s="13" t="s">
        <v>1376</v>
      </c>
      <c r="B31" s="14" t="str">
        <f>VLOOKUP(A31,info_parties!A$2:Z$200,5,FALSE)</f>
        <v>Independents Club (Mushozoku-no-kai, IC)</v>
      </c>
      <c r="C31" s="89"/>
      <c r="E31" s="34"/>
      <c r="F31" s="89"/>
      <c r="H31" s="34"/>
      <c r="I31" s="89"/>
      <c r="K31" s="34"/>
      <c r="L31" s="89"/>
      <c r="M31" s="17">
        <v>2</v>
      </c>
      <c r="N31" s="34"/>
      <c r="O31" s="89"/>
      <c r="P31" s="17"/>
      <c r="Q31" s="34"/>
      <c r="R31" s="89"/>
      <c r="S31" s="14"/>
      <c r="T31" s="34"/>
      <c r="U31" s="89"/>
      <c r="V31" s="37">
        <v>5</v>
      </c>
      <c r="W31" s="34"/>
      <c r="X31" s="89"/>
      <c r="Y31" s="17">
        <v>2</v>
      </c>
      <c r="Z31" s="34"/>
      <c r="AA31" s="89"/>
      <c r="AB31" s="17">
        <v>5</v>
      </c>
      <c r="AC31" s="34"/>
      <c r="AD31" s="89"/>
      <c r="AE31" s="17">
        <v>3</v>
      </c>
      <c r="AF31" s="34"/>
      <c r="AG31" s="89"/>
      <c r="AH31" s="17">
        <v>2</v>
      </c>
      <c r="AI31" s="34"/>
      <c r="AJ31" s="89"/>
      <c r="AK31" s="17">
        <v>2</v>
      </c>
      <c r="AL31" s="34"/>
      <c r="AM31" s="89"/>
      <c r="AN31" s="17"/>
      <c r="AO31" s="34"/>
      <c r="AP31" s="89"/>
      <c r="AQ31" s="17"/>
      <c r="AR31" s="34"/>
      <c r="AS31" s="89"/>
      <c r="AT31" s="17"/>
      <c r="AU31" s="34"/>
      <c r="AV31" s="89"/>
      <c r="AW31" s="17"/>
      <c r="AX31" s="34"/>
      <c r="AY31" s="89"/>
      <c r="AZ31" s="17"/>
      <c r="BA31" s="34"/>
      <c r="BB31" s="89"/>
      <c r="BC31" s="17"/>
      <c r="BD31" s="34"/>
      <c r="BE31" s="89"/>
      <c r="BF31" s="17"/>
      <c r="BG31" s="34"/>
      <c r="BH31" s="89"/>
      <c r="BI31" s="17"/>
      <c r="BJ31" s="34"/>
      <c r="BK31" s="89"/>
      <c r="BL31" s="17">
        <v>1</v>
      </c>
      <c r="BM31" s="34"/>
      <c r="BN31" s="89"/>
      <c r="BO31" s="17"/>
      <c r="BP31" s="34"/>
      <c r="BQ31" s="89"/>
      <c r="BR31" s="17"/>
      <c r="BS31" s="34"/>
      <c r="BT31" s="89"/>
      <c r="BU31" s="17"/>
      <c r="BV31" s="34"/>
      <c r="BW31" s="89"/>
      <c r="BX31" s="17"/>
      <c r="BY31" s="34"/>
      <c r="BZ31" s="89"/>
      <c r="CA31" s="17"/>
      <c r="CB31" s="34"/>
      <c r="CC31" s="89"/>
      <c r="CD31" s="17"/>
      <c r="CE31" s="34"/>
      <c r="CF31" s="89"/>
      <c r="CG31" s="17"/>
      <c r="CH31" s="34"/>
      <c r="CI31" s="89"/>
      <c r="CJ31" s="17"/>
      <c r="CK31" s="34"/>
      <c r="CL31" s="89"/>
      <c r="CM31" s="17"/>
      <c r="CN31" s="34"/>
      <c r="CO31" s="89"/>
      <c r="CP31" s="17"/>
      <c r="CQ31" s="34"/>
      <c r="CR31" s="89"/>
      <c r="CS31" s="17"/>
      <c r="CT31" s="34"/>
      <c r="CU31" s="89"/>
      <c r="CV31" s="17"/>
      <c r="CW31" s="34"/>
      <c r="CX31" s="89"/>
      <c r="CY31" s="17"/>
      <c r="CZ31" s="34"/>
      <c r="DA31" s="89"/>
      <c r="DB31" s="17"/>
      <c r="DC31" s="34"/>
      <c r="DD31" s="89"/>
      <c r="DE31" s="17"/>
      <c r="DF31" s="34"/>
      <c r="DG31" s="89"/>
      <c r="DH31" s="17"/>
      <c r="DI31" s="34"/>
      <c r="DJ31" s="89"/>
      <c r="DK31" s="17"/>
      <c r="DL31" s="34"/>
      <c r="DM31" s="89"/>
      <c r="DN31" s="17"/>
      <c r="DO31" s="34"/>
      <c r="DP31" s="89"/>
      <c r="DQ31" s="17"/>
      <c r="DR31" s="34"/>
      <c r="DS31" s="89"/>
      <c r="DT31" s="17"/>
      <c r="DU31" s="34"/>
      <c r="DV31" s="89"/>
      <c r="DW31" s="17"/>
      <c r="DX31" s="34"/>
      <c r="DY31" s="89"/>
      <c r="DZ31" s="17"/>
      <c r="EA31" s="34"/>
      <c r="EB31" s="89"/>
      <c r="EC31" s="17"/>
      <c r="ED31" s="34"/>
      <c r="EE31" s="89"/>
      <c r="EF31" s="17"/>
      <c r="EG31" s="34"/>
      <c r="EH31" s="89"/>
      <c r="EI31" s="17"/>
      <c r="EJ31" s="34"/>
      <c r="EK31" s="89"/>
      <c r="EL31" s="17"/>
      <c r="EM31" s="34"/>
      <c r="EN31" s="89"/>
      <c r="EO31" s="17"/>
      <c r="EP31" s="34"/>
      <c r="EQ31" s="89"/>
      <c r="ER31" s="17"/>
      <c r="ES31" s="34"/>
      <c r="ET31" s="89"/>
      <c r="EU31" s="17"/>
      <c r="EV31" s="34"/>
      <c r="EW31" s="89"/>
      <c r="EX31" s="17"/>
      <c r="EY31" s="34"/>
      <c r="EZ31" s="89"/>
      <c r="FA31" s="17"/>
      <c r="FB31" s="34"/>
      <c r="FC31" s="89"/>
      <c r="FD31" s="17"/>
      <c r="FE31" s="34"/>
      <c r="FF31" s="89"/>
      <c r="FG31" s="17"/>
      <c r="FH31" s="34"/>
      <c r="FI31" s="89"/>
      <c r="FJ31" s="17"/>
      <c r="FK31" s="34"/>
      <c r="FL31" s="89"/>
      <c r="FM31" s="17"/>
      <c r="FN31" s="34"/>
    </row>
    <row r="32" spans="1:170" ht="13.5" customHeight="1">
      <c r="A32" s="13" t="s">
        <v>1375</v>
      </c>
      <c r="B32" s="14" t="str">
        <f>VLOOKUP(A32,info_parties!A$2:Z$200,5,FALSE)</f>
        <v>Liberal League (Jiyu Rengo, LL)</v>
      </c>
      <c r="C32" s="89"/>
      <c r="E32" s="34"/>
      <c r="F32" s="89"/>
      <c r="H32" s="34"/>
      <c r="I32" s="89"/>
      <c r="K32" s="34"/>
      <c r="L32" s="89"/>
      <c r="M32" s="17">
        <v>2</v>
      </c>
      <c r="N32" s="34"/>
      <c r="O32" s="89"/>
      <c r="P32" s="17"/>
      <c r="Q32" s="34"/>
      <c r="R32" s="89"/>
      <c r="S32" s="14"/>
      <c r="T32" s="34"/>
      <c r="U32" s="89"/>
      <c r="V32" s="17"/>
      <c r="W32" s="34"/>
      <c r="X32" s="89"/>
      <c r="Y32" s="17"/>
      <c r="Z32" s="34"/>
      <c r="AA32" s="89"/>
      <c r="AB32" s="17"/>
      <c r="AC32" s="34"/>
      <c r="AD32" s="89"/>
      <c r="AE32" s="17"/>
      <c r="AF32" s="34"/>
      <c r="AG32" s="89"/>
      <c r="AH32" s="17"/>
      <c r="AI32" s="34"/>
      <c r="AJ32" s="89"/>
      <c r="AK32" s="17"/>
      <c r="AL32" s="34"/>
      <c r="AM32" s="89"/>
      <c r="AN32" s="17"/>
      <c r="AO32" s="34"/>
      <c r="AP32" s="89"/>
      <c r="AQ32" s="17"/>
      <c r="AR32" s="34"/>
      <c r="AS32" s="89"/>
      <c r="AT32" s="17"/>
      <c r="AU32" s="34"/>
      <c r="AV32" s="89"/>
      <c r="AW32" s="17"/>
      <c r="AX32" s="34"/>
      <c r="AY32" s="89"/>
      <c r="AZ32" s="17"/>
      <c r="BA32" s="34"/>
      <c r="BB32" s="89"/>
      <c r="BC32" s="17"/>
      <c r="BD32" s="34"/>
      <c r="BE32" s="89"/>
      <c r="BF32" s="17"/>
      <c r="BG32" s="34"/>
      <c r="BH32" s="89"/>
      <c r="BI32" s="17"/>
      <c r="BJ32" s="34"/>
      <c r="BK32" s="89"/>
      <c r="BL32" s="17">
        <v>1</v>
      </c>
      <c r="BM32" s="34"/>
      <c r="BN32" s="89"/>
      <c r="BO32" s="17"/>
      <c r="BP32" s="34"/>
      <c r="BQ32" s="89"/>
      <c r="BR32" s="17"/>
      <c r="BS32" s="34"/>
      <c r="BT32" s="89"/>
      <c r="BU32" s="17"/>
      <c r="BV32" s="34"/>
      <c r="BW32" s="89"/>
      <c r="BX32" s="17"/>
      <c r="BY32" s="34"/>
      <c r="BZ32" s="89"/>
      <c r="CA32" s="17"/>
      <c r="CB32" s="34"/>
      <c r="CC32" s="89"/>
      <c r="CD32" s="17"/>
      <c r="CE32" s="34"/>
      <c r="CF32" s="89"/>
      <c r="CG32" s="17"/>
      <c r="CH32" s="34"/>
      <c r="CI32" s="89"/>
      <c r="CJ32" s="17"/>
      <c r="CK32" s="34"/>
      <c r="CL32" s="89"/>
      <c r="CM32" s="17"/>
      <c r="CN32" s="34"/>
      <c r="CO32" s="89"/>
      <c r="CP32" s="17"/>
      <c r="CQ32" s="34"/>
      <c r="CR32" s="89"/>
      <c r="CS32" s="17"/>
      <c r="CT32" s="34"/>
      <c r="CU32" s="89"/>
      <c r="CV32" s="17"/>
      <c r="CW32" s="34"/>
      <c r="CX32" s="89"/>
      <c r="CY32" s="17"/>
      <c r="CZ32" s="34"/>
      <c r="DA32" s="89"/>
      <c r="DB32" s="17"/>
      <c r="DC32" s="34"/>
      <c r="DD32" s="89"/>
      <c r="DE32" s="17"/>
      <c r="DF32" s="34"/>
      <c r="DG32" s="89"/>
      <c r="DH32" s="17"/>
      <c r="DI32" s="34"/>
      <c r="DJ32" s="89"/>
      <c r="DK32" s="17"/>
      <c r="DL32" s="34"/>
      <c r="DM32" s="89"/>
      <c r="DN32" s="17"/>
      <c r="DO32" s="34"/>
      <c r="DP32" s="89"/>
      <c r="DQ32" s="17"/>
      <c r="DR32" s="34"/>
      <c r="DS32" s="89"/>
      <c r="DT32" s="17"/>
      <c r="DU32" s="34"/>
      <c r="DV32" s="89"/>
      <c r="DW32" s="17"/>
      <c r="DX32" s="34"/>
      <c r="DY32" s="89"/>
      <c r="DZ32" s="17"/>
      <c r="EA32" s="34"/>
      <c r="EB32" s="89"/>
      <c r="EC32" s="17"/>
      <c r="ED32" s="34"/>
      <c r="EE32" s="89"/>
      <c r="EF32" s="17"/>
      <c r="EG32" s="34"/>
      <c r="EH32" s="89"/>
      <c r="EI32" s="17"/>
      <c r="EJ32" s="34"/>
      <c r="EK32" s="89"/>
      <c r="EL32" s="17"/>
      <c r="EM32" s="34"/>
      <c r="EN32" s="89"/>
      <c r="EO32" s="17"/>
      <c r="EP32" s="34"/>
      <c r="EQ32" s="89"/>
      <c r="ER32" s="17"/>
      <c r="ES32" s="34"/>
      <c r="ET32" s="89"/>
      <c r="EU32" s="17"/>
      <c r="EV32" s="34"/>
      <c r="EW32" s="89"/>
      <c r="EX32" s="17"/>
      <c r="EY32" s="34"/>
      <c r="EZ32" s="89"/>
      <c r="FA32" s="17"/>
      <c r="FB32" s="34"/>
      <c r="FC32" s="89"/>
      <c r="FD32" s="17"/>
      <c r="FE32" s="34"/>
      <c r="FF32" s="89"/>
      <c r="FG32" s="17"/>
      <c r="FH32" s="34"/>
      <c r="FI32" s="89"/>
      <c r="FJ32" s="17"/>
      <c r="FK32" s="34"/>
      <c r="FL32" s="89"/>
      <c r="FM32" s="17"/>
      <c r="FN32" s="34"/>
    </row>
    <row r="33" spans="1:170" ht="13.5" customHeight="1">
      <c r="A33" s="32" t="s">
        <v>1336</v>
      </c>
      <c r="B33" s="14" t="str">
        <f>VLOOKUP(A33,info_parties!A$2:Z$200,5,FALSE)</f>
        <v>Democratic Party of Japan (Minshutō, DPJ)</v>
      </c>
      <c r="C33" s="89"/>
      <c r="E33" s="34"/>
      <c r="F33" s="89"/>
      <c r="G33" s="14"/>
      <c r="H33" s="34"/>
      <c r="I33" s="89"/>
      <c r="K33" s="34"/>
      <c r="L33" s="89"/>
      <c r="M33" s="14"/>
      <c r="N33" s="34"/>
      <c r="O33" s="89"/>
      <c r="P33" s="14">
        <v>52</v>
      </c>
      <c r="Q33" s="34"/>
      <c r="R33" s="89"/>
      <c r="S33" s="14">
        <v>52</v>
      </c>
      <c r="T33" s="34"/>
      <c r="U33" s="89"/>
      <c r="V33" s="14">
        <v>52</v>
      </c>
      <c r="W33" s="34"/>
      <c r="X33" s="89"/>
      <c r="Y33" s="14">
        <v>52</v>
      </c>
      <c r="Z33" s="34"/>
      <c r="AA33" s="89"/>
      <c r="AB33" s="14">
        <v>92</v>
      </c>
      <c r="AC33" s="34"/>
      <c r="AD33" s="89"/>
      <c r="AE33" s="14">
        <v>94</v>
      </c>
      <c r="AF33" s="34"/>
      <c r="AG33" s="89"/>
      <c r="AH33" s="14">
        <v>93</v>
      </c>
      <c r="AI33" s="34"/>
      <c r="AJ33" s="89"/>
      <c r="AK33" s="14">
        <v>94</v>
      </c>
      <c r="AL33" s="34"/>
      <c r="AM33" s="89"/>
      <c r="AN33" s="14">
        <v>96</v>
      </c>
      <c r="AO33" s="34"/>
      <c r="AP33" s="89"/>
      <c r="AQ33" s="14"/>
      <c r="AR33" s="34"/>
      <c r="AS33" s="89"/>
      <c r="AT33" s="14"/>
      <c r="AU33" s="34"/>
      <c r="AV33" s="89"/>
      <c r="AW33" s="14"/>
      <c r="AX33" s="34"/>
      <c r="AY33" s="89"/>
      <c r="AZ33" s="14"/>
      <c r="BA33" s="34"/>
      <c r="BB33" s="89"/>
      <c r="BC33" s="14"/>
      <c r="BD33" s="34"/>
      <c r="BE33" s="89"/>
      <c r="BF33" s="14"/>
      <c r="BG33" s="34"/>
      <c r="BH33" s="89"/>
      <c r="BI33" s="14"/>
      <c r="BJ33" s="34"/>
      <c r="BK33" s="89"/>
      <c r="BL33" s="14"/>
      <c r="BM33" s="34"/>
      <c r="BN33" s="89"/>
      <c r="BO33" s="14">
        <v>177</v>
      </c>
      <c r="BP33" s="34"/>
      <c r="BQ33" s="89"/>
      <c r="BR33" s="14">
        <v>177</v>
      </c>
      <c r="BS33" s="34"/>
      <c r="BT33" s="89"/>
      <c r="BU33" s="14">
        <v>113</v>
      </c>
      <c r="BV33" s="34"/>
      <c r="BW33" s="89"/>
      <c r="BX33" s="14">
        <v>113</v>
      </c>
      <c r="BY33" s="34"/>
      <c r="BZ33" s="89"/>
      <c r="CA33" s="14"/>
      <c r="CB33" s="34"/>
      <c r="CC33" s="89"/>
      <c r="CD33" s="14"/>
      <c r="CE33" s="34"/>
      <c r="CF33" s="89"/>
      <c r="CG33" s="14">
        <v>112</v>
      </c>
      <c r="CH33" s="34"/>
      <c r="CI33" s="89"/>
      <c r="CJ33" s="14">
        <v>113</v>
      </c>
      <c r="CK33" s="34"/>
      <c r="CL33" s="89"/>
      <c r="CM33" s="14">
        <v>113</v>
      </c>
      <c r="CN33" s="34"/>
      <c r="CO33" s="89"/>
      <c r="CP33" s="14"/>
      <c r="CQ33" s="34"/>
      <c r="CR33" s="89"/>
      <c r="CS33" s="14"/>
      <c r="CT33" s="34"/>
      <c r="CU33" s="89"/>
      <c r="CV33" s="14"/>
      <c r="CW33" s="34"/>
      <c r="CX33" s="89"/>
      <c r="CY33" s="14"/>
      <c r="CZ33" s="34"/>
      <c r="DA33" s="89"/>
      <c r="DB33" s="14"/>
      <c r="DC33" s="34"/>
      <c r="DD33" s="89" t="s">
        <v>436</v>
      </c>
      <c r="DE33" s="14">
        <v>311</v>
      </c>
      <c r="DF33" s="34"/>
      <c r="DG33" s="89" t="s">
        <v>436</v>
      </c>
      <c r="DH33" s="14">
        <v>307</v>
      </c>
      <c r="DI33" s="34"/>
      <c r="DJ33" s="89" t="s">
        <v>436</v>
      </c>
      <c r="DK33" s="14">
        <v>307</v>
      </c>
      <c r="DL33" s="34"/>
      <c r="DM33" s="89" t="s">
        <v>436</v>
      </c>
      <c r="DN33" s="14">
        <v>307</v>
      </c>
      <c r="DO33" s="34"/>
      <c r="DP33" s="89" t="s">
        <v>436</v>
      </c>
      <c r="DQ33" s="14">
        <v>302</v>
      </c>
      <c r="DR33" s="34"/>
      <c r="DS33" s="89" t="s">
        <v>436</v>
      </c>
      <c r="DT33" s="14">
        <v>302</v>
      </c>
      <c r="DU33" s="34"/>
      <c r="DV33" s="89" t="s">
        <v>436</v>
      </c>
      <c r="DW33" s="14">
        <v>292</v>
      </c>
      <c r="DX33" s="34"/>
      <c r="DY33" s="89" t="s">
        <v>436</v>
      </c>
      <c r="DZ33" s="14">
        <v>248</v>
      </c>
      <c r="EA33" s="34"/>
      <c r="EB33" s="89" t="s">
        <v>436</v>
      </c>
      <c r="EC33" s="14">
        <v>57</v>
      </c>
      <c r="ED33" s="34"/>
      <c r="EE33" s="89"/>
      <c r="EF33" s="14"/>
      <c r="EG33" s="34"/>
      <c r="EH33" s="89"/>
      <c r="EI33" s="14"/>
      <c r="EJ33" s="34"/>
      <c r="EK33" s="89"/>
      <c r="EL33" s="14"/>
      <c r="EM33" s="34"/>
      <c r="EN33" s="89"/>
      <c r="EO33" s="14"/>
      <c r="EP33" s="34"/>
      <c r="EQ33" s="89"/>
      <c r="ER33" s="14"/>
      <c r="ES33" s="34"/>
      <c r="ET33" s="89"/>
      <c r="EU33" s="14"/>
      <c r="EV33" s="34"/>
      <c r="EW33" s="89"/>
      <c r="EX33" s="14"/>
      <c r="EY33" s="34"/>
      <c r="EZ33" s="89"/>
      <c r="FA33" s="14"/>
      <c r="FB33" s="34"/>
      <c r="FC33" s="89"/>
      <c r="FD33" s="14"/>
      <c r="FE33" s="34"/>
      <c r="FF33" s="89"/>
      <c r="FG33" s="14"/>
      <c r="FH33" s="34"/>
      <c r="FI33" s="89"/>
      <c r="FJ33" s="14"/>
      <c r="FK33" s="34"/>
      <c r="FL33" s="89"/>
      <c r="FM33" s="14"/>
      <c r="FN33" s="34"/>
    </row>
    <row r="34" spans="1:170" ht="13.5" customHeight="1">
      <c r="A34" s="32" t="s">
        <v>1401</v>
      </c>
      <c r="B34" s="14" t="str">
        <f>VLOOKUP(A34,info_parties!A$2:Z$200,5,FALSE)</f>
        <v>Democratic Party of Japan and Independents Club (combination, DPJ and IC)</v>
      </c>
      <c r="C34" s="89"/>
      <c r="E34" s="34"/>
      <c r="F34" s="89"/>
      <c r="G34" s="14"/>
      <c r="H34" s="34"/>
      <c r="I34" s="89"/>
      <c r="K34" s="34"/>
      <c r="L34" s="89"/>
      <c r="M34" s="14"/>
      <c r="N34" s="34"/>
      <c r="O34" s="89"/>
      <c r="P34" s="14"/>
      <c r="Q34" s="34"/>
      <c r="R34" s="89"/>
      <c r="S34" s="37"/>
      <c r="T34" s="34"/>
      <c r="U34" s="89"/>
      <c r="V34" s="14"/>
      <c r="W34" s="34"/>
      <c r="X34" s="89"/>
      <c r="Y34" s="14"/>
      <c r="Z34" s="34"/>
      <c r="AA34" s="89"/>
      <c r="AB34" s="14"/>
      <c r="AC34" s="34"/>
      <c r="AD34" s="89"/>
      <c r="AE34" s="14"/>
      <c r="AF34" s="34"/>
      <c r="AG34" s="89"/>
      <c r="AH34" s="14"/>
      <c r="AI34" s="34"/>
      <c r="AJ34" s="89"/>
      <c r="AK34" s="14"/>
      <c r="AL34" s="34"/>
      <c r="AM34" s="89"/>
      <c r="AN34" s="14"/>
      <c r="AO34" s="34"/>
      <c r="AP34" s="89"/>
      <c r="AQ34" s="14">
        <v>129</v>
      </c>
      <c r="AR34" s="34"/>
      <c r="AS34" s="89"/>
      <c r="AT34" s="14">
        <v>126</v>
      </c>
      <c r="AU34" s="34"/>
      <c r="AV34" s="89"/>
      <c r="AW34" s="14">
        <v>125</v>
      </c>
      <c r="AX34" s="34"/>
      <c r="AY34" s="89"/>
      <c r="AZ34" s="14">
        <v>119</v>
      </c>
      <c r="BA34" s="34"/>
      <c r="BB34" s="89"/>
      <c r="BC34" s="14">
        <v>118</v>
      </c>
      <c r="BD34" s="34"/>
      <c r="BE34" s="89"/>
      <c r="BF34" s="14">
        <v>116</v>
      </c>
      <c r="BG34" s="34"/>
      <c r="BH34" s="89"/>
      <c r="BI34" s="14">
        <v>138</v>
      </c>
      <c r="BJ34" s="34"/>
      <c r="BK34" s="89"/>
      <c r="BL34" s="14">
        <v>177</v>
      </c>
      <c r="BM34" s="34"/>
      <c r="BN34" s="89"/>
      <c r="BO34" s="14"/>
      <c r="BP34" s="34"/>
      <c r="BQ34" s="89"/>
      <c r="BR34" s="14"/>
      <c r="BS34" s="34"/>
      <c r="BT34" s="89"/>
      <c r="BU34" s="14"/>
      <c r="BV34" s="34"/>
      <c r="BW34" s="89"/>
      <c r="BX34" s="14"/>
      <c r="BY34" s="34"/>
      <c r="BZ34" s="89"/>
      <c r="CA34" s="14"/>
      <c r="CB34" s="34"/>
      <c r="CC34" s="89"/>
      <c r="CD34" s="14"/>
      <c r="CE34" s="34"/>
      <c r="CF34" s="89"/>
      <c r="CG34" s="14"/>
      <c r="CH34" s="34"/>
      <c r="CI34" s="89"/>
      <c r="CJ34" s="14"/>
      <c r="CK34" s="34"/>
      <c r="CL34" s="89"/>
      <c r="CM34" s="14"/>
      <c r="CN34" s="34"/>
      <c r="CO34" s="89"/>
      <c r="CP34" s="14">
        <v>113</v>
      </c>
      <c r="CQ34" s="34"/>
      <c r="CR34" s="89"/>
      <c r="CS34" s="14">
        <v>114</v>
      </c>
      <c r="CT34" s="34"/>
      <c r="CU34" s="89"/>
      <c r="CV34" s="14">
        <v>113</v>
      </c>
      <c r="CW34" s="34"/>
      <c r="CX34" s="89"/>
      <c r="CY34" s="14">
        <v>312</v>
      </c>
      <c r="CZ34" s="34"/>
      <c r="DA34" s="89"/>
      <c r="DB34" s="14">
        <v>311</v>
      </c>
      <c r="DC34" s="34"/>
      <c r="DD34" s="89"/>
      <c r="DE34" s="14"/>
      <c r="DF34" s="34"/>
      <c r="DG34" s="89"/>
      <c r="DH34" s="14"/>
      <c r="DI34" s="34"/>
      <c r="DJ34" s="89"/>
      <c r="DK34" s="14"/>
      <c r="DL34" s="34"/>
      <c r="DM34" s="89"/>
      <c r="DN34" s="14"/>
      <c r="DO34" s="34"/>
      <c r="DP34" s="89"/>
      <c r="DQ34" s="14"/>
      <c r="DR34" s="34"/>
      <c r="DS34" s="89"/>
      <c r="DT34" s="14"/>
      <c r="DU34" s="34"/>
      <c r="DV34" s="89"/>
      <c r="DW34" s="14"/>
      <c r="DX34" s="34"/>
      <c r="DY34" s="89"/>
      <c r="DZ34" s="14"/>
      <c r="EA34" s="34"/>
      <c r="EB34" s="89"/>
      <c r="EC34" s="14"/>
      <c r="ED34" s="34"/>
      <c r="EE34" s="89"/>
      <c r="EF34" s="14"/>
      <c r="EG34" s="34"/>
      <c r="EH34" s="89"/>
      <c r="EI34" s="14"/>
      <c r="EJ34" s="34"/>
      <c r="EK34" s="89"/>
      <c r="EL34" s="14"/>
      <c r="EM34" s="34"/>
      <c r="EN34" s="89"/>
      <c r="EO34" s="14"/>
      <c r="EP34" s="34"/>
      <c r="EQ34" s="89"/>
      <c r="ER34" s="14"/>
      <c r="ES34" s="34"/>
      <c r="ET34" s="89"/>
      <c r="EU34" s="14"/>
      <c r="EV34" s="34"/>
      <c r="EW34" s="89"/>
      <c r="EX34" s="14"/>
      <c r="EY34" s="34"/>
      <c r="EZ34" s="89"/>
      <c r="FA34" s="14"/>
      <c r="FB34" s="34"/>
      <c r="FC34" s="89"/>
      <c r="FD34" s="14"/>
      <c r="FE34" s="34"/>
      <c r="FF34" s="89"/>
      <c r="FG34" s="14"/>
      <c r="FH34" s="34"/>
      <c r="FI34" s="89"/>
      <c r="FJ34" s="14"/>
      <c r="FK34" s="34"/>
      <c r="FL34" s="89"/>
      <c r="FM34" s="14"/>
      <c r="FN34" s="34"/>
    </row>
    <row r="35" spans="1:170" ht="13.5" customHeight="1">
      <c r="A35" s="32" t="s">
        <v>1394</v>
      </c>
      <c r="B35" s="14" t="str">
        <f>VLOOKUP(A35,info_parties!A$2:Z$200,5,FALSE)</f>
        <v>Sun Party (Taiyotō, SP)</v>
      </c>
      <c r="C35" s="89"/>
      <c r="D35" s="37"/>
      <c r="E35" s="38"/>
      <c r="F35" s="89"/>
      <c r="G35" s="37"/>
      <c r="H35" s="38"/>
      <c r="I35" s="89"/>
      <c r="J35" s="37"/>
      <c r="K35" s="38"/>
      <c r="L35" s="89"/>
      <c r="M35" s="37"/>
      <c r="N35" s="38"/>
      <c r="O35" s="89"/>
      <c r="P35" s="37"/>
      <c r="Q35" s="38"/>
      <c r="R35" s="89"/>
      <c r="S35" s="37">
        <v>10</v>
      </c>
      <c r="T35" s="38"/>
      <c r="U35" s="89"/>
      <c r="V35" s="37">
        <v>10</v>
      </c>
      <c r="W35" s="38"/>
      <c r="X35" s="89"/>
      <c r="Y35" s="37">
        <v>10</v>
      </c>
      <c r="Z35" s="38"/>
      <c r="AA35" s="89"/>
      <c r="AB35" s="37"/>
      <c r="AC35" s="38"/>
      <c r="AD35" s="89"/>
      <c r="AE35" s="37"/>
      <c r="AF35" s="38"/>
      <c r="AG35" s="89"/>
      <c r="AH35" s="37"/>
      <c r="AI35" s="38"/>
      <c r="AJ35" s="89"/>
      <c r="AK35" s="37"/>
      <c r="AL35" s="38"/>
      <c r="AM35" s="89"/>
      <c r="AN35" s="37"/>
      <c r="AO35" s="38"/>
      <c r="AP35" s="89"/>
      <c r="AQ35" s="37"/>
      <c r="AR35" s="38"/>
      <c r="AS35" s="89"/>
      <c r="AT35" s="37"/>
      <c r="AU35" s="38"/>
      <c r="AV35" s="89"/>
      <c r="AW35" s="37"/>
      <c r="AX35" s="38"/>
      <c r="AY35" s="89"/>
      <c r="AZ35" s="37"/>
      <c r="BA35" s="38"/>
      <c r="BB35" s="89"/>
      <c r="BC35" s="37"/>
      <c r="BD35" s="38"/>
      <c r="BE35" s="89"/>
      <c r="BF35" s="37"/>
      <c r="BG35" s="38"/>
      <c r="BH35" s="89"/>
      <c r="BI35" s="37"/>
      <c r="BJ35" s="38"/>
      <c r="BK35" s="89"/>
      <c r="BL35" s="37"/>
      <c r="BM35" s="38"/>
      <c r="BN35" s="89"/>
      <c r="BO35" s="37"/>
      <c r="BP35" s="38"/>
      <c r="BQ35" s="89"/>
      <c r="BR35" s="37"/>
      <c r="BS35" s="38"/>
      <c r="BT35" s="89"/>
      <c r="BU35" s="37"/>
      <c r="BV35" s="38"/>
      <c r="BW35" s="89"/>
      <c r="BX35" s="37"/>
      <c r="BY35" s="38"/>
      <c r="BZ35" s="89"/>
      <c r="CA35" s="37"/>
      <c r="CB35" s="38"/>
      <c r="CC35" s="89"/>
      <c r="CD35" s="37"/>
      <c r="CE35" s="38"/>
      <c r="CF35" s="89"/>
      <c r="CG35" s="37"/>
      <c r="CH35" s="38"/>
      <c r="CI35" s="89"/>
      <c r="CJ35" s="37"/>
      <c r="CK35" s="38"/>
      <c r="CL35" s="89"/>
      <c r="CM35" s="37"/>
      <c r="CN35" s="38"/>
      <c r="CO35" s="89"/>
      <c r="CP35" s="37"/>
      <c r="CQ35" s="38"/>
      <c r="CR35" s="89"/>
      <c r="CS35" s="37"/>
      <c r="CT35" s="38"/>
      <c r="CU35" s="89"/>
      <c r="CV35" s="37"/>
      <c r="CW35" s="38"/>
      <c r="CX35" s="89"/>
      <c r="CY35" s="37"/>
      <c r="CZ35" s="38"/>
      <c r="DA35" s="89"/>
      <c r="DB35" s="37"/>
      <c r="DC35" s="38"/>
      <c r="DD35" s="89"/>
      <c r="DE35" s="37"/>
      <c r="DF35" s="38"/>
      <c r="DG35" s="89"/>
      <c r="DH35" s="37"/>
      <c r="DI35" s="38"/>
      <c r="DJ35" s="89"/>
      <c r="DK35" s="37"/>
      <c r="DL35" s="38"/>
      <c r="DM35" s="89"/>
      <c r="DN35" s="37"/>
      <c r="DO35" s="38"/>
      <c r="DP35" s="89"/>
      <c r="DQ35" s="37"/>
      <c r="DR35" s="38"/>
      <c r="DS35" s="89"/>
      <c r="DT35" s="37"/>
      <c r="DU35" s="38"/>
      <c r="DV35" s="89"/>
      <c r="DW35" s="37"/>
      <c r="DX35" s="38"/>
      <c r="DY35" s="89"/>
      <c r="DZ35" s="37"/>
      <c r="EA35" s="38"/>
      <c r="EB35" s="89"/>
      <c r="EC35" s="37"/>
      <c r="ED35" s="38"/>
      <c r="EE35" s="89"/>
      <c r="EF35" s="37"/>
      <c r="EG35" s="38"/>
      <c r="EH35" s="89"/>
      <c r="EI35" s="37"/>
      <c r="EJ35" s="38"/>
      <c r="EK35" s="89"/>
      <c r="EL35" s="37"/>
      <c r="EM35" s="38"/>
      <c r="EN35" s="89"/>
      <c r="EO35" s="37"/>
      <c r="EP35" s="38"/>
      <c r="EQ35" s="89"/>
      <c r="ER35" s="37"/>
      <c r="ES35" s="38"/>
      <c r="ET35" s="89"/>
      <c r="EU35" s="37"/>
      <c r="EV35" s="38"/>
      <c r="EW35" s="89"/>
      <c r="EX35" s="37"/>
      <c r="EY35" s="38"/>
      <c r="EZ35" s="89"/>
      <c r="FA35" s="37"/>
      <c r="FB35" s="38"/>
      <c r="FC35" s="89"/>
      <c r="FD35" s="37"/>
      <c r="FE35" s="38"/>
      <c r="FF35" s="89"/>
      <c r="FG35" s="37"/>
      <c r="FH35" s="38"/>
      <c r="FI35" s="89"/>
      <c r="FJ35" s="37"/>
      <c r="FK35" s="38"/>
      <c r="FL35" s="89"/>
      <c r="FM35" s="37"/>
      <c r="FN35" s="38"/>
    </row>
    <row r="36" spans="1:170" ht="13.5" customHeight="1">
      <c r="A36" s="32" t="s">
        <v>1389</v>
      </c>
      <c r="B36" s="14" t="str">
        <f>VLOOKUP(A36,info_parties!A$2:Z$200,5,FALSE)</f>
        <v>21 Century Club (Niju Isseiki Kurabu, TC)</v>
      </c>
      <c r="C36" s="89"/>
      <c r="D36" s="37"/>
      <c r="E36" s="38"/>
      <c r="F36" s="89"/>
      <c r="G36" s="37"/>
      <c r="H36" s="38"/>
      <c r="I36" s="89"/>
      <c r="J36" s="37"/>
      <c r="K36" s="38"/>
      <c r="L36" s="89"/>
      <c r="M36" s="37"/>
      <c r="N36" s="38"/>
      <c r="O36" s="89"/>
      <c r="P36" s="37"/>
      <c r="Q36" s="38"/>
      <c r="R36" s="89"/>
      <c r="S36" s="37">
        <v>4</v>
      </c>
      <c r="T36" s="38"/>
      <c r="U36" s="89"/>
      <c r="V36" s="37"/>
      <c r="W36" s="38"/>
      <c r="X36" s="89"/>
      <c r="Y36" s="37"/>
      <c r="Z36" s="38"/>
      <c r="AA36" s="89"/>
      <c r="AB36" s="37"/>
      <c r="AC36" s="38"/>
      <c r="AD36" s="89"/>
      <c r="AE36" s="37"/>
      <c r="AF36" s="38"/>
      <c r="AG36" s="89"/>
      <c r="AH36" s="37"/>
      <c r="AI36" s="38"/>
      <c r="AJ36" s="89"/>
      <c r="AK36" s="37"/>
      <c r="AL36" s="38"/>
      <c r="AM36" s="89"/>
      <c r="AN36" s="37"/>
      <c r="AO36" s="38"/>
      <c r="AP36" s="89"/>
      <c r="AQ36" s="37">
        <v>10</v>
      </c>
      <c r="AR36" s="38"/>
      <c r="AS36" s="89"/>
      <c r="AT36" s="37"/>
      <c r="AU36" s="38"/>
      <c r="AV36" s="89"/>
      <c r="AW36" s="37"/>
      <c r="AX36" s="38"/>
      <c r="AY36" s="89"/>
      <c r="AZ36" s="37"/>
      <c r="BA36" s="38"/>
      <c r="BB36" s="89"/>
      <c r="BC36" s="37"/>
      <c r="BD36" s="38"/>
      <c r="BE36" s="89"/>
      <c r="BF36" s="37"/>
      <c r="BG36" s="38"/>
      <c r="BH36" s="89"/>
      <c r="BI36" s="37"/>
      <c r="BJ36" s="38"/>
      <c r="BK36" s="89"/>
      <c r="BL36" s="37"/>
      <c r="BM36" s="38"/>
      <c r="BN36" s="89"/>
      <c r="BO36" s="37"/>
      <c r="BP36" s="38"/>
      <c r="BQ36" s="89"/>
      <c r="BR36" s="37"/>
      <c r="BS36" s="38"/>
      <c r="BT36" s="89"/>
      <c r="BU36" s="37"/>
      <c r="BV36" s="38"/>
      <c r="BW36" s="89"/>
      <c r="BX36" s="37"/>
      <c r="BY36" s="38"/>
      <c r="BZ36" s="89"/>
      <c r="CA36" s="37"/>
      <c r="CB36" s="38"/>
      <c r="CC36" s="89"/>
      <c r="CD36" s="37"/>
      <c r="CE36" s="38"/>
      <c r="CF36" s="89"/>
      <c r="CG36" s="37"/>
      <c r="CH36" s="38"/>
      <c r="CI36" s="89"/>
      <c r="CJ36" s="37"/>
      <c r="CK36" s="38"/>
      <c r="CL36" s="89"/>
      <c r="CM36" s="37"/>
      <c r="CN36" s="38"/>
      <c r="CO36" s="89"/>
      <c r="CP36" s="37"/>
      <c r="CQ36" s="38"/>
      <c r="CR36" s="89"/>
      <c r="CS36" s="37"/>
      <c r="CT36" s="38"/>
      <c r="CU36" s="89"/>
      <c r="CV36" s="37"/>
      <c r="CW36" s="38"/>
      <c r="CX36" s="89"/>
      <c r="CY36" s="37"/>
      <c r="CZ36" s="38"/>
      <c r="DA36" s="89"/>
      <c r="DB36" s="37"/>
      <c r="DC36" s="38"/>
      <c r="DD36" s="89"/>
      <c r="DE36" s="37"/>
      <c r="DF36" s="38"/>
      <c r="DG36" s="89"/>
      <c r="DH36" s="37"/>
      <c r="DI36" s="38"/>
      <c r="DJ36" s="89"/>
      <c r="DK36" s="37"/>
      <c r="DL36" s="38"/>
      <c r="DM36" s="89"/>
      <c r="DN36" s="37"/>
      <c r="DO36" s="38"/>
      <c r="DP36" s="89"/>
      <c r="DQ36" s="37"/>
      <c r="DR36" s="38"/>
      <c r="DS36" s="89"/>
      <c r="DT36" s="37"/>
      <c r="DU36" s="38"/>
      <c r="DV36" s="89"/>
      <c r="DW36" s="37"/>
      <c r="DX36" s="38"/>
      <c r="DY36" s="89"/>
      <c r="DZ36" s="37"/>
      <c r="EA36" s="38"/>
      <c r="EB36" s="89"/>
      <c r="EC36" s="37"/>
      <c r="ED36" s="38"/>
      <c r="EE36" s="89"/>
      <c r="EF36" s="37"/>
      <c r="EG36" s="38"/>
      <c r="EH36" s="89"/>
      <c r="EI36" s="37"/>
      <c r="EJ36" s="38"/>
      <c r="EK36" s="89"/>
      <c r="EL36" s="37"/>
      <c r="EM36" s="38"/>
      <c r="EN36" s="89"/>
      <c r="EO36" s="37"/>
      <c r="EP36" s="38"/>
      <c r="EQ36" s="89"/>
      <c r="ER36" s="37"/>
      <c r="ES36" s="38"/>
      <c r="ET36" s="89"/>
      <c r="EU36" s="37"/>
      <c r="EV36" s="38"/>
      <c r="EW36" s="89"/>
      <c r="EX36" s="37"/>
      <c r="EY36" s="38"/>
      <c r="EZ36" s="89"/>
      <c r="FA36" s="37"/>
      <c r="FB36" s="38"/>
      <c r="FC36" s="89"/>
      <c r="FD36" s="37"/>
      <c r="FE36" s="38"/>
      <c r="FF36" s="89"/>
      <c r="FG36" s="37"/>
      <c r="FH36" s="38"/>
      <c r="FI36" s="89"/>
      <c r="FJ36" s="37"/>
      <c r="FK36" s="38"/>
      <c r="FL36" s="89"/>
      <c r="FM36" s="37"/>
      <c r="FN36" s="38"/>
    </row>
    <row r="37" spans="1:170" ht="13.5" customHeight="1">
      <c r="A37" s="32" t="s">
        <v>1395</v>
      </c>
      <c r="B37" s="14" t="str">
        <f>VLOOKUP(A37,info_parties!A$2:Z$200,5,FALSE)</f>
        <v>Minyuren (incl. VP, NFP, DPJ, SP, FF &amp; DRP) (Minshu Yuai Taiyo Kokumin Rengo, Minyuren)</v>
      </c>
      <c r="C37" s="89"/>
      <c r="D37" s="37"/>
      <c r="E37" s="38"/>
      <c r="F37" s="89"/>
      <c r="G37" s="37"/>
      <c r="H37" s="38"/>
      <c r="I37" s="89"/>
      <c r="J37" s="37"/>
      <c r="K37" s="38"/>
      <c r="L37" s="89"/>
      <c r="M37" s="37"/>
      <c r="N37" s="38"/>
      <c r="O37" s="89"/>
      <c r="P37" s="37"/>
      <c r="Q37" s="38"/>
      <c r="R37" s="89"/>
      <c r="S37" s="37"/>
      <c r="T37" s="38"/>
      <c r="U37" s="89"/>
      <c r="V37" s="37"/>
      <c r="W37" s="38"/>
      <c r="X37" s="89"/>
      <c r="Y37" s="37">
        <v>97</v>
      </c>
      <c r="Z37" s="38"/>
      <c r="AA37" s="89"/>
      <c r="AB37" s="37"/>
      <c r="AC37" s="38"/>
      <c r="AD37" s="89"/>
      <c r="AE37" s="37"/>
      <c r="AF37" s="38"/>
      <c r="AG37" s="89"/>
      <c r="AH37" s="37"/>
      <c r="AI37" s="38"/>
      <c r="AJ37" s="89"/>
      <c r="AK37" s="37"/>
      <c r="AL37" s="38"/>
      <c r="AM37" s="89"/>
      <c r="AN37" s="37"/>
      <c r="AO37" s="38"/>
      <c r="AP37" s="89"/>
      <c r="AQ37" s="37"/>
      <c r="AR37" s="38"/>
      <c r="AS37" s="89"/>
      <c r="AT37" s="37"/>
      <c r="AU37" s="38"/>
      <c r="AV37" s="89"/>
      <c r="AW37" s="37"/>
      <c r="AX37" s="38"/>
      <c r="AY37" s="89"/>
      <c r="AZ37" s="37"/>
      <c r="BA37" s="38"/>
      <c r="BB37" s="89"/>
      <c r="BC37" s="37"/>
      <c r="BD37" s="38"/>
      <c r="BE37" s="89"/>
      <c r="BF37" s="37"/>
      <c r="BG37" s="38"/>
      <c r="BH37" s="89"/>
      <c r="BI37" s="37"/>
      <c r="BJ37" s="38"/>
      <c r="BK37" s="89"/>
      <c r="BL37" s="37"/>
      <c r="BM37" s="38"/>
      <c r="BN37" s="89"/>
      <c r="BO37" s="37"/>
      <c r="BP37" s="38"/>
      <c r="BQ37" s="89"/>
      <c r="BR37" s="37"/>
      <c r="BS37" s="38"/>
      <c r="BT37" s="89"/>
      <c r="BU37" s="37"/>
      <c r="BV37" s="38"/>
      <c r="BW37" s="89"/>
      <c r="BX37" s="37"/>
      <c r="BY37" s="38"/>
      <c r="BZ37" s="89"/>
      <c r="CA37" s="37"/>
      <c r="CB37" s="38"/>
      <c r="CC37" s="89"/>
      <c r="CD37" s="37"/>
      <c r="CE37" s="38"/>
      <c r="CF37" s="89"/>
      <c r="CG37" s="37"/>
      <c r="CH37" s="38"/>
      <c r="CI37" s="89"/>
      <c r="CJ37" s="37"/>
      <c r="CK37" s="38"/>
      <c r="CL37" s="89"/>
      <c r="CM37" s="37"/>
      <c r="CN37" s="38"/>
      <c r="CO37" s="89"/>
      <c r="CP37" s="37"/>
      <c r="CQ37" s="38"/>
      <c r="CR37" s="89"/>
      <c r="CS37" s="37"/>
      <c r="CT37" s="38"/>
      <c r="CU37" s="89"/>
      <c r="CV37" s="37"/>
      <c r="CW37" s="38"/>
      <c r="CX37" s="89"/>
      <c r="CY37" s="37"/>
      <c r="CZ37" s="38"/>
      <c r="DA37" s="89"/>
      <c r="DB37" s="37"/>
      <c r="DC37" s="38"/>
      <c r="DD37" s="89"/>
      <c r="DE37" s="37"/>
      <c r="DF37" s="38"/>
      <c r="DG37" s="89"/>
      <c r="DH37" s="37"/>
      <c r="DI37" s="38"/>
      <c r="DJ37" s="89"/>
      <c r="DK37" s="37"/>
      <c r="DL37" s="38"/>
      <c r="DM37" s="89"/>
      <c r="DN37" s="37"/>
      <c r="DO37" s="38"/>
      <c r="DP37" s="89"/>
      <c r="DQ37" s="37"/>
      <c r="DR37" s="38"/>
      <c r="DS37" s="89"/>
      <c r="DT37" s="37"/>
      <c r="DU37" s="38"/>
      <c r="DV37" s="89"/>
      <c r="DW37" s="37"/>
      <c r="DX37" s="38"/>
      <c r="DY37" s="89"/>
      <c r="DZ37" s="37"/>
      <c r="EA37" s="38"/>
      <c r="EB37" s="89"/>
      <c r="EC37" s="37"/>
      <c r="ED37" s="38"/>
      <c r="EE37" s="89"/>
      <c r="EF37" s="37"/>
      <c r="EG37" s="38"/>
      <c r="EH37" s="89"/>
      <c r="EI37" s="37"/>
      <c r="EJ37" s="38"/>
      <c r="EK37" s="89"/>
      <c r="EL37" s="37"/>
      <c r="EM37" s="38"/>
      <c r="EN37" s="89"/>
      <c r="EO37" s="37"/>
      <c r="EP37" s="38"/>
      <c r="EQ37" s="89"/>
      <c r="ER37" s="37"/>
      <c r="ES37" s="38"/>
      <c r="ET37" s="89"/>
      <c r="EU37" s="37"/>
      <c r="EV37" s="38"/>
      <c r="EW37" s="89"/>
      <c r="EX37" s="37"/>
      <c r="EY37" s="38"/>
      <c r="EZ37" s="89"/>
      <c r="FA37" s="37"/>
      <c r="FB37" s="38"/>
      <c r="FC37" s="89"/>
      <c r="FD37" s="37"/>
      <c r="FE37" s="38"/>
      <c r="FF37" s="89"/>
      <c r="FG37" s="37"/>
      <c r="FH37" s="38"/>
      <c r="FI37" s="89"/>
      <c r="FJ37" s="37"/>
      <c r="FK37" s="38"/>
      <c r="FL37" s="89"/>
      <c r="FM37" s="37"/>
      <c r="FN37" s="38"/>
    </row>
    <row r="38" spans="1:170" ht="13.5" customHeight="1">
      <c r="A38" s="32" t="s">
        <v>1388</v>
      </c>
      <c r="B38" s="14" t="str">
        <f>VLOOKUP(A38,info_parties!A$2:Z$200,5,FALSE)</f>
        <v>Friendship Group (Yuai, FG)</v>
      </c>
      <c r="C38" s="89"/>
      <c r="D38" s="37"/>
      <c r="E38" s="38"/>
      <c r="F38" s="89"/>
      <c r="G38" s="37"/>
      <c r="H38" s="38"/>
      <c r="I38" s="89"/>
      <c r="J38" s="37"/>
      <c r="K38" s="38"/>
      <c r="L38" s="89"/>
      <c r="M38" s="37"/>
      <c r="N38" s="38"/>
      <c r="O38" s="89"/>
      <c r="P38" s="37"/>
      <c r="Q38" s="38"/>
      <c r="R38" s="89"/>
      <c r="S38" s="37"/>
      <c r="T38" s="38"/>
      <c r="U38" s="89"/>
      <c r="V38" s="37"/>
      <c r="W38" s="38"/>
      <c r="X38" s="89"/>
      <c r="Y38" s="37">
        <v>14</v>
      </c>
      <c r="Z38" s="38"/>
      <c r="AA38" s="89"/>
      <c r="AB38" s="37"/>
      <c r="AC38" s="38"/>
      <c r="AD38" s="89"/>
      <c r="AE38" s="37"/>
      <c r="AF38" s="38"/>
      <c r="AG38" s="89"/>
      <c r="AH38" s="37"/>
      <c r="AI38" s="38"/>
      <c r="AJ38" s="89"/>
      <c r="AK38" s="37"/>
      <c r="AL38" s="38"/>
      <c r="AM38" s="89"/>
      <c r="AN38" s="37"/>
      <c r="AO38" s="38"/>
      <c r="AP38" s="89"/>
      <c r="AQ38" s="37"/>
      <c r="AR38" s="38"/>
      <c r="AS38" s="89"/>
      <c r="AT38" s="37"/>
      <c r="AU38" s="38"/>
      <c r="AV38" s="89"/>
      <c r="AW38" s="37"/>
      <c r="AX38" s="38"/>
      <c r="AY38" s="89"/>
      <c r="AZ38" s="37"/>
      <c r="BA38" s="38"/>
      <c r="BB38" s="89"/>
      <c r="BC38" s="37"/>
      <c r="BD38" s="38"/>
      <c r="BE38" s="89"/>
      <c r="BF38" s="37"/>
      <c r="BG38" s="38"/>
      <c r="BH38" s="89"/>
      <c r="BI38" s="37"/>
      <c r="BJ38" s="38"/>
      <c r="BK38" s="89"/>
      <c r="BL38" s="37"/>
      <c r="BM38" s="38"/>
      <c r="BN38" s="89"/>
      <c r="BO38" s="37"/>
      <c r="BP38" s="38"/>
      <c r="BQ38" s="89"/>
      <c r="BR38" s="37"/>
      <c r="BS38" s="38"/>
      <c r="BT38" s="89"/>
      <c r="BU38" s="37"/>
      <c r="BV38" s="38"/>
      <c r="BW38" s="89"/>
      <c r="BX38" s="37"/>
      <c r="BY38" s="38"/>
      <c r="BZ38" s="89"/>
      <c r="CA38" s="37"/>
      <c r="CB38" s="38"/>
      <c r="CC38" s="89"/>
      <c r="CD38" s="37"/>
      <c r="CE38" s="38"/>
      <c r="CF38" s="89"/>
      <c r="CG38" s="37"/>
      <c r="CH38" s="38"/>
      <c r="CI38" s="89"/>
      <c r="CJ38" s="37"/>
      <c r="CK38" s="38"/>
      <c r="CL38" s="89"/>
      <c r="CM38" s="37"/>
      <c r="CN38" s="38"/>
      <c r="CO38" s="89"/>
      <c r="CP38" s="37"/>
      <c r="CQ38" s="38"/>
      <c r="CR38" s="89"/>
      <c r="CS38" s="37"/>
      <c r="CT38" s="38"/>
      <c r="CU38" s="89"/>
      <c r="CV38" s="37"/>
      <c r="CW38" s="38"/>
      <c r="CX38" s="89"/>
      <c r="CY38" s="37"/>
      <c r="CZ38" s="38"/>
      <c r="DA38" s="89"/>
      <c r="DB38" s="37"/>
      <c r="DC38" s="38"/>
      <c r="DD38" s="89"/>
      <c r="DE38" s="37"/>
      <c r="DF38" s="38"/>
      <c r="DG38" s="89"/>
      <c r="DH38" s="37"/>
      <c r="DI38" s="38"/>
      <c r="DJ38" s="89"/>
      <c r="DK38" s="37"/>
      <c r="DL38" s="38"/>
      <c r="DM38" s="89"/>
      <c r="DN38" s="37"/>
      <c r="DO38" s="38"/>
      <c r="DP38" s="89"/>
      <c r="DQ38" s="37"/>
      <c r="DR38" s="38"/>
      <c r="DS38" s="89"/>
      <c r="DT38" s="37"/>
      <c r="DU38" s="38"/>
      <c r="DV38" s="89"/>
      <c r="DW38" s="37"/>
      <c r="DX38" s="38"/>
      <c r="DY38" s="89"/>
      <c r="DZ38" s="37"/>
      <c r="EA38" s="38"/>
      <c r="EB38" s="89"/>
      <c r="EC38" s="37"/>
      <c r="ED38" s="38"/>
      <c r="EE38" s="89"/>
      <c r="EF38" s="37"/>
      <c r="EG38" s="38"/>
      <c r="EH38" s="89"/>
      <c r="EI38" s="37"/>
      <c r="EJ38" s="38"/>
      <c r="EK38" s="89"/>
      <c r="EL38" s="37"/>
      <c r="EM38" s="38"/>
      <c r="EN38" s="89"/>
      <c r="EO38" s="37"/>
      <c r="EP38" s="38"/>
      <c r="EQ38" s="89"/>
      <c r="ER38" s="37"/>
      <c r="ES38" s="38"/>
      <c r="ET38" s="89"/>
      <c r="EU38" s="37"/>
      <c r="EV38" s="38"/>
      <c r="EW38" s="89"/>
      <c r="EX38" s="37"/>
      <c r="EY38" s="38"/>
      <c r="EZ38" s="89"/>
      <c r="FA38" s="37"/>
      <c r="FB38" s="38"/>
      <c r="FC38" s="89"/>
      <c r="FD38" s="37"/>
      <c r="FE38" s="38"/>
      <c r="FF38" s="89"/>
      <c r="FG38" s="37"/>
      <c r="FH38" s="38"/>
      <c r="FI38" s="89"/>
      <c r="FJ38" s="37"/>
      <c r="FK38" s="38"/>
      <c r="FL38" s="89"/>
      <c r="FM38" s="37"/>
      <c r="FN38" s="38"/>
    </row>
    <row r="39" spans="1:170" ht="13.5" customHeight="1">
      <c r="A39" s="32" t="s">
        <v>1387</v>
      </c>
      <c r="B39" s="14" t="str">
        <f>VLOOKUP(A39,info_parties!A$2:Z$200,5,FALSE)</f>
        <v>Voice of People (Kokumin no Koe, VP)</v>
      </c>
      <c r="C39" s="89"/>
      <c r="D39" s="37"/>
      <c r="E39" s="38"/>
      <c r="F39" s="89"/>
      <c r="G39" s="37"/>
      <c r="H39" s="38"/>
      <c r="I39" s="89"/>
      <c r="J39" s="37"/>
      <c r="K39" s="38"/>
      <c r="L39" s="89"/>
      <c r="M39" s="37"/>
      <c r="N39" s="38"/>
      <c r="O39" s="89"/>
      <c r="P39" s="37"/>
      <c r="Q39" s="38"/>
      <c r="R39" s="89"/>
      <c r="S39" s="37"/>
      <c r="T39" s="38"/>
      <c r="U39" s="89"/>
      <c r="V39" s="37"/>
      <c r="W39" s="38"/>
      <c r="X39" s="89"/>
      <c r="Y39" s="37">
        <v>15</v>
      </c>
      <c r="Z39" s="38"/>
      <c r="AA39" s="89"/>
      <c r="AB39" s="37"/>
      <c r="AC39" s="38"/>
      <c r="AD39" s="89"/>
      <c r="AE39" s="37"/>
      <c r="AF39" s="38"/>
      <c r="AG39" s="89"/>
      <c r="AH39" s="37"/>
      <c r="AI39" s="38"/>
      <c r="AJ39" s="89"/>
      <c r="AK39" s="37"/>
      <c r="AL39" s="38"/>
      <c r="AM39" s="89"/>
      <c r="AN39" s="37"/>
      <c r="AO39" s="38"/>
      <c r="AP39" s="89"/>
      <c r="AQ39" s="37"/>
      <c r="AR39" s="38"/>
      <c r="AS39" s="89"/>
      <c r="AT39" s="37"/>
      <c r="AU39" s="38"/>
      <c r="AV39" s="89"/>
      <c r="AW39" s="37"/>
      <c r="AX39" s="38"/>
      <c r="AY39" s="89"/>
      <c r="AZ39" s="37"/>
      <c r="BA39" s="38"/>
      <c r="BB39" s="89"/>
      <c r="BC39" s="37"/>
      <c r="BD39" s="38"/>
      <c r="BE39" s="89"/>
      <c r="BF39" s="37"/>
      <c r="BG39" s="38"/>
      <c r="BH39" s="89"/>
      <c r="BI39" s="37"/>
      <c r="BJ39" s="38"/>
      <c r="BK39" s="89"/>
      <c r="BL39" s="37"/>
      <c r="BM39" s="38"/>
      <c r="BN39" s="89"/>
      <c r="BO39" s="37"/>
      <c r="BP39" s="38"/>
      <c r="BQ39" s="89"/>
      <c r="BR39" s="37"/>
      <c r="BS39" s="38"/>
      <c r="BT39" s="89"/>
      <c r="BU39" s="37"/>
      <c r="BV39" s="38"/>
      <c r="BW39" s="89"/>
      <c r="BX39" s="37"/>
      <c r="BY39" s="38"/>
      <c r="BZ39" s="89"/>
      <c r="CA39" s="37"/>
      <c r="CB39" s="38"/>
      <c r="CC39" s="89"/>
      <c r="CD39" s="37"/>
      <c r="CE39" s="38"/>
      <c r="CF39" s="89"/>
      <c r="CG39" s="37"/>
      <c r="CH39" s="38"/>
      <c r="CI39" s="89"/>
      <c r="CJ39" s="37"/>
      <c r="CK39" s="38"/>
      <c r="CL39" s="89"/>
      <c r="CM39" s="37"/>
      <c r="CN39" s="38"/>
      <c r="CO39" s="89"/>
      <c r="CP39" s="37"/>
      <c r="CQ39" s="38"/>
      <c r="CR39" s="89"/>
      <c r="CS39" s="37"/>
      <c r="CT39" s="38"/>
      <c r="CU39" s="89"/>
      <c r="CV39" s="37"/>
      <c r="CW39" s="38"/>
      <c r="CX39" s="89"/>
      <c r="CY39" s="37"/>
      <c r="CZ39" s="38"/>
      <c r="DA39" s="89"/>
      <c r="DB39" s="37"/>
      <c r="DC39" s="38"/>
      <c r="DD39" s="89"/>
      <c r="DE39" s="37"/>
      <c r="DF39" s="38"/>
      <c r="DG39" s="89"/>
      <c r="DH39" s="37"/>
      <c r="DI39" s="38"/>
      <c r="DJ39" s="89"/>
      <c r="DK39" s="37"/>
      <c r="DL39" s="38"/>
      <c r="DM39" s="89"/>
      <c r="DN39" s="37"/>
      <c r="DO39" s="38"/>
      <c r="DP39" s="89"/>
      <c r="DQ39" s="37"/>
      <c r="DR39" s="38"/>
      <c r="DS39" s="89"/>
      <c r="DT39" s="37"/>
      <c r="DU39" s="38"/>
      <c r="DV39" s="89"/>
      <c r="DW39" s="37"/>
      <c r="DX39" s="38"/>
      <c r="DY39" s="89"/>
      <c r="DZ39" s="37"/>
      <c r="EA39" s="38"/>
      <c r="EB39" s="89"/>
      <c r="EC39" s="37"/>
      <c r="ED39" s="38"/>
      <c r="EE39" s="89"/>
      <c r="EF39" s="37"/>
      <c r="EG39" s="38"/>
      <c r="EH39" s="89"/>
      <c r="EI39" s="37"/>
      <c r="EJ39" s="38"/>
      <c r="EK39" s="89"/>
      <c r="EL39" s="37"/>
      <c r="EM39" s="38"/>
      <c r="EN39" s="89"/>
      <c r="EO39" s="37"/>
      <c r="EP39" s="38"/>
      <c r="EQ39" s="89"/>
      <c r="ER39" s="37"/>
      <c r="ES39" s="38"/>
      <c r="ET39" s="89"/>
      <c r="EU39" s="37"/>
      <c r="EV39" s="38"/>
      <c r="EW39" s="89"/>
      <c r="EX39" s="37"/>
      <c r="EY39" s="38"/>
      <c r="EZ39" s="89"/>
      <c r="FA39" s="37"/>
      <c r="FB39" s="38"/>
      <c r="FC39" s="89"/>
      <c r="FD39" s="37"/>
      <c r="FE39" s="38"/>
      <c r="FF39" s="89"/>
      <c r="FG39" s="37"/>
      <c r="FH39" s="38"/>
      <c r="FI39" s="89"/>
      <c r="FJ39" s="37"/>
      <c r="FK39" s="38"/>
      <c r="FL39" s="89"/>
      <c r="FM39" s="37"/>
      <c r="FN39" s="38"/>
    </row>
    <row r="40" spans="1:170" ht="13.5" customHeight="1">
      <c r="A40" s="32" t="s">
        <v>1386</v>
      </c>
      <c r="B40" s="14" t="str">
        <f>VLOOKUP(A40,info_parties!A$2:Z$200,5,FALSE)</f>
        <v>From Five (Furomu Faibu, FF)</v>
      </c>
      <c r="C40" s="89"/>
      <c r="D40" s="37"/>
      <c r="E40" s="38"/>
      <c r="F40" s="89"/>
      <c r="G40" s="37"/>
      <c r="H40" s="38"/>
      <c r="I40" s="89"/>
      <c r="J40" s="37"/>
      <c r="K40" s="38"/>
      <c r="L40" s="89"/>
      <c r="M40" s="37"/>
      <c r="N40" s="38"/>
      <c r="O40" s="89"/>
      <c r="P40" s="37"/>
      <c r="Q40" s="38"/>
      <c r="R40" s="89"/>
      <c r="S40" s="37"/>
      <c r="T40" s="38"/>
      <c r="U40" s="89"/>
      <c r="V40" s="37"/>
      <c r="W40" s="38"/>
      <c r="X40" s="89"/>
      <c r="Y40" s="37">
        <v>3</v>
      </c>
      <c r="Z40" s="38"/>
      <c r="AA40" s="89"/>
      <c r="AB40" s="37"/>
      <c r="AC40" s="38"/>
      <c r="AD40" s="89"/>
      <c r="AE40" s="37"/>
      <c r="AF40" s="38"/>
      <c r="AG40" s="89"/>
      <c r="AH40" s="37"/>
      <c r="AI40" s="38"/>
      <c r="AJ40" s="89"/>
      <c r="AK40" s="37"/>
      <c r="AL40" s="38"/>
      <c r="AM40" s="89"/>
      <c r="AN40" s="37"/>
      <c r="AO40" s="38"/>
      <c r="AP40" s="89"/>
      <c r="AQ40" s="37"/>
      <c r="AR40" s="38"/>
      <c r="AS40" s="89"/>
      <c r="AT40" s="37"/>
      <c r="AU40" s="38"/>
      <c r="AV40" s="89"/>
      <c r="AW40" s="37"/>
      <c r="AX40" s="38"/>
      <c r="AY40" s="89"/>
      <c r="AZ40" s="37"/>
      <c r="BA40" s="38"/>
      <c r="BB40" s="89"/>
      <c r="BC40" s="37"/>
      <c r="BD40" s="38"/>
      <c r="BE40" s="89"/>
      <c r="BF40" s="37"/>
      <c r="BG40" s="38"/>
      <c r="BH40" s="89"/>
      <c r="BI40" s="37"/>
      <c r="BJ40" s="38"/>
      <c r="BK40" s="89"/>
      <c r="BL40" s="37"/>
      <c r="BM40" s="38"/>
      <c r="BN40" s="89"/>
      <c r="BO40" s="37"/>
      <c r="BP40" s="38"/>
      <c r="BQ40" s="89"/>
      <c r="BR40" s="37"/>
      <c r="BS40" s="38"/>
      <c r="BT40" s="89"/>
      <c r="BU40" s="37"/>
      <c r="BV40" s="38"/>
      <c r="BW40" s="89"/>
      <c r="BX40" s="37"/>
      <c r="BY40" s="38"/>
      <c r="BZ40" s="89"/>
      <c r="CA40" s="37"/>
      <c r="CB40" s="38"/>
      <c r="CC40" s="89"/>
      <c r="CD40" s="37"/>
      <c r="CE40" s="38"/>
      <c r="CF40" s="89"/>
      <c r="CG40" s="37"/>
      <c r="CH40" s="38"/>
      <c r="CI40" s="89"/>
      <c r="CJ40" s="37"/>
      <c r="CK40" s="38"/>
      <c r="CL40" s="89"/>
      <c r="CM40" s="37"/>
      <c r="CN40" s="38"/>
      <c r="CO40" s="89"/>
      <c r="CP40" s="37"/>
      <c r="CQ40" s="38"/>
      <c r="CR40" s="89"/>
      <c r="CS40" s="37"/>
      <c r="CT40" s="38"/>
      <c r="CU40" s="89"/>
      <c r="CV40" s="37"/>
      <c r="CW40" s="38"/>
      <c r="CX40" s="89"/>
      <c r="CY40" s="37"/>
      <c r="CZ40" s="38"/>
      <c r="DA40" s="89"/>
      <c r="DB40" s="37"/>
      <c r="DC40" s="38"/>
      <c r="DD40" s="89"/>
      <c r="DE40" s="37"/>
      <c r="DF40" s="38"/>
      <c r="DG40" s="89"/>
      <c r="DH40" s="37"/>
      <c r="DI40" s="38"/>
      <c r="DJ40" s="89"/>
      <c r="DK40" s="37"/>
      <c r="DL40" s="38"/>
      <c r="DM40" s="89"/>
      <c r="DN40" s="37"/>
      <c r="DO40" s="38"/>
      <c r="DP40" s="89"/>
      <c r="DQ40" s="37"/>
      <c r="DR40" s="38"/>
      <c r="DS40" s="89"/>
      <c r="DT40" s="37"/>
      <c r="DU40" s="38"/>
      <c r="DV40" s="89"/>
      <c r="DW40" s="37"/>
      <c r="DX40" s="38"/>
      <c r="DY40" s="89"/>
      <c r="DZ40" s="37"/>
      <c r="EA40" s="38"/>
      <c r="EB40" s="89"/>
      <c r="EC40" s="37"/>
      <c r="ED40" s="38"/>
      <c r="EE40" s="89"/>
      <c r="EF40" s="37"/>
      <c r="EG40" s="38"/>
      <c r="EH40" s="89"/>
      <c r="EI40" s="37"/>
      <c r="EJ40" s="38"/>
      <c r="EK40" s="89"/>
      <c r="EL40" s="37"/>
      <c r="EM40" s="38"/>
      <c r="EN40" s="89"/>
      <c r="EO40" s="37"/>
      <c r="EP40" s="38"/>
      <c r="EQ40" s="89"/>
      <c r="ER40" s="37"/>
      <c r="ES40" s="38"/>
      <c r="ET40" s="89"/>
      <c r="EU40" s="37"/>
      <c r="EV40" s="38"/>
      <c r="EW40" s="89"/>
      <c r="EX40" s="37"/>
      <c r="EY40" s="38"/>
      <c r="EZ40" s="89"/>
      <c r="FA40" s="37"/>
      <c r="FB40" s="38"/>
      <c r="FC40" s="89"/>
      <c r="FD40" s="37"/>
      <c r="FE40" s="38"/>
      <c r="FF40" s="89"/>
      <c r="FG40" s="37"/>
      <c r="FH40" s="38"/>
      <c r="FI40" s="89"/>
      <c r="FJ40" s="37"/>
      <c r="FK40" s="38"/>
      <c r="FL40" s="89"/>
      <c r="FM40" s="37"/>
      <c r="FN40" s="38"/>
    </row>
    <row r="41" spans="1:170" ht="13.5" customHeight="1">
      <c r="A41" s="32" t="s">
        <v>1385</v>
      </c>
      <c r="B41" s="14" t="str">
        <f>VLOOKUP(A41,info_parties!A$2:Z$200,5,FALSE)</f>
        <v>Peace and Reform (Heiwa-Kaikaku, PR)</v>
      </c>
      <c r="C41" s="89"/>
      <c r="D41" s="37"/>
      <c r="E41" s="38"/>
      <c r="F41" s="89"/>
      <c r="G41" s="37"/>
      <c r="H41" s="38"/>
      <c r="I41" s="89"/>
      <c r="J41" s="37"/>
      <c r="K41" s="38"/>
      <c r="L41" s="89"/>
      <c r="M41" s="37"/>
      <c r="N41" s="38"/>
      <c r="O41" s="89"/>
      <c r="P41" s="37"/>
      <c r="Q41" s="38"/>
      <c r="R41" s="89"/>
      <c r="S41" s="37"/>
      <c r="T41" s="38"/>
      <c r="U41" s="89"/>
      <c r="V41" s="37"/>
      <c r="W41" s="38"/>
      <c r="X41" s="89"/>
      <c r="Y41" s="37">
        <v>46</v>
      </c>
      <c r="Z41" s="38"/>
      <c r="AA41" s="89"/>
      <c r="AB41" s="37">
        <v>47</v>
      </c>
      <c r="AC41" s="38"/>
      <c r="AD41" s="89"/>
      <c r="AE41" s="37"/>
      <c r="AF41" s="38"/>
      <c r="AG41" s="89"/>
      <c r="AH41" s="37"/>
      <c r="AI41" s="38"/>
      <c r="AJ41" s="89"/>
      <c r="AK41" s="37"/>
      <c r="AL41" s="38"/>
      <c r="AM41" s="89"/>
      <c r="AN41" s="37"/>
      <c r="AO41" s="38"/>
      <c r="AP41" s="89"/>
      <c r="AQ41" s="37"/>
      <c r="AR41" s="38"/>
      <c r="AS41" s="89"/>
      <c r="AT41" s="37"/>
      <c r="AU41" s="38"/>
      <c r="AV41" s="89"/>
      <c r="AW41" s="37"/>
      <c r="AX41" s="38"/>
      <c r="AY41" s="89"/>
      <c r="AZ41" s="37"/>
      <c r="BA41" s="38"/>
      <c r="BB41" s="89"/>
      <c r="BC41" s="37"/>
      <c r="BD41" s="38"/>
      <c r="BE41" s="89"/>
      <c r="BF41" s="37"/>
      <c r="BG41" s="38"/>
      <c r="BH41" s="89"/>
      <c r="BI41" s="37"/>
      <c r="BJ41" s="38"/>
      <c r="BK41" s="89"/>
      <c r="BL41" s="37"/>
      <c r="BM41" s="38"/>
      <c r="BN41" s="89"/>
      <c r="BO41" s="37"/>
      <c r="BP41" s="38"/>
      <c r="BQ41" s="89"/>
      <c r="BR41" s="37"/>
      <c r="BS41" s="38"/>
      <c r="BT41" s="89"/>
      <c r="BU41" s="37"/>
      <c r="BV41" s="38"/>
      <c r="BW41" s="89"/>
      <c r="BX41" s="37"/>
      <c r="BY41" s="38"/>
      <c r="BZ41" s="89"/>
      <c r="CA41" s="37"/>
      <c r="CB41" s="38"/>
      <c r="CC41" s="89"/>
      <c r="CD41" s="37"/>
      <c r="CE41" s="38"/>
      <c r="CF41" s="89"/>
      <c r="CG41" s="37"/>
      <c r="CH41" s="38"/>
      <c r="CI41" s="89"/>
      <c r="CJ41" s="37"/>
      <c r="CK41" s="38"/>
      <c r="CL41" s="89"/>
      <c r="CM41" s="37"/>
      <c r="CN41" s="38"/>
      <c r="CO41" s="89"/>
      <c r="CP41" s="37"/>
      <c r="CQ41" s="38"/>
      <c r="CR41" s="89"/>
      <c r="CS41" s="37"/>
      <c r="CT41" s="38"/>
      <c r="CU41" s="89"/>
      <c r="CV41" s="37"/>
      <c r="CW41" s="38"/>
      <c r="CX41" s="89"/>
      <c r="CY41" s="37"/>
      <c r="CZ41" s="38"/>
      <c r="DA41" s="89"/>
      <c r="DB41" s="37"/>
      <c r="DC41" s="38"/>
      <c r="DD41" s="89"/>
      <c r="DE41" s="37"/>
      <c r="DF41" s="38"/>
      <c r="DG41" s="89"/>
      <c r="DH41" s="37"/>
      <c r="DI41" s="38"/>
      <c r="DJ41" s="89"/>
      <c r="DK41" s="37"/>
      <c r="DL41" s="38"/>
      <c r="DM41" s="89"/>
      <c r="DN41" s="37"/>
      <c r="DO41" s="38"/>
      <c r="DP41" s="89"/>
      <c r="DQ41" s="37"/>
      <c r="DR41" s="38"/>
      <c r="DS41" s="89"/>
      <c r="DT41" s="37"/>
      <c r="DU41" s="38"/>
      <c r="DV41" s="89"/>
      <c r="DW41" s="37"/>
      <c r="DX41" s="38"/>
      <c r="DY41" s="89"/>
      <c r="DZ41" s="37"/>
      <c r="EA41" s="38"/>
      <c r="EB41" s="89"/>
      <c r="EC41" s="37"/>
      <c r="ED41" s="38"/>
      <c r="EE41" s="89"/>
      <c r="EF41" s="37"/>
      <c r="EG41" s="38"/>
      <c r="EH41" s="89"/>
      <c r="EI41" s="37"/>
      <c r="EJ41" s="38"/>
      <c r="EK41" s="89"/>
      <c r="EL41" s="37"/>
      <c r="EM41" s="38"/>
      <c r="EN41" s="89"/>
      <c r="EO41" s="37"/>
      <c r="EP41" s="38"/>
      <c r="EQ41" s="89"/>
      <c r="ER41" s="37"/>
      <c r="ES41" s="38"/>
      <c r="ET41" s="89"/>
      <c r="EU41" s="37"/>
      <c r="EV41" s="38"/>
      <c r="EW41" s="89"/>
      <c r="EX41" s="37"/>
      <c r="EY41" s="38"/>
      <c r="EZ41" s="89"/>
      <c r="FA41" s="37"/>
      <c r="FB41" s="38"/>
      <c r="FC41" s="89"/>
      <c r="FD41" s="37"/>
      <c r="FE41" s="38"/>
      <c r="FF41" s="89"/>
      <c r="FG41" s="37"/>
      <c r="FH41" s="38"/>
      <c r="FI41" s="89"/>
      <c r="FJ41" s="37"/>
      <c r="FK41" s="38"/>
      <c r="FL41" s="89"/>
      <c r="FM41" s="37"/>
      <c r="FN41" s="38"/>
    </row>
    <row r="42" spans="1:170" ht="13.5" customHeight="1">
      <c r="A42" s="32" t="s">
        <v>1341</v>
      </c>
      <c r="B42" s="14" t="str">
        <f>VLOOKUP(A42,info_parties!A$2:Z$200,5,FALSE)</f>
        <v>Liberal Party (Jiyūtō, LP)</v>
      </c>
      <c r="C42" s="89"/>
      <c r="D42" s="37"/>
      <c r="E42" s="38"/>
      <c r="F42" s="89"/>
      <c r="G42" s="37"/>
      <c r="H42" s="38"/>
      <c r="I42" s="89"/>
      <c r="J42" s="37"/>
      <c r="K42" s="38"/>
      <c r="L42" s="89"/>
      <c r="M42" s="37"/>
      <c r="N42" s="38"/>
      <c r="O42" s="89"/>
      <c r="P42" s="37"/>
      <c r="Q42" s="38"/>
      <c r="R42" s="89"/>
      <c r="S42" s="37"/>
      <c r="T42" s="38"/>
      <c r="U42" s="89"/>
      <c r="V42" s="37"/>
      <c r="W42" s="38"/>
      <c r="X42" s="89"/>
      <c r="Y42" s="37">
        <v>42</v>
      </c>
      <c r="Z42" s="38"/>
      <c r="AA42" s="89"/>
      <c r="AB42" s="37">
        <v>40</v>
      </c>
      <c r="AC42" s="38"/>
      <c r="AD42" s="89"/>
      <c r="AE42" s="37">
        <v>38</v>
      </c>
      <c r="AF42" s="38"/>
      <c r="AG42" s="89"/>
      <c r="AH42" s="37">
        <v>39</v>
      </c>
      <c r="AI42" s="38"/>
      <c r="AJ42" s="89"/>
      <c r="AK42" s="37"/>
      <c r="AL42" s="38"/>
      <c r="AM42" s="89"/>
      <c r="AN42" s="37">
        <v>19</v>
      </c>
      <c r="AO42" s="38"/>
      <c r="AP42" s="89"/>
      <c r="AQ42" s="37">
        <v>22</v>
      </c>
      <c r="AR42" s="38"/>
      <c r="AS42" s="89"/>
      <c r="AT42" s="37">
        <v>22</v>
      </c>
      <c r="AU42" s="38"/>
      <c r="AV42" s="89"/>
      <c r="AW42" s="37">
        <v>22</v>
      </c>
      <c r="AX42" s="38"/>
      <c r="AY42" s="89"/>
      <c r="AZ42" s="37">
        <v>22</v>
      </c>
      <c r="BA42" s="38"/>
      <c r="BB42" s="89"/>
      <c r="BC42" s="37">
        <v>22</v>
      </c>
      <c r="BD42" s="38"/>
      <c r="BE42" s="89"/>
      <c r="BF42" s="37">
        <v>22</v>
      </c>
      <c r="BG42" s="38"/>
      <c r="BH42" s="89"/>
      <c r="BI42" s="37"/>
      <c r="BJ42" s="38"/>
      <c r="BK42" s="89"/>
      <c r="BL42" s="37"/>
      <c r="BM42" s="38"/>
      <c r="BN42" s="89"/>
      <c r="BO42" s="37"/>
      <c r="BP42" s="38"/>
      <c r="BQ42" s="89"/>
      <c r="BR42" s="37"/>
      <c r="BS42" s="38"/>
      <c r="BT42" s="89"/>
      <c r="BU42" s="37"/>
      <c r="BV42" s="38"/>
      <c r="BW42" s="89"/>
      <c r="BX42" s="37"/>
      <c r="BY42" s="38"/>
      <c r="BZ42" s="89"/>
      <c r="CA42" s="37"/>
      <c r="CB42" s="38"/>
      <c r="CC42" s="89"/>
      <c r="CD42" s="37"/>
      <c r="CE42" s="38"/>
      <c r="CF42" s="89"/>
      <c r="CG42" s="37"/>
      <c r="CH42" s="38"/>
      <c r="CI42" s="89"/>
      <c r="CJ42" s="37"/>
      <c r="CK42" s="38"/>
      <c r="CL42" s="89"/>
      <c r="CM42" s="37"/>
      <c r="CN42" s="38"/>
      <c r="CO42" s="89"/>
      <c r="CP42" s="37"/>
      <c r="CQ42" s="38"/>
      <c r="CR42" s="89"/>
      <c r="CS42" s="37"/>
      <c r="CT42" s="38"/>
      <c r="CU42" s="89"/>
      <c r="CV42" s="37"/>
      <c r="CW42" s="38"/>
      <c r="CX42" s="89"/>
      <c r="CY42" s="37"/>
      <c r="CZ42" s="38"/>
      <c r="DA42" s="89"/>
      <c r="DB42" s="37"/>
      <c r="DC42" s="38"/>
      <c r="DD42" s="89"/>
      <c r="DE42" s="37"/>
      <c r="DF42" s="38"/>
      <c r="DG42" s="89"/>
      <c r="DH42" s="37"/>
      <c r="DI42" s="38"/>
      <c r="DJ42" s="89"/>
      <c r="DK42" s="37"/>
      <c r="DL42" s="38"/>
      <c r="DM42" s="89"/>
      <c r="DN42" s="37"/>
      <c r="DO42" s="38"/>
      <c r="DP42" s="89"/>
      <c r="DQ42" s="37"/>
      <c r="DR42" s="38"/>
      <c r="DS42" s="89"/>
      <c r="DT42" s="37"/>
      <c r="DU42" s="38"/>
      <c r="DV42" s="89"/>
      <c r="DW42" s="37"/>
      <c r="DX42" s="38"/>
      <c r="DY42" s="89"/>
      <c r="DZ42" s="37"/>
      <c r="EA42" s="38"/>
      <c r="EB42" s="89"/>
      <c r="EC42" s="37"/>
      <c r="ED42" s="38"/>
      <c r="EE42" s="89"/>
      <c r="EF42" s="37"/>
      <c r="EG42" s="38"/>
      <c r="EH42" s="89"/>
      <c r="EI42" s="37"/>
      <c r="EJ42" s="38"/>
      <c r="EK42" s="89"/>
      <c r="EL42" s="37"/>
      <c r="EM42" s="38"/>
      <c r="EN42" s="89"/>
      <c r="EO42" s="37"/>
      <c r="EP42" s="38"/>
      <c r="EQ42" s="89"/>
      <c r="ER42" s="37"/>
      <c r="ES42" s="38"/>
      <c r="ET42" s="89"/>
      <c r="EU42" s="37"/>
      <c r="EV42" s="38"/>
      <c r="EW42" s="89"/>
      <c r="EX42" s="37"/>
      <c r="EY42" s="38"/>
      <c r="EZ42" s="89"/>
      <c r="FA42" s="37"/>
      <c r="FB42" s="38"/>
      <c r="FC42" s="89"/>
      <c r="FD42" s="37"/>
      <c r="FE42" s="38"/>
      <c r="FF42" s="89"/>
      <c r="FG42" s="37"/>
      <c r="FH42" s="38"/>
      <c r="FI42" s="89"/>
      <c r="FJ42" s="37"/>
      <c r="FK42" s="38"/>
      <c r="FL42" s="89"/>
      <c r="FM42" s="37"/>
      <c r="FN42" s="38"/>
    </row>
    <row r="43" spans="1:170" ht="13.5" customHeight="1">
      <c r="A43" s="32" t="s">
        <v>1350</v>
      </c>
      <c r="B43" s="14" t="str">
        <f>VLOOKUP(A43,info_parties!A$2:Z$200,5,FALSE)</f>
        <v>People's New Party (Kokumin Shintō, PNP)</v>
      </c>
      <c r="C43" s="89"/>
      <c r="D43" s="37"/>
      <c r="E43" s="38"/>
      <c r="F43" s="89"/>
      <c r="G43" s="37"/>
      <c r="H43" s="38"/>
      <c r="I43" s="89"/>
      <c r="J43" s="37"/>
      <c r="K43" s="38"/>
      <c r="L43" s="89"/>
      <c r="M43" s="37"/>
      <c r="N43" s="38"/>
      <c r="O43" s="89"/>
      <c r="P43" s="37"/>
      <c r="Q43" s="38"/>
      <c r="R43" s="89"/>
      <c r="S43" s="37"/>
      <c r="T43" s="38"/>
      <c r="U43" s="89"/>
      <c r="V43" s="37"/>
      <c r="W43" s="38"/>
      <c r="X43" s="89"/>
      <c r="Y43" s="37"/>
      <c r="Z43" s="38"/>
      <c r="AA43" s="89"/>
      <c r="AB43" s="37"/>
      <c r="AC43" s="38"/>
      <c r="AD43" s="89"/>
      <c r="AE43" s="37"/>
      <c r="AF43" s="38"/>
      <c r="AG43" s="89"/>
      <c r="AH43" s="37"/>
      <c r="AI43" s="38"/>
      <c r="AJ43" s="89"/>
      <c r="AK43" s="37"/>
      <c r="AL43" s="38"/>
      <c r="AM43" s="89"/>
      <c r="AN43" s="37"/>
      <c r="AO43" s="38"/>
      <c r="AP43" s="89"/>
      <c r="AQ43" s="37"/>
      <c r="AR43" s="38"/>
      <c r="AS43" s="89"/>
      <c r="AT43" s="37"/>
      <c r="AU43" s="38"/>
      <c r="AV43" s="89"/>
      <c r="AW43" s="37"/>
      <c r="AX43" s="38"/>
      <c r="AY43" s="89"/>
      <c r="AZ43" s="37"/>
      <c r="BA43" s="38"/>
      <c r="BB43" s="89"/>
      <c r="BC43" s="37"/>
      <c r="BD43" s="38"/>
      <c r="BE43" s="89"/>
      <c r="BF43" s="37"/>
      <c r="BG43" s="38"/>
      <c r="BH43" s="89"/>
      <c r="BI43" s="37"/>
      <c r="BJ43" s="38"/>
      <c r="BK43" s="89"/>
      <c r="BL43" s="37"/>
      <c r="BM43" s="38"/>
      <c r="BN43" s="89"/>
      <c r="BO43" s="37"/>
      <c r="BP43" s="38"/>
      <c r="BQ43" s="89"/>
      <c r="BR43" s="37"/>
      <c r="BS43" s="38"/>
      <c r="BT43" s="89"/>
      <c r="BU43" s="37">
        <v>4</v>
      </c>
      <c r="BV43" s="38"/>
      <c r="BW43" s="89"/>
      <c r="BX43" s="37">
        <v>4</v>
      </c>
      <c r="BY43" s="38"/>
      <c r="BZ43" s="89"/>
      <c r="CA43" s="37"/>
      <c r="CB43" s="38"/>
      <c r="CC43" s="89"/>
      <c r="CD43" s="37"/>
      <c r="CE43" s="38"/>
      <c r="CF43" s="89"/>
      <c r="CG43" s="37"/>
      <c r="CH43" s="38"/>
      <c r="CI43" s="89"/>
      <c r="CJ43" s="37"/>
      <c r="CK43" s="38"/>
      <c r="CL43" s="89"/>
      <c r="CM43" s="37"/>
      <c r="CN43" s="38"/>
      <c r="CO43" s="89"/>
      <c r="CP43" s="37"/>
      <c r="CQ43" s="38"/>
      <c r="CR43" s="89"/>
      <c r="CS43" s="37"/>
      <c r="CT43" s="38"/>
      <c r="CU43" s="89"/>
      <c r="CV43" s="37"/>
      <c r="CW43" s="38"/>
      <c r="CX43" s="89"/>
      <c r="CY43" s="37">
        <v>3</v>
      </c>
      <c r="CZ43" s="38"/>
      <c r="DA43" s="89"/>
      <c r="DB43" s="37">
        <v>3</v>
      </c>
      <c r="DC43" s="38"/>
      <c r="DD43" s="89" t="s">
        <v>457</v>
      </c>
      <c r="DE43" s="37">
        <v>3</v>
      </c>
      <c r="DF43" s="38"/>
      <c r="DG43" s="89" t="s">
        <v>457</v>
      </c>
      <c r="DH43" s="37">
        <v>4</v>
      </c>
      <c r="DI43" s="38"/>
      <c r="DJ43" s="89" t="s">
        <v>457</v>
      </c>
      <c r="DK43" s="37">
        <v>4</v>
      </c>
      <c r="DL43" s="38"/>
      <c r="DM43" s="89" t="s">
        <v>457</v>
      </c>
      <c r="DN43" s="37">
        <v>4</v>
      </c>
      <c r="DO43" s="38"/>
      <c r="DP43" s="89" t="s">
        <v>457</v>
      </c>
      <c r="DQ43" s="37">
        <v>4</v>
      </c>
      <c r="DR43" s="38"/>
      <c r="DS43" s="89" t="s">
        <v>457</v>
      </c>
      <c r="DT43" s="37">
        <v>5</v>
      </c>
      <c r="DU43" s="38"/>
      <c r="DV43" s="89" t="s">
        <v>457</v>
      </c>
      <c r="DW43" s="37">
        <v>5</v>
      </c>
      <c r="DX43" s="38"/>
      <c r="DY43" s="89" t="s">
        <v>457</v>
      </c>
      <c r="DZ43" s="37"/>
      <c r="EA43" s="38"/>
      <c r="EB43" s="89" t="s">
        <v>457</v>
      </c>
      <c r="EC43" s="37"/>
      <c r="ED43" s="38"/>
      <c r="EE43" s="89"/>
      <c r="EF43" s="37"/>
      <c r="EG43" s="38"/>
      <c r="EH43" s="89"/>
      <c r="EI43" s="37"/>
      <c r="EJ43" s="38"/>
      <c r="EK43" s="89"/>
      <c r="EL43" s="37"/>
      <c r="EM43" s="38"/>
      <c r="EN43" s="89"/>
      <c r="EO43" s="37"/>
      <c r="EP43" s="38"/>
      <c r="EQ43" s="89"/>
      <c r="ER43" s="37"/>
      <c r="ES43" s="38"/>
      <c r="ET43" s="89"/>
      <c r="EU43" s="37"/>
      <c r="EV43" s="38"/>
      <c r="EW43" s="89"/>
      <c r="EX43" s="37"/>
      <c r="EY43" s="38"/>
      <c r="EZ43" s="89"/>
      <c r="FA43" s="37"/>
      <c r="FB43" s="38"/>
      <c r="FC43" s="89"/>
      <c r="FD43" s="37"/>
      <c r="FE43" s="38"/>
      <c r="FF43" s="89"/>
      <c r="FG43" s="37"/>
      <c r="FH43" s="38"/>
      <c r="FI43" s="89"/>
      <c r="FJ43" s="37"/>
      <c r="FK43" s="38"/>
      <c r="FL43" s="89"/>
      <c r="FM43" s="37"/>
      <c r="FN43" s="38"/>
    </row>
    <row r="44" spans="1:170" ht="13.5" customHeight="1">
      <c r="A44" s="32" t="s">
        <v>1465</v>
      </c>
      <c r="B44" s="14" t="str">
        <f>VLOOKUP(A44,info_parties!A$2:Z$200,5,FALSE)</f>
        <v>People's New Party and New Party Nippon and Independents Club (combination, PNP and NPN and IC)</v>
      </c>
      <c r="C44" s="89"/>
      <c r="D44" s="37"/>
      <c r="E44" s="38"/>
      <c r="F44" s="89"/>
      <c r="G44" s="37"/>
      <c r="H44" s="38"/>
      <c r="I44" s="89"/>
      <c r="J44" s="37"/>
      <c r="K44" s="38"/>
      <c r="L44" s="89"/>
      <c r="M44" s="37"/>
      <c r="N44" s="38"/>
      <c r="O44" s="89"/>
      <c r="P44" s="37"/>
      <c r="Q44" s="38"/>
      <c r="R44" s="89"/>
      <c r="S44" s="37"/>
      <c r="T44" s="38"/>
      <c r="U44" s="89"/>
      <c r="V44" s="37"/>
      <c r="W44" s="38"/>
      <c r="X44" s="89"/>
      <c r="Y44" s="37"/>
      <c r="Z44" s="38"/>
      <c r="AA44" s="89"/>
      <c r="AB44" s="37"/>
      <c r="AC44" s="38"/>
      <c r="AD44" s="89"/>
      <c r="AE44" s="37"/>
      <c r="AF44" s="38"/>
      <c r="AG44" s="89"/>
      <c r="AH44" s="37"/>
      <c r="AI44" s="38"/>
      <c r="AJ44" s="89"/>
      <c r="AK44" s="37"/>
      <c r="AL44" s="38"/>
      <c r="AM44" s="89"/>
      <c r="AN44" s="37"/>
      <c r="AO44" s="38"/>
      <c r="AP44" s="89"/>
      <c r="AQ44" s="37"/>
      <c r="AR44" s="38"/>
      <c r="AS44" s="89"/>
      <c r="AT44" s="37"/>
      <c r="AU44" s="38"/>
      <c r="AV44" s="89"/>
      <c r="AW44" s="37"/>
      <c r="AX44" s="38"/>
      <c r="AY44" s="89"/>
      <c r="AZ44" s="37"/>
      <c r="BA44" s="38"/>
      <c r="BB44" s="89"/>
      <c r="BC44" s="37"/>
      <c r="BD44" s="38"/>
      <c r="BE44" s="89"/>
      <c r="BF44" s="37"/>
      <c r="BG44" s="38"/>
      <c r="BH44" s="89"/>
      <c r="BI44" s="37"/>
      <c r="BJ44" s="38"/>
      <c r="BK44" s="89"/>
      <c r="BL44" s="37"/>
      <c r="BM44" s="38"/>
      <c r="BN44" s="89"/>
      <c r="BO44" s="37"/>
      <c r="BP44" s="38"/>
      <c r="BQ44" s="89"/>
      <c r="BR44" s="37"/>
      <c r="BS44" s="38"/>
      <c r="BT44" s="89"/>
      <c r="BU44" s="37"/>
      <c r="BV44" s="38"/>
      <c r="BW44" s="89"/>
      <c r="BX44" s="37"/>
      <c r="BY44" s="38"/>
      <c r="BZ44" s="89"/>
      <c r="CA44" s="37">
        <v>6</v>
      </c>
      <c r="CB44" s="38"/>
      <c r="CC44" s="89"/>
      <c r="CD44" s="37">
        <v>6</v>
      </c>
      <c r="CE44" s="38"/>
      <c r="CF44" s="89"/>
      <c r="CG44" s="37"/>
      <c r="CH44" s="38"/>
      <c r="CI44" s="89"/>
      <c r="CJ44" s="37"/>
      <c r="CK44" s="38"/>
      <c r="CL44" s="89"/>
      <c r="CM44" s="37"/>
      <c r="CN44" s="38"/>
      <c r="CO44" s="89"/>
      <c r="CP44" s="37"/>
      <c r="CQ44" s="38"/>
      <c r="CR44" s="89"/>
      <c r="CS44" s="37"/>
      <c r="CT44" s="38"/>
      <c r="CU44" s="89"/>
      <c r="CV44" s="37"/>
      <c r="CW44" s="38"/>
      <c r="CX44" s="89"/>
      <c r="CY44" s="37"/>
      <c r="CZ44" s="38"/>
      <c r="DA44" s="89"/>
      <c r="DB44" s="37"/>
      <c r="DC44" s="38"/>
      <c r="DD44" s="89"/>
      <c r="DE44" s="37"/>
      <c r="DF44" s="38"/>
      <c r="DG44" s="89"/>
      <c r="DH44" s="37"/>
      <c r="DI44" s="38"/>
      <c r="DJ44" s="89"/>
      <c r="DK44" s="37"/>
      <c r="DL44" s="38"/>
      <c r="DM44" s="89"/>
      <c r="DN44" s="37"/>
      <c r="DO44" s="38"/>
      <c r="DP44" s="89"/>
      <c r="DQ44" s="37"/>
      <c r="DR44" s="38"/>
      <c r="DS44" s="89"/>
      <c r="DT44" s="37"/>
      <c r="DU44" s="38"/>
      <c r="DV44" s="89"/>
      <c r="DW44" s="37"/>
      <c r="DX44" s="38"/>
      <c r="DY44" s="89"/>
      <c r="DZ44" s="37"/>
      <c r="EA44" s="38"/>
      <c r="EB44" s="89"/>
      <c r="EC44" s="37"/>
      <c r="ED44" s="38"/>
      <c r="EE44" s="89"/>
      <c r="EF44" s="37"/>
      <c r="EG44" s="38"/>
      <c r="EH44" s="89"/>
      <c r="EI44" s="37"/>
      <c r="EJ44" s="38"/>
      <c r="EK44" s="89"/>
      <c r="EL44" s="37"/>
      <c r="EM44" s="38"/>
      <c r="EN44" s="89"/>
      <c r="EO44" s="37"/>
      <c r="EP44" s="38"/>
      <c r="EQ44" s="89"/>
      <c r="ER44" s="37"/>
      <c r="ES44" s="38"/>
      <c r="ET44" s="89"/>
      <c r="EU44" s="37"/>
      <c r="EV44" s="38"/>
      <c r="EW44" s="89"/>
      <c r="EX44" s="37"/>
      <c r="EY44" s="38"/>
      <c r="EZ44" s="89"/>
      <c r="FA44" s="37"/>
      <c r="FB44" s="38"/>
      <c r="FC44" s="89"/>
      <c r="FD44" s="37"/>
      <c r="FE44" s="38"/>
      <c r="FF44" s="89"/>
      <c r="FG44" s="37"/>
      <c r="FH44" s="38"/>
      <c r="FI44" s="89"/>
      <c r="FJ44" s="37"/>
      <c r="FK44" s="38"/>
      <c r="FL44" s="89"/>
      <c r="FM44" s="37"/>
      <c r="FN44" s="38"/>
    </row>
    <row r="45" spans="1:170" ht="13.5" customHeight="1">
      <c r="A45" s="32" t="s">
        <v>1464</v>
      </c>
      <c r="B45" s="14" t="str">
        <f>VLOOKUP(A45,info_parties!A$2:Z$200,5,FALSE)</f>
        <v>People's New Party and Political Group of Okinawa Revolution and Independents Club (combination, PNP and SOZO and IC)</v>
      </c>
      <c r="C45" s="89"/>
      <c r="D45" s="37"/>
      <c r="E45" s="38"/>
      <c r="F45" s="89"/>
      <c r="G45" s="37"/>
      <c r="H45" s="38"/>
      <c r="I45" s="89"/>
      <c r="J45" s="37"/>
      <c r="K45" s="38"/>
      <c r="L45" s="89"/>
      <c r="M45" s="37"/>
      <c r="N45" s="38"/>
      <c r="O45" s="89"/>
      <c r="P45" s="37"/>
      <c r="Q45" s="38"/>
      <c r="R45" s="89"/>
      <c r="S45" s="37"/>
      <c r="T45" s="38"/>
      <c r="U45" s="89"/>
      <c r="V45" s="37"/>
      <c r="W45" s="38"/>
      <c r="X45" s="89"/>
      <c r="Y45" s="37"/>
      <c r="Z45" s="38"/>
      <c r="AA45" s="89"/>
      <c r="AB45" s="37"/>
      <c r="AC45" s="38"/>
      <c r="AD45" s="89"/>
      <c r="AE45" s="37"/>
      <c r="AF45" s="38"/>
      <c r="AG45" s="89"/>
      <c r="AH45" s="37"/>
      <c r="AI45" s="38"/>
      <c r="AJ45" s="89"/>
      <c r="AK45" s="37"/>
      <c r="AL45" s="38"/>
      <c r="AM45" s="89"/>
      <c r="AN45" s="37"/>
      <c r="AO45" s="38"/>
      <c r="AP45" s="89"/>
      <c r="AQ45" s="37"/>
      <c r="AR45" s="38"/>
      <c r="AS45" s="89"/>
      <c r="AT45" s="37"/>
      <c r="AU45" s="38"/>
      <c r="AV45" s="89"/>
      <c r="AW45" s="37"/>
      <c r="AX45" s="38"/>
      <c r="AY45" s="89"/>
      <c r="AZ45" s="37"/>
      <c r="BA45" s="38"/>
      <c r="BB45" s="89"/>
      <c r="BC45" s="37"/>
      <c r="BD45" s="38"/>
      <c r="BE45" s="89"/>
      <c r="BF45" s="37"/>
      <c r="BG45" s="38"/>
      <c r="BH45" s="89"/>
      <c r="BI45" s="37"/>
      <c r="BJ45" s="38"/>
      <c r="BK45" s="89"/>
      <c r="BL45" s="37"/>
      <c r="BM45" s="38"/>
      <c r="BN45" s="89"/>
      <c r="BO45" s="37"/>
      <c r="BP45" s="38"/>
      <c r="BQ45" s="89"/>
      <c r="BR45" s="37"/>
      <c r="BS45" s="38"/>
      <c r="BT45" s="89"/>
      <c r="BU45" s="37"/>
      <c r="BV45" s="38"/>
      <c r="BW45" s="89"/>
      <c r="BX45" s="37"/>
      <c r="BY45" s="38"/>
      <c r="BZ45" s="89"/>
      <c r="CA45" s="37"/>
      <c r="CB45" s="38"/>
      <c r="CC45" s="89"/>
      <c r="CD45" s="37"/>
      <c r="CE45" s="38"/>
      <c r="CF45" s="89"/>
      <c r="CG45" s="37">
        <v>6</v>
      </c>
      <c r="CH45" s="38"/>
      <c r="CI45" s="89"/>
      <c r="CJ45" s="37">
        <v>6</v>
      </c>
      <c r="CK45" s="38"/>
      <c r="CL45" s="89"/>
      <c r="CM45" s="37">
        <v>6</v>
      </c>
      <c r="CN45" s="38"/>
      <c r="CO45" s="89"/>
      <c r="CP45" s="37">
        <v>6</v>
      </c>
      <c r="CQ45" s="38"/>
      <c r="CR45" s="89"/>
      <c r="CS45" s="37">
        <v>7</v>
      </c>
      <c r="CT45" s="38"/>
      <c r="CU45" s="89"/>
      <c r="CV45" s="37"/>
      <c r="CW45" s="38"/>
      <c r="CX45" s="89"/>
      <c r="CY45" s="37"/>
      <c r="CZ45" s="38"/>
      <c r="DA45" s="89"/>
      <c r="DB45" s="37"/>
      <c r="DC45" s="38"/>
      <c r="DD45" s="89"/>
      <c r="DE45" s="37"/>
      <c r="DF45" s="38"/>
      <c r="DG45" s="89"/>
      <c r="DH45" s="37"/>
      <c r="DI45" s="38"/>
      <c r="DJ45" s="89"/>
      <c r="DK45" s="37"/>
      <c r="DL45" s="38"/>
      <c r="DM45" s="89"/>
      <c r="DN45" s="37"/>
      <c r="DO45" s="38"/>
      <c r="DP45" s="89"/>
      <c r="DQ45" s="37"/>
      <c r="DR45" s="38"/>
      <c r="DS45" s="89"/>
      <c r="DT45" s="37"/>
      <c r="DU45" s="38"/>
      <c r="DV45" s="89"/>
      <c r="DW45" s="37"/>
      <c r="DX45" s="38"/>
      <c r="DY45" s="89"/>
      <c r="DZ45" s="37"/>
      <c r="EA45" s="38"/>
      <c r="EB45" s="89"/>
      <c r="EC45" s="37"/>
      <c r="ED45" s="38"/>
      <c r="EE45" s="89"/>
      <c r="EF45" s="37"/>
      <c r="EG45" s="38"/>
      <c r="EH45" s="89"/>
      <c r="EI45" s="37"/>
      <c r="EJ45" s="38"/>
      <c r="EK45" s="89"/>
      <c r="EL45" s="37"/>
      <c r="EM45" s="38"/>
      <c r="EN45" s="89"/>
      <c r="EO45" s="37"/>
      <c r="EP45" s="38"/>
      <c r="EQ45" s="89"/>
      <c r="ER45" s="37"/>
      <c r="ES45" s="38"/>
      <c r="ET45" s="89"/>
      <c r="EU45" s="37"/>
      <c r="EV45" s="38"/>
      <c r="EW45" s="89"/>
      <c r="EX45" s="37"/>
      <c r="EY45" s="38"/>
      <c r="EZ45" s="89"/>
      <c r="FA45" s="37"/>
      <c r="FB45" s="38"/>
      <c r="FC45" s="89"/>
      <c r="FD45" s="37"/>
      <c r="FE45" s="38"/>
      <c r="FF45" s="89"/>
      <c r="FG45" s="37"/>
      <c r="FH45" s="38"/>
      <c r="FI45" s="89"/>
      <c r="FJ45" s="37"/>
      <c r="FK45" s="38"/>
      <c r="FL45" s="89"/>
      <c r="FM45" s="37"/>
      <c r="FN45" s="38"/>
    </row>
    <row r="46" spans="1:170" ht="13.5" customHeight="1">
      <c r="A46" s="32" t="s">
        <v>1466</v>
      </c>
      <c r="B46" s="14" t="str">
        <f>VLOOKUP(A46,info_parties!A$2:Z$200,5,FALSE)</f>
        <v>People's New Party and New Party Daichi and Independents Club (combination, PNP and NPD and IC)</v>
      </c>
      <c r="C46" s="89"/>
      <c r="D46" s="37"/>
      <c r="E46" s="38"/>
      <c r="F46" s="89"/>
      <c r="G46" s="37"/>
      <c r="H46" s="38"/>
      <c r="I46" s="89"/>
      <c r="J46" s="37"/>
      <c r="K46" s="38"/>
      <c r="L46" s="89"/>
      <c r="M46" s="37"/>
      <c r="N46" s="38"/>
      <c r="O46" s="89"/>
      <c r="P46" s="37"/>
      <c r="Q46" s="38"/>
      <c r="R46" s="89"/>
      <c r="S46" s="37"/>
      <c r="T46" s="38"/>
      <c r="U46" s="89"/>
      <c r="V46" s="37"/>
      <c r="W46" s="38"/>
      <c r="X46" s="89"/>
      <c r="Y46" s="37"/>
      <c r="Z46" s="38"/>
      <c r="AA46" s="89"/>
      <c r="AB46" s="37"/>
      <c r="AC46" s="38"/>
      <c r="AD46" s="89"/>
      <c r="AE46" s="37"/>
      <c r="AF46" s="38"/>
      <c r="AG46" s="89"/>
      <c r="AH46" s="37"/>
      <c r="AI46" s="38"/>
      <c r="AJ46" s="89"/>
      <c r="AK46" s="37"/>
      <c r="AL46" s="38"/>
      <c r="AM46" s="89"/>
      <c r="AN46" s="37"/>
      <c r="AO46" s="38"/>
      <c r="AP46" s="89"/>
      <c r="AQ46" s="37"/>
      <c r="AR46" s="38"/>
      <c r="AS46" s="89"/>
      <c r="AT46" s="37"/>
      <c r="AU46" s="38"/>
      <c r="AV46" s="89"/>
      <c r="AW46" s="37"/>
      <c r="AX46" s="38"/>
      <c r="AY46" s="89"/>
      <c r="AZ46" s="37"/>
      <c r="BA46" s="38"/>
      <c r="BB46" s="89"/>
      <c r="BC46" s="37"/>
      <c r="BD46" s="38"/>
      <c r="BE46" s="89"/>
      <c r="BF46" s="37"/>
      <c r="BG46" s="38"/>
      <c r="BH46" s="89"/>
      <c r="BI46" s="37"/>
      <c r="BJ46" s="38"/>
      <c r="BK46" s="89"/>
      <c r="BL46" s="37"/>
      <c r="BM46" s="38"/>
      <c r="BN46" s="89"/>
      <c r="BO46" s="37"/>
      <c r="BP46" s="38"/>
      <c r="BQ46" s="89"/>
      <c r="BR46" s="37"/>
      <c r="BS46" s="38"/>
      <c r="BT46" s="89"/>
      <c r="BU46" s="37"/>
      <c r="BV46" s="38"/>
      <c r="BW46" s="89"/>
      <c r="BX46" s="37"/>
      <c r="BY46" s="38"/>
      <c r="BZ46" s="89"/>
      <c r="CA46" s="37"/>
      <c r="CB46" s="38"/>
      <c r="CC46" s="89"/>
      <c r="CD46" s="37"/>
      <c r="CE46" s="38"/>
      <c r="CF46" s="89"/>
      <c r="CG46" s="37"/>
      <c r="CH46" s="38"/>
      <c r="CI46" s="89"/>
      <c r="CJ46" s="37"/>
      <c r="CK46" s="38"/>
      <c r="CL46" s="89"/>
      <c r="CM46" s="37"/>
      <c r="CN46" s="38"/>
      <c r="CO46" s="89"/>
      <c r="CP46" s="37"/>
      <c r="CQ46" s="38"/>
      <c r="CR46" s="89"/>
      <c r="CS46" s="37"/>
      <c r="CT46" s="38"/>
      <c r="CU46" s="89"/>
      <c r="CV46" s="37">
        <v>7</v>
      </c>
      <c r="CW46" s="38"/>
      <c r="CX46" s="89"/>
      <c r="CY46" s="37"/>
      <c r="CZ46" s="38"/>
      <c r="DA46" s="89"/>
      <c r="DB46" s="37"/>
      <c r="DC46" s="38"/>
      <c r="DD46" s="89"/>
      <c r="DE46" s="37"/>
      <c r="DF46" s="38"/>
      <c r="DG46" s="89"/>
      <c r="DH46" s="37"/>
      <c r="DI46" s="38"/>
      <c r="DJ46" s="89"/>
      <c r="DK46" s="37"/>
      <c r="DL46" s="38"/>
      <c r="DM46" s="89"/>
      <c r="DN46" s="37"/>
      <c r="DO46" s="38"/>
      <c r="DP46" s="89"/>
      <c r="DQ46" s="37"/>
      <c r="DR46" s="38"/>
      <c r="DS46" s="89"/>
      <c r="DT46" s="37"/>
      <c r="DU46" s="38"/>
      <c r="DV46" s="89"/>
      <c r="DW46" s="37"/>
      <c r="DX46" s="38"/>
      <c r="DY46" s="89"/>
      <c r="DZ46" s="37"/>
      <c r="EA46" s="38"/>
      <c r="EB46" s="89"/>
      <c r="EC46" s="37"/>
      <c r="ED46" s="38"/>
      <c r="EE46" s="89"/>
      <c r="EF46" s="37"/>
      <c r="EG46" s="38"/>
      <c r="EH46" s="89"/>
      <c r="EI46" s="37"/>
      <c r="EJ46" s="38"/>
      <c r="EK46" s="89"/>
      <c r="EL46" s="37"/>
      <c r="EM46" s="38"/>
      <c r="EN46" s="89"/>
      <c r="EO46" s="37"/>
      <c r="EP46" s="38"/>
      <c r="EQ46" s="89"/>
      <c r="ER46" s="37"/>
      <c r="ES46" s="38"/>
      <c r="ET46" s="89"/>
      <c r="EU46" s="37"/>
      <c r="EV46" s="38"/>
      <c r="EW46" s="89"/>
      <c r="EX46" s="37"/>
      <c r="EY46" s="38"/>
      <c r="EZ46" s="89"/>
      <c r="FA46" s="37"/>
      <c r="FB46" s="38"/>
      <c r="FC46" s="89"/>
      <c r="FD46" s="37"/>
      <c r="FE46" s="38"/>
      <c r="FF46" s="89"/>
      <c r="FG46" s="37"/>
      <c r="FH46" s="38"/>
      <c r="FI46" s="89"/>
      <c r="FJ46" s="37"/>
      <c r="FK46" s="38"/>
      <c r="FL46" s="89"/>
      <c r="FM46" s="37"/>
      <c r="FN46" s="38"/>
    </row>
    <row r="47" spans="1:170" ht="13.5" customHeight="1">
      <c r="A47" s="32" t="s">
        <v>1373</v>
      </c>
      <c r="B47" s="14" t="str">
        <f>VLOOKUP(A47,info_parties!A$2:Z$200,5,FALSE)</f>
        <v>New Party Nippon (Shintō Nippon, NPN)</v>
      </c>
      <c r="C47" s="89"/>
      <c r="D47" s="37"/>
      <c r="E47" s="38"/>
      <c r="F47" s="89"/>
      <c r="G47" s="37"/>
      <c r="H47" s="38"/>
      <c r="I47" s="89"/>
      <c r="J47" s="37"/>
      <c r="K47" s="38"/>
      <c r="L47" s="89"/>
      <c r="M47" s="37"/>
      <c r="N47" s="38"/>
      <c r="O47" s="89"/>
      <c r="P47" s="37"/>
      <c r="Q47" s="38"/>
      <c r="R47" s="89"/>
      <c r="S47" s="37"/>
      <c r="T47" s="38"/>
      <c r="U47" s="89"/>
      <c r="V47" s="37"/>
      <c r="W47" s="38"/>
      <c r="X47" s="89"/>
      <c r="Y47" s="37"/>
      <c r="Z47" s="38"/>
      <c r="AA47" s="89"/>
      <c r="AB47" s="37"/>
      <c r="AC47" s="38"/>
      <c r="AD47" s="89"/>
      <c r="AE47" s="37"/>
      <c r="AF47" s="38"/>
      <c r="AG47" s="89"/>
      <c r="AH47" s="37"/>
      <c r="AI47" s="38"/>
      <c r="AJ47" s="89"/>
      <c r="AK47" s="37"/>
      <c r="AL47" s="38"/>
      <c r="AM47" s="89"/>
      <c r="AN47" s="37"/>
      <c r="AO47" s="38"/>
      <c r="AP47" s="89"/>
      <c r="AQ47" s="37"/>
      <c r="AR47" s="38"/>
      <c r="AS47" s="89"/>
      <c r="AT47" s="37"/>
      <c r="AU47" s="38"/>
      <c r="AV47" s="89"/>
      <c r="AW47" s="37"/>
      <c r="AX47" s="38"/>
      <c r="AY47" s="89"/>
      <c r="AZ47" s="37"/>
      <c r="BA47" s="38"/>
      <c r="BB47" s="89"/>
      <c r="BC47" s="37"/>
      <c r="BD47" s="38"/>
      <c r="BE47" s="89"/>
      <c r="BF47" s="37"/>
      <c r="BG47" s="38"/>
      <c r="BH47" s="89"/>
      <c r="BI47" s="37"/>
      <c r="BJ47" s="38"/>
      <c r="BK47" s="89"/>
      <c r="BL47" s="37"/>
      <c r="BM47" s="38"/>
      <c r="BN47" s="89"/>
      <c r="BO47" s="37"/>
      <c r="BP47" s="38"/>
      <c r="BQ47" s="89"/>
      <c r="BR47" s="37"/>
      <c r="BS47" s="38"/>
      <c r="BT47" s="89"/>
      <c r="BU47" s="37">
        <v>1</v>
      </c>
      <c r="BV47" s="38"/>
      <c r="BW47" s="89"/>
      <c r="BX47" s="37">
        <v>1</v>
      </c>
      <c r="BY47" s="38"/>
      <c r="BZ47" s="89"/>
      <c r="CA47" s="37"/>
      <c r="CB47" s="38"/>
      <c r="CC47" s="89"/>
      <c r="CD47" s="37"/>
      <c r="CE47" s="38"/>
      <c r="CF47" s="89"/>
      <c r="CG47" s="37"/>
      <c r="CH47" s="38"/>
      <c r="CI47" s="89"/>
      <c r="CJ47" s="37"/>
      <c r="CK47" s="38"/>
      <c r="CL47" s="89"/>
      <c r="CM47" s="37"/>
      <c r="CN47" s="38"/>
      <c r="CO47" s="89"/>
      <c r="CP47" s="37"/>
      <c r="CQ47" s="38"/>
      <c r="CR47" s="89"/>
      <c r="CS47" s="37"/>
      <c r="CT47" s="38"/>
      <c r="CU47" s="89"/>
      <c r="CV47" s="37"/>
      <c r="CW47" s="38"/>
      <c r="CX47" s="89"/>
      <c r="CY47" s="37"/>
      <c r="CZ47" s="38"/>
      <c r="DA47" s="89"/>
      <c r="DB47" s="37"/>
      <c r="DC47" s="38"/>
      <c r="DD47" s="89"/>
      <c r="DE47" s="37"/>
      <c r="DF47" s="38"/>
      <c r="DG47" s="89"/>
      <c r="DH47" s="37"/>
      <c r="DI47" s="38"/>
      <c r="DJ47" s="89"/>
      <c r="DK47" s="37"/>
      <c r="DL47" s="38"/>
      <c r="DM47" s="89"/>
      <c r="DN47" s="37"/>
      <c r="DO47" s="38"/>
      <c r="DP47" s="89"/>
      <c r="DQ47" s="37"/>
      <c r="DR47" s="38"/>
      <c r="DS47" s="89"/>
      <c r="DT47" s="37"/>
      <c r="DU47" s="38"/>
      <c r="DV47" s="89"/>
      <c r="DW47" s="37"/>
      <c r="DX47" s="38"/>
      <c r="DY47" s="89"/>
      <c r="DZ47" s="37"/>
      <c r="EA47" s="38"/>
      <c r="EB47" s="89"/>
      <c r="EC47" s="37"/>
      <c r="ED47" s="38"/>
      <c r="EE47" s="89"/>
      <c r="EF47" s="37"/>
      <c r="EG47" s="38"/>
      <c r="EH47" s="89"/>
      <c r="EI47" s="37"/>
      <c r="EJ47" s="38"/>
      <c r="EK47" s="89"/>
      <c r="EL47" s="37"/>
      <c r="EM47" s="38"/>
      <c r="EN47" s="89"/>
      <c r="EO47" s="37"/>
      <c r="EP47" s="38"/>
      <c r="EQ47" s="89"/>
      <c r="ER47" s="37"/>
      <c r="ES47" s="38"/>
      <c r="ET47" s="89"/>
      <c r="EU47" s="37"/>
      <c r="EV47" s="38"/>
      <c r="EW47" s="89"/>
      <c r="EX47" s="37"/>
      <c r="EY47" s="38"/>
      <c r="EZ47" s="89"/>
      <c r="FA47" s="37"/>
      <c r="FB47" s="38"/>
      <c r="FC47" s="89"/>
      <c r="FD47" s="37"/>
      <c r="FE47" s="38"/>
      <c r="FF47" s="89"/>
      <c r="FG47" s="37"/>
      <c r="FH47" s="38"/>
      <c r="FI47" s="89"/>
      <c r="FJ47" s="37"/>
      <c r="FK47" s="38"/>
      <c r="FL47" s="89"/>
      <c r="FM47" s="37"/>
      <c r="FN47" s="38"/>
    </row>
    <row r="48" spans="1:170" ht="13.5" customHeight="1">
      <c r="A48" s="32" t="s">
        <v>1371</v>
      </c>
      <c r="B48" s="14" t="str">
        <f>VLOOKUP(A48,info_parties!A$2:Z$200,5,FALSE)</f>
        <v>New Party Daichi (Shintō Daichi, NPD)</v>
      </c>
      <c r="C48" s="89"/>
      <c r="D48" s="37"/>
      <c r="E48" s="38"/>
      <c r="F48" s="89"/>
      <c r="G48" s="37"/>
      <c r="H48" s="38"/>
      <c r="I48" s="89"/>
      <c r="J48" s="37"/>
      <c r="K48" s="38"/>
      <c r="L48" s="89"/>
      <c r="M48" s="37"/>
      <c r="N48" s="38"/>
      <c r="O48" s="89"/>
      <c r="P48" s="37"/>
      <c r="Q48" s="38"/>
      <c r="R48" s="89"/>
      <c r="S48" s="37"/>
      <c r="T48" s="38"/>
      <c r="U48" s="89"/>
      <c r="V48" s="37"/>
      <c r="W48" s="38"/>
      <c r="X48" s="89"/>
      <c r="Y48" s="37"/>
      <c r="Z48" s="38"/>
      <c r="AA48" s="89"/>
      <c r="AB48" s="37"/>
      <c r="AC48" s="38"/>
      <c r="AD48" s="89"/>
      <c r="AE48" s="37"/>
      <c r="AF48" s="38"/>
      <c r="AG48" s="89"/>
      <c r="AH48" s="37"/>
      <c r="AI48" s="38"/>
      <c r="AJ48" s="89"/>
      <c r="AK48" s="37"/>
      <c r="AL48" s="38"/>
      <c r="AM48" s="89"/>
      <c r="AN48" s="37"/>
      <c r="AO48" s="38"/>
      <c r="AP48" s="89"/>
      <c r="AQ48" s="37"/>
      <c r="AR48" s="38"/>
      <c r="AS48" s="89"/>
      <c r="AT48" s="37"/>
      <c r="AU48" s="38"/>
      <c r="AV48" s="89"/>
      <c r="AW48" s="37"/>
      <c r="AX48" s="38"/>
      <c r="AY48" s="89"/>
      <c r="AZ48" s="37"/>
      <c r="BA48" s="38"/>
      <c r="BB48" s="89"/>
      <c r="BC48" s="37"/>
      <c r="BD48" s="38"/>
      <c r="BE48" s="89"/>
      <c r="BF48" s="37"/>
      <c r="BG48" s="38"/>
      <c r="BH48" s="89"/>
      <c r="BI48" s="37"/>
      <c r="BJ48" s="38"/>
      <c r="BK48" s="89"/>
      <c r="BL48" s="37"/>
      <c r="BM48" s="38"/>
      <c r="BN48" s="89"/>
      <c r="BO48" s="37"/>
      <c r="BP48" s="38"/>
      <c r="BQ48" s="89"/>
      <c r="BR48" s="37"/>
      <c r="BS48" s="38"/>
      <c r="BT48" s="89"/>
      <c r="BU48" s="37">
        <v>1</v>
      </c>
      <c r="BV48" s="38"/>
      <c r="BW48" s="89"/>
      <c r="BX48" s="37">
        <v>1</v>
      </c>
      <c r="BY48" s="38"/>
      <c r="BZ48" s="89"/>
      <c r="CA48" s="37"/>
      <c r="CB48" s="38"/>
      <c r="CC48" s="89"/>
      <c r="CD48" s="37"/>
      <c r="CE48" s="38"/>
      <c r="CF48" s="89"/>
      <c r="CG48" s="37"/>
      <c r="CH48" s="38"/>
      <c r="CI48" s="89"/>
      <c r="CJ48" s="37"/>
      <c r="CK48" s="38"/>
      <c r="CL48" s="89"/>
      <c r="CM48" s="37"/>
      <c r="CN48" s="38"/>
      <c r="CO48" s="89"/>
      <c r="CP48" s="37"/>
      <c r="CQ48" s="38"/>
      <c r="CR48" s="89"/>
      <c r="CS48" s="37"/>
      <c r="CT48" s="38"/>
      <c r="CU48" s="89"/>
      <c r="CV48" s="37"/>
      <c r="CW48" s="38"/>
      <c r="CX48" s="89"/>
      <c r="CY48" s="37"/>
      <c r="CZ48" s="38"/>
      <c r="DA48" s="89"/>
      <c r="DB48" s="37"/>
      <c r="DC48" s="38"/>
      <c r="DD48" s="89"/>
      <c r="DE48" s="37"/>
      <c r="DF48" s="38"/>
      <c r="DG48" s="89"/>
      <c r="DH48" s="37"/>
      <c r="DI48" s="38"/>
      <c r="DJ48" s="89"/>
      <c r="DK48" s="37"/>
      <c r="DL48" s="38"/>
      <c r="DM48" s="89"/>
      <c r="DN48" s="37"/>
      <c r="DO48" s="38"/>
      <c r="DP48" s="89"/>
      <c r="DQ48" s="37"/>
      <c r="DR48" s="38"/>
      <c r="DS48" s="89"/>
      <c r="DT48" s="37"/>
      <c r="DU48" s="38"/>
      <c r="DV48" s="89"/>
      <c r="DW48" s="37"/>
      <c r="DX48" s="38"/>
      <c r="DY48" s="89"/>
      <c r="DZ48" s="37"/>
      <c r="EA48" s="38"/>
      <c r="EB48" s="89"/>
      <c r="EC48" s="37"/>
      <c r="ED48" s="38"/>
      <c r="EE48" s="89"/>
      <c r="EF48" s="37"/>
      <c r="EG48" s="38"/>
      <c r="EH48" s="89"/>
      <c r="EI48" s="37"/>
      <c r="EJ48" s="38"/>
      <c r="EK48" s="89"/>
      <c r="EL48" s="37"/>
      <c r="EM48" s="38"/>
      <c r="EN48" s="89"/>
      <c r="EO48" s="37"/>
      <c r="EP48" s="38"/>
      <c r="EQ48" s="89"/>
      <c r="ER48" s="37"/>
      <c r="ES48" s="38"/>
      <c r="ET48" s="89"/>
      <c r="EU48" s="37"/>
      <c r="EV48" s="38"/>
      <c r="EW48" s="89"/>
      <c r="EX48" s="37"/>
      <c r="EY48" s="38"/>
      <c r="EZ48" s="89"/>
      <c r="FA48" s="37"/>
      <c r="FB48" s="38"/>
      <c r="FC48" s="89"/>
      <c r="FD48" s="37"/>
      <c r="FE48" s="38"/>
      <c r="FF48" s="89"/>
      <c r="FG48" s="37"/>
      <c r="FH48" s="38"/>
      <c r="FI48" s="89"/>
      <c r="FJ48" s="37"/>
      <c r="FK48" s="38"/>
      <c r="FL48" s="89"/>
      <c r="FM48" s="37"/>
      <c r="FN48" s="38"/>
    </row>
    <row r="49" spans="1:170" ht="13.5" customHeight="1">
      <c r="A49" s="32" t="s">
        <v>1374</v>
      </c>
      <c r="B49" s="14" t="str">
        <f>VLOOKUP(A49,info_parties!A$2:Z$200,5,FALSE)</f>
        <v>Your Party (Minna no Tō, YP)</v>
      </c>
      <c r="C49" s="89"/>
      <c r="D49" s="37"/>
      <c r="E49" s="38"/>
      <c r="F49" s="89"/>
      <c r="G49" s="37"/>
      <c r="H49" s="38"/>
      <c r="I49" s="89"/>
      <c r="J49" s="37"/>
      <c r="K49" s="38"/>
      <c r="L49" s="89"/>
      <c r="M49" s="37"/>
      <c r="N49" s="38"/>
      <c r="O49" s="89"/>
      <c r="P49" s="37"/>
      <c r="Q49" s="38"/>
      <c r="R49" s="89"/>
      <c r="S49" s="37"/>
      <c r="T49" s="38"/>
      <c r="U49" s="89"/>
      <c r="V49" s="37"/>
      <c r="W49" s="38"/>
      <c r="X49" s="89"/>
      <c r="Y49" s="37"/>
      <c r="Z49" s="38"/>
      <c r="AA49" s="89"/>
      <c r="AB49" s="37"/>
      <c r="AC49" s="38"/>
      <c r="AD49" s="89"/>
      <c r="AE49" s="37"/>
      <c r="AF49" s="38"/>
      <c r="AG49" s="89"/>
      <c r="AH49" s="37"/>
      <c r="AI49" s="38"/>
      <c r="AJ49" s="89"/>
      <c r="AK49" s="37"/>
      <c r="AL49" s="38"/>
      <c r="AM49" s="89"/>
      <c r="AN49" s="37"/>
      <c r="AO49" s="38"/>
      <c r="AP49" s="89"/>
      <c r="AQ49" s="37"/>
      <c r="AR49" s="38"/>
      <c r="AS49" s="89"/>
      <c r="AT49" s="37"/>
      <c r="AU49" s="38"/>
      <c r="AV49" s="89"/>
      <c r="AW49" s="37"/>
      <c r="AX49" s="38"/>
      <c r="AY49" s="89"/>
      <c r="AZ49" s="37"/>
      <c r="BA49" s="38"/>
      <c r="BB49" s="89"/>
      <c r="BC49" s="37"/>
      <c r="BD49" s="38"/>
      <c r="BE49" s="89"/>
      <c r="BF49" s="37"/>
      <c r="BG49" s="38"/>
      <c r="BH49" s="89"/>
      <c r="BI49" s="37"/>
      <c r="BJ49" s="38"/>
      <c r="BK49" s="89"/>
      <c r="BL49" s="37"/>
      <c r="BM49" s="38"/>
      <c r="BN49" s="89"/>
      <c r="BO49" s="37"/>
      <c r="BP49" s="38"/>
      <c r="BQ49" s="89"/>
      <c r="BR49" s="37"/>
      <c r="BS49" s="38"/>
      <c r="BT49" s="89"/>
      <c r="BU49" s="37"/>
      <c r="BV49" s="38"/>
      <c r="BW49" s="89"/>
      <c r="BX49" s="37"/>
      <c r="BY49" s="38"/>
      <c r="BZ49" s="89"/>
      <c r="CA49" s="37"/>
      <c r="CB49" s="38"/>
      <c r="CC49" s="89"/>
      <c r="CD49" s="37"/>
      <c r="CE49" s="38"/>
      <c r="CF49" s="89"/>
      <c r="CG49" s="37"/>
      <c r="CH49" s="38"/>
      <c r="CI49" s="89"/>
      <c r="CJ49" s="37"/>
      <c r="CK49" s="38"/>
      <c r="CL49" s="89"/>
      <c r="CM49" s="37"/>
      <c r="CN49" s="38"/>
      <c r="CO49" s="89"/>
      <c r="CP49" s="37"/>
      <c r="CQ49" s="38"/>
      <c r="CR49" s="89"/>
      <c r="CS49" s="37"/>
      <c r="CT49" s="38"/>
      <c r="CU49" s="89"/>
      <c r="CV49" s="37"/>
      <c r="CW49" s="38"/>
      <c r="CX49" s="89"/>
      <c r="CY49" s="37">
        <v>5</v>
      </c>
      <c r="CZ49" s="38"/>
      <c r="DA49" s="89"/>
      <c r="DB49" s="37">
        <v>5</v>
      </c>
      <c r="DC49" s="38"/>
      <c r="DD49" s="89" t="s">
        <v>385</v>
      </c>
      <c r="DE49" s="37">
        <v>5</v>
      </c>
      <c r="DF49" s="38"/>
      <c r="DG49" s="89" t="s">
        <v>385</v>
      </c>
      <c r="DH49" s="37">
        <v>5</v>
      </c>
      <c r="DI49" s="38"/>
      <c r="DJ49" s="89" t="s">
        <v>385</v>
      </c>
      <c r="DK49" s="37">
        <v>5</v>
      </c>
      <c r="DL49" s="38"/>
      <c r="DM49" s="89" t="s">
        <v>385</v>
      </c>
      <c r="DN49" s="37">
        <v>5</v>
      </c>
      <c r="DO49" s="38"/>
      <c r="DP49" s="89" t="s">
        <v>385</v>
      </c>
      <c r="DQ49" s="37">
        <v>5</v>
      </c>
      <c r="DR49" s="38"/>
      <c r="DS49" s="89" t="s">
        <v>385</v>
      </c>
      <c r="DT49" s="37">
        <v>5</v>
      </c>
      <c r="DU49" s="38"/>
      <c r="DV49" s="89" t="s">
        <v>385</v>
      </c>
      <c r="DW49" s="37">
        <v>5</v>
      </c>
      <c r="DX49" s="38"/>
      <c r="DY49" s="89" t="s">
        <v>385</v>
      </c>
      <c r="DZ49" s="37">
        <v>5</v>
      </c>
      <c r="EA49" s="38"/>
      <c r="EB49" s="89" t="s">
        <v>385</v>
      </c>
      <c r="EC49" s="37">
        <v>18</v>
      </c>
      <c r="ED49" s="38"/>
      <c r="EE49" s="89"/>
      <c r="EF49" s="37"/>
      <c r="EG49" s="38"/>
      <c r="EH49" s="89"/>
      <c r="EI49" s="37"/>
      <c r="EJ49" s="38"/>
      <c r="EK49" s="89"/>
      <c r="EL49" s="37"/>
      <c r="EM49" s="38"/>
      <c r="EN49" s="89"/>
      <c r="EO49" s="37"/>
      <c r="EP49" s="38"/>
      <c r="EQ49" s="89"/>
      <c r="ER49" s="37"/>
      <c r="ES49" s="38"/>
      <c r="ET49" s="89"/>
      <c r="EU49" s="37"/>
      <c r="EV49" s="38"/>
      <c r="EW49" s="89"/>
      <c r="EX49" s="37"/>
      <c r="EY49" s="38"/>
      <c r="EZ49" s="89"/>
      <c r="FA49" s="37"/>
      <c r="FB49" s="38"/>
      <c r="FC49" s="89"/>
      <c r="FD49" s="37"/>
      <c r="FE49" s="38"/>
      <c r="FF49" s="89"/>
      <c r="FG49" s="37"/>
      <c r="FH49" s="38"/>
      <c r="FI49" s="89"/>
      <c r="FJ49" s="37"/>
      <c r="FK49" s="38"/>
      <c r="FL49" s="89"/>
      <c r="FM49" s="37"/>
      <c r="FN49" s="38"/>
    </row>
    <row r="50" spans="1:170" ht="13.5" customHeight="1">
      <c r="A50" s="32" t="s">
        <v>1393</v>
      </c>
      <c r="B50" s="14" t="str">
        <f>VLOOKUP(A50,info_parties!A$2:Z$200,5,FALSE)</f>
        <v>Kizuna Party (Shintō Kizuna, KP)</v>
      </c>
      <c r="C50" s="89"/>
      <c r="D50" s="37"/>
      <c r="E50" s="38"/>
      <c r="F50" s="89"/>
      <c r="G50" s="37"/>
      <c r="H50" s="38"/>
      <c r="I50" s="89"/>
      <c r="J50" s="37"/>
      <c r="K50" s="38"/>
      <c r="L50" s="89"/>
      <c r="M50" s="37"/>
      <c r="N50" s="38"/>
      <c r="O50" s="89"/>
      <c r="P50" s="37"/>
      <c r="Q50" s="38"/>
      <c r="R50" s="89"/>
      <c r="S50" s="37"/>
      <c r="T50" s="38"/>
      <c r="U50" s="89"/>
      <c r="V50" s="37"/>
      <c r="W50" s="38"/>
      <c r="X50" s="89"/>
      <c r="Y50" s="37"/>
      <c r="Z50" s="38"/>
      <c r="AA50" s="89"/>
      <c r="AB50" s="37"/>
      <c r="AC50" s="38"/>
      <c r="AD50" s="89"/>
      <c r="AE50" s="37"/>
      <c r="AF50" s="38"/>
      <c r="AG50" s="89"/>
      <c r="AH50" s="37"/>
      <c r="AI50" s="38"/>
      <c r="AJ50" s="89"/>
      <c r="AK50" s="37"/>
      <c r="AL50" s="38"/>
      <c r="AM50" s="89"/>
      <c r="AN50" s="37"/>
      <c r="AO50" s="38"/>
      <c r="AP50" s="89"/>
      <c r="AQ50" s="37"/>
      <c r="AR50" s="38"/>
      <c r="AS50" s="89"/>
      <c r="AT50" s="37"/>
      <c r="AU50" s="38"/>
      <c r="AV50" s="89"/>
      <c r="AW50" s="37"/>
      <c r="AX50" s="38"/>
      <c r="AY50" s="89"/>
      <c r="AZ50" s="37"/>
      <c r="BA50" s="38"/>
      <c r="BB50" s="89"/>
      <c r="BC50" s="37"/>
      <c r="BD50" s="38"/>
      <c r="BE50" s="89"/>
      <c r="BF50" s="37"/>
      <c r="BG50" s="38"/>
      <c r="BH50" s="89"/>
      <c r="BI50" s="37"/>
      <c r="BJ50" s="38"/>
      <c r="BK50" s="89"/>
      <c r="BL50" s="37"/>
      <c r="BM50" s="38"/>
      <c r="BN50" s="89"/>
      <c r="BO50" s="37"/>
      <c r="BP50" s="38"/>
      <c r="BQ50" s="89"/>
      <c r="BR50" s="37"/>
      <c r="BS50" s="38"/>
      <c r="BT50" s="89"/>
      <c r="BU50" s="37"/>
      <c r="BV50" s="38"/>
      <c r="BW50" s="89"/>
      <c r="BX50" s="37"/>
      <c r="BY50" s="38"/>
      <c r="BZ50" s="89"/>
      <c r="CA50" s="37"/>
      <c r="CB50" s="38"/>
      <c r="CC50" s="89"/>
      <c r="CD50" s="37"/>
      <c r="CE50" s="38"/>
      <c r="CF50" s="89"/>
      <c r="CG50" s="37"/>
      <c r="CH50" s="38"/>
      <c r="CI50" s="89"/>
      <c r="CJ50" s="37"/>
      <c r="CK50" s="38"/>
      <c r="CL50" s="89"/>
      <c r="CM50" s="37"/>
      <c r="CN50" s="38"/>
      <c r="CO50" s="89"/>
      <c r="CP50" s="37"/>
      <c r="CQ50" s="38"/>
      <c r="CR50" s="89"/>
      <c r="CS50" s="37"/>
      <c r="CT50" s="38"/>
      <c r="CU50" s="89"/>
      <c r="CV50" s="37"/>
      <c r="CW50" s="38"/>
      <c r="CX50" s="89"/>
      <c r="CY50" s="37"/>
      <c r="CZ50" s="38"/>
      <c r="DA50" s="89"/>
      <c r="DB50" s="37"/>
      <c r="DC50" s="38"/>
      <c r="DD50" s="89" t="s">
        <v>438</v>
      </c>
      <c r="DE50" s="37"/>
      <c r="DF50" s="38"/>
      <c r="DG50" s="89" t="s">
        <v>438</v>
      </c>
      <c r="DH50" s="37"/>
      <c r="DI50" s="38"/>
      <c r="DJ50" s="89" t="s">
        <v>438</v>
      </c>
      <c r="DK50" s="37"/>
      <c r="DL50" s="38"/>
      <c r="DM50" s="89" t="s">
        <v>438</v>
      </c>
      <c r="DN50" s="37"/>
      <c r="DO50" s="38"/>
      <c r="DP50" s="89" t="s">
        <v>438</v>
      </c>
      <c r="DQ50" s="37"/>
      <c r="DR50" s="38"/>
      <c r="DS50" s="89" t="s">
        <v>438</v>
      </c>
      <c r="DT50" s="37"/>
      <c r="DU50" s="38"/>
      <c r="DV50" s="89" t="s">
        <v>438</v>
      </c>
      <c r="DW50" s="37">
        <v>9</v>
      </c>
      <c r="DX50" s="38"/>
      <c r="DY50" s="89" t="s">
        <v>438</v>
      </c>
      <c r="DZ50" s="37"/>
      <c r="EA50" s="38"/>
      <c r="EB50" s="89" t="s">
        <v>438</v>
      </c>
      <c r="EC50" s="37"/>
      <c r="ED50" s="38"/>
      <c r="EE50" s="89"/>
      <c r="EF50" s="37"/>
      <c r="EG50" s="38"/>
      <c r="EH50" s="89"/>
      <c r="EI50" s="37"/>
      <c r="EJ50" s="38"/>
      <c r="EK50" s="89"/>
      <c r="EL50" s="37"/>
      <c r="EM50" s="38"/>
      <c r="EN50" s="89"/>
      <c r="EO50" s="37"/>
      <c r="EP50" s="38"/>
      <c r="EQ50" s="89"/>
      <c r="ER50" s="37"/>
      <c r="ES50" s="38"/>
      <c r="ET50" s="89"/>
      <c r="EU50" s="37"/>
      <c r="EV50" s="38"/>
      <c r="EW50" s="89"/>
      <c r="EX50" s="37"/>
      <c r="EY50" s="38"/>
      <c r="EZ50" s="89"/>
      <c r="FA50" s="37"/>
      <c r="FB50" s="38"/>
      <c r="FC50" s="89"/>
      <c r="FD50" s="37"/>
      <c r="FE50" s="38"/>
      <c r="FF50" s="89"/>
      <c r="FG50" s="37"/>
      <c r="FH50" s="38"/>
      <c r="FI50" s="89"/>
      <c r="FJ50" s="37"/>
      <c r="FK50" s="38"/>
      <c r="FL50" s="89"/>
      <c r="FM50" s="37"/>
      <c r="FN50" s="38"/>
    </row>
    <row r="51" spans="1:170" ht="13.5" customHeight="1">
      <c r="A51" s="32" t="s">
        <v>1392</v>
      </c>
      <c r="B51" s="14" t="str">
        <f>VLOOKUP(A51,info_parties!A$2:Z$200,5,FALSE)</f>
        <v>Hiranuma Group (Kokueki to Kokumin no Seikatsu wo Mamoru kai, HG)</v>
      </c>
      <c r="C51" s="89"/>
      <c r="D51" s="37"/>
      <c r="E51" s="38"/>
      <c r="F51" s="89"/>
      <c r="G51" s="37"/>
      <c r="H51" s="38"/>
      <c r="I51" s="89"/>
      <c r="J51" s="37"/>
      <c r="K51" s="38"/>
      <c r="L51" s="89"/>
      <c r="M51" s="37"/>
      <c r="N51" s="38"/>
      <c r="O51" s="89"/>
      <c r="P51" s="37"/>
      <c r="Q51" s="38"/>
      <c r="R51" s="89"/>
      <c r="S51" s="37"/>
      <c r="T51" s="38"/>
      <c r="U51" s="89"/>
      <c r="V51" s="37"/>
      <c r="W51" s="38"/>
      <c r="X51" s="89"/>
      <c r="Y51" s="37"/>
      <c r="Z51" s="38"/>
      <c r="AA51" s="89"/>
      <c r="AB51" s="37"/>
      <c r="AC51" s="38"/>
      <c r="AD51" s="89"/>
      <c r="AE51" s="37"/>
      <c r="AF51" s="38"/>
      <c r="AG51" s="89"/>
      <c r="AH51" s="37"/>
      <c r="AI51" s="38"/>
      <c r="AJ51" s="89"/>
      <c r="AK51" s="37"/>
      <c r="AL51" s="38"/>
      <c r="AM51" s="89"/>
      <c r="AN51" s="37"/>
      <c r="AO51" s="38"/>
      <c r="AP51" s="89"/>
      <c r="AQ51" s="37"/>
      <c r="AR51" s="38"/>
      <c r="AS51" s="89"/>
      <c r="AT51" s="37"/>
      <c r="AU51" s="38"/>
      <c r="AV51" s="89"/>
      <c r="AW51" s="37"/>
      <c r="AX51" s="38"/>
      <c r="AY51" s="89"/>
      <c r="AZ51" s="37"/>
      <c r="BA51" s="38"/>
      <c r="BB51" s="89"/>
      <c r="BC51" s="37"/>
      <c r="BD51" s="38"/>
      <c r="BE51" s="89"/>
      <c r="BF51" s="37"/>
      <c r="BG51" s="38"/>
      <c r="BH51" s="89"/>
      <c r="BI51" s="37"/>
      <c r="BJ51" s="38"/>
      <c r="BK51" s="89"/>
      <c r="BL51" s="37"/>
      <c r="BM51" s="38"/>
      <c r="BN51" s="89"/>
      <c r="BO51" s="37"/>
      <c r="BP51" s="38"/>
      <c r="BQ51" s="89"/>
      <c r="BR51" s="37"/>
      <c r="BS51" s="38"/>
      <c r="BT51" s="89"/>
      <c r="BU51" s="37"/>
      <c r="BV51" s="38"/>
      <c r="BW51" s="89"/>
      <c r="BX51" s="37"/>
      <c r="BY51" s="38"/>
      <c r="BZ51" s="89"/>
      <c r="CA51" s="37"/>
      <c r="CB51" s="38"/>
      <c r="CC51" s="89"/>
      <c r="CD51" s="37"/>
      <c r="CE51" s="38"/>
      <c r="CF51" s="89"/>
      <c r="CG51" s="37"/>
      <c r="CH51" s="38"/>
      <c r="CI51" s="89"/>
      <c r="CJ51" s="37"/>
      <c r="CK51" s="38"/>
      <c r="CL51" s="89"/>
      <c r="CM51" s="37"/>
      <c r="CN51" s="38"/>
      <c r="CO51" s="89"/>
      <c r="CP51" s="37"/>
      <c r="CQ51" s="38"/>
      <c r="CR51" s="89"/>
      <c r="CS51" s="37"/>
      <c r="CT51" s="38"/>
      <c r="CU51" s="89"/>
      <c r="CV51" s="37"/>
      <c r="CW51" s="38"/>
      <c r="CX51" s="89"/>
      <c r="CY51" s="37">
        <v>3</v>
      </c>
      <c r="CZ51" s="38"/>
      <c r="DA51" s="89"/>
      <c r="DB51" s="37">
        <v>3</v>
      </c>
      <c r="DC51" s="38"/>
      <c r="DD51" s="89" t="s">
        <v>439</v>
      </c>
      <c r="DE51" s="37">
        <v>3</v>
      </c>
      <c r="DF51" s="38"/>
      <c r="DG51" s="89" t="s">
        <v>439</v>
      </c>
      <c r="DH51" s="37">
        <v>2</v>
      </c>
      <c r="DI51" s="38"/>
      <c r="DJ51" s="89" t="s">
        <v>439</v>
      </c>
      <c r="DK51" s="37">
        <v>2</v>
      </c>
      <c r="DL51" s="38"/>
      <c r="DM51" s="89" t="s">
        <v>439</v>
      </c>
      <c r="DN51" s="37">
        <v>2</v>
      </c>
      <c r="DO51" s="38"/>
      <c r="DP51" s="89" t="s">
        <v>439</v>
      </c>
      <c r="DQ51" s="37">
        <v>2</v>
      </c>
      <c r="DR51" s="38"/>
      <c r="DS51" s="89" t="s">
        <v>439</v>
      </c>
      <c r="DT51" s="37">
        <v>2</v>
      </c>
      <c r="DU51" s="38"/>
      <c r="DV51" s="89" t="s">
        <v>439</v>
      </c>
      <c r="DW51" s="37"/>
      <c r="DX51" s="38"/>
      <c r="DY51" s="89" t="s">
        <v>439</v>
      </c>
      <c r="DZ51" s="37"/>
      <c r="EA51" s="38"/>
      <c r="EB51" s="89" t="s">
        <v>439</v>
      </c>
      <c r="EC51" s="37"/>
      <c r="ED51" s="38"/>
      <c r="EE51" s="89"/>
      <c r="EF51" s="37"/>
      <c r="EG51" s="38"/>
      <c r="EH51" s="89"/>
      <c r="EI51" s="37"/>
      <c r="EJ51" s="38"/>
      <c r="EK51" s="89"/>
      <c r="EL51" s="37"/>
      <c r="EM51" s="38"/>
      <c r="EN51" s="89"/>
      <c r="EO51" s="37"/>
      <c r="EP51" s="38"/>
      <c r="EQ51" s="89"/>
      <c r="ER51" s="37"/>
      <c r="ES51" s="38"/>
      <c r="ET51" s="89"/>
      <c r="EU51" s="37"/>
      <c r="EV51" s="38"/>
      <c r="EW51" s="89"/>
      <c r="EX51" s="37"/>
      <c r="EY51" s="38"/>
      <c r="EZ51" s="89"/>
      <c r="FA51" s="37"/>
      <c r="FB51" s="38"/>
      <c r="FC51" s="89"/>
      <c r="FD51" s="37"/>
      <c r="FE51" s="38"/>
      <c r="FF51" s="89"/>
      <c r="FG51" s="37"/>
      <c r="FH51" s="38"/>
      <c r="FI51" s="89"/>
      <c r="FJ51" s="37"/>
      <c r="FK51" s="38"/>
      <c r="FL51" s="89"/>
      <c r="FM51" s="37"/>
      <c r="FN51" s="38"/>
    </row>
    <row r="52" spans="1:170" ht="13.5" customHeight="1">
      <c r="A52" s="32" t="s">
        <v>1384</v>
      </c>
      <c r="B52" s="14" t="str">
        <f>VLOOKUP(A52,info_parties!A$2:Z$200,5,FALSE)</f>
        <v>Sunrise Party of Japan (Tachiagare Nippon, SPJ)</v>
      </c>
      <c r="C52" s="89"/>
      <c r="D52" s="37"/>
      <c r="E52" s="38"/>
      <c r="F52" s="89"/>
      <c r="G52" s="37"/>
      <c r="H52" s="38"/>
      <c r="I52" s="89"/>
      <c r="J52" s="37"/>
      <c r="K52" s="38"/>
      <c r="L52" s="89"/>
      <c r="M52" s="37"/>
      <c r="N52" s="38"/>
      <c r="O52" s="89"/>
      <c r="P52" s="37"/>
      <c r="Q52" s="38"/>
      <c r="R52" s="89"/>
      <c r="S52" s="37"/>
      <c r="T52" s="38"/>
      <c r="U52" s="89"/>
      <c r="V52" s="37"/>
      <c r="W52" s="38"/>
      <c r="X52" s="89"/>
      <c r="Y52" s="37"/>
      <c r="Z52" s="38"/>
      <c r="AA52" s="89"/>
      <c r="AB52" s="37"/>
      <c r="AC52" s="38"/>
      <c r="AD52" s="89"/>
      <c r="AE52" s="37"/>
      <c r="AF52" s="38"/>
      <c r="AG52" s="89"/>
      <c r="AH52" s="37"/>
      <c r="AI52" s="38"/>
      <c r="AJ52" s="89"/>
      <c r="AK52" s="37"/>
      <c r="AL52" s="38"/>
      <c r="AM52" s="89"/>
      <c r="AN52" s="37"/>
      <c r="AO52" s="38"/>
      <c r="AP52" s="89"/>
      <c r="AQ52" s="37"/>
      <c r="AR52" s="38"/>
      <c r="AS52" s="89"/>
      <c r="AT52" s="37"/>
      <c r="AU52" s="38"/>
      <c r="AV52" s="89"/>
      <c r="AW52" s="37"/>
      <c r="AX52" s="38"/>
      <c r="AY52" s="89"/>
      <c r="AZ52" s="37"/>
      <c r="BA52" s="38"/>
      <c r="BB52" s="89"/>
      <c r="BC52" s="37"/>
      <c r="BD52" s="38"/>
      <c r="BE52" s="89"/>
      <c r="BF52" s="37"/>
      <c r="BG52" s="38"/>
      <c r="BH52" s="89"/>
      <c r="BI52" s="37"/>
      <c r="BJ52" s="38"/>
      <c r="BK52" s="89"/>
      <c r="BL52" s="37"/>
      <c r="BM52" s="38"/>
      <c r="BN52" s="89"/>
      <c r="BO52" s="37"/>
      <c r="BP52" s="38"/>
      <c r="BQ52" s="89"/>
      <c r="BR52" s="37"/>
      <c r="BS52" s="38"/>
      <c r="BT52" s="89"/>
      <c r="BU52" s="37"/>
      <c r="BV52" s="38"/>
      <c r="BW52" s="89"/>
      <c r="BX52" s="37"/>
      <c r="BY52" s="38"/>
      <c r="BZ52" s="89"/>
      <c r="CA52" s="37"/>
      <c r="CB52" s="38"/>
      <c r="CC52" s="89"/>
      <c r="CD52" s="37"/>
      <c r="CE52" s="38"/>
      <c r="CF52" s="89"/>
      <c r="CG52" s="37"/>
      <c r="CH52" s="38"/>
      <c r="CI52" s="89"/>
      <c r="CJ52" s="37"/>
      <c r="CK52" s="38"/>
      <c r="CL52" s="89"/>
      <c r="CM52" s="37"/>
      <c r="CN52" s="38"/>
      <c r="CO52" s="89"/>
      <c r="CP52" s="37"/>
      <c r="CQ52" s="38"/>
      <c r="CR52" s="89"/>
      <c r="CS52" s="37"/>
      <c r="CT52" s="38"/>
      <c r="CU52" s="89"/>
      <c r="CV52" s="37"/>
      <c r="CW52" s="38"/>
      <c r="CX52" s="89"/>
      <c r="CY52" s="37"/>
      <c r="CZ52" s="38"/>
      <c r="DA52" s="89"/>
      <c r="DB52" s="37"/>
      <c r="DC52" s="38"/>
      <c r="DD52" s="89" t="s">
        <v>445</v>
      </c>
      <c r="DE52" s="37"/>
      <c r="DF52" s="38"/>
      <c r="DG52" s="89" t="s">
        <v>445</v>
      </c>
      <c r="DH52" s="37">
        <v>3</v>
      </c>
      <c r="DI52" s="38"/>
      <c r="DJ52" s="89" t="s">
        <v>445</v>
      </c>
      <c r="DK52" s="37">
        <v>3</v>
      </c>
      <c r="DL52" s="38"/>
      <c r="DM52" s="89" t="s">
        <v>445</v>
      </c>
      <c r="DN52" s="37">
        <v>2</v>
      </c>
      <c r="DO52" s="38"/>
      <c r="DP52" s="89" t="s">
        <v>445</v>
      </c>
      <c r="DQ52" s="37">
        <v>2</v>
      </c>
      <c r="DR52" s="38"/>
      <c r="DS52" s="89" t="s">
        <v>445</v>
      </c>
      <c r="DT52" s="37">
        <v>2</v>
      </c>
      <c r="DU52" s="38"/>
      <c r="DV52" s="89" t="s">
        <v>458</v>
      </c>
      <c r="DW52" s="37"/>
      <c r="DX52" s="38"/>
      <c r="DY52" s="89" t="s">
        <v>458</v>
      </c>
      <c r="DZ52" s="37"/>
      <c r="EA52" s="38"/>
      <c r="EB52" s="89" t="s">
        <v>458</v>
      </c>
      <c r="EC52" s="37"/>
      <c r="ED52" s="38"/>
      <c r="EE52" s="89"/>
      <c r="EF52" s="37"/>
      <c r="EG52" s="38"/>
      <c r="EH52" s="89"/>
      <c r="EI52" s="37"/>
      <c r="EJ52" s="38"/>
      <c r="EK52" s="89"/>
      <c r="EL52" s="37"/>
      <c r="EM52" s="38"/>
      <c r="EN52" s="89"/>
      <c r="EO52" s="37"/>
      <c r="EP52" s="38"/>
      <c r="EQ52" s="89"/>
      <c r="ER52" s="37"/>
      <c r="ES52" s="38"/>
      <c r="ET52" s="89"/>
      <c r="EU52" s="37"/>
      <c r="EV52" s="38"/>
      <c r="EW52" s="89"/>
      <c r="EX52" s="37"/>
      <c r="EY52" s="38"/>
      <c r="EZ52" s="89"/>
      <c r="FA52" s="37"/>
      <c r="FB52" s="38"/>
      <c r="FC52" s="89"/>
      <c r="FD52" s="37"/>
      <c r="FE52" s="38"/>
      <c r="FF52" s="89"/>
      <c r="FG52" s="37"/>
      <c r="FH52" s="38"/>
      <c r="FI52" s="89"/>
      <c r="FJ52" s="37"/>
      <c r="FK52" s="38"/>
      <c r="FL52" s="89"/>
      <c r="FM52" s="37"/>
      <c r="FN52" s="38"/>
    </row>
    <row r="53" spans="1:170" ht="13.5" customHeight="1">
      <c r="A53" s="32" t="s">
        <v>1383</v>
      </c>
      <c r="B53" s="14" t="str">
        <f>VLOOKUP(A53,info_parties!A$2:Z$200,5,FALSE)</f>
        <v>New Party Reform (Shinto Kaikaku, NPR)</v>
      </c>
      <c r="C53" s="89"/>
      <c r="D53" s="37"/>
      <c r="E53" s="38"/>
      <c r="F53" s="89"/>
      <c r="G53" s="37"/>
      <c r="H53" s="38"/>
      <c r="I53" s="89"/>
      <c r="J53" s="37"/>
      <c r="K53" s="38"/>
      <c r="L53" s="89"/>
      <c r="M53" s="37"/>
      <c r="N53" s="38"/>
      <c r="O53" s="89"/>
      <c r="P53" s="37"/>
      <c r="Q53" s="38"/>
      <c r="R53" s="89"/>
      <c r="S53" s="37"/>
      <c r="T53" s="38"/>
      <c r="U53" s="89"/>
      <c r="V53" s="37"/>
      <c r="W53" s="38"/>
      <c r="X53" s="89"/>
      <c r="Y53" s="37"/>
      <c r="Z53" s="38"/>
      <c r="AA53" s="89"/>
      <c r="AB53" s="37"/>
      <c r="AC53" s="38"/>
      <c r="AD53" s="89"/>
      <c r="AE53" s="37"/>
      <c r="AF53" s="38"/>
      <c r="AG53" s="89"/>
      <c r="AH53" s="37"/>
      <c r="AI53" s="38"/>
      <c r="AJ53" s="89"/>
      <c r="AK53" s="37"/>
      <c r="AL53" s="38"/>
      <c r="AM53" s="89"/>
      <c r="AN53" s="37"/>
      <c r="AO53" s="38"/>
      <c r="AP53" s="89"/>
      <c r="AQ53" s="37"/>
      <c r="AR53" s="38"/>
      <c r="AS53" s="89"/>
      <c r="AT53" s="37"/>
      <c r="AU53" s="38"/>
      <c r="AV53" s="89"/>
      <c r="AW53" s="37"/>
      <c r="AX53" s="38"/>
      <c r="AY53" s="89"/>
      <c r="AZ53" s="37"/>
      <c r="BA53" s="38"/>
      <c r="BB53" s="89"/>
      <c r="BC53" s="37"/>
      <c r="BD53" s="38"/>
      <c r="BE53" s="89"/>
      <c r="BF53" s="37"/>
      <c r="BG53" s="38"/>
      <c r="BH53" s="89"/>
      <c r="BI53" s="37"/>
      <c r="BJ53" s="38"/>
      <c r="BK53" s="89"/>
      <c r="BL53" s="37"/>
      <c r="BM53" s="38"/>
      <c r="BN53" s="89"/>
      <c r="BO53" s="37"/>
      <c r="BP53" s="38"/>
      <c r="BQ53" s="89"/>
      <c r="BR53" s="37"/>
      <c r="BS53" s="38"/>
      <c r="BT53" s="89"/>
      <c r="BU53" s="37"/>
      <c r="BV53" s="38"/>
      <c r="BW53" s="89"/>
      <c r="BX53" s="37"/>
      <c r="BY53" s="38"/>
      <c r="BZ53" s="89"/>
      <c r="CA53" s="37"/>
      <c r="CB53" s="38"/>
      <c r="CC53" s="89"/>
      <c r="CD53" s="37"/>
      <c r="CE53" s="38"/>
      <c r="CF53" s="89"/>
      <c r="CG53" s="37"/>
      <c r="CH53" s="38"/>
      <c r="CI53" s="89"/>
      <c r="CJ53" s="37"/>
      <c r="CK53" s="38"/>
      <c r="CL53" s="89"/>
      <c r="CM53" s="37"/>
      <c r="CN53" s="38"/>
      <c r="CO53" s="89"/>
      <c r="CP53" s="37"/>
      <c r="CQ53" s="38"/>
      <c r="CR53" s="89"/>
      <c r="CS53" s="37"/>
      <c r="CT53" s="38"/>
      <c r="CU53" s="89"/>
      <c r="CV53" s="37"/>
      <c r="CW53" s="38"/>
      <c r="CX53" s="89"/>
      <c r="CY53" s="37"/>
      <c r="CZ53" s="38"/>
      <c r="DA53" s="89"/>
      <c r="DB53" s="37"/>
      <c r="DC53" s="38"/>
      <c r="DD53" s="89"/>
      <c r="DE53" s="37"/>
      <c r="DF53" s="38"/>
      <c r="DG53" s="89"/>
      <c r="DH53" s="37"/>
      <c r="DI53" s="38"/>
      <c r="DJ53" s="89"/>
      <c r="DK53" s="37"/>
      <c r="DL53" s="38"/>
      <c r="DM53" s="89"/>
      <c r="DN53" s="37"/>
      <c r="DO53" s="38"/>
      <c r="DP53" s="89"/>
      <c r="DQ53" s="37"/>
      <c r="DR53" s="38"/>
      <c r="DS53" s="89"/>
      <c r="DT53" s="37"/>
      <c r="DU53" s="38"/>
      <c r="DV53" s="89"/>
      <c r="DW53" s="37"/>
      <c r="DX53" s="38"/>
      <c r="DY53" s="89" t="s">
        <v>440</v>
      </c>
      <c r="DZ53" s="37">
        <v>4</v>
      </c>
      <c r="EA53" s="38"/>
      <c r="EB53" s="89" t="s">
        <v>440</v>
      </c>
      <c r="EC53" s="37"/>
      <c r="ED53" s="38"/>
      <c r="EE53" s="89"/>
      <c r="EF53" s="37"/>
      <c r="EG53" s="38"/>
      <c r="EH53" s="89"/>
      <c r="EI53" s="37"/>
      <c r="EJ53" s="38"/>
      <c r="EK53" s="89"/>
      <c r="EL53" s="37"/>
      <c r="EM53" s="38"/>
      <c r="EN53" s="89"/>
      <c r="EO53" s="37"/>
      <c r="EP53" s="38"/>
      <c r="EQ53" s="89"/>
      <c r="ER53" s="37"/>
      <c r="ES53" s="38"/>
      <c r="ET53" s="89"/>
      <c r="EU53" s="37"/>
      <c r="EV53" s="38"/>
      <c r="EW53" s="89"/>
      <c r="EX53" s="37"/>
      <c r="EY53" s="38"/>
      <c r="EZ53" s="89"/>
      <c r="FA53" s="37"/>
      <c r="FB53" s="38"/>
      <c r="FC53" s="89"/>
      <c r="FD53" s="37"/>
      <c r="FE53" s="38"/>
      <c r="FF53" s="89"/>
      <c r="FG53" s="37"/>
      <c r="FH53" s="38"/>
      <c r="FI53" s="89"/>
      <c r="FJ53" s="37"/>
      <c r="FK53" s="38"/>
      <c r="FL53" s="89"/>
      <c r="FM53" s="37"/>
      <c r="FN53" s="38"/>
    </row>
    <row r="54" spans="1:170" ht="13.5" customHeight="1">
      <c r="A54" s="32" t="s">
        <v>1382</v>
      </c>
      <c r="B54" s="14" t="str">
        <f>VLOOKUP(A54,info_parties!A$2:Z$200,5,FALSE)</f>
        <v>People’s Life First (Kokumin no Seikatsu ga Daiichi, PLF)</v>
      </c>
      <c r="C54" s="89"/>
      <c r="D54" s="37"/>
      <c r="E54" s="38"/>
      <c r="F54" s="89"/>
      <c r="G54" s="37"/>
      <c r="H54" s="38"/>
      <c r="I54" s="89"/>
      <c r="J54" s="37"/>
      <c r="K54" s="38"/>
      <c r="L54" s="89"/>
      <c r="M54" s="37"/>
      <c r="N54" s="38"/>
      <c r="O54" s="89"/>
      <c r="P54" s="37"/>
      <c r="Q54" s="38"/>
      <c r="R54" s="89"/>
      <c r="S54" s="37"/>
      <c r="T54" s="38"/>
      <c r="U54" s="89"/>
      <c r="V54" s="37"/>
      <c r="W54" s="38"/>
      <c r="X54" s="89"/>
      <c r="Y54" s="37"/>
      <c r="Z54" s="38"/>
      <c r="AA54" s="89"/>
      <c r="AB54" s="37"/>
      <c r="AC54" s="38"/>
      <c r="AD54" s="89"/>
      <c r="AE54" s="37"/>
      <c r="AF54" s="38"/>
      <c r="AG54" s="89"/>
      <c r="AH54" s="37"/>
      <c r="AI54" s="38"/>
      <c r="AJ54" s="89"/>
      <c r="AK54" s="37"/>
      <c r="AL54" s="38"/>
      <c r="AM54" s="89"/>
      <c r="AN54" s="37"/>
      <c r="AO54" s="38"/>
      <c r="AP54" s="89"/>
      <c r="AQ54" s="37"/>
      <c r="AR54" s="38"/>
      <c r="AS54" s="89"/>
      <c r="AT54" s="37"/>
      <c r="AU54" s="38"/>
      <c r="AV54" s="89"/>
      <c r="AW54" s="37"/>
      <c r="AX54" s="38"/>
      <c r="AY54" s="89"/>
      <c r="AZ54" s="37"/>
      <c r="BA54" s="38"/>
      <c r="BB54" s="89"/>
      <c r="BC54" s="37"/>
      <c r="BD54" s="38"/>
      <c r="BE54" s="89"/>
      <c r="BF54" s="37"/>
      <c r="BG54" s="38"/>
      <c r="BH54" s="89"/>
      <c r="BI54" s="37"/>
      <c r="BJ54" s="38"/>
      <c r="BK54" s="89"/>
      <c r="BL54" s="37"/>
      <c r="BM54" s="38"/>
      <c r="BN54" s="89"/>
      <c r="BO54" s="37"/>
      <c r="BP54" s="38"/>
      <c r="BQ54" s="89"/>
      <c r="BR54" s="37"/>
      <c r="BS54" s="38"/>
      <c r="BT54" s="89"/>
      <c r="BU54" s="37"/>
      <c r="BV54" s="38"/>
      <c r="BW54" s="89"/>
      <c r="BX54" s="37"/>
      <c r="BY54" s="38"/>
      <c r="BZ54" s="89"/>
      <c r="CA54" s="37"/>
      <c r="CB54" s="38"/>
      <c r="CC54" s="89"/>
      <c r="CD54" s="37"/>
      <c r="CE54" s="38"/>
      <c r="CF54" s="89"/>
      <c r="CG54" s="37"/>
      <c r="CH54" s="38"/>
      <c r="CI54" s="89"/>
      <c r="CJ54" s="37"/>
      <c r="CK54" s="38"/>
      <c r="CL54" s="89"/>
      <c r="CM54" s="37"/>
      <c r="CN54" s="38"/>
      <c r="CO54" s="89"/>
      <c r="CP54" s="37"/>
      <c r="CQ54" s="38"/>
      <c r="CR54" s="89"/>
      <c r="CS54" s="37"/>
      <c r="CT54" s="38"/>
      <c r="CU54" s="89"/>
      <c r="CV54" s="37"/>
      <c r="CW54" s="38"/>
      <c r="CX54" s="89"/>
      <c r="CY54" s="37"/>
      <c r="CZ54" s="38"/>
      <c r="DA54" s="89"/>
      <c r="DB54" s="37"/>
      <c r="DC54" s="38"/>
      <c r="DD54" s="89"/>
      <c r="DE54" s="37"/>
      <c r="DF54" s="38"/>
      <c r="DG54" s="89"/>
      <c r="DH54" s="37"/>
      <c r="DI54" s="38"/>
      <c r="DJ54" s="89"/>
      <c r="DK54" s="37"/>
      <c r="DL54" s="38"/>
      <c r="DM54" s="89"/>
      <c r="DN54" s="37"/>
      <c r="DO54" s="38"/>
      <c r="DP54" s="89"/>
      <c r="DQ54" s="37"/>
      <c r="DR54" s="38"/>
      <c r="DS54" s="89"/>
      <c r="DT54" s="37"/>
      <c r="DU54" s="38"/>
      <c r="DV54" s="89" t="s">
        <v>441</v>
      </c>
      <c r="DW54" s="37"/>
      <c r="DX54" s="38"/>
      <c r="DY54" s="89" t="s">
        <v>441</v>
      </c>
      <c r="DZ54" s="37">
        <v>47</v>
      </c>
      <c r="EA54" s="38"/>
      <c r="EB54" s="89" t="s">
        <v>441</v>
      </c>
      <c r="EC54" s="37"/>
      <c r="ED54" s="38"/>
      <c r="EE54" s="89"/>
      <c r="EF54" s="37"/>
      <c r="EG54" s="38"/>
      <c r="EH54" s="89"/>
      <c r="EI54" s="37"/>
      <c r="EJ54" s="38"/>
      <c r="EK54" s="89"/>
      <c r="EL54" s="37"/>
      <c r="EM54" s="38"/>
      <c r="EN54" s="89"/>
      <c r="EO54" s="37"/>
      <c r="EP54" s="38"/>
      <c r="EQ54" s="89"/>
      <c r="ER54" s="37"/>
      <c r="ES54" s="38"/>
      <c r="ET54" s="89"/>
      <c r="EU54" s="37"/>
      <c r="EV54" s="38"/>
      <c r="EW54" s="89"/>
      <c r="EX54" s="37"/>
      <c r="EY54" s="38"/>
      <c r="EZ54" s="89"/>
      <c r="FA54" s="37"/>
      <c r="FB54" s="38"/>
      <c r="FC54" s="89"/>
      <c r="FD54" s="37"/>
      <c r="FE54" s="38"/>
      <c r="FF54" s="89"/>
      <c r="FG54" s="37"/>
      <c r="FH54" s="38"/>
      <c r="FI54" s="89"/>
      <c r="FJ54" s="37"/>
      <c r="FK54" s="38"/>
      <c r="FL54" s="89"/>
      <c r="FM54" s="37"/>
      <c r="FN54" s="38"/>
    </row>
    <row r="55" spans="1:170" ht="13.5" customHeight="1">
      <c r="A55" s="32" t="s">
        <v>1370</v>
      </c>
      <c r="B55" s="14" t="str">
        <f>VLOOKUP(A55,info_parties!A$2:Z$200,5,FALSE)</f>
        <v>Japan Restoration Party (Nippon Ishin no Kai, JRP)</v>
      </c>
      <c r="C55" s="89"/>
      <c r="D55" s="37"/>
      <c r="E55" s="38"/>
      <c r="F55" s="89"/>
      <c r="G55" s="37"/>
      <c r="H55" s="38"/>
      <c r="I55" s="89"/>
      <c r="J55" s="37"/>
      <c r="K55" s="38"/>
      <c r="L55" s="89"/>
      <c r="M55" s="37"/>
      <c r="N55" s="38"/>
      <c r="O55" s="89"/>
      <c r="P55" s="37"/>
      <c r="Q55" s="38"/>
      <c r="R55" s="89"/>
      <c r="S55" s="37"/>
      <c r="T55" s="38"/>
      <c r="U55" s="89"/>
      <c r="V55" s="37"/>
      <c r="W55" s="38"/>
      <c r="X55" s="89"/>
      <c r="Y55" s="37"/>
      <c r="Z55" s="38"/>
      <c r="AA55" s="89"/>
      <c r="AB55" s="37"/>
      <c r="AC55" s="38"/>
      <c r="AD55" s="89"/>
      <c r="AE55" s="37"/>
      <c r="AF55" s="38"/>
      <c r="AG55" s="89"/>
      <c r="AH55" s="37"/>
      <c r="AI55" s="38"/>
      <c r="AJ55" s="89"/>
      <c r="AK55" s="37"/>
      <c r="AL55" s="38"/>
      <c r="AM55" s="89"/>
      <c r="AN55" s="37"/>
      <c r="AO55" s="38"/>
      <c r="AP55" s="89"/>
      <c r="AQ55" s="37"/>
      <c r="AR55" s="38"/>
      <c r="AS55" s="89"/>
      <c r="AT55" s="37"/>
      <c r="AU55" s="38"/>
      <c r="AV55" s="89"/>
      <c r="AW55" s="37"/>
      <c r="AX55" s="38"/>
      <c r="AY55" s="89"/>
      <c r="AZ55" s="37"/>
      <c r="BA55" s="38"/>
      <c r="BB55" s="89"/>
      <c r="BC55" s="37"/>
      <c r="BD55" s="38"/>
      <c r="BE55" s="89"/>
      <c r="BF55" s="37"/>
      <c r="BG55" s="38"/>
      <c r="BH55" s="89"/>
      <c r="BI55" s="37"/>
      <c r="BJ55" s="38"/>
      <c r="BK55" s="89"/>
      <c r="BL55" s="37"/>
      <c r="BM55" s="38"/>
      <c r="BN55" s="89"/>
      <c r="BO55" s="37"/>
      <c r="BP55" s="38"/>
      <c r="BQ55" s="89"/>
      <c r="BR55" s="37"/>
      <c r="BS55" s="38"/>
      <c r="BT55" s="89"/>
      <c r="BU55" s="37"/>
      <c r="BV55" s="38"/>
      <c r="BW55" s="89"/>
      <c r="BX55" s="37"/>
      <c r="BY55" s="38"/>
      <c r="BZ55" s="89"/>
      <c r="CA55" s="37"/>
      <c r="CB55" s="38"/>
      <c r="CC55" s="89"/>
      <c r="CD55" s="37"/>
      <c r="CE55" s="38"/>
      <c r="CF55" s="89"/>
      <c r="CG55" s="37"/>
      <c r="CH55" s="38"/>
      <c r="CI55" s="89"/>
      <c r="CJ55" s="37"/>
      <c r="CK55" s="38"/>
      <c r="CL55" s="89"/>
      <c r="CM55" s="37"/>
      <c r="CN55" s="38"/>
      <c r="CO55" s="89"/>
      <c r="CP55" s="37"/>
      <c r="CQ55" s="38"/>
      <c r="CR55" s="89"/>
      <c r="CS55" s="37"/>
      <c r="CT55" s="38"/>
      <c r="CU55" s="89"/>
      <c r="CV55" s="37"/>
      <c r="CW55" s="38"/>
      <c r="CX55" s="89"/>
      <c r="CY55" s="37"/>
      <c r="CZ55" s="38"/>
      <c r="DA55" s="89"/>
      <c r="DB55" s="37"/>
      <c r="DC55" s="38"/>
      <c r="DD55" s="89"/>
      <c r="DE55" s="37"/>
      <c r="DF55" s="38"/>
      <c r="DG55" s="89"/>
      <c r="DH55" s="37"/>
      <c r="DI55" s="38"/>
      <c r="DJ55" s="89"/>
      <c r="DK55" s="37"/>
      <c r="DL55" s="38"/>
      <c r="DM55" s="89"/>
      <c r="DN55" s="37"/>
      <c r="DO55" s="38"/>
      <c r="DP55" s="89"/>
      <c r="DQ55" s="37"/>
      <c r="DR55" s="38"/>
      <c r="DS55" s="89"/>
      <c r="DT55" s="37"/>
      <c r="DU55" s="38"/>
      <c r="DV55" s="89" t="s">
        <v>396</v>
      </c>
      <c r="DW55" s="37"/>
      <c r="DX55" s="38"/>
      <c r="DY55" s="89" t="s">
        <v>396</v>
      </c>
      <c r="DZ55" s="37">
        <v>5</v>
      </c>
      <c r="EA55" s="38"/>
      <c r="EB55" s="89" t="s">
        <v>396</v>
      </c>
      <c r="EC55" s="37">
        <v>54</v>
      </c>
      <c r="ED55" s="38"/>
      <c r="EE55" s="89"/>
      <c r="EF55" s="37"/>
      <c r="EG55" s="38"/>
      <c r="EH55" s="89"/>
      <c r="EI55" s="37"/>
      <c r="EJ55" s="38"/>
      <c r="EK55" s="89"/>
      <c r="EL55" s="37"/>
      <c r="EM55" s="38"/>
      <c r="EN55" s="89"/>
      <c r="EO55" s="37"/>
      <c r="EP55" s="38"/>
      <c r="EQ55" s="89"/>
      <c r="ER55" s="37"/>
      <c r="ES55" s="38"/>
      <c r="ET55" s="89"/>
      <c r="EU55" s="37"/>
      <c r="EV55" s="38"/>
      <c r="EW55" s="89"/>
      <c r="EX55" s="37"/>
      <c r="EY55" s="38"/>
      <c r="EZ55" s="89"/>
      <c r="FA55" s="37"/>
      <c r="FB55" s="38"/>
      <c r="FC55" s="89"/>
      <c r="FD55" s="37"/>
      <c r="FE55" s="38"/>
      <c r="FF55" s="89"/>
      <c r="FG55" s="37"/>
      <c r="FH55" s="38"/>
      <c r="FI55" s="89"/>
      <c r="FJ55" s="37"/>
      <c r="FK55" s="38"/>
      <c r="FL55" s="89"/>
      <c r="FM55" s="37"/>
      <c r="FN55" s="38"/>
    </row>
    <row r="56" spans="1:170" ht="13.5" customHeight="1">
      <c r="A56" s="32" t="s">
        <v>1381</v>
      </c>
      <c r="B56" s="14" t="str">
        <f>VLOOKUP(A56,info_parties!A$2:Z$200,5,FALSE)</f>
        <v>Tax Cuts Japan (Genzei Nippon, TCJ)</v>
      </c>
      <c r="C56" s="89"/>
      <c r="D56" s="37"/>
      <c r="E56" s="38"/>
      <c r="F56" s="89"/>
      <c r="G56" s="37"/>
      <c r="H56" s="38"/>
      <c r="I56" s="89"/>
      <c r="J56" s="37"/>
      <c r="K56" s="38"/>
      <c r="L56" s="89"/>
      <c r="M56" s="37"/>
      <c r="N56" s="38"/>
      <c r="O56" s="89"/>
      <c r="P56" s="37"/>
      <c r="Q56" s="38"/>
      <c r="R56" s="89"/>
      <c r="S56" s="37"/>
      <c r="T56" s="38"/>
      <c r="U56" s="89"/>
      <c r="V56" s="37"/>
      <c r="W56" s="38"/>
      <c r="X56" s="89"/>
      <c r="Y56" s="37"/>
      <c r="Z56" s="38"/>
      <c r="AA56" s="89"/>
      <c r="AB56" s="37"/>
      <c r="AC56" s="38"/>
      <c r="AD56" s="89"/>
      <c r="AE56" s="37"/>
      <c r="AF56" s="38"/>
      <c r="AG56" s="89"/>
      <c r="AH56" s="37"/>
      <c r="AI56" s="38"/>
      <c r="AJ56" s="89"/>
      <c r="AK56" s="37"/>
      <c r="AL56" s="38"/>
      <c r="AM56" s="89"/>
      <c r="AN56" s="37"/>
      <c r="AO56" s="38"/>
      <c r="AP56" s="89"/>
      <c r="AQ56" s="37"/>
      <c r="AR56" s="38"/>
      <c r="AS56" s="89"/>
      <c r="AT56" s="37"/>
      <c r="AU56" s="38"/>
      <c r="AV56" s="89"/>
      <c r="AW56" s="37"/>
      <c r="AX56" s="38"/>
      <c r="AY56" s="89"/>
      <c r="AZ56" s="37"/>
      <c r="BA56" s="38"/>
      <c r="BB56" s="89"/>
      <c r="BC56" s="37"/>
      <c r="BD56" s="38"/>
      <c r="BE56" s="89"/>
      <c r="BF56" s="37"/>
      <c r="BG56" s="38"/>
      <c r="BH56" s="89"/>
      <c r="BI56" s="37"/>
      <c r="BJ56" s="38"/>
      <c r="BK56" s="89"/>
      <c r="BL56" s="37"/>
      <c r="BM56" s="38"/>
      <c r="BN56" s="89"/>
      <c r="BO56" s="37"/>
      <c r="BP56" s="38"/>
      <c r="BQ56" s="89"/>
      <c r="BR56" s="37"/>
      <c r="BS56" s="38"/>
      <c r="BT56" s="89"/>
      <c r="BU56" s="37"/>
      <c r="BV56" s="38"/>
      <c r="BW56" s="89"/>
      <c r="BX56" s="37"/>
      <c r="BY56" s="38"/>
      <c r="BZ56" s="89"/>
      <c r="CA56" s="37"/>
      <c r="CB56" s="38"/>
      <c r="CC56" s="89"/>
      <c r="CD56" s="37"/>
      <c r="CE56" s="38"/>
      <c r="CF56" s="89"/>
      <c r="CG56" s="37"/>
      <c r="CH56" s="38"/>
      <c r="CI56" s="89"/>
      <c r="CJ56" s="37"/>
      <c r="CK56" s="38"/>
      <c r="CL56" s="89"/>
      <c r="CM56" s="37"/>
      <c r="CN56" s="38"/>
      <c r="CO56" s="89"/>
      <c r="CP56" s="37"/>
      <c r="CQ56" s="38"/>
      <c r="CR56" s="89"/>
      <c r="CS56" s="37"/>
      <c r="CT56" s="38"/>
      <c r="CU56" s="89"/>
      <c r="CV56" s="37"/>
      <c r="CW56" s="38"/>
      <c r="CX56" s="89"/>
      <c r="CY56" s="37"/>
      <c r="CZ56" s="38"/>
      <c r="DA56" s="89"/>
      <c r="DB56" s="37"/>
      <c r="DC56" s="38"/>
      <c r="DD56" s="89"/>
      <c r="DE56" s="37"/>
      <c r="DF56" s="38"/>
      <c r="DG56" s="89"/>
      <c r="DH56" s="37"/>
      <c r="DI56" s="38"/>
      <c r="DJ56" s="89"/>
      <c r="DK56" s="37"/>
      <c r="DL56" s="38"/>
      <c r="DM56" s="89"/>
      <c r="DN56" s="37"/>
      <c r="DO56" s="38"/>
      <c r="DP56" s="89"/>
      <c r="DQ56" s="37"/>
      <c r="DR56" s="38"/>
      <c r="DS56" s="89"/>
      <c r="DT56" s="37"/>
      <c r="DU56" s="38"/>
      <c r="DV56" s="89" t="s">
        <v>442</v>
      </c>
      <c r="DW56" s="37"/>
      <c r="DX56" s="38"/>
      <c r="DY56" s="89" t="s">
        <v>442</v>
      </c>
      <c r="DZ56" s="37">
        <v>4</v>
      </c>
      <c r="EA56" s="38"/>
      <c r="EB56" s="89" t="s">
        <v>442</v>
      </c>
      <c r="EC56" s="37"/>
      <c r="ED56" s="38"/>
      <c r="EE56" s="89"/>
      <c r="EF56" s="37"/>
      <c r="EG56" s="38"/>
      <c r="EH56" s="89"/>
      <c r="EI56" s="37"/>
      <c r="EJ56" s="38"/>
      <c r="EK56" s="89"/>
      <c r="EL56" s="37"/>
      <c r="EM56" s="38"/>
      <c r="EN56" s="89"/>
      <c r="EO56" s="37"/>
      <c r="EP56" s="38"/>
      <c r="EQ56" s="89"/>
      <c r="ER56" s="37"/>
      <c r="ES56" s="38"/>
      <c r="ET56" s="89"/>
      <c r="EU56" s="37"/>
      <c r="EV56" s="38"/>
      <c r="EW56" s="89"/>
      <c r="EX56" s="37"/>
      <c r="EY56" s="38"/>
      <c r="EZ56" s="89"/>
      <c r="FA56" s="37"/>
      <c r="FB56" s="38"/>
      <c r="FC56" s="89"/>
      <c r="FD56" s="37"/>
      <c r="FE56" s="38"/>
      <c r="FF56" s="89"/>
      <c r="FG56" s="37"/>
      <c r="FH56" s="38"/>
      <c r="FI56" s="89"/>
      <c r="FJ56" s="37"/>
      <c r="FK56" s="38"/>
      <c r="FL56" s="89"/>
      <c r="FM56" s="37"/>
      <c r="FN56" s="38"/>
    </row>
    <row r="57" spans="1:170" ht="13.5" customHeight="1">
      <c r="A57" s="32" t="s">
        <v>1371</v>
      </c>
      <c r="B57" s="14" t="str">
        <f>VLOOKUP(A57,info_parties!A$2:Z$200,5,FALSE)</f>
        <v>New Party Daichi (Shintō Daichi, NPD)</v>
      </c>
      <c r="C57" s="89"/>
      <c r="D57" s="37"/>
      <c r="E57" s="38"/>
      <c r="F57" s="89"/>
      <c r="G57" s="37"/>
      <c r="H57" s="38"/>
      <c r="I57" s="89"/>
      <c r="J57" s="37"/>
      <c r="K57" s="38"/>
      <c r="L57" s="89"/>
      <c r="M57" s="37"/>
      <c r="N57" s="38"/>
      <c r="O57" s="89"/>
      <c r="P57" s="37"/>
      <c r="Q57" s="38"/>
      <c r="R57" s="89"/>
      <c r="S57" s="37"/>
      <c r="T57" s="38"/>
      <c r="U57" s="89"/>
      <c r="V57" s="37"/>
      <c r="W57" s="38"/>
      <c r="X57" s="89"/>
      <c r="Y57" s="37"/>
      <c r="Z57" s="38"/>
      <c r="AA57" s="89"/>
      <c r="AB57" s="37"/>
      <c r="AC57" s="38"/>
      <c r="AD57" s="89"/>
      <c r="AE57" s="37"/>
      <c r="AF57" s="38"/>
      <c r="AG57" s="89"/>
      <c r="AH57" s="37"/>
      <c r="AI57" s="38"/>
      <c r="AJ57" s="89"/>
      <c r="AK57" s="37"/>
      <c r="AL57" s="38"/>
      <c r="AM57" s="89"/>
      <c r="AN57" s="37"/>
      <c r="AO57" s="38"/>
      <c r="AP57" s="89"/>
      <c r="AQ57" s="37"/>
      <c r="AR57" s="38"/>
      <c r="AS57" s="89"/>
      <c r="AT57" s="37"/>
      <c r="AU57" s="38"/>
      <c r="AV57" s="89"/>
      <c r="AW57" s="37"/>
      <c r="AX57" s="38"/>
      <c r="AY57" s="89"/>
      <c r="AZ57" s="37"/>
      <c r="BA57" s="38"/>
      <c r="BB57" s="89"/>
      <c r="BC57" s="37"/>
      <c r="BD57" s="38"/>
      <c r="BE57" s="89"/>
      <c r="BF57" s="37"/>
      <c r="BG57" s="38"/>
      <c r="BH57" s="89"/>
      <c r="BI57" s="37"/>
      <c r="BJ57" s="38"/>
      <c r="BK57" s="89"/>
      <c r="BL57" s="37"/>
      <c r="BM57" s="38"/>
      <c r="BN57" s="89"/>
      <c r="BO57" s="37"/>
      <c r="BP57" s="38"/>
      <c r="BQ57" s="89"/>
      <c r="BR57" s="37"/>
      <c r="BS57" s="38"/>
      <c r="BT57" s="89"/>
      <c r="BU57" s="37"/>
      <c r="BV57" s="38"/>
      <c r="BW57" s="89"/>
      <c r="BX57" s="37"/>
      <c r="BY57" s="38"/>
      <c r="BZ57" s="89"/>
      <c r="CA57" s="37"/>
      <c r="CB57" s="38"/>
      <c r="CC57" s="89"/>
      <c r="CD57" s="37"/>
      <c r="CE57" s="38"/>
      <c r="CF57" s="89"/>
      <c r="CG57" s="37"/>
      <c r="CH57" s="38"/>
      <c r="CI57" s="89"/>
      <c r="CJ57" s="37"/>
      <c r="CK57" s="38"/>
      <c r="CL57" s="89"/>
      <c r="CM57" s="37"/>
      <c r="CN57" s="38"/>
      <c r="CO57" s="89"/>
      <c r="CP57" s="37"/>
      <c r="CQ57" s="38"/>
      <c r="CR57" s="89"/>
      <c r="CS57" s="37"/>
      <c r="CT57" s="38"/>
      <c r="CU57" s="89"/>
      <c r="CV57" s="37"/>
      <c r="CW57" s="38"/>
      <c r="CX57" s="89"/>
      <c r="CY57" s="37"/>
      <c r="CZ57" s="38"/>
      <c r="DA57" s="89"/>
      <c r="DB57" s="37"/>
      <c r="DC57" s="38"/>
      <c r="DD57" s="89"/>
      <c r="DE57" s="37"/>
      <c r="DF57" s="38"/>
      <c r="DG57" s="89"/>
      <c r="DH57" s="37"/>
      <c r="DI57" s="38"/>
      <c r="DJ57" s="89"/>
      <c r="DK57" s="37"/>
      <c r="DL57" s="38"/>
      <c r="DM57" s="89"/>
      <c r="DN57" s="37"/>
      <c r="DO57" s="38"/>
      <c r="DP57" s="89"/>
      <c r="DQ57" s="37"/>
      <c r="DR57" s="38"/>
      <c r="DS57" s="89"/>
      <c r="DT57" s="37"/>
      <c r="DU57" s="38"/>
      <c r="DV57" s="89" t="s">
        <v>443</v>
      </c>
      <c r="DW57" s="37"/>
      <c r="DX57" s="38"/>
      <c r="DY57" s="89" t="s">
        <v>443</v>
      </c>
      <c r="DZ57" s="37">
        <v>3</v>
      </c>
      <c r="EA57" s="38"/>
      <c r="EB57" s="89" t="s">
        <v>443</v>
      </c>
      <c r="EC57" s="37"/>
      <c r="ED57" s="38"/>
      <c r="EE57" s="89"/>
      <c r="EF57" s="37"/>
      <c r="EG57" s="38"/>
      <c r="EH57" s="89"/>
      <c r="EI57" s="37"/>
      <c r="EJ57" s="38"/>
      <c r="EK57" s="89"/>
      <c r="EL57" s="37"/>
      <c r="EM57" s="38"/>
      <c r="EN57" s="89"/>
      <c r="EO57" s="37"/>
      <c r="EP57" s="38"/>
      <c r="EQ57" s="89"/>
      <c r="ER57" s="37"/>
      <c r="ES57" s="38"/>
      <c r="ET57" s="89"/>
      <c r="EU57" s="37"/>
      <c r="EV57" s="38"/>
      <c r="EW57" s="89"/>
      <c r="EX57" s="37"/>
      <c r="EY57" s="38"/>
      <c r="EZ57" s="89"/>
      <c r="FA57" s="37"/>
      <c r="FB57" s="38"/>
      <c r="FC57" s="89"/>
      <c r="FD57" s="37"/>
      <c r="FE57" s="38"/>
      <c r="FF57" s="89"/>
      <c r="FG57" s="37"/>
      <c r="FH57" s="38"/>
      <c r="FI57" s="89"/>
      <c r="FJ57" s="37"/>
      <c r="FK57" s="38"/>
      <c r="FL57" s="89"/>
      <c r="FM57" s="37"/>
      <c r="FN57" s="38"/>
    </row>
    <row r="58" spans="1:170" ht="13.5" customHeight="1">
      <c r="A58" s="32" t="s">
        <v>1380</v>
      </c>
      <c r="B58" s="14" t="str">
        <f>VLOOKUP(A58,info_parties!A$2:Z$200,5,FALSE)</f>
        <v>Green Wind (Midori no Kaze, GW)</v>
      </c>
      <c r="C58" s="89"/>
      <c r="D58" s="37"/>
      <c r="E58" s="38"/>
      <c r="F58" s="89"/>
      <c r="G58" s="37"/>
      <c r="H58" s="38"/>
      <c r="I58" s="89"/>
      <c r="J58" s="37"/>
      <c r="K58" s="38"/>
      <c r="L58" s="89"/>
      <c r="M58" s="37"/>
      <c r="N58" s="38"/>
      <c r="O58" s="89"/>
      <c r="P58" s="37"/>
      <c r="Q58" s="38"/>
      <c r="R58" s="89"/>
      <c r="S58" s="37"/>
      <c r="T58" s="38"/>
      <c r="U58" s="89"/>
      <c r="V58" s="37"/>
      <c r="W58" s="38"/>
      <c r="X58" s="89"/>
      <c r="Y58" s="37"/>
      <c r="Z58" s="38"/>
      <c r="AA58" s="89"/>
      <c r="AB58" s="37"/>
      <c r="AC58" s="38"/>
      <c r="AD58" s="89"/>
      <c r="AE58" s="37"/>
      <c r="AF58" s="38"/>
      <c r="AG58" s="89"/>
      <c r="AH58" s="37"/>
      <c r="AI58" s="38"/>
      <c r="AJ58" s="89"/>
      <c r="AK58" s="37"/>
      <c r="AL58" s="38"/>
      <c r="AM58" s="89"/>
      <c r="AN58" s="37"/>
      <c r="AO58" s="38"/>
      <c r="AP58" s="89"/>
      <c r="AQ58" s="37"/>
      <c r="AR58" s="38"/>
      <c r="AS58" s="89"/>
      <c r="AT58" s="37"/>
      <c r="AU58" s="38"/>
      <c r="AV58" s="89"/>
      <c r="AW58" s="37"/>
      <c r="AX58" s="38"/>
      <c r="AY58" s="89"/>
      <c r="AZ58" s="37"/>
      <c r="BA58" s="38"/>
      <c r="BB58" s="89"/>
      <c r="BC58" s="37"/>
      <c r="BD58" s="38"/>
      <c r="BE58" s="89"/>
      <c r="BF58" s="37"/>
      <c r="BG58" s="38"/>
      <c r="BH58" s="89"/>
      <c r="BI58" s="37"/>
      <c r="BJ58" s="38"/>
      <c r="BK58" s="89"/>
      <c r="BL58" s="37"/>
      <c r="BM58" s="38"/>
      <c r="BN58" s="89"/>
      <c r="BO58" s="37"/>
      <c r="BP58" s="38"/>
      <c r="BQ58" s="89"/>
      <c r="BR58" s="37"/>
      <c r="BS58" s="38"/>
      <c r="BT58" s="89"/>
      <c r="BU58" s="37"/>
      <c r="BV58" s="38"/>
      <c r="BW58" s="89"/>
      <c r="BX58" s="37"/>
      <c r="BY58" s="38"/>
      <c r="BZ58" s="89"/>
      <c r="CA58" s="37"/>
      <c r="CB58" s="38"/>
      <c r="CC58" s="89"/>
      <c r="CD58" s="37"/>
      <c r="CE58" s="38"/>
      <c r="CF58" s="89"/>
      <c r="CG58" s="37"/>
      <c r="CH58" s="38"/>
      <c r="CI58" s="89"/>
      <c r="CJ58" s="37"/>
      <c r="CK58" s="38"/>
      <c r="CL58" s="89"/>
      <c r="CM58" s="37"/>
      <c r="CN58" s="38"/>
      <c r="CO58" s="89"/>
      <c r="CP58" s="37"/>
      <c r="CQ58" s="38"/>
      <c r="CR58" s="89"/>
      <c r="CS58" s="37"/>
      <c r="CT58" s="38"/>
      <c r="CU58" s="89"/>
      <c r="CV58" s="37"/>
      <c r="CW58" s="38"/>
      <c r="CX58" s="89"/>
      <c r="CY58" s="37"/>
      <c r="CZ58" s="38"/>
      <c r="DA58" s="89"/>
      <c r="DB58" s="37"/>
      <c r="DC58" s="38"/>
      <c r="DD58" s="89"/>
      <c r="DE58" s="37"/>
      <c r="DF58" s="38"/>
      <c r="DG58" s="89"/>
      <c r="DH58" s="37"/>
      <c r="DI58" s="38"/>
      <c r="DJ58" s="89"/>
      <c r="DK58" s="37"/>
      <c r="DL58" s="38"/>
      <c r="DM58" s="89"/>
      <c r="DN58" s="37"/>
      <c r="DO58" s="38"/>
      <c r="DP58" s="89"/>
      <c r="DQ58" s="37"/>
      <c r="DR58" s="38"/>
      <c r="DS58" s="89"/>
      <c r="DT58" s="37"/>
      <c r="DU58" s="38"/>
      <c r="DV58" s="89" t="s">
        <v>444</v>
      </c>
      <c r="DW58" s="37"/>
      <c r="DX58" s="38"/>
      <c r="DY58" s="89" t="s">
        <v>444</v>
      </c>
      <c r="DZ58" s="37"/>
      <c r="EA58" s="38"/>
      <c r="EB58" s="89" t="s">
        <v>444</v>
      </c>
      <c r="EC58" s="37"/>
      <c r="ED58" s="38"/>
      <c r="EE58" s="89"/>
      <c r="EF58" s="37"/>
      <c r="EG58" s="38"/>
      <c r="EH58" s="89"/>
      <c r="EI58" s="37"/>
      <c r="EJ58" s="38"/>
      <c r="EK58" s="89"/>
      <c r="EL58" s="37"/>
      <c r="EM58" s="38"/>
      <c r="EN58" s="89"/>
      <c r="EO58" s="37"/>
      <c r="EP58" s="38"/>
      <c r="EQ58" s="89"/>
      <c r="ER58" s="37"/>
      <c r="ES58" s="38"/>
      <c r="ET58" s="89"/>
      <c r="EU58" s="37"/>
      <c r="EV58" s="38"/>
      <c r="EW58" s="89"/>
      <c r="EX58" s="37"/>
      <c r="EY58" s="38"/>
      <c r="EZ58" s="89"/>
      <c r="FA58" s="37"/>
      <c r="FB58" s="38"/>
      <c r="FC58" s="89"/>
      <c r="FD58" s="37"/>
      <c r="FE58" s="38"/>
      <c r="FF58" s="89"/>
      <c r="FG58" s="37"/>
      <c r="FH58" s="38"/>
      <c r="FI58" s="89"/>
      <c r="FJ58" s="37"/>
      <c r="FK58" s="38"/>
      <c r="FL58" s="89"/>
      <c r="FM58" s="37"/>
      <c r="FN58" s="38"/>
    </row>
    <row r="59" spans="1:170" ht="13.5" customHeight="1">
      <c r="A59" s="32" t="s">
        <v>1369</v>
      </c>
      <c r="B59" s="14" t="str">
        <f>VLOOKUP(A59,info_parties!A$2:Z$200,5,FALSE)</f>
        <v>Tomorrow Party of Japan (Nippon Mirai no Tō, TPJ)</v>
      </c>
      <c r="C59" s="89"/>
      <c r="D59" s="37"/>
      <c r="E59" s="38"/>
      <c r="F59" s="89"/>
      <c r="G59" s="37"/>
      <c r="H59" s="38"/>
      <c r="I59" s="89"/>
      <c r="J59" s="37"/>
      <c r="K59" s="38"/>
      <c r="L59" s="89"/>
      <c r="M59" s="37"/>
      <c r="N59" s="38"/>
      <c r="O59" s="89"/>
      <c r="P59" s="37"/>
      <c r="Q59" s="38"/>
      <c r="R59" s="89"/>
      <c r="S59" s="37"/>
      <c r="T59" s="38"/>
      <c r="U59" s="89"/>
      <c r="V59" s="37"/>
      <c r="W59" s="38"/>
      <c r="X59" s="89"/>
      <c r="Y59" s="37"/>
      <c r="Z59" s="38"/>
      <c r="AA59" s="89"/>
      <c r="AB59" s="37"/>
      <c r="AC59" s="38"/>
      <c r="AD59" s="89"/>
      <c r="AE59" s="37"/>
      <c r="AF59" s="38"/>
      <c r="AG59" s="89"/>
      <c r="AH59" s="37"/>
      <c r="AI59" s="38"/>
      <c r="AJ59" s="89"/>
      <c r="AK59" s="37"/>
      <c r="AL59" s="38"/>
      <c r="AM59" s="89"/>
      <c r="AN59" s="37"/>
      <c r="AO59" s="38"/>
      <c r="AP59" s="89"/>
      <c r="AQ59" s="37"/>
      <c r="AR59" s="38"/>
      <c r="AS59" s="89"/>
      <c r="AT59" s="37"/>
      <c r="AU59" s="38"/>
      <c r="AV59" s="89"/>
      <c r="AW59" s="37"/>
      <c r="AX59" s="38"/>
      <c r="AY59" s="89"/>
      <c r="AZ59" s="37"/>
      <c r="BA59" s="38"/>
      <c r="BB59" s="89"/>
      <c r="BC59" s="37"/>
      <c r="BD59" s="38"/>
      <c r="BE59" s="89"/>
      <c r="BF59" s="37"/>
      <c r="BG59" s="38"/>
      <c r="BH59" s="89"/>
      <c r="BI59" s="37"/>
      <c r="BJ59" s="38"/>
      <c r="BK59" s="89"/>
      <c r="BL59" s="37"/>
      <c r="BM59" s="38"/>
      <c r="BN59" s="89"/>
      <c r="BO59" s="37"/>
      <c r="BP59" s="38"/>
      <c r="BQ59" s="89"/>
      <c r="BR59" s="37"/>
      <c r="BS59" s="38"/>
      <c r="BT59" s="89"/>
      <c r="BU59" s="37"/>
      <c r="BV59" s="38"/>
      <c r="BW59" s="89"/>
      <c r="BX59" s="37"/>
      <c r="BY59" s="38"/>
      <c r="BZ59" s="89"/>
      <c r="CA59" s="37"/>
      <c r="CB59" s="38"/>
      <c r="CC59" s="89"/>
      <c r="CD59" s="37"/>
      <c r="CE59" s="38"/>
      <c r="CF59" s="89"/>
      <c r="CG59" s="37"/>
      <c r="CH59" s="38"/>
      <c r="CI59" s="89"/>
      <c r="CJ59" s="37"/>
      <c r="CK59" s="38"/>
      <c r="CL59" s="89"/>
      <c r="CM59" s="37"/>
      <c r="CN59" s="38"/>
      <c r="CO59" s="89"/>
      <c r="CP59" s="37"/>
      <c r="CQ59" s="38"/>
      <c r="CR59" s="89"/>
      <c r="CS59" s="37"/>
      <c r="CT59" s="38"/>
      <c r="CU59" s="89"/>
      <c r="CV59" s="37"/>
      <c r="CW59" s="38"/>
      <c r="CX59" s="89"/>
      <c r="CY59" s="37"/>
      <c r="CZ59" s="38"/>
      <c r="DA59" s="89"/>
      <c r="DB59" s="37"/>
      <c r="DC59" s="38"/>
      <c r="DD59" s="89"/>
      <c r="DE59" s="37"/>
      <c r="DF59" s="38"/>
      <c r="DG59" s="89"/>
      <c r="DH59" s="37"/>
      <c r="DI59" s="38"/>
      <c r="DJ59" s="89"/>
      <c r="DK59" s="37"/>
      <c r="DL59" s="38"/>
      <c r="DM59" s="89"/>
      <c r="DN59" s="37"/>
      <c r="DO59" s="38"/>
      <c r="DP59" s="89"/>
      <c r="DQ59" s="37"/>
      <c r="DR59" s="38"/>
      <c r="DS59" s="89"/>
      <c r="DT59" s="37"/>
      <c r="DU59" s="38"/>
      <c r="DV59" s="89" t="s">
        <v>397</v>
      </c>
      <c r="DW59" s="37"/>
      <c r="DX59" s="38"/>
      <c r="DY59" s="89" t="s">
        <v>397</v>
      </c>
      <c r="DZ59" s="37"/>
      <c r="EA59" s="38"/>
      <c r="EB59" s="89" t="s">
        <v>397</v>
      </c>
      <c r="EC59" s="37">
        <v>9</v>
      </c>
      <c r="ED59" s="38"/>
      <c r="EE59" s="89"/>
      <c r="EF59" s="37"/>
      <c r="EG59" s="38"/>
      <c r="EH59" s="89"/>
      <c r="EI59" s="37"/>
      <c r="EJ59" s="38"/>
      <c r="EK59" s="89"/>
      <c r="EL59" s="37"/>
      <c r="EM59" s="38"/>
      <c r="EN59" s="89"/>
      <c r="EO59" s="37"/>
      <c r="EP59" s="38"/>
      <c r="EQ59" s="89"/>
      <c r="ER59" s="37"/>
      <c r="ES59" s="38"/>
      <c r="ET59" s="89"/>
      <c r="EU59" s="37"/>
      <c r="EV59" s="38"/>
      <c r="EW59" s="89"/>
      <c r="EX59" s="37"/>
      <c r="EY59" s="38"/>
      <c r="EZ59" s="89"/>
      <c r="FA59" s="37"/>
      <c r="FB59" s="38"/>
      <c r="FC59" s="89"/>
      <c r="FD59" s="37"/>
      <c r="FE59" s="38"/>
      <c r="FF59" s="89"/>
      <c r="FG59" s="37"/>
      <c r="FH59" s="38"/>
      <c r="FI59" s="89"/>
      <c r="FJ59" s="37"/>
      <c r="FK59" s="38"/>
      <c r="FL59" s="89"/>
      <c r="FM59" s="37"/>
      <c r="FN59" s="38"/>
    </row>
    <row r="60" spans="1:170" ht="13.5" customHeight="1">
      <c r="A60" s="32" t="s">
        <v>1349</v>
      </c>
      <c r="B60" s="14" t="str">
        <f>VLOOKUP(A60,info_parties!A$2:Z$200,5,FALSE)</f>
        <v>Other (none, other)</v>
      </c>
      <c r="C60" s="89"/>
      <c r="D60" s="37">
        <v>5</v>
      </c>
      <c r="E60" s="38"/>
      <c r="F60" s="89"/>
      <c r="G60" s="37"/>
      <c r="H60" s="38"/>
      <c r="I60" s="89"/>
      <c r="J60" s="37">
        <v>11</v>
      </c>
      <c r="K60" s="38"/>
      <c r="L60" s="89"/>
      <c r="M60" s="37"/>
      <c r="N60" s="38"/>
      <c r="O60" s="89"/>
      <c r="P60" s="37"/>
      <c r="Q60" s="38"/>
      <c r="R60" s="89"/>
      <c r="S60" s="37"/>
      <c r="T60" s="38"/>
      <c r="U60" s="89"/>
      <c r="V60" s="37"/>
      <c r="W60" s="38"/>
      <c r="X60" s="89"/>
      <c r="Y60" s="37"/>
      <c r="Z60" s="38"/>
      <c r="AA60" s="89"/>
      <c r="AB60" s="37"/>
      <c r="AC60" s="38"/>
      <c r="AD60" s="89"/>
      <c r="AE60" s="37"/>
      <c r="AF60" s="38"/>
      <c r="AG60" s="89"/>
      <c r="AH60" s="37"/>
      <c r="AI60" s="38"/>
      <c r="AJ60" s="89"/>
      <c r="AK60" s="37"/>
      <c r="AL60" s="38"/>
      <c r="AM60" s="89"/>
      <c r="AN60" s="37"/>
      <c r="AO60" s="38"/>
      <c r="AP60" s="89"/>
      <c r="AQ60" s="37"/>
      <c r="AR60" s="38"/>
      <c r="AS60" s="89"/>
      <c r="AT60" s="37"/>
      <c r="AU60" s="38"/>
      <c r="AV60" s="89"/>
      <c r="AW60" s="37"/>
      <c r="AX60" s="38"/>
      <c r="AY60" s="89"/>
      <c r="AZ60" s="37"/>
      <c r="BA60" s="38"/>
      <c r="BB60" s="89"/>
      <c r="BC60" s="37"/>
      <c r="BD60" s="38"/>
      <c r="BE60" s="89"/>
      <c r="BF60" s="37"/>
      <c r="BG60" s="38"/>
      <c r="BH60" s="89"/>
      <c r="BI60" s="37"/>
      <c r="BJ60" s="38"/>
      <c r="BK60" s="89"/>
      <c r="BL60" s="37"/>
      <c r="BM60" s="38"/>
      <c r="BN60" s="89"/>
      <c r="BO60" s="37"/>
      <c r="BP60" s="38"/>
      <c r="BQ60" s="89"/>
      <c r="BR60" s="37"/>
      <c r="BS60" s="38"/>
      <c r="BT60" s="89"/>
      <c r="BU60" s="37"/>
      <c r="BV60" s="38"/>
      <c r="BW60" s="89"/>
      <c r="BX60" s="37"/>
      <c r="BY60" s="38"/>
      <c r="BZ60" s="89"/>
      <c r="CA60" s="37"/>
      <c r="CB60" s="38"/>
      <c r="CC60" s="89"/>
      <c r="CD60" s="37"/>
      <c r="CE60" s="38"/>
      <c r="CF60" s="89"/>
      <c r="CG60" s="37"/>
      <c r="CH60" s="38"/>
      <c r="CI60" s="89"/>
      <c r="CJ60" s="37"/>
      <c r="CK60" s="38"/>
      <c r="CL60" s="89"/>
      <c r="CM60" s="37"/>
      <c r="CN60" s="38"/>
      <c r="CO60" s="89"/>
      <c r="CP60" s="37"/>
      <c r="CQ60" s="38"/>
      <c r="CR60" s="89"/>
      <c r="CS60" s="37"/>
      <c r="CT60" s="38"/>
      <c r="CU60" s="89"/>
      <c r="CV60" s="37"/>
      <c r="CW60" s="38"/>
      <c r="CX60" s="89"/>
      <c r="CY60" s="37"/>
      <c r="CZ60" s="38"/>
      <c r="DA60" s="89"/>
      <c r="DB60" s="37"/>
      <c r="DC60" s="38"/>
      <c r="DD60" s="89"/>
      <c r="DE60" s="37"/>
      <c r="DF60" s="38"/>
      <c r="DG60" s="89"/>
      <c r="DH60" s="37"/>
      <c r="DI60" s="38"/>
      <c r="DJ60" s="89"/>
      <c r="DK60" s="37"/>
      <c r="DL60" s="38"/>
      <c r="DM60" s="89"/>
      <c r="DN60" s="37"/>
      <c r="DO60" s="38"/>
      <c r="DP60" s="89"/>
      <c r="DQ60" s="37"/>
      <c r="DR60" s="38"/>
      <c r="DS60" s="89"/>
      <c r="DT60" s="37"/>
      <c r="DU60" s="38"/>
      <c r="DV60" s="89"/>
      <c r="DW60" s="37"/>
      <c r="DX60" s="38"/>
      <c r="DY60" s="89"/>
      <c r="DZ60" s="37"/>
      <c r="EA60" s="38"/>
      <c r="EB60" s="89"/>
      <c r="EC60" s="37"/>
      <c r="ED60" s="38"/>
      <c r="EE60" s="89"/>
      <c r="EF60" s="37"/>
      <c r="EG60" s="38"/>
      <c r="EH60" s="89"/>
      <c r="EI60" s="37"/>
      <c r="EJ60" s="38"/>
      <c r="EK60" s="89"/>
      <c r="EL60" s="37"/>
      <c r="EM60" s="38"/>
      <c r="EN60" s="89"/>
      <c r="EO60" s="37"/>
      <c r="EP60" s="38"/>
      <c r="EQ60" s="89"/>
      <c r="ER60" s="37"/>
      <c r="ES60" s="38"/>
      <c r="ET60" s="89"/>
      <c r="EU60" s="37"/>
      <c r="EV60" s="38"/>
      <c r="EW60" s="89"/>
      <c r="EX60" s="37"/>
      <c r="EY60" s="38"/>
      <c r="EZ60" s="89"/>
      <c r="FA60" s="37"/>
      <c r="FB60" s="38"/>
      <c r="FC60" s="89"/>
      <c r="FD60" s="37"/>
      <c r="FE60" s="38"/>
      <c r="FF60" s="89"/>
      <c r="FG60" s="37"/>
      <c r="FH60" s="38"/>
      <c r="FI60" s="89"/>
      <c r="FJ60" s="37"/>
      <c r="FK60" s="38"/>
      <c r="FL60" s="89"/>
      <c r="FM60" s="37"/>
      <c r="FN60" s="38"/>
    </row>
    <row r="61" spans="1:170" ht="13.5" customHeight="1">
      <c r="A61" s="32" t="s">
        <v>1348</v>
      </c>
      <c r="B61" s="14" t="str">
        <f>VLOOKUP(A61,info_parties!A$2:Z$200,5,FALSE)</f>
        <v>Independent (none, independent)</v>
      </c>
      <c r="C61" s="89"/>
      <c r="D61" s="37">
        <v>5</v>
      </c>
      <c r="E61" s="38"/>
      <c r="F61" s="89"/>
      <c r="G61" s="37">
        <v>10</v>
      </c>
      <c r="H61" s="38"/>
      <c r="I61" s="89"/>
      <c r="J61" s="37">
        <v>14</v>
      </c>
      <c r="K61" s="38"/>
      <c r="L61" s="89"/>
      <c r="M61" s="37">
        <v>5</v>
      </c>
      <c r="N61" s="38"/>
      <c r="O61" s="89"/>
      <c r="P61" s="37">
        <v>9</v>
      </c>
      <c r="Q61" s="38"/>
      <c r="R61" s="89"/>
      <c r="S61" s="37">
        <v>9</v>
      </c>
      <c r="T61" s="38"/>
      <c r="U61" s="89"/>
      <c r="V61" s="37">
        <v>11</v>
      </c>
      <c r="W61" s="38"/>
      <c r="X61" s="89"/>
      <c r="Y61" s="37">
        <v>10</v>
      </c>
      <c r="Z61" s="38"/>
      <c r="AA61" s="89"/>
      <c r="AB61" s="37">
        <v>9</v>
      </c>
      <c r="AC61" s="38"/>
      <c r="AD61" s="89"/>
      <c r="AE61" s="37">
        <v>5</v>
      </c>
      <c r="AF61" s="38"/>
      <c r="AG61" s="89"/>
      <c r="AH61" s="37">
        <v>7</v>
      </c>
      <c r="AI61" s="38"/>
      <c r="AJ61" s="89"/>
      <c r="AK61" s="37">
        <v>8</v>
      </c>
      <c r="AL61" s="38"/>
      <c r="AM61" s="89"/>
      <c r="AN61" s="37">
        <v>9</v>
      </c>
      <c r="AO61" s="38"/>
      <c r="AP61" s="89"/>
      <c r="AQ61" s="37">
        <v>9</v>
      </c>
      <c r="AR61" s="38"/>
      <c r="AS61" s="89"/>
      <c r="AT61" s="37">
        <v>12</v>
      </c>
      <c r="AU61" s="38"/>
      <c r="AV61" s="89"/>
      <c r="AW61" s="37">
        <v>13</v>
      </c>
      <c r="AX61" s="38"/>
      <c r="AY61" s="89"/>
      <c r="AZ61" s="37">
        <v>16</v>
      </c>
      <c r="BA61" s="38"/>
      <c r="BB61" s="89"/>
      <c r="BC61" s="37">
        <v>16</v>
      </c>
      <c r="BD61" s="38"/>
      <c r="BE61" s="89"/>
      <c r="BF61" s="37">
        <v>17</v>
      </c>
      <c r="BG61" s="38"/>
      <c r="BH61" s="89"/>
      <c r="BI61" s="37">
        <v>2</v>
      </c>
      <c r="BJ61" s="38"/>
      <c r="BK61" s="89"/>
      <c r="BL61" s="37">
        <v>8</v>
      </c>
      <c r="BM61" s="38"/>
      <c r="BN61" s="89"/>
      <c r="BO61" s="37">
        <v>3</v>
      </c>
      <c r="BP61" s="38"/>
      <c r="BQ61" s="89"/>
      <c r="BR61" s="37">
        <v>3</v>
      </c>
      <c r="BS61" s="38"/>
      <c r="BT61" s="89"/>
      <c r="BU61" s="37">
        <v>18</v>
      </c>
      <c r="BV61" s="38"/>
      <c r="BW61" s="89"/>
      <c r="BX61" s="37">
        <v>18</v>
      </c>
      <c r="BY61" s="38"/>
      <c r="BZ61" s="89"/>
      <c r="CA61" s="37">
        <v>20</v>
      </c>
      <c r="CB61" s="38"/>
      <c r="CC61" s="89"/>
      <c r="CD61" s="37">
        <v>20</v>
      </c>
      <c r="CE61" s="38"/>
      <c r="CF61" s="89"/>
      <c r="CG61" s="37">
        <v>9</v>
      </c>
      <c r="CH61" s="38"/>
      <c r="CI61" s="89"/>
      <c r="CJ61" s="37">
        <v>8</v>
      </c>
      <c r="CK61" s="38"/>
      <c r="CL61" s="89"/>
      <c r="CM61" s="37">
        <v>9</v>
      </c>
      <c r="CN61" s="38"/>
      <c r="CO61" s="89"/>
      <c r="CP61" s="37">
        <v>9</v>
      </c>
      <c r="CQ61" s="38"/>
      <c r="CR61" s="89"/>
      <c r="CS61" s="37">
        <v>7</v>
      </c>
      <c r="CT61" s="38"/>
      <c r="CU61" s="89"/>
      <c r="CV61" s="37">
        <v>8</v>
      </c>
      <c r="CW61" s="38"/>
      <c r="CX61" s="89"/>
      <c r="CY61" s="37">
        <v>1</v>
      </c>
      <c r="CZ61" s="38"/>
      <c r="DA61" s="89"/>
      <c r="DB61" s="37">
        <v>2</v>
      </c>
      <c r="DC61" s="38"/>
      <c r="DD61" s="89" t="s">
        <v>386</v>
      </c>
      <c r="DE61" s="37">
        <v>2</v>
      </c>
      <c r="DF61" s="38"/>
      <c r="DG61" s="89"/>
      <c r="DH61" s="37">
        <v>4</v>
      </c>
      <c r="DI61" s="38"/>
      <c r="DJ61" s="89"/>
      <c r="DK61" s="37">
        <v>5</v>
      </c>
      <c r="DL61" s="38"/>
      <c r="DM61" s="89" t="s">
        <v>386</v>
      </c>
      <c r="DN61" s="37">
        <v>5</v>
      </c>
      <c r="DO61" s="38"/>
      <c r="DP61" s="89"/>
      <c r="DQ61" s="37">
        <v>10</v>
      </c>
      <c r="DR61" s="38"/>
      <c r="DS61" s="89"/>
      <c r="DT61" s="37">
        <v>9</v>
      </c>
      <c r="DU61" s="38"/>
      <c r="DV61" s="89" t="s">
        <v>386</v>
      </c>
      <c r="DW61" s="37">
        <v>10</v>
      </c>
      <c r="DX61" s="38"/>
      <c r="DY61" s="89" t="s">
        <v>386</v>
      </c>
      <c r="DZ61" s="37">
        <v>6</v>
      </c>
      <c r="EA61" s="38"/>
      <c r="EB61" s="89" t="s">
        <v>386</v>
      </c>
      <c r="EC61" s="37">
        <v>7</v>
      </c>
      <c r="ED61" s="38"/>
      <c r="EE61" s="89"/>
      <c r="EF61" s="37"/>
      <c r="EG61" s="38"/>
      <c r="EH61" s="89"/>
      <c r="EI61" s="37"/>
      <c r="EJ61" s="38"/>
      <c r="EK61" s="89"/>
      <c r="EL61" s="37"/>
      <c r="EM61" s="38"/>
      <c r="EN61" s="89"/>
      <c r="EO61" s="37"/>
      <c r="EP61" s="38"/>
      <c r="EQ61" s="89"/>
      <c r="ER61" s="37"/>
      <c r="ES61" s="38"/>
      <c r="ET61" s="89"/>
      <c r="EU61" s="37"/>
      <c r="EV61" s="38"/>
      <c r="EW61" s="89"/>
      <c r="EX61" s="37"/>
      <c r="EY61" s="38"/>
      <c r="EZ61" s="89"/>
      <c r="FA61" s="37"/>
      <c r="FB61" s="38"/>
      <c r="FC61" s="89"/>
      <c r="FD61" s="37"/>
      <c r="FE61" s="38"/>
      <c r="FF61" s="89"/>
      <c r="FG61" s="37"/>
      <c r="FH61" s="38"/>
      <c r="FI61" s="89"/>
      <c r="FJ61" s="37"/>
      <c r="FK61" s="38"/>
      <c r="FL61" s="89"/>
      <c r="FM61" s="37"/>
      <c r="FN61" s="38"/>
    </row>
    <row r="62" spans="1:170" ht="13.5" customHeight="1">
      <c r="A62" s="32" t="s">
        <v>1390</v>
      </c>
      <c r="B62" s="14" t="str">
        <f>VLOOKUP(A62,info_parties!A$2:Z$200,5,FALSE)</f>
        <v>Vacant (none, vacant)</v>
      </c>
      <c r="C62" s="89"/>
      <c r="D62" s="37">
        <v>10</v>
      </c>
      <c r="E62" s="38"/>
      <c r="F62" s="89"/>
      <c r="G62" s="37"/>
      <c r="H62" s="38"/>
      <c r="I62" s="89"/>
      <c r="J62" s="37">
        <v>11</v>
      </c>
      <c r="K62" s="38"/>
      <c r="L62" s="89"/>
      <c r="M62" s="37">
        <v>14</v>
      </c>
      <c r="N62" s="38"/>
      <c r="O62" s="89"/>
      <c r="P62" s="37">
        <v>0</v>
      </c>
      <c r="Q62" s="38"/>
      <c r="R62" s="89"/>
      <c r="S62" s="37"/>
      <c r="T62" s="38"/>
      <c r="U62" s="89"/>
      <c r="V62" s="37"/>
      <c r="W62" s="38"/>
      <c r="X62" s="89"/>
      <c r="Y62" s="37">
        <v>1</v>
      </c>
      <c r="Z62" s="38"/>
      <c r="AA62" s="89"/>
      <c r="AB62" s="37">
        <v>2</v>
      </c>
      <c r="AC62" s="38"/>
      <c r="AD62" s="89"/>
      <c r="AE62" s="37">
        <v>2</v>
      </c>
      <c r="AF62" s="38"/>
      <c r="AG62" s="89"/>
      <c r="AH62" s="37"/>
      <c r="AI62" s="38"/>
      <c r="AJ62" s="89"/>
      <c r="AK62" s="37"/>
      <c r="AL62" s="38"/>
      <c r="AM62" s="89"/>
      <c r="AN62" s="37">
        <v>1</v>
      </c>
      <c r="AO62" s="38"/>
      <c r="AP62" s="89"/>
      <c r="AQ62" s="37">
        <v>1</v>
      </c>
      <c r="AR62" s="38"/>
      <c r="AS62" s="89"/>
      <c r="AT62" s="37">
        <v>0</v>
      </c>
      <c r="AU62" s="38"/>
      <c r="AV62" s="89"/>
      <c r="AW62" s="37">
        <v>3</v>
      </c>
      <c r="AX62" s="38"/>
      <c r="AY62" s="89"/>
      <c r="AZ62" s="37">
        <v>2</v>
      </c>
      <c r="BA62" s="38"/>
      <c r="BB62" s="89"/>
      <c r="BC62" s="37">
        <v>2</v>
      </c>
      <c r="BD62" s="38"/>
      <c r="BE62" s="89"/>
      <c r="BF62" s="37">
        <v>4</v>
      </c>
      <c r="BG62" s="38"/>
      <c r="BH62" s="89"/>
      <c r="BI62" s="37">
        <v>12</v>
      </c>
      <c r="BJ62" s="38"/>
      <c r="BK62" s="89"/>
      <c r="BL62" s="37">
        <v>0</v>
      </c>
      <c r="BM62" s="38"/>
      <c r="BN62" s="89"/>
      <c r="BO62" s="37">
        <v>2</v>
      </c>
      <c r="BP62" s="38"/>
      <c r="BQ62" s="89"/>
      <c r="BR62" s="37">
        <v>1</v>
      </c>
      <c r="BS62" s="38"/>
      <c r="BT62" s="89"/>
      <c r="BU62" s="37">
        <v>0</v>
      </c>
      <c r="BV62" s="38"/>
      <c r="BW62" s="89"/>
      <c r="BX62" s="37">
        <v>0</v>
      </c>
      <c r="BY62" s="38"/>
      <c r="BZ62" s="89"/>
      <c r="CA62" s="37">
        <v>1</v>
      </c>
      <c r="CB62" s="38"/>
      <c r="CC62" s="89"/>
      <c r="CD62" s="37">
        <v>2</v>
      </c>
      <c r="CE62" s="38"/>
      <c r="CF62" s="89"/>
      <c r="CG62" s="37">
        <v>1</v>
      </c>
      <c r="CH62" s="38"/>
      <c r="CI62" s="89"/>
      <c r="CJ62" s="37" t="s">
        <v>388</v>
      </c>
      <c r="CK62" s="38"/>
      <c r="CL62" s="89"/>
      <c r="CM62" s="37" t="s">
        <v>388</v>
      </c>
      <c r="CN62" s="38"/>
      <c r="CO62" s="89"/>
      <c r="CP62" s="37"/>
      <c r="CQ62" s="38"/>
      <c r="CR62" s="89"/>
      <c r="CS62" s="37">
        <v>1</v>
      </c>
      <c r="CT62" s="38"/>
      <c r="CU62" s="89"/>
      <c r="CV62" s="37">
        <v>1</v>
      </c>
      <c r="CW62" s="38"/>
      <c r="CX62" s="89"/>
      <c r="CY62" s="37"/>
      <c r="CZ62" s="38"/>
      <c r="DA62" s="89"/>
      <c r="DB62" s="37"/>
      <c r="DC62" s="38"/>
      <c r="DD62" s="89" t="s">
        <v>387</v>
      </c>
      <c r="DE62" s="37"/>
      <c r="DF62" s="38"/>
      <c r="DG62" s="89"/>
      <c r="DH62" s="37">
        <v>2</v>
      </c>
      <c r="DI62" s="38"/>
      <c r="DJ62" s="89"/>
      <c r="DK62" s="37">
        <v>2</v>
      </c>
      <c r="DL62" s="38"/>
      <c r="DM62" s="89" t="s">
        <v>387</v>
      </c>
      <c r="DN62" s="37">
        <v>2</v>
      </c>
      <c r="DO62" s="38"/>
      <c r="DP62" s="89"/>
      <c r="DQ62" s="37">
        <v>1</v>
      </c>
      <c r="DR62" s="38"/>
      <c r="DS62" s="89"/>
      <c r="DT62" s="37">
        <v>1</v>
      </c>
      <c r="DU62" s="38"/>
      <c r="DV62" s="89" t="s">
        <v>387</v>
      </c>
      <c r="DW62" s="37">
        <v>1</v>
      </c>
      <c r="DX62" s="38"/>
      <c r="DY62" s="89" t="s">
        <v>387</v>
      </c>
      <c r="DZ62" s="37">
        <v>2</v>
      </c>
      <c r="EA62" s="38"/>
      <c r="EB62" s="89" t="s">
        <v>387</v>
      </c>
      <c r="EC62" s="37"/>
      <c r="ED62" s="38"/>
      <c r="EE62" s="89"/>
      <c r="EF62" s="37"/>
      <c r="EG62" s="38"/>
      <c r="EH62" s="89"/>
      <c r="EI62" s="37"/>
      <c r="EJ62" s="38"/>
      <c r="EK62" s="89"/>
      <c r="EL62" s="37"/>
      <c r="EM62" s="38"/>
      <c r="EN62" s="89"/>
      <c r="EO62" s="37"/>
      <c r="EP62" s="38"/>
      <c r="EQ62" s="89"/>
      <c r="ER62" s="37"/>
      <c r="ES62" s="38"/>
      <c r="ET62" s="89"/>
      <c r="EU62" s="37"/>
      <c r="EV62" s="38"/>
      <c r="EW62" s="89"/>
      <c r="EX62" s="37"/>
      <c r="EY62" s="38"/>
      <c r="EZ62" s="89"/>
      <c r="FA62" s="37"/>
      <c r="FB62" s="38"/>
      <c r="FC62" s="89"/>
      <c r="FD62" s="37"/>
      <c r="FE62" s="38"/>
      <c r="FF62" s="89"/>
      <c r="FG62" s="37"/>
      <c r="FH62" s="38"/>
      <c r="FI62" s="89"/>
      <c r="FJ62" s="37"/>
      <c r="FK62" s="38"/>
      <c r="FL62" s="89"/>
      <c r="FM62" s="37"/>
      <c r="FN62" s="38"/>
    </row>
    <row r="63" spans="1:170" ht="13.5" customHeight="1">
      <c r="A63" s="32"/>
      <c r="B63" s="91"/>
      <c r="C63" s="89"/>
      <c r="D63" s="37"/>
      <c r="E63" s="38"/>
      <c r="F63" s="89"/>
      <c r="G63" s="37"/>
      <c r="H63" s="38"/>
      <c r="I63" s="89"/>
      <c r="J63" s="37"/>
      <c r="K63" s="38"/>
      <c r="L63" s="89"/>
      <c r="M63" s="37"/>
      <c r="N63" s="38"/>
      <c r="O63" s="89"/>
      <c r="P63" s="37"/>
      <c r="Q63" s="38"/>
      <c r="R63" s="89"/>
      <c r="S63" s="37"/>
      <c r="T63" s="38"/>
      <c r="U63" s="89"/>
      <c r="V63" s="37"/>
      <c r="W63" s="38"/>
      <c r="X63" s="89"/>
      <c r="Y63" s="37"/>
      <c r="Z63" s="38"/>
      <c r="AA63" s="89"/>
      <c r="AB63" s="37"/>
      <c r="AC63" s="38"/>
      <c r="AD63" s="89"/>
      <c r="AE63" s="37"/>
      <c r="AF63" s="38"/>
      <c r="AG63" s="89"/>
      <c r="AH63" s="37"/>
      <c r="AI63" s="38"/>
      <c r="AJ63" s="89"/>
      <c r="AK63" s="37"/>
      <c r="AL63" s="38"/>
      <c r="AM63" s="89"/>
      <c r="AN63" s="37"/>
      <c r="AO63" s="38"/>
      <c r="AP63" s="89"/>
      <c r="AQ63" s="37"/>
      <c r="AR63" s="38"/>
      <c r="AS63" s="89"/>
      <c r="AT63" s="37"/>
      <c r="AU63" s="38"/>
      <c r="AV63" s="89"/>
      <c r="AW63" s="37"/>
      <c r="AX63" s="38"/>
      <c r="AY63" s="89"/>
      <c r="AZ63" s="37"/>
      <c r="BA63" s="38"/>
      <c r="BB63" s="89"/>
      <c r="BC63" s="37"/>
      <c r="BD63" s="38"/>
      <c r="BE63" s="89"/>
      <c r="BF63" s="37"/>
      <c r="BG63" s="38"/>
      <c r="BH63" s="89"/>
      <c r="BI63" s="37"/>
      <c r="BJ63" s="38"/>
      <c r="BK63" s="89"/>
      <c r="BL63" s="37"/>
      <c r="BM63" s="38"/>
      <c r="BN63" s="89"/>
      <c r="BO63" s="37"/>
      <c r="BP63" s="38"/>
      <c r="BQ63" s="89"/>
      <c r="BR63" s="37"/>
      <c r="BS63" s="38"/>
      <c r="BT63" s="89"/>
      <c r="BU63" s="37"/>
      <c r="BV63" s="38"/>
      <c r="BW63" s="89"/>
      <c r="BX63" s="37"/>
      <c r="BY63" s="38"/>
      <c r="BZ63" s="89"/>
      <c r="CA63" s="37"/>
      <c r="CB63" s="38"/>
      <c r="CC63" s="89"/>
      <c r="CD63" s="37"/>
      <c r="CE63" s="38"/>
      <c r="CF63" s="89"/>
      <c r="CG63" s="37"/>
      <c r="CH63" s="38"/>
      <c r="CI63" s="89"/>
      <c r="CJ63" s="37"/>
      <c r="CK63" s="38"/>
      <c r="CL63" s="89"/>
      <c r="CM63" s="37"/>
      <c r="CN63" s="38"/>
      <c r="CO63" s="89"/>
      <c r="CP63" s="37"/>
      <c r="CQ63" s="38"/>
      <c r="CR63" s="89"/>
      <c r="CS63" s="37"/>
      <c r="CT63" s="38"/>
      <c r="CU63" s="89"/>
      <c r="CV63" s="37"/>
      <c r="CW63" s="38"/>
      <c r="CX63" s="89"/>
      <c r="CY63" s="37"/>
      <c r="CZ63" s="38"/>
      <c r="DA63" s="89"/>
      <c r="DB63" s="37"/>
      <c r="DC63" s="38"/>
    </row>
    <row r="64" spans="1:170" ht="13.5" customHeight="1">
      <c r="A64" s="32"/>
      <c r="C64" s="8"/>
      <c r="D64" s="37"/>
      <c r="E64" s="38"/>
      <c r="F64" s="89"/>
      <c r="G64" s="37"/>
      <c r="H64" s="38"/>
      <c r="I64" s="89"/>
      <c r="J64" s="37"/>
      <c r="K64" s="38"/>
      <c r="L64" s="89"/>
      <c r="M64" s="37"/>
      <c r="N64" s="38"/>
      <c r="O64" s="89"/>
      <c r="P64" s="37"/>
      <c r="Q64" s="38"/>
      <c r="R64" s="89"/>
      <c r="S64" s="37"/>
      <c r="T64" s="38"/>
      <c r="U64" s="89"/>
      <c r="V64" s="37"/>
      <c r="W64" s="38"/>
      <c r="X64" s="89"/>
      <c r="Y64" s="37"/>
      <c r="Z64" s="38"/>
      <c r="AA64" s="89"/>
      <c r="AB64" s="37"/>
      <c r="AC64" s="38"/>
      <c r="AD64" s="89"/>
      <c r="AE64" s="37"/>
      <c r="AF64" s="38"/>
      <c r="AG64" s="89"/>
      <c r="AH64" s="37"/>
      <c r="AI64" s="38"/>
      <c r="AJ64" s="89"/>
      <c r="AK64" s="37"/>
      <c r="AL64" s="38"/>
      <c r="AM64" s="89"/>
      <c r="AN64" s="37"/>
      <c r="AO64" s="38"/>
      <c r="AP64" s="89"/>
      <c r="AQ64" s="37"/>
      <c r="AR64" s="38"/>
      <c r="AS64" s="89"/>
      <c r="AT64" s="37"/>
      <c r="AU64" s="38"/>
      <c r="AV64" s="89"/>
      <c r="AW64" s="37"/>
      <c r="AX64" s="38"/>
      <c r="AY64" s="89"/>
      <c r="AZ64" s="37"/>
      <c r="BA64" s="38"/>
      <c r="BB64" s="89"/>
      <c r="BC64" s="37"/>
      <c r="BD64" s="38"/>
      <c r="BE64" s="89"/>
      <c r="BF64" s="37"/>
      <c r="BG64" s="38"/>
      <c r="BH64" s="89"/>
      <c r="BI64" s="37"/>
      <c r="BJ64" s="38"/>
      <c r="BK64" s="89"/>
      <c r="BL64" s="37"/>
      <c r="BM64" s="38"/>
      <c r="BN64" s="89"/>
      <c r="BO64" s="37"/>
      <c r="BP64" s="38"/>
      <c r="BQ64" s="89"/>
      <c r="BR64" s="37"/>
      <c r="BS64" s="38"/>
      <c r="BT64" s="89"/>
      <c r="BU64" s="37"/>
      <c r="BV64" s="38"/>
      <c r="BW64" s="89"/>
      <c r="BX64" s="37"/>
      <c r="BY64" s="38"/>
      <c r="BZ64" s="89"/>
      <c r="CA64" s="37"/>
      <c r="CB64" s="38"/>
      <c r="CC64" s="89"/>
      <c r="CD64" s="37"/>
      <c r="CE64" s="38"/>
      <c r="CF64" s="89"/>
      <c r="CG64" s="37"/>
      <c r="CH64" s="38"/>
      <c r="CI64" s="89"/>
      <c r="CJ64" s="37"/>
      <c r="CK64" s="38"/>
      <c r="CL64" s="89"/>
      <c r="CM64" s="37"/>
      <c r="CN64" s="38"/>
      <c r="CO64" s="89"/>
      <c r="CP64" s="37"/>
      <c r="CQ64" s="38"/>
      <c r="CR64" s="89"/>
      <c r="CS64" s="37"/>
      <c r="CT64" s="38"/>
      <c r="CU64" s="89"/>
      <c r="CV64" s="37"/>
      <c r="CW64" s="38"/>
      <c r="CX64" s="89"/>
      <c r="CY64" s="37"/>
      <c r="CZ64" s="38"/>
      <c r="DA64" s="89"/>
      <c r="DB64" s="37"/>
      <c r="DC64" s="38"/>
    </row>
    <row r="65" spans="1:107" ht="13.5" customHeight="1">
      <c r="A65" s="32"/>
      <c r="C65" s="8"/>
      <c r="D65" s="37"/>
      <c r="E65" s="38"/>
      <c r="F65" s="89"/>
      <c r="G65" s="37"/>
      <c r="H65" s="38"/>
      <c r="I65" s="89"/>
      <c r="J65" s="37"/>
      <c r="K65" s="38"/>
      <c r="L65" s="89"/>
      <c r="M65" s="37"/>
      <c r="N65" s="38"/>
      <c r="O65" s="89"/>
      <c r="P65" s="37"/>
      <c r="Q65" s="38"/>
      <c r="R65" s="89"/>
      <c r="S65" s="37"/>
      <c r="T65" s="38"/>
      <c r="U65" s="89"/>
      <c r="V65" s="37"/>
      <c r="W65" s="38"/>
      <c r="X65" s="89"/>
      <c r="Y65" s="37"/>
      <c r="Z65" s="38"/>
      <c r="AA65" s="89"/>
      <c r="AB65" s="37"/>
      <c r="AC65" s="38"/>
      <c r="AD65" s="89"/>
      <c r="AE65" s="37"/>
      <c r="AF65" s="38"/>
      <c r="AG65" s="89"/>
      <c r="AH65" s="37"/>
      <c r="AI65" s="38"/>
      <c r="AJ65" s="89"/>
      <c r="AK65" s="37"/>
      <c r="AL65" s="38"/>
      <c r="AM65" s="89"/>
      <c r="AN65" s="37"/>
      <c r="AO65" s="38"/>
      <c r="AP65" s="89"/>
      <c r="AQ65" s="37"/>
      <c r="AR65" s="38"/>
      <c r="AS65" s="89"/>
      <c r="AT65" s="37"/>
      <c r="AU65" s="38"/>
      <c r="AV65" s="89"/>
      <c r="AW65" s="37"/>
      <c r="AX65" s="38"/>
      <c r="AY65" s="89"/>
      <c r="AZ65" s="37"/>
      <c r="BA65" s="38"/>
      <c r="BB65" s="89"/>
      <c r="BC65" s="37"/>
      <c r="BD65" s="38"/>
      <c r="BE65" s="89"/>
      <c r="BF65" s="37"/>
      <c r="BG65" s="38"/>
      <c r="BH65" s="89"/>
      <c r="BI65" s="37"/>
      <c r="BJ65" s="38"/>
      <c r="BK65" s="89"/>
      <c r="BL65" s="37"/>
      <c r="BM65" s="38"/>
      <c r="BN65" s="89"/>
      <c r="BO65" s="37"/>
      <c r="BP65" s="38"/>
      <c r="BQ65" s="89"/>
      <c r="BR65" s="37"/>
      <c r="BS65" s="38"/>
      <c r="BT65" s="89"/>
      <c r="BU65" s="37"/>
      <c r="BV65" s="38"/>
      <c r="BW65" s="89"/>
      <c r="BX65" s="37"/>
      <c r="BY65" s="38"/>
      <c r="BZ65" s="89"/>
      <c r="CA65" s="37"/>
      <c r="CB65" s="38"/>
      <c r="CC65" s="89"/>
      <c r="CD65" s="37"/>
      <c r="CE65" s="38"/>
      <c r="CF65" s="89"/>
      <c r="CG65" s="37"/>
      <c r="CH65" s="38"/>
      <c r="CI65" s="89"/>
      <c r="CJ65" s="37"/>
      <c r="CK65" s="38"/>
      <c r="CL65" s="89"/>
      <c r="CM65" s="37"/>
      <c r="CN65" s="38"/>
      <c r="CO65" s="89"/>
      <c r="CP65" s="37"/>
      <c r="CQ65" s="38"/>
      <c r="CR65" s="89"/>
      <c r="CS65" s="37"/>
      <c r="CT65" s="38"/>
      <c r="CU65" s="89"/>
      <c r="CV65" s="37"/>
      <c r="CW65" s="38"/>
      <c r="CX65" s="89"/>
      <c r="CY65" s="37"/>
      <c r="CZ65" s="38"/>
      <c r="DA65" s="89"/>
      <c r="DB65" s="37"/>
      <c r="DC65" s="38"/>
    </row>
    <row r="66" spans="1:107" ht="13.5" customHeight="1">
      <c r="A66" s="32"/>
      <c r="C66" s="8"/>
      <c r="D66" s="37"/>
      <c r="E66" s="38"/>
      <c r="F66" s="89"/>
      <c r="G66" s="37"/>
      <c r="H66" s="38"/>
      <c r="I66" s="89"/>
      <c r="J66" s="37"/>
      <c r="K66" s="38"/>
      <c r="L66" s="89"/>
      <c r="M66" s="37"/>
      <c r="N66" s="38"/>
      <c r="O66" s="89"/>
      <c r="P66" s="37"/>
      <c r="Q66" s="38"/>
      <c r="R66" s="89"/>
      <c r="S66" s="37"/>
      <c r="T66" s="38"/>
      <c r="U66" s="89"/>
      <c r="V66" s="37"/>
      <c r="W66" s="38"/>
      <c r="X66" s="89"/>
      <c r="Y66" s="37"/>
      <c r="Z66" s="38"/>
      <c r="AA66" s="89"/>
      <c r="AB66" s="37"/>
      <c r="AC66" s="38"/>
      <c r="AD66" s="89"/>
      <c r="AE66" s="37"/>
      <c r="AF66" s="38"/>
      <c r="AG66" s="89"/>
      <c r="AH66" s="37"/>
      <c r="AI66" s="38"/>
      <c r="AJ66" s="89"/>
      <c r="AK66" s="37"/>
      <c r="AL66" s="38"/>
      <c r="AM66" s="90"/>
      <c r="AN66" s="37"/>
      <c r="AO66" s="38"/>
      <c r="AP66" s="90"/>
      <c r="AQ66" s="37"/>
      <c r="AR66" s="38"/>
      <c r="AS66" s="89"/>
      <c r="AT66" s="37"/>
      <c r="AU66" s="38"/>
      <c r="AV66" s="89"/>
      <c r="AW66" s="37"/>
      <c r="AX66" s="38"/>
      <c r="AY66" s="89"/>
      <c r="AZ66" s="37"/>
      <c r="BA66" s="38"/>
      <c r="BB66" s="89"/>
      <c r="BC66" s="37"/>
      <c r="BD66" s="38"/>
      <c r="BE66" s="89"/>
      <c r="BF66" s="37"/>
      <c r="BG66" s="38"/>
      <c r="BH66" s="89"/>
      <c r="BI66" s="37"/>
      <c r="BJ66" s="38"/>
      <c r="BK66" s="89"/>
      <c r="BL66" s="37"/>
      <c r="BM66" s="38"/>
      <c r="BN66" s="89"/>
      <c r="BO66" s="37"/>
      <c r="BP66" s="38"/>
      <c r="BQ66" s="89"/>
      <c r="BR66" s="37"/>
      <c r="BS66" s="38"/>
      <c r="BT66" s="89"/>
      <c r="BU66" s="37"/>
      <c r="BV66" s="38"/>
      <c r="BW66" s="89"/>
      <c r="BX66" s="37"/>
      <c r="BY66" s="38"/>
      <c r="BZ66" s="89"/>
      <c r="CA66" s="37"/>
      <c r="CB66" s="38"/>
      <c r="CC66" s="89"/>
      <c r="CD66" s="37"/>
      <c r="CE66" s="38"/>
      <c r="CF66" s="89"/>
      <c r="CG66" s="37"/>
      <c r="CH66" s="38"/>
      <c r="CI66" s="89"/>
      <c r="CJ66" s="37"/>
      <c r="CK66" s="38"/>
      <c r="CL66" s="89"/>
      <c r="CM66" s="37"/>
      <c r="CN66" s="38"/>
      <c r="CO66" s="89"/>
      <c r="CP66" s="37"/>
      <c r="CQ66" s="38"/>
      <c r="CR66" s="89"/>
      <c r="CS66" s="37"/>
      <c r="CT66" s="38"/>
      <c r="CU66" s="89"/>
      <c r="CV66" s="37"/>
      <c r="CW66" s="38"/>
      <c r="CX66" s="89"/>
      <c r="CY66" s="37"/>
      <c r="CZ66" s="38"/>
      <c r="DA66" s="89"/>
      <c r="DB66" s="37"/>
      <c r="DC66" s="38"/>
    </row>
    <row r="67" spans="1:107" ht="13.5" customHeight="1">
      <c r="A67" s="32"/>
      <c r="C67" s="8"/>
      <c r="D67" s="37"/>
      <c r="E67" s="38"/>
      <c r="F67" s="89"/>
      <c r="G67" s="37"/>
      <c r="H67" s="38"/>
      <c r="I67" s="89"/>
      <c r="J67" s="37"/>
      <c r="K67" s="38"/>
      <c r="L67" s="89"/>
      <c r="M67" s="37"/>
      <c r="N67" s="38"/>
      <c r="O67" s="89"/>
      <c r="P67" s="37"/>
      <c r="Q67" s="38"/>
      <c r="R67" s="89"/>
      <c r="S67" s="37"/>
      <c r="T67" s="38"/>
      <c r="U67" s="89"/>
      <c r="V67" s="37"/>
      <c r="W67" s="38"/>
      <c r="X67" s="89"/>
      <c r="Y67" s="37"/>
      <c r="Z67" s="38"/>
      <c r="AA67" s="89"/>
      <c r="AB67" s="37"/>
      <c r="AC67" s="38"/>
      <c r="AD67" s="89"/>
      <c r="AE67" s="37"/>
      <c r="AF67" s="38"/>
      <c r="AG67" s="89"/>
      <c r="AH67" s="37"/>
      <c r="AI67" s="38"/>
      <c r="AJ67" s="89"/>
      <c r="AK67" s="37"/>
      <c r="AL67" s="38"/>
      <c r="AM67" s="89"/>
      <c r="AN67" s="37"/>
      <c r="AO67" s="38"/>
      <c r="AP67" s="89"/>
      <c r="AQ67" s="37"/>
      <c r="AR67" s="38"/>
      <c r="AS67" s="89"/>
      <c r="AT67" s="37"/>
      <c r="AU67" s="38"/>
      <c r="AV67" s="89"/>
      <c r="AW67" s="37"/>
      <c r="AX67" s="38"/>
      <c r="AY67" s="89"/>
      <c r="AZ67" s="37"/>
      <c r="BA67" s="38"/>
      <c r="BB67" s="89"/>
      <c r="BC67" s="37"/>
      <c r="BD67" s="38"/>
      <c r="BE67" s="89"/>
      <c r="BF67" s="37"/>
      <c r="BG67" s="38"/>
      <c r="BH67" s="89"/>
      <c r="BI67" s="37"/>
      <c r="BJ67" s="38"/>
      <c r="BK67" s="89"/>
      <c r="BL67" s="37"/>
      <c r="BM67" s="38"/>
      <c r="BN67" s="89"/>
      <c r="BO67" s="37"/>
      <c r="BP67" s="38"/>
      <c r="BQ67" s="89"/>
      <c r="BR67" s="37"/>
      <c r="BS67" s="38"/>
      <c r="BT67" s="89"/>
      <c r="BU67" s="37"/>
      <c r="BV67" s="38"/>
      <c r="BW67" s="89"/>
      <c r="BX67" s="37"/>
      <c r="BY67" s="38"/>
      <c r="BZ67" s="89"/>
      <c r="CA67" s="37"/>
      <c r="CB67" s="38"/>
      <c r="CC67" s="89"/>
      <c r="CD67" s="37"/>
      <c r="CE67" s="38"/>
      <c r="CF67" s="89"/>
      <c r="CG67" s="37"/>
      <c r="CH67" s="38"/>
      <c r="CI67" s="89"/>
      <c r="CJ67" s="37"/>
      <c r="CK67" s="38"/>
      <c r="CL67" s="89"/>
      <c r="CM67" s="37"/>
      <c r="CN67" s="38"/>
      <c r="CO67" s="89"/>
      <c r="CP67" s="37"/>
      <c r="CQ67" s="38"/>
      <c r="CR67" s="89"/>
      <c r="CS67" s="37"/>
      <c r="CT67" s="38"/>
      <c r="CU67" s="89"/>
      <c r="CV67" s="37"/>
      <c r="CW67" s="38"/>
      <c r="CX67" s="89"/>
      <c r="CY67" s="37"/>
      <c r="CZ67" s="38"/>
      <c r="DA67" s="89"/>
      <c r="DB67" s="37"/>
      <c r="DC67" s="38"/>
    </row>
    <row r="68" spans="1:107" ht="13.5" customHeight="1">
      <c r="A68" s="32"/>
      <c r="C68" s="8"/>
      <c r="D68" s="37"/>
      <c r="E68" s="38"/>
      <c r="F68" s="3"/>
      <c r="G68" s="37"/>
      <c r="H68" s="38"/>
      <c r="I68" s="3"/>
      <c r="J68" s="37"/>
      <c r="K68" s="38"/>
      <c r="L68" s="3"/>
      <c r="M68" s="37"/>
      <c r="N68" s="38"/>
      <c r="O68" s="3"/>
      <c r="P68" s="37"/>
      <c r="Q68" s="38"/>
      <c r="R68" s="3"/>
      <c r="S68" s="37"/>
      <c r="T68" s="38"/>
      <c r="U68" s="3"/>
      <c r="V68" s="37"/>
      <c r="W68" s="38"/>
      <c r="X68" s="3"/>
      <c r="Y68" s="37"/>
      <c r="Z68" s="38"/>
      <c r="AA68" s="3"/>
      <c r="AB68" s="37"/>
      <c r="AC68" s="38"/>
      <c r="AD68" s="3"/>
      <c r="AE68" s="37"/>
      <c r="AF68" s="38"/>
      <c r="AG68" s="3"/>
      <c r="AH68" s="37"/>
      <c r="AI68" s="38"/>
      <c r="AJ68" s="3"/>
      <c r="AK68" s="37"/>
      <c r="AL68" s="38"/>
      <c r="AM68" s="3"/>
      <c r="AN68" s="37"/>
      <c r="AO68" s="38"/>
      <c r="AP68" s="3"/>
      <c r="AQ68" s="37"/>
      <c r="AR68" s="38"/>
      <c r="AS68" s="3"/>
      <c r="AT68" s="37"/>
      <c r="AU68" s="38"/>
      <c r="AV68" s="3"/>
      <c r="AW68" s="37"/>
      <c r="AX68" s="38"/>
      <c r="AY68" s="3"/>
      <c r="AZ68" s="37"/>
      <c r="BA68" s="38"/>
      <c r="BB68" s="3"/>
      <c r="BC68" s="37"/>
      <c r="BD68" s="38"/>
      <c r="BE68" s="3"/>
      <c r="BF68" s="37"/>
      <c r="BG68" s="38"/>
      <c r="BH68" s="3"/>
      <c r="BI68" s="37"/>
      <c r="BJ68" s="38"/>
      <c r="BK68" s="3"/>
      <c r="BL68" s="37"/>
      <c r="BM68" s="38"/>
      <c r="BN68" s="3"/>
      <c r="BO68" s="37"/>
      <c r="BP68" s="38"/>
      <c r="BQ68" s="3"/>
      <c r="BR68" s="37"/>
      <c r="BS68" s="38"/>
      <c r="BT68" s="3"/>
      <c r="BU68" s="37"/>
      <c r="BV68" s="38"/>
      <c r="BW68" s="3"/>
      <c r="BX68" s="37"/>
      <c r="BY68" s="38"/>
      <c r="BZ68" s="3"/>
      <c r="CA68" s="37"/>
      <c r="CB68" s="38"/>
      <c r="CC68" s="3"/>
      <c r="CD68" s="37"/>
      <c r="CE68" s="38"/>
      <c r="CF68" s="3"/>
      <c r="CG68" s="37"/>
      <c r="CH68" s="38"/>
      <c r="CI68" s="3"/>
      <c r="CJ68" s="37"/>
      <c r="CK68" s="38"/>
      <c r="CL68" s="3"/>
      <c r="CM68" s="37"/>
      <c r="CN68" s="38"/>
      <c r="CO68" s="3"/>
      <c r="CP68" s="37"/>
      <c r="CQ68" s="38"/>
      <c r="CR68" s="3"/>
      <c r="CS68" s="37"/>
      <c r="CT68" s="38"/>
      <c r="CU68" s="3"/>
      <c r="CV68" s="37"/>
      <c r="CW68" s="38"/>
      <c r="CX68" s="3"/>
      <c r="CY68" s="37"/>
      <c r="CZ68" s="38"/>
      <c r="DA68" s="3"/>
      <c r="DB68" s="37"/>
      <c r="DC68" s="38"/>
    </row>
    <row r="69" spans="1:107" ht="13.5" customHeight="1">
      <c r="A69" s="32"/>
      <c r="C69" s="8"/>
      <c r="D69" s="37"/>
      <c r="E69" s="38"/>
      <c r="F69" s="3"/>
      <c r="G69" s="37"/>
      <c r="H69" s="38"/>
      <c r="I69" s="3"/>
      <c r="J69" s="37"/>
      <c r="K69" s="38"/>
      <c r="L69" s="3"/>
      <c r="M69" s="37"/>
      <c r="N69" s="38"/>
      <c r="O69" s="3"/>
      <c r="P69" s="37"/>
      <c r="Q69" s="38"/>
      <c r="R69" s="3"/>
      <c r="S69" s="37"/>
      <c r="T69" s="38"/>
      <c r="U69" s="3"/>
      <c r="V69" s="37"/>
      <c r="W69" s="38"/>
      <c r="X69" s="3"/>
      <c r="Y69" s="37"/>
      <c r="Z69" s="38"/>
      <c r="AA69" s="3"/>
      <c r="AB69" s="37"/>
      <c r="AC69" s="38"/>
      <c r="AD69" s="3"/>
      <c r="AE69" s="37"/>
      <c r="AF69" s="38"/>
      <c r="AG69" s="3"/>
      <c r="AH69" s="37"/>
      <c r="AI69" s="38"/>
      <c r="AJ69" s="3"/>
      <c r="AK69" s="37"/>
      <c r="AL69" s="38"/>
      <c r="AM69" s="3"/>
      <c r="AN69" s="37"/>
      <c r="AO69" s="38"/>
      <c r="AP69" s="3"/>
      <c r="AQ69" s="37"/>
      <c r="AR69" s="38"/>
      <c r="AS69" s="3"/>
      <c r="AT69" s="37"/>
      <c r="AU69" s="38"/>
      <c r="AV69" s="3"/>
      <c r="AW69" s="37"/>
      <c r="AX69" s="38"/>
      <c r="AY69" s="3"/>
      <c r="AZ69" s="37"/>
      <c r="BA69" s="38"/>
      <c r="BB69" s="3"/>
      <c r="BC69" s="37"/>
      <c r="BD69" s="38"/>
      <c r="BE69" s="3"/>
      <c r="BF69" s="37"/>
      <c r="BG69" s="38"/>
      <c r="BH69" s="3"/>
      <c r="BI69" s="37"/>
      <c r="BJ69" s="38"/>
      <c r="BK69" s="3"/>
      <c r="BL69" s="37"/>
      <c r="BM69" s="38"/>
      <c r="BN69" s="3"/>
      <c r="BO69" s="37"/>
      <c r="BP69" s="38"/>
      <c r="BQ69" s="3"/>
      <c r="BR69" s="37"/>
      <c r="BS69" s="38"/>
      <c r="BT69" s="3"/>
      <c r="BU69" s="37"/>
      <c r="BV69" s="38"/>
      <c r="BW69" s="3"/>
      <c r="BX69" s="37"/>
      <c r="BY69" s="38"/>
      <c r="BZ69" s="3"/>
      <c r="CA69" s="37"/>
      <c r="CB69" s="38"/>
      <c r="CC69" s="3"/>
      <c r="CD69" s="37"/>
      <c r="CE69" s="38"/>
      <c r="CF69" s="3"/>
      <c r="CG69" s="37"/>
      <c r="CH69" s="38"/>
      <c r="CI69" s="3"/>
      <c r="CJ69" s="37"/>
      <c r="CK69" s="38"/>
      <c r="CL69" s="3"/>
      <c r="CM69" s="37"/>
      <c r="CN69" s="38"/>
      <c r="CO69" s="3"/>
      <c r="CP69" s="37"/>
      <c r="CQ69" s="38"/>
      <c r="CR69" s="3"/>
      <c r="CS69" s="37"/>
      <c r="CT69" s="38"/>
      <c r="CU69" s="3"/>
      <c r="CV69" s="37"/>
      <c r="CW69" s="38"/>
      <c r="CX69" s="3"/>
      <c r="CY69" s="37"/>
      <c r="CZ69" s="38"/>
      <c r="DA69" s="3"/>
      <c r="DB69" s="37"/>
      <c r="DC69" s="38"/>
    </row>
    <row r="70" spans="1:107" ht="13.5" customHeight="1">
      <c r="A70" s="32"/>
      <c r="C70" s="8"/>
      <c r="D70" s="37"/>
      <c r="E70" s="38"/>
      <c r="F70" s="3"/>
      <c r="G70" s="37"/>
      <c r="H70" s="38"/>
      <c r="I70" s="3"/>
      <c r="J70" s="37"/>
      <c r="K70" s="38"/>
      <c r="L70" s="3"/>
      <c r="M70" s="37"/>
      <c r="N70" s="38"/>
      <c r="O70" s="3"/>
      <c r="P70" s="37"/>
      <c r="Q70" s="38"/>
      <c r="R70" s="3"/>
      <c r="S70" s="37"/>
      <c r="T70" s="38"/>
      <c r="U70" s="3"/>
      <c r="V70" s="37"/>
      <c r="W70" s="38"/>
      <c r="X70" s="3"/>
      <c r="Y70" s="37"/>
      <c r="Z70" s="38"/>
      <c r="AA70" s="3"/>
      <c r="AB70" s="37"/>
      <c r="AC70" s="38"/>
      <c r="AD70" s="3"/>
      <c r="AE70" s="37"/>
      <c r="AF70" s="38"/>
      <c r="AG70" s="3"/>
      <c r="AH70" s="37"/>
      <c r="AI70" s="38"/>
      <c r="AJ70" s="3"/>
      <c r="AK70" s="37"/>
      <c r="AL70" s="38"/>
      <c r="AM70" s="3"/>
      <c r="AN70" s="37"/>
      <c r="AO70" s="38"/>
      <c r="AP70" s="3"/>
      <c r="AQ70" s="37"/>
      <c r="AR70" s="38"/>
      <c r="AS70" s="3"/>
      <c r="AT70" s="37"/>
      <c r="AU70" s="38"/>
      <c r="AV70" s="3"/>
      <c r="AW70" s="37"/>
      <c r="AX70" s="38"/>
      <c r="AY70" s="3"/>
      <c r="AZ70" s="37"/>
      <c r="BA70" s="38"/>
      <c r="BB70" s="3"/>
      <c r="BC70" s="37"/>
      <c r="BD70" s="38"/>
      <c r="BE70" s="3"/>
      <c r="BF70" s="37"/>
      <c r="BG70" s="38"/>
      <c r="BH70" s="3"/>
      <c r="BI70" s="37"/>
      <c r="BJ70" s="38"/>
      <c r="BK70" s="3"/>
      <c r="BL70" s="37"/>
      <c r="BM70" s="38"/>
      <c r="BN70" s="3"/>
      <c r="BO70" s="37"/>
      <c r="BP70" s="38"/>
      <c r="BQ70" s="3"/>
      <c r="BR70" s="37"/>
      <c r="BS70" s="38"/>
      <c r="BT70" s="3"/>
      <c r="BU70" s="37"/>
      <c r="BV70" s="38"/>
      <c r="BW70" s="3"/>
      <c r="BX70" s="37"/>
      <c r="BY70" s="38"/>
      <c r="BZ70" s="3"/>
      <c r="CA70" s="37"/>
      <c r="CB70" s="38"/>
      <c r="CC70" s="3"/>
      <c r="CD70" s="37"/>
      <c r="CE70" s="38"/>
      <c r="CF70" s="3"/>
      <c r="CG70" s="37"/>
      <c r="CH70" s="38"/>
      <c r="CI70" s="3"/>
      <c r="CJ70" s="37"/>
      <c r="CK70" s="38"/>
      <c r="CL70" s="3"/>
      <c r="CM70" s="37"/>
      <c r="CN70" s="38"/>
      <c r="CO70" s="3"/>
      <c r="CP70" s="37"/>
      <c r="CQ70" s="38"/>
      <c r="CR70" s="3"/>
      <c r="CS70" s="37"/>
      <c r="CT70" s="38"/>
      <c r="CU70" s="3"/>
      <c r="CV70" s="37"/>
      <c r="CW70" s="38"/>
      <c r="CX70" s="3"/>
      <c r="CY70" s="37"/>
      <c r="CZ70" s="38"/>
      <c r="DA70" s="3"/>
      <c r="DB70" s="37"/>
      <c r="DC70" s="38"/>
    </row>
    <row r="71" spans="1:107" ht="13.5" customHeight="1">
      <c r="A71" s="32"/>
      <c r="C71" s="8"/>
      <c r="D71" s="37"/>
      <c r="E71" s="38"/>
      <c r="F71" s="3"/>
      <c r="G71" s="37"/>
      <c r="H71" s="38"/>
      <c r="I71" s="3"/>
      <c r="J71" s="37"/>
      <c r="K71" s="38"/>
      <c r="L71" s="3"/>
      <c r="M71" s="37"/>
      <c r="N71" s="38"/>
      <c r="O71" s="3"/>
      <c r="P71" s="37"/>
      <c r="Q71" s="38"/>
      <c r="R71" s="3"/>
      <c r="S71" s="37"/>
      <c r="T71" s="38"/>
      <c r="U71" s="3"/>
      <c r="V71" s="37"/>
      <c r="W71" s="38"/>
      <c r="X71" s="3"/>
      <c r="Y71" s="37"/>
      <c r="Z71" s="38"/>
      <c r="AA71" s="3"/>
      <c r="AB71" s="37"/>
      <c r="AC71" s="38"/>
      <c r="AD71" s="3"/>
      <c r="AE71" s="37"/>
      <c r="AF71" s="38"/>
      <c r="AG71" s="3"/>
      <c r="AH71" s="37"/>
      <c r="AI71" s="38"/>
      <c r="AJ71" s="3"/>
      <c r="AK71" s="37"/>
      <c r="AL71" s="38"/>
      <c r="AM71" s="3"/>
      <c r="AN71" s="37"/>
      <c r="AO71" s="38"/>
      <c r="AP71" s="3"/>
      <c r="AQ71" s="37"/>
      <c r="AR71" s="38"/>
      <c r="AS71" s="3"/>
      <c r="AT71" s="37"/>
      <c r="AU71" s="38"/>
      <c r="AV71" s="3"/>
      <c r="AW71" s="37"/>
      <c r="AX71" s="38"/>
      <c r="AY71" s="3"/>
      <c r="AZ71" s="37"/>
      <c r="BA71" s="38"/>
      <c r="BB71" s="3"/>
      <c r="BC71" s="37"/>
      <c r="BD71" s="38"/>
      <c r="BE71" s="3"/>
      <c r="BF71" s="37"/>
      <c r="BG71" s="38"/>
      <c r="BH71" s="3"/>
      <c r="BI71" s="37"/>
      <c r="BJ71" s="38"/>
      <c r="BK71" s="3"/>
      <c r="BL71" s="37"/>
      <c r="BM71" s="38"/>
      <c r="BN71" s="3"/>
      <c r="BO71" s="37"/>
      <c r="BP71" s="38"/>
      <c r="BQ71" s="3"/>
      <c r="BR71" s="37"/>
      <c r="BS71" s="38"/>
      <c r="BT71" s="3"/>
      <c r="BU71" s="37"/>
      <c r="BV71" s="38"/>
      <c r="BW71" s="3"/>
      <c r="BX71" s="37"/>
      <c r="BY71" s="38"/>
      <c r="BZ71" s="3"/>
      <c r="CA71" s="37"/>
      <c r="CB71" s="38"/>
      <c r="CC71" s="3"/>
      <c r="CD71" s="37"/>
      <c r="CE71" s="38"/>
      <c r="CF71" s="3"/>
      <c r="CG71" s="37"/>
      <c r="CH71" s="38"/>
      <c r="CI71" s="3"/>
      <c r="CJ71" s="37"/>
      <c r="CK71" s="38"/>
      <c r="CL71" s="3"/>
      <c r="CM71" s="37"/>
      <c r="CN71" s="38"/>
      <c r="CO71" s="3"/>
      <c r="CP71" s="37"/>
      <c r="CQ71" s="38"/>
      <c r="CR71" s="3"/>
      <c r="CS71" s="37"/>
      <c r="CT71" s="38"/>
      <c r="CU71" s="3"/>
      <c r="CV71" s="37"/>
      <c r="CW71" s="38"/>
      <c r="CX71" s="3"/>
      <c r="CY71" s="37"/>
      <c r="CZ71" s="38"/>
      <c r="DA71" s="3"/>
      <c r="DB71" s="37"/>
      <c r="DC71" s="38"/>
    </row>
    <row r="72" spans="1:107" ht="13.5" customHeight="1">
      <c r="A72" s="32"/>
      <c r="C72" s="8"/>
      <c r="D72" s="37"/>
      <c r="E72" s="38"/>
      <c r="F72" s="3"/>
      <c r="G72" s="37"/>
      <c r="H72" s="38"/>
      <c r="I72" s="3"/>
      <c r="J72" s="37"/>
      <c r="K72" s="38"/>
      <c r="L72" s="3"/>
      <c r="M72" s="37"/>
      <c r="N72" s="38"/>
      <c r="O72" s="3"/>
      <c r="P72" s="37"/>
      <c r="Q72" s="38"/>
      <c r="R72" s="3"/>
      <c r="S72" s="37"/>
      <c r="T72" s="38"/>
      <c r="U72" s="3"/>
      <c r="V72" s="37"/>
      <c r="W72" s="38"/>
      <c r="X72" s="3"/>
      <c r="Y72" s="37"/>
      <c r="Z72" s="38"/>
      <c r="AA72" s="3"/>
      <c r="AB72" s="37"/>
      <c r="AC72" s="38"/>
      <c r="AD72" s="3"/>
      <c r="AE72" s="37"/>
      <c r="AF72" s="38"/>
      <c r="AG72" s="3"/>
      <c r="AH72" s="37"/>
      <c r="AI72" s="38"/>
      <c r="AJ72" s="3"/>
      <c r="AK72" s="37"/>
      <c r="AL72" s="38"/>
      <c r="AM72" s="3"/>
      <c r="AN72" s="37"/>
      <c r="AO72" s="38"/>
      <c r="AP72" s="3"/>
      <c r="AQ72" s="37"/>
      <c r="AR72" s="38"/>
      <c r="AS72" s="3"/>
      <c r="AT72" s="37"/>
      <c r="AU72" s="38"/>
      <c r="AV72" s="3"/>
      <c r="AW72" s="37"/>
      <c r="AX72" s="38"/>
      <c r="AY72" s="3"/>
      <c r="AZ72" s="37"/>
      <c r="BA72" s="38"/>
      <c r="BB72" s="3"/>
      <c r="BC72" s="37"/>
      <c r="BD72" s="38"/>
      <c r="BE72" s="3"/>
      <c r="BF72" s="37"/>
      <c r="BG72" s="38"/>
      <c r="BH72" s="3"/>
      <c r="BI72" s="37"/>
      <c r="BJ72" s="38"/>
      <c r="BK72" s="3"/>
      <c r="BL72" s="37"/>
      <c r="BM72" s="38"/>
      <c r="BN72" s="3"/>
      <c r="BO72" s="37"/>
      <c r="BP72" s="38"/>
      <c r="BQ72" s="3"/>
      <c r="BR72" s="37"/>
      <c r="BS72" s="38"/>
      <c r="BT72" s="3"/>
      <c r="BU72" s="37"/>
      <c r="BV72" s="38"/>
      <c r="BW72" s="3"/>
      <c r="BX72" s="37"/>
      <c r="BY72" s="38"/>
      <c r="BZ72" s="3"/>
      <c r="CA72" s="37"/>
      <c r="CB72" s="38"/>
      <c r="CC72" s="3"/>
      <c r="CD72" s="37"/>
      <c r="CE72" s="38"/>
      <c r="CF72" s="3"/>
      <c r="CG72" s="37"/>
      <c r="CH72" s="38"/>
      <c r="CI72" s="3"/>
      <c r="CJ72" s="37"/>
      <c r="CK72" s="38"/>
      <c r="CL72" s="3"/>
      <c r="CM72" s="37"/>
      <c r="CN72" s="38"/>
      <c r="CO72" s="3"/>
      <c r="CP72" s="37"/>
      <c r="CQ72" s="38"/>
      <c r="CR72" s="3"/>
      <c r="CS72" s="37"/>
      <c r="CT72" s="38"/>
      <c r="CU72" s="3"/>
      <c r="CV72" s="37"/>
      <c r="CW72" s="38"/>
      <c r="CX72" s="3"/>
      <c r="CY72" s="37"/>
      <c r="CZ72" s="38"/>
      <c r="DA72" s="3"/>
      <c r="DB72" s="37"/>
      <c r="DC72" s="38"/>
    </row>
    <row r="73" spans="1:107" ht="13.5" customHeight="1">
      <c r="A73" s="32"/>
      <c r="C73" s="8"/>
      <c r="D73" s="37"/>
      <c r="E73" s="38"/>
      <c r="F73" s="3"/>
      <c r="G73" s="37"/>
      <c r="H73" s="38"/>
      <c r="I73" s="3"/>
      <c r="J73" s="37"/>
      <c r="K73" s="38"/>
      <c r="L73" s="3"/>
      <c r="M73" s="37"/>
      <c r="N73" s="38"/>
      <c r="O73" s="3"/>
      <c r="P73" s="37"/>
      <c r="Q73" s="38"/>
      <c r="R73" s="3"/>
      <c r="S73" s="37"/>
      <c r="T73" s="38"/>
      <c r="U73" s="3"/>
      <c r="V73" s="37"/>
      <c r="W73" s="38"/>
      <c r="X73" s="3"/>
      <c r="Y73" s="37"/>
      <c r="Z73" s="38"/>
      <c r="AA73" s="3"/>
      <c r="AB73" s="37"/>
      <c r="AC73" s="38"/>
      <c r="AD73" s="3"/>
      <c r="AE73" s="37"/>
      <c r="AF73" s="38"/>
      <c r="AG73" s="3"/>
      <c r="AH73" s="37"/>
      <c r="AI73" s="38"/>
      <c r="AJ73" s="3"/>
      <c r="AK73" s="37"/>
      <c r="AL73" s="38"/>
      <c r="AM73" s="3"/>
      <c r="AN73" s="37"/>
      <c r="AO73" s="38"/>
      <c r="AP73" s="3"/>
      <c r="AQ73" s="37"/>
      <c r="AR73" s="38"/>
      <c r="AS73" s="3"/>
      <c r="AT73" s="37"/>
      <c r="AU73" s="38"/>
      <c r="AV73" s="3"/>
      <c r="AW73" s="37"/>
      <c r="AX73" s="38"/>
      <c r="AY73" s="3"/>
      <c r="AZ73" s="37"/>
      <c r="BA73" s="38"/>
      <c r="BB73" s="3"/>
      <c r="BC73" s="37"/>
      <c r="BD73" s="38"/>
      <c r="BE73" s="3"/>
      <c r="BF73" s="37"/>
      <c r="BG73" s="38"/>
      <c r="BH73" s="3"/>
      <c r="BI73" s="37"/>
      <c r="BJ73" s="38"/>
      <c r="BK73" s="3"/>
      <c r="BL73" s="37"/>
      <c r="BM73" s="38"/>
      <c r="BN73" s="3"/>
      <c r="BO73" s="37"/>
      <c r="BP73" s="38"/>
      <c r="BQ73" s="3"/>
      <c r="BR73" s="37"/>
      <c r="BS73" s="38"/>
      <c r="BT73" s="3"/>
      <c r="BU73" s="37"/>
      <c r="BV73" s="38"/>
      <c r="BW73" s="3"/>
      <c r="BX73" s="37"/>
      <c r="BY73" s="38"/>
      <c r="BZ73" s="3"/>
      <c r="CA73" s="37"/>
      <c r="CB73" s="38"/>
      <c r="CC73" s="3"/>
      <c r="CD73" s="37"/>
      <c r="CE73" s="38"/>
      <c r="CF73" s="3"/>
      <c r="CG73" s="37"/>
      <c r="CH73" s="38"/>
      <c r="CI73" s="3"/>
      <c r="CJ73" s="37"/>
      <c r="CK73" s="38"/>
      <c r="CL73" s="3"/>
      <c r="CM73" s="37"/>
      <c r="CN73" s="38"/>
      <c r="CO73" s="3"/>
      <c r="CP73" s="37"/>
      <c r="CQ73" s="38"/>
      <c r="CR73" s="3"/>
      <c r="CS73" s="37"/>
      <c r="CT73" s="38"/>
      <c r="CU73" s="3"/>
      <c r="CV73" s="37"/>
      <c r="CW73" s="38"/>
      <c r="CX73" s="3"/>
      <c r="CY73" s="37"/>
      <c r="CZ73" s="38"/>
      <c r="DA73" s="3"/>
      <c r="DB73" s="37"/>
      <c r="DC73" s="38"/>
    </row>
    <row r="74" spans="1:107" ht="13.5" customHeight="1">
      <c r="A74" s="32"/>
      <c r="C74" s="8"/>
      <c r="D74" s="37"/>
      <c r="E74" s="38"/>
      <c r="F74" s="3"/>
      <c r="G74" s="37"/>
      <c r="H74" s="38"/>
      <c r="I74" s="3"/>
      <c r="J74" s="37"/>
      <c r="K74" s="38"/>
      <c r="L74" s="3"/>
      <c r="M74" s="37"/>
      <c r="N74" s="38"/>
      <c r="O74" s="3"/>
      <c r="P74" s="37"/>
      <c r="Q74" s="38"/>
      <c r="R74" s="3"/>
      <c r="S74" s="37"/>
      <c r="T74" s="38"/>
      <c r="U74" s="3"/>
      <c r="V74" s="37"/>
      <c r="W74" s="38"/>
      <c r="X74" s="3"/>
      <c r="Y74" s="37"/>
      <c r="Z74" s="38"/>
      <c r="AA74" s="8"/>
      <c r="AB74" s="37"/>
      <c r="AC74" s="38"/>
      <c r="AD74" s="8"/>
      <c r="AE74" s="37"/>
      <c r="AF74" s="38"/>
      <c r="AG74" s="8"/>
      <c r="AH74" s="37"/>
      <c r="AI74" s="38"/>
      <c r="AJ74" s="8"/>
      <c r="AK74" s="37"/>
      <c r="AL74" s="38"/>
      <c r="AM74" s="8"/>
      <c r="AN74" s="37"/>
      <c r="AO74" s="38"/>
      <c r="AP74" s="8"/>
      <c r="AQ74" s="37"/>
      <c r="AR74" s="38"/>
      <c r="AS74" s="8"/>
      <c r="AT74" s="37"/>
      <c r="AU74" s="38"/>
      <c r="AV74" s="8"/>
      <c r="AW74" s="37"/>
      <c r="AX74" s="38"/>
      <c r="AY74" s="8"/>
      <c r="AZ74" s="37"/>
      <c r="BA74" s="38"/>
      <c r="BB74" s="8"/>
      <c r="BC74" s="37"/>
      <c r="BD74" s="38"/>
      <c r="BE74" s="8"/>
      <c r="BF74" s="37"/>
      <c r="BG74" s="38"/>
      <c r="BH74" s="8"/>
      <c r="BI74" s="37"/>
      <c r="BJ74" s="38"/>
      <c r="BK74" s="8"/>
      <c r="BL74" s="37"/>
      <c r="BM74" s="38"/>
      <c r="BN74" s="8"/>
      <c r="BO74" s="37"/>
      <c r="BP74" s="38"/>
      <c r="BQ74" s="8"/>
      <c r="BR74" s="37"/>
      <c r="BS74" s="38"/>
      <c r="BT74" s="8"/>
      <c r="BU74" s="37"/>
      <c r="BV74" s="38"/>
      <c r="BW74" s="8"/>
      <c r="BX74" s="37"/>
      <c r="BY74" s="38"/>
      <c r="BZ74" s="8"/>
      <c r="CA74" s="37"/>
      <c r="CB74" s="38"/>
      <c r="CC74" s="8"/>
      <c r="CD74" s="37"/>
      <c r="CE74" s="38"/>
      <c r="CF74" s="8"/>
      <c r="CG74" s="37"/>
      <c r="CH74" s="38"/>
      <c r="CI74" s="3"/>
      <c r="CJ74" s="37"/>
      <c r="CK74" s="38"/>
      <c r="CL74" s="8"/>
      <c r="CM74" s="37"/>
      <c r="CN74" s="38"/>
      <c r="CO74" s="8"/>
      <c r="CP74" s="37"/>
      <c r="CQ74" s="38"/>
      <c r="CR74" s="8"/>
      <c r="CS74" s="37"/>
      <c r="CT74" s="38"/>
      <c r="CU74" s="8"/>
      <c r="CV74" s="37"/>
      <c r="CW74" s="38"/>
      <c r="CX74" s="8"/>
      <c r="CY74" s="37"/>
      <c r="CZ74" s="38"/>
      <c r="DA74" s="8"/>
      <c r="DB74" s="37"/>
      <c r="DC74" s="38"/>
    </row>
    <row r="75" spans="1:107" ht="13.5" customHeight="1">
      <c r="A75" s="32"/>
      <c r="C75" s="8"/>
      <c r="D75" s="37"/>
      <c r="E75" s="38"/>
      <c r="F75" s="3"/>
      <c r="G75" s="37"/>
      <c r="H75" s="38"/>
      <c r="I75" s="3"/>
      <c r="J75" s="37"/>
      <c r="K75" s="38"/>
      <c r="L75" s="3"/>
      <c r="M75" s="37"/>
      <c r="N75" s="38"/>
      <c r="O75" s="3"/>
      <c r="P75" s="37"/>
      <c r="Q75" s="38"/>
      <c r="R75" s="3"/>
      <c r="S75" s="37"/>
      <c r="T75" s="38"/>
      <c r="U75" s="3"/>
      <c r="V75" s="37"/>
      <c r="W75" s="38"/>
      <c r="X75" s="3"/>
      <c r="Y75" s="37"/>
      <c r="Z75" s="38"/>
      <c r="AA75" s="8"/>
      <c r="AB75" s="37"/>
      <c r="AC75" s="38"/>
      <c r="AD75" s="8"/>
      <c r="AE75" s="37"/>
      <c r="AF75" s="38"/>
      <c r="AG75" s="8"/>
      <c r="AH75" s="37"/>
      <c r="AI75" s="38"/>
      <c r="AJ75" s="8"/>
      <c r="AK75" s="37"/>
      <c r="AL75" s="38"/>
      <c r="AM75" s="8"/>
      <c r="AN75" s="37"/>
      <c r="AO75" s="38"/>
      <c r="AP75" s="8"/>
      <c r="AQ75" s="37"/>
      <c r="AR75" s="38"/>
      <c r="AS75" s="8"/>
      <c r="AT75" s="37"/>
      <c r="AU75" s="38"/>
      <c r="AV75" s="8"/>
      <c r="AW75" s="37"/>
      <c r="AX75" s="38"/>
      <c r="AY75" s="8"/>
      <c r="AZ75" s="37"/>
      <c r="BA75" s="38"/>
      <c r="BB75" s="8"/>
      <c r="BC75" s="37"/>
      <c r="BD75" s="38"/>
      <c r="BE75" s="8"/>
      <c r="BF75" s="37"/>
      <c r="BG75" s="38"/>
      <c r="BH75" s="8"/>
      <c r="BI75" s="37"/>
      <c r="BJ75" s="38"/>
      <c r="BK75" s="8"/>
      <c r="BL75" s="37"/>
      <c r="BM75" s="38"/>
      <c r="BN75" s="8"/>
      <c r="BO75" s="37"/>
      <c r="BP75" s="38"/>
      <c r="BQ75" s="8"/>
      <c r="BR75" s="37"/>
      <c r="BS75" s="38"/>
      <c r="BT75" s="8"/>
      <c r="BU75" s="37"/>
      <c r="BV75" s="38"/>
      <c r="BW75" s="8"/>
      <c r="BX75" s="37"/>
      <c r="BY75" s="38"/>
      <c r="BZ75" s="8"/>
      <c r="CA75" s="37"/>
      <c r="CB75" s="38"/>
      <c r="CC75" s="8"/>
      <c r="CD75" s="37"/>
      <c r="CE75" s="38"/>
      <c r="CF75" s="8"/>
      <c r="CG75" s="37"/>
      <c r="CH75" s="38"/>
      <c r="CI75" s="3"/>
      <c r="CJ75" s="37"/>
      <c r="CK75" s="38"/>
      <c r="CL75" s="8"/>
      <c r="CM75" s="37"/>
      <c r="CN75" s="38"/>
      <c r="CO75" s="8"/>
      <c r="CP75" s="37"/>
      <c r="CQ75" s="38"/>
      <c r="CR75" s="8"/>
      <c r="CS75" s="37"/>
      <c r="CT75" s="38"/>
      <c r="CU75" s="8"/>
      <c r="CV75" s="37"/>
      <c r="CW75" s="38"/>
      <c r="CX75" s="8"/>
      <c r="CY75" s="37"/>
      <c r="CZ75" s="38"/>
      <c r="DA75" s="8"/>
      <c r="DB75" s="37"/>
      <c r="DC75" s="38"/>
    </row>
    <row r="76" spans="1:107" ht="13.5" customHeight="1">
      <c r="A76" s="32"/>
      <c r="C76" s="8"/>
      <c r="D76" s="37"/>
      <c r="E76" s="38"/>
      <c r="F76" s="3"/>
      <c r="G76" s="37"/>
      <c r="H76" s="38"/>
      <c r="I76" s="3"/>
      <c r="J76" s="37"/>
      <c r="K76" s="38"/>
      <c r="L76" s="3"/>
      <c r="M76" s="37"/>
      <c r="N76" s="38"/>
      <c r="O76" s="3"/>
      <c r="P76" s="37"/>
      <c r="Q76" s="38"/>
      <c r="R76" s="3"/>
      <c r="S76" s="37"/>
      <c r="T76" s="38"/>
      <c r="U76" s="3"/>
      <c r="V76" s="37"/>
      <c r="W76" s="38"/>
      <c r="X76" s="3"/>
      <c r="Y76" s="37"/>
      <c r="Z76" s="38"/>
      <c r="AA76" s="8"/>
      <c r="AB76" s="37"/>
      <c r="AC76" s="38"/>
      <c r="AD76" s="8"/>
      <c r="AE76" s="37"/>
      <c r="AF76" s="38"/>
      <c r="AG76" s="8"/>
      <c r="AH76" s="37"/>
      <c r="AI76" s="38"/>
      <c r="AJ76" s="8"/>
      <c r="AK76" s="37"/>
      <c r="AL76" s="38"/>
      <c r="AM76" s="8"/>
      <c r="AN76" s="37"/>
      <c r="AO76" s="38"/>
      <c r="AP76" s="8"/>
      <c r="AQ76" s="37"/>
      <c r="AR76" s="38"/>
      <c r="AS76" s="8"/>
      <c r="AT76" s="37"/>
      <c r="AU76" s="38"/>
      <c r="AV76" s="8"/>
      <c r="AW76" s="37"/>
      <c r="AX76" s="38"/>
      <c r="AY76" s="8"/>
      <c r="AZ76" s="37"/>
      <c r="BA76" s="38"/>
      <c r="BB76" s="8"/>
      <c r="BC76" s="37"/>
      <c r="BD76" s="38"/>
      <c r="BE76" s="8"/>
      <c r="BF76" s="37"/>
      <c r="BG76" s="38"/>
      <c r="BH76" s="8"/>
      <c r="BI76" s="37"/>
      <c r="BJ76" s="38"/>
      <c r="BK76" s="8"/>
      <c r="BL76" s="37"/>
      <c r="BM76" s="38"/>
      <c r="BN76" s="8"/>
      <c r="BO76" s="37"/>
      <c r="BP76" s="38"/>
      <c r="BQ76" s="8"/>
      <c r="BR76" s="37"/>
      <c r="BS76" s="38"/>
      <c r="BT76" s="8"/>
      <c r="BU76" s="37"/>
      <c r="BV76" s="38"/>
      <c r="BW76" s="8"/>
      <c r="BX76" s="37"/>
      <c r="BY76" s="38"/>
      <c r="BZ76" s="8"/>
      <c r="CA76" s="37"/>
      <c r="CB76" s="38"/>
      <c r="CC76" s="8"/>
      <c r="CD76" s="37"/>
      <c r="CE76" s="38"/>
      <c r="CF76" s="8"/>
      <c r="CG76" s="37"/>
      <c r="CH76" s="38"/>
      <c r="CI76" s="3"/>
      <c r="CJ76" s="37"/>
      <c r="CK76" s="38"/>
      <c r="CL76" s="8"/>
      <c r="CM76" s="37"/>
      <c r="CN76" s="38"/>
      <c r="CO76" s="8"/>
      <c r="CP76" s="37"/>
      <c r="CQ76" s="38"/>
      <c r="CR76" s="8"/>
      <c r="CS76" s="37"/>
      <c r="CT76" s="38"/>
      <c r="CU76" s="8"/>
      <c r="CV76" s="37"/>
      <c r="CW76" s="38"/>
      <c r="CX76" s="8"/>
      <c r="CY76" s="37"/>
      <c r="CZ76" s="38"/>
      <c r="DA76" s="8"/>
      <c r="DB76" s="37"/>
      <c r="DC76" s="38"/>
    </row>
    <row r="77" spans="1:107" ht="13.5" customHeight="1">
      <c r="A77" s="32"/>
      <c r="C77" s="8"/>
      <c r="D77" s="37"/>
      <c r="E77" s="38"/>
      <c r="F77" s="3"/>
      <c r="G77" s="37"/>
      <c r="H77" s="38"/>
      <c r="I77" s="3"/>
      <c r="J77" s="37"/>
      <c r="K77" s="38"/>
      <c r="L77" s="3"/>
      <c r="M77" s="37"/>
      <c r="N77" s="38"/>
      <c r="O77" s="3"/>
      <c r="P77" s="37"/>
      <c r="Q77" s="38"/>
      <c r="R77" s="3"/>
      <c r="S77" s="37"/>
      <c r="T77" s="38"/>
      <c r="U77" s="3"/>
      <c r="V77" s="37"/>
      <c r="W77" s="38"/>
      <c r="X77" s="3"/>
      <c r="Y77" s="37"/>
      <c r="Z77" s="38"/>
      <c r="AA77" s="8"/>
      <c r="AB77" s="37"/>
      <c r="AC77" s="38"/>
      <c r="AD77" s="8"/>
      <c r="AE77" s="37"/>
      <c r="AF77" s="38"/>
      <c r="AG77" s="8"/>
      <c r="AH77" s="37"/>
      <c r="AI77" s="38"/>
      <c r="AJ77" s="8"/>
      <c r="AK77" s="37"/>
      <c r="AL77" s="38"/>
      <c r="AM77" s="8"/>
      <c r="AN77" s="37"/>
      <c r="AO77" s="38"/>
      <c r="AP77" s="8"/>
      <c r="AQ77" s="37"/>
      <c r="AR77" s="38"/>
      <c r="AS77" s="8"/>
      <c r="AT77" s="37"/>
      <c r="AU77" s="38"/>
      <c r="AV77" s="8"/>
      <c r="AW77" s="37"/>
      <c r="AX77" s="38"/>
      <c r="AY77" s="8"/>
      <c r="AZ77" s="37"/>
      <c r="BA77" s="38"/>
      <c r="BB77" s="8"/>
      <c r="BC77" s="37"/>
      <c r="BD77" s="38"/>
      <c r="BE77" s="8"/>
      <c r="BF77" s="37"/>
      <c r="BG77" s="38"/>
      <c r="BH77" s="8"/>
      <c r="BI77" s="37"/>
      <c r="BJ77" s="38"/>
      <c r="BK77" s="8"/>
      <c r="BL77" s="37"/>
      <c r="BM77" s="38"/>
      <c r="BN77" s="8"/>
      <c r="BO77" s="37"/>
      <c r="BP77" s="38"/>
      <c r="BQ77" s="8"/>
      <c r="BR77" s="37"/>
      <c r="BS77" s="38"/>
      <c r="BT77" s="8"/>
      <c r="BU77" s="37"/>
      <c r="BV77" s="38"/>
      <c r="BW77" s="8"/>
      <c r="BX77" s="37"/>
      <c r="BY77" s="38"/>
      <c r="BZ77" s="8"/>
      <c r="CA77" s="37"/>
      <c r="CB77" s="38"/>
      <c r="CC77" s="8"/>
      <c r="CD77" s="37"/>
      <c r="CE77" s="38"/>
      <c r="CF77" s="8"/>
      <c r="CG77" s="37"/>
      <c r="CH77" s="38"/>
      <c r="CI77" s="3"/>
      <c r="CJ77" s="37"/>
      <c r="CK77" s="38"/>
      <c r="CL77" s="8"/>
      <c r="CM77" s="37"/>
      <c r="CN77" s="38"/>
      <c r="CO77" s="8"/>
      <c r="CP77" s="37"/>
      <c r="CQ77" s="38"/>
      <c r="CR77" s="8"/>
      <c r="CS77" s="37"/>
      <c r="CT77" s="38"/>
      <c r="CU77" s="8"/>
      <c r="CV77" s="37"/>
      <c r="CW77" s="38"/>
      <c r="CX77" s="8"/>
      <c r="CY77" s="37"/>
      <c r="CZ77" s="38"/>
      <c r="DA77" s="8"/>
      <c r="DB77" s="37"/>
      <c r="DC77" s="38"/>
    </row>
    <row r="78" spans="1:107" ht="13.5" customHeight="1">
      <c r="A78" s="32"/>
      <c r="C78" s="8"/>
      <c r="D78" s="37"/>
      <c r="E78" s="38"/>
      <c r="F78" s="3"/>
      <c r="G78" s="37"/>
      <c r="H78" s="38"/>
      <c r="I78" s="3"/>
      <c r="J78" s="37"/>
      <c r="K78" s="38"/>
      <c r="L78" s="3"/>
      <c r="M78" s="37"/>
      <c r="N78" s="38"/>
      <c r="O78" s="3"/>
      <c r="P78" s="37"/>
      <c r="Q78" s="38"/>
      <c r="R78" s="3"/>
      <c r="S78" s="37"/>
      <c r="T78" s="38"/>
      <c r="U78" s="3"/>
      <c r="V78" s="37"/>
      <c r="W78" s="38"/>
      <c r="X78" s="3"/>
      <c r="Y78" s="37"/>
      <c r="Z78" s="38"/>
      <c r="AA78" s="8"/>
      <c r="AB78" s="37"/>
      <c r="AC78" s="38"/>
      <c r="AD78" s="8"/>
      <c r="AE78" s="37"/>
      <c r="AF78" s="38"/>
      <c r="AG78" s="8"/>
      <c r="AH78" s="37"/>
      <c r="AI78" s="38"/>
      <c r="AJ78" s="8"/>
      <c r="AK78" s="37"/>
      <c r="AL78" s="38"/>
      <c r="AM78" s="8"/>
      <c r="AN78" s="37"/>
      <c r="AO78" s="38"/>
      <c r="AP78" s="8"/>
      <c r="AQ78" s="37"/>
      <c r="AR78" s="38"/>
      <c r="AS78" s="8"/>
      <c r="AT78" s="37"/>
      <c r="AU78" s="38"/>
      <c r="AV78" s="8"/>
      <c r="AW78" s="37"/>
      <c r="AX78" s="38"/>
      <c r="AY78" s="8"/>
      <c r="AZ78" s="37"/>
      <c r="BA78" s="38"/>
      <c r="BB78" s="8"/>
      <c r="BC78" s="37"/>
      <c r="BD78" s="38"/>
      <c r="BE78" s="8"/>
      <c r="BF78" s="37"/>
      <c r="BG78" s="38"/>
      <c r="BH78" s="8"/>
      <c r="BI78" s="37"/>
      <c r="BJ78" s="38"/>
      <c r="BK78" s="8"/>
      <c r="BL78" s="37"/>
      <c r="BM78" s="38"/>
      <c r="BN78" s="8"/>
      <c r="BO78" s="37"/>
      <c r="BP78" s="38"/>
      <c r="BQ78" s="8"/>
      <c r="BR78" s="37"/>
      <c r="BS78" s="38"/>
      <c r="BT78" s="8"/>
      <c r="BU78" s="37"/>
      <c r="BV78" s="38"/>
      <c r="BW78" s="8"/>
      <c r="BX78" s="37"/>
      <c r="BY78" s="38"/>
      <c r="BZ78" s="8"/>
      <c r="CA78" s="37"/>
      <c r="CB78" s="38"/>
      <c r="CC78" s="8"/>
      <c r="CD78" s="37"/>
      <c r="CE78" s="38"/>
      <c r="CF78" s="8"/>
      <c r="CG78" s="37"/>
      <c r="CH78" s="38"/>
      <c r="CI78" s="3"/>
      <c r="CJ78" s="37"/>
      <c r="CK78" s="38"/>
      <c r="CL78" s="8"/>
      <c r="CM78" s="37"/>
      <c r="CN78" s="38"/>
      <c r="CO78" s="8"/>
      <c r="CP78" s="37"/>
      <c r="CQ78" s="38"/>
      <c r="CR78" s="8"/>
      <c r="CS78" s="37"/>
      <c r="CT78" s="38"/>
      <c r="CU78" s="8"/>
      <c r="CV78" s="37"/>
      <c r="CW78" s="38"/>
      <c r="CX78" s="8"/>
      <c r="CY78" s="37"/>
      <c r="CZ78" s="38"/>
      <c r="DA78" s="8"/>
      <c r="DB78" s="37"/>
      <c r="DC78" s="38"/>
    </row>
    <row r="79" spans="1:107" ht="13.5" customHeight="1">
      <c r="A79" s="32"/>
      <c r="C79" s="8"/>
      <c r="D79" s="37"/>
      <c r="E79" s="38"/>
      <c r="F79" s="3"/>
      <c r="G79" s="37"/>
      <c r="H79" s="38"/>
      <c r="I79" s="3"/>
      <c r="J79" s="37"/>
      <c r="K79" s="38"/>
      <c r="L79" s="3"/>
      <c r="M79" s="37"/>
      <c r="N79" s="38"/>
      <c r="O79" s="3"/>
      <c r="P79" s="37"/>
      <c r="Q79" s="38"/>
      <c r="R79" s="3"/>
      <c r="S79" s="37"/>
      <c r="T79" s="38"/>
      <c r="U79" s="3"/>
      <c r="V79" s="37"/>
      <c r="W79" s="38"/>
      <c r="X79" s="3"/>
      <c r="Y79" s="37"/>
      <c r="Z79" s="38"/>
      <c r="AA79" s="8"/>
      <c r="AB79" s="37"/>
      <c r="AC79" s="38"/>
      <c r="AD79" s="8"/>
      <c r="AE79" s="37"/>
      <c r="AF79" s="38"/>
      <c r="AG79" s="8"/>
      <c r="AH79" s="37"/>
      <c r="AI79" s="38"/>
      <c r="AJ79" s="8"/>
      <c r="AK79" s="37"/>
      <c r="AL79" s="38"/>
      <c r="AM79" s="8"/>
      <c r="AN79" s="37"/>
      <c r="AO79" s="38"/>
      <c r="AP79" s="8"/>
      <c r="AQ79" s="37"/>
      <c r="AR79" s="38"/>
      <c r="AS79" s="8"/>
      <c r="AT79" s="37"/>
      <c r="AU79" s="38"/>
      <c r="AV79" s="8"/>
      <c r="AW79" s="37"/>
      <c r="AX79" s="38"/>
      <c r="AY79" s="8"/>
      <c r="AZ79" s="37"/>
      <c r="BA79" s="38"/>
      <c r="BB79" s="8"/>
      <c r="BC79" s="37"/>
      <c r="BD79" s="38"/>
      <c r="BE79" s="8"/>
      <c r="BF79" s="37"/>
      <c r="BG79" s="38"/>
      <c r="BH79" s="8"/>
      <c r="BI79" s="37"/>
      <c r="BJ79" s="38"/>
      <c r="BK79" s="8"/>
      <c r="BL79" s="37"/>
      <c r="BM79" s="38"/>
      <c r="BN79" s="8"/>
      <c r="BO79" s="37"/>
      <c r="BP79" s="38"/>
      <c r="BQ79" s="8"/>
      <c r="BR79" s="37"/>
      <c r="BS79" s="38"/>
      <c r="BT79" s="8"/>
      <c r="BU79" s="37"/>
      <c r="BV79" s="38"/>
      <c r="BW79" s="8"/>
      <c r="BX79" s="37"/>
      <c r="BY79" s="38"/>
      <c r="BZ79" s="8"/>
      <c r="CA79" s="37"/>
      <c r="CB79" s="38"/>
      <c r="CC79" s="8"/>
      <c r="CD79" s="37"/>
      <c r="CE79" s="38"/>
      <c r="CF79" s="8"/>
      <c r="CG79" s="37"/>
      <c r="CH79" s="38"/>
      <c r="CI79" s="3"/>
      <c r="CJ79" s="37"/>
      <c r="CK79" s="38"/>
      <c r="CL79" s="8"/>
      <c r="CM79" s="37"/>
      <c r="CN79" s="38"/>
      <c r="CO79" s="8"/>
      <c r="CP79" s="37"/>
      <c r="CQ79" s="38"/>
      <c r="CR79" s="8"/>
      <c r="CS79" s="37"/>
      <c r="CT79" s="38"/>
      <c r="CU79" s="8"/>
      <c r="CV79" s="37"/>
      <c r="CW79" s="38"/>
      <c r="CX79" s="8"/>
      <c r="CY79" s="37"/>
      <c r="CZ79" s="38"/>
      <c r="DA79" s="8"/>
      <c r="DB79" s="37"/>
      <c r="DC79" s="38"/>
    </row>
    <row r="80" spans="1:107" ht="13.5" customHeight="1">
      <c r="A80" s="32"/>
      <c r="C80" s="8"/>
      <c r="D80" s="37"/>
      <c r="E80" s="38"/>
      <c r="F80" s="3"/>
      <c r="G80" s="37"/>
      <c r="H80" s="38"/>
      <c r="I80" s="3"/>
      <c r="J80" s="37"/>
      <c r="K80" s="38"/>
      <c r="L80" s="3"/>
      <c r="M80" s="37"/>
      <c r="N80" s="38"/>
      <c r="O80" s="3"/>
      <c r="P80" s="37"/>
      <c r="Q80" s="38"/>
      <c r="R80" s="3"/>
      <c r="S80" s="37"/>
      <c r="T80" s="38"/>
      <c r="U80" s="3"/>
      <c r="V80" s="37"/>
      <c r="W80" s="38"/>
      <c r="X80" s="3"/>
      <c r="Y80" s="37"/>
      <c r="Z80" s="38"/>
      <c r="AA80" s="8"/>
      <c r="AB80" s="37"/>
      <c r="AC80" s="38"/>
      <c r="AD80" s="8"/>
      <c r="AE80" s="37"/>
      <c r="AF80" s="38"/>
      <c r="AG80" s="8"/>
      <c r="AH80" s="37"/>
      <c r="AI80" s="38"/>
      <c r="AJ80" s="8"/>
      <c r="AK80" s="37"/>
      <c r="AL80" s="38"/>
      <c r="AM80" s="8"/>
      <c r="AN80" s="37"/>
      <c r="AO80" s="38"/>
      <c r="AP80" s="8"/>
      <c r="AQ80" s="37"/>
      <c r="AR80" s="38"/>
      <c r="AS80" s="8"/>
      <c r="AT80" s="37"/>
      <c r="AU80" s="38"/>
      <c r="AV80" s="8"/>
      <c r="AW80" s="37"/>
      <c r="AX80" s="38"/>
      <c r="AY80" s="8"/>
      <c r="AZ80" s="37"/>
      <c r="BA80" s="38"/>
      <c r="BB80" s="8"/>
      <c r="BC80" s="37"/>
      <c r="BD80" s="38"/>
      <c r="BE80" s="8"/>
      <c r="BF80" s="37"/>
      <c r="BG80" s="38"/>
      <c r="BH80" s="8"/>
      <c r="BI80" s="37"/>
      <c r="BJ80" s="38"/>
      <c r="BK80" s="8"/>
      <c r="BL80" s="37"/>
      <c r="BM80" s="38"/>
      <c r="BN80" s="8"/>
      <c r="BO80" s="37"/>
      <c r="BP80" s="38"/>
      <c r="BQ80" s="8"/>
      <c r="BR80" s="37"/>
      <c r="BS80" s="38"/>
      <c r="BT80" s="8"/>
      <c r="BU80" s="37"/>
      <c r="BV80" s="38"/>
      <c r="BW80" s="8"/>
      <c r="BX80" s="37"/>
      <c r="BY80" s="38"/>
      <c r="BZ80" s="8"/>
      <c r="CA80" s="37"/>
      <c r="CB80" s="38"/>
      <c r="CC80" s="8"/>
      <c r="CD80" s="37"/>
      <c r="CE80" s="38"/>
      <c r="CF80" s="8"/>
      <c r="CG80" s="37"/>
      <c r="CH80" s="38"/>
      <c r="CI80" s="3"/>
      <c r="CJ80" s="37"/>
      <c r="CK80" s="38"/>
      <c r="CL80" s="8"/>
      <c r="CM80" s="37"/>
      <c r="CN80" s="38"/>
      <c r="CO80" s="8"/>
      <c r="CP80" s="37"/>
      <c r="CQ80" s="38"/>
      <c r="CR80" s="8"/>
      <c r="CS80" s="37"/>
      <c r="CT80" s="38"/>
      <c r="CU80" s="8"/>
      <c r="CV80" s="37"/>
      <c r="CW80" s="38"/>
      <c r="CX80" s="8"/>
      <c r="CY80" s="37"/>
      <c r="CZ80" s="38"/>
      <c r="DA80" s="8"/>
      <c r="DB80" s="37"/>
      <c r="DC80" s="38"/>
    </row>
    <row r="81" spans="1:107" ht="13.5" customHeight="1">
      <c r="A81" s="32"/>
      <c r="C81" s="8"/>
      <c r="D81" s="37"/>
      <c r="E81" s="38"/>
      <c r="F81" s="3"/>
      <c r="G81" s="37"/>
      <c r="H81" s="38"/>
      <c r="I81" s="3"/>
      <c r="J81" s="37"/>
      <c r="K81" s="38"/>
      <c r="L81" s="3"/>
      <c r="M81" s="37"/>
      <c r="N81" s="38"/>
      <c r="O81" s="3"/>
      <c r="P81" s="37"/>
      <c r="Q81" s="38"/>
      <c r="R81" s="3"/>
      <c r="S81" s="37"/>
      <c r="T81" s="38"/>
      <c r="U81" s="3"/>
      <c r="V81" s="37"/>
      <c r="W81" s="38"/>
      <c r="X81" s="3"/>
      <c r="Y81" s="37"/>
      <c r="Z81" s="38"/>
      <c r="AA81" s="8"/>
      <c r="AB81" s="37"/>
      <c r="AC81" s="38"/>
      <c r="AD81" s="8"/>
      <c r="AE81" s="37"/>
      <c r="AF81" s="38"/>
      <c r="AG81" s="8"/>
      <c r="AH81" s="37"/>
      <c r="AI81" s="38"/>
      <c r="AJ81" s="8"/>
      <c r="AK81" s="37"/>
      <c r="AL81" s="38"/>
      <c r="AM81" s="8"/>
      <c r="AN81" s="37"/>
      <c r="AO81" s="38"/>
      <c r="AP81" s="8"/>
      <c r="AQ81" s="37"/>
      <c r="AR81" s="38"/>
      <c r="AS81" s="8"/>
      <c r="AT81" s="37"/>
      <c r="AU81" s="38"/>
      <c r="AV81" s="8"/>
      <c r="AW81" s="37"/>
      <c r="AX81" s="38"/>
      <c r="AY81" s="8"/>
      <c r="AZ81" s="37"/>
      <c r="BA81" s="38"/>
      <c r="BB81" s="8"/>
      <c r="BC81" s="37"/>
      <c r="BD81" s="38"/>
      <c r="BE81" s="8"/>
      <c r="BF81" s="37"/>
      <c r="BG81" s="38"/>
      <c r="BH81" s="8"/>
      <c r="BI81" s="37"/>
      <c r="BJ81" s="38"/>
      <c r="BK81" s="8"/>
      <c r="BL81" s="37"/>
      <c r="BM81" s="38"/>
      <c r="BN81" s="8"/>
      <c r="BO81" s="37"/>
      <c r="BP81" s="38"/>
      <c r="BQ81" s="8"/>
      <c r="BR81" s="37"/>
      <c r="BS81" s="38"/>
      <c r="BT81" s="8"/>
      <c r="BU81" s="37"/>
      <c r="BV81" s="38"/>
      <c r="BW81" s="8"/>
      <c r="BX81" s="37"/>
      <c r="BY81" s="38"/>
      <c r="BZ81" s="8"/>
      <c r="CA81" s="37"/>
      <c r="CB81" s="38"/>
      <c r="CC81" s="8"/>
      <c r="CD81" s="37"/>
      <c r="CE81" s="38"/>
      <c r="CF81" s="8"/>
      <c r="CG81" s="37"/>
      <c r="CH81" s="38"/>
      <c r="CI81" s="3"/>
      <c r="CJ81" s="37"/>
      <c r="CK81" s="38"/>
      <c r="CL81" s="8"/>
      <c r="CM81" s="37"/>
      <c r="CN81" s="38"/>
      <c r="CO81" s="8"/>
      <c r="CP81" s="37"/>
      <c r="CQ81" s="38"/>
      <c r="CR81" s="8"/>
      <c r="CS81" s="37"/>
      <c r="CT81" s="38"/>
      <c r="CU81" s="8"/>
      <c r="CV81" s="37"/>
      <c r="CW81" s="38"/>
      <c r="CX81" s="8"/>
      <c r="CY81" s="37"/>
      <c r="CZ81" s="38"/>
      <c r="DA81" s="8"/>
      <c r="DB81" s="37"/>
      <c r="DC81" s="38"/>
    </row>
    <row r="82" spans="1:107" ht="13.5" customHeight="1">
      <c r="A82" s="32"/>
      <c r="C82" s="8"/>
      <c r="D82" s="37"/>
      <c r="E82" s="38"/>
      <c r="F82" s="37"/>
      <c r="G82" s="37"/>
      <c r="H82" s="38"/>
      <c r="I82" s="37"/>
      <c r="J82" s="37"/>
      <c r="K82" s="38"/>
      <c r="L82" s="37"/>
      <c r="M82" s="37"/>
      <c r="N82" s="38"/>
      <c r="O82" s="8"/>
      <c r="P82" s="37"/>
      <c r="Q82" s="38"/>
      <c r="R82" s="8"/>
      <c r="S82" s="37"/>
      <c r="T82" s="38"/>
      <c r="U82" s="8"/>
      <c r="V82" s="37"/>
      <c r="W82" s="38"/>
      <c r="X82" s="8"/>
      <c r="Y82" s="37"/>
      <c r="Z82" s="38"/>
      <c r="AA82" s="8"/>
      <c r="AB82" s="37"/>
      <c r="AC82" s="38"/>
      <c r="AD82" s="8"/>
      <c r="AE82" s="37"/>
      <c r="AF82" s="38"/>
      <c r="AG82" s="8"/>
      <c r="AH82" s="37"/>
      <c r="AI82" s="38"/>
      <c r="AJ82" s="8"/>
      <c r="AK82" s="37"/>
      <c r="AL82" s="38"/>
      <c r="AM82" s="8"/>
      <c r="AN82" s="37"/>
      <c r="AO82" s="38"/>
      <c r="AP82" s="8"/>
      <c r="AQ82" s="37"/>
      <c r="AR82" s="38"/>
      <c r="AS82" s="8"/>
      <c r="AT82" s="37"/>
      <c r="AU82" s="38"/>
      <c r="AV82" s="8"/>
      <c r="AW82" s="37"/>
      <c r="AX82" s="38"/>
      <c r="AY82" s="8"/>
      <c r="AZ82" s="37"/>
      <c r="BA82" s="38"/>
      <c r="BB82" s="8"/>
      <c r="BC82" s="37"/>
      <c r="BD82" s="38"/>
      <c r="BE82" s="8"/>
      <c r="BF82" s="37"/>
      <c r="BG82" s="38"/>
      <c r="BH82" s="8"/>
      <c r="BI82" s="37"/>
      <c r="BJ82" s="38"/>
      <c r="BK82" s="8"/>
      <c r="BL82" s="37"/>
      <c r="BM82" s="38"/>
      <c r="BN82" s="8"/>
      <c r="BO82" s="37"/>
      <c r="BP82" s="38"/>
      <c r="BQ82" s="8"/>
      <c r="BR82" s="37"/>
      <c r="BS82" s="38"/>
      <c r="BT82" s="8"/>
      <c r="BU82" s="37"/>
      <c r="BV82" s="38"/>
      <c r="BW82" s="8"/>
      <c r="BX82" s="37"/>
      <c r="BY82" s="38"/>
      <c r="BZ82" s="8"/>
      <c r="CA82" s="37"/>
      <c r="CB82" s="38"/>
      <c r="CC82" s="8"/>
      <c r="CD82" s="37"/>
      <c r="CE82" s="38"/>
      <c r="CF82" s="8"/>
      <c r="CG82" s="37"/>
      <c r="CH82" s="38"/>
      <c r="CI82" s="8"/>
      <c r="CJ82" s="37"/>
      <c r="CK82" s="38"/>
      <c r="CL82" s="8"/>
      <c r="CM82" s="37"/>
      <c r="CN82" s="38"/>
      <c r="CO82" s="8"/>
      <c r="CP82" s="37"/>
      <c r="CQ82" s="38"/>
      <c r="CR82" s="8"/>
      <c r="CS82" s="37"/>
      <c r="CT82" s="38"/>
      <c r="CU82" s="8"/>
      <c r="CV82" s="37"/>
      <c r="CW82" s="38"/>
      <c r="CX82" s="8"/>
      <c r="CY82" s="37"/>
      <c r="CZ82" s="38"/>
      <c r="DA82" s="8"/>
      <c r="DB82" s="37"/>
      <c r="DC82" s="38"/>
    </row>
    <row r="83" spans="1:107" ht="13.5" customHeight="1">
      <c r="A83" s="32"/>
      <c r="C83" s="8"/>
      <c r="D83" s="37"/>
      <c r="E83" s="38"/>
      <c r="F83" s="37"/>
      <c r="G83" s="37"/>
      <c r="H83" s="38"/>
      <c r="I83" s="37"/>
      <c r="J83" s="37"/>
      <c r="K83" s="38"/>
      <c r="L83" s="37"/>
      <c r="M83" s="37"/>
      <c r="N83" s="38"/>
      <c r="O83" s="8"/>
      <c r="P83" s="37"/>
      <c r="Q83" s="38"/>
      <c r="R83" s="8"/>
      <c r="S83" s="37"/>
      <c r="T83" s="38"/>
      <c r="U83" s="8"/>
      <c r="V83" s="37"/>
      <c r="W83" s="38"/>
      <c r="X83" s="8"/>
      <c r="Y83" s="37"/>
      <c r="Z83" s="38"/>
      <c r="AA83" s="8"/>
      <c r="AB83" s="37"/>
      <c r="AC83" s="38"/>
      <c r="AD83" s="8"/>
      <c r="AE83" s="37"/>
      <c r="AF83" s="38"/>
      <c r="AG83" s="8"/>
      <c r="AH83" s="37"/>
      <c r="AI83" s="38"/>
      <c r="AJ83" s="8"/>
      <c r="AK83" s="37"/>
      <c r="AL83" s="38"/>
      <c r="AM83" s="8"/>
      <c r="AN83" s="37"/>
      <c r="AO83" s="38"/>
      <c r="AP83" s="8"/>
      <c r="AQ83" s="37"/>
      <c r="AR83" s="38"/>
      <c r="AS83" s="8"/>
      <c r="AT83" s="37"/>
      <c r="AU83" s="38"/>
      <c r="AV83" s="8"/>
      <c r="AW83" s="37"/>
      <c r="AX83" s="38"/>
      <c r="AY83" s="8"/>
      <c r="AZ83" s="37"/>
      <c r="BA83" s="38"/>
      <c r="BB83" s="8"/>
      <c r="BC83" s="37"/>
      <c r="BD83" s="38"/>
      <c r="BE83" s="8"/>
      <c r="BF83" s="37"/>
      <c r="BG83" s="38"/>
      <c r="BH83" s="8"/>
      <c r="BI83" s="37"/>
      <c r="BJ83" s="38"/>
      <c r="BK83" s="8"/>
      <c r="BL83" s="37"/>
      <c r="BM83" s="38"/>
      <c r="BN83" s="8"/>
      <c r="BO83" s="37"/>
      <c r="BP83" s="38"/>
      <c r="BQ83" s="8"/>
      <c r="BR83" s="37"/>
      <c r="BS83" s="38"/>
      <c r="BT83" s="8"/>
      <c r="BU83" s="37"/>
      <c r="BV83" s="38"/>
      <c r="BW83" s="8"/>
      <c r="BX83" s="37"/>
      <c r="BY83" s="38"/>
      <c r="BZ83" s="8"/>
      <c r="CA83" s="37"/>
      <c r="CB83" s="38"/>
      <c r="CC83" s="8"/>
      <c r="CD83" s="37"/>
      <c r="CE83" s="38"/>
      <c r="CF83" s="8"/>
      <c r="CG83" s="37"/>
      <c r="CH83" s="38"/>
      <c r="CI83" s="8"/>
      <c r="CJ83" s="37"/>
      <c r="CK83" s="38"/>
      <c r="CL83" s="8"/>
      <c r="CM83" s="37"/>
      <c r="CN83" s="38"/>
      <c r="CO83" s="8"/>
      <c r="CP83" s="37"/>
      <c r="CQ83" s="38"/>
      <c r="CR83" s="8"/>
      <c r="CS83" s="37"/>
      <c r="CT83" s="38"/>
      <c r="CU83" s="8"/>
      <c r="CV83" s="37"/>
      <c r="CW83" s="38"/>
      <c r="CX83" s="8"/>
      <c r="CY83" s="37"/>
      <c r="CZ83" s="38"/>
      <c r="DA83" s="8"/>
      <c r="DB83" s="37"/>
      <c r="DC83" s="38"/>
    </row>
    <row r="84" spans="1:107" ht="13.5" customHeight="1">
      <c r="A84" s="32"/>
      <c r="C84" s="8"/>
      <c r="D84" s="37"/>
      <c r="E84" s="38"/>
      <c r="F84" s="37"/>
      <c r="G84" s="37"/>
      <c r="H84" s="38"/>
      <c r="I84" s="37"/>
      <c r="J84" s="37"/>
      <c r="K84" s="38"/>
      <c r="L84" s="37"/>
      <c r="M84" s="37"/>
      <c r="N84" s="38"/>
      <c r="O84" s="8"/>
      <c r="P84" s="37"/>
      <c r="Q84" s="38"/>
      <c r="R84" s="8"/>
      <c r="S84" s="37"/>
      <c r="T84" s="38"/>
      <c r="U84" s="8"/>
      <c r="V84" s="37"/>
      <c r="W84" s="38"/>
      <c r="X84" s="8"/>
      <c r="Y84" s="37"/>
      <c r="Z84" s="38"/>
      <c r="AA84" s="8"/>
      <c r="AB84" s="37"/>
      <c r="AC84" s="38"/>
      <c r="AD84" s="8"/>
      <c r="AE84" s="37"/>
      <c r="AF84" s="38"/>
      <c r="AG84" s="8"/>
      <c r="AH84" s="37"/>
      <c r="AI84" s="38"/>
      <c r="AJ84" s="8"/>
      <c r="AK84" s="37"/>
      <c r="AL84" s="38"/>
      <c r="AM84" s="8"/>
      <c r="AN84" s="37"/>
      <c r="AO84" s="38"/>
      <c r="AP84" s="8"/>
      <c r="AQ84" s="37"/>
      <c r="AR84" s="38"/>
      <c r="AS84" s="8"/>
      <c r="AT84" s="37"/>
      <c r="AU84" s="38"/>
      <c r="AV84" s="8"/>
      <c r="AW84" s="37"/>
      <c r="AX84" s="38"/>
      <c r="AY84" s="8"/>
      <c r="AZ84" s="37"/>
      <c r="BA84" s="38"/>
      <c r="BB84" s="8"/>
      <c r="BC84" s="37"/>
      <c r="BD84" s="38"/>
      <c r="BE84" s="8"/>
      <c r="BF84" s="37"/>
      <c r="BG84" s="38"/>
      <c r="BH84" s="8"/>
      <c r="BI84" s="37"/>
      <c r="BJ84" s="38"/>
      <c r="BK84" s="8"/>
      <c r="BL84" s="37"/>
      <c r="BM84" s="38"/>
      <c r="BN84" s="8"/>
      <c r="BO84" s="37"/>
      <c r="BP84" s="38"/>
      <c r="BQ84" s="8"/>
      <c r="BR84" s="37"/>
      <c r="BS84" s="38"/>
      <c r="BT84" s="8"/>
      <c r="BU84" s="37"/>
      <c r="BV84" s="38"/>
      <c r="BW84" s="8"/>
      <c r="BX84" s="37"/>
      <c r="BY84" s="38"/>
      <c r="BZ84" s="8"/>
      <c r="CA84" s="37"/>
      <c r="CB84" s="38"/>
      <c r="CC84" s="8"/>
      <c r="CD84" s="37"/>
      <c r="CE84" s="38"/>
      <c r="CF84" s="8"/>
      <c r="CG84" s="37"/>
      <c r="CH84" s="38"/>
      <c r="CI84" s="8"/>
      <c r="CJ84" s="37"/>
      <c r="CK84" s="38"/>
      <c r="CL84" s="8"/>
      <c r="CM84" s="37"/>
      <c r="CN84" s="38"/>
      <c r="CO84" s="8"/>
      <c r="CP84" s="37"/>
      <c r="CQ84" s="38"/>
      <c r="CR84" s="8"/>
      <c r="CS84" s="37"/>
      <c r="CT84" s="38"/>
      <c r="CU84" s="8"/>
      <c r="CV84" s="37"/>
      <c r="CW84" s="38"/>
      <c r="CX84" s="8"/>
      <c r="CY84" s="37"/>
      <c r="CZ84" s="38"/>
      <c r="DA84" s="8"/>
      <c r="DB84" s="37"/>
      <c r="DC84" s="38"/>
    </row>
    <row r="85" spans="1:107" ht="13.5" customHeight="1">
      <c r="A85" s="32"/>
      <c r="C85" s="8"/>
      <c r="D85" s="37"/>
      <c r="E85" s="38"/>
      <c r="F85" s="37"/>
      <c r="G85" s="37"/>
      <c r="H85" s="38"/>
      <c r="I85" s="37"/>
      <c r="J85" s="37"/>
      <c r="K85" s="38"/>
      <c r="L85" s="37"/>
      <c r="M85" s="37"/>
      <c r="N85" s="38"/>
      <c r="O85" s="8"/>
      <c r="P85" s="37"/>
      <c r="Q85" s="38"/>
      <c r="R85" s="8"/>
      <c r="S85" s="37"/>
      <c r="T85" s="38"/>
      <c r="U85" s="8"/>
      <c r="V85" s="37"/>
      <c r="W85" s="38"/>
      <c r="X85" s="8"/>
      <c r="Y85" s="37"/>
      <c r="Z85" s="38"/>
      <c r="AA85" s="8"/>
      <c r="AB85" s="37"/>
      <c r="AC85" s="38"/>
      <c r="AD85" s="8"/>
      <c r="AE85" s="37"/>
      <c r="AF85" s="38"/>
      <c r="AG85" s="8"/>
      <c r="AH85" s="37"/>
      <c r="AI85" s="38"/>
      <c r="AJ85" s="8"/>
      <c r="AK85" s="37"/>
      <c r="AL85" s="38"/>
      <c r="AM85" s="8"/>
      <c r="AN85" s="37"/>
      <c r="AO85" s="38"/>
      <c r="AP85" s="8"/>
      <c r="AQ85" s="37"/>
      <c r="AR85" s="38"/>
      <c r="AS85" s="8"/>
      <c r="AT85" s="37"/>
      <c r="AU85" s="38"/>
      <c r="AV85" s="8"/>
      <c r="AW85" s="37"/>
      <c r="AX85" s="38"/>
      <c r="AY85" s="8"/>
      <c r="AZ85" s="37"/>
      <c r="BA85" s="38"/>
      <c r="BB85" s="8"/>
      <c r="BC85" s="37"/>
      <c r="BD85" s="38"/>
      <c r="BE85" s="8"/>
      <c r="BF85" s="37"/>
      <c r="BG85" s="38"/>
      <c r="BH85" s="8"/>
      <c r="BI85" s="37"/>
      <c r="BJ85" s="38"/>
      <c r="BK85" s="8"/>
      <c r="BL85" s="37"/>
      <c r="BM85" s="38"/>
      <c r="BN85" s="8"/>
      <c r="BO85" s="37"/>
      <c r="BP85" s="38"/>
      <c r="BQ85" s="8"/>
      <c r="BR85" s="37"/>
      <c r="BS85" s="38"/>
      <c r="BT85" s="8"/>
      <c r="BU85" s="37"/>
      <c r="BV85" s="38"/>
      <c r="BW85" s="8"/>
      <c r="BX85" s="37"/>
      <c r="BY85" s="38"/>
      <c r="BZ85" s="8"/>
      <c r="CA85" s="37"/>
      <c r="CB85" s="38"/>
      <c r="CC85" s="8"/>
      <c r="CD85" s="37"/>
      <c r="CE85" s="38"/>
      <c r="CF85" s="8"/>
      <c r="CG85" s="37"/>
      <c r="CH85" s="38"/>
      <c r="CI85" s="8"/>
      <c r="CJ85" s="37"/>
      <c r="CK85" s="38"/>
      <c r="CL85" s="8"/>
      <c r="CM85" s="37"/>
      <c r="CN85" s="38"/>
      <c r="CO85" s="8"/>
      <c r="CP85" s="37"/>
      <c r="CQ85" s="38"/>
      <c r="CR85" s="8"/>
      <c r="CS85" s="37"/>
      <c r="CT85" s="38"/>
      <c r="CU85" s="8"/>
      <c r="CV85" s="37"/>
      <c r="CW85" s="38"/>
      <c r="CX85" s="8"/>
      <c r="CY85" s="37"/>
      <c r="CZ85" s="38"/>
      <c r="DA85" s="8"/>
      <c r="DB85" s="37"/>
      <c r="DC85" s="38"/>
    </row>
    <row r="86" spans="1:107" ht="13.5" customHeight="1">
      <c r="A86" s="32"/>
      <c r="C86" s="8"/>
      <c r="D86" s="37"/>
      <c r="E86" s="38"/>
      <c r="F86" s="37"/>
      <c r="G86" s="37"/>
      <c r="H86" s="38"/>
      <c r="I86" s="37"/>
      <c r="J86" s="37"/>
      <c r="K86" s="38"/>
      <c r="L86" s="37"/>
      <c r="M86" s="37"/>
      <c r="N86" s="38"/>
      <c r="O86" s="8"/>
      <c r="P86" s="37"/>
      <c r="Q86" s="38"/>
      <c r="R86" s="8"/>
      <c r="S86" s="37"/>
      <c r="T86" s="38"/>
      <c r="U86" s="8"/>
      <c r="V86" s="37"/>
      <c r="W86" s="38"/>
      <c r="X86" s="8"/>
      <c r="Y86" s="37"/>
      <c r="Z86" s="38"/>
      <c r="AA86" s="8"/>
      <c r="AB86" s="37"/>
      <c r="AC86" s="38"/>
      <c r="AD86" s="8"/>
      <c r="AE86" s="37"/>
      <c r="AF86" s="38"/>
      <c r="AG86" s="8"/>
      <c r="AH86" s="37"/>
      <c r="AI86" s="38"/>
      <c r="AJ86" s="8"/>
      <c r="AK86" s="37"/>
      <c r="AL86" s="38"/>
      <c r="AM86" s="8"/>
      <c r="AN86" s="37"/>
      <c r="AO86" s="38"/>
      <c r="AP86" s="8"/>
      <c r="AQ86" s="37"/>
      <c r="AR86" s="38"/>
      <c r="AS86" s="8"/>
      <c r="AT86" s="37"/>
      <c r="AU86" s="38"/>
      <c r="AV86" s="8"/>
      <c r="AW86" s="37"/>
      <c r="AX86" s="38"/>
      <c r="AY86" s="8"/>
      <c r="AZ86" s="37"/>
      <c r="BA86" s="38"/>
      <c r="BB86" s="8"/>
      <c r="BC86" s="37"/>
      <c r="BD86" s="38"/>
      <c r="BE86" s="8"/>
      <c r="BF86" s="37"/>
      <c r="BG86" s="38"/>
      <c r="BH86" s="8"/>
      <c r="BI86" s="37"/>
      <c r="BJ86" s="38"/>
      <c r="BK86" s="8"/>
      <c r="BL86" s="37"/>
      <c r="BM86" s="38"/>
      <c r="BN86" s="8"/>
      <c r="BO86" s="37"/>
      <c r="BP86" s="38"/>
      <c r="BQ86" s="8"/>
      <c r="BR86" s="37"/>
      <c r="BS86" s="38"/>
      <c r="BT86" s="8"/>
      <c r="BU86" s="37"/>
      <c r="BV86" s="38"/>
      <c r="BW86" s="8"/>
      <c r="BX86" s="37"/>
      <c r="BY86" s="38"/>
      <c r="BZ86" s="8"/>
      <c r="CA86" s="37"/>
      <c r="CB86" s="38"/>
      <c r="CC86" s="8"/>
      <c r="CD86" s="37"/>
      <c r="CE86" s="38"/>
      <c r="CF86" s="8"/>
      <c r="CG86" s="37"/>
      <c r="CH86" s="38"/>
      <c r="CI86" s="8"/>
      <c r="CJ86" s="37"/>
      <c r="CK86" s="38"/>
      <c r="CL86" s="8"/>
      <c r="CM86" s="37"/>
      <c r="CN86" s="38"/>
      <c r="CO86" s="8"/>
      <c r="CP86" s="37"/>
      <c r="CQ86" s="38"/>
      <c r="CR86" s="8"/>
      <c r="CS86" s="37"/>
      <c r="CT86" s="38"/>
      <c r="CU86" s="8"/>
      <c r="CV86" s="37"/>
      <c r="CW86" s="38"/>
      <c r="CX86" s="8"/>
      <c r="CY86" s="37"/>
      <c r="CZ86" s="38"/>
      <c r="DA86" s="8"/>
      <c r="DB86" s="37"/>
      <c r="DC86" s="38"/>
    </row>
    <row r="87" spans="1:107" ht="13.5" customHeight="1">
      <c r="A87" s="32"/>
      <c r="C87" s="8"/>
      <c r="D87" s="37"/>
      <c r="E87" s="38"/>
      <c r="F87" s="37"/>
      <c r="G87" s="37"/>
      <c r="H87" s="38"/>
      <c r="I87" s="37"/>
      <c r="J87" s="37"/>
      <c r="K87" s="38"/>
      <c r="L87" s="37"/>
      <c r="M87" s="37"/>
      <c r="N87" s="38"/>
      <c r="O87" s="8"/>
      <c r="P87" s="37"/>
      <c r="Q87" s="38"/>
      <c r="R87" s="8"/>
      <c r="S87" s="37"/>
      <c r="T87" s="38"/>
      <c r="U87" s="8"/>
      <c r="V87" s="37"/>
      <c r="W87" s="38"/>
      <c r="X87" s="8"/>
      <c r="Y87" s="37"/>
      <c r="Z87" s="38"/>
      <c r="AA87" s="8"/>
      <c r="AB87" s="37"/>
      <c r="AC87" s="38"/>
      <c r="AD87" s="8"/>
      <c r="AE87" s="37"/>
      <c r="AF87" s="38"/>
      <c r="AG87" s="8"/>
      <c r="AH87" s="37"/>
      <c r="AI87" s="38"/>
      <c r="AJ87" s="8"/>
      <c r="AK87" s="37"/>
      <c r="AL87" s="38"/>
      <c r="AM87" s="8"/>
      <c r="AN87" s="37"/>
      <c r="AO87" s="38"/>
      <c r="AP87" s="8"/>
      <c r="AQ87" s="37"/>
      <c r="AR87" s="38"/>
      <c r="AS87" s="8"/>
      <c r="AT87" s="37"/>
      <c r="AU87" s="38"/>
      <c r="AV87" s="8"/>
      <c r="AW87" s="37"/>
      <c r="AX87" s="38"/>
      <c r="AY87" s="8"/>
      <c r="AZ87" s="37"/>
      <c r="BA87" s="38"/>
      <c r="BB87" s="8"/>
      <c r="BC87" s="37"/>
      <c r="BD87" s="38"/>
      <c r="BE87" s="8"/>
      <c r="BF87" s="37"/>
      <c r="BG87" s="38"/>
      <c r="BH87" s="8"/>
      <c r="BI87" s="37"/>
      <c r="BJ87" s="38"/>
      <c r="BK87" s="8"/>
      <c r="BL87" s="37"/>
      <c r="BM87" s="38"/>
      <c r="BN87" s="8"/>
      <c r="BO87" s="37"/>
      <c r="BP87" s="38"/>
      <c r="BQ87" s="8"/>
      <c r="BR87" s="37"/>
      <c r="BS87" s="38"/>
      <c r="BT87" s="8"/>
      <c r="BU87" s="37"/>
      <c r="BV87" s="38"/>
      <c r="BW87" s="8"/>
      <c r="BX87" s="37"/>
      <c r="BY87" s="38"/>
      <c r="BZ87" s="8"/>
      <c r="CA87" s="37"/>
      <c r="CB87" s="38"/>
      <c r="CC87" s="8"/>
      <c r="CD87" s="37"/>
      <c r="CE87" s="38"/>
      <c r="CF87" s="8"/>
      <c r="CG87" s="37"/>
      <c r="CH87" s="38"/>
      <c r="CI87" s="8"/>
      <c r="CJ87" s="37"/>
      <c r="CK87" s="38"/>
      <c r="CL87" s="8"/>
      <c r="CM87" s="37"/>
      <c r="CN87" s="38"/>
      <c r="CO87" s="8"/>
      <c r="CP87" s="37"/>
      <c r="CQ87" s="38"/>
      <c r="CR87" s="8"/>
      <c r="CS87" s="37"/>
      <c r="CT87" s="38"/>
      <c r="CU87" s="8"/>
      <c r="CV87" s="37"/>
      <c r="CW87" s="38"/>
      <c r="CX87" s="8"/>
      <c r="CY87" s="37"/>
      <c r="CZ87" s="38"/>
      <c r="DA87" s="8"/>
      <c r="DB87" s="37"/>
      <c r="DC87" s="38"/>
    </row>
    <row r="88" spans="1:107" ht="13.5" customHeight="1">
      <c r="A88" s="32"/>
      <c r="C88" s="8"/>
      <c r="D88" s="37"/>
      <c r="E88" s="38"/>
      <c r="F88" s="37"/>
      <c r="G88" s="37"/>
      <c r="H88" s="38"/>
      <c r="I88" s="37"/>
      <c r="J88" s="37"/>
      <c r="K88" s="38"/>
      <c r="L88" s="37"/>
      <c r="M88" s="37"/>
      <c r="N88" s="38"/>
      <c r="O88" s="8"/>
      <c r="P88" s="37"/>
      <c r="Q88" s="38"/>
      <c r="R88" s="8"/>
      <c r="S88" s="37"/>
      <c r="T88" s="38"/>
      <c r="U88" s="8"/>
      <c r="V88" s="37"/>
      <c r="W88" s="38"/>
      <c r="X88" s="8"/>
      <c r="Y88" s="37"/>
      <c r="Z88" s="38"/>
      <c r="AA88" s="8"/>
      <c r="AB88" s="37"/>
      <c r="AC88" s="38"/>
      <c r="AD88" s="8"/>
      <c r="AE88" s="37"/>
      <c r="AF88" s="38"/>
      <c r="AG88" s="8"/>
      <c r="AH88" s="37"/>
      <c r="AI88" s="38"/>
      <c r="AJ88" s="8"/>
      <c r="AK88" s="37"/>
      <c r="AL88" s="38"/>
      <c r="AM88" s="8"/>
      <c r="AN88" s="37"/>
      <c r="AO88" s="38"/>
      <c r="AP88" s="8"/>
      <c r="AQ88" s="37"/>
      <c r="AR88" s="38"/>
      <c r="AS88" s="8"/>
      <c r="AT88" s="37"/>
      <c r="AU88" s="38"/>
      <c r="AV88" s="8"/>
      <c r="AW88" s="37"/>
      <c r="AX88" s="38"/>
      <c r="AY88" s="8"/>
      <c r="AZ88" s="37"/>
      <c r="BA88" s="38"/>
      <c r="BB88" s="8"/>
      <c r="BC88" s="37"/>
      <c r="BD88" s="38"/>
      <c r="BE88" s="8"/>
      <c r="BF88" s="37"/>
      <c r="BG88" s="38"/>
      <c r="BH88" s="8"/>
      <c r="BI88" s="37"/>
      <c r="BJ88" s="38"/>
      <c r="BK88" s="8"/>
      <c r="BL88" s="37"/>
      <c r="BM88" s="38"/>
      <c r="BN88" s="8"/>
      <c r="BO88" s="37"/>
      <c r="BP88" s="38"/>
      <c r="BQ88" s="8"/>
      <c r="BR88" s="37"/>
      <c r="BS88" s="38"/>
      <c r="BT88" s="8"/>
      <c r="BU88" s="37"/>
      <c r="BV88" s="38"/>
      <c r="BW88" s="8"/>
      <c r="BX88" s="37"/>
      <c r="BY88" s="38"/>
      <c r="BZ88" s="8"/>
      <c r="CA88" s="37"/>
      <c r="CB88" s="38"/>
      <c r="CC88" s="8"/>
      <c r="CD88" s="37"/>
      <c r="CE88" s="38"/>
      <c r="CF88" s="8"/>
      <c r="CG88" s="37"/>
      <c r="CH88" s="38"/>
      <c r="CI88" s="8"/>
      <c r="CJ88" s="37"/>
      <c r="CK88" s="38"/>
      <c r="CL88" s="8"/>
      <c r="CM88" s="37"/>
      <c r="CN88" s="38"/>
      <c r="CO88" s="8"/>
      <c r="CP88" s="37"/>
      <c r="CQ88" s="38"/>
      <c r="CR88" s="8"/>
      <c r="CS88" s="37"/>
      <c r="CT88" s="38"/>
      <c r="CU88" s="8"/>
      <c r="CV88" s="37"/>
      <c r="CW88" s="38"/>
      <c r="CX88" s="8"/>
      <c r="CY88" s="37"/>
      <c r="CZ88" s="38"/>
      <c r="DA88" s="8"/>
      <c r="DB88" s="37"/>
      <c r="DC88" s="38"/>
    </row>
    <row r="89" spans="1:107" ht="13.5" customHeight="1">
      <c r="A89" s="32"/>
      <c r="C89" s="8"/>
      <c r="D89" s="37"/>
      <c r="E89" s="38"/>
      <c r="F89" s="37"/>
      <c r="G89" s="37"/>
      <c r="H89" s="38"/>
      <c r="I89" s="37"/>
      <c r="J89" s="37"/>
      <c r="K89" s="38"/>
      <c r="L89" s="37"/>
      <c r="M89" s="37"/>
      <c r="N89" s="38"/>
      <c r="O89" s="8"/>
      <c r="P89" s="37"/>
      <c r="Q89" s="38"/>
      <c r="R89" s="8"/>
      <c r="S89" s="37"/>
      <c r="T89" s="38"/>
      <c r="U89" s="8"/>
      <c r="V89" s="37"/>
      <c r="W89" s="38"/>
      <c r="X89" s="8"/>
      <c r="Y89" s="37"/>
      <c r="Z89" s="38"/>
      <c r="AA89" s="8"/>
      <c r="AB89" s="37"/>
      <c r="AC89" s="38"/>
      <c r="AD89" s="8"/>
      <c r="AE89" s="37"/>
      <c r="AF89" s="38"/>
      <c r="AG89" s="8"/>
      <c r="AH89" s="37"/>
      <c r="AI89" s="38"/>
      <c r="AJ89" s="8"/>
      <c r="AK89" s="37"/>
      <c r="AL89" s="38"/>
      <c r="AM89" s="8"/>
      <c r="AN89" s="37"/>
      <c r="AO89" s="38"/>
      <c r="AP89" s="8"/>
      <c r="AQ89" s="37"/>
      <c r="AR89" s="38"/>
      <c r="AS89" s="8"/>
      <c r="AT89" s="37"/>
      <c r="AU89" s="38"/>
      <c r="AV89" s="8"/>
      <c r="AW89" s="37"/>
      <c r="AX89" s="38"/>
      <c r="AY89" s="8"/>
      <c r="AZ89" s="37"/>
      <c r="BA89" s="38"/>
      <c r="BB89" s="8"/>
      <c r="BC89" s="37"/>
      <c r="BD89" s="38"/>
      <c r="BE89" s="8"/>
      <c r="BF89" s="37"/>
      <c r="BG89" s="38"/>
      <c r="BH89" s="8"/>
      <c r="BI89" s="37"/>
      <c r="BJ89" s="38"/>
      <c r="BK89" s="8"/>
      <c r="BL89" s="37"/>
      <c r="BM89" s="38"/>
      <c r="BN89" s="8"/>
      <c r="BO89" s="37"/>
      <c r="BP89" s="38"/>
      <c r="BQ89" s="8"/>
      <c r="BR89" s="37"/>
      <c r="BS89" s="38"/>
      <c r="BT89" s="8"/>
      <c r="BU89" s="37"/>
      <c r="BV89" s="38"/>
      <c r="BW89" s="8"/>
      <c r="BX89" s="37"/>
      <c r="BY89" s="38"/>
      <c r="BZ89" s="8"/>
      <c r="CA89" s="37"/>
      <c r="CB89" s="38"/>
      <c r="CC89" s="8"/>
      <c r="CD89" s="37"/>
      <c r="CE89" s="38"/>
      <c r="CF89" s="8"/>
      <c r="CG89" s="37"/>
      <c r="CH89" s="38"/>
      <c r="CI89" s="8"/>
      <c r="CJ89" s="37"/>
      <c r="CK89" s="38"/>
      <c r="CL89" s="8"/>
      <c r="CM89" s="37"/>
      <c r="CN89" s="38"/>
      <c r="CO89" s="8"/>
      <c r="CP89" s="37"/>
      <c r="CQ89" s="38"/>
      <c r="CR89" s="8"/>
      <c r="CS89" s="37"/>
      <c r="CT89" s="38"/>
      <c r="CU89" s="8"/>
      <c r="CV89" s="37"/>
      <c r="CW89" s="38"/>
      <c r="CX89" s="8"/>
      <c r="CY89" s="37"/>
      <c r="CZ89" s="38"/>
      <c r="DA89" s="8"/>
      <c r="DB89" s="37"/>
      <c r="DC89" s="38"/>
    </row>
    <row r="90" spans="1:107" ht="13.5" customHeight="1">
      <c r="A90" s="32"/>
      <c r="C90" s="8"/>
      <c r="D90" s="37"/>
      <c r="E90" s="38"/>
      <c r="F90" s="37"/>
      <c r="G90" s="37"/>
      <c r="H90" s="38"/>
      <c r="I90" s="37"/>
      <c r="J90" s="37"/>
      <c r="K90" s="38"/>
      <c r="L90" s="37"/>
      <c r="M90" s="37"/>
      <c r="N90" s="38"/>
      <c r="O90" s="8"/>
      <c r="P90" s="37"/>
      <c r="Q90" s="38"/>
      <c r="R90" s="8"/>
      <c r="S90" s="37"/>
      <c r="T90" s="38"/>
      <c r="U90" s="8"/>
      <c r="V90" s="37"/>
      <c r="W90" s="38"/>
      <c r="X90" s="8"/>
      <c r="Y90" s="37"/>
      <c r="Z90" s="38"/>
      <c r="AA90" s="8"/>
      <c r="AB90" s="37"/>
      <c r="AC90" s="38"/>
      <c r="AD90" s="8"/>
      <c r="AE90" s="37"/>
      <c r="AF90" s="38"/>
      <c r="AG90" s="8"/>
      <c r="AH90" s="37"/>
      <c r="AI90" s="38"/>
      <c r="AJ90" s="8"/>
      <c r="AK90" s="37"/>
      <c r="AL90" s="38"/>
      <c r="AM90" s="8"/>
      <c r="AN90" s="37"/>
      <c r="AO90" s="38"/>
      <c r="AP90" s="8"/>
      <c r="AQ90" s="37"/>
      <c r="AR90" s="38"/>
      <c r="AS90" s="8"/>
      <c r="AT90" s="37"/>
      <c r="AU90" s="38"/>
      <c r="AV90" s="8"/>
      <c r="AW90" s="37"/>
      <c r="AX90" s="38"/>
      <c r="AY90" s="8"/>
      <c r="AZ90" s="37"/>
      <c r="BA90" s="38"/>
      <c r="BB90" s="8"/>
      <c r="BC90" s="37"/>
      <c r="BD90" s="38"/>
      <c r="BE90" s="8"/>
      <c r="BF90" s="37"/>
      <c r="BG90" s="38"/>
      <c r="BH90" s="8"/>
      <c r="BI90" s="37"/>
      <c r="BJ90" s="38"/>
      <c r="BK90" s="8"/>
      <c r="BL90" s="37"/>
      <c r="BM90" s="38"/>
      <c r="BN90" s="8"/>
      <c r="BO90" s="37"/>
      <c r="BP90" s="38"/>
      <c r="BQ90" s="8"/>
      <c r="BR90" s="37"/>
      <c r="BS90" s="38"/>
      <c r="BT90" s="8"/>
      <c r="BU90" s="37"/>
      <c r="BV90" s="38"/>
      <c r="BW90" s="8"/>
      <c r="BX90" s="37"/>
      <c r="BY90" s="38"/>
      <c r="BZ90" s="8"/>
      <c r="CA90" s="37"/>
      <c r="CB90" s="38"/>
      <c r="CC90" s="8"/>
      <c r="CD90" s="37"/>
      <c r="CE90" s="38"/>
      <c r="CF90" s="8"/>
      <c r="CG90" s="37"/>
      <c r="CH90" s="38"/>
      <c r="CI90" s="8"/>
      <c r="CJ90" s="37"/>
      <c r="CK90" s="38"/>
      <c r="CL90" s="8"/>
      <c r="CM90" s="37"/>
      <c r="CN90" s="38"/>
      <c r="CO90" s="8"/>
      <c r="CP90" s="37"/>
      <c r="CQ90" s="38"/>
      <c r="CR90" s="8"/>
      <c r="CS90" s="37"/>
      <c r="CT90" s="38"/>
      <c r="CU90" s="8"/>
      <c r="CV90" s="37"/>
      <c r="CW90" s="38"/>
      <c r="CX90" s="8"/>
      <c r="CY90" s="37"/>
      <c r="CZ90" s="38"/>
      <c r="DA90" s="8"/>
      <c r="DB90" s="37"/>
      <c r="DC90" s="38"/>
    </row>
    <row r="91" spans="1:107" ht="13.5" customHeight="1">
      <c r="A91" s="32"/>
      <c r="C91" s="8"/>
      <c r="D91" s="37"/>
      <c r="E91" s="38"/>
      <c r="F91" s="37"/>
      <c r="G91" s="37"/>
      <c r="H91" s="38"/>
      <c r="I91" s="37"/>
      <c r="J91" s="37"/>
      <c r="K91" s="38"/>
      <c r="L91" s="37"/>
      <c r="M91" s="37"/>
      <c r="N91" s="38"/>
      <c r="O91" s="8"/>
      <c r="P91" s="37"/>
      <c r="Q91" s="38"/>
      <c r="R91" s="8"/>
      <c r="S91" s="37"/>
      <c r="T91" s="38"/>
      <c r="U91" s="8"/>
      <c r="V91" s="37"/>
      <c r="W91" s="38"/>
      <c r="X91" s="8"/>
      <c r="Y91" s="37"/>
      <c r="Z91" s="38"/>
      <c r="AA91" s="8"/>
      <c r="AB91" s="37"/>
      <c r="AC91" s="38"/>
      <c r="AD91" s="8"/>
      <c r="AE91" s="37"/>
      <c r="AF91" s="38"/>
      <c r="AG91" s="8"/>
      <c r="AH91" s="37"/>
      <c r="AI91" s="38"/>
      <c r="AJ91" s="8"/>
      <c r="AK91" s="37"/>
      <c r="AL91" s="38"/>
      <c r="AM91" s="8"/>
      <c r="AN91" s="37"/>
      <c r="AO91" s="38"/>
      <c r="AP91" s="8"/>
      <c r="AQ91" s="37"/>
      <c r="AR91" s="38"/>
      <c r="AS91" s="8"/>
      <c r="AT91" s="37"/>
      <c r="AU91" s="38"/>
      <c r="AV91" s="8"/>
      <c r="AW91" s="37"/>
      <c r="AX91" s="38"/>
      <c r="AY91" s="8"/>
      <c r="AZ91" s="37"/>
      <c r="BA91" s="38"/>
      <c r="BB91" s="8"/>
      <c r="BC91" s="37"/>
      <c r="BD91" s="38"/>
      <c r="BE91" s="8"/>
      <c r="BF91" s="37"/>
      <c r="BG91" s="38"/>
      <c r="BH91" s="8"/>
      <c r="BI91" s="37"/>
      <c r="BJ91" s="38"/>
      <c r="BK91" s="8"/>
      <c r="BL91" s="37"/>
      <c r="BM91" s="38"/>
      <c r="BN91" s="8"/>
      <c r="BO91" s="37"/>
      <c r="BP91" s="38"/>
      <c r="BQ91" s="8"/>
      <c r="BR91" s="37"/>
      <c r="BS91" s="38"/>
      <c r="BT91" s="8"/>
      <c r="BU91" s="37"/>
      <c r="BV91" s="38"/>
      <c r="BW91" s="8"/>
      <c r="BX91" s="37"/>
      <c r="BY91" s="38"/>
      <c r="BZ91" s="8"/>
      <c r="CA91" s="37"/>
      <c r="CB91" s="38"/>
      <c r="CC91" s="8"/>
      <c r="CD91" s="37"/>
      <c r="CE91" s="38"/>
      <c r="CF91" s="8"/>
      <c r="CG91" s="37"/>
      <c r="CH91" s="38"/>
      <c r="CI91" s="8"/>
      <c r="CJ91" s="37"/>
      <c r="CK91" s="38"/>
      <c r="CL91" s="8"/>
      <c r="CM91" s="37"/>
      <c r="CN91" s="38"/>
      <c r="CO91" s="8"/>
      <c r="CP91" s="37"/>
      <c r="CQ91" s="38"/>
      <c r="CR91" s="8"/>
      <c r="CS91" s="37"/>
      <c r="CT91" s="38"/>
      <c r="CU91" s="8"/>
      <c r="CV91" s="37"/>
      <c r="CW91" s="38"/>
      <c r="CX91" s="8"/>
      <c r="CY91" s="37"/>
      <c r="CZ91" s="38"/>
      <c r="DA91" s="8"/>
      <c r="DB91" s="37"/>
      <c r="DC91" s="38"/>
    </row>
    <row r="92" spans="1:107" ht="13.5" customHeight="1">
      <c r="F92" s="2"/>
      <c r="K92" s="17"/>
    </row>
    <row r="93" spans="1:107" ht="13.5" customHeight="1">
      <c r="F93" s="2"/>
      <c r="K93" s="17"/>
    </row>
    <row r="94" spans="1:107" ht="13.5" customHeight="1">
      <c r="F94" s="2"/>
      <c r="K94" s="17"/>
    </row>
    <row r="95" spans="1:107" ht="13.5" customHeight="1">
      <c r="F95" s="2"/>
      <c r="K95" s="17"/>
    </row>
    <row r="96" spans="1:107" ht="13.5" customHeight="1">
      <c r="F96" s="2"/>
      <c r="K96" s="17"/>
    </row>
    <row r="97" spans="6:11" ht="13.5" customHeight="1">
      <c r="F97" s="2"/>
      <c r="K97" s="17"/>
    </row>
    <row r="98" spans="6:11" ht="13.5" customHeight="1">
      <c r="F98" s="2"/>
      <c r="K98" s="17"/>
    </row>
    <row r="99" spans="6:11" ht="13.5" customHeight="1">
      <c r="F99" s="2"/>
      <c r="K99" s="17"/>
    </row>
    <row r="100" spans="6:11" ht="13.5" customHeight="1">
      <c r="F100" s="2"/>
      <c r="K100" s="17"/>
    </row>
    <row r="101" spans="6:11" ht="13.5" customHeight="1">
      <c r="F101" s="2"/>
      <c r="K101" s="17"/>
    </row>
    <row r="102" spans="6:11" ht="13.5" customHeight="1">
      <c r="F102" s="2"/>
      <c r="K102" s="17"/>
    </row>
    <row r="103" spans="6:11" ht="13.5" customHeight="1">
      <c r="F103" s="2"/>
      <c r="K103" s="17"/>
    </row>
    <row r="104" spans="6:11" ht="13.5" customHeight="1">
      <c r="F104" s="2"/>
      <c r="K104" s="17"/>
    </row>
    <row r="105" spans="6:11" ht="13.5" customHeight="1">
      <c r="F105" s="2"/>
      <c r="K105" s="17"/>
    </row>
    <row r="106" spans="6:11" ht="13.5" customHeight="1">
      <c r="F106" s="2"/>
      <c r="K106" s="17"/>
    </row>
    <row r="107" spans="6:11" ht="13.5" customHeight="1">
      <c r="F107" s="2"/>
      <c r="K107" s="17"/>
    </row>
    <row r="108" spans="6:11" ht="13.5" customHeight="1">
      <c r="F108" s="2"/>
      <c r="K108" s="17"/>
    </row>
    <row r="109" spans="6:11" ht="13.5" customHeight="1">
      <c r="F109" s="2"/>
      <c r="K109" s="17"/>
    </row>
    <row r="110" spans="6:11" ht="13.5" customHeight="1">
      <c r="F110" s="2"/>
      <c r="K110" s="17"/>
    </row>
  </sheetData>
  <customSheetViews>
    <customSheetView guid="{58E98FBC-18A6-4DF7-8BE5-466B393E75B5}">
      <pane xSplit="2" ySplit="10" topLeftCell="C11" activePane="bottomRight" state="frozen"/>
      <selection pane="bottomRight"/>
      <pageMargins left="0.75" right="0.75" top="1" bottom="1" header="0.5" footer="0.5"/>
      <pageSetup orientation="portrait" horizontalDpi="4294967292" verticalDpi="4294967292"/>
      <headerFooter alignWithMargins="0"/>
    </customSheetView>
  </customSheetViews>
  <phoneticPr fontId="0" type="noConversion"/>
  <dataValidations count="1">
    <dataValidation type="list" allowBlank="1" showInputMessage="1" showErrorMessage="1" sqref="A27:A45 A47:A88">
      <formula1>$A$1:$A$97</formula1>
    </dataValidation>
  </dataValidations>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info_parties!#REF!</xm:f>
          </x14:formula1>
          <xm:sqref>A11</xm:sqref>
        </x14:dataValidation>
        <x14:dataValidation type="list" allowBlank="1" showInputMessage="1" showErrorMessage="1">
          <x14:formula1>
            <xm:f>info_parties!$A$1:$A$96</xm:f>
          </x14:formula1>
          <xm:sqref>A12:A25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BED2BE"/>
  </sheetPr>
  <dimension ref="A1:JB227"/>
  <sheetViews>
    <sheetView zoomScaleNormal="100" workbookViewId="0">
      <pane xSplit="2" ySplit="10" topLeftCell="FE35" activePane="bottomRight" state="frozen"/>
      <selection activeCell="B9" sqref="B9"/>
      <selection pane="topRight" activeCell="B9" sqref="B9"/>
      <selection pane="bottomLeft" activeCell="B9" sqref="B9"/>
      <selection pane="bottomRight" activeCell="FG9" sqref="FG9"/>
    </sheetView>
  </sheetViews>
  <sheetFormatPr defaultColWidth="5.6640625" defaultRowHeight="13.5" customHeight="1"/>
  <cols>
    <col min="1" max="1" width="11.44140625" style="109" customWidth="1"/>
    <col min="2" max="2" width="23.6640625" style="109" customWidth="1"/>
    <col min="3" max="3" width="11.44140625" style="109" customWidth="1"/>
    <col min="4" max="4" width="7" style="109" customWidth="1"/>
    <col min="5" max="5" width="11.44140625" style="109" customWidth="1"/>
    <col min="6" max="10" width="5.6640625" style="109"/>
    <col min="11" max="11" width="11.44140625" style="109" customWidth="1"/>
    <col min="12" max="16" width="5.6640625" style="109"/>
    <col min="17" max="17" width="11.44140625" style="109" customWidth="1"/>
    <col min="18" max="22" width="5.6640625" style="109"/>
    <col min="23" max="23" width="11.44140625" style="109" customWidth="1"/>
    <col min="24" max="24" width="5.6640625" style="109"/>
    <col min="25" max="25" width="11.44140625" style="109" customWidth="1"/>
    <col min="26" max="30" width="5.6640625" style="109"/>
    <col min="31" max="31" width="11.44140625" style="109" customWidth="1"/>
    <col min="32" max="36" width="5.6640625" style="109"/>
    <col min="37" max="37" width="11.44140625" style="109" customWidth="1"/>
    <col min="38" max="42" width="5.6640625" style="109"/>
    <col min="43" max="43" width="11.44140625" style="109" customWidth="1"/>
    <col min="44" max="44" width="5.6640625" style="109"/>
    <col min="45" max="45" width="11.44140625" style="109" customWidth="1"/>
    <col min="46" max="46" width="6.21875" style="109" bestFit="1" customWidth="1"/>
    <col min="47" max="50" width="5.6640625" style="109"/>
    <col min="51" max="51" width="11.44140625" style="109" customWidth="1"/>
    <col min="52" max="56" width="5.6640625" style="109"/>
    <col min="57" max="57" width="11.44140625" style="109" customWidth="1"/>
    <col min="58" max="62" width="5.6640625" style="109"/>
    <col min="63" max="63" width="11.44140625" style="109" customWidth="1"/>
    <col min="64" max="64" width="5.6640625" style="109"/>
    <col min="65" max="65" width="11.44140625" style="109" customWidth="1"/>
    <col min="66" max="70" width="5.6640625" style="109"/>
    <col min="71" max="71" width="11.44140625" style="109" customWidth="1"/>
    <col min="72" max="76" width="5.6640625" style="109"/>
    <col min="77" max="77" width="11.44140625" style="109" customWidth="1"/>
    <col min="78" max="82" width="5.6640625" style="109"/>
    <col min="83" max="83" width="11.44140625" style="109" customWidth="1"/>
    <col min="84" max="84" width="5.6640625" style="109"/>
    <col min="85" max="85" width="11.44140625" style="109" customWidth="1"/>
    <col min="86" max="90" width="5.6640625" style="109"/>
    <col min="91" max="91" width="11.44140625" style="109" customWidth="1"/>
    <col min="92" max="96" width="5.6640625" style="109"/>
    <col min="97" max="97" width="11.44140625" style="109" customWidth="1"/>
    <col min="98" max="102" width="5.6640625" style="109"/>
    <col min="103" max="103" width="11.44140625" style="109" customWidth="1"/>
    <col min="104" max="104" width="5.6640625" style="109"/>
    <col min="105" max="105" width="11.44140625" style="109" customWidth="1"/>
    <col min="106" max="110" width="5.6640625" style="109"/>
    <col min="111" max="111" width="11.44140625" style="109" customWidth="1"/>
    <col min="112" max="116" width="5.6640625" style="109"/>
    <col min="117" max="117" width="11.44140625" style="109" customWidth="1"/>
    <col min="118" max="122" width="5.6640625" style="109"/>
    <col min="123" max="123" width="11.44140625" style="109" customWidth="1"/>
    <col min="124" max="124" width="5.6640625" style="109"/>
    <col min="125" max="125" width="11.44140625" style="109" customWidth="1"/>
    <col min="126" max="130" width="5.6640625" style="109"/>
    <col min="131" max="131" width="11.44140625" style="109" customWidth="1"/>
    <col min="132" max="136" width="5.6640625" style="109"/>
    <col min="137" max="137" width="11.44140625" style="109" customWidth="1"/>
    <col min="138" max="142" width="5.6640625" style="109"/>
    <col min="143" max="143" width="11.44140625" style="109" customWidth="1"/>
    <col min="144" max="144" width="5.6640625" style="109"/>
    <col min="145" max="145" width="11.44140625" style="109" customWidth="1"/>
    <col min="146" max="150" width="5.6640625" style="109"/>
    <col min="151" max="151" width="11.44140625" style="109" customWidth="1"/>
    <col min="152" max="156" width="5.6640625" style="109"/>
    <col min="157" max="157" width="11.44140625" style="109" customWidth="1"/>
    <col min="158" max="162" width="5.6640625" style="109"/>
    <col min="163" max="163" width="11.44140625" style="109" customWidth="1"/>
    <col min="164" max="164" width="5.6640625" style="109"/>
    <col min="165" max="165" width="8.6640625" style="109" customWidth="1"/>
    <col min="166" max="170" width="5.6640625" style="109"/>
    <col min="171" max="171" width="13" style="109" customWidth="1"/>
    <col min="172" max="176" width="5.6640625" style="109"/>
    <col min="177" max="177" width="11.5546875" style="109" customWidth="1"/>
    <col min="178" max="182" width="5.6640625" style="109"/>
    <col min="183" max="183" width="11.44140625" style="109" customWidth="1"/>
    <col min="184" max="184" width="5.6640625" style="109"/>
    <col min="185" max="185" width="7.5546875" style="109" customWidth="1"/>
    <col min="186" max="190" width="5.6640625" style="109"/>
    <col min="191" max="191" width="11.44140625" style="109" customWidth="1"/>
    <col min="192" max="195" width="5.6640625" style="109"/>
    <col min="196" max="196" width="6.88671875" style="109" customWidth="1"/>
    <col min="197" max="197" width="11.44140625" style="109" customWidth="1"/>
    <col min="198" max="202" width="5.6640625" style="109"/>
    <col min="203" max="203" width="11.44140625" style="109" customWidth="1"/>
    <col min="204" max="204" width="5.6640625" style="109"/>
    <col min="205" max="205" width="11.44140625" style="109" customWidth="1"/>
    <col min="206" max="210" width="5.6640625" style="109"/>
    <col min="211" max="211" width="11.44140625" style="109" customWidth="1"/>
    <col min="212" max="216" width="5.6640625" style="109"/>
    <col min="217" max="217" width="11.44140625" style="109" customWidth="1"/>
    <col min="218" max="222" width="5.6640625" style="109"/>
    <col min="223" max="223" width="11.44140625" style="109" customWidth="1"/>
    <col min="224" max="224" width="5.6640625" style="109"/>
    <col min="225" max="226" width="11.44140625" style="109" customWidth="1"/>
    <col min="227" max="230" width="5.6640625" style="109"/>
    <col min="231" max="231" width="11.44140625" style="109" customWidth="1"/>
    <col min="232" max="236" width="5.6640625" style="109"/>
    <col min="237" max="237" width="11.44140625" style="109" customWidth="1"/>
    <col min="238" max="242" width="5.6640625" style="109"/>
    <col min="243" max="243" width="11.44140625" style="109" customWidth="1"/>
    <col min="244" max="244" width="5.6640625" style="109"/>
    <col min="245" max="245" width="11.44140625" style="109" customWidth="1"/>
    <col min="246" max="250" width="5.6640625" style="109"/>
    <col min="251" max="251" width="11.44140625" style="109" customWidth="1"/>
    <col min="252" max="256" width="5.6640625" style="109"/>
    <col min="257" max="257" width="11.44140625" style="109" customWidth="1"/>
    <col min="258" max="16384" width="5.6640625" style="109"/>
  </cols>
  <sheetData>
    <row r="1" spans="1:262" s="103" customFormat="1" ht="13.5" customHeight="1">
      <c r="A1" s="97" t="s">
        <v>19</v>
      </c>
      <c r="B1" s="97"/>
      <c r="C1" s="164"/>
      <c r="D1" s="99"/>
      <c r="E1" s="99"/>
      <c r="F1" s="99"/>
      <c r="G1" s="99"/>
      <c r="H1" s="99"/>
      <c r="I1" s="99"/>
      <c r="J1" s="99"/>
      <c r="K1" s="100"/>
      <c r="L1" s="99"/>
      <c r="M1" s="99"/>
      <c r="N1" s="99"/>
      <c r="O1" s="99"/>
      <c r="P1" s="101"/>
      <c r="Q1" s="99"/>
      <c r="R1" s="99"/>
      <c r="S1" s="99"/>
      <c r="T1" s="99"/>
      <c r="U1" s="99"/>
      <c r="V1" s="99"/>
      <c r="W1" s="98">
        <v>34903</v>
      </c>
      <c r="X1" s="99"/>
      <c r="Y1" s="99"/>
      <c r="Z1" s="99"/>
      <c r="AA1" s="99"/>
      <c r="AB1" s="99"/>
      <c r="AC1" s="99"/>
      <c r="AD1" s="99" t="s">
        <v>118</v>
      </c>
      <c r="AE1" s="100"/>
      <c r="AF1" s="99"/>
      <c r="AG1" s="99"/>
      <c r="AH1" s="99"/>
      <c r="AI1" s="99"/>
      <c r="AJ1" s="101"/>
      <c r="AK1" s="99"/>
      <c r="AL1" s="99"/>
      <c r="AM1" s="99"/>
      <c r="AN1" s="99"/>
      <c r="AO1" s="99" t="s">
        <v>118</v>
      </c>
      <c r="AP1" s="99"/>
      <c r="AQ1" s="98">
        <v>35988</v>
      </c>
      <c r="AR1" s="99"/>
      <c r="AS1" s="99"/>
      <c r="AT1" s="99"/>
      <c r="AU1" s="99"/>
      <c r="AV1" s="99"/>
      <c r="AW1" s="99"/>
      <c r="AX1" s="99" t="s">
        <v>118</v>
      </c>
      <c r="AY1" s="100"/>
      <c r="AZ1" s="99"/>
      <c r="BA1" s="99"/>
      <c r="BB1" s="99"/>
      <c r="BC1" s="99"/>
      <c r="BD1" s="101"/>
      <c r="BE1" s="99"/>
      <c r="BF1" s="99"/>
      <c r="BG1" s="99"/>
      <c r="BH1" s="99"/>
      <c r="BI1" s="99" t="s">
        <v>118</v>
      </c>
      <c r="BJ1" s="99"/>
      <c r="BK1" s="98">
        <v>37071</v>
      </c>
      <c r="BL1" s="99"/>
      <c r="BM1" s="99"/>
      <c r="BN1" s="99"/>
      <c r="BO1" s="99"/>
      <c r="BP1" s="99"/>
      <c r="BQ1" s="99"/>
      <c r="BR1" s="99" t="s">
        <v>118</v>
      </c>
      <c r="BS1" s="100"/>
      <c r="BT1" s="99"/>
      <c r="BU1" s="99"/>
      <c r="BV1" s="99"/>
      <c r="BW1" s="99"/>
      <c r="BX1" s="101"/>
      <c r="BY1" s="99"/>
      <c r="BZ1" s="99"/>
      <c r="CA1" s="99"/>
      <c r="CB1" s="99"/>
      <c r="CC1" s="99" t="s">
        <v>118</v>
      </c>
      <c r="CD1" s="99"/>
      <c r="CE1" s="98">
        <v>38179</v>
      </c>
      <c r="CF1" s="99"/>
      <c r="CG1" s="99"/>
      <c r="CH1" s="99"/>
      <c r="CI1" s="99"/>
      <c r="CJ1" s="99"/>
      <c r="CK1" s="99"/>
      <c r="CL1" s="99" t="s">
        <v>118</v>
      </c>
      <c r="CM1" s="100"/>
      <c r="CN1" s="99"/>
      <c r="CO1" s="99"/>
      <c r="CP1" s="99"/>
      <c r="CQ1" s="99"/>
      <c r="CR1" s="101"/>
      <c r="CS1" s="99"/>
      <c r="CT1" s="99"/>
      <c r="CU1" s="99"/>
      <c r="CV1" s="99"/>
      <c r="CW1" s="99" t="s">
        <v>118</v>
      </c>
      <c r="CX1" s="99"/>
      <c r="CY1" s="98">
        <v>39292</v>
      </c>
      <c r="CZ1" s="99"/>
      <c r="DA1" s="99"/>
      <c r="DB1" s="99"/>
      <c r="DC1" s="99"/>
      <c r="DD1" s="99"/>
      <c r="DE1" s="99"/>
      <c r="DF1" s="99" t="s">
        <v>118</v>
      </c>
      <c r="DG1" s="100"/>
      <c r="DH1" s="99"/>
      <c r="DI1" s="99"/>
      <c r="DJ1" s="99"/>
      <c r="DK1" s="99"/>
      <c r="DL1" s="101"/>
      <c r="DM1" s="99"/>
      <c r="DN1" s="99"/>
      <c r="DO1" s="99"/>
      <c r="DP1" s="99"/>
      <c r="DQ1" s="99" t="s">
        <v>118</v>
      </c>
      <c r="DR1" s="99"/>
      <c r="DS1" s="102">
        <v>40370</v>
      </c>
      <c r="DT1" s="99"/>
      <c r="DU1" s="99"/>
      <c r="DV1" s="99"/>
      <c r="DW1" s="99"/>
      <c r="DX1" s="99"/>
      <c r="DY1" s="99"/>
      <c r="DZ1" s="99" t="s">
        <v>118</v>
      </c>
      <c r="EA1" s="100"/>
      <c r="EB1" s="99"/>
      <c r="EC1" s="99"/>
      <c r="ED1" s="99"/>
      <c r="EE1" s="99"/>
      <c r="EF1" s="101"/>
      <c r="EG1" s="99"/>
      <c r="EH1" s="99"/>
      <c r="EI1" s="99"/>
      <c r="EJ1" s="99"/>
      <c r="EK1" s="99" t="s">
        <v>118</v>
      </c>
      <c r="EL1" s="99"/>
      <c r="EM1" s="102">
        <v>41476</v>
      </c>
      <c r="EN1" s="99"/>
      <c r="EO1" s="99"/>
      <c r="EP1" s="99"/>
      <c r="EQ1" s="99"/>
      <c r="ER1" s="99"/>
      <c r="ES1" s="99"/>
      <c r="ET1" s="99" t="s">
        <v>118</v>
      </c>
      <c r="EU1" s="100"/>
      <c r="EV1" s="99"/>
      <c r="EW1" s="99"/>
      <c r="EX1" s="99"/>
      <c r="EY1" s="99"/>
      <c r="EZ1" s="101"/>
      <c r="FA1" s="99"/>
      <c r="FB1" s="99"/>
      <c r="FC1" s="99"/>
      <c r="FD1" s="99"/>
      <c r="FE1" s="99" t="s">
        <v>118</v>
      </c>
      <c r="FF1" s="99"/>
      <c r="FG1" s="102">
        <v>42561</v>
      </c>
      <c r="FH1" s="99"/>
      <c r="FI1" s="99"/>
      <c r="FJ1" s="99"/>
      <c r="FK1" s="99"/>
      <c r="FL1" s="99"/>
      <c r="FM1" s="99"/>
      <c r="FN1" s="99" t="s">
        <v>118</v>
      </c>
      <c r="FO1" s="100"/>
      <c r="FP1" s="99"/>
      <c r="FQ1" s="99"/>
      <c r="FR1" s="99"/>
      <c r="FS1" s="99"/>
      <c r="FT1" s="101"/>
      <c r="FU1" s="99"/>
      <c r="FV1" s="99"/>
      <c r="FW1" s="99"/>
      <c r="FX1" s="99"/>
      <c r="FY1" s="99" t="s">
        <v>118</v>
      </c>
      <c r="FZ1" s="99"/>
      <c r="GA1" s="102">
        <v>43667</v>
      </c>
      <c r="GB1" s="99"/>
      <c r="GC1" s="99"/>
      <c r="GD1" s="99"/>
      <c r="GE1" s="99"/>
      <c r="GF1" s="99"/>
      <c r="GG1" s="99"/>
      <c r="GH1" s="99" t="s">
        <v>118</v>
      </c>
      <c r="GI1" s="178"/>
      <c r="GJ1" s="198"/>
      <c r="GK1" s="175"/>
      <c r="GL1" s="175"/>
      <c r="GM1" s="198"/>
      <c r="GN1" s="177"/>
      <c r="GO1" s="178"/>
      <c r="GP1" s="198"/>
      <c r="GQ1" s="198"/>
      <c r="GR1" s="175"/>
      <c r="GS1" s="198"/>
      <c r="GT1" s="175"/>
      <c r="GU1" s="102"/>
      <c r="GV1" s="99"/>
      <c r="GW1" s="99"/>
      <c r="GX1" s="99"/>
      <c r="GY1" s="99"/>
      <c r="GZ1" s="99"/>
      <c r="HA1" s="99"/>
      <c r="HB1" s="99" t="s">
        <v>118</v>
      </c>
      <c r="HC1" s="100"/>
      <c r="HD1" s="99"/>
      <c r="HE1" s="99"/>
      <c r="HF1" s="99"/>
      <c r="HG1" s="99"/>
      <c r="HH1" s="101"/>
      <c r="HI1" s="99"/>
      <c r="HJ1" s="99"/>
      <c r="HK1" s="99"/>
      <c r="HL1" s="99"/>
      <c r="HM1" s="99" t="s">
        <v>118</v>
      </c>
      <c r="HN1" s="99"/>
      <c r="HO1" s="102"/>
      <c r="HP1" s="99"/>
      <c r="HQ1" s="99"/>
      <c r="HR1" s="99"/>
      <c r="HS1" s="99"/>
      <c r="HT1" s="99"/>
      <c r="HU1" s="99"/>
      <c r="HV1" s="99" t="s">
        <v>118</v>
      </c>
      <c r="HW1" s="100"/>
      <c r="HX1" s="99"/>
      <c r="HY1" s="99"/>
      <c r="HZ1" s="99"/>
      <c r="IA1" s="99"/>
      <c r="IB1" s="101"/>
      <c r="IC1" s="99"/>
      <c r="ID1" s="99"/>
      <c r="IE1" s="99"/>
      <c r="IF1" s="99"/>
      <c r="IG1" s="99" t="s">
        <v>118</v>
      </c>
      <c r="IH1" s="99"/>
      <c r="II1" s="102"/>
      <c r="IJ1" s="99"/>
      <c r="IK1" s="99"/>
      <c r="IL1" s="99"/>
      <c r="IM1" s="99"/>
      <c r="IN1" s="99"/>
      <c r="IO1" s="99"/>
      <c r="IP1" s="99" t="s">
        <v>118</v>
      </c>
      <c r="IQ1" s="100"/>
      <c r="IR1" s="99"/>
      <c r="IS1" s="99"/>
      <c r="IT1" s="99"/>
      <c r="IU1" s="99"/>
      <c r="IV1" s="101"/>
      <c r="IW1" s="99"/>
      <c r="IX1" s="99"/>
      <c r="IY1" s="99"/>
      <c r="IZ1" s="99"/>
      <c r="JA1" s="99" t="s">
        <v>118</v>
      </c>
      <c r="JB1" s="99"/>
    </row>
    <row r="2" spans="1:262" s="103" customFormat="1" ht="13.5" customHeight="1">
      <c r="A2" s="97" t="s">
        <v>129</v>
      </c>
      <c r="B2" s="97"/>
      <c r="C2" s="164"/>
      <c r="D2" s="99"/>
      <c r="E2" s="99"/>
      <c r="F2" s="99"/>
      <c r="G2" s="99"/>
      <c r="H2" s="99"/>
      <c r="I2" s="99"/>
      <c r="J2" s="99"/>
      <c r="K2" s="100"/>
      <c r="L2" s="99"/>
      <c r="M2" s="99"/>
      <c r="N2" s="99"/>
      <c r="O2" s="99"/>
      <c r="P2" s="101"/>
      <c r="Q2" s="99"/>
      <c r="R2" s="99"/>
      <c r="S2" s="99"/>
      <c r="T2" s="99"/>
      <c r="U2" s="99"/>
      <c r="V2" s="99"/>
      <c r="W2" s="98">
        <v>34903</v>
      </c>
      <c r="X2" s="99"/>
      <c r="Y2" s="99"/>
      <c r="Z2" s="99"/>
      <c r="AA2" s="99"/>
      <c r="AB2" s="99"/>
      <c r="AC2" s="99"/>
      <c r="AD2" s="99" t="s">
        <v>118</v>
      </c>
      <c r="AE2" s="100"/>
      <c r="AF2" s="99"/>
      <c r="AG2" s="99"/>
      <c r="AH2" s="99"/>
      <c r="AI2" s="99"/>
      <c r="AJ2" s="101"/>
      <c r="AK2" s="99"/>
      <c r="AL2" s="99"/>
      <c r="AM2" s="99"/>
      <c r="AN2" s="99"/>
      <c r="AO2" s="99" t="s">
        <v>118</v>
      </c>
      <c r="AP2" s="99"/>
      <c r="AQ2" s="98">
        <v>35988</v>
      </c>
      <c r="AR2" s="99"/>
      <c r="AS2" s="99"/>
      <c r="AT2" s="99"/>
      <c r="AU2" s="99"/>
      <c r="AV2" s="99"/>
      <c r="AW2" s="99"/>
      <c r="AX2" s="99" t="s">
        <v>118</v>
      </c>
      <c r="AY2" s="100"/>
      <c r="AZ2" s="99"/>
      <c r="BA2" s="99"/>
      <c r="BB2" s="99"/>
      <c r="BC2" s="99"/>
      <c r="BD2" s="101"/>
      <c r="BE2" s="99"/>
      <c r="BF2" s="99"/>
      <c r="BG2" s="99"/>
      <c r="BH2" s="99"/>
      <c r="BI2" s="99" t="s">
        <v>118</v>
      </c>
      <c r="BJ2" s="99"/>
      <c r="BK2" s="98">
        <v>37071</v>
      </c>
      <c r="BL2" s="99"/>
      <c r="BM2" s="99"/>
      <c r="BN2" s="99"/>
      <c r="BO2" s="99"/>
      <c r="BP2" s="99"/>
      <c r="BQ2" s="99"/>
      <c r="BR2" s="99" t="s">
        <v>118</v>
      </c>
      <c r="BS2" s="100"/>
      <c r="BT2" s="99"/>
      <c r="BU2" s="99"/>
      <c r="BV2" s="99"/>
      <c r="BW2" s="99"/>
      <c r="BX2" s="101"/>
      <c r="BY2" s="99"/>
      <c r="BZ2" s="99"/>
      <c r="CA2" s="99"/>
      <c r="CB2" s="99"/>
      <c r="CC2" s="99" t="s">
        <v>118</v>
      </c>
      <c r="CD2" s="99"/>
      <c r="CE2" s="98">
        <v>38179</v>
      </c>
      <c r="CF2" s="99"/>
      <c r="CG2" s="99"/>
      <c r="CH2" s="99"/>
      <c r="CI2" s="99"/>
      <c r="CJ2" s="99"/>
      <c r="CK2" s="99"/>
      <c r="CL2" s="99" t="s">
        <v>118</v>
      </c>
      <c r="CM2" s="100"/>
      <c r="CN2" s="99"/>
      <c r="CO2" s="99"/>
      <c r="CP2" s="99"/>
      <c r="CQ2" s="99"/>
      <c r="CR2" s="101"/>
      <c r="CS2" s="99"/>
      <c r="CT2" s="99"/>
      <c r="CU2" s="99"/>
      <c r="CV2" s="99"/>
      <c r="CW2" s="99" t="s">
        <v>118</v>
      </c>
      <c r="CX2" s="99"/>
      <c r="CY2" s="98">
        <v>39292</v>
      </c>
      <c r="CZ2" s="99"/>
      <c r="DA2" s="99"/>
      <c r="DB2" s="99"/>
      <c r="DC2" s="99"/>
      <c r="DD2" s="99"/>
      <c r="DE2" s="99"/>
      <c r="DF2" s="99" t="s">
        <v>118</v>
      </c>
      <c r="DG2" s="100"/>
      <c r="DH2" s="99"/>
      <c r="DI2" s="99"/>
      <c r="DJ2" s="99"/>
      <c r="DK2" s="99"/>
      <c r="DL2" s="101"/>
      <c r="DM2" s="99"/>
      <c r="DN2" s="99"/>
      <c r="DO2" s="99"/>
      <c r="DP2" s="99"/>
      <c r="DQ2" s="99" t="s">
        <v>118</v>
      </c>
      <c r="DR2" s="99"/>
      <c r="DS2" s="102">
        <v>40370</v>
      </c>
      <c r="DT2" s="99"/>
      <c r="DU2" s="99"/>
      <c r="DV2" s="99"/>
      <c r="DW2" s="99"/>
      <c r="DX2" s="99"/>
      <c r="DY2" s="99"/>
      <c r="DZ2" s="99"/>
      <c r="EA2" s="100"/>
      <c r="EB2" s="99"/>
      <c r="EC2" s="99"/>
      <c r="ED2" s="99"/>
      <c r="EE2" s="99"/>
      <c r="EF2" s="101"/>
      <c r="EG2" s="99"/>
      <c r="EH2" s="99"/>
      <c r="EI2" s="99"/>
      <c r="EJ2" s="99"/>
      <c r="EK2" s="99"/>
      <c r="EL2" s="99"/>
      <c r="EM2" s="102">
        <v>41476</v>
      </c>
      <c r="EN2" s="99"/>
      <c r="EO2" s="99"/>
      <c r="EP2" s="99"/>
      <c r="EQ2" s="99"/>
      <c r="ER2" s="99"/>
      <c r="ES2" s="99"/>
      <c r="ET2" s="99"/>
      <c r="EU2" s="100"/>
      <c r="EV2" s="99"/>
      <c r="EW2" s="99"/>
      <c r="EX2" s="99"/>
      <c r="EY2" s="99"/>
      <c r="EZ2" s="101"/>
      <c r="FA2" s="99"/>
      <c r="FB2" s="99"/>
      <c r="FC2" s="99"/>
      <c r="FD2" s="99"/>
      <c r="FE2" s="99"/>
      <c r="FF2" s="99"/>
      <c r="FG2" s="102">
        <v>42561</v>
      </c>
      <c r="FH2" s="99"/>
      <c r="FI2" s="99"/>
      <c r="FJ2" s="99"/>
      <c r="FK2" s="99"/>
      <c r="FL2" s="99"/>
      <c r="FM2" s="99"/>
      <c r="FN2" s="99"/>
      <c r="FO2" s="100"/>
      <c r="FP2" s="99"/>
      <c r="FQ2" s="99"/>
      <c r="FR2" s="99"/>
      <c r="FS2" s="99"/>
      <c r="FT2" s="101"/>
      <c r="FU2" s="99"/>
      <c r="FV2" s="99"/>
      <c r="FW2" s="99"/>
      <c r="FX2" s="99"/>
      <c r="FY2" s="99"/>
      <c r="FZ2" s="99"/>
      <c r="GA2" s="102">
        <v>43667</v>
      </c>
      <c r="GB2" s="99"/>
      <c r="GC2" s="99"/>
      <c r="GD2" s="99"/>
      <c r="GE2" s="99"/>
      <c r="GF2" s="99"/>
      <c r="GG2" s="99"/>
      <c r="GH2" s="99"/>
      <c r="GI2" s="178"/>
      <c r="GJ2" s="198"/>
      <c r="GK2" s="175"/>
      <c r="GL2" s="175"/>
      <c r="GM2" s="198"/>
      <c r="GN2" s="177"/>
      <c r="GO2" s="178"/>
      <c r="GP2" s="198"/>
      <c r="GQ2" s="198"/>
      <c r="GR2" s="175"/>
      <c r="GS2" s="198"/>
      <c r="GT2" s="175"/>
      <c r="GU2" s="102"/>
      <c r="GV2" s="99"/>
      <c r="GW2" s="99"/>
      <c r="GX2" s="99"/>
      <c r="GY2" s="99"/>
      <c r="GZ2" s="99"/>
      <c r="HA2" s="99"/>
      <c r="HB2" s="99"/>
      <c r="HC2" s="100"/>
      <c r="HD2" s="99"/>
      <c r="HE2" s="99"/>
      <c r="HF2" s="99"/>
      <c r="HG2" s="99"/>
      <c r="HH2" s="101"/>
      <c r="HI2" s="99"/>
      <c r="HJ2" s="99"/>
      <c r="HK2" s="99"/>
      <c r="HL2" s="99"/>
      <c r="HM2" s="99"/>
      <c r="HN2" s="99"/>
      <c r="HO2" s="102"/>
      <c r="HP2" s="99"/>
      <c r="HQ2" s="99"/>
      <c r="HR2" s="99"/>
      <c r="HS2" s="99"/>
      <c r="HT2" s="99"/>
      <c r="HU2" s="99"/>
      <c r="HV2" s="99"/>
      <c r="HW2" s="100"/>
      <c r="HX2" s="99"/>
      <c r="HY2" s="99"/>
      <c r="HZ2" s="99"/>
      <c r="IA2" s="99"/>
      <c r="IB2" s="101"/>
      <c r="IC2" s="99"/>
      <c r="ID2" s="99"/>
      <c r="IE2" s="99"/>
      <c r="IF2" s="99"/>
      <c r="IG2" s="99"/>
      <c r="IH2" s="99"/>
      <c r="II2" s="102"/>
      <c r="IJ2" s="99"/>
      <c r="IK2" s="99"/>
      <c r="IL2" s="99"/>
      <c r="IM2" s="99"/>
      <c r="IN2" s="99"/>
      <c r="IO2" s="99"/>
      <c r="IP2" s="99"/>
      <c r="IQ2" s="100"/>
      <c r="IR2" s="99"/>
      <c r="IS2" s="99"/>
      <c r="IT2" s="99"/>
      <c r="IU2" s="99"/>
      <c r="IV2" s="101"/>
      <c r="IW2" s="99"/>
      <c r="IX2" s="99"/>
      <c r="IY2" s="99"/>
      <c r="IZ2" s="99"/>
      <c r="JA2" s="99"/>
      <c r="JB2" s="99"/>
    </row>
    <row r="3" spans="1:262" ht="13.5" customHeight="1">
      <c r="A3" s="104" t="s">
        <v>21</v>
      </c>
      <c r="B3" s="104"/>
      <c r="C3" s="164"/>
      <c r="D3" s="106"/>
      <c r="E3" s="106"/>
      <c r="F3" s="106"/>
      <c r="G3" s="106"/>
      <c r="H3" s="106"/>
      <c r="I3" s="106"/>
      <c r="J3" s="106"/>
      <c r="K3" s="107"/>
      <c r="L3" s="106"/>
      <c r="M3" s="106"/>
      <c r="N3" s="106"/>
      <c r="O3" s="106"/>
      <c r="P3" s="108"/>
      <c r="Q3" s="106"/>
      <c r="R3" s="106"/>
      <c r="S3" s="106"/>
      <c r="T3" s="106"/>
      <c r="U3" s="106"/>
      <c r="V3" s="106"/>
      <c r="W3" s="105">
        <v>126</v>
      </c>
      <c r="X3" s="106"/>
      <c r="Y3" s="106"/>
      <c r="Z3" s="106"/>
      <c r="AA3" s="106"/>
      <c r="AB3" s="106"/>
      <c r="AC3" s="106"/>
      <c r="AD3" s="106"/>
      <c r="AE3" s="107"/>
      <c r="AF3" s="106"/>
      <c r="AG3" s="106"/>
      <c r="AH3" s="106"/>
      <c r="AI3" s="106"/>
      <c r="AJ3" s="108"/>
      <c r="AK3" s="106"/>
      <c r="AL3" s="106"/>
      <c r="AM3" s="106"/>
      <c r="AN3" s="106"/>
      <c r="AO3" s="106"/>
      <c r="AP3" s="106"/>
      <c r="AQ3" s="105">
        <v>126</v>
      </c>
      <c r="AR3" s="106"/>
      <c r="AS3" s="106"/>
      <c r="AT3" s="106"/>
      <c r="AU3" s="106"/>
      <c r="AV3" s="106"/>
      <c r="AW3" s="106"/>
      <c r="AX3" s="106"/>
      <c r="AY3" s="107"/>
      <c r="AZ3" s="106"/>
      <c r="BA3" s="106"/>
      <c r="BB3" s="106"/>
      <c r="BC3" s="106"/>
      <c r="BD3" s="108"/>
      <c r="BE3" s="106"/>
      <c r="BF3" s="106"/>
      <c r="BG3" s="106"/>
      <c r="BH3" s="106"/>
      <c r="BI3" s="106"/>
      <c r="BJ3" s="106"/>
      <c r="BK3" s="105">
        <v>121</v>
      </c>
      <c r="BL3" s="106"/>
      <c r="BM3" s="106"/>
      <c r="BN3" s="106"/>
      <c r="BO3" s="106"/>
      <c r="BP3" s="106"/>
      <c r="BQ3" s="106"/>
      <c r="BR3" s="106"/>
      <c r="BS3" s="107"/>
      <c r="BT3" s="106"/>
      <c r="BU3" s="106"/>
      <c r="BV3" s="106"/>
      <c r="BW3" s="106"/>
      <c r="BX3" s="108"/>
      <c r="BY3" s="106"/>
      <c r="BZ3" s="106"/>
      <c r="CA3" s="106"/>
      <c r="CB3" s="106"/>
      <c r="CC3" s="106"/>
      <c r="CD3" s="106"/>
      <c r="CE3" s="105">
        <v>121</v>
      </c>
      <c r="CF3" s="106"/>
      <c r="CG3" s="106"/>
      <c r="CH3" s="106"/>
      <c r="CI3" s="106"/>
      <c r="CJ3" s="106"/>
      <c r="CK3" s="106"/>
      <c r="CL3" s="106"/>
      <c r="CM3" s="107"/>
      <c r="CN3" s="106"/>
      <c r="CO3" s="106"/>
      <c r="CP3" s="106"/>
      <c r="CQ3" s="106"/>
      <c r="CR3" s="108"/>
      <c r="CS3" s="106"/>
      <c r="CT3" s="106"/>
      <c r="CU3" s="106"/>
      <c r="CV3" s="106"/>
      <c r="CW3" s="106"/>
      <c r="CX3" s="106"/>
      <c r="CY3" s="105">
        <v>121</v>
      </c>
      <c r="CZ3" s="106"/>
      <c r="DA3" s="106"/>
      <c r="DB3" s="106"/>
      <c r="DC3" s="106"/>
      <c r="DD3" s="106"/>
      <c r="DE3" s="106"/>
      <c r="DF3" s="106"/>
      <c r="DG3" s="107"/>
      <c r="DH3" s="106"/>
      <c r="DI3" s="106"/>
      <c r="DJ3" s="106"/>
      <c r="DK3" s="106"/>
      <c r="DL3" s="108"/>
      <c r="DM3" s="106"/>
      <c r="DN3" s="106"/>
      <c r="DO3" s="106"/>
      <c r="DP3" s="106"/>
      <c r="DQ3" s="106"/>
      <c r="DR3" s="106"/>
      <c r="DS3" s="105">
        <v>121</v>
      </c>
      <c r="DT3" s="106"/>
      <c r="DU3" s="106"/>
      <c r="DV3" s="106"/>
      <c r="DW3" s="106"/>
      <c r="DX3" s="106"/>
      <c r="DY3" s="106"/>
      <c r="DZ3" s="106"/>
      <c r="EA3" s="107"/>
      <c r="EB3" s="106"/>
      <c r="EC3" s="106"/>
      <c r="ED3" s="106"/>
      <c r="EE3" s="106"/>
      <c r="EF3" s="108"/>
      <c r="EG3" s="106"/>
      <c r="EH3" s="106"/>
      <c r="EI3" s="106"/>
      <c r="EJ3" s="106"/>
      <c r="EK3" s="106"/>
      <c r="EL3" s="106"/>
      <c r="EM3" s="105">
        <v>121</v>
      </c>
      <c r="EN3" s="106"/>
      <c r="EO3" s="106"/>
      <c r="EP3" s="106"/>
      <c r="EQ3" s="106"/>
      <c r="ER3" s="106"/>
      <c r="ES3" s="106"/>
      <c r="ET3" s="106"/>
      <c r="EU3" s="107"/>
      <c r="EV3" s="106"/>
      <c r="EW3" s="106"/>
      <c r="EX3" s="106"/>
      <c r="EY3" s="106"/>
      <c r="EZ3" s="108"/>
      <c r="FA3" s="106"/>
      <c r="FB3" s="106"/>
      <c r="FC3" s="106"/>
      <c r="FD3" s="106"/>
      <c r="FE3" s="106"/>
      <c r="FF3" s="106"/>
      <c r="FG3" s="105">
        <f>(48+73)</f>
        <v>121</v>
      </c>
      <c r="FH3" s="106"/>
      <c r="FI3" s="106"/>
      <c r="FJ3" s="106"/>
      <c r="FK3" s="106"/>
      <c r="FL3" s="106"/>
      <c r="FM3" s="106"/>
      <c r="FN3" s="106"/>
      <c r="FO3" s="107"/>
      <c r="FP3" s="106"/>
      <c r="FQ3" s="106"/>
      <c r="FR3" s="106"/>
      <c r="FS3" s="106"/>
      <c r="FT3" s="108"/>
      <c r="FU3" s="106"/>
      <c r="FV3" s="106"/>
      <c r="FW3" s="106"/>
      <c r="FX3" s="106"/>
      <c r="FY3" s="106"/>
      <c r="FZ3" s="106"/>
      <c r="GA3" s="105">
        <v>124</v>
      </c>
      <c r="GB3" s="106"/>
      <c r="GC3" s="106"/>
      <c r="GD3" s="106"/>
      <c r="GE3" s="106"/>
      <c r="GF3" s="106"/>
      <c r="GG3" s="106"/>
      <c r="GH3" s="106"/>
      <c r="GI3" s="181">
        <v>74</v>
      </c>
      <c r="GJ3" s="198"/>
      <c r="GK3" s="182"/>
      <c r="GL3" s="182"/>
      <c r="GM3" s="198"/>
      <c r="GN3" s="184"/>
      <c r="GO3" s="181">
        <v>50</v>
      </c>
      <c r="GP3" s="198"/>
      <c r="GQ3" s="198"/>
      <c r="GR3" s="182"/>
      <c r="GS3" s="198"/>
      <c r="GT3" s="182"/>
      <c r="GU3" s="105"/>
      <c r="GV3" s="106"/>
      <c r="GW3" s="106"/>
      <c r="GX3" s="106"/>
      <c r="GY3" s="106"/>
      <c r="GZ3" s="106"/>
      <c r="HA3" s="106"/>
      <c r="HB3" s="106"/>
      <c r="HC3" s="107"/>
      <c r="HD3" s="106"/>
      <c r="HE3" s="106"/>
      <c r="HF3" s="106"/>
      <c r="HG3" s="106"/>
      <c r="HH3" s="108"/>
      <c r="HI3" s="106"/>
      <c r="HJ3" s="106"/>
      <c r="HK3" s="106"/>
      <c r="HL3" s="106"/>
      <c r="HM3" s="106"/>
      <c r="HN3" s="106"/>
      <c r="HO3" s="105"/>
      <c r="HP3" s="106"/>
      <c r="HQ3" s="106"/>
      <c r="HR3" s="106"/>
      <c r="HS3" s="106"/>
      <c r="HT3" s="106"/>
      <c r="HU3" s="106"/>
      <c r="HV3" s="106"/>
      <c r="HW3" s="107"/>
      <c r="HX3" s="106"/>
      <c r="HY3" s="106"/>
      <c r="HZ3" s="106"/>
      <c r="IA3" s="106"/>
      <c r="IB3" s="108"/>
      <c r="IC3" s="106"/>
      <c r="ID3" s="106"/>
      <c r="IE3" s="106"/>
      <c r="IF3" s="106"/>
      <c r="IG3" s="106"/>
      <c r="IH3" s="106"/>
      <c r="II3" s="105"/>
      <c r="IJ3" s="106"/>
      <c r="IK3" s="106"/>
      <c r="IL3" s="106"/>
      <c r="IM3" s="106"/>
      <c r="IN3" s="106"/>
      <c r="IO3" s="106"/>
      <c r="IP3" s="106"/>
      <c r="IQ3" s="107"/>
      <c r="IR3" s="106"/>
      <c r="IS3" s="106"/>
      <c r="IT3" s="106"/>
      <c r="IU3" s="106"/>
      <c r="IV3" s="108"/>
      <c r="IW3" s="106"/>
      <c r="IX3" s="106"/>
      <c r="IY3" s="106"/>
      <c r="IZ3" s="106"/>
      <c r="JA3" s="106"/>
      <c r="JB3" s="106"/>
    </row>
    <row r="4" spans="1:262" s="116" customFormat="1" ht="13.5" customHeight="1">
      <c r="A4" s="110" t="s">
        <v>22</v>
      </c>
      <c r="B4" s="111"/>
      <c r="C4" s="164"/>
      <c r="D4" s="113"/>
      <c r="E4" s="113"/>
      <c r="F4" s="113"/>
      <c r="G4" s="113"/>
      <c r="H4" s="113"/>
      <c r="I4" s="113"/>
      <c r="J4" s="113"/>
      <c r="K4" s="114"/>
      <c r="L4" s="113"/>
      <c r="M4" s="113"/>
      <c r="N4" s="113"/>
      <c r="O4" s="113"/>
      <c r="P4" s="115"/>
      <c r="Q4" s="113"/>
      <c r="R4" s="113"/>
      <c r="S4" s="113"/>
      <c r="T4" s="113"/>
      <c r="U4" s="113"/>
      <c r="V4" s="113"/>
      <c r="W4" s="112">
        <v>96759025</v>
      </c>
      <c r="X4" s="113"/>
      <c r="Y4" s="113"/>
      <c r="Z4" s="113"/>
      <c r="AA4" s="113"/>
      <c r="AB4" s="113"/>
      <c r="AC4" s="113"/>
      <c r="AD4" s="113"/>
      <c r="AE4" s="114"/>
      <c r="AF4" s="113"/>
      <c r="AG4" s="113"/>
      <c r="AH4" s="113"/>
      <c r="AI4" s="113"/>
      <c r="AJ4" s="115"/>
      <c r="AK4" s="113"/>
      <c r="AL4" s="113"/>
      <c r="AM4" s="113"/>
      <c r="AN4" s="113"/>
      <c r="AO4" s="113"/>
      <c r="AP4" s="113"/>
      <c r="AQ4" s="112">
        <v>99048700</v>
      </c>
      <c r="AR4" s="113"/>
      <c r="AS4" s="113"/>
      <c r="AT4" s="113"/>
      <c r="AU4" s="113"/>
      <c r="AV4" s="113"/>
      <c r="AW4" s="113"/>
      <c r="AX4" s="113"/>
      <c r="AY4" s="114"/>
      <c r="AZ4" s="113"/>
      <c r="BA4" s="113"/>
      <c r="BB4" s="113"/>
      <c r="BC4" s="113"/>
      <c r="BD4" s="115"/>
      <c r="BE4" s="113"/>
      <c r="BF4" s="113"/>
      <c r="BG4" s="113"/>
      <c r="BH4" s="113"/>
      <c r="BI4" s="113"/>
      <c r="BJ4" s="113"/>
      <c r="BK4" s="112">
        <v>101309680</v>
      </c>
      <c r="BL4" s="113"/>
      <c r="BM4" s="113"/>
      <c r="BN4" s="113"/>
      <c r="BO4" s="113"/>
      <c r="BP4" s="113"/>
      <c r="BQ4" s="113"/>
      <c r="BR4" s="113"/>
      <c r="BS4" s="114"/>
      <c r="BT4" s="113"/>
      <c r="BU4" s="113"/>
      <c r="BV4" s="113"/>
      <c r="BW4" s="113"/>
      <c r="BX4" s="115"/>
      <c r="BY4" s="113"/>
      <c r="BZ4" s="113"/>
      <c r="CA4" s="113"/>
      <c r="CB4" s="113"/>
      <c r="CC4" s="113"/>
      <c r="CD4" s="113"/>
      <c r="CE4" s="112">
        <v>102507526</v>
      </c>
      <c r="CF4" s="113"/>
      <c r="CG4" s="113"/>
      <c r="CH4" s="113"/>
      <c r="CI4" s="113"/>
      <c r="CJ4" s="113"/>
      <c r="CK4" s="113"/>
      <c r="CL4" s="113"/>
      <c r="CM4" s="114"/>
      <c r="CN4" s="113"/>
      <c r="CO4" s="113"/>
      <c r="CP4" s="113"/>
      <c r="CQ4" s="113"/>
      <c r="CR4" s="115"/>
      <c r="CS4" s="113"/>
      <c r="CT4" s="113"/>
      <c r="CU4" s="113"/>
      <c r="CV4" s="113"/>
      <c r="CW4" s="113"/>
      <c r="CX4" s="113"/>
      <c r="CY4" s="112">
        <v>102507526</v>
      </c>
      <c r="CZ4" s="113"/>
      <c r="DA4" s="113"/>
      <c r="DB4" s="113"/>
      <c r="DC4" s="113"/>
      <c r="DD4" s="113"/>
      <c r="DE4" s="113"/>
      <c r="DF4" s="113"/>
      <c r="DG4" s="114"/>
      <c r="DH4" s="113"/>
      <c r="DI4" s="113"/>
      <c r="DJ4" s="113"/>
      <c r="DK4" s="113"/>
      <c r="DL4" s="115"/>
      <c r="DM4" s="113"/>
      <c r="DN4" s="113"/>
      <c r="DO4" s="113"/>
      <c r="DP4" s="113"/>
      <c r="DQ4" s="113"/>
      <c r="DR4" s="113"/>
      <c r="DS4" s="112">
        <v>104029135</v>
      </c>
      <c r="DT4" s="113"/>
      <c r="DU4" s="113"/>
      <c r="DV4" s="113"/>
      <c r="DW4" s="113"/>
      <c r="DX4" s="113"/>
      <c r="DY4" s="113"/>
      <c r="DZ4" s="113"/>
      <c r="EA4" s="114"/>
      <c r="EB4" s="113"/>
      <c r="EC4" s="113"/>
      <c r="ED4" s="113"/>
      <c r="EE4" s="113"/>
      <c r="EF4" s="115"/>
      <c r="EG4" s="113"/>
      <c r="EH4" s="113"/>
      <c r="EI4" s="113"/>
      <c r="EJ4" s="113"/>
      <c r="EK4" s="113"/>
      <c r="EL4" s="113"/>
      <c r="EM4" s="112">
        <v>104152590</v>
      </c>
      <c r="EN4" s="113"/>
      <c r="EO4" s="113"/>
      <c r="EP4" s="113"/>
      <c r="EQ4" s="113"/>
      <c r="ER4" s="113"/>
      <c r="ES4" s="113"/>
      <c r="ET4" s="113"/>
      <c r="EU4" s="114"/>
      <c r="EV4" s="113"/>
      <c r="EW4" s="113"/>
      <c r="EX4" s="113"/>
      <c r="EY4" s="113"/>
      <c r="EZ4" s="115"/>
      <c r="FA4" s="113"/>
      <c r="FB4" s="113"/>
      <c r="FC4" s="113"/>
      <c r="FD4" s="113"/>
      <c r="FE4" s="113"/>
      <c r="FF4" s="113"/>
      <c r="FG4" s="112">
        <v>106202873</v>
      </c>
      <c r="FH4" s="113"/>
      <c r="FI4" s="113"/>
      <c r="FJ4" s="113"/>
      <c r="FK4" s="113"/>
      <c r="FL4" s="113"/>
      <c r="FM4" s="113"/>
      <c r="FN4" s="113"/>
      <c r="FO4" s="114"/>
      <c r="FP4" s="113"/>
      <c r="FQ4" s="113"/>
      <c r="FR4" s="113"/>
      <c r="FS4" s="113"/>
      <c r="FT4" s="115"/>
      <c r="FU4" s="113"/>
      <c r="FV4" s="113"/>
      <c r="FW4" s="113"/>
      <c r="FX4" s="113"/>
      <c r="FY4" s="113"/>
      <c r="FZ4" s="113"/>
      <c r="GA4" s="112">
        <v>105886063</v>
      </c>
      <c r="GB4" s="113"/>
      <c r="GC4" s="113"/>
      <c r="GD4" s="113"/>
      <c r="GE4" s="113"/>
      <c r="GF4" s="113"/>
      <c r="GG4" s="113"/>
      <c r="GH4" s="113"/>
      <c r="GI4" s="112">
        <v>105886063</v>
      </c>
      <c r="GJ4" s="198"/>
      <c r="GK4" s="190"/>
      <c r="GL4" s="190"/>
      <c r="GM4" s="198"/>
      <c r="GN4" s="192"/>
      <c r="GO4" s="112">
        <v>105886063</v>
      </c>
      <c r="GP4" s="198"/>
      <c r="GQ4" s="198"/>
      <c r="GR4" s="190"/>
      <c r="GS4" s="198"/>
      <c r="GT4" s="190"/>
      <c r="GU4" s="112"/>
      <c r="GV4" s="113"/>
      <c r="GW4" s="113"/>
      <c r="GX4" s="113"/>
      <c r="GY4" s="113"/>
      <c r="GZ4" s="113"/>
      <c r="HA4" s="113"/>
      <c r="HB4" s="113"/>
      <c r="HC4" s="114"/>
      <c r="HD4" s="113"/>
      <c r="HE4" s="113"/>
      <c r="HF4" s="113"/>
      <c r="HG4" s="113"/>
      <c r="HH4" s="115"/>
      <c r="HI4" s="113"/>
      <c r="HJ4" s="113"/>
      <c r="HK4" s="113"/>
      <c r="HL4" s="113"/>
      <c r="HM4" s="113"/>
      <c r="HN4" s="113"/>
      <c r="HO4" s="112"/>
      <c r="HP4" s="113"/>
      <c r="HQ4" s="113"/>
      <c r="HR4" s="113"/>
      <c r="HS4" s="113"/>
      <c r="HT4" s="113"/>
      <c r="HU4" s="113"/>
      <c r="HV4" s="113"/>
      <c r="HW4" s="114"/>
      <c r="HX4" s="113"/>
      <c r="HY4" s="113"/>
      <c r="HZ4" s="113"/>
      <c r="IA4" s="113"/>
      <c r="IB4" s="115"/>
      <c r="IC4" s="113"/>
      <c r="ID4" s="113"/>
      <c r="IE4" s="113"/>
      <c r="IF4" s="113"/>
      <c r="IG4" s="113"/>
      <c r="IH4" s="113"/>
      <c r="II4" s="112"/>
      <c r="IJ4" s="113"/>
      <c r="IK4" s="113"/>
      <c r="IL4" s="113"/>
      <c r="IM4" s="113"/>
      <c r="IN4" s="113"/>
      <c r="IO4" s="113"/>
      <c r="IP4" s="113"/>
      <c r="IQ4" s="114"/>
      <c r="IR4" s="113"/>
      <c r="IS4" s="113"/>
      <c r="IT4" s="113"/>
      <c r="IU4" s="113"/>
      <c r="IV4" s="115"/>
      <c r="IW4" s="113"/>
      <c r="IX4" s="113"/>
      <c r="IY4" s="113"/>
      <c r="IZ4" s="113"/>
      <c r="JA4" s="113"/>
      <c r="JB4" s="113"/>
    </row>
    <row r="5" spans="1:262" s="116" customFormat="1" ht="13.5" customHeight="1">
      <c r="A5" s="110" t="s">
        <v>23</v>
      </c>
      <c r="B5" s="111"/>
      <c r="C5" s="164"/>
      <c r="D5" s="113"/>
      <c r="E5" s="113"/>
      <c r="F5" s="113"/>
      <c r="G5" s="113"/>
      <c r="H5" s="113"/>
      <c r="I5" s="113"/>
      <c r="J5" s="113"/>
      <c r="K5" s="114"/>
      <c r="L5" s="113"/>
      <c r="M5" s="113"/>
      <c r="N5" s="113"/>
      <c r="O5" s="113"/>
      <c r="P5" s="115"/>
      <c r="Q5" s="113"/>
      <c r="R5" s="113"/>
      <c r="S5" s="113"/>
      <c r="T5" s="113"/>
      <c r="U5" s="113"/>
      <c r="V5" s="113"/>
      <c r="W5" s="112">
        <v>43060121</v>
      </c>
      <c r="X5" s="113"/>
      <c r="Y5" s="113"/>
      <c r="Z5" s="113"/>
      <c r="AA5" s="113"/>
      <c r="AB5" s="113"/>
      <c r="AC5" s="113"/>
      <c r="AD5" s="113"/>
      <c r="AE5" s="114"/>
      <c r="AF5" s="113"/>
      <c r="AG5" s="113"/>
      <c r="AH5" s="113"/>
      <c r="AI5" s="113"/>
      <c r="AJ5" s="115"/>
      <c r="AK5" s="113"/>
      <c r="AL5" s="113"/>
      <c r="AM5" s="113"/>
      <c r="AN5" s="113"/>
      <c r="AO5" s="113"/>
      <c r="AP5" s="113"/>
      <c r="AQ5" s="112">
        <v>58268960</v>
      </c>
      <c r="AR5" s="113"/>
      <c r="AS5" s="113"/>
      <c r="AT5" s="113"/>
      <c r="AU5" s="113"/>
      <c r="AV5" s="113"/>
      <c r="AW5" s="113"/>
      <c r="AX5" s="113"/>
      <c r="AY5" s="114"/>
      <c r="AZ5" s="113"/>
      <c r="BA5" s="113"/>
      <c r="BB5" s="113"/>
      <c r="BC5" s="113"/>
      <c r="BD5" s="115"/>
      <c r="BE5" s="113"/>
      <c r="BF5" s="113"/>
      <c r="BG5" s="113"/>
      <c r="BH5" s="113"/>
      <c r="BI5" s="113"/>
      <c r="BJ5" s="113"/>
      <c r="BK5" s="112">
        <v>57158119</v>
      </c>
      <c r="BL5" s="113"/>
      <c r="BM5" s="113"/>
      <c r="BN5" s="113"/>
      <c r="BO5" s="113"/>
      <c r="BP5" s="113"/>
      <c r="BQ5" s="113"/>
      <c r="BR5" s="113"/>
      <c r="BS5" s="114"/>
      <c r="BT5" s="113"/>
      <c r="BU5" s="113"/>
      <c r="BV5" s="113"/>
      <c r="BW5" s="113"/>
      <c r="BX5" s="115"/>
      <c r="BY5" s="113"/>
      <c r="BZ5" s="113"/>
      <c r="CA5" s="113"/>
      <c r="CB5" s="113"/>
      <c r="CC5" s="113"/>
      <c r="CD5" s="113"/>
      <c r="CE5" s="112">
        <v>58001825</v>
      </c>
      <c r="CF5" s="113"/>
      <c r="CG5" s="113"/>
      <c r="CH5" s="113"/>
      <c r="CI5" s="113"/>
      <c r="CJ5" s="113"/>
      <c r="CK5" s="113"/>
      <c r="CL5" s="113"/>
      <c r="CM5" s="114"/>
      <c r="CN5" s="113"/>
      <c r="CO5" s="113"/>
      <c r="CP5" s="113"/>
      <c r="CQ5" s="113"/>
      <c r="CR5" s="115"/>
      <c r="CS5" s="113"/>
      <c r="CT5" s="113"/>
      <c r="CU5" s="113"/>
      <c r="CV5" s="113"/>
      <c r="CW5" s="113"/>
      <c r="CX5" s="113"/>
      <c r="CY5" s="112">
        <v>60803235</v>
      </c>
      <c r="CZ5" s="113"/>
      <c r="DA5" s="113"/>
      <c r="DB5" s="113"/>
      <c r="DC5" s="113"/>
      <c r="DD5" s="113"/>
      <c r="DE5" s="113"/>
      <c r="DF5" s="113"/>
      <c r="DG5" s="114"/>
      <c r="DH5" s="113"/>
      <c r="DI5" s="113"/>
      <c r="DJ5" s="113"/>
      <c r="DK5" s="113"/>
      <c r="DL5" s="115"/>
      <c r="DM5" s="113"/>
      <c r="DN5" s="113"/>
      <c r="DO5" s="113"/>
      <c r="DP5" s="113"/>
      <c r="DQ5" s="113"/>
      <c r="DR5" s="113"/>
      <c r="DS5" s="112">
        <v>60247762</v>
      </c>
      <c r="DT5" s="113"/>
      <c r="DU5" s="113"/>
      <c r="DV5" s="113"/>
      <c r="DW5" s="113"/>
      <c r="DX5" s="113"/>
      <c r="DY5" s="113"/>
      <c r="DZ5" s="113"/>
      <c r="EA5" s="114"/>
      <c r="EB5" s="113"/>
      <c r="EC5" s="113"/>
      <c r="ED5" s="113"/>
      <c r="EE5" s="113"/>
      <c r="EF5" s="115"/>
      <c r="EG5" s="113"/>
      <c r="EH5" s="113"/>
      <c r="EI5" s="113"/>
      <c r="EJ5" s="113"/>
      <c r="EK5" s="113"/>
      <c r="EL5" s="113"/>
      <c r="EM5" s="112">
        <v>54793056</v>
      </c>
      <c r="EN5" s="113"/>
      <c r="EO5" s="113"/>
      <c r="EP5" s="113"/>
      <c r="EQ5" s="113"/>
      <c r="ER5" s="113"/>
      <c r="ES5" s="113"/>
      <c r="ET5" s="113"/>
      <c r="EU5" s="114"/>
      <c r="EV5" s="113"/>
      <c r="EW5" s="113"/>
      <c r="EX5" s="113"/>
      <c r="EY5" s="113"/>
      <c r="EZ5" s="115"/>
      <c r="FA5" s="113"/>
      <c r="FB5" s="113"/>
      <c r="FC5" s="113"/>
      <c r="FD5" s="113"/>
      <c r="FE5" s="113"/>
      <c r="FF5" s="113"/>
      <c r="FG5" s="112">
        <v>58083019</v>
      </c>
      <c r="FH5" s="113"/>
      <c r="FI5" s="113"/>
      <c r="FJ5" s="113"/>
      <c r="FK5" s="113"/>
      <c r="FL5" s="113"/>
      <c r="FM5" s="113"/>
      <c r="FN5" s="113"/>
      <c r="FO5" s="114"/>
      <c r="FP5" s="113"/>
      <c r="FQ5" s="113"/>
      <c r="FR5" s="113"/>
      <c r="FS5" s="113"/>
      <c r="FT5" s="115"/>
      <c r="FU5" s="113"/>
      <c r="FV5" s="113"/>
      <c r="FW5" s="113"/>
      <c r="FX5" s="113"/>
      <c r="FY5" s="113"/>
      <c r="FZ5" s="113"/>
      <c r="GA5" s="189">
        <v>51666697</v>
      </c>
      <c r="GB5" s="113"/>
      <c r="GC5" s="113"/>
      <c r="GD5" s="113"/>
      <c r="GE5" s="113"/>
      <c r="GF5" s="113"/>
      <c r="GG5" s="113"/>
      <c r="GH5" s="113"/>
      <c r="GI5" s="189">
        <v>51671922</v>
      </c>
      <c r="GJ5" s="198"/>
      <c r="GK5" s="190"/>
      <c r="GL5" s="190"/>
      <c r="GM5" s="198"/>
      <c r="GN5" s="192"/>
      <c r="GO5" s="189">
        <v>51666697</v>
      </c>
      <c r="GP5" s="198"/>
      <c r="GQ5" s="198"/>
      <c r="GR5" s="190"/>
      <c r="GS5" s="198"/>
      <c r="GT5" s="190"/>
      <c r="GU5" s="112"/>
      <c r="GV5" s="113"/>
      <c r="GW5" s="113"/>
      <c r="GX5" s="113"/>
      <c r="GY5" s="113"/>
      <c r="GZ5" s="113"/>
      <c r="HA5" s="113"/>
      <c r="HB5" s="113"/>
      <c r="HC5" s="114"/>
      <c r="HD5" s="113"/>
      <c r="HE5" s="113"/>
      <c r="HF5" s="113"/>
      <c r="HG5" s="113"/>
      <c r="HH5" s="115"/>
      <c r="HI5" s="113"/>
      <c r="HJ5" s="113"/>
      <c r="HK5" s="113"/>
      <c r="HL5" s="113"/>
      <c r="HM5" s="113"/>
      <c r="HN5" s="113"/>
      <c r="HO5" s="112"/>
      <c r="HP5" s="113"/>
      <c r="HQ5" s="113"/>
      <c r="HR5" s="113"/>
      <c r="HS5" s="113"/>
      <c r="HT5" s="113"/>
      <c r="HU5" s="113"/>
      <c r="HV5" s="113"/>
      <c r="HW5" s="114"/>
      <c r="HX5" s="113"/>
      <c r="HY5" s="113"/>
      <c r="HZ5" s="113"/>
      <c r="IA5" s="113"/>
      <c r="IB5" s="115"/>
      <c r="IC5" s="113"/>
      <c r="ID5" s="113"/>
      <c r="IE5" s="113"/>
      <c r="IF5" s="113"/>
      <c r="IG5" s="113"/>
      <c r="IH5" s="113"/>
      <c r="II5" s="112"/>
      <c r="IJ5" s="113"/>
      <c r="IK5" s="113"/>
      <c r="IL5" s="113"/>
      <c r="IM5" s="113"/>
      <c r="IN5" s="113"/>
      <c r="IO5" s="113"/>
      <c r="IP5" s="113"/>
      <c r="IQ5" s="114"/>
      <c r="IR5" s="113"/>
      <c r="IS5" s="113"/>
      <c r="IT5" s="113"/>
      <c r="IU5" s="113"/>
      <c r="IV5" s="115"/>
      <c r="IW5" s="113"/>
      <c r="IX5" s="113"/>
      <c r="IY5" s="113"/>
      <c r="IZ5" s="113"/>
      <c r="JA5" s="113"/>
      <c r="JB5" s="113"/>
    </row>
    <row r="6" spans="1:262" s="125" customFormat="1" ht="13.5" customHeight="1">
      <c r="A6" s="117" t="s">
        <v>60</v>
      </c>
      <c r="B6" s="118"/>
      <c r="C6" s="164"/>
      <c r="D6" s="120"/>
      <c r="E6" s="120"/>
      <c r="F6" s="120"/>
      <c r="G6" s="120"/>
      <c r="H6" s="120"/>
      <c r="I6" s="120"/>
      <c r="J6" s="120"/>
      <c r="K6" s="121"/>
      <c r="L6" s="120"/>
      <c r="M6" s="120"/>
      <c r="N6" s="120"/>
      <c r="O6" s="120"/>
      <c r="P6" s="122"/>
      <c r="Q6" s="120"/>
      <c r="R6" s="120"/>
      <c r="S6" s="120"/>
      <c r="T6" s="120"/>
      <c r="U6" s="120"/>
      <c r="V6" s="120"/>
      <c r="W6" s="123">
        <v>0.44500000000000001</v>
      </c>
      <c r="X6" s="120"/>
      <c r="Y6" s="120"/>
      <c r="Z6" s="120"/>
      <c r="AA6" s="120"/>
      <c r="AB6" s="120"/>
      <c r="AC6" s="120"/>
      <c r="AD6" s="120"/>
      <c r="AE6" s="121"/>
      <c r="AF6" s="120"/>
      <c r="AG6" s="120"/>
      <c r="AH6" s="120"/>
      <c r="AI6" s="120"/>
      <c r="AJ6" s="122"/>
      <c r="AK6" s="120"/>
      <c r="AL6" s="120"/>
      <c r="AM6" s="120"/>
      <c r="AN6" s="120"/>
      <c r="AO6" s="120"/>
      <c r="AP6" s="120"/>
      <c r="AQ6" s="124">
        <v>0.58830000000000005</v>
      </c>
      <c r="AR6" s="120"/>
      <c r="AS6" s="120"/>
      <c r="AT6" s="120"/>
      <c r="AU6" s="120"/>
      <c r="AV6" s="120"/>
      <c r="AW6" s="120"/>
      <c r="AX6" s="120"/>
      <c r="AY6" s="121"/>
      <c r="AZ6" s="120"/>
      <c r="BA6" s="120"/>
      <c r="BB6" s="120"/>
      <c r="BC6" s="120"/>
      <c r="BD6" s="122"/>
      <c r="BE6" s="120"/>
      <c r="BF6" s="120"/>
      <c r="BG6" s="120"/>
      <c r="BH6" s="120"/>
      <c r="BI6" s="120"/>
      <c r="BJ6" s="120"/>
      <c r="BK6" s="124">
        <v>0.56440000000000001</v>
      </c>
      <c r="BL6" s="120"/>
      <c r="BM6" s="120"/>
      <c r="BN6" s="120"/>
      <c r="BO6" s="120"/>
      <c r="BP6" s="120"/>
      <c r="BQ6" s="120"/>
      <c r="BR6" s="120"/>
      <c r="BS6" s="121"/>
      <c r="BT6" s="120"/>
      <c r="BU6" s="120"/>
      <c r="BV6" s="120"/>
      <c r="BW6" s="120"/>
      <c r="BX6" s="122"/>
      <c r="BY6" s="120"/>
      <c r="BZ6" s="120"/>
      <c r="CA6" s="120"/>
      <c r="CB6" s="120"/>
      <c r="CC6" s="120"/>
      <c r="CD6" s="120"/>
      <c r="CE6" s="119">
        <v>0.56599999999999995</v>
      </c>
      <c r="CF6" s="120"/>
      <c r="CG6" s="120"/>
      <c r="CH6" s="120"/>
      <c r="CI6" s="120"/>
      <c r="CJ6" s="120"/>
      <c r="CK6" s="120"/>
      <c r="CL6" s="120"/>
      <c r="CM6" s="121"/>
      <c r="CN6" s="120"/>
      <c r="CO6" s="120"/>
      <c r="CP6" s="120"/>
      <c r="CQ6" s="120"/>
      <c r="CR6" s="122"/>
      <c r="CS6" s="120"/>
      <c r="CT6" s="120"/>
      <c r="CU6" s="120"/>
      <c r="CV6" s="120"/>
      <c r="CW6" s="120"/>
      <c r="CX6" s="120"/>
      <c r="CY6" s="119">
        <v>0.58599999999999997</v>
      </c>
      <c r="CZ6" s="120"/>
      <c r="DA6" s="120"/>
      <c r="DB6" s="120"/>
      <c r="DC6" s="120"/>
      <c r="DD6" s="120"/>
      <c r="DE6" s="120"/>
      <c r="DF6" s="120"/>
      <c r="DG6" s="121"/>
      <c r="DH6" s="120"/>
      <c r="DI6" s="120"/>
      <c r="DJ6" s="120"/>
      <c r="DK6" s="120"/>
      <c r="DL6" s="122"/>
      <c r="DM6" s="120"/>
      <c r="DN6" s="120"/>
      <c r="DO6" s="120"/>
      <c r="DP6" s="120"/>
      <c r="DQ6" s="120"/>
      <c r="DR6" s="120"/>
      <c r="DS6" s="119">
        <v>0.57899999999999996</v>
      </c>
      <c r="DT6" s="120"/>
      <c r="DU6" s="120"/>
      <c r="DV6" s="120"/>
      <c r="DW6" s="120"/>
      <c r="DX6" s="120"/>
      <c r="DY6" s="120"/>
      <c r="DZ6" s="120"/>
      <c r="EA6" s="121"/>
      <c r="EB6" s="120"/>
      <c r="EC6" s="120"/>
      <c r="ED6" s="120"/>
      <c r="EE6" s="120"/>
      <c r="EF6" s="122"/>
      <c r="EG6" s="120"/>
      <c r="EH6" s="120"/>
      <c r="EI6" s="120"/>
      <c r="EJ6" s="120"/>
      <c r="EK6" s="120"/>
      <c r="EL6" s="120"/>
      <c r="EM6" s="119">
        <v>0.52600000000000002</v>
      </c>
      <c r="EN6" s="120"/>
      <c r="EO6" s="120"/>
      <c r="EP6" s="120"/>
      <c r="EQ6" s="120"/>
      <c r="ER6" s="120"/>
      <c r="ES6" s="120"/>
      <c r="ET6" s="120"/>
      <c r="EU6" s="121"/>
      <c r="EV6" s="120"/>
      <c r="EW6" s="120"/>
      <c r="EX6" s="120"/>
      <c r="EY6" s="120"/>
      <c r="EZ6" s="122"/>
      <c r="FA6" s="120"/>
      <c r="FB6" s="120"/>
      <c r="FC6" s="120"/>
      <c r="FD6" s="120"/>
      <c r="FE6" s="120"/>
      <c r="FF6" s="120"/>
      <c r="FG6" s="119">
        <f>FG5/FG4</f>
        <v>0.54690628755400994</v>
      </c>
      <c r="FH6" s="120"/>
      <c r="FI6" s="120"/>
      <c r="FJ6" s="120"/>
      <c r="FK6" s="120"/>
      <c r="FL6" s="120"/>
      <c r="FM6" s="120"/>
      <c r="FN6" s="120"/>
      <c r="FO6" s="121"/>
      <c r="FP6" s="120"/>
      <c r="FQ6" s="120"/>
      <c r="FR6" s="120"/>
      <c r="FS6" s="120"/>
      <c r="FT6" s="122"/>
      <c r="FU6" s="120"/>
      <c r="FV6" s="120"/>
      <c r="FW6" s="120"/>
      <c r="FX6" s="120"/>
      <c r="FY6" s="120"/>
      <c r="FZ6" s="120"/>
      <c r="GA6" s="197">
        <f>GA5/GA4</f>
        <v>0.4879461520823567</v>
      </c>
      <c r="GB6" s="120"/>
      <c r="GC6" s="120"/>
      <c r="GD6" s="120"/>
      <c r="GE6" s="120"/>
      <c r="GF6" s="120"/>
      <c r="GG6" s="120"/>
      <c r="GH6" s="120"/>
      <c r="GI6" s="197">
        <f>GI5/GI4</f>
        <v>0.48799549757554023</v>
      </c>
      <c r="GJ6" s="198"/>
      <c r="GK6" s="198"/>
      <c r="GL6" s="198"/>
      <c r="GM6" s="198"/>
      <c r="GN6" s="200"/>
      <c r="GO6" s="197">
        <f>GO5/GO4</f>
        <v>0.4879461520823567</v>
      </c>
      <c r="GP6" s="198"/>
      <c r="GQ6" s="198"/>
      <c r="GR6" s="198"/>
      <c r="GS6" s="198"/>
      <c r="GT6" s="198"/>
      <c r="GU6" s="119"/>
      <c r="GV6" s="120"/>
      <c r="GW6" s="120"/>
      <c r="GX6" s="120"/>
      <c r="GY6" s="120"/>
      <c r="GZ6" s="120"/>
      <c r="HA6" s="120"/>
      <c r="HB6" s="120"/>
      <c r="HC6" s="121"/>
      <c r="HD6" s="120"/>
      <c r="HE6" s="120"/>
      <c r="HF6" s="120"/>
      <c r="HG6" s="120"/>
      <c r="HH6" s="122"/>
      <c r="HI6" s="120"/>
      <c r="HJ6" s="120"/>
      <c r="HK6" s="120"/>
      <c r="HL6" s="120"/>
      <c r="HM6" s="120"/>
      <c r="HN6" s="120"/>
      <c r="HO6" s="119"/>
      <c r="HP6" s="120"/>
      <c r="HQ6" s="120"/>
      <c r="HR6" s="120"/>
      <c r="HS6" s="120"/>
      <c r="HT6" s="120"/>
      <c r="HU6" s="120"/>
      <c r="HV6" s="120"/>
      <c r="HW6" s="121"/>
      <c r="HX6" s="120"/>
      <c r="HY6" s="120"/>
      <c r="HZ6" s="120"/>
      <c r="IA6" s="120"/>
      <c r="IB6" s="122"/>
      <c r="IC6" s="120"/>
      <c r="ID6" s="120"/>
      <c r="IE6" s="120"/>
      <c r="IF6" s="120"/>
      <c r="IG6" s="120"/>
      <c r="IH6" s="120"/>
      <c r="II6" s="119"/>
      <c r="IJ6" s="120"/>
      <c r="IK6" s="120"/>
      <c r="IL6" s="120"/>
      <c r="IM6" s="120"/>
      <c r="IN6" s="120"/>
      <c r="IO6" s="120"/>
      <c r="IP6" s="120"/>
      <c r="IQ6" s="121"/>
      <c r="IR6" s="120"/>
      <c r="IS6" s="120"/>
      <c r="IT6" s="120"/>
      <c r="IU6" s="120"/>
      <c r="IV6" s="122"/>
      <c r="IW6" s="120"/>
      <c r="IX6" s="120"/>
      <c r="IY6" s="120"/>
      <c r="IZ6" s="120"/>
      <c r="JA6" s="120"/>
      <c r="JB6" s="120"/>
    </row>
    <row r="7" spans="1:262" s="116" customFormat="1" ht="13.5" customHeight="1">
      <c r="A7" s="110" t="s">
        <v>24</v>
      </c>
      <c r="B7" s="111"/>
      <c r="C7" s="164"/>
      <c r="D7" s="113"/>
      <c r="E7" s="113"/>
      <c r="F7" s="113"/>
      <c r="G7" s="113"/>
      <c r="H7" s="113"/>
      <c r="I7" s="113"/>
      <c r="J7" s="113"/>
      <c r="K7" s="114"/>
      <c r="L7" s="113"/>
      <c r="M7" s="113"/>
      <c r="N7" s="113"/>
      <c r="O7" s="113"/>
      <c r="P7" s="115"/>
      <c r="Q7" s="113"/>
      <c r="R7" s="113"/>
      <c r="S7" s="113"/>
      <c r="T7" s="113"/>
      <c r="U7" s="113"/>
      <c r="V7" s="113"/>
      <c r="W7" s="112">
        <v>40668260</v>
      </c>
      <c r="X7" s="113"/>
      <c r="Y7" s="113"/>
      <c r="Z7" s="113"/>
      <c r="AA7" s="113"/>
      <c r="AB7" s="113"/>
      <c r="AC7" s="113"/>
      <c r="AD7" s="113"/>
      <c r="AE7" s="114"/>
      <c r="AF7" s="113"/>
      <c r="AG7" s="113"/>
      <c r="AH7" s="113"/>
      <c r="AI7" s="113"/>
      <c r="AJ7" s="115"/>
      <c r="AK7" s="113"/>
      <c r="AL7" s="113"/>
      <c r="AM7" s="113"/>
      <c r="AN7" s="113"/>
      <c r="AO7" s="113"/>
      <c r="AP7" s="113"/>
      <c r="AQ7" s="112">
        <v>55936064</v>
      </c>
      <c r="AR7" s="113"/>
      <c r="AS7" s="113"/>
      <c r="AT7" s="113"/>
      <c r="AU7" s="113"/>
      <c r="AV7" s="113"/>
      <c r="AW7" s="113"/>
      <c r="AX7" s="113"/>
      <c r="AY7" s="114"/>
      <c r="AZ7" s="113"/>
      <c r="BA7" s="113"/>
      <c r="BB7" s="113"/>
      <c r="BC7" s="113"/>
      <c r="BD7" s="115"/>
      <c r="BE7" s="113"/>
      <c r="BF7" s="113"/>
      <c r="BG7" s="113"/>
      <c r="BH7" s="113"/>
      <c r="BI7" s="113"/>
      <c r="BJ7" s="113"/>
      <c r="BK7" s="112">
        <v>54741495</v>
      </c>
      <c r="BL7" s="113"/>
      <c r="BM7" s="113"/>
      <c r="BN7" s="113"/>
      <c r="BO7" s="113"/>
      <c r="BP7" s="113"/>
      <c r="BQ7" s="113"/>
      <c r="BR7" s="113"/>
      <c r="BS7" s="114"/>
      <c r="BT7" s="113"/>
      <c r="BU7" s="113"/>
      <c r="BV7" s="113"/>
      <c r="BW7" s="113"/>
      <c r="BX7" s="115"/>
      <c r="BY7" s="113"/>
      <c r="BZ7" s="113"/>
      <c r="CA7" s="113"/>
      <c r="CB7" s="113"/>
      <c r="CC7" s="113"/>
      <c r="CD7" s="113"/>
      <c r="CE7" s="112">
        <v>55932486</v>
      </c>
      <c r="CF7" s="113"/>
      <c r="CG7" s="113"/>
      <c r="CH7" s="113"/>
      <c r="CI7" s="113"/>
      <c r="CJ7" s="113"/>
      <c r="CK7" s="113"/>
      <c r="CL7" s="113"/>
      <c r="CM7" s="114"/>
      <c r="CN7" s="113"/>
      <c r="CO7" s="113"/>
      <c r="CP7" s="113"/>
      <c r="CQ7" s="113"/>
      <c r="CR7" s="115"/>
      <c r="CS7" s="113"/>
      <c r="CT7" s="113"/>
      <c r="CU7" s="113"/>
      <c r="CV7" s="113"/>
      <c r="CW7" s="113"/>
      <c r="CX7" s="113"/>
      <c r="CY7" s="112">
        <v>58914134</v>
      </c>
      <c r="CZ7" s="113"/>
      <c r="DA7" s="113"/>
      <c r="DB7" s="113"/>
      <c r="DC7" s="113"/>
      <c r="DD7" s="113"/>
      <c r="DE7" s="113"/>
      <c r="DF7" s="113"/>
      <c r="DG7" s="114"/>
      <c r="DH7" s="113"/>
      <c r="DI7" s="113"/>
      <c r="DJ7" s="113"/>
      <c r="DK7" s="113"/>
      <c r="DL7" s="115"/>
      <c r="DM7" s="113"/>
      <c r="DN7" s="113"/>
      <c r="DO7" s="113"/>
      <c r="DP7" s="113"/>
      <c r="DQ7" s="113"/>
      <c r="DR7" s="113"/>
      <c r="DS7" s="112">
        <v>58459996</v>
      </c>
      <c r="DT7" s="113"/>
      <c r="DU7" s="113"/>
      <c r="DV7" s="113"/>
      <c r="DW7" s="113"/>
      <c r="DX7" s="113"/>
      <c r="DY7" s="113"/>
      <c r="DZ7" s="113"/>
      <c r="EA7" s="114"/>
      <c r="EB7" s="113"/>
      <c r="EC7" s="113"/>
      <c r="ED7" s="113"/>
      <c r="EE7" s="113"/>
      <c r="EF7" s="115"/>
      <c r="EG7" s="113"/>
      <c r="EH7" s="113"/>
      <c r="EI7" s="113"/>
      <c r="EJ7" s="113"/>
      <c r="EK7" s="113"/>
      <c r="EL7" s="113"/>
      <c r="EM7" s="112">
        <v>53229823</v>
      </c>
      <c r="EN7" s="113"/>
      <c r="EO7" s="113"/>
      <c r="EP7" s="113"/>
      <c r="EQ7" s="113"/>
      <c r="ER7" s="113"/>
      <c r="ES7" s="113"/>
      <c r="ET7" s="113"/>
      <c r="EU7" s="114"/>
      <c r="EV7" s="113"/>
      <c r="EW7" s="113"/>
      <c r="EX7" s="113"/>
      <c r="EY7" s="113"/>
      <c r="EZ7" s="115"/>
      <c r="FA7" s="113"/>
      <c r="FB7" s="113"/>
      <c r="FC7" s="113"/>
      <c r="FD7" s="113"/>
      <c r="FE7" s="113"/>
      <c r="FF7" s="113"/>
      <c r="FG7" s="112">
        <v>56007830</v>
      </c>
      <c r="FH7" s="113"/>
      <c r="FI7" s="113"/>
      <c r="FJ7" s="113"/>
      <c r="FK7" s="113"/>
      <c r="FL7" s="113"/>
      <c r="FM7" s="113"/>
      <c r="FN7" s="113"/>
      <c r="FO7" s="114"/>
      <c r="FP7" s="113"/>
      <c r="FQ7" s="113"/>
      <c r="FR7" s="113"/>
      <c r="FS7" s="113"/>
      <c r="FT7" s="115"/>
      <c r="FU7" s="113"/>
      <c r="FV7" s="113"/>
      <c r="FW7" s="113"/>
      <c r="FX7" s="113"/>
      <c r="FY7" s="113"/>
      <c r="FZ7" s="113"/>
      <c r="GA7" s="189">
        <v>50072352</v>
      </c>
      <c r="GB7" s="113"/>
      <c r="GC7" s="113"/>
      <c r="GD7" s="113"/>
      <c r="GE7" s="113"/>
      <c r="GF7" s="113"/>
      <c r="GG7" s="113"/>
      <c r="GH7" s="113"/>
      <c r="GI7" s="189">
        <v>50363771</v>
      </c>
      <c r="GJ7" s="198"/>
      <c r="GK7" s="190"/>
      <c r="GL7" s="190"/>
      <c r="GM7" s="198"/>
      <c r="GN7" s="192"/>
      <c r="GO7" s="189">
        <v>50072352</v>
      </c>
      <c r="GP7" s="198"/>
      <c r="GQ7" s="198"/>
      <c r="GR7" s="190"/>
      <c r="GS7" s="198"/>
      <c r="GT7" s="190"/>
      <c r="GU7" s="112"/>
      <c r="GV7" s="113"/>
      <c r="GW7" s="113"/>
      <c r="GX7" s="113"/>
      <c r="GY7" s="113"/>
      <c r="GZ7" s="113"/>
      <c r="HA7" s="113"/>
      <c r="HB7" s="113"/>
      <c r="HC7" s="114"/>
      <c r="HD7" s="113"/>
      <c r="HE7" s="113"/>
      <c r="HF7" s="113"/>
      <c r="HG7" s="113"/>
      <c r="HH7" s="115"/>
      <c r="HI7" s="113"/>
      <c r="HJ7" s="113"/>
      <c r="HK7" s="113"/>
      <c r="HL7" s="113"/>
      <c r="HM7" s="113"/>
      <c r="HN7" s="113"/>
      <c r="HO7" s="112"/>
      <c r="HP7" s="113"/>
      <c r="HQ7" s="113"/>
      <c r="HR7" s="113"/>
      <c r="HS7" s="113"/>
      <c r="HT7" s="113"/>
      <c r="HU7" s="113"/>
      <c r="HV7" s="113"/>
      <c r="HW7" s="114"/>
      <c r="HX7" s="113"/>
      <c r="HY7" s="113"/>
      <c r="HZ7" s="113"/>
      <c r="IA7" s="113"/>
      <c r="IB7" s="115"/>
      <c r="IC7" s="113"/>
      <c r="ID7" s="113"/>
      <c r="IE7" s="113"/>
      <c r="IF7" s="113"/>
      <c r="IG7" s="113"/>
      <c r="IH7" s="113"/>
      <c r="II7" s="112"/>
      <c r="IJ7" s="113"/>
      <c r="IK7" s="113"/>
      <c r="IL7" s="113"/>
      <c r="IM7" s="113"/>
      <c r="IN7" s="113"/>
      <c r="IO7" s="113"/>
      <c r="IP7" s="113"/>
      <c r="IQ7" s="114"/>
      <c r="IR7" s="113"/>
      <c r="IS7" s="113"/>
      <c r="IT7" s="113"/>
      <c r="IU7" s="113"/>
      <c r="IV7" s="115"/>
      <c r="IW7" s="113"/>
      <c r="IX7" s="113"/>
      <c r="IY7" s="113"/>
      <c r="IZ7" s="113"/>
      <c r="JA7" s="113"/>
      <c r="JB7" s="113"/>
    </row>
    <row r="8" spans="1:262" s="125" customFormat="1" ht="13.5" customHeight="1">
      <c r="A8" s="117" t="s">
        <v>61</v>
      </c>
      <c r="B8" s="118"/>
      <c r="C8" s="164"/>
      <c r="D8" s="120"/>
      <c r="E8" s="120"/>
      <c r="F8" s="120"/>
      <c r="G8" s="120"/>
      <c r="H8" s="120"/>
      <c r="I8" s="120"/>
      <c r="J8" s="120"/>
      <c r="K8" s="121"/>
      <c r="L8" s="120"/>
      <c r="M8" s="120"/>
      <c r="N8" s="120"/>
      <c r="O8" s="120"/>
      <c r="P8" s="122"/>
      <c r="Q8" s="120"/>
      <c r="R8" s="120"/>
      <c r="S8" s="120"/>
      <c r="T8" s="120"/>
      <c r="U8" s="120"/>
      <c r="V8" s="120"/>
      <c r="W8" s="163">
        <f>W7/W5</f>
        <v>0.94445298934482791</v>
      </c>
      <c r="X8" s="120"/>
      <c r="Y8" s="120"/>
      <c r="Z8" s="120"/>
      <c r="AA8" s="120"/>
      <c r="AB8" s="120"/>
      <c r="AC8" s="120"/>
      <c r="AD8" s="120"/>
      <c r="AE8" s="121"/>
      <c r="AF8" s="120"/>
      <c r="AG8" s="120"/>
      <c r="AH8" s="120"/>
      <c r="AI8" s="120"/>
      <c r="AJ8" s="122"/>
      <c r="AK8" s="120"/>
      <c r="AL8" s="120"/>
      <c r="AM8" s="120"/>
      <c r="AN8" s="120"/>
      <c r="AO8" s="120"/>
      <c r="AP8" s="120"/>
      <c r="AQ8" s="124">
        <f>AQ7/AQ5</f>
        <v>0.95996331494504106</v>
      </c>
      <c r="AR8" s="120"/>
      <c r="AS8" s="120"/>
      <c r="AT8" s="120"/>
      <c r="AU8" s="120"/>
      <c r="AV8" s="120"/>
      <c r="AW8" s="120"/>
      <c r="AX8" s="120"/>
      <c r="AY8" s="121"/>
      <c r="AZ8" s="120"/>
      <c r="BA8" s="120"/>
      <c r="BB8" s="120"/>
      <c r="BC8" s="120"/>
      <c r="BD8" s="122"/>
      <c r="BE8" s="120"/>
      <c r="BF8" s="120"/>
      <c r="BG8" s="120"/>
      <c r="BH8" s="120"/>
      <c r="BI8" s="120"/>
      <c r="BJ8" s="120"/>
      <c r="BK8" s="124">
        <f>BK7/BK5</f>
        <v>0.95772037214870565</v>
      </c>
      <c r="BL8" s="120"/>
      <c r="BM8" s="120"/>
      <c r="BN8" s="120"/>
      <c r="BO8" s="120"/>
      <c r="BP8" s="120"/>
      <c r="BQ8" s="120"/>
      <c r="BR8" s="120"/>
      <c r="BS8" s="121"/>
      <c r="BT8" s="120"/>
      <c r="BU8" s="120"/>
      <c r="BV8" s="120"/>
      <c r="BW8" s="120"/>
      <c r="BX8" s="122"/>
      <c r="BY8" s="120"/>
      <c r="BZ8" s="120"/>
      <c r="CA8" s="120"/>
      <c r="CB8" s="120"/>
      <c r="CC8" s="120"/>
      <c r="CD8" s="120"/>
      <c r="CE8" s="119">
        <v>0.96399999999999997</v>
      </c>
      <c r="CF8" s="120"/>
      <c r="CG8" s="120"/>
      <c r="CH8" s="120"/>
      <c r="CI8" s="120"/>
      <c r="CJ8" s="120"/>
      <c r="CK8" s="120"/>
      <c r="CL8" s="120"/>
      <c r="CM8" s="121"/>
      <c r="CN8" s="120"/>
      <c r="CO8" s="120"/>
      <c r="CP8" s="120"/>
      <c r="CQ8" s="120"/>
      <c r="CR8" s="122"/>
      <c r="CS8" s="120"/>
      <c r="CT8" s="120"/>
      <c r="CU8" s="120"/>
      <c r="CV8" s="120"/>
      <c r="CW8" s="120"/>
      <c r="CX8" s="120"/>
      <c r="CY8" s="119">
        <v>0.96899999999999997</v>
      </c>
      <c r="CZ8" s="120"/>
      <c r="DA8" s="120"/>
      <c r="DB8" s="120"/>
      <c r="DC8" s="120"/>
      <c r="DD8" s="120"/>
      <c r="DE8" s="120"/>
      <c r="DF8" s="120"/>
      <c r="DG8" s="121"/>
      <c r="DH8" s="120"/>
      <c r="DI8" s="120"/>
      <c r="DJ8" s="120"/>
      <c r="DK8" s="120"/>
      <c r="DL8" s="122"/>
      <c r="DM8" s="120"/>
      <c r="DN8" s="120"/>
      <c r="DO8" s="120"/>
      <c r="DP8" s="120"/>
      <c r="DQ8" s="120"/>
      <c r="DR8" s="120"/>
      <c r="DS8" s="119">
        <v>0.97</v>
      </c>
      <c r="DT8" s="120"/>
      <c r="DU8" s="120"/>
      <c r="DV8" s="120"/>
      <c r="DW8" s="120"/>
      <c r="DX8" s="120"/>
      <c r="DY8" s="120"/>
      <c r="DZ8" s="120"/>
      <c r="EA8" s="121"/>
      <c r="EB8" s="120"/>
      <c r="EC8" s="120"/>
      <c r="ED8" s="120"/>
      <c r="EE8" s="120"/>
      <c r="EF8" s="122"/>
      <c r="EG8" s="120"/>
      <c r="EH8" s="120"/>
      <c r="EI8" s="120"/>
      <c r="EJ8" s="120"/>
      <c r="EK8" s="120"/>
      <c r="EL8" s="120"/>
      <c r="EM8" s="119">
        <v>0.97099999999999997</v>
      </c>
      <c r="EN8" s="120"/>
      <c r="EO8" s="120"/>
      <c r="EP8" s="120"/>
      <c r="EQ8" s="120"/>
      <c r="ER8" s="120"/>
      <c r="ES8" s="120"/>
      <c r="ET8" s="120"/>
      <c r="EU8" s="121"/>
      <c r="EV8" s="120"/>
      <c r="EW8" s="120"/>
      <c r="EX8" s="120"/>
      <c r="EY8" s="120"/>
      <c r="EZ8" s="122"/>
      <c r="FA8" s="120"/>
      <c r="FB8" s="120"/>
      <c r="FC8" s="120"/>
      <c r="FD8" s="120"/>
      <c r="FE8" s="120"/>
      <c r="FF8" s="120"/>
      <c r="FG8" s="119">
        <f>FG7/FG5</f>
        <v>0.9642720189871673</v>
      </c>
      <c r="FH8" s="120"/>
      <c r="FI8" s="120"/>
      <c r="FJ8" s="120"/>
      <c r="FK8" s="120"/>
      <c r="FL8" s="120"/>
      <c r="FM8" s="120"/>
      <c r="FN8" s="120"/>
      <c r="FO8" s="121"/>
      <c r="FP8" s="120"/>
      <c r="FQ8" s="120"/>
      <c r="FR8" s="120"/>
      <c r="FS8" s="120"/>
      <c r="FT8" s="122"/>
      <c r="FU8" s="120"/>
      <c r="FV8" s="120"/>
      <c r="FW8" s="120"/>
      <c r="FX8" s="120"/>
      <c r="FY8" s="120"/>
      <c r="FZ8" s="120"/>
      <c r="GA8" s="197">
        <f>GA7/GA5</f>
        <v>0.96914172779421137</v>
      </c>
      <c r="GB8" s="120"/>
      <c r="GC8" s="120"/>
      <c r="GD8" s="120"/>
      <c r="GE8" s="120"/>
      <c r="GF8" s="120"/>
      <c r="GG8" s="120"/>
      <c r="GH8" s="120"/>
      <c r="GI8" s="197">
        <f>GI7/GI5</f>
        <v>0.974683523481089</v>
      </c>
      <c r="GJ8" s="198"/>
      <c r="GK8" s="198"/>
      <c r="GL8" s="198"/>
      <c r="GM8" s="198"/>
      <c r="GN8" s="200"/>
      <c r="GO8" s="197">
        <f>GO7/GO5</f>
        <v>0.96914172779421137</v>
      </c>
      <c r="GP8" s="198"/>
      <c r="GQ8" s="198"/>
      <c r="GR8" s="198"/>
      <c r="GS8" s="198"/>
      <c r="GT8" s="198"/>
      <c r="GU8" s="119"/>
      <c r="GV8" s="120"/>
      <c r="GW8" s="120"/>
      <c r="GX8" s="120"/>
      <c r="GY8" s="120"/>
      <c r="GZ8" s="120"/>
      <c r="HA8" s="120"/>
      <c r="HB8" s="120"/>
      <c r="HC8" s="121"/>
      <c r="HD8" s="120"/>
      <c r="HE8" s="120"/>
      <c r="HF8" s="120"/>
      <c r="HG8" s="120"/>
      <c r="HH8" s="122"/>
      <c r="HI8" s="120"/>
      <c r="HJ8" s="120"/>
      <c r="HK8" s="120"/>
      <c r="HL8" s="120"/>
      <c r="HM8" s="120"/>
      <c r="HN8" s="120"/>
      <c r="HO8" s="119"/>
      <c r="HP8" s="120"/>
      <c r="HQ8" s="120"/>
      <c r="HR8" s="120"/>
      <c r="HS8" s="120"/>
      <c r="HT8" s="120"/>
      <c r="HU8" s="120"/>
      <c r="HV8" s="120"/>
      <c r="HW8" s="121"/>
      <c r="HX8" s="120"/>
      <c r="HY8" s="120"/>
      <c r="HZ8" s="120"/>
      <c r="IA8" s="120"/>
      <c r="IB8" s="122"/>
      <c r="IC8" s="120"/>
      <c r="ID8" s="120"/>
      <c r="IE8" s="120"/>
      <c r="IF8" s="120"/>
      <c r="IG8" s="120"/>
      <c r="IH8" s="120"/>
      <c r="II8" s="119"/>
      <c r="IJ8" s="120"/>
      <c r="IK8" s="120"/>
      <c r="IL8" s="120"/>
      <c r="IM8" s="120"/>
      <c r="IN8" s="120"/>
      <c r="IO8" s="120"/>
      <c r="IP8" s="120"/>
      <c r="IQ8" s="121"/>
      <c r="IR8" s="120"/>
      <c r="IS8" s="120"/>
      <c r="IT8" s="120"/>
      <c r="IU8" s="120"/>
      <c r="IV8" s="122"/>
      <c r="IW8" s="120"/>
      <c r="IX8" s="120"/>
      <c r="IY8" s="120"/>
      <c r="IZ8" s="120"/>
      <c r="JA8" s="120"/>
      <c r="JB8" s="120"/>
    </row>
    <row r="9" spans="1:262" ht="13.5" customHeight="1">
      <c r="A9" s="104" t="s">
        <v>11</v>
      </c>
      <c r="B9" s="104"/>
      <c r="C9" s="126"/>
      <c r="D9" s="106"/>
      <c r="E9" s="106"/>
      <c r="F9" s="106"/>
      <c r="G9" s="106"/>
      <c r="H9" s="106"/>
      <c r="I9" s="106"/>
      <c r="J9" s="106"/>
      <c r="K9" s="107"/>
      <c r="L9" s="106"/>
      <c r="M9" s="106"/>
      <c r="N9" s="106"/>
      <c r="O9" s="106"/>
      <c r="P9" s="108"/>
      <c r="Q9" s="106"/>
      <c r="R9" s="106"/>
      <c r="S9" s="106"/>
      <c r="T9" s="106"/>
      <c r="U9" s="106"/>
      <c r="V9" s="106"/>
      <c r="W9" s="126"/>
      <c r="X9" s="106"/>
      <c r="Y9" s="106" t="s">
        <v>393</v>
      </c>
      <c r="Z9" s="106"/>
      <c r="AA9" s="106"/>
      <c r="AB9" s="106"/>
      <c r="AC9" s="106"/>
      <c r="AD9" s="106"/>
      <c r="AE9" s="107" t="s">
        <v>392</v>
      </c>
      <c r="AF9" s="106"/>
      <c r="AG9" s="106"/>
      <c r="AH9" s="106"/>
      <c r="AI9" s="106"/>
      <c r="AJ9" s="108"/>
      <c r="AK9" s="106" t="s">
        <v>391</v>
      </c>
      <c r="AL9" s="106"/>
      <c r="AM9" s="106"/>
      <c r="AN9" s="106"/>
      <c r="AO9" s="106"/>
      <c r="AP9" s="106"/>
      <c r="AQ9" s="126"/>
      <c r="AR9" s="106"/>
      <c r="AS9" s="106" t="s">
        <v>393</v>
      </c>
      <c r="AT9" s="106"/>
      <c r="AU9" s="106"/>
      <c r="AV9" s="106"/>
      <c r="AW9" s="106"/>
      <c r="AX9" s="106"/>
      <c r="AY9" s="107" t="s">
        <v>392</v>
      </c>
      <c r="AZ9" s="106"/>
      <c r="BA9" s="106"/>
      <c r="BB9" s="106"/>
      <c r="BC9" s="106"/>
      <c r="BD9" s="108"/>
      <c r="BE9" s="106" t="s">
        <v>391</v>
      </c>
      <c r="BF9" s="106"/>
      <c r="BG9" s="106"/>
      <c r="BH9" s="106"/>
      <c r="BI9" s="106"/>
      <c r="BJ9" s="106"/>
      <c r="BK9" s="126"/>
      <c r="BL9" s="106"/>
      <c r="BM9" s="106" t="s">
        <v>393</v>
      </c>
      <c r="BN9" s="106"/>
      <c r="BO9" s="106"/>
      <c r="BP9" s="106"/>
      <c r="BQ9" s="106"/>
      <c r="BR9" s="106"/>
      <c r="BS9" s="107" t="s">
        <v>392</v>
      </c>
      <c r="BT9" s="106"/>
      <c r="BU9" s="106"/>
      <c r="BV9" s="106"/>
      <c r="BW9" s="106"/>
      <c r="BX9" s="108"/>
      <c r="BY9" s="106" t="s">
        <v>391</v>
      </c>
      <c r="BZ9" s="106"/>
      <c r="CA9" s="106"/>
      <c r="CB9" s="106"/>
      <c r="CC9" s="106"/>
      <c r="CD9" s="106"/>
      <c r="CE9" s="126"/>
      <c r="CF9" s="106"/>
      <c r="CG9" s="106" t="s">
        <v>393</v>
      </c>
      <c r="CH9" s="106"/>
      <c r="CI9" s="106"/>
      <c r="CJ9" s="106"/>
      <c r="CK9" s="106"/>
      <c r="CL9" s="106"/>
      <c r="CM9" s="107" t="s">
        <v>392</v>
      </c>
      <c r="CN9" s="106"/>
      <c r="CO9" s="106"/>
      <c r="CP9" s="106"/>
      <c r="CQ9" s="106"/>
      <c r="CR9" s="108"/>
      <c r="CS9" s="106" t="s">
        <v>391</v>
      </c>
      <c r="CT9" s="106"/>
      <c r="CU9" s="106"/>
      <c r="CV9" s="106"/>
      <c r="CW9" s="106"/>
      <c r="CX9" s="106"/>
      <c r="CY9" s="126"/>
      <c r="CZ9" s="106"/>
      <c r="DA9" s="106" t="s">
        <v>393</v>
      </c>
      <c r="DB9" s="106"/>
      <c r="DC9" s="106"/>
      <c r="DD9" s="106"/>
      <c r="DE9" s="106"/>
      <c r="DF9" s="106"/>
      <c r="DG9" s="107" t="s">
        <v>392</v>
      </c>
      <c r="DH9" s="106"/>
      <c r="DI9" s="106"/>
      <c r="DJ9" s="106"/>
      <c r="DK9" s="106"/>
      <c r="DL9" s="108"/>
      <c r="DM9" s="106" t="s">
        <v>391</v>
      </c>
      <c r="DN9" s="106"/>
      <c r="DO9" s="106"/>
      <c r="DP9" s="106"/>
      <c r="DQ9" s="106"/>
      <c r="DR9" s="106"/>
      <c r="DS9" s="126"/>
      <c r="DT9" s="106"/>
      <c r="DU9" s="106" t="s">
        <v>393</v>
      </c>
      <c r="DV9" s="106"/>
      <c r="DW9" s="106"/>
      <c r="DX9" s="106"/>
      <c r="DY9" s="106"/>
      <c r="DZ9" s="106"/>
      <c r="EA9" s="107" t="s">
        <v>392</v>
      </c>
      <c r="EB9" s="106"/>
      <c r="EC9" s="106"/>
      <c r="ED9" s="106"/>
      <c r="EE9" s="106"/>
      <c r="EF9" s="108"/>
      <c r="EG9" s="106" t="s">
        <v>391</v>
      </c>
      <c r="EH9" s="106"/>
      <c r="EI9" s="106"/>
      <c r="EJ9" s="106"/>
      <c r="EK9" s="106"/>
      <c r="EL9" s="106"/>
      <c r="EM9" s="126"/>
      <c r="EN9" s="106" t="s">
        <v>393</v>
      </c>
      <c r="EO9" s="106"/>
      <c r="EP9" s="106"/>
      <c r="EQ9" s="106"/>
      <c r="ER9" s="106"/>
      <c r="ES9" s="106"/>
      <c r="ET9" s="120"/>
      <c r="EU9" s="107" t="s">
        <v>392</v>
      </c>
      <c r="EV9" s="106"/>
      <c r="EW9" s="106"/>
      <c r="EX9" s="106"/>
      <c r="EY9" s="108"/>
      <c r="EZ9" s="113"/>
      <c r="FA9" s="106" t="s">
        <v>391</v>
      </c>
      <c r="FB9" s="106"/>
      <c r="FC9" s="106"/>
      <c r="FD9" s="106"/>
      <c r="FE9" s="106"/>
      <c r="FF9" s="106"/>
      <c r="FG9" s="126"/>
      <c r="FH9" s="106" t="s">
        <v>393</v>
      </c>
      <c r="FI9" s="106"/>
      <c r="FJ9" s="106"/>
      <c r="FK9" s="106"/>
      <c r="FL9" s="106"/>
      <c r="FM9" s="106"/>
      <c r="FN9" s="106"/>
      <c r="FO9" s="107" t="s">
        <v>1899</v>
      </c>
      <c r="FP9" s="106"/>
      <c r="FQ9" s="106"/>
      <c r="FR9" s="106"/>
      <c r="FS9" s="106"/>
      <c r="FT9" s="108"/>
      <c r="FU9" s="106" t="s">
        <v>391</v>
      </c>
      <c r="FV9" s="106"/>
      <c r="FW9" s="106"/>
      <c r="FX9" s="106"/>
      <c r="FY9" s="106"/>
      <c r="FZ9" s="106"/>
      <c r="GA9" s="126"/>
      <c r="GB9" s="106"/>
      <c r="GC9" s="106"/>
      <c r="GD9" s="106"/>
      <c r="GE9" s="106"/>
      <c r="GF9" s="106"/>
      <c r="GG9" s="106"/>
      <c r="GH9" s="106"/>
      <c r="GI9" s="207" t="s">
        <v>2048</v>
      </c>
      <c r="GJ9" s="198"/>
      <c r="GK9" s="182"/>
      <c r="GL9" s="182"/>
      <c r="GM9" s="198"/>
      <c r="GN9" s="184"/>
      <c r="GO9" s="207" t="s">
        <v>391</v>
      </c>
      <c r="GP9" s="198"/>
      <c r="GQ9" s="198"/>
      <c r="GR9" s="182"/>
      <c r="GS9" s="198"/>
      <c r="GT9" s="182"/>
      <c r="GU9" s="126"/>
      <c r="GV9" s="106"/>
      <c r="GW9" s="106"/>
      <c r="GX9" s="106"/>
      <c r="GY9" s="106"/>
      <c r="GZ9" s="106"/>
      <c r="HA9" s="106"/>
      <c r="HB9" s="106"/>
      <c r="HC9" s="107"/>
      <c r="HD9" s="106"/>
      <c r="HE9" s="106"/>
      <c r="HF9" s="106"/>
      <c r="HG9" s="106"/>
      <c r="HH9" s="108"/>
      <c r="HI9" s="106"/>
      <c r="HJ9" s="106"/>
      <c r="HK9" s="106"/>
      <c r="HL9" s="106"/>
      <c r="HM9" s="106"/>
      <c r="HN9" s="106"/>
      <c r="HO9" s="126"/>
      <c r="HP9" s="106"/>
      <c r="HQ9" s="106"/>
      <c r="HR9" s="106"/>
      <c r="HS9" s="106"/>
      <c r="HT9" s="106"/>
      <c r="HU9" s="106"/>
      <c r="HV9" s="106"/>
      <c r="HW9" s="107"/>
      <c r="HX9" s="106"/>
      <c r="HY9" s="106"/>
      <c r="HZ9" s="106"/>
      <c r="IA9" s="106"/>
      <c r="IB9" s="108"/>
      <c r="IC9" s="106"/>
      <c r="ID9" s="106"/>
      <c r="IE9" s="106"/>
      <c r="IF9" s="106"/>
      <c r="IG9" s="106"/>
      <c r="IH9" s="106"/>
      <c r="II9" s="126"/>
      <c r="IJ9" s="106"/>
      <c r="IK9" s="106"/>
      <c r="IL9" s="106"/>
      <c r="IM9" s="106"/>
      <c r="IN9" s="106"/>
      <c r="IO9" s="106"/>
      <c r="IP9" s="106"/>
      <c r="IQ9" s="107"/>
      <c r="IR9" s="106"/>
      <c r="IS9" s="106"/>
      <c r="IT9" s="106"/>
      <c r="IU9" s="106"/>
      <c r="IV9" s="108"/>
      <c r="IW9" s="106"/>
      <c r="IX9" s="106"/>
      <c r="IY9" s="106"/>
      <c r="IZ9" s="106"/>
      <c r="JA9" s="106"/>
      <c r="JB9" s="106"/>
    </row>
    <row r="10" spans="1:262" ht="31.5" customHeight="1">
      <c r="A10" s="127" t="s">
        <v>131</v>
      </c>
      <c r="B10" s="127" t="s">
        <v>32</v>
      </c>
      <c r="C10" s="127"/>
      <c r="D10" s="127"/>
      <c r="E10" s="127"/>
      <c r="F10" s="127"/>
      <c r="G10" s="127"/>
      <c r="H10" s="127"/>
      <c r="I10" s="127"/>
      <c r="J10" s="127"/>
      <c r="K10" s="129"/>
      <c r="L10" s="130"/>
      <c r="M10" s="130"/>
      <c r="N10" s="130"/>
      <c r="O10" s="130"/>
      <c r="P10" s="131"/>
      <c r="Q10" s="132"/>
      <c r="R10" s="132"/>
      <c r="S10" s="132"/>
      <c r="T10" s="132"/>
      <c r="U10" s="132"/>
      <c r="V10" s="132"/>
      <c r="W10" s="128" t="s">
        <v>31</v>
      </c>
      <c r="X10" s="127" t="s">
        <v>30</v>
      </c>
      <c r="Y10" s="127" t="s">
        <v>25</v>
      </c>
      <c r="Z10" s="127" t="s">
        <v>26</v>
      </c>
      <c r="AA10" s="127" t="s">
        <v>27</v>
      </c>
      <c r="AB10" s="127" t="s">
        <v>28</v>
      </c>
      <c r="AC10" s="127" t="s">
        <v>29</v>
      </c>
      <c r="AD10" s="127" t="s">
        <v>27</v>
      </c>
      <c r="AE10" s="129" t="s">
        <v>101</v>
      </c>
      <c r="AF10" s="130" t="s">
        <v>57</v>
      </c>
      <c r="AG10" s="130" t="s">
        <v>102</v>
      </c>
      <c r="AH10" s="130" t="s">
        <v>103</v>
      </c>
      <c r="AI10" s="130" t="s">
        <v>104</v>
      </c>
      <c r="AJ10" s="131" t="s">
        <v>105</v>
      </c>
      <c r="AK10" s="132" t="s">
        <v>106</v>
      </c>
      <c r="AL10" s="132" t="s">
        <v>58</v>
      </c>
      <c r="AM10" s="132" t="s">
        <v>107</v>
      </c>
      <c r="AN10" s="132" t="s">
        <v>108</v>
      </c>
      <c r="AO10" s="132" t="s">
        <v>109</v>
      </c>
      <c r="AP10" s="132" t="s">
        <v>132</v>
      </c>
      <c r="AQ10" s="128" t="s">
        <v>31</v>
      </c>
      <c r="AR10" s="127" t="s">
        <v>30</v>
      </c>
      <c r="AS10" s="127" t="s">
        <v>25</v>
      </c>
      <c r="AT10" s="127" t="s">
        <v>26</v>
      </c>
      <c r="AU10" s="127" t="s">
        <v>27</v>
      </c>
      <c r="AV10" s="127" t="s">
        <v>28</v>
      </c>
      <c r="AW10" s="127" t="s">
        <v>29</v>
      </c>
      <c r="AX10" s="127" t="s">
        <v>27</v>
      </c>
      <c r="AY10" s="129" t="s">
        <v>101</v>
      </c>
      <c r="AZ10" s="130" t="s">
        <v>57</v>
      </c>
      <c r="BA10" s="130" t="s">
        <v>102</v>
      </c>
      <c r="BB10" s="130" t="s">
        <v>103</v>
      </c>
      <c r="BC10" s="130" t="s">
        <v>104</v>
      </c>
      <c r="BD10" s="131" t="s">
        <v>105</v>
      </c>
      <c r="BE10" s="132" t="s">
        <v>106</v>
      </c>
      <c r="BF10" s="132" t="s">
        <v>58</v>
      </c>
      <c r="BG10" s="132" t="s">
        <v>107</v>
      </c>
      <c r="BH10" s="132" t="s">
        <v>108</v>
      </c>
      <c r="BI10" s="132" t="s">
        <v>109</v>
      </c>
      <c r="BJ10" s="132" t="s">
        <v>132</v>
      </c>
      <c r="BK10" s="128" t="s">
        <v>31</v>
      </c>
      <c r="BL10" s="127" t="s">
        <v>30</v>
      </c>
      <c r="BM10" s="127" t="s">
        <v>25</v>
      </c>
      <c r="BN10" s="127" t="s">
        <v>26</v>
      </c>
      <c r="BO10" s="127" t="s">
        <v>27</v>
      </c>
      <c r="BP10" s="127" t="s">
        <v>28</v>
      </c>
      <c r="BQ10" s="127" t="s">
        <v>29</v>
      </c>
      <c r="BR10" s="127" t="s">
        <v>27</v>
      </c>
      <c r="BS10" s="129" t="s">
        <v>101</v>
      </c>
      <c r="BT10" s="130" t="s">
        <v>57</v>
      </c>
      <c r="BU10" s="130" t="s">
        <v>102</v>
      </c>
      <c r="BV10" s="130" t="s">
        <v>103</v>
      </c>
      <c r="BW10" s="130" t="s">
        <v>104</v>
      </c>
      <c r="BX10" s="131" t="s">
        <v>105</v>
      </c>
      <c r="BY10" s="132" t="s">
        <v>106</v>
      </c>
      <c r="BZ10" s="132" t="s">
        <v>58</v>
      </c>
      <c r="CA10" s="132" t="s">
        <v>107</v>
      </c>
      <c r="CB10" s="132" t="s">
        <v>108</v>
      </c>
      <c r="CC10" s="132" t="s">
        <v>109</v>
      </c>
      <c r="CD10" s="132" t="s">
        <v>132</v>
      </c>
      <c r="CE10" s="128" t="s">
        <v>31</v>
      </c>
      <c r="CF10" s="127" t="s">
        <v>30</v>
      </c>
      <c r="CG10" s="127" t="s">
        <v>25</v>
      </c>
      <c r="CH10" s="127" t="s">
        <v>26</v>
      </c>
      <c r="CI10" s="127" t="s">
        <v>27</v>
      </c>
      <c r="CJ10" s="127" t="s">
        <v>28</v>
      </c>
      <c r="CK10" s="127" t="s">
        <v>29</v>
      </c>
      <c r="CL10" s="127" t="s">
        <v>27</v>
      </c>
      <c r="CM10" s="129" t="s">
        <v>101</v>
      </c>
      <c r="CN10" s="130" t="s">
        <v>57</v>
      </c>
      <c r="CO10" s="130" t="s">
        <v>102</v>
      </c>
      <c r="CP10" s="130" t="s">
        <v>103</v>
      </c>
      <c r="CQ10" s="130" t="s">
        <v>104</v>
      </c>
      <c r="CR10" s="131" t="s">
        <v>105</v>
      </c>
      <c r="CS10" s="132" t="s">
        <v>106</v>
      </c>
      <c r="CT10" s="132" t="s">
        <v>58</v>
      </c>
      <c r="CU10" s="132" t="s">
        <v>107</v>
      </c>
      <c r="CV10" s="132" t="s">
        <v>108</v>
      </c>
      <c r="CW10" s="132" t="s">
        <v>109</v>
      </c>
      <c r="CX10" s="132" t="s">
        <v>132</v>
      </c>
      <c r="CY10" s="128" t="s">
        <v>31</v>
      </c>
      <c r="CZ10" s="127" t="s">
        <v>30</v>
      </c>
      <c r="DA10" s="127" t="s">
        <v>25</v>
      </c>
      <c r="DB10" s="127" t="s">
        <v>26</v>
      </c>
      <c r="DC10" s="127" t="s">
        <v>27</v>
      </c>
      <c r="DD10" s="127" t="s">
        <v>28</v>
      </c>
      <c r="DE10" s="127" t="s">
        <v>29</v>
      </c>
      <c r="DF10" s="127" t="s">
        <v>27</v>
      </c>
      <c r="DG10" s="129" t="s">
        <v>101</v>
      </c>
      <c r="DH10" s="130" t="s">
        <v>57</v>
      </c>
      <c r="DI10" s="130" t="s">
        <v>102</v>
      </c>
      <c r="DJ10" s="130" t="s">
        <v>103</v>
      </c>
      <c r="DK10" s="130" t="s">
        <v>104</v>
      </c>
      <c r="DL10" s="131" t="s">
        <v>105</v>
      </c>
      <c r="DM10" s="132" t="s">
        <v>106</v>
      </c>
      <c r="DN10" s="132" t="s">
        <v>58</v>
      </c>
      <c r="DO10" s="132" t="s">
        <v>107</v>
      </c>
      <c r="DP10" s="132" t="s">
        <v>108</v>
      </c>
      <c r="DQ10" s="132" t="s">
        <v>109</v>
      </c>
      <c r="DR10" s="132" t="s">
        <v>132</v>
      </c>
      <c r="DS10" s="128" t="s">
        <v>31</v>
      </c>
      <c r="DT10" s="127" t="s">
        <v>30</v>
      </c>
      <c r="DU10" s="127" t="s">
        <v>25</v>
      </c>
      <c r="DV10" s="127" t="s">
        <v>26</v>
      </c>
      <c r="DW10" s="127" t="s">
        <v>27</v>
      </c>
      <c r="DX10" s="127" t="s">
        <v>28</v>
      </c>
      <c r="DY10" s="127" t="s">
        <v>29</v>
      </c>
      <c r="DZ10" s="127" t="s">
        <v>27</v>
      </c>
      <c r="EA10" s="129" t="s">
        <v>101</v>
      </c>
      <c r="EB10" s="130" t="s">
        <v>57</v>
      </c>
      <c r="EC10" s="130" t="s">
        <v>102</v>
      </c>
      <c r="ED10" s="130" t="s">
        <v>103</v>
      </c>
      <c r="EE10" s="130" t="s">
        <v>104</v>
      </c>
      <c r="EF10" s="131" t="s">
        <v>105</v>
      </c>
      <c r="EG10" s="132" t="s">
        <v>106</v>
      </c>
      <c r="EH10" s="132" t="s">
        <v>58</v>
      </c>
      <c r="EI10" s="132" t="s">
        <v>107</v>
      </c>
      <c r="EJ10" s="132" t="s">
        <v>108</v>
      </c>
      <c r="EK10" s="132" t="s">
        <v>109</v>
      </c>
      <c r="EL10" s="132" t="s">
        <v>132</v>
      </c>
      <c r="EM10" s="128" t="s">
        <v>31</v>
      </c>
      <c r="EN10" s="127" t="s">
        <v>30</v>
      </c>
      <c r="EO10" s="127" t="s">
        <v>25</v>
      </c>
      <c r="EP10" s="127" t="s">
        <v>26</v>
      </c>
      <c r="EQ10" s="127" t="s">
        <v>27</v>
      </c>
      <c r="ER10" s="127" t="s">
        <v>28</v>
      </c>
      <c r="ES10" s="127" t="s">
        <v>29</v>
      </c>
      <c r="ET10" s="127" t="s">
        <v>27</v>
      </c>
      <c r="EU10" s="129" t="s">
        <v>101</v>
      </c>
      <c r="EV10" s="130" t="s">
        <v>57</v>
      </c>
      <c r="EW10" s="130" t="s">
        <v>102</v>
      </c>
      <c r="EX10" s="130" t="s">
        <v>103</v>
      </c>
      <c r="EY10" s="130" t="s">
        <v>104</v>
      </c>
      <c r="EZ10" s="131" t="s">
        <v>105</v>
      </c>
      <c r="FA10" s="132" t="s">
        <v>106</v>
      </c>
      <c r="FB10" s="132" t="s">
        <v>58</v>
      </c>
      <c r="FC10" s="132" t="s">
        <v>107</v>
      </c>
      <c r="FD10" s="132" t="s">
        <v>108</v>
      </c>
      <c r="FE10" s="132" t="s">
        <v>109</v>
      </c>
      <c r="FF10" s="132" t="s">
        <v>132</v>
      </c>
      <c r="FG10" s="128" t="s">
        <v>31</v>
      </c>
      <c r="FH10" s="127" t="s">
        <v>30</v>
      </c>
      <c r="FI10" s="127" t="s">
        <v>25</v>
      </c>
      <c r="FJ10" s="127" t="s">
        <v>26</v>
      </c>
      <c r="FK10" s="127" t="s">
        <v>27</v>
      </c>
      <c r="FL10" s="127" t="s">
        <v>28</v>
      </c>
      <c r="FM10" s="127" t="s">
        <v>29</v>
      </c>
      <c r="FN10" s="127" t="s">
        <v>27</v>
      </c>
      <c r="FO10" s="129" t="s">
        <v>101</v>
      </c>
      <c r="FP10" s="130" t="s">
        <v>57</v>
      </c>
      <c r="FQ10" s="130" t="s">
        <v>102</v>
      </c>
      <c r="FR10" s="130" t="s">
        <v>103</v>
      </c>
      <c r="FS10" s="130" t="s">
        <v>104</v>
      </c>
      <c r="FT10" s="131" t="s">
        <v>105</v>
      </c>
      <c r="FU10" s="132" t="s">
        <v>106</v>
      </c>
      <c r="FV10" s="132" t="s">
        <v>58</v>
      </c>
      <c r="FW10" s="132" t="s">
        <v>107</v>
      </c>
      <c r="FX10" s="132" t="s">
        <v>108</v>
      </c>
      <c r="FY10" s="132" t="s">
        <v>109</v>
      </c>
      <c r="FZ10" s="132" t="s">
        <v>132</v>
      </c>
      <c r="GA10" s="128" t="s">
        <v>31</v>
      </c>
      <c r="GB10" s="127" t="s">
        <v>30</v>
      </c>
      <c r="GC10" s="127" t="s">
        <v>25</v>
      </c>
      <c r="GD10" s="127" t="s">
        <v>26</v>
      </c>
      <c r="GE10" s="127" t="s">
        <v>27</v>
      </c>
      <c r="GF10" s="127" t="s">
        <v>28</v>
      </c>
      <c r="GG10" s="127" t="s">
        <v>29</v>
      </c>
      <c r="GH10" s="127" t="s">
        <v>27</v>
      </c>
      <c r="GI10" s="211" t="s">
        <v>101</v>
      </c>
      <c r="GJ10" s="439" t="s">
        <v>57</v>
      </c>
      <c r="GK10" s="212" t="s">
        <v>102</v>
      </c>
      <c r="GL10" s="212" t="s">
        <v>103</v>
      </c>
      <c r="GM10" s="439" t="s">
        <v>104</v>
      </c>
      <c r="GN10" s="213" t="s">
        <v>105</v>
      </c>
      <c r="GO10" s="214" t="s">
        <v>106</v>
      </c>
      <c r="GP10" s="441" t="s">
        <v>58</v>
      </c>
      <c r="GQ10" s="441" t="s">
        <v>107</v>
      </c>
      <c r="GR10" s="214" t="s">
        <v>108</v>
      </c>
      <c r="GS10" s="441" t="s">
        <v>109</v>
      </c>
      <c r="GT10" s="214" t="s">
        <v>132</v>
      </c>
      <c r="GU10" s="128" t="s">
        <v>31</v>
      </c>
      <c r="GV10" s="127" t="s">
        <v>30</v>
      </c>
      <c r="GW10" s="127" t="s">
        <v>25</v>
      </c>
      <c r="GX10" s="127" t="s">
        <v>26</v>
      </c>
      <c r="GY10" s="127" t="s">
        <v>27</v>
      </c>
      <c r="GZ10" s="127" t="s">
        <v>28</v>
      </c>
      <c r="HA10" s="127" t="s">
        <v>29</v>
      </c>
      <c r="HB10" s="127" t="s">
        <v>27</v>
      </c>
      <c r="HC10" s="129" t="s">
        <v>101</v>
      </c>
      <c r="HD10" s="130" t="s">
        <v>57</v>
      </c>
      <c r="HE10" s="130" t="s">
        <v>102</v>
      </c>
      <c r="HF10" s="130" t="s">
        <v>103</v>
      </c>
      <c r="HG10" s="130" t="s">
        <v>104</v>
      </c>
      <c r="HH10" s="131" t="s">
        <v>105</v>
      </c>
      <c r="HI10" s="132" t="s">
        <v>106</v>
      </c>
      <c r="HJ10" s="132" t="s">
        <v>58</v>
      </c>
      <c r="HK10" s="132" t="s">
        <v>107</v>
      </c>
      <c r="HL10" s="132" t="s">
        <v>108</v>
      </c>
      <c r="HM10" s="132" t="s">
        <v>109</v>
      </c>
      <c r="HN10" s="132" t="s">
        <v>132</v>
      </c>
      <c r="HO10" s="128" t="s">
        <v>31</v>
      </c>
      <c r="HP10" s="127" t="s">
        <v>30</v>
      </c>
      <c r="HQ10" s="127" t="s">
        <v>25</v>
      </c>
      <c r="HR10" s="127" t="s">
        <v>26</v>
      </c>
      <c r="HS10" s="127" t="s">
        <v>27</v>
      </c>
      <c r="HT10" s="127" t="s">
        <v>28</v>
      </c>
      <c r="HU10" s="127" t="s">
        <v>29</v>
      </c>
      <c r="HV10" s="127" t="s">
        <v>27</v>
      </c>
      <c r="HW10" s="129" t="s">
        <v>101</v>
      </c>
      <c r="HX10" s="130" t="s">
        <v>57</v>
      </c>
      <c r="HY10" s="130" t="s">
        <v>102</v>
      </c>
      <c r="HZ10" s="130" t="s">
        <v>103</v>
      </c>
      <c r="IA10" s="130" t="s">
        <v>104</v>
      </c>
      <c r="IB10" s="131" t="s">
        <v>105</v>
      </c>
      <c r="IC10" s="132" t="s">
        <v>106</v>
      </c>
      <c r="ID10" s="132" t="s">
        <v>58</v>
      </c>
      <c r="IE10" s="132" t="s">
        <v>107</v>
      </c>
      <c r="IF10" s="132" t="s">
        <v>108</v>
      </c>
      <c r="IG10" s="132" t="s">
        <v>109</v>
      </c>
      <c r="IH10" s="132" t="s">
        <v>132</v>
      </c>
      <c r="II10" s="128" t="s">
        <v>31</v>
      </c>
      <c r="IJ10" s="127" t="s">
        <v>30</v>
      </c>
      <c r="IK10" s="127" t="s">
        <v>25</v>
      </c>
      <c r="IL10" s="127" t="s">
        <v>26</v>
      </c>
      <c r="IM10" s="127" t="s">
        <v>27</v>
      </c>
      <c r="IN10" s="127" t="s">
        <v>28</v>
      </c>
      <c r="IO10" s="127" t="s">
        <v>29</v>
      </c>
      <c r="IP10" s="127" t="s">
        <v>27</v>
      </c>
      <c r="IQ10" s="129" t="s">
        <v>101</v>
      </c>
      <c r="IR10" s="130" t="s">
        <v>57</v>
      </c>
      <c r="IS10" s="130" t="s">
        <v>102</v>
      </c>
      <c r="IT10" s="130" t="s">
        <v>103</v>
      </c>
      <c r="IU10" s="130" t="s">
        <v>104</v>
      </c>
      <c r="IV10" s="131" t="s">
        <v>105</v>
      </c>
      <c r="IW10" s="132" t="s">
        <v>106</v>
      </c>
      <c r="IX10" s="132" t="s">
        <v>58</v>
      </c>
      <c r="IY10" s="132" t="s">
        <v>107</v>
      </c>
      <c r="IZ10" s="132" t="s">
        <v>108</v>
      </c>
      <c r="JA10" s="132" t="s">
        <v>109</v>
      </c>
      <c r="JB10" s="132" t="s">
        <v>132</v>
      </c>
    </row>
    <row r="11" spans="1:262" s="134" customFormat="1" ht="13.5" customHeight="1">
      <c r="A11" s="133" t="s">
        <v>1335</v>
      </c>
      <c r="B11" s="14" t="str">
        <f>VLOOKUP(A11,info_parties!A$2:Z$200,5,FALSE)</f>
        <v>Liberal Democratic Party  (Jiyū Minshutō, LDP)</v>
      </c>
      <c r="E11" s="135"/>
      <c r="F11" s="136"/>
      <c r="G11" s="137"/>
      <c r="H11" s="138"/>
      <c r="I11" s="136"/>
      <c r="J11" s="137"/>
      <c r="K11" s="135"/>
      <c r="L11" s="137"/>
      <c r="M11" s="137"/>
      <c r="P11" s="139"/>
      <c r="Q11" s="140"/>
      <c r="R11" s="137"/>
      <c r="S11" s="137"/>
      <c r="U11" s="137"/>
      <c r="V11" s="137"/>
      <c r="W11" s="126"/>
      <c r="Y11" s="135">
        <v>11096972</v>
      </c>
      <c r="Z11" s="136">
        <v>0.27300000000000002</v>
      </c>
      <c r="AA11" s="136"/>
      <c r="AB11" s="138">
        <f>AH11+AN11</f>
        <v>46</v>
      </c>
      <c r="AC11" s="136">
        <f t="shared" ref="AC11:AC20" si="0">AB11/W$3</f>
        <v>0.36507936507936506</v>
      </c>
      <c r="AD11" s="136"/>
      <c r="AE11" s="135">
        <v>10557547</v>
      </c>
      <c r="AF11" s="137">
        <v>0.254</v>
      </c>
      <c r="AG11" s="137"/>
      <c r="AH11" s="139">
        <v>31</v>
      </c>
      <c r="AJ11" s="141"/>
      <c r="AK11" s="135">
        <v>11096972</v>
      </c>
      <c r="AL11" s="136">
        <v>0.27300000000000002</v>
      </c>
      <c r="AM11" s="137"/>
      <c r="AN11" s="139">
        <v>15</v>
      </c>
      <c r="AO11" s="137"/>
      <c r="AP11" s="137"/>
      <c r="AQ11" s="126"/>
      <c r="AS11" s="135">
        <v>14128719</v>
      </c>
      <c r="AT11" s="136">
        <v>0.252</v>
      </c>
      <c r="AU11" s="136"/>
      <c r="AV11" s="134">
        <f>BB11+BH11</f>
        <v>45</v>
      </c>
      <c r="AW11" s="136">
        <f t="shared" ref="AW11:AW15" si="1">AV11/AQ$3</f>
        <v>0.35714285714285715</v>
      </c>
      <c r="AX11" s="136"/>
      <c r="AY11" s="135">
        <v>17033851</v>
      </c>
      <c r="AZ11" s="137">
        <v>0.30499999999999999</v>
      </c>
      <c r="BA11" s="137"/>
      <c r="BB11" s="139">
        <v>31</v>
      </c>
      <c r="BD11" s="141"/>
      <c r="BE11" s="135">
        <v>14128719</v>
      </c>
      <c r="BF11" s="136">
        <v>0.252</v>
      </c>
      <c r="BG11" s="137"/>
      <c r="BH11" s="138">
        <v>14</v>
      </c>
      <c r="BI11" s="137"/>
      <c r="BJ11" s="137"/>
      <c r="BK11" s="126"/>
      <c r="BM11" s="135">
        <v>21114728</v>
      </c>
      <c r="BN11" s="137">
        <v>0.38569999999999999</v>
      </c>
      <c r="BO11" s="136"/>
      <c r="BP11" s="138">
        <v>64</v>
      </c>
      <c r="BQ11" s="136">
        <f t="shared" ref="BQ11:BQ15" si="2">BP11/BK$3</f>
        <v>0.52892561983471076</v>
      </c>
      <c r="BR11" s="136"/>
      <c r="BS11" s="135">
        <v>22299825</v>
      </c>
      <c r="BT11" s="137">
        <v>0.41039999999999999</v>
      </c>
      <c r="BU11" s="137"/>
      <c r="BV11" s="139">
        <v>44</v>
      </c>
      <c r="BX11" s="141"/>
      <c r="BY11" s="135">
        <v>21114728</v>
      </c>
      <c r="BZ11" s="137">
        <v>0.38569999999999999</v>
      </c>
      <c r="CA11" s="137"/>
      <c r="CB11" s="139">
        <v>20</v>
      </c>
      <c r="CC11" s="137"/>
      <c r="CD11" s="137"/>
      <c r="CE11" s="140"/>
      <c r="CG11" s="135">
        <v>16797686</v>
      </c>
      <c r="CH11" s="136">
        <v>0.3</v>
      </c>
      <c r="CI11" s="136"/>
      <c r="CJ11" s="138">
        <v>49</v>
      </c>
      <c r="CK11" s="136">
        <f>CJ11/121</f>
        <v>0.4049586776859504</v>
      </c>
      <c r="CL11" s="142">
        <v>-15</v>
      </c>
      <c r="CM11" s="135">
        <v>19687954</v>
      </c>
      <c r="CN11" s="136">
        <v>0.35100000000000003</v>
      </c>
      <c r="CO11" s="137">
        <v>-5.9000000000000004E-2</v>
      </c>
      <c r="CP11" s="134">
        <v>34</v>
      </c>
      <c r="CQ11" s="143">
        <v>0.46600000000000003</v>
      </c>
      <c r="CR11" s="144">
        <v>-10</v>
      </c>
      <c r="CS11" s="135">
        <v>16797686</v>
      </c>
      <c r="CT11" s="136">
        <v>0.3</v>
      </c>
      <c r="CU11" s="137">
        <v>-8.5999999999999993E-2</v>
      </c>
      <c r="CV11" s="134">
        <v>15</v>
      </c>
      <c r="CW11" s="137">
        <v>0.313</v>
      </c>
      <c r="CX11" s="142">
        <v>-5</v>
      </c>
      <c r="CY11" s="126"/>
      <c r="DA11" s="140">
        <v>16544761</v>
      </c>
      <c r="DB11" s="136">
        <v>0.28100000000000003</v>
      </c>
      <c r="DC11" s="136">
        <v>-1.9E-2</v>
      </c>
      <c r="DD11" s="139">
        <v>37</v>
      </c>
      <c r="DE11" s="136">
        <f>DD11/121</f>
        <v>0.30578512396694213</v>
      </c>
      <c r="DF11" s="142">
        <v>-12</v>
      </c>
      <c r="DG11" s="135">
        <v>18606193</v>
      </c>
      <c r="DH11" s="137">
        <v>0.314</v>
      </c>
      <c r="DI11" s="137"/>
      <c r="DJ11" s="134">
        <v>23</v>
      </c>
      <c r="DK11" s="143">
        <f>DJ11/73</f>
        <v>0.31506849315068491</v>
      </c>
      <c r="DL11" s="144">
        <v>-11</v>
      </c>
      <c r="DM11" s="140">
        <v>16544761</v>
      </c>
      <c r="DN11" s="136">
        <v>0.28100000000000003</v>
      </c>
      <c r="DO11" s="136">
        <v>-1.9E-2</v>
      </c>
      <c r="DP11" s="138">
        <v>14</v>
      </c>
      <c r="DQ11" s="136">
        <f>DP11/48</f>
        <v>0.29166666666666669</v>
      </c>
      <c r="DR11" s="142">
        <v>-1</v>
      </c>
      <c r="DS11" s="126"/>
      <c r="DU11" s="140">
        <v>14071671</v>
      </c>
      <c r="DV11" s="136">
        <f>DU11/DS$7</f>
        <v>0.24070598636373494</v>
      </c>
      <c r="DW11" s="137">
        <v>-0.04</v>
      </c>
      <c r="DX11" s="138">
        <v>51</v>
      </c>
      <c r="DY11" s="136">
        <f>DX11/121</f>
        <v>0.42148760330578511</v>
      </c>
      <c r="DZ11" s="145">
        <v>14</v>
      </c>
      <c r="EA11" s="140">
        <v>19496083</v>
      </c>
      <c r="EB11" s="137">
        <f>EA11/58400808</f>
        <v>0.33383241889393039</v>
      </c>
      <c r="EC11" s="137">
        <v>0.02</v>
      </c>
      <c r="ED11" s="134">
        <v>39</v>
      </c>
      <c r="EE11" s="143">
        <f>ED11/73</f>
        <v>0.53424657534246578</v>
      </c>
      <c r="EF11" s="145">
        <v>16</v>
      </c>
      <c r="EG11" s="140">
        <v>14071671</v>
      </c>
      <c r="EH11" s="136">
        <v>0.24070598636373494</v>
      </c>
      <c r="EI11" s="137">
        <v>-0.04</v>
      </c>
      <c r="EJ11" s="134">
        <v>12</v>
      </c>
      <c r="EK11" s="136">
        <f>EJ11/48</f>
        <v>0.25</v>
      </c>
      <c r="EL11" s="145">
        <v>-2</v>
      </c>
      <c r="EM11" s="126" t="str">
        <f>B11</f>
        <v>Liberal Democratic Party  (Jiyū Minshutō, LDP)</v>
      </c>
      <c r="EO11" s="140">
        <v>18460335</v>
      </c>
      <c r="EP11" s="136">
        <v>0.34700000000000003</v>
      </c>
      <c r="EQ11" s="136">
        <f>EP11-DV11</f>
        <v>0.10629401363626509</v>
      </c>
      <c r="ER11" s="138">
        <f>EX11+FD11</f>
        <v>65</v>
      </c>
      <c r="ES11" s="136">
        <v>0.55084745762711862</v>
      </c>
      <c r="ET11" s="136">
        <f>ES11-DY11</f>
        <v>0.12935985432133351</v>
      </c>
      <c r="EU11" s="140">
        <v>22681192</v>
      </c>
      <c r="EV11" s="137">
        <v>0.42700000000000005</v>
      </c>
      <c r="EW11" s="137">
        <f>EV11-EB11</f>
        <v>9.3167581106069652E-2</v>
      </c>
      <c r="EX11" s="134">
        <v>47</v>
      </c>
      <c r="EY11" s="259">
        <v>0.64400000000000002</v>
      </c>
      <c r="EZ11" s="136">
        <f>EY11-EE11</f>
        <v>0.10975342465753424</v>
      </c>
      <c r="FA11" s="140">
        <v>18460335</v>
      </c>
      <c r="FB11" s="137">
        <v>0.34700000000000003</v>
      </c>
      <c r="FC11" s="137">
        <f>FB11-EH11</f>
        <v>0.10629401363626509</v>
      </c>
      <c r="FD11" s="134">
        <v>18</v>
      </c>
      <c r="FE11" s="137">
        <v>0.375</v>
      </c>
      <c r="FF11" s="137">
        <f>FE11-EK11</f>
        <v>0.125</v>
      </c>
      <c r="FG11" s="126"/>
      <c r="FI11" s="140">
        <v>20114788</v>
      </c>
      <c r="FJ11" s="136">
        <f>FI11/56007830</f>
        <v>0.3591424270499321</v>
      </c>
      <c r="FK11" s="136">
        <f>FJ11-EP11</f>
        <v>1.214242704993207E-2</v>
      </c>
      <c r="FL11" s="138">
        <v>55</v>
      </c>
      <c r="FM11" s="136">
        <f>FL11/121</f>
        <v>0.45454545454545453</v>
      </c>
      <c r="FN11" s="136">
        <f>FM11-ES11</f>
        <v>-9.6302003081664089E-2</v>
      </c>
      <c r="FO11" s="140">
        <v>22590793</v>
      </c>
      <c r="FP11" s="137">
        <f>FO11/56555393</f>
        <v>0.39944542512506276</v>
      </c>
      <c r="FQ11" s="433">
        <f>FP11-EV11</f>
        <v>-2.7554574874937288E-2</v>
      </c>
      <c r="FR11" s="134">
        <v>36</v>
      </c>
      <c r="FS11" s="435">
        <f>FR11/48</f>
        <v>0.75</v>
      </c>
      <c r="FT11" s="136">
        <f>FS11-EY11</f>
        <v>0.10599999999999998</v>
      </c>
      <c r="FU11" s="140">
        <v>20114788</v>
      </c>
      <c r="FV11" s="137">
        <f>FU11/56007830</f>
        <v>0.3591424270499321</v>
      </c>
      <c r="FW11" s="137">
        <f>FV11-FB11</f>
        <v>1.214242704993207E-2</v>
      </c>
      <c r="FX11" s="134">
        <v>19</v>
      </c>
      <c r="FY11" s="137">
        <f>FX11/73</f>
        <v>0.26027397260273971</v>
      </c>
      <c r="FZ11" s="137">
        <f>FY11-FE11</f>
        <v>-0.11472602739726029</v>
      </c>
      <c r="GA11" s="126"/>
      <c r="GC11" s="438">
        <v>17712373</v>
      </c>
      <c r="GD11" s="220">
        <f>GC11/GA7</f>
        <v>0.35373559045119352</v>
      </c>
      <c r="GE11" s="220">
        <f>GD11-FJ11</f>
        <v>-5.4068365987385847E-3</v>
      </c>
      <c r="GF11" s="216">
        <v>57</v>
      </c>
      <c r="GG11" s="220">
        <f>GF11/GA3</f>
        <v>0.45967741935483869</v>
      </c>
      <c r="GH11" s="220">
        <f>GG11-FM11</f>
        <v>5.1319648093841597E-3</v>
      </c>
      <c r="GI11" s="438">
        <v>20030331</v>
      </c>
      <c r="GJ11" s="220">
        <f>GI11/GI7</f>
        <v>0.39771309022908552</v>
      </c>
      <c r="GK11" s="220">
        <f>GJ11-FP11</f>
        <v>-1.7323348959772389E-3</v>
      </c>
      <c r="GL11" s="216">
        <v>38</v>
      </c>
      <c r="GM11" s="220">
        <f>GL11/GI3</f>
        <v>0.51351351351351349</v>
      </c>
      <c r="GN11" s="436">
        <f>GM11-FS11</f>
        <v>-0.23648648648648651</v>
      </c>
      <c r="GO11" s="438">
        <v>17712373</v>
      </c>
      <c r="GP11" s="220">
        <f>GO11/GO7</f>
        <v>0.35373559045119352</v>
      </c>
      <c r="GQ11" s="220">
        <f>GP11-FV11</f>
        <v>-5.4068365987385847E-3</v>
      </c>
      <c r="GR11" s="216">
        <v>19</v>
      </c>
      <c r="GS11" s="220">
        <f>GR11/GO3</f>
        <v>0.38</v>
      </c>
      <c r="GT11" s="220">
        <f>GS11-FY11</f>
        <v>0.11972602739726029</v>
      </c>
      <c r="GU11" s="126"/>
      <c r="GW11" s="138"/>
      <c r="GX11" s="136"/>
      <c r="GY11" s="138"/>
      <c r="GZ11" s="138"/>
      <c r="HA11" s="136"/>
      <c r="HB11" s="138"/>
      <c r="HC11" s="147"/>
      <c r="HH11" s="141"/>
      <c r="HO11" s="126"/>
      <c r="HQ11" s="138"/>
      <c r="HR11" s="136"/>
      <c r="HS11" s="138"/>
      <c r="HT11" s="138"/>
      <c r="HU11" s="136"/>
      <c r="HV11" s="138"/>
      <c r="HW11" s="147"/>
      <c r="IB11" s="141"/>
      <c r="II11" s="126"/>
      <c r="IK11" s="138"/>
      <c r="IL11" s="136"/>
      <c r="IM11" s="138"/>
      <c r="IN11" s="138"/>
      <c r="IO11" s="136"/>
      <c r="IP11" s="138"/>
      <c r="IQ11" s="147"/>
      <c r="IV11" s="141"/>
    </row>
    <row r="12" spans="1:262" s="134" customFormat="1" ht="13.5" customHeight="1">
      <c r="A12" s="133" t="s">
        <v>1379</v>
      </c>
      <c r="B12" s="14" t="str">
        <f>VLOOKUP(A12,info_parties!A$2:Z$200,5,FALSE)</f>
        <v>Japan Socialist Party (Nihon Shakaitō, JSP)</v>
      </c>
      <c r="E12" s="135"/>
      <c r="F12" s="136"/>
      <c r="G12" s="137"/>
      <c r="H12" s="138"/>
      <c r="I12" s="136"/>
      <c r="J12" s="137"/>
      <c r="K12" s="135"/>
      <c r="L12" s="137"/>
      <c r="M12" s="137"/>
      <c r="P12" s="139"/>
      <c r="Q12" s="140"/>
      <c r="R12" s="137"/>
      <c r="S12" s="137"/>
      <c r="U12" s="137"/>
      <c r="V12" s="137"/>
      <c r="W12" s="126"/>
      <c r="Y12" s="135"/>
      <c r="Z12" s="136"/>
      <c r="AA12" s="136"/>
      <c r="AB12" s="138"/>
      <c r="AC12" s="136"/>
      <c r="AD12" s="136"/>
      <c r="AE12" s="135"/>
      <c r="AF12" s="137"/>
      <c r="AG12" s="137"/>
      <c r="AH12" s="139"/>
      <c r="AJ12" s="141"/>
      <c r="AK12" s="135"/>
      <c r="AL12" s="136"/>
      <c r="AM12" s="137"/>
      <c r="AN12" s="139"/>
      <c r="AO12" s="137"/>
      <c r="AP12" s="137"/>
      <c r="AQ12" s="126"/>
      <c r="AS12" s="135"/>
      <c r="AT12" s="136"/>
      <c r="AU12" s="136"/>
      <c r="AW12" s="136"/>
      <c r="AX12" s="136"/>
      <c r="AY12" s="135"/>
      <c r="AZ12" s="137"/>
      <c r="BA12" s="137"/>
      <c r="BB12" s="139"/>
      <c r="BD12" s="141"/>
      <c r="BE12" s="135"/>
      <c r="BF12" s="136"/>
      <c r="BG12" s="137"/>
      <c r="BH12" s="138"/>
      <c r="BI12" s="137"/>
      <c r="BJ12" s="137"/>
      <c r="BK12" s="126"/>
      <c r="BM12" s="135"/>
      <c r="BN12" s="137"/>
      <c r="BO12" s="136"/>
      <c r="BP12" s="138"/>
      <c r="BQ12" s="136"/>
      <c r="BR12" s="136"/>
      <c r="BS12" s="135"/>
      <c r="BT12" s="137"/>
      <c r="BU12" s="137"/>
      <c r="BV12" s="139"/>
      <c r="BX12" s="141"/>
      <c r="BY12" s="135"/>
      <c r="BZ12" s="137"/>
      <c r="CA12" s="137"/>
      <c r="CB12" s="139"/>
      <c r="CC12" s="137"/>
      <c r="CD12" s="137"/>
      <c r="CE12" s="140"/>
      <c r="CG12" s="135"/>
      <c r="CH12" s="136"/>
      <c r="CI12" s="136"/>
      <c r="CJ12" s="138"/>
      <c r="CK12" s="136"/>
      <c r="CL12" s="142"/>
      <c r="CM12" s="135"/>
      <c r="CN12" s="136"/>
      <c r="CO12" s="137"/>
      <c r="CQ12" s="143"/>
      <c r="CR12" s="144"/>
      <c r="CS12" s="135"/>
      <c r="CT12" s="136"/>
      <c r="CU12" s="137"/>
      <c r="CW12" s="137"/>
      <c r="CX12" s="142"/>
      <c r="CY12" s="126"/>
      <c r="DA12" s="140"/>
      <c r="DB12" s="136"/>
      <c r="DC12" s="136"/>
      <c r="DD12" s="139"/>
      <c r="DE12" s="136"/>
      <c r="DF12" s="142"/>
      <c r="DG12" s="135"/>
      <c r="DH12" s="137"/>
      <c r="DI12" s="137"/>
      <c r="DK12" s="143"/>
      <c r="DL12" s="144"/>
      <c r="DM12" s="140"/>
      <c r="DN12" s="136"/>
      <c r="DO12" s="136"/>
      <c r="DP12" s="138"/>
      <c r="DQ12" s="136"/>
      <c r="DR12" s="142"/>
      <c r="DS12" s="126"/>
      <c r="DU12" s="140"/>
      <c r="DW12" s="137"/>
      <c r="DX12" s="138"/>
      <c r="DY12" s="136"/>
      <c r="DZ12" s="145"/>
      <c r="EA12" s="140"/>
      <c r="EC12" s="137"/>
      <c r="EE12" s="143"/>
      <c r="EF12" s="145"/>
      <c r="EG12" s="140"/>
      <c r="EI12" s="137"/>
      <c r="EK12" s="136"/>
      <c r="EL12" s="145"/>
      <c r="EM12" s="126" t="str">
        <f t="shared" ref="EM12:EM52" si="3">B12</f>
        <v>Japan Socialist Party (Nihon Shakaitō, JSP)</v>
      </c>
      <c r="EO12" s="140"/>
      <c r="EP12" s="136"/>
      <c r="EQ12" s="136"/>
      <c r="ER12" s="138"/>
      <c r="ES12" s="136"/>
      <c r="ET12" s="136"/>
      <c r="EU12" s="140"/>
      <c r="EV12" s="137"/>
      <c r="EW12" s="137"/>
      <c r="EY12" s="259"/>
      <c r="EZ12" s="141"/>
      <c r="FA12" s="140"/>
      <c r="FB12" s="137"/>
      <c r="FC12" s="137"/>
      <c r="FE12" s="137"/>
      <c r="FF12" s="137"/>
      <c r="FG12" s="126"/>
      <c r="FI12" s="140"/>
      <c r="FJ12" s="136"/>
      <c r="FK12" s="136"/>
      <c r="FL12" s="138"/>
      <c r="FM12" s="136"/>
      <c r="FN12" s="136"/>
      <c r="FO12" s="140"/>
      <c r="FP12" s="137"/>
      <c r="FQ12" s="137"/>
      <c r="FT12" s="141"/>
      <c r="FU12" s="140"/>
      <c r="FV12" s="137"/>
      <c r="FW12" s="137"/>
      <c r="FY12" s="137"/>
      <c r="FZ12" s="137"/>
      <c r="GA12" s="126"/>
      <c r="GC12" s="438"/>
      <c r="GD12" s="220"/>
      <c r="GE12" s="220"/>
      <c r="GF12" s="216"/>
      <c r="GG12" s="220"/>
      <c r="GH12" s="220"/>
      <c r="GI12" s="438"/>
      <c r="GJ12" s="220"/>
      <c r="GK12" s="220"/>
      <c r="GL12" s="216"/>
      <c r="GM12" s="220"/>
      <c r="GN12" s="436"/>
      <c r="GO12" s="438"/>
      <c r="GP12" s="220"/>
      <c r="GQ12" s="220"/>
      <c r="GR12" s="216"/>
      <c r="GS12" s="220"/>
      <c r="GT12" s="220"/>
      <c r="GU12" s="126"/>
      <c r="GW12" s="140"/>
      <c r="GX12" s="136"/>
      <c r="GY12" s="138"/>
      <c r="GZ12" s="138"/>
      <c r="HA12" s="136"/>
      <c r="HB12" s="138"/>
      <c r="HC12" s="147"/>
      <c r="HH12" s="141"/>
      <c r="HO12" s="126"/>
      <c r="HQ12" s="140"/>
      <c r="HR12" s="136"/>
      <c r="HS12" s="138"/>
      <c r="HT12" s="138"/>
      <c r="HU12" s="136"/>
      <c r="HV12" s="138"/>
      <c r="HW12" s="147"/>
      <c r="IB12" s="141"/>
      <c r="II12" s="126"/>
      <c r="IK12" s="140"/>
      <c r="IL12" s="136"/>
      <c r="IM12" s="138"/>
      <c r="IN12" s="138"/>
      <c r="IO12" s="136"/>
      <c r="IP12" s="138"/>
      <c r="IQ12" s="147"/>
      <c r="IV12" s="141"/>
    </row>
    <row r="13" spans="1:262" s="134" customFormat="1" ht="13.5" customHeight="1">
      <c r="A13" s="148" t="s">
        <v>1338</v>
      </c>
      <c r="B13" s="14" t="str">
        <f>VLOOKUP(A13,info_parties!A$2:Z$200,5,FALSE)</f>
        <v>Clean Government Party (Komei-to) (Komeitō, CGP)</v>
      </c>
      <c r="E13" s="135"/>
      <c r="F13" s="136"/>
      <c r="G13" s="137"/>
      <c r="H13" s="138"/>
      <c r="I13" s="136"/>
      <c r="J13" s="137"/>
      <c r="K13" s="135"/>
      <c r="L13" s="137"/>
      <c r="M13" s="137"/>
      <c r="P13" s="139"/>
      <c r="Q13" s="140"/>
      <c r="R13" s="137"/>
      <c r="S13" s="137"/>
      <c r="U13" s="137"/>
      <c r="V13" s="137"/>
      <c r="W13" s="126"/>
      <c r="Y13" s="135"/>
      <c r="Z13" s="136"/>
      <c r="AA13" s="136"/>
      <c r="AB13" s="138"/>
      <c r="AC13" s="136"/>
      <c r="AD13" s="136"/>
      <c r="AE13" s="135"/>
      <c r="AF13" s="137"/>
      <c r="AG13" s="137"/>
      <c r="AH13" s="139"/>
      <c r="AJ13" s="141"/>
      <c r="AK13" s="135"/>
      <c r="AL13" s="136"/>
      <c r="AM13" s="137"/>
      <c r="AN13" s="139"/>
      <c r="AO13" s="137"/>
      <c r="AP13" s="137"/>
      <c r="AQ13" s="126"/>
      <c r="AS13" s="135">
        <v>7748301</v>
      </c>
      <c r="AT13" s="136">
        <v>0.13800000000000001</v>
      </c>
      <c r="AU13" s="136"/>
      <c r="AV13" s="134">
        <f>BB13+BH13</f>
        <v>9</v>
      </c>
      <c r="AW13" s="136">
        <f t="shared" si="1"/>
        <v>7.1428571428571425E-2</v>
      </c>
      <c r="AX13" s="136"/>
      <c r="AY13" s="135">
        <v>1843479</v>
      </c>
      <c r="AZ13" s="137">
        <v>3.3000000000000002E-2</v>
      </c>
      <c r="BA13" s="137"/>
      <c r="BB13" s="139">
        <v>2</v>
      </c>
      <c r="BD13" s="141"/>
      <c r="BE13" s="135">
        <v>7748301</v>
      </c>
      <c r="BF13" s="136">
        <v>0.13800000000000001</v>
      </c>
      <c r="BG13" s="137"/>
      <c r="BH13" s="138">
        <v>7</v>
      </c>
      <c r="BI13" s="137"/>
      <c r="BJ13" s="137"/>
      <c r="BK13" s="126"/>
      <c r="BM13" s="135">
        <v>8187805</v>
      </c>
      <c r="BN13" s="137">
        <v>0.14960000000000001</v>
      </c>
      <c r="BO13" s="136"/>
      <c r="BP13" s="138">
        <v>13</v>
      </c>
      <c r="BQ13" s="136">
        <f t="shared" si="2"/>
        <v>0.10743801652892562</v>
      </c>
      <c r="BR13" s="136"/>
      <c r="BS13" s="135">
        <v>3468664</v>
      </c>
      <c r="BT13" s="137">
        <v>6.3799999999999996E-2</v>
      </c>
      <c r="BU13" s="137"/>
      <c r="BV13" s="139">
        <v>5</v>
      </c>
      <c r="BX13" s="141"/>
      <c r="BY13" s="135">
        <v>8187805</v>
      </c>
      <c r="BZ13" s="137">
        <v>0.14960000000000001</v>
      </c>
      <c r="CA13" s="137"/>
      <c r="CB13" s="139">
        <v>8</v>
      </c>
      <c r="CC13" s="137"/>
      <c r="CD13" s="137"/>
      <c r="CE13" s="140"/>
      <c r="CG13" s="135">
        <v>8621265</v>
      </c>
      <c r="CH13" s="136">
        <v>0.154</v>
      </c>
      <c r="CI13" s="136"/>
      <c r="CJ13" s="138">
        <v>11</v>
      </c>
      <c r="CK13" s="136">
        <f>CJ13/121</f>
        <v>9.0909090909090912E-2</v>
      </c>
      <c r="CL13" s="142">
        <v>-2</v>
      </c>
      <c r="CM13" s="135">
        <v>2161764</v>
      </c>
      <c r="CN13" s="136">
        <v>3.9E-2</v>
      </c>
      <c r="CO13" s="137">
        <v>-2.5000000000000001E-2</v>
      </c>
      <c r="CP13" s="134">
        <v>3</v>
      </c>
      <c r="CQ13" s="143">
        <v>4.0999999999999995E-2</v>
      </c>
      <c r="CR13" s="144">
        <v>-2</v>
      </c>
      <c r="CS13" s="135">
        <v>8621265</v>
      </c>
      <c r="CT13" s="136">
        <v>0.154</v>
      </c>
      <c r="CU13" s="137">
        <v>4.0000000000000001E-3</v>
      </c>
      <c r="CV13" s="134">
        <v>8</v>
      </c>
      <c r="CW13" s="137">
        <v>0.16700000000000001</v>
      </c>
      <c r="CX13" s="149">
        <v>0</v>
      </c>
      <c r="CY13" s="126"/>
      <c r="DA13" s="140">
        <v>7765329</v>
      </c>
      <c r="DB13" s="136">
        <v>0.13200000000000001</v>
      </c>
      <c r="DC13" s="136">
        <v>-2.2000000000000002E-2</v>
      </c>
      <c r="DD13" s="139">
        <v>9</v>
      </c>
      <c r="DE13" s="136">
        <f>DD13/121</f>
        <v>7.43801652892562E-2</v>
      </c>
      <c r="DF13" s="142">
        <v>-2</v>
      </c>
      <c r="DG13" s="135">
        <v>3534672</v>
      </c>
      <c r="DH13" s="137">
        <v>0.06</v>
      </c>
      <c r="DI13" s="137"/>
      <c r="DJ13" s="134">
        <v>2</v>
      </c>
      <c r="DK13" s="143">
        <f>DJ13/73</f>
        <v>2.7397260273972601E-2</v>
      </c>
      <c r="DL13" s="144">
        <v>-1</v>
      </c>
      <c r="DM13" s="140">
        <v>7765329</v>
      </c>
      <c r="DN13" s="136">
        <v>0.13200000000000001</v>
      </c>
      <c r="DO13" s="136">
        <v>-2.2000000000000002E-2</v>
      </c>
      <c r="DP13" s="138">
        <v>7</v>
      </c>
      <c r="DQ13" s="136">
        <f>DP13/48</f>
        <v>0.14583333333333334</v>
      </c>
      <c r="DR13" s="142">
        <v>-1</v>
      </c>
      <c r="DS13" s="126"/>
      <c r="DU13" s="140">
        <v>7639433</v>
      </c>
      <c r="DV13" s="136">
        <f>DU13/DS$7</f>
        <v>0.13067795967690451</v>
      </c>
      <c r="DW13" s="137">
        <v>-1E-3</v>
      </c>
      <c r="DX13" s="138">
        <v>9</v>
      </c>
      <c r="DY13" s="136">
        <f>DX13/121</f>
        <v>7.43801652892562E-2</v>
      </c>
      <c r="DZ13" s="145">
        <v>0</v>
      </c>
      <c r="EA13" s="140">
        <v>2265818</v>
      </c>
      <c r="EB13" s="137">
        <f>EA13/58400808</f>
        <v>3.87977166343315E-2</v>
      </c>
      <c r="EC13" s="137">
        <v>-2.1000000000000001E-2</v>
      </c>
      <c r="ED13" s="134">
        <v>3</v>
      </c>
      <c r="EE13" s="143">
        <f>ED13/73</f>
        <v>4.1095890410958902E-2</v>
      </c>
      <c r="EF13" s="145">
        <v>1</v>
      </c>
      <c r="EG13" s="140">
        <v>7639433</v>
      </c>
      <c r="EH13" s="136">
        <v>0.13067795967690451</v>
      </c>
      <c r="EI13" s="137">
        <v>-1E-3</v>
      </c>
      <c r="EJ13" s="134">
        <v>6</v>
      </c>
      <c r="EK13" s="136">
        <f>EJ13/48</f>
        <v>0.125</v>
      </c>
      <c r="EL13" s="145">
        <v>-1</v>
      </c>
      <c r="EM13" s="126" t="str">
        <f t="shared" si="3"/>
        <v>Clean Government Party (Komei-to) (Komeitō, CGP)</v>
      </c>
      <c r="EO13" s="140">
        <v>7568082</v>
      </c>
      <c r="EP13" s="136">
        <v>0.14199999999999999</v>
      </c>
      <c r="EQ13" s="136">
        <f>EP13-DV13</f>
        <v>1.1322040323095472E-2</v>
      </c>
      <c r="ER13" s="138">
        <v>11</v>
      </c>
      <c r="ES13" s="136">
        <v>9.3220338983050849E-2</v>
      </c>
      <c r="ET13" s="136">
        <f>ES13-DY13</f>
        <v>1.8840173693794648E-2</v>
      </c>
      <c r="EU13" s="140">
        <v>2724447</v>
      </c>
      <c r="EV13" s="137">
        <v>5.0999999999999997E-2</v>
      </c>
      <c r="EW13" s="137">
        <f>EV13-EB13</f>
        <v>1.2202283365668497E-2</v>
      </c>
      <c r="EX13" s="134">
        <v>4</v>
      </c>
      <c r="EY13" s="259">
        <v>5.5E-2</v>
      </c>
      <c r="EZ13" s="136">
        <f>EY13-EE13</f>
        <v>1.3904109589041098E-2</v>
      </c>
      <c r="FA13" s="140">
        <v>7568082</v>
      </c>
      <c r="FB13" s="137">
        <v>0.14199999999999999</v>
      </c>
      <c r="FC13" s="137">
        <f>FB13-EH13</f>
        <v>1.1322040323095472E-2</v>
      </c>
      <c r="FD13" s="134">
        <v>7</v>
      </c>
      <c r="FE13" s="137">
        <v>0.14599999999999999</v>
      </c>
      <c r="FF13" s="137">
        <f>FE13-EK13</f>
        <v>2.0999999999999991E-2</v>
      </c>
      <c r="FG13" s="126"/>
      <c r="FI13" s="140">
        <v>7572960</v>
      </c>
      <c r="FJ13" s="136">
        <f>FI13/56007830</f>
        <v>0.1352125229633071</v>
      </c>
      <c r="FK13" s="136">
        <f>FJ13-EP13</f>
        <v>-6.7874770366928849E-3</v>
      </c>
      <c r="FL13" s="138">
        <v>14</v>
      </c>
      <c r="FM13" s="136">
        <f>FL13/121</f>
        <v>0.11570247933884298</v>
      </c>
      <c r="FN13" s="136">
        <f>FM13-ES13</f>
        <v>2.248214035579213E-2</v>
      </c>
      <c r="FO13" s="140">
        <v>4263422</v>
      </c>
      <c r="FP13" s="137">
        <f>FO13/56555393</f>
        <v>7.5384888581713147E-2</v>
      </c>
      <c r="FQ13" s="433">
        <f>FP13-EV13</f>
        <v>2.438488858171315E-2</v>
      </c>
      <c r="FR13" s="134">
        <v>7</v>
      </c>
      <c r="FS13" s="435">
        <f>FR13/48</f>
        <v>0.14583333333333334</v>
      </c>
      <c r="FT13" s="136">
        <f>FS13-EY13</f>
        <v>9.0833333333333349E-2</v>
      </c>
      <c r="FU13" s="140">
        <v>7572960</v>
      </c>
      <c r="FV13" s="137">
        <f>FU13/56007830</f>
        <v>0.1352125229633071</v>
      </c>
      <c r="FW13" s="137">
        <f>FV13-FB13</f>
        <v>-6.7874770366928849E-3</v>
      </c>
      <c r="FX13" s="134">
        <v>7</v>
      </c>
      <c r="FY13" s="137">
        <f>FX13/73</f>
        <v>9.5890410958904104E-2</v>
      </c>
      <c r="FZ13" s="137">
        <f>FY13-FE13</f>
        <v>-5.0109589041095887E-2</v>
      </c>
      <c r="GA13" s="126"/>
      <c r="GB13" s="150"/>
      <c r="GC13" s="438">
        <v>6536336</v>
      </c>
      <c r="GD13" s="220">
        <f>GC13/GA7</f>
        <v>0.13053782654347854</v>
      </c>
      <c r="GE13" s="220">
        <f>GD13-FJ13</f>
        <v>-4.6746964198285668E-3</v>
      </c>
      <c r="GF13" s="216">
        <v>14</v>
      </c>
      <c r="GG13" s="220">
        <f>GF13/GA3</f>
        <v>0.11290322580645161</v>
      </c>
      <c r="GH13" s="220">
        <f>GG13-FM13</f>
        <v>-2.7992535323913686E-3</v>
      </c>
      <c r="GI13" s="438">
        <v>3913359</v>
      </c>
      <c r="GJ13" s="220">
        <f>GI13/GI7</f>
        <v>7.7701866287971169E-2</v>
      </c>
      <c r="GK13" s="220">
        <f>GJ13-FP13</f>
        <v>2.3169777062580221E-3</v>
      </c>
      <c r="GL13" s="216">
        <v>7</v>
      </c>
      <c r="GM13" s="220">
        <f>GL13/GI3</f>
        <v>9.45945945945946E-2</v>
      </c>
      <c r="GN13" s="436">
        <f>GM13-FS13</f>
        <v>-5.1238738738738743E-2</v>
      </c>
      <c r="GO13" s="438">
        <v>6536336</v>
      </c>
      <c r="GP13" s="220">
        <f>GO13/GO7</f>
        <v>0.13053782654347854</v>
      </c>
      <c r="GQ13" s="220">
        <f>GP13-FV13</f>
        <v>-4.6746964198285668E-3</v>
      </c>
      <c r="GR13" s="216">
        <v>7</v>
      </c>
      <c r="GS13" s="220">
        <f>GR13/GO3</f>
        <v>0.14000000000000001</v>
      </c>
      <c r="GT13" s="220">
        <f>GS13-FY13</f>
        <v>4.4109589041095909E-2</v>
      </c>
      <c r="GU13" s="126"/>
      <c r="GV13" s="150"/>
      <c r="GW13" s="150"/>
      <c r="GX13" s="151"/>
      <c r="GY13" s="138"/>
      <c r="GZ13" s="152"/>
      <c r="HA13" s="151"/>
      <c r="HB13" s="138"/>
      <c r="HC13" s="153"/>
      <c r="HD13" s="138"/>
      <c r="HE13" s="138"/>
      <c r="HF13" s="138"/>
      <c r="HG13" s="138"/>
      <c r="HH13" s="154"/>
      <c r="HI13" s="138"/>
      <c r="HJ13" s="138"/>
      <c r="HK13" s="138"/>
      <c r="HL13" s="138"/>
      <c r="HM13" s="138"/>
      <c r="HN13" s="138"/>
      <c r="HO13" s="126"/>
      <c r="HP13" s="150"/>
      <c r="HQ13" s="150"/>
      <c r="HR13" s="151"/>
      <c r="HS13" s="138"/>
      <c r="HT13" s="152"/>
      <c r="HU13" s="151"/>
      <c r="HV13" s="138"/>
      <c r="HW13" s="153"/>
      <c r="HX13" s="138"/>
      <c r="HY13" s="138"/>
      <c r="HZ13" s="138"/>
      <c r="IA13" s="138"/>
      <c r="IB13" s="154"/>
      <c r="IC13" s="138"/>
      <c r="ID13" s="138"/>
      <c r="IE13" s="138"/>
      <c r="IF13" s="138"/>
      <c r="IG13" s="138"/>
      <c r="IH13" s="138"/>
      <c r="II13" s="126"/>
      <c r="IJ13" s="150"/>
      <c r="IK13" s="150"/>
      <c r="IL13" s="151"/>
      <c r="IM13" s="138"/>
      <c r="IN13" s="152"/>
      <c r="IO13" s="151"/>
      <c r="IP13" s="138"/>
      <c r="IQ13" s="153"/>
      <c r="IR13" s="138"/>
      <c r="IS13" s="138"/>
      <c r="IT13" s="138"/>
      <c r="IU13" s="138"/>
      <c r="IV13" s="154"/>
      <c r="IW13" s="138"/>
      <c r="IX13" s="138"/>
      <c r="IY13" s="138"/>
      <c r="IZ13" s="138"/>
      <c r="JA13" s="138"/>
      <c r="JB13" s="138"/>
    </row>
    <row r="14" spans="1:262" s="134" customFormat="1" ht="13.5" customHeight="1">
      <c r="A14" s="148" t="s">
        <v>1397</v>
      </c>
      <c r="B14" s="14" t="str">
        <f>VLOOKUP(A14,info_parties!A$2:Z$200,5,FALSE)</f>
        <v>Japanese Trade Union Confederation (Nihon Rōdōkumiai Sōrengōkai, JTUC)</v>
      </c>
      <c r="E14" s="135"/>
      <c r="F14" s="136"/>
      <c r="G14" s="137"/>
      <c r="H14" s="138"/>
      <c r="I14" s="136"/>
      <c r="J14" s="137"/>
      <c r="K14" s="135"/>
      <c r="L14" s="137"/>
      <c r="M14" s="137"/>
      <c r="P14" s="139"/>
      <c r="Q14" s="140"/>
      <c r="R14" s="137"/>
      <c r="S14" s="137"/>
      <c r="U14" s="137"/>
      <c r="V14" s="137"/>
      <c r="W14" s="126"/>
      <c r="Y14" s="135"/>
      <c r="Z14" s="136"/>
      <c r="AA14" s="136"/>
      <c r="AB14" s="138"/>
      <c r="AC14" s="136"/>
      <c r="AD14" s="136"/>
      <c r="AE14" s="135"/>
      <c r="AF14" s="137"/>
      <c r="AG14" s="137"/>
      <c r="AH14" s="139"/>
      <c r="AJ14" s="141"/>
      <c r="AK14" s="135"/>
      <c r="AL14" s="136"/>
      <c r="AM14" s="137"/>
      <c r="AN14" s="139"/>
      <c r="AO14" s="137"/>
      <c r="AP14" s="137"/>
      <c r="AQ14" s="126"/>
      <c r="AS14" s="135"/>
      <c r="AT14" s="136"/>
      <c r="AU14" s="136"/>
      <c r="AW14" s="136"/>
      <c r="AX14" s="136"/>
      <c r="AY14" s="135"/>
      <c r="AZ14" s="137"/>
      <c r="BA14" s="137"/>
      <c r="BB14" s="139"/>
      <c r="BD14" s="141"/>
      <c r="BE14" s="135"/>
      <c r="BF14" s="136"/>
      <c r="BG14" s="137"/>
      <c r="BH14" s="138"/>
      <c r="BI14" s="137"/>
      <c r="BJ14" s="137"/>
      <c r="BK14" s="126"/>
      <c r="BM14" s="135"/>
      <c r="BN14" s="137"/>
      <c r="BO14" s="136"/>
      <c r="BP14" s="138"/>
      <c r="BQ14" s="136"/>
      <c r="BR14" s="136"/>
      <c r="BS14" s="135"/>
      <c r="BT14" s="137"/>
      <c r="BU14" s="137"/>
      <c r="BV14" s="139"/>
      <c r="BX14" s="141"/>
      <c r="BY14" s="135"/>
      <c r="BZ14" s="137"/>
      <c r="CA14" s="137"/>
      <c r="CB14" s="139"/>
      <c r="CC14" s="137"/>
      <c r="CD14" s="137"/>
      <c r="CE14" s="140"/>
      <c r="CG14" s="135"/>
      <c r="CH14" s="136"/>
      <c r="CI14" s="136"/>
      <c r="CJ14" s="138"/>
      <c r="CK14" s="136"/>
      <c r="CL14" s="142"/>
      <c r="CM14" s="135"/>
      <c r="CN14" s="136"/>
      <c r="CO14" s="137"/>
      <c r="CQ14" s="143"/>
      <c r="CR14" s="144"/>
      <c r="CS14" s="135"/>
      <c r="CT14" s="136"/>
      <c r="CU14" s="137"/>
      <c r="CW14" s="137"/>
      <c r="CX14" s="142"/>
      <c r="CY14" s="126"/>
      <c r="DA14" s="140"/>
      <c r="DB14" s="136"/>
      <c r="DC14" s="136"/>
      <c r="DD14" s="139"/>
      <c r="DE14" s="136"/>
      <c r="DF14" s="142"/>
      <c r="DG14" s="135"/>
      <c r="DH14" s="137"/>
      <c r="DI14" s="137"/>
      <c r="DK14" s="143"/>
      <c r="DL14" s="144"/>
      <c r="DM14" s="140"/>
      <c r="DN14" s="136"/>
      <c r="DO14" s="136"/>
      <c r="DP14" s="138"/>
      <c r="DQ14" s="136"/>
      <c r="DR14" s="142"/>
      <c r="DS14" s="126"/>
      <c r="DU14" s="140"/>
      <c r="DW14" s="137"/>
      <c r="DX14" s="138"/>
      <c r="DY14" s="136"/>
      <c r="DZ14" s="145"/>
      <c r="EA14" s="140"/>
      <c r="EC14" s="137"/>
      <c r="EE14" s="143"/>
      <c r="EF14" s="145"/>
      <c r="EG14" s="140"/>
      <c r="EI14" s="137"/>
      <c r="EK14" s="136"/>
      <c r="EL14" s="145"/>
      <c r="EM14" s="126" t="str">
        <f>B14</f>
        <v>Japanese Trade Union Confederation (Nihon Rōdōkumiai Sōrengōkai, JTUC)</v>
      </c>
      <c r="EO14" s="140"/>
      <c r="EP14" s="136"/>
      <c r="EQ14" s="136"/>
      <c r="ER14" s="138"/>
      <c r="ES14" s="136"/>
      <c r="ET14" s="136"/>
      <c r="EU14" s="140"/>
      <c r="EV14" s="137"/>
      <c r="EW14" s="137"/>
      <c r="EY14" s="259"/>
      <c r="EZ14" s="141"/>
      <c r="FA14" s="140"/>
      <c r="FB14" s="137"/>
      <c r="FC14" s="137"/>
      <c r="FE14" s="137"/>
      <c r="FF14" s="137"/>
      <c r="FG14" s="126"/>
      <c r="FI14" s="140"/>
      <c r="FJ14" s="136"/>
      <c r="FK14" s="136"/>
      <c r="FL14" s="138"/>
      <c r="FM14" s="136"/>
      <c r="FN14" s="136"/>
      <c r="FO14" s="140"/>
      <c r="FP14" s="137"/>
      <c r="FQ14" s="137"/>
      <c r="FT14" s="141"/>
      <c r="FU14" s="140"/>
      <c r="FV14" s="137"/>
      <c r="FW14" s="137"/>
      <c r="FY14" s="137"/>
      <c r="FZ14" s="137"/>
      <c r="GA14" s="126"/>
      <c r="GC14" s="216"/>
      <c r="GD14" s="216"/>
      <c r="GE14" s="216"/>
      <c r="GF14" s="216"/>
      <c r="GG14" s="216"/>
      <c r="GH14" s="216"/>
      <c r="GI14" s="216"/>
      <c r="GJ14" s="220"/>
      <c r="GK14" s="216"/>
      <c r="GL14" s="216"/>
      <c r="GM14" s="220"/>
      <c r="GN14" s="216"/>
      <c r="GO14" s="216"/>
      <c r="GP14" s="220"/>
      <c r="GQ14" s="220"/>
      <c r="GR14" s="216"/>
      <c r="GS14" s="220"/>
      <c r="GT14" s="216"/>
      <c r="GU14" s="126"/>
      <c r="GW14" s="140"/>
      <c r="GX14" s="136"/>
      <c r="GY14" s="138"/>
      <c r="GZ14" s="155"/>
      <c r="HA14" s="136"/>
      <c r="HB14" s="138"/>
      <c r="HC14" s="147"/>
      <c r="HH14" s="141"/>
      <c r="HO14" s="126"/>
      <c r="HQ14" s="140"/>
      <c r="HR14" s="136"/>
      <c r="HS14" s="138"/>
      <c r="HT14" s="155"/>
      <c r="HU14" s="136"/>
      <c r="HV14" s="138"/>
      <c r="HW14" s="147"/>
      <c r="IB14" s="141"/>
      <c r="II14" s="126"/>
      <c r="IK14" s="140"/>
      <c r="IL14" s="136"/>
      <c r="IM14" s="138"/>
      <c r="IN14" s="155"/>
      <c r="IO14" s="136"/>
      <c r="IP14" s="138"/>
      <c r="IQ14" s="147"/>
      <c r="IV14" s="141"/>
    </row>
    <row r="15" spans="1:262" s="134" customFormat="1" ht="13.5" customHeight="1">
      <c r="A15" s="133" t="s">
        <v>1340</v>
      </c>
      <c r="B15" s="14" t="str">
        <f>VLOOKUP(A15,info_parties!A$2:Z$200,5,FALSE)</f>
        <v>Japan/Japanese Communist Party (Nihon Kyōsantō, JCP)</v>
      </c>
      <c r="E15" s="135"/>
      <c r="F15" s="136"/>
      <c r="G15" s="137"/>
      <c r="H15" s="138"/>
      <c r="I15" s="136"/>
      <c r="J15" s="137"/>
      <c r="K15" s="135"/>
      <c r="L15" s="137"/>
      <c r="M15" s="137"/>
      <c r="P15" s="139"/>
      <c r="Q15" s="140"/>
      <c r="R15" s="137"/>
      <c r="S15" s="137"/>
      <c r="U15" s="137"/>
      <c r="V15" s="137"/>
      <c r="W15" s="126"/>
      <c r="Y15" s="135">
        <v>3873955</v>
      </c>
      <c r="Z15" s="136">
        <v>9.5000000000000001E-2</v>
      </c>
      <c r="AA15" s="136"/>
      <c r="AB15" s="138">
        <f>AH15+AN15</f>
        <v>8</v>
      </c>
      <c r="AC15" s="136">
        <f t="shared" si="0"/>
        <v>6.3492063492063489E-2</v>
      </c>
      <c r="AD15" s="136"/>
      <c r="AE15" s="135">
        <v>4314830</v>
      </c>
      <c r="AF15" s="137">
        <v>0.10400000000000001</v>
      </c>
      <c r="AG15" s="137"/>
      <c r="AH15" s="139">
        <v>3</v>
      </c>
      <c r="AJ15" s="141"/>
      <c r="AK15" s="135">
        <v>3873955</v>
      </c>
      <c r="AL15" s="136">
        <v>9.5000000000000001E-2</v>
      </c>
      <c r="AM15" s="137"/>
      <c r="AN15" s="139">
        <v>5</v>
      </c>
      <c r="AO15" s="137"/>
      <c r="AP15" s="137"/>
      <c r="AQ15" s="126"/>
      <c r="AS15" s="135">
        <v>8195078</v>
      </c>
      <c r="AT15" s="136">
        <v>0.14599999999999999</v>
      </c>
      <c r="AU15" s="136"/>
      <c r="AV15" s="134">
        <f>BB15+BH15</f>
        <v>15</v>
      </c>
      <c r="AW15" s="136">
        <f t="shared" si="1"/>
        <v>0.11904761904761904</v>
      </c>
      <c r="AX15" s="136"/>
      <c r="AY15" s="135">
        <v>8758759</v>
      </c>
      <c r="AZ15" s="137">
        <v>0.157</v>
      </c>
      <c r="BA15" s="137"/>
      <c r="BB15" s="139">
        <v>7</v>
      </c>
      <c r="BD15" s="141"/>
      <c r="BE15" s="135">
        <v>8195078</v>
      </c>
      <c r="BF15" s="136">
        <v>0.14599999999999999</v>
      </c>
      <c r="BG15" s="137"/>
      <c r="BH15" s="138">
        <v>8</v>
      </c>
      <c r="BI15" s="137"/>
      <c r="BJ15" s="137"/>
      <c r="BK15" s="126"/>
      <c r="BM15" s="135">
        <v>4329210</v>
      </c>
      <c r="BN15" s="137">
        <v>7.9100000000000004E-2</v>
      </c>
      <c r="BO15" s="136"/>
      <c r="BP15" s="138">
        <v>5</v>
      </c>
      <c r="BQ15" s="136">
        <f t="shared" si="2"/>
        <v>4.1322314049586778E-2</v>
      </c>
      <c r="BR15" s="136"/>
      <c r="BS15" s="135">
        <v>5362958</v>
      </c>
      <c r="BT15" s="137">
        <v>9.8699999999999996E-2</v>
      </c>
      <c r="BU15" s="137"/>
      <c r="BV15" s="139">
        <v>1</v>
      </c>
      <c r="BX15" s="141"/>
      <c r="BY15" s="135">
        <v>4329210</v>
      </c>
      <c r="BZ15" s="137">
        <v>7.9100000000000004E-2</v>
      </c>
      <c r="CA15" s="137"/>
      <c r="CB15" s="139">
        <v>4</v>
      </c>
      <c r="CC15" s="137"/>
      <c r="CD15" s="137"/>
      <c r="CE15" s="140"/>
      <c r="CG15" s="135">
        <v>4362574</v>
      </c>
      <c r="CH15" s="136">
        <v>7.8E-2</v>
      </c>
      <c r="CI15" s="136"/>
      <c r="CJ15" s="138">
        <v>4</v>
      </c>
      <c r="CK15" s="136">
        <f>CJ15/121</f>
        <v>3.3057851239669422E-2</v>
      </c>
      <c r="CL15" s="142">
        <v>-1</v>
      </c>
      <c r="CM15" s="135">
        <v>5520141</v>
      </c>
      <c r="CN15" s="136">
        <v>9.8000000000000004E-2</v>
      </c>
      <c r="CO15" s="137">
        <v>-1E-3</v>
      </c>
      <c r="CP15" s="134">
        <v>0</v>
      </c>
      <c r="CQ15" s="143">
        <v>0</v>
      </c>
      <c r="CR15" s="144">
        <v>-1</v>
      </c>
      <c r="CS15" s="135">
        <v>4362574</v>
      </c>
      <c r="CT15" s="136">
        <v>7.8E-2</v>
      </c>
      <c r="CU15" s="137">
        <v>-1E-3</v>
      </c>
      <c r="CV15" s="134">
        <v>4</v>
      </c>
      <c r="CW15" s="137">
        <v>8.3000000000000004E-2</v>
      </c>
      <c r="CX15" s="149">
        <v>0</v>
      </c>
      <c r="CY15" s="126"/>
      <c r="DA15" s="140">
        <v>4407933</v>
      </c>
      <c r="DB15" s="136">
        <v>7.4999999999999997E-2</v>
      </c>
      <c r="DC15" s="136">
        <v>-3.0000000000000001E-3</v>
      </c>
      <c r="DD15" s="139">
        <v>3</v>
      </c>
      <c r="DE15" s="136">
        <f>DD15/121</f>
        <v>2.4793388429752067E-2</v>
      </c>
      <c r="DF15" s="142">
        <v>-1</v>
      </c>
      <c r="DG15" s="135">
        <v>5164572</v>
      </c>
      <c r="DH15" s="137">
        <v>8.6999999999999994E-2</v>
      </c>
      <c r="DI15" s="137"/>
      <c r="DJ15" s="134">
        <v>0</v>
      </c>
      <c r="DK15" s="143">
        <v>0</v>
      </c>
      <c r="DL15" s="149">
        <v>0</v>
      </c>
      <c r="DM15" s="140">
        <v>4407933</v>
      </c>
      <c r="DN15" s="136">
        <v>7.4999999999999997E-2</v>
      </c>
      <c r="DO15" s="136">
        <v>-3.0000000000000001E-3</v>
      </c>
      <c r="DP15" s="138">
        <v>3</v>
      </c>
      <c r="DQ15" s="136">
        <f>DP15/48</f>
        <v>6.25E-2</v>
      </c>
      <c r="DR15" s="142">
        <v>-1</v>
      </c>
      <c r="DS15" s="126"/>
      <c r="DU15" s="140">
        <v>3563557</v>
      </c>
      <c r="DV15" s="136">
        <f>DU15/DS$7</f>
        <v>6.0957188570454228E-2</v>
      </c>
      <c r="DW15" s="137">
        <v>-1.4E-2</v>
      </c>
      <c r="DX15" s="138">
        <v>3</v>
      </c>
      <c r="DY15" s="136">
        <f>DX15/121</f>
        <v>2.4793388429752067E-2</v>
      </c>
      <c r="DZ15" s="145">
        <v>0</v>
      </c>
      <c r="EA15" s="140">
        <v>4256400</v>
      </c>
      <c r="EB15" s="137">
        <f>EA15/58400808</f>
        <v>7.288255326878354E-2</v>
      </c>
      <c r="EC15" s="137">
        <v>-1.4E-2</v>
      </c>
      <c r="ED15" s="134">
        <v>0</v>
      </c>
      <c r="EE15" s="143">
        <v>0</v>
      </c>
      <c r="EF15" s="145">
        <v>0</v>
      </c>
      <c r="EG15" s="140">
        <v>3563557</v>
      </c>
      <c r="EH15" s="136">
        <v>6.0957188570454228E-2</v>
      </c>
      <c r="EI15" s="137">
        <v>-1.4E-2</v>
      </c>
      <c r="EJ15" s="134">
        <v>3</v>
      </c>
      <c r="EK15" s="136">
        <f>EJ15/48</f>
        <v>6.25E-2</v>
      </c>
      <c r="EL15" s="145">
        <v>0</v>
      </c>
      <c r="EM15" s="126" t="str">
        <f t="shared" si="3"/>
        <v>Japan/Japanese Communist Party (Nihon Kyōsantō, JCP)</v>
      </c>
      <c r="EO15" s="140">
        <v>5154055</v>
      </c>
      <c r="EP15" s="136">
        <v>9.6999999999999989E-2</v>
      </c>
      <c r="EQ15" s="136">
        <f>EP15-DV15</f>
        <v>3.6042811429545761E-2</v>
      </c>
      <c r="ER15" s="138">
        <v>8</v>
      </c>
      <c r="ES15" s="136">
        <v>6.7796610169491525E-2</v>
      </c>
      <c r="ET15" s="136">
        <f>ES15-DY15</f>
        <v>4.3003221739739458E-2</v>
      </c>
      <c r="EU15" s="140">
        <v>5645937</v>
      </c>
      <c r="EV15" s="137">
        <v>0.106</v>
      </c>
      <c r="EW15" s="137">
        <f>EV15-EB15</f>
        <v>3.3117446731216457E-2</v>
      </c>
      <c r="EX15" s="134">
        <v>3</v>
      </c>
      <c r="EY15" s="259">
        <v>4.0999999999999995E-2</v>
      </c>
      <c r="EZ15" s="136">
        <f>EY15-EE15</f>
        <v>4.0999999999999995E-2</v>
      </c>
      <c r="FA15" s="140">
        <v>5154055</v>
      </c>
      <c r="FB15" s="137">
        <v>9.6999999999999989E-2</v>
      </c>
      <c r="FC15" s="137">
        <f>FB15-EH15</f>
        <v>3.6042811429545761E-2</v>
      </c>
      <c r="FD15" s="134">
        <v>5</v>
      </c>
      <c r="FE15" s="137">
        <v>0.10400000000000001</v>
      </c>
      <c r="FF15" s="137">
        <f>FE15-EK15</f>
        <v>4.1500000000000009E-2</v>
      </c>
      <c r="FG15" s="126"/>
      <c r="FI15" s="140">
        <v>6016195</v>
      </c>
      <c r="FJ15" s="136">
        <f>FI15/56007830</f>
        <v>0.1074170343682303</v>
      </c>
      <c r="FK15" s="136">
        <f>FJ15-EP15</f>
        <v>1.0417034368230313E-2</v>
      </c>
      <c r="FL15" s="138">
        <v>6</v>
      </c>
      <c r="FM15" s="136">
        <f>FL15/121</f>
        <v>4.9586776859504134E-2</v>
      </c>
      <c r="FN15" s="136">
        <f>FM15-ES15</f>
        <v>-1.8209833309987392E-2</v>
      </c>
      <c r="FO15" s="140">
        <v>4103514</v>
      </c>
      <c r="FP15" s="137">
        <f>FO15/56555393</f>
        <v>7.255743055308625E-2</v>
      </c>
      <c r="FQ15" s="433">
        <f>FP15-EV15</f>
        <v>-3.3442569446913747E-2</v>
      </c>
      <c r="FR15" s="134">
        <v>1</v>
      </c>
      <c r="FS15" s="435">
        <f>FR15/48</f>
        <v>2.0833333333333332E-2</v>
      </c>
      <c r="FT15" s="136">
        <f>FS15-EY15</f>
        <v>-2.0166666666666663E-2</v>
      </c>
      <c r="FU15" s="140">
        <v>6016195</v>
      </c>
      <c r="FV15" s="137">
        <f>FU15/56007830</f>
        <v>0.1074170343682303</v>
      </c>
      <c r="FW15" s="137">
        <f>FV15-FB15</f>
        <v>1.0417034368230313E-2</v>
      </c>
      <c r="FX15" s="134">
        <v>5</v>
      </c>
      <c r="FY15" s="137">
        <f>FX15/73</f>
        <v>6.8493150684931503E-2</v>
      </c>
      <c r="FZ15" s="137">
        <f>FY15-FE15</f>
        <v>-3.5506849315068506E-2</v>
      </c>
      <c r="GA15" s="126"/>
      <c r="GC15" s="438">
        <v>4483411</v>
      </c>
      <c r="GD15" s="220">
        <f>GC15/GA7</f>
        <v>8.9538653986135905E-2</v>
      </c>
      <c r="GE15" s="220">
        <f>GD15-FJ15</f>
        <v>-1.7878380382094397E-2</v>
      </c>
      <c r="GF15" s="216">
        <v>7</v>
      </c>
      <c r="GG15" s="220">
        <f>GF15/GA3</f>
        <v>5.6451612903225805E-2</v>
      </c>
      <c r="GH15" s="220">
        <f>GG15-FM15</f>
        <v>6.8648360437216713E-3</v>
      </c>
      <c r="GI15" s="438">
        <v>3710768</v>
      </c>
      <c r="GJ15" s="220">
        <f>GI15/GI7</f>
        <v>7.3679312059456395E-2</v>
      </c>
      <c r="GK15" s="220">
        <f>GJ15-FP15</f>
        <v>1.1218815063701454E-3</v>
      </c>
      <c r="GL15" s="216">
        <v>3</v>
      </c>
      <c r="GM15" s="220">
        <f>GL15/GI3</f>
        <v>4.0540540540540543E-2</v>
      </c>
      <c r="GN15" s="436">
        <f>GM15-FS15</f>
        <v>1.9707207207207211E-2</v>
      </c>
      <c r="GO15" s="438">
        <v>4483411</v>
      </c>
      <c r="GP15" s="220">
        <f>GO15/GO7</f>
        <v>8.9538653986135905E-2</v>
      </c>
      <c r="GQ15" s="220">
        <f>GP15-FV15</f>
        <v>-1.7878380382094397E-2</v>
      </c>
      <c r="GR15" s="216">
        <v>4</v>
      </c>
      <c r="GS15" s="220">
        <f>GR15/GO3</f>
        <v>0.08</v>
      </c>
      <c r="GT15" s="220">
        <f>GS15-FY15</f>
        <v>1.1506849315068499E-2</v>
      </c>
      <c r="GU15" s="126"/>
      <c r="GW15" s="138"/>
      <c r="GX15" s="136"/>
      <c r="GY15" s="138"/>
      <c r="GZ15" s="138"/>
      <c r="HA15" s="136"/>
      <c r="HB15" s="138"/>
      <c r="HC15" s="147"/>
      <c r="HH15" s="141"/>
      <c r="HO15" s="126"/>
      <c r="HQ15" s="138"/>
      <c r="HR15" s="136"/>
      <c r="HS15" s="138"/>
      <c r="HT15" s="138"/>
      <c r="HU15" s="136"/>
      <c r="HV15" s="138"/>
      <c r="HW15" s="147"/>
      <c r="IB15" s="141"/>
      <c r="II15" s="126"/>
      <c r="IK15" s="138"/>
      <c r="IL15" s="136"/>
      <c r="IM15" s="138"/>
      <c r="IN15" s="138"/>
      <c r="IO15" s="136"/>
      <c r="IP15" s="138"/>
      <c r="IQ15" s="147"/>
      <c r="IV15" s="141"/>
    </row>
    <row r="16" spans="1:262" s="134" customFormat="1" ht="13.5" customHeight="1">
      <c r="A16" s="133" t="s">
        <v>1339</v>
      </c>
      <c r="B16" s="14" t="str">
        <f>VLOOKUP(A16,info_parties!A$2:Z$200,5,FALSE)</f>
        <v>Democratic Socialist Party (Minshu Shakaitō, DSP)</v>
      </c>
      <c r="E16" s="135"/>
      <c r="F16" s="136"/>
      <c r="G16" s="137"/>
      <c r="H16" s="138"/>
      <c r="I16" s="136"/>
      <c r="J16" s="137"/>
      <c r="K16" s="135"/>
      <c r="L16" s="137"/>
      <c r="M16" s="137"/>
      <c r="P16" s="139"/>
      <c r="Q16" s="140"/>
      <c r="R16" s="137"/>
      <c r="S16" s="137"/>
      <c r="U16" s="137"/>
      <c r="V16" s="137"/>
      <c r="W16" s="126"/>
      <c r="Y16" s="135"/>
      <c r="Z16" s="136"/>
      <c r="AA16" s="136"/>
      <c r="AB16" s="138"/>
      <c r="AC16" s="136"/>
      <c r="AD16" s="136"/>
      <c r="AE16" s="135"/>
      <c r="AF16" s="137"/>
      <c r="AG16" s="137"/>
      <c r="AH16" s="139"/>
      <c r="AJ16" s="141"/>
      <c r="AK16" s="135"/>
      <c r="AL16" s="136"/>
      <c r="AM16" s="137"/>
      <c r="AN16" s="139"/>
      <c r="AO16" s="137"/>
      <c r="AP16" s="137"/>
      <c r="AQ16" s="126"/>
      <c r="AS16" s="135"/>
      <c r="AT16" s="136"/>
      <c r="AU16" s="136"/>
      <c r="AW16" s="136"/>
      <c r="AX16" s="136"/>
      <c r="AY16" s="135"/>
      <c r="AZ16" s="137"/>
      <c r="BA16" s="137"/>
      <c r="BB16" s="139"/>
      <c r="BD16" s="141"/>
      <c r="BE16" s="135"/>
      <c r="BF16" s="136"/>
      <c r="BG16" s="137"/>
      <c r="BH16" s="138"/>
      <c r="BI16" s="137"/>
      <c r="BJ16" s="137"/>
      <c r="BK16" s="126"/>
      <c r="BM16" s="135"/>
      <c r="BN16" s="137"/>
      <c r="BO16" s="136"/>
      <c r="BP16" s="138"/>
      <c r="BQ16" s="136"/>
      <c r="BR16" s="136"/>
      <c r="BS16" s="135"/>
      <c r="BT16" s="137"/>
      <c r="BU16" s="137"/>
      <c r="BV16" s="139"/>
      <c r="BX16" s="141"/>
      <c r="BY16" s="135"/>
      <c r="BZ16" s="137"/>
      <c r="CA16" s="137"/>
      <c r="CB16" s="139"/>
      <c r="CC16" s="137"/>
      <c r="CD16" s="137"/>
      <c r="CE16" s="140"/>
      <c r="CG16" s="135"/>
      <c r="CH16" s="136"/>
      <c r="CI16" s="136"/>
      <c r="CJ16" s="138"/>
      <c r="CK16" s="136"/>
      <c r="CL16" s="142"/>
      <c r="CM16" s="135"/>
      <c r="CN16" s="136"/>
      <c r="CO16" s="137"/>
      <c r="CQ16" s="143"/>
      <c r="CR16" s="144"/>
      <c r="CS16" s="135"/>
      <c r="CT16" s="136"/>
      <c r="CU16" s="137"/>
      <c r="CW16" s="137"/>
      <c r="CX16" s="142"/>
      <c r="CY16" s="126"/>
      <c r="DA16" s="140"/>
      <c r="DB16" s="136"/>
      <c r="DC16" s="136"/>
      <c r="DD16" s="139"/>
      <c r="DE16" s="136"/>
      <c r="DF16" s="142"/>
      <c r="DG16" s="135"/>
      <c r="DH16" s="137"/>
      <c r="DI16" s="137"/>
      <c r="DK16" s="143"/>
      <c r="DL16" s="144"/>
      <c r="DM16" s="140"/>
      <c r="DN16" s="136"/>
      <c r="DO16" s="136"/>
      <c r="DP16" s="138"/>
      <c r="DQ16" s="136"/>
      <c r="DR16" s="142"/>
      <c r="DS16" s="126"/>
      <c r="DU16" s="140"/>
      <c r="DW16" s="137"/>
      <c r="DX16" s="138"/>
      <c r="DY16" s="136"/>
      <c r="DZ16" s="145"/>
      <c r="EA16" s="140"/>
      <c r="EC16" s="137"/>
      <c r="EE16" s="143"/>
      <c r="EF16" s="145"/>
      <c r="EG16" s="140"/>
      <c r="EI16" s="137"/>
      <c r="EK16" s="136"/>
      <c r="EL16" s="145"/>
      <c r="EM16" s="126" t="str">
        <f t="shared" si="3"/>
        <v>Democratic Socialist Party (Minshu Shakaitō, DSP)</v>
      </c>
      <c r="EO16" s="140"/>
      <c r="EP16" s="136"/>
      <c r="EQ16" s="136"/>
      <c r="ER16" s="138"/>
      <c r="ES16" s="136"/>
      <c r="ET16" s="136"/>
      <c r="EU16" s="140"/>
      <c r="EV16" s="137"/>
      <c r="EW16" s="137"/>
      <c r="EY16" s="259"/>
      <c r="EZ16" s="141"/>
      <c r="FA16" s="140"/>
      <c r="FB16" s="137"/>
      <c r="FC16" s="137"/>
      <c r="FE16" s="137"/>
      <c r="FF16" s="137"/>
      <c r="FG16" s="126"/>
      <c r="FI16" s="140"/>
      <c r="FJ16" s="136"/>
      <c r="FK16" s="136"/>
      <c r="FL16" s="138"/>
      <c r="FM16" s="136"/>
      <c r="FN16" s="136"/>
      <c r="FO16" s="140"/>
      <c r="FP16" s="137"/>
      <c r="FQ16" s="137"/>
      <c r="FT16" s="141"/>
      <c r="FU16" s="140"/>
      <c r="FV16" s="137"/>
      <c r="FW16" s="137"/>
      <c r="FY16" s="137"/>
      <c r="FZ16" s="137"/>
      <c r="GA16" s="126"/>
      <c r="GC16" s="216"/>
      <c r="GD16" s="216"/>
      <c r="GE16" s="216"/>
      <c r="GF16" s="216"/>
      <c r="GG16" s="216"/>
      <c r="GH16" s="216"/>
      <c r="GI16" s="216"/>
      <c r="GJ16" s="220"/>
      <c r="GK16" s="216"/>
      <c r="GL16" s="216"/>
      <c r="GM16" s="220"/>
      <c r="GN16" s="216"/>
      <c r="GO16" s="216"/>
      <c r="GP16" s="220"/>
      <c r="GQ16" s="220"/>
      <c r="GR16" s="216"/>
      <c r="GS16" s="220"/>
      <c r="GT16" s="216"/>
      <c r="GU16" s="126"/>
      <c r="GW16" s="140"/>
      <c r="GX16" s="136"/>
      <c r="GY16" s="136"/>
      <c r="GZ16" s="138"/>
      <c r="HA16" s="136"/>
      <c r="HB16" s="136"/>
      <c r="HC16" s="147"/>
      <c r="HH16" s="141"/>
      <c r="HO16" s="126"/>
      <c r="HQ16" s="140"/>
      <c r="HR16" s="136"/>
      <c r="HS16" s="136"/>
      <c r="HT16" s="138"/>
      <c r="HU16" s="136"/>
      <c r="HV16" s="136"/>
      <c r="HW16" s="147"/>
      <c r="IB16" s="141"/>
      <c r="II16" s="126"/>
      <c r="IK16" s="140"/>
      <c r="IL16" s="136"/>
      <c r="IM16" s="136"/>
      <c r="IN16" s="138"/>
      <c r="IO16" s="136"/>
      <c r="IP16" s="136"/>
      <c r="IQ16" s="147"/>
      <c r="IV16" s="141"/>
    </row>
    <row r="17" spans="1:262" s="134" customFormat="1" ht="13.5" customHeight="1">
      <c r="A17" s="133" t="s">
        <v>1366</v>
      </c>
      <c r="B17" s="14" t="str">
        <f>VLOOKUP(A17,info_parties!A$2:Z$200,5,FALSE)</f>
        <v>Japan New Party (Nihon Shintō, JNP)</v>
      </c>
      <c r="E17" s="135"/>
      <c r="F17" s="136"/>
      <c r="G17" s="137"/>
      <c r="H17" s="138"/>
      <c r="I17" s="136"/>
      <c r="J17" s="137"/>
      <c r="K17" s="135"/>
      <c r="L17" s="137"/>
      <c r="M17" s="137"/>
      <c r="P17" s="139"/>
      <c r="Q17" s="140"/>
      <c r="R17" s="137"/>
      <c r="S17" s="137"/>
      <c r="U17" s="137"/>
      <c r="V17" s="137"/>
      <c r="W17" s="126"/>
      <c r="Y17" s="135"/>
      <c r="Z17" s="136"/>
      <c r="AA17" s="136"/>
      <c r="AB17" s="138"/>
      <c r="AC17" s="136"/>
      <c r="AD17" s="136"/>
      <c r="AE17" s="135"/>
      <c r="AF17" s="137"/>
      <c r="AG17" s="137"/>
      <c r="AH17" s="139"/>
      <c r="AJ17" s="141"/>
      <c r="AK17" s="135"/>
      <c r="AL17" s="136"/>
      <c r="AM17" s="137"/>
      <c r="AN17" s="139"/>
      <c r="AO17" s="137"/>
      <c r="AP17" s="137"/>
      <c r="AQ17" s="126"/>
      <c r="AS17" s="135"/>
      <c r="AT17" s="136"/>
      <c r="AU17" s="136"/>
      <c r="AW17" s="136"/>
      <c r="AX17" s="136"/>
      <c r="AY17" s="135"/>
      <c r="AZ17" s="137"/>
      <c r="BA17" s="137"/>
      <c r="BB17" s="139"/>
      <c r="BD17" s="141"/>
      <c r="BE17" s="135"/>
      <c r="BF17" s="136"/>
      <c r="BG17" s="137"/>
      <c r="BH17" s="138"/>
      <c r="BI17" s="137"/>
      <c r="BJ17" s="137"/>
      <c r="BK17" s="126"/>
      <c r="BM17" s="135"/>
      <c r="BN17" s="137"/>
      <c r="BO17" s="136"/>
      <c r="BP17" s="138"/>
      <c r="BQ17" s="136"/>
      <c r="BR17" s="136"/>
      <c r="BS17" s="135"/>
      <c r="BT17" s="137"/>
      <c r="BU17" s="137"/>
      <c r="BV17" s="139"/>
      <c r="BX17" s="141"/>
      <c r="BY17" s="135"/>
      <c r="BZ17" s="137"/>
      <c r="CA17" s="137"/>
      <c r="CB17" s="139"/>
      <c r="CC17" s="137"/>
      <c r="CD17" s="137"/>
      <c r="CE17" s="140"/>
      <c r="CG17" s="135"/>
      <c r="CH17" s="136"/>
      <c r="CI17" s="136"/>
      <c r="CJ17" s="138"/>
      <c r="CK17" s="136"/>
      <c r="CL17" s="142"/>
      <c r="CM17" s="135"/>
      <c r="CN17" s="136"/>
      <c r="CO17" s="137"/>
      <c r="CQ17" s="143"/>
      <c r="CR17" s="144"/>
      <c r="CS17" s="135"/>
      <c r="CT17" s="136"/>
      <c r="CU17" s="137"/>
      <c r="CW17" s="137"/>
      <c r="CX17" s="142"/>
      <c r="CY17" s="126"/>
      <c r="DA17" s="140"/>
      <c r="DB17" s="136"/>
      <c r="DC17" s="136"/>
      <c r="DD17" s="139"/>
      <c r="DE17" s="136"/>
      <c r="DF17" s="142"/>
      <c r="DG17" s="135"/>
      <c r="DH17" s="137"/>
      <c r="DI17" s="137"/>
      <c r="DK17" s="143"/>
      <c r="DL17" s="144"/>
      <c r="DM17" s="140"/>
      <c r="DN17" s="136"/>
      <c r="DO17" s="136"/>
      <c r="DP17" s="138"/>
      <c r="DQ17" s="136"/>
      <c r="DR17" s="142"/>
      <c r="DS17" s="126"/>
      <c r="DU17" s="140"/>
      <c r="DW17" s="137"/>
      <c r="DX17" s="138"/>
      <c r="DY17" s="136"/>
      <c r="DZ17" s="145"/>
      <c r="EA17" s="140"/>
      <c r="EC17" s="137"/>
      <c r="EE17" s="143"/>
      <c r="EF17" s="145"/>
      <c r="EG17" s="140"/>
      <c r="EI17" s="137"/>
      <c r="EK17" s="136"/>
      <c r="EL17" s="145"/>
      <c r="EM17" s="126" t="str">
        <f t="shared" si="3"/>
        <v>Japan New Party (Nihon Shintō, JNP)</v>
      </c>
      <c r="EO17" s="140"/>
      <c r="EP17" s="136"/>
      <c r="EQ17" s="136"/>
      <c r="ER17" s="138"/>
      <c r="ES17" s="136"/>
      <c r="ET17" s="136"/>
      <c r="EU17" s="140"/>
      <c r="EV17" s="137"/>
      <c r="EW17" s="137"/>
      <c r="EY17" s="259"/>
      <c r="EZ17" s="141"/>
      <c r="FA17" s="140"/>
      <c r="FB17" s="137"/>
      <c r="FC17" s="137"/>
      <c r="FE17" s="137"/>
      <c r="FF17" s="137"/>
      <c r="FG17" s="126"/>
      <c r="FI17" s="140"/>
      <c r="FJ17" s="136"/>
      <c r="FK17" s="136"/>
      <c r="FL17" s="138"/>
      <c r="FM17" s="136"/>
      <c r="FN17" s="136"/>
      <c r="FO17" s="140"/>
      <c r="FP17" s="137"/>
      <c r="FQ17" s="137"/>
      <c r="FT17" s="141"/>
      <c r="FU17" s="140"/>
      <c r="FV17" s="137"/>
      <c r="FW17" s="137"/>
      <c r="FY17" s="137"/>
      <c r="FZ17" s="137"/>
      <c r="GA17" s="126"/>
      <c r="GC17" s="216"/>
      <c r="GD17" s="216"/>
      <c r="GE17" s="216"/>
      <c r="GF17" s="216"/>
      <c r="GG17" s="216"/>
      <c r="GH17" s="216"/>
      <c r="GI17" s="216"/>
      <c r="GJ17" s="220"/>
      <c r="GK17" s="216"/>
      <c r="GL17" s="216"/>
      <c r="GM17" s="220"/>
      <c r="GN17" s="216"/>
      <c r="GO17" s="216"/>
      <c r="GP17" s="220"/>
      <c r="GQ17" s="220"/>
      <c r="GR17" s="216"/>
      <c r="GS17" s="220"/>
      <c r="GT17" s="216"/>
      <c r="GU17" s="126"/>
      <c r="GW17" s="140"/>
      <c r="GX17" s="136"/>
      <c r="GZ17" s="138"/>
      <c r="HA17" s="136"/>
      <c r="HC17" s="147"/>
      <c r="HH17" s="141"/>
      <c r="HO17" s="126"/>
      <c r="HQ17" s="140"/>
      <c r="HR17" s="136"/>
      <c r="HT17" s="138"/>
      <c r="HU17" s="136"/>
      <c r="HW17" s="147"/>
      <c r="IB17" s="141"/>
      <c r="II17" s="126"/>
      <c r="IK17" s="140"/>
      <c r="IL17" s="136"/>
      <c r="IN17" s="138"/>
      <c r="IO17" s="136"/>
      <c r="IQ17" s="147"/>
      <c r="IV17" s="141"/>
    </row>
    <row r="18" spans="1:262" s="134" customFormat="1" ht="13.5" customHeight="1">
      <c r="A18" s="133" t="s">
        <v>1367</v>
      </c>
      <c r="B18" s="14" t="str">
        <f>VLOOKUP(A18,info_parties!A$2:Z$200,5,FALSE)</f>
        <v>New Frontier Party (Shinshintō, NFP)</v>
      </c>
      <c r="E18" s="135"/>
      <c r="F18" s="136"/>
      <c r="G18" s="137"/>
      <c r="H18" s="138"/>
      <c r="I18" s="136"/>
      <c r="J18" s="137"/>
      <c r="K18" s="135"/>
      <c r="L18" s="137"/>
      <c r="M18" s="137"/>
      <c r="P18" s="139"/>
      <c r="Q18" s="140"/>
      <c r="R18" s="137"/>
      <c r="S18" s="137"/>
      <c r="U18" s="137"/>
      <c r="V18" s="137"/>
      <c r="W18" s="126"/>
      <c r="Y18" s="135">
        <v>12506322</v>
      </c>
      <c r="Z18" s="136">
        <v>0.308</v>
      </c>
      <c r="AA18" s="136"/>
      <c r="AB18" s="138">
        <f>AH18+AN18</f>
        <v>40</v>
      </c>
      <c r="AC18" s="136">
        <f t="shared" si="0"/>
        <v>0.31746031746031744</v>
      </c>
      <c r="AD18" s="136"/>
      <c r="AE18" s="135">
        <v>11003681</v>
      </c>
      <c r="AF18" s="137">
        <v>0.26500000000000001</v>
      </c>
      <c r="AG18" s="137"/>
      <c r="AH18" s="139">
        <v>22</v>
      </c>
      <c r="AJ18" s="141"/>
      <c r="AK18" s="135">
        <v>12506322</v>
      </c>
      <c r="AL18" s="136">
        <v>0.308</v>
      </c>
      <c r="AM18" s="137"/>
      <c r="AN18" s="139">
        <v>18</v>
      </c>
      <c r="AO18" s="137"/>
      <c r="AP18" s="137"/>
      <c r="AQ18" s="126"/>
      <c r="AS18" s="135"/>
      <c r="AT18" s="136"/>
      <c r="AU18" s="136"/>
      <c r="AW18" s="136"/>
      <c r="AX18" s="136"/>
      <c r="AY18" s="135"/>
      <c r="AZ18" s="137"/>
      <c r="BA18" s="137"/>
      <c r="BB18" s="139"/>
      <c r="BD18" s="141"/>
      <c r="BE18" s="135"/>
      <c r="BF18" s="136"/>
      <c r="BG18" s="137"/>
      <c r="BH18" s="138"/>
      <c r="BI18" s="137"/>
      <c r="BJ18" s="137"/>
      <c r="BK18" s="126"/>
      <c r="BM18" s="135"/>
      <c r="BN18" s="137"/>
      <c r="BO18" s="136"/>
      <c r="BP18" s="138"/>
      <c r="BQ18" s="136"/>
      <c r="BR18" s="136"/>
      <c r="BS18" s="135"/>
      <c r="BT18" s="137"/>
      <c r="BU18" s="137"/>
      <c r="BV18" s="139"/>
      <c r="BX18" s="141"/>
      <c r="BY18" s="135"/>
      <c r="BZ18" s="137"/>
      <c r="CA18" s="137"/>
      <c r="CB18" s="139"/>
      <c r="CC18" s="137"/>
      <c r="CD18" s="137"/>
      <c r="CE18" s="140"/>
      <c r="CG18" s="135"/>
      <c r="CH18" s="136"/>
      <c r="CI18" s="136"/>
      <c r="CJ18" s="138"/>
      <c r="CK18" s="136"/>
      <c r="CL18" s="142"/>
      <c r="CM18" s="135"/>
      <c r="CN18" s="136"/>
      <c r="CO18" s="137"/>
      <c r="CQ18" s="143"/>
      <c r="CR18" s="144"/>
      <c r="CS18" s="135"/>
      <c r="CT18" s="136"/>
      <c r="CU18" s="137"/>
      <c r="CW18" s="137"/>
      <c r="CX18" s="142"/>
      <c r="CY18" s="126"/>
      <c r="DA18" s="140"/>
      <c r="DB18" s="136"/>
      <c r="DC18" s="136"/>
      <c r="DD18" s="139"/>
      <c r="DE18" s="136"/>
      <c r="DF18" s="142"/>
      <c r="DG18" s="135"/>
      <c r="DH18" s="137"/>
      <c r="DI18" s="137"/>
      <c r="DK18" s="143"/>
      <c r="DL18" s="144"/>
      <c r="DM18" s="140"/>
      <c r="DN18" s="136"/>
      <c r="DO18" s="136"/>
      <c r="DP18" s="138"/>
      <c r="DQ18" s="136"/>
      <c r="DR18" s="142"/>
      <c r="DS18" s="126"/>
      <c r="DU18" s="140"/>
      <c r="DW18" s="137"/>
      <c r="DX18" s="138"/>
      <c r="DY18" s="136"/>
      <c r="DZ18" s="145"/>
      <c r="EA18" s="140"/>
      <c r="EC18" s="137"/>
      <c r="EE18" s="143"/>
      <c r="EF18" s="145"/>
      <c r="EG18" s="140"/>
      <c r="EI18" s="137"/>
      <c r="EK18" s="136"/>
      <c r="EL18" s="145"/>
      <c r="EM18" s="126" t="str">
        <f t="shared" si="3"/>
        <v>New Frontier Party (Shinshintō, NFP)</v>
      </c>
      <c r="EO18" s="140"/>
      <c r="EP18" s="136"/>
      <c r="EQ18" s="136"/>
      <c r="ER18" s="138"/>
      <c r="ES18" s="136"/>
      <c r="ET18" s="136"/>
      <c r="EU18" s="140"/>
      <c r="EV18" s="137"/>
      <c r="EW18" s="137"/>
      <c r="EY18" s="259"/>
      <c r="EZ18" s="141"/>
      <c r="FA18" s="140"/>
      <c r="FB18" s="137"/>
      <c r="FC18" s="137"/>
      <c r="FE18" s="137"/>
      <c r="FF18" s="137"/>
      <c r="FG18" s="126"/>
      <c r="FI18" s="140"/>
      <c r="FJ18" s="136"/>
      <c r="FK18" s="136"/>
      <c r="FL18" s="138"/>
      <c r="FM18" s="136"/>
      <c r="FN18" s="136"/>
      <c r="FO18" s="140"/>
      <c r="FP18" s="137"/>
      <c r="FQ18" s="137"/>
      <c r="FT18" s="141"/>
      <c r="FU18" s="140"/>
      <c r="FV18" s="137"/>
      <c r="FW18" s="137"/>
      <c r="FY18" s="137"/>
      <c r="FZ18" s="137"/>
      <c r="GA18" s="126"/>
      <c r="GC18" s="216"/>
      <c r="GD18" s="216"/>
      <c r="GE18" s="216"/>
      <c r="GF18" s="216"/>
      <c r="GG18" s="216"/>
      <c r="GH18" s="216"/>
      <c r="GI18" s="216"/>
      <c r="GJ18" s="220"/>
      <c r="GK18" s="216"/>
      <c r="GL18" s="216"/>
      <c r="GM18" s="220"/>
      <c r="GN18" s="216"/>
      <c r="GO18" s="216"/>
      <c r="GP18" s="220"/>
      <c r="GQ18" s="220"/>
      <c r="GR18" s="216"/>
      <c r="GS18" s="220"/>
      <c r="GT18" s="216"/>
      <c r="GU18" s="126"/>
      <c r="GW18" s="140"/>
      <c r="GX18" s="136"/>
      <c r="GY18" s="138"/>
      <c r="GZ18" s="138"/>
      <c r="HA18" s="136"/>
      <c r="HB18" s="138"/>
      <c r="HC18" s="147"/>
      <c r="HH18" s="141"/>
      <c r="HO18" s="126"/>
      <c r="HQ18" s="140"/>
      <c r="HR18" s="136"/>
      <c r="HS18" s="138"/>
      <c r="HT18" s="138"/>
      <c r="HU18" s="136"/>
      <c r="HV18" s="138"/>
      <c r="HW18" s="147"/>
      <c r="IB18" s="141"/>
      <c r="II18" s="126"/>
      <c r="IK18" s="140"/>
      <c r="IL18" s="136"/>
      <c r="IM18" s="138"/>
      <c r="IN18" s="138"/>
      <c r="IO18" s="136"/>
      <c r="IP18" s="138"/>
      <c r="IQ18" s="147"/>
      <c r="IV18" s="141"/>
    </row>
    <row r="19" spans="1:262" s="134" customFormat="1" ht="13.5" customHeight="1">
      <c r="A19" s="133" t="s">
        <v>1364</v>
      </c>
      <c r="B19" s="14" t="str">
        <f>VLOOKUP(A19,info_parties!A$2:Z$200,5,FALSE)</f>
        <v>Social Democratic Party of Japan (Shakai Minshutō, SDP)</v>
      </c>
      <c r="E19" s="135"/>
      <c r="F19" s="136"/>
      <c r="G19" s="137"/>
      <c r="H19" s="138"/>
      <c r="I19" s="136"/>
      <c r="J19" s="137"/>
      <c r="K19" s="135"/>
      <c r="L19" s="137"/>
      <c r="M19" s="137"/>
      <c r="P19" s="139"/>
      <c r="Q19" s="140"/>
      <c r="R19" s="137"/>
      <c r="S19" s="137"/>
      <c r="U19" s="137"/>
      <c r="V19" s="137"/>
      <c r="W19" s="126"/>
      <c r="Y19" s="135">
        <v>6882919</v>
      </c>
      <c r="Z19" s="136">
        <v>0.16899999999999998</v>
      </c>
      <c r="AA19" s="136"/>
      <c r="AB19" s="138">
        <f>AH19+AN19</f>
        <v>16</v>
      </c>
      <c r="AC19" s="136">
        <f t="shared" si="0"/>
        <v>0.12698412698412698</v>
      </c>
      <c r="AD19" s="136"/>
      <c r="AE19" s="135">
        <v>4926003</v>
      </c>
      <c r="AF19" s="137">
        <v>0.11900000000000001</v>
      </c>
      <c r="AG19" s="137"/>
      <c r="AH19" s="139">
        <v>7</v>
      </c>
      <c r="AJ19" s="141"/>
      <c r="AK19" s="135">
        <v>6882919</v>
      </c>
      <c r="AL19" s="136">
        <v>0.16899999999999998</v>
      </c>
      <c r="AM19" s="137"/>
      <c r="AN19" s="139">
        <v>9</v>
      </c>
      <c r="AO19" s="137"/>
      <c r="AP19" s="137"/>
      <c r="AQ19" s="126"/>
      <c r="AS19" s="135">
        <v>4370763</v>
      </c>
      <c r="AT19" s="136">
        <v>7.8E-2</v>
      </c>
      <c r="AU19" s="136"/>
      <c r="AV19" s="134">
        <f t="shared" ref="AV19:AV24" si="4">BB19+BH19</f>
        <v>5</v>
      </c>
      <c r="AW19" s="136">
        <f t="shared" ref="AW19:AW24" si="5">AV19/AQ$3</f>
        <v>3.968253968253968E-2</v>
      </c>
      <c r="AX19" s="136"/>
      <c r="AY19" s="135">
        <v>2403649</v>
      </c>
      <c r="AZ19" s="137">
        <v>4.2999999999999997E-2</v>
      </c>
      <c r="BA19" s="137"/>
      <c r="BB19" s="139">
        <v>1</v>
      </c>
      <c r="BD19" s="141"/>
      <c r="BE19" s="135">
        <v>4370763</v>
      </c>
      <c r="BF19" s="136">
        <v>7.8E-2</v>
      </c>
      <c r="BG19" s="137"/>
      <c r="BH19" s="138">
        <v>4</v>
      </c>
      <c r="BI19" s="137"/>
      <c r="BJ19" s="137"/>
      <c r="BK19" s="126"/>
      <c r="BM19" s="135">
        <v>3628635</v>
      </c>
      <c r="BN19" s="137">
        <v>6.6299999999999998E-2</v>
      </c>
      <c r="BO19" s="136"/>
      <c r="BP19" s="138">
        <v>3</v>
      </c>
      <c r="BQ19" s="136">
        <f t="shared" ref="BQ19" si="6">BP19/BK$3</f>
        <v>2.4793388429752067E-2</v>
      </c>
      <c r="BR19" s="136"/>
      <c r="BS19" s="135">
        <v>1874299</v>
      </c>
      <c r="BT19" s="137">
        <v>3.4500000000000003E-2</v>
      </c>
      <c r="BU19" s="137"/>
      <c r="BV19" s="139">
        <v>0</v>
      </c>
      <c r="BX19" s="141"/>
      <c r="BY19" s="135">
        <v>3628635</v>
      </c>
      <c r="BZ19" s="137">
        <v>6.6299999999999998E-2</v>
      </c>
      <c r="CA19" s="137"/>
      <c r="CB19" s="139">
        <v>3</v>
      </c>
      <c r="CC19" s="137"/>
      <c r="CD19" s="137"/>
      <c r="CE19" s="140"/>
      <c r="CG19" s="135">
        <v>2990666</v>
      </c>
      <c r="CH19" s="136">
        <v>5.2999999999999999E-2</v>
      </c>
      <c r="CI19" s="136"/>
      <c r="CJ19" s="138">
        <v>2</v>
      </c>
      <c r="CK19" s="136">
        <f>CJ19/121</f>
        <v>1.6528925619834711E-2</v>
      </c>
      <c r="CL19" s="142">
        <v>-1</v>
      </c>
      <c r="CM19" s="135">
        <v>984340</v>
      </c>
      <c r="CN19" s="136">
        <v>1.8000000000000002E-2</v>
      </c>
      <c r="CO19" s="137">
        <v>-1.7000000000000001E-2</v>
      </c>
      <c r="CP19" s="134">
        <v>0</v>
      </c>
      <c r="CQ19" s="134">
        <v>0</v>
      </c>
      <c r="CR19" s="134">
        <v>0</v>
      </c>
      <c r="CS19" s="135">
        <v>2990666</v>
      </c>
      <c r="CT19" s="136">
        <v>5.2999999999999999E-2</v>
      </c>
      <c r="CU19" s="137">
        <v>-1.3000000000000001E-2</v>
      </c>
      <c r="CV19" s="134">
        <v>2</v>
      </c>
      <c r="CW19" s="137">
        <v>4.2000000000000003E-2</v>
      </c>
      <c r="CX19" s="142">
        <v>-1</v>
      </c>
      <c r="CY19" s="126"/>
      <c r="DA19" s="140">
        <v>2634712</v>
      </c>
      <c r="DB19" s="136">
        <v>4.4999999999999998E-2</v>
      </c>
      <c r="DC19" s="136">
        <v>-9.0000000000000011E-3</v>
      </c>
      <c r="DD19" s="139">
        <v>2</v>
      </c>
      <c r="DE19" s="136">
        <f>DD19/121</f>
        <v>1.6528925619834711E-2</v>
      </c>
      <c r="DF19" s="142">
        <v>0</v>
      </c>
      <c r="DG19" s="135">
        <v>1352018</v>
      </c>
      <c r="DH19" s="137">
        <v>2.3E-2</v>
      </c>
      <c r="DI19" s="137"/>
      <c r="DJ19" s="134">
        <v>0</v>
      </c>
      <c r="DK19" s="143">
        <v>0</v>
      </c>
      <c r="DL19" s="149">
        <v>0</v>
      </c>
      <c r="DM19" s="140">
        <v>2634712</v>
      </c>
      <c r="DN19" s="136">
        <v>4.4999999999999998E-2</v>
      </c>
      <c r="DO19" s="136">
        <v>-9.0000000000000011E-3</v>
      </c>
      <c r="DP19" s="138">
        <v>2</v>
      </c>
      <c r="DQ19" s="136">
        <f>DP19/48</f>
        <v>4.1666666666666664E-2</v>
      </c>
      <c r="DR19" s="142">
        <v>0</v>
      </c>
      <c r="DS19" s="126"/>
      <c r="DU19" s="140">
        <v>2242735</v>
      </c>
      <c r="DV19" s="136">
        <f>DU19/DS$7</f>
        <v>3.8363584561312662E-2</v>
      </c>
      <c r="DW19" s="137">
        <v>-6.0000000000000001E-3</v>
      </c>
      <c r="DX19" s="138">
        <v>2</v>
      </c>
      <c r="DY19" s="136">
        <f>DX19/121</f>
        <v>1.6528925619834711E-2</v>
      </c>
      <c r="DZ19" s="145">
        <v>0</v>
      </c>
      <c r="EA19" s="140">
        <v>602684</v>
      </c>
      <c r="EB19" s="137">
        <f>EA19/58400808</f>
        <v>1.0319788726210774E-2</v>
      </c>
      <c r="EC19" s="137">
        <v>-1.2999999999999999E-2</v>
      </c>
      <c r="ED19" s="134">
        <v>0</v>
      </c>
      <c r="EE19" s="143">
        <v>0</v>
      </c>
      <c r="EF19" s="145">
        <v>0</v>
      </c>
      <c r="EG19" s="140">
        <v>2242735</v>
      </c>
      <c r="EH19" s="136">
        <v>3.8363584561312662E-2</v>
      </c>
      <c r="EI19" s="137">
        <v>-6.0000000000000001E-3</v>
      </c>
      <c r="EJ19" s="134">
        <v>2</v>
      </c>
      <c r="EK19" s="136">
        <f>EJ19/48</f>
        <v>4.1666666666666664E-2</v>
      </c>
      <c r="EL19" s="145">
        <v>0</v>
      </c>
      <c r="EM19" s="126" t="str">
        <f t="shared" si="3"/>
        <v>Social Democratic Party of Japan (Shakai Minshutō, SDP)</v>
      </c>
      <c r="EO19" s="140">
        <v>1255235</v>
      </c>
      <c r="EP19" s="136">
        <v>2.4E-2</v>
      </c>
      <c r="EQ19" s="136">
        <f>EP19-DV19</f>
        <v>-1.4363584561312662E-2</v>
      </c>
      <c r="ER19" s="138">
        <v>1</v>
      </c>
      <c r="ES19" s="136">
        <v>8.4745762711864406E-3</v>
      </c>
      <c r="ET19" s="136">
        <f>ES19-DY19</f>
        <v>-8.0543493486482706E-3</v>
      </c>
      <c r="EU19" s="140">
        <v>271547</v>
      </c>
      <c r="EV19" s="137">
        <v>5.0000000000000001E-3</v>
      </c>
      <c r="EW19" s="137">
        <f>EV19-EB19</f>
        <v>-5.3197887262107736E-3</v>
      </c>
      <c r="EX19" s="134">
        <v>0</v>
      </c>
      <c r="EY19" s="259">
        <v>0</v>
      </c>
      <c r="EZ19" s="136">
        <f>EY19-EE19</f>
        <v>0</v>
      </c>
      <c r="FA19" s="140">
        <v>1255235</v>
      </c>
      <c r="FB19" s="137">
        <v>2.4E-2</v>
      </c>
      <c r="FC19" s="137">
        <f>FB19-EH19</f>
        <v>-1.4363584561312662E-2</v>
      </c>
      <c r="FD19" s="134">
        <v>1</v>
      </c>
      <c r="FE19" s="137">
        <v>2.1000000000000001E-2</v>
      </c>
      <c r="FF19" s="137">
        <f>FE19-EK19</f>
        <v>-2.0666666666666663E-2</v>
      </c>
      <c r="FG19" s="126"/>
      <c r="FI19" s="140">
        <v>1536239</v>
      </c>
      <c r="FJ19" s="136">
        <f>FI19/56007830</f>
        <v>2.7429004123173492E-2</v>
      </c>
      <c r="FK19" s="136">
        <f>FJ19-EP19</f>
        <v>3.4290041231734916E-3</v>
      </c>
      <c r="FL19" s="138">
        <v>1</v>
      </c>
      <c r="FM19" s="136">
        <f>FL19/121</f>
        <v>8.2644628099173556E-3</v>
      </c>
      <c r="FN19" s="136">
        <f>FM19-ES19</f>
        <v>-2.1011346126908505E-4</v>
      </c>
      <c r="FO19" s="140">
        <v>289899</v>
      </c>
      <c r="FP19" s="137">
        <f>FO19/56555393</f>
        <v>5.1259302539016921E-3</v>
      </c>
      <c r="FQ19" s="433">
        <f>FP19-EV19</f>
        <v>1.25930253901692E-4</v>
      </c>
      <c r="FR19" s="134">
        <v>0</v>
      </c>
      <c r="FS19" s="435">
        <f>FR19/48</f>
        <v>0</v>
      </c>
      <c r="FT19" s="136">
        <f>FS19-EY19</f>
        <v>0</v>
      </c>
      <c r="FU19" s="140">
        <v>1536239</v>
      </c>
      <c r="FV19" s="137">
        <f>FU19/56007830</f>
        <v>2.7429004123173492E-2</v>
      </c>
      <c r="FW19" s="137">
        <f>FV19-FB19</f>
        <v>3.4290041231734916E-3</v>
      </c>
      <c r="FX19" s="134">
        <v>1</v>
      </c>
      <c r="FY19" s="137">
        <f>FX19/73</f>
        <v>1.3698630136986301E-2</v>
      </c>
      <c r="FZ19" s="137">
        <f>FY19-FE19</f>
        <v>-7.3013698630137007E-3</v>
      </c>
      <c r="GA19" s="126"/>
      <c r="GC19" s="438">
        <v>1046012</v>
      </c>
      <c r="GD19" s="220">
        <f>GC19/GA7</f>
        <v>2.0890011318022369E-2</v>
      </c>
      <c r="GE19" s="220">
        <f>GD19-FJ19</f>
        <v>-6.5389928051511233E-3</v>
      </c>
      <c r="GF19" s="216">
        <v>1</v>
      </c>
      <c r="GG19" s="220">
        <f>GF19/GA3</f>
        <v>8.0645161290322578E-3</v>
      </c>
      <c r="GH19" s="220">
        <f>GG19-FM19</f>
        <v>-1.9994668088509776E-4</v>
      </c>
      <c r="GI19" s="438">
        <v>191820</v>
      </c>
      <c r="GJ19" s="220">
        <f>GI19/GI7</f>
        <v>3.8086901792957479E-3</v>
      </c>
      <c r="GK19" s="220">
        <f>GJ19-FP19</f>
        <v>-1.3172400746059442E-3</v>
      </c>
      <c r="GL19" s="216">
        <v>0</v>
      </c>
      <c r="GM19" s="220">
        <f>GL19/GI3</f>
        <v>0</v>
      </c>
      <c r="GN19" s="436">
        <f>GM19-FS19</f>
        <v>0</v>
      </c>
      <c r="GO19" s="438">
        <v>1046012</v>
      </c>
      <c r="GP19" s="220">
        <f>GO19/GO7</f>
        <v>2.0890011318022369E-2</v>
      </c>
      <c r="GQ19" s="220">
        <f>GP19-FV19</f>
        <v>-6.5389928051511233E-3</v>
      </c>
      <c r="GR19" s="216">
        <v>1</v>
      </c>
      <c r="GS19" s="220">
        <f>GR19/GO3</f>
        <v>0.02</v>
      </c>
      <c r="GT19" s="220">
        <f>GS19-FY19</f>
        <v>6.3013698630136998E-3</v>
      </c>
      <c r="GU19" s="126"/>
      <c r="GW19" s="140"/>
      <c r="GX19" s="136"/>
      <c r="GY19" s="138"/>
      <c r="GZ19" s="138"/>
      <c r="HA19" s="136"/>
      <c r="HB19" s="138"/>
      <c r="HC19" s="147"/>
      <c r="HH19" s="141"/>
      <c r="HO19" s="126"/>
      <c r="HQ19" s="140"/>
      <c r="HR19" s="136"/>
      <c r="HS19" s="138"/>
      <c r="HT19" s="138"/>
      <c r="HU19" s="136"/>
      <c r="HV19" s="138"/>
      <c r="HW19" s="147"/>
      <c r="IB19" s="141"/>
      <c r="II19" s="126"/>
      <c r="IK19" s="140"/>
      <c r="IL19" s="136"/>
      <c r="IM19" s="138"/>
      <c r="IN19" s="138"/>
      <c r="IO19" s="136"/>
      <c r="IP19" s="138"/>
      <c r="IQ19" s="147"/>
      <c r="IV19" s="141"/>
    </row>
    <row r="20" spans="1:262" s="134" customFormat="1" ht="13.5" customHeight="1">
      <c r="A20" s="133" t="s">
        <v>1353</v>
      </c>
      <c r="B20" s="14" t="str">
        <f>VLOOKUP(A20,info_parties!A$2:Z$200,5,FALSE)</f>
        <v>New Party Sakigake (Shintō Sakigake, NPS)</v>
      </c>
      <c r="E20" s="135"/>
      <c r="F20" s="136"/>
      <c r="G20" s="137"/>
      <c r="H20" s="138"/>
      <c r="I20" s="136"/>
      <c r="J20" s="137"/>
      <c r="K20" s="135"/>
      <c r="L20" s="137"/>
      <c r="M20" s="137"/>
      <c r="P20" s="139"/>
      <c r="Q20" s="140"/>
      <c r="R20" s="137"/>
      <c r="S20" s="137"/>
      <c r="U20" s="137"/>
      <c r="V20" s="137"/>
      <c r="W20" s="126"/>
      <c r="Y20" s="135">
        <v>1455886</v>
      </c>
      <c r="Z20" s="136">
        <v>3.6000000000000004E-2</v>
      </c>
      <c r="AA20" s="136"/>
      <c r="AB20" s="138">
        <f>AH20+AN20</f>
        <v>3</v>
      </c>
      <c r="AC20" s="136">
        <f t="shared" si="0"/>
        <v>2.3809523809523808E-2</v>
      </c>
      <c r="AD20" s="136"/>
      <c r="AE20" s="135">
        <v>1059353</v>
      </c>
      <c r="AF20" s="137">
        <v>2.6000000000000002E-2</v>
      </c>
      <c r="AG20" s="137"/>
      <c r="AH20" s="139">
        <v>1</v>
      </c>
      <c r="AJ20" s="141"/>
      <c r="AK20" s="135">
        <v>1455886</v>
      </c>
      <c r="AL20" s="136">
        <v>3.6000000000000004E-2</v>
      </c>
      <c r="AM20" s="137"/>
      <c r="AN20" s="139">
        <v>2</v>
      </c>
      <c r="AO20" s="137"/>
      <c r="AP20" s="137"/>
      <c r="AQ20" s="126"/>
      <c r="AS20" s="135">
        <v>784591</v>
      </c>
      <c r="AT20" s="136">
        <v>1.3999999999999999E-2</v>
      </c>
      <c r="AU20" s="136"/>
      <c r="AV20" s="134">
        <f t="shared" si="4"/>
        <v>0</v>
      </c>
      <c r="AW20" s="136">
        <f t="shared" si="5"/>
        <v>0</v>
      </c>
      <c r="AX20" s="136"/>
      <c r="AY20" s="135">
        <v>0</v>
      </c>
      <c r="AZ20" s="137">
        <v>0</v>
      </c>
      <c r="BA20" s="137"/>
      <c r="BB20" s="139">
        <v>0</v>
      </c>
      <c r="BD20" s="141"/>
      <c r="BE20" s="135">
        <v>784591</v>
      </c>
      <c r="BF20" s="136">
        <v>1.3999999999999999E-2</v>
      </c>
      <c r="BG20" s="137"/>
      <c r="BH20" s="138">
        <v>0</v>
      </c>
      <c r="BI20" s="137"/>
      <c r="BJ20" s="137"/>
      <c r="BK20" s="126"/>
      <c r="BM20" s="135"/>
      <c r="BN20" s="137"/>
      <c r="BO20" s="136"/>
      <c r="BP20" s="138"/>
      <c r="BQ20" s="136"/>
      <c r="BR20" s="136"/>
      <c r="BS20" s="135"/>
      <c r="BT20" s="137"/>
      <c r="BU20" s="137"/>
      <c r="BV20" s="139"/>
      <c r="BX20" s="141"/>
      <c r="BY20" s="135"/>
      <c r="BZ20" s="137"/>
      <c r="CA20" s="137"/>
      <c r="CB20" s="139"/>
      <c r="CC20" s="137"/>
      <c r="CD20" s="137"/>
      <c r="CE20" s="140"/>
      <c r="CG20" s="135"/>
      <c r="CH20" s="136"/>
      <c r="CI20" s="136"/>
      <c r="CJ20" s="138"/>
      <c r="CK20" s="136"/>
      <c r="CL20" s="142"/>
      <c r="CM20" s="135"/>
      <c r="CN20" s="136"/>
      <c r="CO20" s="137"/>
      <c r="CQ20" s="143"/>
      <c r="CR20" s="144"/>
      <c r="CS20" s="135"/>
      <c r="CT20" s="136"/>
      <c r="CU20" s="137"/>
      <c r="CW20" s="137"/>
      <c r="CX20" s="142"/>
      <c r="CY20" s="126"/>
      <c r="DA20" s="140"/>
      <c r="DB20" s="136"/>
      <c r="DC20" s="136"/>
      <c r="DD20" s="139"/>
      <c r="DE20" s="136"/>
      <c r="DF20" s="142"/>
      <c r="DG20" s="135"/>
      <c r="DH20" s="137"/>
      <c r="DI20" s="137"/>
      <c r="DK20" s="143"/>
      <c r="DL20" s="144"/>
      <c r="DM20" s="140"/>
      <c r="DN20" s="136"/>
      <c r="DO20" s="136"/>
      <c r="DP20" s="138"/>
      <c r="DQ20" s="136"/>
      <c r="DR20" s="142"/>
      <c r="DS20" s="126"/>
      <c r="DU20" s="140"/>
      <c r="DW20" s="137"/>
      <c r="DX20" s="138"/>
      <c r="DY20" s="136"/>
      <c r="DZ20" s="145"/>
      <c r="EA20" s="140"/>
      <c r="EC20" s="137"/>
      <c r="EE20" s="143"/>
      <c r="EF20" s="145"/>
      <c r="EG20" s="140"/>
      <c r="EI20" s="137"/>
      <c r="EK20" s="136"/>
      <c r="EL20" s="145"/>
      <c r="EM20" s="126" t="str">
        <f t="shared" si="3"/>
        <v>New Party Sakigake (Shintō Sakigake, NPS)</v>
      </c>
      <c r="EO20" s="140"/>
      <c r="EP20" s="136"/>
      <c r="EQ20" s="136"/>
      <c r="ER20" s="138"/>
      <c r="ES20" s="136"/>
      <c r="ET20" s="136"/>
      <c r="EU20" s="140"/>
      <c r="EV20" s="137"/>
      <c r="EW20" s="137"/>
      <c r="EY20" s="259"/>
      <c r="EZ20" s="141"/>
      <c r="FA20" s="140"/>
      <c r="FB20" s="137"/>
      <c r="FC20" s="137"/>
      <c r="FE20" s="137"/>
      <c r="FF20" s="137"/>
      <c r="FG20" s="126"/>
      <c r="FI20" s="140"/>
      <c r="FJ20" s="136"/>
      <c r="FK20" s="136"/>
      <c r="FL20" s="138"/>
      <c r="FM20" s="136"/>
      <c r="FN20" s="136"/>
      <c r="FO20" s="140"/>
      <c r="FP20" s="137"/>
      <c r="FQ20" s="137"/>
      <c r="FT20" s="141"/>
      <c r="FU20" s="140"/>
      <c r="FV20" s="137"/>
      <c r="FW20" s="137"/>
      <c r="FY20" s="137"/>
      <c r="FZ20" s="137"/>
      <c r="GA20" s="126"/>
      <c r="GC20" s="216"/>
      <c r="GD20" s="216"/>
      <c r="GE20" s="216"/>
      <c r="GF20" s="216"/>
      <c r="GG20" s="216"/>
      <c r="GH20" s="216"/>
      <c r="GI20" s="216"/>
      <c r="GJ20" s="220"/>
      <c r="GK20" s="216"/>
      <c r="GL20" s="216"/>
      <c r="GM20" s="220"/>
      <c r="GN20" s="216"/>
      <c r="GO20" s="216"/>
      <c r="GP20" s="220"/>
      <c r="GQ20" s="220"/>
      <c r="GR20" s="216"/>
      <c r="GS20" s="220"/>
      <c r="GT20" s="216"/>
      <c r="GU20" s="126"/>
      <c r="GW20" s="140"/>
      <c r="GX20" s="136"/>
      <c r="GY20" s="138"/>
      <c r="GZ20" s="138"/>
      <c r="HA20" s="136"/>
      <c r="HB20" s="138"/>
      <c r="HC20" s="147"/>
      <c r="HH20" s="141"/>
      <c r="HO20" s="126"/>
      <c r="HQ20" s="140"/>
      <c r="HR20" s="136"/>
      <c r="HS20" s="138"/>
      <c r="HT20" s="138"/>
      <c r="HU20" s="136"/>
      <c r="HV20" s="138"/>
      <c r="HW20" s="147"/>
      <c r="IB20" s="141"/>
      <c r="II20" s="126"/>
      <c r="IK20" s="140"/>
      <c r="IL20" s="136"/>
      <c r="IM20" s="138"/>
      <c r="IN20" s="138"/>
      <c r="IO20" s="136"/>
      <c r="IP20" s="138"/>
      <c r="IQ20" s="147"/>
      <c r="IV20" s="141"/>
    </row>
    <row r="21" spans="1:262" s="134" customFormat="1" ht="13.5" customHeight="1">
      <c r="A21" s="133" t="s">
        <v>1336</v>
      </c>
      <c r="B21" s="14" t="str">
        <f>VLOOKUP(A21,info_parties!A$2:Z$200,5,FALSE)</f>
        <v>Democratic Party of Japan (Minshutō, DPJ)</v>
      </c>
      <c r="E21" s="135"/>
      <c r="F21" s="136"/>
      <c r="G21" s="137"/>
      <c r="H21" s="138"/>
      <c r="I21" s="136"/>
      <c r="J21" s="137"/>
      <c r="K21" s="135"/>
      <c r="L21" s="137"/>
      <c r="M21" s="137"/>
      <c r="P21" s="139"/>
      <c r="Q21" s="140"/>
      <c r="R21" s="137"/>
      <c r="S21" s="137"/>
      <c r="U21" s="137"/>
      <c r="V21" s="137"/>
      <c r="W21" s="126"/>
      <c r="Y21" s="135"/>
      <c r="Z21" s="136"/>
      <c r="AA21" s="136"/>
      <c r="AB21" s="138"/>
      <c r="AC21" s="136"/>
      <c r="AD21" s="136"/>
      <c r="AE21" s="135"/>
      <c r="AF21" s="137"/>
      <c r="AG21" s="137"/>
      <c r="AH21" s="139"/>
      <c r="AJ21" s="141"/>
      <c r="AK21" s="135"/>
      <c r="AL21" s="136"/>
      <c r="AM21" s="137"/>
      <c r="AN21" s="139"/>
      <c r="AO21" s="137"/>
      <c r="AP21" s="137"/>
      <c r="AQ21" s="126"/>
      <c r="AS21" s="135">
        <v>12209685</v>
      </c>
      <c r="AT21" s="136">
        <v>0.218</v>
      </c>
      <c r="AU21" s="136"/>
      <c r="AV21" s="134">
        <f t="shared" si="4"/>
        <v>27</v>
      </c>
      <c r="AW21" s="136">
        <f t="shared" si="5"/>
        <v>0.21428571428571427</v>
      </c>
      <c r="AX21" s="136"/>
      <c r="AY21" s="135">
        <v>9063939</v>
      </c>
      <c r="AZ21" s="137">
        <v>0.16200000000000001</v>
      </c>
      <c r="BA21" s="137"/>
      <c r="BB21" s="139">
        <v>15</v>
      </c>
      <c r="BD21" s="141"/>
      <c r="BE21" s="135">
        <v>12209685</v>
      </c>
      <c r="BF21" s="136">
        <v>0.218</v>
      </c>
      <c r="BG21" s="137"/>
      <c r="BH21" s="138">
        <v>12</v>
      </c>
      <c r="BI21" s="137"/>
      <c r="BJ21" s="137"/>
      <c r="BK21" s="126"/>
      <c r="BM21" s="135">
        <v>8990524</v>
      </c>
      <c r="BN21" s="137">
        <v>0.16420000000000001</v>
      </c>
      <c r="BO21" s="136"/>
      <c r="BP21" s="138">
        <v>26</v>
      </c>
      <c r="BQ21" s="136">
        <f t="shared" ref="BQ21:BQ22" si="7">BP21/BK$3</f>
        <v>0.21487603305785125</v>
      </c>
      <c r="BR21" s="136"/>
      <c r="BS21" s="135">
        <v>10066553</v>
      </c>
      <c r="BT21" s="137">
        <v>0.18530000000000002</v>
      </c>
      <c r="BU21" s="137"/>
      <c r="BV21" s="139">
        <v>18</v>
      </c>
      <c r="BX21" s="141"/>
      <c r="BY21" s="135">
        <v>8990524</v>
      </c>
      <c r="BZ21" s="137">
        <v>0.16420000000000001</v>
      </c>
      <c r="CA21" s="137"/>
      <c r="CB21" s="139">
        <v>8</v>
      </c>
      <c r="CC21" s="137"/>
      <c r="CD21" s="137"/>
      <c r="CE21" s="140"/>
      <c r="CG21" s="135">
        <v>21137457</v>
      </c>
      <c r="CH21" s="136">
        <v>0.378</v>
      </c>
      <c r="CI21" s="136"/>
      <c r="CJ21" s="138">
        <v>50</v>
      </c>
      <c r="CK21" s="136">
        <f>CJ21/121</f>
        <v>0.41322314049586778</v>
      </c>
      <c r="CL21" s="142">
        <v>24</v>
      </c>
      <c r="CM21" s="135">
        <v>21931985</v>
      </c>
      <c r="CN21" s="136">
        <v>0.39100000000000001</v>
      </c>
      <c r="CO21" s="137">
        <v>0.20600000000000002</v>
      </c>
      <c r="CP21" s="134">
        <v>31</v>
      </c>
      <c r="CQ21" s="143">
        <v>0.42499999999999999</v>
      </c>
      <c r="CR21" s="144">
        <v>13</v>
      </c>
      <c r="CS21" s="135">
        <v>21137457</v>
      </c>
      <c r="CT21" s="136">
        <v>0.378</v>
      </c>
      <c r="CU21" s="137">
        <v>0.214</v>
      </c>
      <c r="CV21" s="134">
        <v>19</v>
      </c>
      <c r="CW21" s="137">
        <v>0.39600000000000002</v>
      </c>
      <c r="CX21" s="142">
        <v>11</v>
      </c>
      <c r="CY21" s="126"/>
      <c r="DA21" s="140">
        <v>23256247</v>
      </c>
      <c r="DB21" s="136">
        <v>0.39500000000000002</v>
      </c>
      <c r="DC21" s="136">
        <v>1.7000000000000001E-2</v>
      </c>
      <c r="DD21" s="139">
        <v>60</v>
      </c>
      <c r="DE21" s="136">
        <f>DD21/121</f>
        <v>0.49586776859504134</v>
      </c>
      <c r="DF21" s="142">
        <v>10</v>
      </c>
      <c r="DG21" s="135">
        <v>24006818</v>
      </c>
      <c r="DH21" s="137">
        <v>0.40500000000000003</v>
      </c>
      <c r="DI21" s="137"/>
      <c r="DJ21" s="134">
        <v>40</v>
      </c>
      <c r="DK21" s="143">
        <f>DJ21/73</f>
        <v>0.54794520547945202</v>
      </c>
      <c r="DL21" s="144">
        <v>9</v>
      </c>
      <c r="DM21" s="140">
        <v>23256247</v>
      </c>
      <c r="DN21" s="136">
        <v>0.39500000000000002</v>
      </c>
      <c r="DO21" s="136">
        <v>1.7000000000000001E-2</v>
      </c>
      <c r="DP21" s="138">
        <v>20</v>
      </c>
      <c r="DQ21" s="136">
        <f>DP21/48</f>
        <v>0.41666666666666669</v>
      </c>
      <c r="DR21" s="142">
        <v>1</v>
      </c>
      <c r="DS21" s="126"/>
      <c r="DU21" s="140">
        <v>18450139</v>
      </c>
      <c r="DV21" s="136">
        <f>DU21/DS$7</f>
        <v>0.31560280982571398</v>
      </c>
      <c r="DW21" s="137">
        <v>-7.9000000000000001E-2</v>
      </c>
      <c r="DX21" s="138">
        <v>44</v>
      </c>
      <c r="DY21" s="136">
        <f>DX21/121</f>
        <v>0.36363636363636365</v>
      </c>
      <c r="DZ21" s="145">
        <v>-16</v>
      </c>
      <c r="EA21" s="140">
        <v>22756000</v>
      </c>
      <c r="EB21" s="137">
        <f>EA21/58400808</f>
        <v>0.38965214316897806</v>
      </c>
      <c r="EC21" s="137">
        <v>-1.4999999999999999E-2</v>
      </c>
      <c r="ED21" s="134">
        <v>28</v>
      </c>
      <c r="EE21" s="143">
        <f>ED21/73</f>
        <v>0.38356164383561642</v>
      </c>
      <c r="EF21" s="145">
        <v>-12</v>
      </c>
      <c r="EG21" s="140">
        <v>18450139</v>
      </c>
      <c r="EH21" s="136">
        <v>0.31560280982571398</v>
      </c>
      <c r="EI21" s="137">
        <v>-7.9000000000000001E-2</v>
      </c>
      <c r="EJ21" s="134">
        <v>16</v>
      </c>
      <c r="EK21" s="136">
        <f>EJ21/48</f>
        <v>0.33333333333333331</v>
      </c>
      <c r="EL21" s="145">
        <v>-4</v>
      </c>
      <c r="EM21" s="126" t="str">
        <f t="shared" si="3"/>
        <v>Democratic Party of Japan (Minshutō, DPJ)</v>
      </c>
      <c r="EO21" s="140">
        <v>7134215</v>
      </c>
      <c r="EP21" s="136">
        <v>0.13400000000000001</v>
      </c>
      <c r="EQ21" s="136">
        <f>EP21-DV21</f>
        <v>-0.18160280982571397</v>
      </c>
      <c r="ER21" s="138">
        <v>17</v>
      </c>
      <c r="ES21" s="136">
        <v>0.1440677966101695</v>
      </c>
      <c r="ET21" s="136">
        <f>ES21-DY21</f>
        <v>-0.21956856702619415</v>
      </c>
      <c r="EU21" s="140">
        <v>8646372</v>
      </c>
      <c r="EV21" s="137">
        <v>0.16300000000000001</v>
      </c>
      <c r="EW21" s="137">
        <f>EV21-EB21</f>
        <v>-0.22665214316897805</v>
      </c>
      <c r="EX21" s="134">
        <v>10</v>
      </c>
      <c r="EY21" s="259">
        <v>0.13699999999999998</v>
      </c>
      <c r="EZ21" s="136">
        <f>EY21-EE21</f>
        <v>-0.24656164383561643</v>
      </c>
      <c r="FA21" s="140">
        <v>7134215</v>
      </c>
      <c r="FB21" s="137">
        <v>0.13400000000000001</v>
      </c>
      <c r="FC21" s="137">
        <f>FB21-EH21</f>
        <v>-0.18160280982571397</v>
      </c>
      <c r="FD21" s="134">
        <v>7</v>
      </c>
      <c r="FE21" s="137">
        <v>0.14599999999999999</v>
      </c>
      <c r="FF21" s="137">
        <f>FE21-EK21</f>
        <v>-0.18733333333333332</v>
      </c>
      <c r="FG21" s="434" t="s">
        <v>2092</v>
      </c>
      <c r="FI21" s="140">
        <v>11751015</v>
      </c>
      <c r="FJ21" s="136">
        <f>FI21/56007830</f>
        <v>0.20981021760707386</v>
      </c>
      <c r="FK21" s="136">
        <f>FJ21-EP21</f>
        <v>7.5810217607073849E-2</v>
      </c>
      <c r="FL21" s="138">
        <v>32</v>
      </c>
      <c r="FM21" s="136">
        <f>FL21/121</f>
        <v>0.26446280991735538</v>
      </c>
      <c r="FN21" s="136">
        <f>FM21-ES21</f>
        <v>0.12039501330718588</v>
      </c>
      <c r="FO21" s="140">
        <v>14215956</v>
      </c>
      <c r="FP21" s="137">
        <f>FO21/56555393</f>
        <v>0.25136340224883591</v>
      </c>
      <c r="FQ21" s="433">
        <f>FP21-EV21</f>
        <v>8.8363402248835904E-2</v>
      </c>
      <c r="FR21" s="134">
        <v>21</v>
      </c>
      <c r="FS21" s="435">
        <f>FR21/48</f>
        <v>0.4375</v>
      </c>
      <c r="FT21" s="136">
        <f>FS21-EY21</f>
        <v>0.30049999999999999</v>
      </c>
      <c r="FU21" s="140">
        <v>11751015</v>
      </c>
      <c r="FV21" s="137">
        <f>FU21/56007830</f>
        <v>0.20981021760707386</v>
      </c>
      <c r="FW21" s="137">
        <f>FV21-FB21</f>
        <v>7.5810217607073849E-2</v>
      </c>
      <c r="FX21" s="134">
        <v>11</v>
      </c>
      <c r="FY21" s="137">
        <f>FX21/73</f>
        <v>0.15068493150684931</v>
      </c>
      <c r="FZ21" s="137">
        <f>FY21-FE21</f>
        <v>4.6849315068493158E-3</v>
      </c>
      <c r="GA21" s="126"/>
      <c r="GC21" s="438"/>
      <c r="GD21" s="220"/>
      <c r="GE21" s="220"/>
      <c r="GF21" s="216"/>
      <c r="GG21" s="220"/>
      <c r="GH21" s="220"/>
      <c r="GI21" s="438"/>
      <c r="GJ21" s="220"/>
      <c r="GK21" s="220"/>
      <c r="GL21" s="216"/>
      <c r="GM21" s="220"/>
      <c r="GN21" s="436"/>
      <c r="GO21" s="438"/>
      <c r="GP21" s="220"/>
      <c r="GQ21" s="220"/>
      <c r="GR21" s="216"/>
      <c r="GS21" s="220"/>
      <c r="GT21" s="220"/>
      <c r="GU21" s="126"/>
      <c r="GW21" s="138"/>
      <c r="GX21" s="136"/>
      <c r="GY21" s="140"/>
      <c r="GZ21" s="140"/>
      <c r="HA21" s="136"/>
      <c r="HB21" s="140"/>
      <c r="HC21" s="147"/>
      <c r="HH21" s="141"/>
      <c r="HO21" s="126"/>
      <c r="HQ21" s="138"/>
      <c r="HR21" s="136"/>
      <c r="HS21" s="140"/>
      <c r="HT21" s="140"/>
      <c r="HU21" s="136"/>
      <c r="HV21" s="140"/>
      <c r="HW21" s="147"/>
      <c r="IB21" s="141"/>
      <c r="II21" s="126"/>
      <c r="IK21" s="138"/>
      <c r="IL21" s="136"/>
      <c r="IM21" s="140"/>
      <c r="IN21" s="140"/>
      <c r="IO21" s="136"/>
      <c r="IP21" s="140"/>
      <c r="IQ21" s="147"/>
      <c r="IV21" s="141"/>
    </row>
    <row r="22" spans="1:262" s="134" customFormat="1" ht="13.5" customHeight="1">
      <c r="A22" s="133" t="s">
        <v>1341</v>
      </c>
      <c r="B22" s="14" t="str">
        <f>VLOOKUP(A22,info_parties!A$2:Z$200,5,FALSE)</f>
        <v>Liberal Party (Jiyūtō, LP)</v>
      </c>
      <c r="E22" s="135"/>
      <c r="F22" s="136"/>
      <c r="G22" s="137"/>
      <c r="H22" s="138"/>
      <c r="I22" s="136"/>
      <c r="J22" s="137"/>
      <c r="K22" s="135"/>
      <c r="L22" s="137"/>
      <c r="M22" s="137"/>
      <c r="P22" s="139"/>
      <c r="Q22" s="140"/>
      <c r="R22" s="137"/>
      <c r="S22" s="137"/>
      <c r="U22" s="137"/>
      <c r="V22" s="137"/>
      <c r="W22" s="126"/>
      <c r="Y22" s="135"/>
      <c r="Z22" s="136"/>
      <c r="AA22" s="136"/>
      <c r="AB22" s="138"/>
      <c r="AC22" s="136"/>
      <c r="AD22" s="136"/>
      <c r="AE22" s="135"/>
      <c r="AF22" s="137"/>
      <c r="AG22" s="137"/>
      <c r="AH22" s="139"/>
      <c r="AJ22" s="141"/>
      <c r="AK22" s="135"/>
      <c r="AL22" s="136"/>
      <c r="AM22" s="137"/>
      <c r="AN22" s="139"/>
      <c r="AO22" s="137"/>
      <c r="AP22" s="137"/>
      <c r="AQ22" s="126"/>
      <c r="AS22" s="135">
        <v>5207813</v>
      </c>
      <c r="AT22" s="136">
        <v>9.3000000000000013E-2</v>
      </c>
      <c r="AU22" s="136"/>
      <c r="AV22" s="134">
        <f t="shared" si="4"/>
        <v>6</v>
      </c>
      <c r="AW22" s="136">
        <f t="shared" si="5"/>
        <v>4.7619047619047616E-2</v>
      </c>
      <c r="AX22" s="136"/>
      <c r="AY22" s="135">
        <v>980249</v>
      </c>
      <c r="AZ22" s="137">
        <v>1.8000000000000002E-2</v>
      </c>
      <c r="BA22" s="137"/>
      <c r="BB22" s="139">
        <v>1</v>
      </c>
      <c r="BD22" s="141"/>
      <c r="BE22" s="135">
        <v>5207813</v>
      </c>
      <c r="BF22" s="136">
        <v>9.3000000000000013E-2</v>
      </c>
      <c r="BG22" s="137"/>
      <c r="BH22" s="138">
        <v>5</v>
      </c>
      <c r="BI22" s="137"/>
      <c r="BJ22" s="137"/>
      <c r="BK22" s="126"/>
      <c r="BM22" s="135">
        <v>4227149</v>
      </c>
      <c r="BN22" s="137">
        <v>7.7200000000000005E-2</v>
      </c>
      <c r="BO22" s="136"/>
      <c r="BP22" s="138">
        <v>6</v>
      </c>
      <c r="BQ22" s="136">
        <f t="shared" si="7"/>
        <v>4.9586776859504134E-2</v>
      </c>
      <c r="BR22" s="136"/>
      <c r="BS22" s="135">
        <v>3011787</v>
      </c>
      <c r="BT22" s="137">
        <v>5.5400000000000005E-2</v>
      </c>
      <c r="BU22" s="137"/>
      <c r="BV22" s="139">
        <v>2</v>
      </c>
      <c r="BX22" s="141"/>
      <c r="BY22" s="135">
        <v>4227149</v>
      </c>
      <c r="BZ22" s="137">
        <v>7.7200000000000005E-2</v>
      </c>
      <c r="CA22" s="137"/>
      <c r="CB22" s="139">
        <v>4</v>
      </c>
      <c r="CC22" s="137"/>
      <c r="CD22" s="137"/>
      <c r="CE22" s="140"/>
      <c r="CG22" s="134">
        <v>0</v>
      </c>
      <c r="CH22" s="134">
        <v>0</v>
      </c>
      <c r="CJ22" s="134">
        <v>0</v>
      </c>
      <c r="CK22" s="134">
        <v>0</v>
      </c>
      <c r="CL22" s="142">
        <v>-6</v>
      </c>
      <c r="CM22" s="134">
        <v>0</v>
      </c>
      <c r="CN22" s="134">
        <v>0</v>
      </c>
      <c r="CO22" s="137">
        <v>-5.5E-2</v>
      </c>
      <c r="CP22" s="134">
        <v>0</v>
      </c>
      <c r="CQ22" s="143"/>
      <c r="CR22" s="144">
        <v>-2</v>
      </c>
      <c r="CS22" s="134">
        <v>0</v>
      </c>
      <c r="CT22" s="134">
        <v>0</v>
      </c>
      <c r="CU22" s="137">
        <v>-7.6999999999999999E-2</v>
      </c>
      <c r="CV22" s="134">
        <v>0</v>
      </c>
      <c r="CW22" s="134">
        <v>0</v>
      </c>
      <c r="CX22" s="142">
        <v>-4</v>
      </c>
      <c r="CY22" s="126"/>
      <c r="DA22" s="140"/>
      <c r="DB22" s="136"/>
      <c r="DC22" s="136"/>
      <c r="DD22" s="139"/>
      <c r="DE22" s="136"/>
      <c r="DF22" s="142"/>
      <c r="DG22" s="135"/>
      <c r="DH22" s="137"/>
      <c r="DI22" s="137"/>
      <c r="DK22" s="143"/>
      <c r="DL22" s="144"/>
      <c r="DM22" s="140"/>
      <c r="DN22" s="136"/>
      <c r="DO22" s="136"/>
      <c r="DP22" s="138"/>
      <c r="DQ22" s="136"/>
      <c r="DR22" s="142"/>
      <c r="DS22" s="126"/>
      <c r="DU22" s="140"/>
      <c r="DW22" s="137"/>
      <c r="DX22" s="138"/>
      <c r="DY22" s="136"/>
      <c r="DZ22" s="145"/>
      <c r="EA22" s="140"/>
      <c r="EC22" s="137"/>
      <c r="EE22" s="143"/>
      <c r="EF22" s="145"/>
      <c r="EG22" s="140"/>
      <c r="EI22" s="137"/>
      <c r="EK22" s="136"/>
      <c r="EL22" s="145"/>
      <c r="EM22" s="126" t="str">
        <f t="shared" si="3"/>
        <v>Liberal Party (Jiyūtō, LP)</v>
      </c>
      <c r="EO22" s="140"/>
      <c r="EP22" s="136"/>
      <c r="EQ22" s="136"/>
      <c r="ER22" s="138"/>
      <c r="ES22" s="136"/>
      <c r="ET22" s="136"/>
      <c r="EU22" s="140"/>
      <c r="EV22" s="137"/>
      <c r="EW22" s="137"/>
      <c r="EY22" s="259"/>
      <c r="EZ22" s="141"/>
      <c r="FA22" s="140"/>
      <c r="FB22" s="137"/>
      <c r="FC22" s="137"/>
      <c r="FE22" s="137"/>
      <c r="FF22" s="137"/>
      <c r="FG22" s="126"/>
      <c r="FI22" s="140"/>
      <c r="FJ22" s="136"/>
      <c r="FK22" s="136"/>
      <c r="FL22" s="138"/>
      <c r="FM22" s="136"/>
      <c r="FN22" s="136"/>
      <c r="FO22" s="140"/>
      <c r="FP22" s="137"/>
      <c r="FQ22" s="137"/>
      <c r="FT22" s="141"/>
      <c r="FU22" s="140"/>
      <c r="FV22" s="137"/>
      <c r="FW22" s="137"/>
      <c r="FY22" s="137"/>
      <c r="FZ22" s="137"/>
      <c r="GA22" s="126"/>
      <c r="GC22" s="140"/>
      <c r="GD22" s="136"/>
      <c r="GE22" s="138"/>
      <c r="GF22" s="138"/>
      <c r="GG22" s="136"/>
      <c r="GH22" s="138"/>
      <c r="GI22" s="147"/>
      <c r="GN22" s="141"/>
      <c r="GU22" s="126"/>
      <c r="GW22" s="140"/>
      <c r="GX22" s="136"/>
      <c r="GY22" s="138"/>
      <c r="GZ22" s="138"/>
      <c r="HA22" s="136"/>
      <c r="HB22" s="138"/>
      <c r="HC22" s="147"/>
      <c r="HH22" s="141"/>
      <c r="HO22" s="126"/>
      <c r="HQ22" s="140"/>
      <c r="HR22" s="136"/>
      <c r="HS22" s="138"/>
      <c r="HT22" s="138"/>
      <c r="HU22" s="136"/>
      <c r="HV22" s="138"/>
      <c r="HW22" s="147"/>
      <c r="IB22" s="141"/>
      <c r="II22" s="126"/>
      <c r="IK22" s="140"/>
      <c r="IL22" s="136"/>
      <c r="IM22" s="138"/>
      <c r="IN22" s="138"/>
      <c r="IO22" s="136"/>
      <c r="IP22" s="138"/>
      <c r="IQ22" s="147"/>
      <c r="IV22" s="141"/>
    </row>
    <row r="23" spans="1:262" s="134" customFormat="1" ht="13.5" customHeight="1">
      <c r="A23" s="133" t="s">
        <v>1396</v>
      </c>
      <c r="B23" s="14" t="str">
        <f>VLOOKUP(A23,info_parties!A$2:Z$200,5,FALSE)</f>
        <v>House of Councillors Club (Niin-kurabu, HCC)</v>
      </c>
      <c r="E23" s="135"/>
      <c r="F23" s="136"/>
      <c r="G23" s="137"/>
      <c r="H23" s="138"/>
      <c r="I23" s="136"/>
      <c r="J23" s="137"/>
      <c r="K23" s="135"/>
      <c r="L23" s="137"/>
      <c r="M23" s="137"/>
      <c r="P23" s="139"/>
      <c r="Q23" s="140"/>
      <c r="R23" s="137"/>
      <c r="S23" s="137"/>
      <c r="U23" s="137"/>
      <c r="V23" s="137"/>
      <c r="W23" s="126"/>
      <c r="Y23" s="135"/>
      <c r="Z23" s="136"/>
      <c r="AA23" s="136"/>
      <c r="AB23" s="138"/>
      <c r="AC23" s="136"/>
      <c r="AD23" s="136"/>
      <c r="AE23" s="135"/>
      <c r="AF23" s="137"/>
      <c r="AG23" s="137"/>
      <c r="AH23" s="139"/>
      <c r="AJ23" s="141"/>
      <c r="AK23" s="135"/>
      <c r="AL23" s="136"/>
      <c r="AM23" s="137"/>
      <c r="AN23" s="139"/>
      <c r="AO23" s="137"/>
      <c r="AP23" s="137"/>
      <c r="AQ23" s="126"/>
      <c r="AS23" s="135">
        <v>579714</v>
      </c>
      <c r="AT23" s="136">
        <v>0.01</v>
      </c>
      <c r="AU23" s="136"/>
      <c r="AV23" s="134">
        <f t="shared" si="4"/>
        <v>0</v>
      </c>
      <c r="AW23" s="136">
        <f t="shared" si="5"/>
        <v>0</v>
      </c>
      <c r="AX23" s="136"/>
      <c r="AY23" s="135">
        <v>0</v>
      </c>
      <c r="AZ23" s="137">
        <v>0</v>
      </c>
      <c r="BA23" s="137"/>
      <c r="BB23" s="139">
        <v>0</v>
      </c>
      <c r="BD23" s="141"/>
      <c r="BE23" s="135">
        <v>579714</v>
      </c>
      <c r="BF23" s="136">
        <v>0.01</v>
      </c>
      <c r="BG23" s="137"/>
      <c r="BH23" s="138">
        <v>0</v>
      </c>
      <c r="BI23" s="137"/>
      <c r="BJ23" s="137"/>
      <c r="BK23" s="126"/>
      <c r="BM23" s="135">
        <v>669873</v>
      </c>
      <c r="BN23" s="137">
        <v>1.2200000000000001E-2</v>
      </c>
      <c r="BO23" s="136"/>
      <c r="BP23" s="138">
        <v>0</v>
      </c>
      <c r="BQ23" s="136">
        <v>0</v>
      </c>
      <c r="BR23" s="136"/>
      <c r="BS23" s="135"/>
      <c r="BT23" s="137"/>
      <c r="BU23" s="137"/>
      <c r="BV23" s="139"/>
      <c r="BX23" s="141"/>
      <c r="BY23" s="135">
        <v>669873</v>
      </c>
      <c r="BZ23" s="137">
        <v>1.2200000000000001E-2</v>
      </c>
      <c r="CA23" s="137"/>
      <c r="CB23" s="139"/>
      <c r="CC23" s="137"/>
      <c r="CD23" s="137"/>
      <c r="CE23" s="140"/>
      <c r="CG23" s="135"/>
      <c r="CH23" s="136"/>
      <c r="CI23" s="136"/>
      <c r="CJ23" s="138"/>
      <c r="CK23" s="136"/>
      <c r="CL23" s="142"/>
      <c r="CM23" s="135"/>
      <c r="CN23" s="136"/>
      <c r="CO23" s="137"/>
      <c r="CQ23" s="143"/>
      <c r="CR23" s="144"/>
      <c r="CS23" s="135"/>
      <c r="CT23" s="136"/>
      <c r="CU23" s="137"/>
      <c r="CW23" s="137"/>
      <c r="CX23" s="142"/>
      <c r="CY23" s="126"/>
      <c r="DA23" s="140"/>
      <c r="DB23" s="136"/>
      <c r="DC23" s="136"/>
      <c r="DD23" s="139"/>
      <c r="DE23" s="136"/>
      <c r="DF23" s="142"/>
      <c r="DG23" s="135"/>
      <c r="DH23" s="137"/>
      <c r="DI23" s="137"/>
      <c r="DK23" s="143"/>
      <c r="DL23" s="144"/>
      <c r="DM23" s="140"/>
      <c r="DN23" s="136"/>
      <c r="DO23" s="136"/>
      <c r="DP23" s="138"/>
      <c r="DQ23" s="136"/>
      <c r="DR23" s="142"/>
      <c r="DS23" s="126"/>
      <c r="DU23" s="140"/>
      <c r="DW23" s="137"/>
      <c r="DX23" s="138"/>
      <c r="DY23" s="136"/>
      <c r="DZ23" s="145"/>
      <c r="EA23" s="140"/>
      <c r="EC23" s="137"/>
      <c r="EE23" s="143"/>
      <c r="EF23" s="145"/>
      <c r="EG23" s="140"/>
      <c r="EI23" s="137"/>
      <c r="EK23" s="136"/>
      <c r="EL23" s="145"/>
      <c r="EM23" s="126" t="str">
        <f t="shared" si="3"/>
        <v>House of Councillors Club (Niin-kurabu, HCC)</v>
      </c>
      <c r="EO23" s="140"/>
      <c r="EP23" s="136"/>
      <c r="EQ23" s="136"/>
      <c r="ER23" s="138"/>
      <c r="ES23" s="136"/>
      <c r="ET23" s="136"/>
      <c r="EU23" s="140"/>
      <c r="EV23" s="137"/>
      <c r="EW23" s="137"/>
      <c r="EY23" s="259"/>
      <c r="EZ23" s="141"/>
      <c r="FA23" s="140"/>
      <c r="FB23" s="137"/>
      <c r="FC23" s="137"/>
      <c r="FE23" s="137"/>
      <c r="FF23" s="137"/>
      <c r="FG23" s="126"/>
      <c r="FI23" s="140"/>
      <c r="FJ23" s="136"/>
      <c r="FK23" s="136"/>
      <c r="FL23" s="138"/>
      <c r="FM23" s="136"/>
      <c r="FN23" s="136"/>
      <c r="FO23" s="140"/>
      <c r="FP23" s="137"/>
      <c r="FQ23" s="137"/>
      <c r="FT23" s="141"/>
      <c r="FU23" s="140"/>
      <c r="FV23" s="137"/>
      <c r="FW23" s="137"/>
      <c r="FY23" s="137"/>
      <c r="FZ23" s="137"/>
      <c r="GA23" s="126"/>
      <c r="GC23" s="138"/>
      <c r="GD23" s="136"/>
      <c r="GE23" s="138"/>
      <c r="GF23" s="138"/>
      <c r="GG23" s="136"/>
      <c r="GH23" s="138"/>
      <c r="GI23" s="147"/>
      <c r="GN23" s="141"/>
      <c r="GU23" s="126"/>
      <c r="GW23" s="138"/>
      <c r="GX23" s="136"/>
      <c r="GY23" s="138"/>
      <c r="GZ23" s="138"/>
      <c r="HA23" s="136"/>
      <c r="HB23" s="138"/>
      <c r="HC23" s="147"/>
      <c r="HH23" s="141"/>
      <c r="HO23" s="126"/>
      <c r="HQ23" s="138"/>
      <c r="HR23" s="136"/>
      <c r="HS23" s="138"/>
      <c r="HT23" s="138"/>
      <c r="HU23" s="136"/>
      <c r="HV23" s="138"/>
      <c r="HW23" s="147"/>
      <c r="IB23" s="141"/>
      <c r="II23" s="126"/>
      <c r="IK23" s="138"/>
      <c r="IL23" s="136"/>
      <c r="IM23" s="138"/>
      <c r="IN23" s="138"/>
      <c r="IO23" s="136"/>
      <c r="IP23" s="138"/>
      <c r="IQ23" s="147"/>
      <c r="IV23" s="141"/>
    </row>
    <row r="24" spans="1:262" s="134" customFormat="1" ht="13.5" customHeight="1">
      <c r="A24" s="133" t="s">
        <v>1377</v>
      </c>
      <c r="B24" s="14" t="str">
        <f>VLOOKUP(A24,info_parties!A$2:Z$200,5,FALSE)</f>
        <v>New Socialist Party (Shin Shakaitō, NSP)</v>
      </c>
      <c r="E24" s="135"/>
      <c r="F24" s="136"/>
      <c r="G24" s="137"/>
      <c r="H24" s="138"/>
      <c r="I24" s="136"/>
      <c r="J24" s="137"/>
      <c r="K24" s="135"/>
      <c r="L24" s="137"/>
      <c r="M24" s="137"/>
      <c r="P24" s="139"/>
      <c r="Q24" s="140"/>
      <c r="R24" s="137"/>
      <c r="S24" s="137"/>
      <c r="U24" s="137"/>
      <c r="V24" s="137"/>
      <c r="W24" s="126"/>
      <c r="Y24" s="135"/>
      <c r="Z24" s="136"/>
      <c r="AA24" s="136"/>
      <c r="AB24" s="138"/>
      <c r="AC24" s="136"/>
      <c r="AD24" s="136"/>
      <c r="AE24" s="135"/>
      <c r="AF24" s="137"/>
      <c r="AG24" s="137"/>
      <c r="AH24" s="139"/>
      <c r="AJ24" s="141"/>
      <c r="AK24" s="135"/>
      <c r="AL24" s="136"/>
      <c r="AM24" s="137"/>
      <c r="AN24" s="139"/>
      <c r="AO24" s="137"/>
      <c r="AP24" s="137"/>
      <c r="AQ24" s="126"/>
      <c r="AS24" s="135">
        <v>925659</v>
      </c>
      <c r="AT24" s="136">
        <v>1.7000000000000001E-2</v>
      </c>
      <c r="AU24" s="136"/>
      <c r="AV24" s="134">
        <f t="shared" si="4"/>
        <v>0</v>
      </c>
      <c r="AW24" s="136">
        <f t="shared" si="5"/>
        <v>0</v>
      </c>
      <c r="AX24" s="136"/>
      <c r="AY24" s="135">
        <v>577458</v>
      </c>
      <c r="AZ24" s="137">
        <v>0.01</v>
      </c>
      <c r="BA24" s="137"/>
      <c r="BB24" s="139">
        <v>0</v>
      </c>
      <c r="BD24" s="141"/>
      <c r="BE24" s="135">
        <v>925659</v>
      </c>
      <c r="BF24" s="136">
        <v>1.7000000000000001E-2</v>
      </c>
      <c r="BG24" s="137"/>
      <c r="BH24" s="138">
        <v>0</v>
      </c>
      <c r="BI24" s="137"/>
      <c r="BJ24" s="137"/>
      <c r="BK24" s="126"/>
      <c r="BM24" s="135"/>
      <c r="BN24" s="137"/>
      <c r="BO24" s="136"/>
      <c r="BP24" s="138"/>
      <c r="BQ24" s="136"/>
      <c r="BR24" s="136"/>
      <c r="BS24" s="135"/>
      <c r="BT24" s="137"/>
      <c r="BU24" s="137"/>
      <c r="BV24" s="139"/>
      <c r="BX24" s="141"/>
      <c r="BY24" s="135"/>
      <c r="BZ24" s="137"/>
      <c r="CA24" s="137"/>
      <c r="CB24" s="139"/>
      <c r="CC24" s="137"/>
      <c r="CD24" s="137"/>
      <c r="CE24" s="140"/>
      <c r="CG24" s="135"/>
      <c r="CH24" s="136"/>
      <c r="CI24" s="136"/>
      <c r="CJ24" s="138"/>
      <c r="CK24" s="136"/>
      <c r="CL24" s="142"/>
      <c r="CM24" s="135"/>
      <c r="CN24" s="136"/>
      <c r="CO24" s="137"/>
      <c r="CQ24" s="143"/>
      <c r="CR24" s="144"/>
      <c r="CS24" s="135"/>
      <c r="CT24" s="136"/>
      <c r="CU24" s="137"/>
      <c r="CW24" s="137"/>
      <c r="CX24" s="142"/>
      <c r="CY24" s="126"/>
      <c r="DA24" s="140"/>
      <c r="DB24" s="136"/>
      <c r="DC24" s="136"/>
      <c r="DD24" s="139"/>
      <c r="DE24" s="136"/>
      <c r="DF24" s="142"/>
      <c r="DG24" s="135"/>
      <c r="DH24" s="137"/>
      <c r="DI24" s="137"/>
      <c r="DK24" s="143"/>
      <c r="DL24" s="144"/>
      <c r="DM24" s="140"/>
      <c r="DN24" s="136"/>
      <c r="DO24" s="136"/>
      <c r="DP24" s="138"/>
      <c r="DQ24" s="136"/>
      <c r="DR24" s="142"/>
      <c r="DS24" s="126"/>
      <c r="DU24" s="140"/>
      <c r="DW24" s="137"/>
      <c r="DX24" s="138"/>
      <c r="DY24" s="136"/>
      <c r="DZ24" s="145"/>
      <c r="EA24" s="140"/>
      <c r="EC24" s="137"/>
      <c r="EE24" s="143"/>
      <c r="EF24" s="145"/>
      <c r="EG24" s="140"/>
      <c r="EI24" s="137"/>
      <c r="EK24" s="136"/>
      <c r="EL24" s="145"/>
      <c r="EM24" s="126" t="str">
        <f t="shared" si="3"/>
        <v>New Socialist Party (Shin Shakaitō, NSP)</v>
      </c>
      <c r="EO24" s="140"/>
      <c r="EP24" s="136"/>
      <c r="EQ24" s="136"/>
      <c r="ER24" s="138"/>
      <c r="ES24" s="136"/>
      <c r="ET24" s="136"/>
      <c r="EU24" s="140"/>
      <c r="EV24" s="137"/>
      <c r="EW24" s="137"/>
      <c r="EY24" s="259"/>
      <c r="EZ24" s="141"/>
      <c r="FA24" s="140"/>
      <c r="FB24" s="137"/>
      <c r="FC24" s="137"/>
      <c r="FE24" s="137"/>
      <c r="FF24" s="137"/>
      <c r="FG24" s="126"/>
      <c r="FI24" s="140"/>
      <c r="FJ24" s="136"/>
      <c r="FK24" s="136"/>
      <c r="FL24" s="138"/>
      <c r="FM24" s="136"/>
      <c r="FN24" s="136"/>
      <c r="FO24" s="140"/>
      <c r="FP24" s="137"/>
      <c r="FQ24" s="137"/>
      <c r="FT24" s="141"/>
      <c r="FU24" s="140"/>
      <c r="FV24" s="137"/>
      <c r="FW24" s="137"/>
      <c r="FY24" s="137"/>
      <c r="FZ24" s="137"/>
      <c r="GA24" s="126"/>
      <c r="GC24" s="138"/>
      <c r="GD24" s="136"/>
      <c r="GE24" s="138"/>
      <c r="GF24" s="138"/>
      <c r="GG24" s="136"/>
      <c r="GH24" s="138"/>
      <c r="GI24" s="147"/>
      <c r="GN24" s="141"/>
      <c r="GU24" s="126"/>
      <c r="GW24" s="138"/>
      <c r="GX24" s="136"/>
      <c r="GY24" s="138"/>
      <c r="GZ24" s="138"/>
      <c r="HA24" s="136"/>
      <c r="HB24" s="138"/>
      <c r="HC24" s="147"/>
      <c r="HH24" s="141"/>
      <c r="HO24" s="126"/>
      <c r="HQ24" s="138"/>
      <c r="HR24" s="136"/>
      <c r="HS24" s="138"/>
      <c r="HT24" s="138"/>
      <c r="HU24" s="136"/>
      <c r="HV24" s="138"/>
      <c r="HW24" s="147"/>
      <c r="IB24" s="141"/>
      <c r="II24" s="126"/>
      <c r="IK24" s="138"/>
      <c r="IL24" s="136"/>
      <c r="IM24" s="138"/>
      <c r="IN24" s="138"/>
      <c r="IO24" s="136"/>
      <c r="IP24" s="138"/>
      <c r="IQ24" s="147"/>
      <c r="IV24" s="141"/>
    </row>
    <row r="25" spans="1:262" s="134" customFormat="1" ht="13.5" customHeight="1">
      <c r="A25" s="133" t="s">
        <v>1351</v>
      </c>
      <c r="B25" s="14" t="str">
        <f>VLOOKUP(A25,info_parties!A$2:Z$200,5,FALSE)</f>
        <v>New Conservative Party (Hoshushintō, NCP)</v>
      </c>
      <c r="E25" s="135"/>
      <c r="F25" s="136"/>
      <c r="G25" s="137"/>
      <c r="H25" s="138"/>
      <c r="I25" s="136"/>
      <c r="J25" s="137"/>
      <c r="K25" s="135"/>
      <c r="L25" s="137"/>
      <c r="M25" s="137"/>
      <c r="P25" s="139"/>
      <c r="Q25" s="140"/>
      <c r="R25" s="137"/>
      <c r="S25" s="137"/>
      <c r="U25" s="137"/>
      <c r="V25" s="137"/>
      <c r="W25" s="126"/>
      <c r="Y25" s="135"/>
      <c r="Z25" s="136"/>
      <c r="AA25" s="136"/>
      <c r="AB25" s="138"/>
      <c r="AC25" s="136"/>
      <c r="AD25" s="136"/>
      <c r="AE25" s="135"/>
      <c r="AF25" s="137"/>
      <c r="AG25" s="137"/>
      <c r="AH25" s="139"/>
      <c r="AJ25" s="141"/>
      <c r="AK25" s="135"/>
      <c r="AL25" s="136"/>
      <c r="AM25" s="137"/>
      <c r="AN25" s="139"/>
      <c r="AO25" s="137"/>
      <c r="AP25" s="137"/>
      <c r="AQ25" s="126"/>
      <c r="AS25" s="135"/>
      <c r="AT25" s="136"/>
      <c r="AU25" s="136"/>
      <c r="AW25" s="136"/>
      <c r="AX25" s="136"/>
      <c r="AY25" s="135"/>
      <c r="AZ25" s="137"/>
      <c r="BA25" s="137"/>
      <c r="BB25" s="139"/>
      <c r="BD25" s="141"/>
      <c r="BE25" s="135"/>
      <c r="BF25" s="136"/>
      <c r="BG25" s="137"/>
      <c r="BH25" s="138"/>
      <c r="BI25" s="137"/>
      <c r="BJ25" s="137"/>
      <c r="BK25" s="126"/>
      <c r="BM25" s="135">
        <v>1275002</v>
      </c>
      <c r="BN25" s="137">
        <v>2.3300000000000001E-2</v>
      </c>
      <c r="BO25" s="136"/>
      <c r="BP25" s="138">
        <v>1</v>
      </c>
      <c r="BQ25" s="136">
        <f t="shared" ref="BQ25:BQ27" si="8">BP25/BK$3</f>
        <v>8.2644628099173556E-3</v>
      </c>
      <c r="BR25" s="136"/>
      <c r="BS25" s="135">
        <v>0</v>
      </c>
      <c r="BT25" s="137">
        <v>0</v>
      </c>
      <c r="BU25" s="137"/>
      <c r="BV25" s="139">
        <v>0</v>
      </c>
      <c r="BX25" s="141"/>
      <c r="BY25" s="135">
        <v>1275002</v>
      </c>
      <c r="BZ25" s="137">
        <v>2.3300000000000001E-2</v>
      </c>
      <c r="CA25" s="137"/>
      <c r="CB25" s="139">
        <v>1</v>
      </c>
      <c r="CC25" s="137"/>
      <c r="CD25" s="137"/>
      <c r="CE25" s="140"/>
      <c r="CG25" s="134">
        <v>0</v>
      </c>
      <c r="CH25" s="134">
        <v>0</v>
      </c>
      <c r="CJ25" s="134">
        <v>0</v>
      </c>
      <c r="CK25" s="134">
        <v>0</v>
      </c>
      <c r="CL25" s="142">
        <v>-1</v>
      </c>
      <c r="CM25" s="134">
        <v>0</v>
      </c>
      <c r="CN25" s="134">
        <v>0</v>
      </c>
      <c r="CO25" s="134">
        <v>0</v>
      </c>
      <c r="CP25" s="134">
        <v>0</v>
      </c>
      <c r="CQ25" s="134">
        <v>0</v>
      </c>
      <c r="CR25" s="134">
        <v>0</v>
      </c>
      <c r="CS25" s="134">
        <v>0</v>
      </c>
      <c r="CT25" s="134">
        <v>0</v>
      </c>
      <c r="CU25" s="137">
        <v>-2.3E-2</v>
      </c>
      <c r="CV25" s="134">
        <v>0</v>
      </c>
      <c r="CW25" s="134">
        <v>0</v>
      </c>
      <c r="CX25" s="142">
        <v>-1</v>
      </c>
      <c r="CY25" s="126"/>
      <c r="DA25" s="140"/>
      <c r="DB25" s="136"/>
      <c r="DC25" s="136"/>
      <c r="DD25" s="139"/>
      <c r="DE25" s="136"/>
      <c r="DF25" s="142"/>
      <c r="DG25" s="135"/>
      <c r="DH25" s="137"/>
      <c r="DI25" s="137"/>
      <c r="DK25" s="143"/>
      <c r="DL25" s="144"/>
      <c r="DM25" s="140"/>
      <c r="DN25" s="136"/>
      <c r="DO25" s="136"/>
      <c r="DP25" s="138"/>
      <c r="DQ25" s="136"/>
      <c r="DR25" s="142"/>
      <c r="DS25" s="126"/>
      <c r="DU25" s="140"/>
      <c r="DW25" s="137"/>
      <c r="DX25" s="138"/>
      <c r="DY25" s="136"/>
      <c r="DZ25" s="145"/>
      <c r="EA25" s="140"/>
      <c r="EC25" s="137"/>
      <c r="EE25" s="143"/>
      <c r="EF25" s="145"/>
      <c r="EG25" s="140"/>
      <c r="EI25" s="137"/>
      <c r="EK25" s="136"/>
      <c r="EL25" s="145"/>
      <c r="EM25" s="126" t="str">
        <f t="shared" si="3"/>
        <v>New Conservative Party (Hoshushintō, NCP)</v>
      </c>
      <c r="EO25" s="140"/>
      <c r="EP25" s="136"/>
      <c r="EQ25" s="136"/>
      <c r="ER25" s="138"/>
      <c r="ES25" s="136"/>
      <c r="ET25" s="136"/>
      <c r="EU25" s="140"/>
      <c r="EV25" s="137"/>
      <c r="EW25" s="137"/>
      <c r="EY25" s="259"/>
      <c r="EZ25" s="141"/>
      <c r="FA25" s="140"/>
      <c r="FB25" s="137"/>
      <c r="FC25" s="137"/>
      <c r="FE25" s="137"/>
      <c r="FF25" s="137"/>
      <c r="FG25" s="126"/>
      <c r="FI25" s="140"/>
      <c r="FJ25" s="136"/>
      <c r="FK25" s="136"/>
      <c r="FL25" s="138"/>
      <c r="FM25" s="136"/>
      <c r="FN25" s="136"/>
      <c r="FO25" s="140"/>
      <c r="FP25" s="137"/>
      <c r="FQ25" s="137"/>
      <c r="FT25" s="141"/>
      <c r="FU25" s="140"/>
      <c r="FV25" s="137"/>
      <c r="FW25" s="137"/>
      <c r="FY25" s="137"/>
      <c r="FZ25" s="137"/>
      <c r="GA25" s="126"/>
      <c r="GC25" s="138"/>
      <c r="GD25" s="136"/>
      <c r="GE25" s="138"/>
      <c r="GF25" s="138"/>
      <c r="GG25" s="136"/>
      <c r="GH25" s="138"/>
      <c r="GI25" s="147"/>
      <c r="GN25" s="141"/>
      <c r="GU25" s="126"/>
      <c r="GW25" s="138"/>
      <c r="GX25" s="136"/>
      <c r="GY25" s="138"/>
      <c r="GZ25" s="138"/>
      <c r="HA25" s="136"/>
      <c r="HB25" s="138"/>
      <c r="HC25" s="147"/>
      <c r="HH25" s="141"/>
      <c r="HO25" s="126"/>
      <c r="HQ25" s="138"/>
      <c r="HR25" s="136"/>
      <c r="HS25" s="138"/>
      <c r="HT25" s="138"/>
      <c r="HU25" s="136"/>
      <c r="HV25" s="138"/>
      <c r="HW25" s="147"/>
      <c r="IB25" s="141"/>
      <c r="II25" s="126"/>
      <c r="IK25" s="138"/>
      <c r="IL25" s="136"/>
      <c r="IM25" s="138"/>
      <c r="IN25" s="138"/>
      <c r="IO25" s="136"/>
      <c r="IP25" s="138"/>
      <c r="IQ25" s="147"/>
      <c r="IV25" s="141"/>
    </row>
    <row r="26" spans="1:262" s="134" customFormat="1" ht="13.5" customHeight="1">
      <c r="A26" s="133" t="s">
        <v>1376</v>
      </c>
      <c r="B26" s="14" t="str">
        <f>VLOOKUP(A26,info_parties!A$2:Z$200,5,FALSE)</f>
        <v>Independents Club (Mushozoku-no-kai, IC)</v>
      </c>
      <c r="E26" s="135"/>
      <c r="F26" s="136"/>
      <c r="G26" s="137"/>
      <c r="H26" s="138"/>
      <c r="I26" s="136"/>
      <c r="J26" s="137"/>
      <c r="K26" s="135"/>
      <c r="L26" s="137"/>
      <c r="M26" s="137"/>
      <c r="P26" s="139"/>
      <c r="Q26" s="140"/>
      <c r="R26" s="137"/>
      <c r="S26" s="137"/>
      <c r="U26" s="137"/>
      <c r="V26" s="137"/>
      <c r="W26" s="126"/>
      <c r="Y26" s="135"/>
      <c r="Z26" s="136"/>
      <c r="AA26" s="136"/>
      <c r="AB26" s="138"/>
      <c r="AC26" s="136"/>
      <c r="AD26" s="136"/>
      <c r="AE26" s="135"/>
      <c r="AF26" s="137"/>
      <c r="AG26" s="137"/>
      <c r="AH26" s="139"/>
      <c r="AJ26" s="141"/>
      <c r="AK26" s="135"/>
      <c r="AL26" s="136"/>
      <c r="AM26" s="137"/>
      <c r="AN26" s="139"/>
      <c r="AO26" s="137"/>
      <c r="AP26" s="137"/>
      <c r="AQ26" s="126"/>
      <c r="AS26" s="135"/>
      <c r="AT26" s="136"/>
      <c r="AU26" s="136"/>
      <c r="AW26" s="136"/>
      <c r="AX26" s="136"/>
      <c r="AY26" s="135"/>
      <c r="AZ26" s="137"/>
      <c r="BA26" s="137"/>
      <c r="BB26" s="139"/>
      <c r="BD26" s="141"/>
      <c r="BE26" s="135"/>
      <c r="BF26" s="136"/>
      <c r="BG26" s="137"/>
      <c r="BH26" s="138"/>
      <c r="BI26" s="137"/>
      <c r="BJ26" s="137"/>
      <c r="BK26" s="126"/>
      <c r="BM26" s="135">
        <v>157204</v>
      </c>
      <c r="BN26" s="137">
        <v>2.8999999999999998E-3</v>
      </c>
      <c r="BO26" s="136"/>
      <c r="BP26" s="138">
        <v>0</v>
      </c>
      <c r="BQ26" s="136">
        <f t="shared" si="8"/>
        <v>0</v>
      </c>
      <c r="BR26" s="136"/>
      <c r="BS26" s="135">
        <v>0</v>
      </c>
      <c r="BT26" s="137">
        <v>0</v>
      </c>
      <c r="BU26" s="137"/>
      <c r="BV26" s="139">
        <v>0</v>
      </c>
      <c r="BX26" s="141"/>
      <c r="BY26" s="135">
        <v>157204</v>
      </c>
      <c r="BZ26" s="137">
        <v>2.8999999999999998E-3</v>
      </c>
      <c r="CA26" s="137"/>
      <c r="CB26" s="139">
        <v>0</v>
      </c>
      <c r="CC26" s="137"/>
      <c r="CD26" s="137"/>
      <c r="CE26" s="140"/>
      <c r="CG26" s="135"/>
      <c r="CH26" s="136"/>
      <c r="CI26" s="136"/>
      <c r="CJ26" s="138"/>
      <c r="CK26" s="136"/>
      <c r="CL26" s="142"/>
      <c r="CM26" s="135"/>
      <c r="CN26" s="136"/>
      <c r="CO26" s="137"/>
      <c r="CQ26" s="143"/>
      <c r="CR26" s="144"/>
      <c r="CS26" s="135"/>
      <c r="CT26" s="136"/>
      <c r="CU26" s="137"/>
      <c r="CW26" s="137"/>
      <c r="CX26" s="142"/>
      <c r="CY26" s="126"/>
      <c r="DA26" s="140"/>
      <c r="DB26" s="136"/>
      <c r="DC26" s="136"/>
      <c r="DD26" s="139"/>
      <c r="DE26" s="136"/>
      <c r="DF26" s="142"/>
      <c r="DG26" s="135"/>
      <c r="DH26" s="137"/>
      <c r="DI26" s="137"/>
      <c r="DK26" s="143"/>
      <c r="DL26" s="144"/>
      <c r="DM26" s="140"/>
      <c r="DN26" s="136"/>
      <c r="DO26" s="136"/>
      <c r="DP26" s="138"/>
      <c r="DQ26" s="136"/>
      <c r="DR26" s="142"/>
      <c r="DS26" s="126"/>
      <c r="DU26" s="140"/>
      <c r="DW26" s="137"/>
      <c r="DX26" s="138"/>
      <c r="DY26" s="136"/>
      <c r="DZ26" s="145"/>
      <c r="EA26" s="140"/>
      <c r="EC26" s="137"/>
      <c r="EE26" s="143"/>
      <c r="EF26" s="145"/>
      <c r="EG26" s="140"/>
      <c r="EI26" s="137"/>
      <c r="EK26" s="136"/>
      <c r="EL26" s="145"/>
      <c r="EM26" s="126" t="str">
        <f t="shared" si="3"/>
        <v>Independents Club (Mushozoku-no-kai, IC)</v>
      </c>
      <c r="EO26" s="140"/>
      <c r="EP26" s="136"/>
      <c r="EQ26" s="136"/>
      <c r="ER26" s="138"/>
      <c r="ES26" s="136"/>
      <c r="ET26" s="136"/>
      <c r="EU26" s="140"/>
      <c r="EV26" s="137"/>
      <c r="EW26" s="137"/>
      <c r="EY26" s="259"/>
      <c r="EZ26" s="141"/>
      <c r="FA26" s="140"/>
      <c r="FB26" s="137"/>
      <c r="FC26" s="137"/>
      <c r="FE26" s="137"/>
      <c r="FF26" s="137"/>
      <c r="FG26" s="126"/>
      <c r="FI26" s="140"/>
      <c r="FJ26" s="136"/>
      <c r="FK26" s="136"/>
      <c r="FL26" s="138"/>
      <c r="FM26" s="136"/>
      <c r="FN26" s="136"/>
      <c r="FO26" s="140"/>
      <c r="FP26" s="137"/>
      <c r="FQ26" s="137"/>
      <c r="FT26" s="141"/>
      <c r="FU26" s="140"/>
      <c r="FV26" s="137"/>
      <c r="FW26" s="137"/>
      <c r="FY26" s="137"/>
      <c r="FZ26" s="137"/>
      <c r="GA26" s="156"/>
      <c r="GB26" s="150"/>
      <c r="GC26" s="150"/>
      <c r="GD26" s="151"/>
      <c r="GE26" s="140"/>
      <c r="GF26" s="140"/>
      <c r="GG26" s="136"/>
      <c r="GH26" s="140"/>
      <c r="GI26" s="153"/>
      <c r="GJ26" s="138"/>
      <c r="GK26" s="138"/>
      <c r="GL26" s="138"/>
      <c r="GM26" s="138"/>
      <c r="GN26" s="154"/>
      <c r="GO26" s="138"/>
      <c r="GP26" s="138"/>
      <c r="GQ26" s="138"/>
      <c r="GR26" s="138"/>
      <c r="GS26" s="138"/>
      <c r="GT26" s="138"/>
      <c r="GU26" s="156"/>
      <c r="GV26" s="150"/>
      <c r="GW26" s="150"/>
      <c r="GX26" s="151"/>
      <c r="GY26" s="140"/>
      <c r="GZ26" s="140"/>
      <c r="HA26" s="136"/>
      <c r="HB26" s="140"/>
      <c r="HC26" s="153"/>
      <c r="HD26" s="138"/>
      <c r="HE26" s="138"/>
      <c r="HF26" s="138"/>
      <c r="HG26" s="138"/>
      <c r="HH26" s="154"/>
      <c r="HI26" s="138"/>
      <c r="HJ26" s="138"/>
      <c r="HK26" s="138"/>
      <c r="HL26" s="138"/>
      <c r="HM26" s="138"/>
      <c r="HN26" s="138"/>
      <c r="HO26" s="156"/>
      <c r="HP26" s="150"/>
      <c r="HQ26" s="150"/>
      <c r="HR26" s="151"/>
      <c r="HS26" s="140"/>
      <c r="HT26" s="140"/>
      <c r="HU26" s="136"/>
      <c r="HV26" s="140"/>
      <c r="HW26" s="153"/>
      <c r="HX26" s="138"/>
      <c r="HY26" s="138"/>
      <c r="HZ26" s="138"/>
      <c r="IA26" s="138"/>
      <c r="IB26" s="154"/>
      <c r="IC26" s="138"/>
      <c r="ID26" s="138"/>
      <c r="IE26" s="138"/>
      <c r="IF26" s="138"/>
      <c r="IG26" s="138"/>
      <c r="IH26" s="138"/>
      <c r="II26" s="156"/>
      <c r="IJ26" s="150"/>
      <c r="IK26" s="150"/>
      <c r="IL26" s="151"/>
      <c r="IM26" s="140"/>
      <c r="IN26" s="140"/>
      <c r="IO26" s="136"/>
      <c r="IP26" s="140"/>
      <c r="IQ26" s="153"/>
      <c r="IR26" s="138"/>
      <c r="IS26" s="138"/>
      <c r="IT26" s="138"/>
      <c r="IU26" s="138"/>
      <c r="IV26" s="154"/>
      <c r="IW26" s="138"/>
      <c r="IX26" s="138"/>
      <c r="IY26" s="138"/>
      <c r="IZ26" s="138"/>
      <c r="JA26" s="138"/>
      <c r="JB26" s="138"/>
    </row>
    <row r="27" spans="1:262" s="134" customFormat="1" ht="13.5" customHeight="1">
      <c r="A27" s="133" t="s">
        <v>1375</v>
      </c>
      <c r="B27" s="14" t="str">
        <f>VLOOKUP(A27,info_parties!A$2:Z$200,5,FALSE)</f>
        <v>Liberal League (Jiyu Rengo, LL)</v>
      </c>
      <c r="E27" s="135"/>
      <c r="F27" s="136"/>
      <c r="G27" s="137"/>
      <c r="H27" s="138"/>
      <c r="I27" s="136"/>
      <c r="J27" s="137"/>
      <c r="K27" s="135"/>
      <c r="L27" s="137"/>
      <c r="M27" s="137"/>
      <c r="P27" s="139"/>
      <c r="Q27" s="140"/>
      <c r="R27" s="137"/>
      <c r="S27" s="137"/>
      <c r="U27" s="137"/>
      <c r="V27" s="137"/>
      <c r="W27" s="126"/>
      <c r="Y27" s="135"/>
      <c r="Z27" s="136"/>
      <c r="AA27" s="136"/>
      <c r="AB27" s="138"/>
      <c r="AC27" s="136"/>
      <c r="AD27" s="136"/>
      <c r="AE27" s="135"/>
      <c r="AF27" s="137"/>
      <c r="AG27" s="137"/>
      <c r="AH27" s="139"/>
      <c r="AJ27" s="141"/>
      <c r="AK27" s="135"/>
      <c r="AL27" s="136"/>
      <c r="AM27" s="137"/>
      <c r="AN27" s="139"/>
      <c r="AO27" s="137"/>
      <c r="AP27" s="137"/>
      <c r="AQ27" s="126"/>
      <c r="AS27" s="135"/>
      <c r="AT27" s="136"/>
      <c r="AU27" s="136"/>
      <c r="AW27" s="136"/>
      <c r="AX27" s="136"/>
      <c r="AY27" s="135"/>
      <c r="AZ27" s="137"/>
      <c r="BA27" s="137"/>
      <c r="BB27" s="139"/>
      <c r="BD27" s="141"/>
      <c r="BE27" s="135"/>
      <c r="BF27" s="136"/>
      <c r="BG27" s="137"/>
      <c r="BH27" s="138"/>
      <c r="BI27" s="137"/>
      <c r="BJ27" s="137"/>
      <c r="BK27" s="126"/>
      <c r="BM27" s="135">
        <v>780389</v>
      </c>
      <c r="BN27" s="137">
        <v>1.43E-2</v>
      </c>
      <c r="BO27" s="136"/>
      <c r="BP27" s="138">
        <v>0</v>
      </c>
      <c r="BQ27" s="136">
        <f t="shared" si="8"/>
        <v>0</v>
      </c>
      <c r="BR27" s="136"/>
      <c r="BS27" s="135">
        <v>1243791</v>
      </c>
      <c r="BT27" s="137">
        <v>2.29E-2</v>
      </c>
      <c r="BU27" s="137"/>
      <c r="BV27" s="139">
        <v>0</v>
      </c>
      <c r="BX27" s="141"/>
      <c r="BY27" s="135">
        <v>780389</v>
      </c>
      <c r="BZ27" s="137">
        <v>1.43E-2</v>
      </c>
      <c r="CA27" s="137"/>
      <c r="CB27" s="139">
        <v>0</v>
      </c>
      <c r="CC27" s="137"/>
      <c r="CD27" s="137"/>
      <c r="CE27" s="140"/>
      <c r="CG27" s="135"/>
      <c r="CH27" s="136"/>
      <c r="CI27" s="136"/>
      <c r="CJ27" s="138"/>
      <c r="CK27" s="136"/>
      <c r="CL27" s="142"/>
      <c r="CM27" s="135"/>
      <c r="CN27" s="136"/>
      <c r="CO27" s="137"/>
      <c r="CQ27" s="143"/>
      <c r="CR27" s="144"/>
      <c r="CS27" s="135"/>
      <c r="CT27" s="136"/>
      <c r="CU27" s="137"/>
      <c r="CW27" s="137"/>
      <c r="CX27" s="142"/>
      <c r="CY27" s="126"/>
      <c r="DA27" s="140"/>
      <c r="DB27" s="136"/>
      <c r="DC27" s="136"/>
      <c r="DD27" s="139"/>
      <c r="DE27" s="136"/>
      <c r="DF27" s="142"/>
      <c r="DG27" s="135"/>
      <c r="DH27" s="137"/>
      <c r="DI27" s="137"/>
      <c r="DK27" s="143"/>
      <c r="DL27" s="144"/>
      <c r="DM27" s="140"/>
      <c r="DN27" s="136"/>
      <c r="DO27" s="136"/>
      <c r="DP27" s="138"/>
      <c r="DQ27" s="136"/>
      <c r="DR27" s="142"/>
      <c r="DS27" s="126"/>
      <c r="DU27" s="140"/>
      <c r="DW27" s="137"/>
      <c r="DX27" s="138"/>
      <c r="DY27" s="136"/>
      <c r="DZ27" s="145"/>
      <c r="EA27" s="140"/>
      <c r="EC27" s="137"/>
      <c r="EE27" s="143"/>
      <c r="EF27" s="145"/>
      <c r="EG27" s="140"/>
      <c r="EI27" s="137"/>
      <c r="EK27" s="136"/>
      <c r="EL27" s="145"/>
      <c r="EM27" s="126" t="str">
        <f t="shared" si="3"/>
        <v>Liberal League (Jiyu Rengo, LL)</v>
      </c>
      <c r="EO27" s="140"/>
      <c r="EP27" s="136"/>
      <c r="EQ27" s="136"/>
      <c r="ER27" s="138"/>
      <c r="ES27" s="136"/>
      <c r="ET27" s="136"/>
      <c r="EU27" s="140"/>
      <c r="EV27" s="137"/>
      <c r="EW27" s="137"/>
      <c r="EY27" s="259"/>
      <c r="EZ27" s="141"/>
      <c r="FA27" s="140"/>
      <c r="FB27" s="137"/>
      <c r="FC27" s="137"/>
      <c r="FE27" s="137"/>
      <c r="FF27" s="137"/>
      <c r="FG27" s="126"/>
      <c r="FI27" s="140"/>
      <c r="FJ27" s="136"/>
      <c r="FK27" s="136"/>
      <c r="FL27" s="138"/>
      <c r="FM27" s="136"/>
      <c r="FN27" s="136"/>
      <c r="FO27" s="140"/>
      <c r="FP27" s="137"/>
      <c r="FQ27" s="137"/>
      <c r="FT27" s="141"/>
      <c r="FU27" s="140"/>
      <c r="FV27" s="137"/>
      <c r="FW27" s="137"/>
      <c r="FY27" s="137"/>
      <c r="FZ27" s="137"/>
      <c r="GA27" s="156"/>
      <c r="GB27" s="150"/>
      <c r="GC27" s="150"/>
      <c r="GD27" s="151"/>
      <c r="GE27" s="140"/>
      <c r="GF27" s="140"/>
      <c r="GG27" s="136"/>
      <c r="GH27" s="140"/>
      <c r="GI27" s="153"/>
      <c r="GJ27" s="138"/>
      <c r="GK27" s="138"/>
      <c r="GL27" s="138"/>
      <c r="GM27" s="138"/>
      <c r="GN27" s="154"/>
      <c r="GO27" s="138"/>
      <c r="GP27" s="138"/>
      <c r="GQ27" s="138"/>
      <c r="GR27" s="138"/>
      <c r="GS27" s="138"/>
      <c r="GT27" s="138"/>
      <c r="GU27" s="156"/>
      <c r="GV27" s="150"/>
      <c r="GW27" s="150"/>
      <c r="GX27" s="151"/>
      <c r="GY27" s="140"/>
      <c r="GZ27" s="140"/>
      <c r="HA27" s="136"/>
      <c r="HB27" s="140"/>
      <c r="HC27" s="153"/>
      <c r="HD27" s="138"/>
      <c r="HE27" s="138"/>
      <c r="HF27" s="138"/>
      <c r="HG27" s="138"/>
      <c r="HH27" s="154"/>
      <c r="HI27" s="138"/>
      <c r="HJ27" s="138"/>
      <c r="HK27" s="138"/>
      <c r="HL27" s="138"/>
      <c r="HM27" s="138"/>
      <c r="HN27" s="138"/>
      <c r="HO27" s="156"/>
      <c r="HP27" s="150"/>
      <c r="HQ27" s="150"/>
      <c r="HR27" s="151"/>
      <c r="HS27" s="140"/>
      <c r="HT27" s="140"/>
      <c r="HU27" s="136"/>
      <c r="HV27" s="140"/>
      <c r="HW27" s="153"/>
      <c r="HX27" s="138"/>
      <c r="HY27" s="138"/>
      <c r="HZ27" s="138"/>
      <c r="IA27" s="138"/>
      <c r="IB27" s="154"/>
      <c r="IC27" s="138"/>
      <c r="ID27" s="138"/>
      <c r="IE27" s="138"/>
      <c r="IF27" s="138"/>
      <c r="IG27" s="138"/>
      <c r="IH27" s="138"/>
      <c r="II27" s="156"/>
      <c r="IJ27" s="150"/>
      <c r="IK27" s="150"/>
      <c r="IL27" s="151"/>
      <c r="IM27" s="140"/>
      <c r="IN27" s="140"/>
      <c r="IO27" s="136"/>
      <c r="IP27" s="140"/>
      <c r="IQ27" s="153"/>
      <c r="IR27" s="138"/>
      <c r="IS27" s="138"/>
      <c r="IT27" s="138"/>
      <c r="IU27" s="138"/>
      <c r="IV27" s="154"/>
      <c r="IW27" s="138"/>
      <c r="IX27" s="138"/>
      <c r="IY27" s="138"/>
      <c r="IZ27" s="138"/>
      <c r="JA27" s="138"/>
      <c r="JB27" s="138"/>
    </row>
    <row r="28" spans="1:262" s="134" customFormat="1" ht="13.5" customHeight="1">
      <c r="A28" s="133" t="s">
        <v>1350</v>
      </c>
      <c r="B28" s="14" t="str">
        <f>VLOOKUP(A28,info_parties!A$2:Z$200,5,FALSE)</f>
        <v>People's New Party (Kokumin Shintō, PNP)</v>
      </c>
      <c r="E28" s="135"/>
      <c r="F28" s="136"/>
      <c r="G28" s="137"/>
      <c r="H28" s="138"/>
      <c r="I28" s="136"/>
      <c r="J28" s="137"/>
      <c r="K28" s="135"/>
      <c r="L28" s="137"/>
      <c r="M28" s="137"/>
      <c r="P28" s="139"/>
      <c r="Q28" s="140"/>
      <c r="R28" s="137"/>
      <c r="S28" s="137"/>
      <c r="U28" s="137"/>
      <c r="V28" s="137"/>
      <c r="W28" s="126"/>
      <c r="Y28" s="135"/>
      <c r="Z28" s="136"/>
      <c r="AA28" s="136"/>
      <c r="AB28" s="138"/>
      <c r="AC28" s="136"/>
      <c r="AD28" s="136"/>
      <c r="AE28" s="135"/>
      <c r="AF28" s="137"/>
      <c r="AG28" s="137"/>
      <c r="AH28" s="139"/>
      <c r="AJ28" s="141"/>
      <c r="AK28" s="135"/>
      <c r="AL28" s="136"/>
      <c r="AM28" s="137"/>
      <c r="AN28" s="139"/>
      <c r="AO28" s="137"/>
      <c r="AP28" s="137"/>
      <c r="AQ28" s="126"/>
      <c r="AS28" s="135"/>
      <c r="AT28" s="136"/>
      <c r="AU28" s="136"/>
      <c r="AW28" s="136"/>
      <c r="AX28" s="136"/>
      <c r="AY28" s="135"/>
      <c r="AZ28" s="137"/>
      <c r="BA28" s="137"/>
      <c r="BB28" s="139"/>
      <c r="BD28" s="141"/>
      <c r="BE28" s="135"/>
      <c r="BF28" s="136"/>
      <c r="BG28" s="137"/>
      <c r="BH28" s="138"/>
      <c r="BI28" s="137"/>
      <c r="BJ28" s="137"/>
      <c r="BK28" s="126"/>
      <c r="BM28" s="135"/>
      <c r="BN28" s="137"/>
      <c r="BO28" s="136"/>
      <c r="BP28" s="138"/>
      <c r="BQ28" s="136"/>
      <c r="BR28" s="136"/>
      <c r="BS28" s="135"/>
      <c r="BT28" s="137"/>
      <c r="BU28" s="137"/>
      <c r="BV28" s="139"/>
      <c r="BX28" s="141"/>
      <c r="BY28" s="135"/>
      <c r="BZ28" s="137"/>
      <c r="CA28" s="137"/>
      <c r="CB28" s="139"/>
      <c r="CC28" s="137"/>
      <c r="CD28" s="137"/>
      <c r="CE28" s="140"/>
      <c r="CG28" s="135"/>
      <c r="CH28" s="136"/>
      <c r="CI28" s="136"/>
      <c r="CJ28" s="138"/>
      <c r="CK28" s="136"/>
      <c r="CL28" s="142"/>
      <c r="CM28" s="135"/>
      <c r="CN28" s="136"/>
      <c r="CO28" s="137"/>
      <c r="CQ28" s="143"/>
      <c r="CR28" s="144"/>
      <c r="CS28" s="135"/>
      <c r="CT28" s="136"/>
      <c r="CU28" s="137"/>
      <c r="CW28" s="137"/>
      <c r="CX28" s="142"/>
      <c r="CY28" s="126"/>
      <c r="DA28" s="140">
        <v>1269209</v>
      </c>
      <c r="DB28" s="136">
        <v>2.2000000000000002E-2</v>
      </c>
      <c r="DC28" s="136">
        <v>2.2000000000000002E-2</v>
      </c>
      <c r="DD28" s="139">
        <v>2</v>
      </c>
      <c r="DE28" s="136">
        <f>DD28/121</f>
        <v>1.6528925619834711E-2</v>
      </c>
      <c r="DF28" s="142">
        <v>2</v>
      </c>
      <c r="DG28" s="135">
        <v>1111008</v>
      </c>
      <c r="DH28" s="137">
        <v>1.9E-2</v>
      </c>
      <c r="DI28" s="137"/>
      <c r="DJ28" s="134">
        <v>1</v>
      </c>
      <c r="DK28" s="143">
        <f>DJ28/73</f>
        <v>1.3698630136986301E-2</v>
      </c>
      <c r="DL28" s="144">
        <v>1</v>
      </c>
      <c r="DM28" s="140">
        <v>1269209</v>
      </c>
      <c r="DN28" s="136">
        <v>2.2000000000000002E-2</v>
      </c>
      <c r="DO28" s="136">
        <v>2.2000000000000002E-2</v>
      </c>
      <c r="DP28" s="138">
        <v>1</v>
      </c>
      <c r="DQ28" s="136">
        <f>DP28/48</f>
        <v>2.0833333333333332E-2</v>
      </c>
      <c r="DR28" s="142">
        <v>1</v>
      </c>
      <c r="DS28" s="126"/>
      <c r="DU28" s="140">
        <v>1000036</v>
      </c>
      <c r="DV28" s="136">
        <f t="shared" ref="DV28:DV52" si="9">DU28/DS$7</f>
        <v>1.7106330284387978E-2</v>
      </c>
      <c r="DW28" s="137">
        <v>-4.0000000000000001E-3</v>
      </c>
      <c r="DX28" s="138">
        <v>0</v>
      </c>
      <c r="DY28" s="136">
        <f t="shared" ref="DY28:DY52" si="10">DX28/121</f>
        <v>0</v>
      </c>
      <c r="DZ28" s="145">
        <v>-2</v>
      </c>
      <c r="EA28" s="140">
        <v>167555</v>
      </c>
      <c r="EB28" s="137">
        <f t="shared" ref="EB28:EB52" si="11">EA28/58400808</f>
        <v>2.8690527706397486E-3</v>
      </c>
      <c r="EC28" s="137">
        <v>-1.6E-2</v>
      </c>
      <c r="ED28" s="134">
        <v>0</v>
      </c>
      <c r="EE28" s="143">
        <f t="shared" ref="EE28:EE52" si="12">ED28/73</f>
        <v>0</v>
      </c>
      <c r="EF28" s="145">
        <v>-1</v>
      </c>
      <c r="EG28" s="140">
        <v>1000036</v>
      </c>
      <c r="EH28" s="136">
        <v>1.7106330284387978E-2</v>
      </c>
      <c r="EI28" s="137">
        <v>-4.0000000000000001E-3</v>
      </c>
      <c r="EJ28" s="134">
        <v>0</v>
      </c>
      <c r="EK28" s="136">
        <f t="shared" ref="EK28:EK52" si="13">EJ28/48</f>
        <v>0</v>
      </c>
      <c r="EL28" s="145">
        <v>-1</v>
      </c>
      <c r="EM28" s="126" t="str">
        <f t="shared" si="3"/>
        <v>People's New Party (Kokumin Shintō, PNP)</v>
      </c>
      <c r="EO28" s="140"/>
      <c r="EP28" s="136"/>
      <c r="EQ28" s="136"/>
      <c r="ER28" s="138"/>
      <c r="ES28" s="136"/>
      <c r="ET28" s="136"/>
      <c r="EU28" s="140"/>
      <c r="EV28" s="137"/>
      <c r="EW28" s="137"/>
      <c r="EY28" s="259"/>
      <c r="EZ28" s="141"/>
      <c r="FA28" s="140"/>
      <c r="FB28" s="137"/>
      <c r="FC28" s="137"/>
      <c r="FE28" s="137"/>
      <c r="FF28" s="137"/>
      <c r="FG28" s="126"/>
      <c r="FI28" s="140"/>
      <c r="FJ28" s="136"/>
      <c r="FK28" s="136"/>
      <c r="FL28" s="138"/>
      <c r="FM28" s="136"/>
      <c r="FN28" s="136"/>
      <c r="FO28" s="140"/>
      <c r="FP28" s="137"/>
      <c r="FQ28" s="137"/>
      <c r="FT28" s="141"/>
      <c r="FU28" s="140"/>
      <c r="FV28" s="137"/>
      <c r="FW28" s="137"/>
      <c r="FY28" s="137"/>
      <c r="FZ28" s="137"/>
      <c r="GA28" s="156"/>
      <c r="GB28" s="150"/>
      <c r="GC28" s="150"/>
      <c r="GD28" s="151"/>
      <c r="GE28" s="140"/>
      <c r="GF28" s="140"/>
      <c r="GG28" s="136"/>
      <c r="GH28" s="140"/>
      <c r="GI28" s="153"/>
      <c r="GJ28" s="138"/>
      <c r="GK28" s="138"/>
      <c r="GL28" s="138"/>
      <c r="GM28" s="138"/>
      <c r="GN28" s="154"/>
      <c r="GO28" s="138"/>
      <c r="GP28" s="138"/>
      <c r="GQ28" s="138"/>
      <c r="GR28" s="138"/>
      <c r="GS28" s="138"/>
      <c r="GT28" s="138"/>
      <c r="GU28" s="156"/>
      <c r="GV28" s="150"/>
      <c r="GW28" s="150"/>
      <c r="GX28" s="151"/>
      <c r="GY28" s="140"/>
      <c r="GZ28" s="140"/>
      <c r="HA28" s="136"/>
      <c r="HB28" s="140"/>
      <c r="HC28" s="153"/>
      <c r="HD28" s="138"/>
      <c r="HE28" s="138"/>
      <c r="HF28" s="138"/>
      <c r="HG28" s="138"/>
      <c r="HH28" s="154"/>
      <c r="HI28" s="138"/>
      <c r="HJ28" s="138"/>
      <c r="HK28" s="138"/>
      <c r="HL28" s="138"/>
      <c r="HM28" s="138"/>
      <c r="HN28" s="138"/>
      <c r="HO28" s="156"/>
      <c r="HP28" s="150"/>
      <c r="HQ28" s="150"/>
      <c r="HR28" s="151"/>
      <c r="HS28" s="140"/>
      <c r="HT28" s="140"/>
      <c r="HU28" s="136"/>
      <c r="HV28" s="140"/>
      <c r="HW28" s="153"/>
      <c r="HX28" s="138"/>
      <c r="HY28" s="138"/>
      <c r="HZ28" s="138"/>
      <c r="IA28" s="138"/>
      <c r="IB28" s="154"/>
      <c r="IC28" s="138"/>
      <c r="ID28" s="138"/>
      <c r="IE28" s="138"/>
      <c r="IF28" s="138"/>
      <c r="IG28" s="138"/>
      <c r="IH28" s="138"/>
      <c r="II28" s="156"/>
      <c r="IJ28" s="150"/>
      <c r="IK28" s="150"/>
      <c r="IL28" s="151"/>
      <c r="IM28" s="140"/>
      <c r="IN28" s="140"/>
      <c r="IO28" s="136"/>
      <c r="IP28" s="140"/>
      <c r="IQ28" s="153"/>
      <c r="IR28" s="138"/>
      <c r="IS28" s="138"/>
      <c r="IT28" s="138"/>
      <c r="IU28" s="138"/>
      <c r="IV28" s="154"/>
      <c r="IW28" s="138"/>
      <c r="IX28" s="138"/>
      <c r="IY28" s="138"/>
      <c r="IZ28" s="138"/>
      <c r="JA28" s="138"/>
      <c r="JB28" s="138"/>
    </row>
    <row r="29" spans="1:262" s="134" customFormat="1" ht="13.5" customHeight="1">
      <c r="A29" s="133" t="s">
        <v>1373</v>
      </c>
      <c r="B29" s="14" t="str">
        <f>VLOOKUP(A29,info_parties!A$2:Z$200,5,FALSE)</f>
        <v>New Party Nippon (Shintō Nippon, NPN)</v>
      </c>
      <c r="E29" s="135"/>
      <c r="F29" s="136"/>
      <c r="G29" s="137"/>
      <c r="H29" s="138"/>
      <c r="I29" s="136"/>
      <c r="J29" s="137"/>
      <c r="K29" s="135"/>
      <c r="L29" s="137"/>
      <c r="M29" s="137"/>
      <c r="P29" s="139"/>
      <c r="Q29" s="140"/>
      <c r="R29" s="137"/>
      <c r="S29" s="137"/>
      <c r="U29" s="137"/>
      <c r="V29" s="137"/>
      <c r="W29" s="126"/>
      <c r="Y29" s="135"/>
      <c r="Z29" s="136"/>
      <c r="AA29" s="136"/>
      <c r="AB29" s="138"/>
      <c r="AC29" s="136"/>
      <c r="AD29" s="136"/>
      <c r="AE29" s="135"/>
      <c r="AF29" s="137"/>
      <c r="AG29" s="137"/>
      <c r="AH29" s="139"/>
      <c r="AJ29" s="141"/>
      <c r="AK29" s="135"/>
      <c r="AL29" s="136"/>
      <c r="AM29" s="137"/>
      <c r="AN29" s="139"/>
      <c r="AO29" s="137"/>
      <c r="AP29" s="137"/>
      <c r="AQ29" s="126"/>
      <c r="AS29" s="135"/>
      <c r="AT29" s="136"/>
      <c r="AU29" s="136"/>
      <c r="AW29" s="136"/>
      <c r="AX29" s="136"/>
      <c r="AY29" s="135"/>
      <c r="AZ29" s="137"/>
      <c r="BA29" s="137"/>
      <c r="BB29" s="139"/>
      <c r="BD29" s="141"/>
      <c r="BE29" s="135"/>
      <c r="BF29" s="136"/>
      <c r="BG29" s="137"/>
      <c r="BH29" s="138"/>
      <c r="BI29" s="137"/>
      <c r="BJ29" s="137"/>
      <c r="BK29" s="126"/>
      <c r="BM29" s="135"/>
      <c r="BN29" s="137"/>
      <c r="BO29" s="136"/>
      <c r="BP29" s="138"/>
      <c r="BQ29" s="136"/>
      <c r="BR29" s="136"/>
      <c r="BS29" s="135"/>
      <c r="BT29" s="137"/>
      <c r="BU29" s="137"/>
      <c r="BV29" s="139"/>
      <c r="BX29" s="141"/>
      <c r="BY29" s="135"/>
      <c r="BZ29" s="137"/>
      <c r="CA29" s="137"/>
      <c r="CB29" s="139"/>
      <c r="CC29" s="137"/>
      <c r="CD29" s="137"/>
      <c r="CE29" s="140"/>
      <c r="CG29" s="135"/>
      <c r="CH29" s="136"/>
      <c r="CI29" s="136"/>
      <c r="CJ29" s="138"/>
      <c r="CK29" s="136"/>
      <c r="CL29" s="142"/>
      <c r="CM29" s="135"/>
      <c r="CN29" s="136"/>
      <c r="CO29" s="137"/>
      <c r="CQ29" s="143"/>
      <c r="CR29" s="144"/>
      <c r="CS29" s="135"/>
      <c r="CT29" s="136"/>
      <c r="CU29" s="137"/>
      <c r="CW29" s="137"/>
      <c r="CX29" s="142"/>
      <c r="CY29" s="126"/>
      <c r="DA29" s="140">
        <v>1770707</v>
      </c>
      <c r="DB29" s="136">
        <v>0.03</v>
      </c>
      <c r="DC29" s="136">
        <v>0.03</v>
      </c>
      <c r="DD29" s="139">
        <v>1</v>
      </c>
      <c r="DE29" s="136">
        <f>DD29/121</f>
        <v>8.2644628099173556E-3</v>
      </c>
      <c r="DF29" s="142">
        <v>1</v>
      </c>
      <c r="DG29" s="135">
        <v>0</v>
      </c>
      <c r="DH29" s="137">
        <v>0</v>
      </c>
      <c r="DI29" s="137"/>
      <c r="DJ29" s="134">
        <v>0</v>
      </c>
      <c r="DK29" s="143">
        <v>0</v>
      </c>
      <c r="DL29" s="149">
        <v>0</v>
      </c>
      <c r="DM29" s="140">
        <v>1770707</v>
      </c>
      <c r="DN29" s="136">
        <v>0.03</v>
      </c>
      <c r="DO29" s="136">
        <v>0.03</v>
      </c>
      <c r="DP29" s="139">
        <v>1</v>
      </c>
      <c r="DQ29" s="136">
        <f>DP29/48</f>
        <v>2.0833333333333332E-2</v>
      </c>
      <c r="DR29" s="142">
        <v>1</v>
      </c>
      <c r="DS29" s="126"/>
      <c r="DU29" s="140">
        <v>0</v>
      </c>
      <c r="DV29" s="136">
        <f t="shared" si="9"/>
        <v>0</v>
      </c>
      <c r="DW29" s="137">
        <v>-3.1E-2</v>
      </c>
      <c r="DX29" s="138">
        <v>0</v>
      </c>
      <c r="DY29" s="136">
        <f t="shared" si="10"/>
        <v>0</v>
      </c>
      <c r="DZ29" s="145">
        <v>-1</v>
      </c>
      <c r="EA29" s="140">
        <v>0</v>
      </c>
      <c r="EB29" s="137">
        <f t="shared" si="11"/>
        <v>0</v>
      </c>
      <c r="EC29" s="137">
        <v>0</v>
      </c>
      <c r="ED29" s="134">
        <v>0</v>
      </c>
      <c r="EE29" s="143">
        <f t="shared" si="12"/>
        <v>0</v>
      </c>
      <c r="EF29" s="145">
        <v>0</v>
      </c>
      <c r="EG29" s="140">
        <v>0</v>
      </c>
      <c r="EH29" s="136">
        <v>0</v>
      </c>
      <c r="EI29" s="137">
        <v>-3.1E-2</v>
      </c>
      <c r="EJ29" s="134">
        <v>0</v>
      </c>
      <c r="EK29" s="136">
        <f t="shared" si="13"/>
        <v>0</v>
      </c>
      <c r="EL29" s="145">
        <v>-1</v>
      </c>
      <c r="EM29" s="126" t="str">
        <f t="shared" si="3"/>
        <v>New Party Nippon (Shintō Nippon, NPN)</v>
      </c>
      <c r="EO29" s="140"/>
      <c r="EP29" s="136"/>
      <c r="EQ29" s="136"/>
      <c r="ER29" s="138"/>
      <c r="ES29" s="136"/>
      <c r="ET29" s="136"/>
      <c r="EU29" s="140"/>
      <c r="EV29" s="137"/>
      <c r="EW29" s="137"/>
      <c r="EY29" s="259"/>
      <c r="EZ29" s="141"/>
      <c r="FA29" s="140"/>
      <c r="FB29" s="137"/>
      <c r="FC29" s="137"/>
      <c r="FE29" s="137"/>
      <c r="FF29" s="137"/>
      <c r="FG29" s="126"/>
      <c r="FI29" s="140"/>
      <c r="FJ29" s="136"/>
      <c r="FK29" s="136"/>
      <c r="FL29" s="138"/>
      <c r="FM29" s="136"/>
      <c r="FN29" s="136"/>
      <c r="FO29" s="140"/>
      <c r="FP29" s="137"/>
      <c r="FQ29" s="137"/>
      <c r="FT29" s="141"/>
      <c r="FU29" s="140"/>
      <c r="FV29" s="137"/>
      <c r="FW29" s="137"/>
      <c r="FY29" s="137"/>
      <c r="FZ29" s="137"/>
      <c r="GA29" s="156"/>
      <c r="GB29" s="150"/>
      <c r="GC29" s="150"/>
      <c r="GD29" s="151"/>
      <c r="GE29" s="140"/>
      <c r="GF29" s="140"/>
      <c r="GG29" s="136"/>
      <c r="GH29" s="140"/>
      <c r="GI29" s="153"/>
      <c r="GJ29" s="138"/>
      <c r="GK29" s="138"/>
      <c r="GL29" s="138"/>
      <c r="GM29" s="138"/>
      <c r="GN29" s="154"/>
      <c r="GO29" s="138"/>
      <c r="GP29" s="138"/>
      <c r="GQ29" s="138"/>
      <c r="GR29" s="138"/>
      <c r="GS29" s="138"/>
      <c r="GT29" s="138"/>
      <c r="GU29" s="156"/>
      <c r="GV29" s="150"/>
      <c r="GW29" s="150"/>
      <c r="GX29" s="151"/>
      <c r="GY29" s="140"/>
      <c r="GZ29" s="140"/>
      <c r="HA29" s="136"/>
      <c r="HB29" s="140"/>
      <c r="HC29" s="153"/>
      <c r="HD29" s="138"/>
      <c r="HE29" s="138"/>
      <c r="HF29" s="138"/>
      <c r="HG29" s="138"/>
      <c r="HH29" s="154"/>
      <c r="HI29" s="138"/>
      <c r="HJ29" s="138"/>
      <c r="HK29" s="138"/>
      <c r="HL29" s="138"/>
      <c r="HM29" s="138"/>
      <c r="HN29" s="138"/>
      <c r="HO29" s="156"/>
      <c r="HP29" s="150"/>
      <c r="HQ29" s="150"/>
      <c r="HR29" s="151"/>
      <c r="HS29" s="140"/>
      <c r="HT29" s="140"/>
      <c r="HU29" s="136"/>
      <c r="HV29" s="140"/>
      <c r="HW29" s="153"/>
      <c r="HX29" s="138"/>
      <c r="HY29" s="138"/>
      <c r="HZ29" s="138"/>
      <c r="IA29" s="138"/>
      <c r="IB29" s="154"/>
      <c r="IC29" s="138"/>
      <c r="ID29" s="138"/>
      <c r="IE29" s="138"/>
      <c r="IF29" s="138"/>
      <c r="IG29" s="138"/>
      <c r="IH29" s="138"/>
      <c r="II29" s="156"/>
      <c r="IJ29" s="150"/>
      <c r="IK29" s="150"/>
      <c r="IL29" s="151"/>
      <c r="IM29" s="140"/>
      <c r="IN29" s="140"/>
      <c r="IO29" s="136"/>
      <c r="IP29" s="140"/>
      <c r="IQ29" s="153"/>
      <c r="IR29" s="138"/>
      <c r="IS29" s="138"/>
      <c r="IT29" s="138"/>
      <c r="IU29" s="138"/>
      <c r="IV29" s="154"/>
      <c r="IW29" s="138"/>
      <c r="IX29" s="138"/>
      <c r="IY29" s="138"/>
      <c r="IZ29" s="138"/>
      <c r="JA29" s="138"/>
      <c r="JB29" s="138"/>
    </row>
    <row r="30" spans="1:262" s="134" customFormat="1" ht="13.5" customHeight="1">
      <c r="A30" s="133" t="s">
        <v>1383</v>
      </c>
      <c r="B30" s="14" t="str">
        <f>VLOOKUP(A30,info_parties!A$2:Z$200,5,FALSE)</f>
        <v>New Party Reform (Shinto Kaikaku, NPR)</v>
      </c>
      <c r="E30" s="135"/>
      <c r="F30" s="136"/>
      <c r="G30" s="137"/>
      <c r="H30" s="138"/>
      <c r="I30" s="136"/>
      <c r="J30" s="137"/>
      <c r="K30" s="135"/>
      <c r="L30" s="137"/>
      <c r="M30" s="137"/>
      <c r="P30" s="139"/>
      <c r="Q30" s="140"/>
      <c r="R30" s="137"/>
      <c r="S30" s="137"/>
      <c r="U30" s="137"/>
      <c r="V30" s="137"/>
      <c r="W30" s="126"/>
      <c r="Y30" s="135"/>
      <c r="Z30" s="136"/>
      <c r="AA30" s="136"/>
      <c r="AB30" s="138"/>
      <c r="AC30" s="136"/>
      <c r="AD30" s="136"/>
      <c r="AE30" s="135"/>
      <c r="AF30" s="137"/>
      <c r="AG30" s="137"/>
      <c r="AH30" s="139"/>
      <c r="AJ30" s="141"/>
      <c r="AK30" s="135"/>
      <c r="AL30" s="136"/>
      <c r="AM30" s="137"/>
      <c r="AN30" s="139"/>
      <c r="AO30" s="137"/>
      <c r="AP30" s="137"/>
      <c r="AQ30" s="126"/>
      <c r="AS30" s="135"/>
      <c r="AT30" s="136"/>
      <c r="AU30" s="136"/>
      <c r="AW30" s="136"/>
      <c r="AX30" s="136"/>
      <c r="AY30" s="135"/>
      <c r="AZ30" s="137"/>
      <c r="BA30" s="137"/>
      <c r="BB30" s="139"/>
      <c r="BD30" s="141"/>
      <c r="BE30" s="135"/>
      <c r="BF30" s="136"/>
      <c r="BG30" s="137"/>
      <c r="BH30" s="138"/>
      <c r="BI30" s="137"/>
      <c r="BJ30" s="137"/>
      <c r="BK30" s="126"/>
      <c r="BM30" s="135"/>
      <c r="BN30" s="137"/>
      <c r="BO30" s="136"/>
      <c r="BP30" s="138"/>
      <c r="BQ30" s="136"/>
      <c r="BR30" s="136"/>
      <c r="BS30" s="135"/>
      <c r="BT30" s="137"/>
      <c r="BU30" s="137"/>
      <c r="BV30" s="139"/>
      <c r="BX30" s="141"/>
      <c r="BY30" s="135"/>
      <c r="BZ30" s="137"/>
      <c r="CA30" s="137"/>
      <c r="CB30" s="139"/>
      <c r="CC30" s="137"/>
      <c r="CD30" s="137"/>
      <c r="CE30" s="140"/>
      <c r="CG30" s="135"/>
      <c r="CH30" s="136"/>
      <c r="CI30" s="136"/>
      <c r="CJ30" s="138"/>
      <c r="CK30" s="136"/>
      <c r="CL30" s="142"/>
      <c r="CM30" s="135"/>
      <c r="CN30" s="136"/>
      <c r="CO30" s="137"/>
      <c r="CQ30" s="143"/>
      <c r="CR30" s="149"/>
      <c r="CS30" s="135"/>
      <c r="CT30" s="136"/>
      <c r="CU30" s="137"/>
      <c r="CW30" s="137"/>
      <c r="CX30" s="142"/>
      <c r="CY30" s="126"/>
      <c r="DA30" s="140"/>
      <c r="DB30" s="136"/>
      <c r="DC30" s="136"/>
      <c r="DD30" s="139"/>
      <c r="DE30" s="136"/>
      <c r="DF30" s="142"/>
      <c r="DG30" s="135"/>
      <c r="DH30" s="137"/>
      <c r="DI30" s="137"/>
      <c r="DK30" s="143"/>
      <c r="DL30" s="149"/>
      <c r="DM30" s="140"/>
      <c r="DN30" s="136"/>
      <c r="DO30" s="136"/>
      <c r="DP30" s="139"/>
      <c r="DQ30" s="136"/>
      <c r="DR30" s="142"/>
      <c r="DS30" s="126"/>
      <c r="DU30" s="140">
        <v>1172395</v>
      </c>
      <c r="DV30" s="136">
        <f t="shared" si="9"/>
        <v>2.0054654126216497E-2</v>
      </c>
      <c r="DW30" s="137">
        <v>0.02</v>
      </c>
      <c r="DX30" s="138">
        <v>1</v>
      </c>
      <c r="DY30" s="136">
        <f t="shared" si="10"/>
        <v>8.2644628099173556E-3</v>
      </c>
      <c r="DZ30" s="145">
        <v>1</v>
      </c>
      <c r="EA30" s="140">
        <v>625431</v>
      </c>
      <c r="EB30" s="137">
        <f t="shared" si="11"/>
        <v>1.0709286761922883E-2</v>
      </c>
      <c r="EC30" s="137">
        <v>1.0999999999999999E-2</v>
      </c>
      <c r="ED30" s="134">
        <v>0</v>
      </c>
      <c r="EE30" s="143">
        <f t="shared" si="12"/>
        <v>0</v>
      </c>
      <c r="EF30" s="145">
        <v>0</v>
      </c>
      <c r="EG30" s="140">
        <v>1172395</v>
      </c>
      <c r="EH30" s="136">
        <v>2.0054654126216497E-2</v>
      </c>
      <c r="EI30" s="137">
        <v>0.02</v>
      </c>
      <c r="EJ30" s="134">
        <v>1</v>
      </c>
      <c r="EK30" s="136">
        <f t="shared" si="13"/>
        <v>2.0833333333333332E-2</v>
      </c>
      <c r="EL30" s="145">
        <v>1</v>
      </c>
      <c r="EM30" s="126" t="str">
        <f t="shared" si="3"/>
        <v>New Party Reform (Shinto Kaikaku, NPR)</v>
      </c>
      <c r="EO30" s="140"/>
      <c r="EP30" s="136"/>
      <c r="EQ30" s="136"/>
      <c r="ER30" s="138"/>
      <c r="ES30" s="136"/>
      <c r="ET30" s="136"/>
      <c r="EU30" s="140"/>
      <c r="EV30" s="137"/>
      <c r="EW30" s="137"/>
      <c r="EY30" s="259"/>
      <c r="EZ30" s="141"/>
      <c r="FA30" s="140"/>
      <c r="FB30" s="137"/>
      <c r="FC30" s="137"/>
      <c r="FE30" s="137"/>
      <c r="FF30" s="137"/>
      <c r="FG30" s="126"/>
      <c r="FI30" s="140"/>
      <c r="FJ30" s="136"/>
      <c r="FK30" s="136"/>
      <c r="FL30" s="138"/>
      <c r="FM30" s="136"/>
      <c r="FN30" s="136"/>
      <c r="FO30" s="140"/>
      <c r="FP30" s="137"/>
      <c r="FQ30" s="137"/>
      <c r="FT30" s="141"/>
      <c r="FU30" s="140"/>
      <c r="FV30" s="137"/>
      <c r="FW30" s="137"/>
      <c r="FY30" s="137"/>
      <c r="FZ30" s="137"/>
      <c r="GA30" s="156"/>
      <c r="GB30" s="150"/>
      <c r="GC30" s="150"/>
      <c r="GD30" s="151"/>
      <c r="GE30" s="140"/>
      <c r="GF30" s="140"/>
      <c r="GG30" s="136"/>
      <c r="GH30" s="140"/>
      <c r="GI30" s="153"/>
      <c r="GJ30" s="138"/>
      <c r="GK30" s="138"/>
      <c r="GL30" s="138"/>
      <c r="GM30" s="138"/>
      <c r="GN30" s="154"/>
      <c r="GO30" s="138"/>
      <c r="GP30" s="138"/>
      <c r="GQ30" s="138"/>
      <c r="GR30" s="138"/>
      <c r="GS30" s="138"/>
      <c r="GT30" s="138"/>
      <c r="GU30" s="156"/>
      <c r="GV30" s="150"/>
      <c r="GW30" s="150"/>
      <c r="GX30" s="151"/>
      <c r="GY30" s="140"/>
      <c r="GZ30" s="140"/>
      <c r="HA30" s="136"/>
      <c r="HB30" s="140"/>
      <c r="HC30" s="153"/>
      <c r="HD30" s="138"/>
      <c r="HE30" s="138"/>
      <c r="HF30" s="138"/>
      <c r="HG30" s="138"/>
      <c r="HH30" s="154"/>
      <c r="HI30" s="138"/>
      <c r="HJ30" s="138"/>
      <c r="HK30" s="138"/>
      <c r="HL30" s="138"/>
      <c r="HM30" s="138"/>
      <c r="HN30" s="138"/>
      <c r="HO30" s="156"/>
      <c r="HP30" s="150"/>
      <c r="HQ30" s="150"/>
      <c r="HR30" s="151"/>
      <c r="HS30" s="140"/>
      <c r="HT30" s="140"/>
      <c r="HU30" s="136"/>
      <c r="HV30" s="140"/>
      <c r="HW30" s="153"/>
      <c r="HX30" s="138"/>
      <c r="HY30" s="138"/>
      <c r="HZ30" s="138"/>
      <c r="IA30" s="138"/>
      <c r="IB30" s="154"/>
      <c r="IC30" s="138"/>
      <c r="ID30" s="138"/>
      <c r="IE30" s="138"/>
      <c r="IF30" s="138"/>
      <c r="IG30" s="138"/>
      <c r="IH30" s="138"/>
      <c r="II30" s="156"/>
      <c r="IJ30" s="150"/>
      <c r="IK30" s="150"/>
      <c r="IL30" s="151"/>
      <c r="IM30" s="140"/>
      <c r="IN30" s="140"/>
      <c r="IO30" s="136"/>
      <c r="IP30" s="140"/>
      <c r="IQ30" s="153"/>
      <c r="IR30" s="138"/>
      <c r="IS30" s="138"/>
      <c r="IT30" s="138"/>
      <c r="IU30" s="138"/>
      <c r="IV30" s="154"/>
      <c r="IW30" s="138"/>
      <c r="IX30" s="138"/>
      <c r="IY30" s="138"/>
      <c r="IZ30" s="138"/>
      <c r="JA30" s="138"/>
      <c r="JB30" s="138"/>
    </row>
    <row r="31" spans="1:262" s="134" customFormat="1" ht="13.5" customHeight="1">
      <c r="A31" s="133" t="s">
        <v>1384</v>
      </c>
      <c r="B31" s="14" t="str">
        <f>VLOOKUP(A31,info_parties!A$2:Z$200,5,FALSE)</f>
        <v>Sunrise Party of Japan (Tachiagare Nippon, SPJ)</v>
      </c>
      <c r="E31" s="135"/>
      <c r="F31" s="136"/>
      <c r="G31" s="137"/>
      <c r="H31" s="138"/>
      <c r="I31" s="136"/>
      <c r="J31" s="137"/>
      <c r="K31" s="135"/>
      <c r="L31" s="137"/>
      <c r="M31" s="137"/>
      <c r="P31" s="139"/>
      <c r="Q31" s="140"/>
      <c r="R31" s="137"/>
      <c r="S31" s="137"/>
      <c r="U31" s="137"/>
      <c r="V31" s="137"/>
      <c r="W31" s="126"/>
      <c r="Y31" s="135"/>
      <c r="Z31" s="136"/>
      <c r="AA31" s="136"/>
      <c r="AB31" s="138"/>
      <c r="AC31" s="136"/>
      <c r="AD31" s="136"/>
      <c r="AE31" s="135"/>
      <c r="AF31" s="137"/>
      <c r="AG31" s="137"/>
      <c r="AH31" s="139"/>
      <c r="AJ31" s="141"/>
      <c r="AK31" s="135"/>
      <c r="AL31" s="136"/>
      <c r="AM31" s="137"/>
      <c r="AN31" s="139"/>
      <c r="AO31" s="137"/>
      <c r="AP31" s="137"/>
      <c r="AQ31" s="126"/>
      <c r="AS31" s="135"/>
      <c r="AT31" s="136"/>
      <c r="AU31" s="136"/>
      <c r="AW31" s="136"/>
      <c r="AX31" s="136"/>
      <c r="AY31" s="135"/>
      <c r="AZ31" s="137"/>
      <c r="BA31" s="137"/>
      <c r="BB31" s="139"/>
      <c r="BD31" s="141"/>
      <c r="BE31" s="135"/>
      <c r="BF31" s="136"/>
      <c r="BG31" s="137"/>
      <c r="BH31" s="138"/>
      <c r="BI31" s="137"/>
      <c r="BJ31" s="137"/>
      <c r="BK31" s="126"/>
      <c r="BM31" s="135"/>
      <c r="BN31" s="137"/>
      <c r="BO31" s="136"/>
      <c r="BP31" s="138"/>
      <c r="BQ31" s="136"/>
      <c r="BR31" s="136"/>
      <c r="BS31" s="135"/>
      <c r="BT31" s="137"/>
      <c r="BU31" s="137"/>
      <c r="BV31" s="139"/>
      <c r="BX31" s="141"/>
      <c r="BY31" s="135"/>
      <c r="BZ31" s="137"/>
      <c r="CA31" s="137"/>
      <c r="CB31" s="139"/>
      <c r="CC31" s="137"/>
      <c r="CD31" s="137"/>
      <c r="CE31" s="140"/>
      <c r="CG31" s="135"/>
      <c r="CH31" s="136"/>
      <c r="CI31" s="136"/>
      <c r="CJ31" s="138"/>
      <c r="CK31" s="136"/>
      <c r="CL31" s="142"/>
      <c r="CM31" s="135"/>
      <c r="CN31" s="136"/>
      <c r="CO31" s="137"/>
      <c r="CQ31" s="143"/>
      <c r="CR31" s="149"/>
      <c r="CS31" s="135"/>
      <c r="CT31" s="136"/>
      <c r="CU31" s="137"/>
      <c r="CW31" s="137"/>
      <c r="CX31" s="142"/>
      <c r="CY31" s="126"/>
      <c r="DA31" s="140"/>
      <c r="DB31" s="136"/>
      <c r="DC31" s="136"/>
      <c r="DD31" s="139"/>
      <c r="DE31" s="136"/>
      <c r="DF31" s="142"/>
      <c r="DG31" s="135"/>
      <c r="DH31" s="137"/>
      <c r="DI31" s="137"/>
      <c r="DK31" s="143"/>
      <c r="DL31" s="149"/>
      <c r="DM31" s="140"/>
      <c r="DN31" s="136"/>
      <c r="DO31" s="136"/>
      <c r="DP31" s="139"/>
      <c r="DQ31" s="136"/>
      <c r="DR31" s="142"/>
      <c r="DS31" s="126"/>
      <c r="DU31" s="140">
        <v>1232207</v>
      </c>
      <c r="DV31" s="136">
        <f t="shared" si="9"/>
        <v>2.1077781120614515E-2</v>
      </c>
      <c r="DW31" s="137">
        <v>2.1000000000000001E-2</v>
      </c>
      <c r="DX31" s="138">
        <v>1</v>
      </c>
      <c r="DY31" s="136">
        <f t="shared" si="10"/>
        <v>8.2644628099173556E-3</v>
      </c>
      <c r="DZ31" s="145">
        <v>1</v>
      </c>
      <c r="EA31" s="140">
        <v>328475</v>
      </c>
      <c r="EB31" s="137">
        <f t="shared" si="11"/>
        <v>5.6244940994651989E-3</v>
      </c>
      <c r="EC31" s="137">
        <v>6.0000000000000001E-3</v>
      </c>
      <c r="ED31" s="134">
        <v>0</v>
      </c>
      <c r="EE31" s="143">
        <f t="shared" si="12"/>
        <v>0</v>
      </c>
      <c r="EF31" s="145">
        <v>0</v>
      </c>
      <c r="EG31" s="140">
        <v>1232207</v>
      </c>
      <c r="EH31" s="136">
        <v>2.1077781120614515E-2</v>
      </c>
      <c r="EI31" s="137">
        <v>2.1000000000000001E-2</v>
      </c>
      <c r="EJ31" s="134">
        <v>1</v>
      </c>
      <c r="EK31" s="136">
        <f t="shared" si="13"/>
        <v>2.0833333333333332E-2</v>
      </c>
      <c r="EL31" s="145">
        <v>1</v>
      </c>
      <c r="EM31" s="126" t="str">
        <f t="shared" si="3"/>
        <v>Sunrise Party of Japan (Tachiagare Nippon, SPJ)</v>
      </c>
      <c r="EO31" s="140"/>
      <c r="EP31" s="136"/>
      <c r="EQ31" s="136"/>
      <c r="ER31" s="138"/>
      <c r="ES31" s="136"/>
      <c r="ET31" s="136"/>
      <c r="EU31" s="140"/>
      <c r="EV31" s="137"/>
      <c r="EW31" s="137"/>
      <c r="EY31" s="259"/>
      <c r="EZ31" s="141"/>
      <c r="FA31" s="140"/>
      <c r="FB31" s="137"/>
      <c r="FC31" s="137"/>
      <c r="FE31" s="137"/>
      <c r="FF31" s="137"/>
      <c r="FG31" s="126"/>
      <c r="FI31" s="140"/>
      <c r="FJ31" s="136"/>
      <c r="FK31" s="136"/>
      <c r="FL31" s="138"/>
      <c r="FM31" s="136"/>
      <c r="FN31" s="136"/>
      <c r="FO31" s="140"/>
      <c r="FP31" s="137"/>
      <c r="FQ31" s="137"/>
      <c r="FT31" s="141"/>
      <c r="FU31" s="140"/>
      <c r="FV31" s="137"/>
      <c r="FW31" s="137"/>
      <c r="FY31" s="137"/>
      <c r="FZ31" s="137"/>
      <c r="GA31" s="156"/>
      <c r="GB31" s="150"/>
      <c r="GC31" s="150"/>
      <c r="GD31" s="151"/>
      <c r="GE31" s="140"/>
      <c r="GF31" s="140"/>
      <c r="GG31" s="136"/>
      <c r="GH31" s="140"/>
      <c r="GI31" s="153"/>
      <c r="GJ31" s="138"/>
      <c r="GK31" s="138"/>
      <c r="GL31" s="138"/>
      <c r="GM31" s="138"/>
      <c r="GN31" s="154"/>
      <c r="GO31" s="138"/>
      <c r="GP31" s="138"/>
      <c r="GQ31" s="138"/>
      <c r="GR31" s="138"/>
      <c r="GS31" s="138"/>
      <c r="GT31" s="138"/>
      <c r="GU31" s="156"/>
      <c r="GV31" s="150"/>
      <c r="GW31" s="150"/>
      <c r="GX31" s="151"/>
      <c r="GY31" s="140"/>
      <c r="GZ31" s="140"/>
      <c r="HA31" s="136"/>
      <c r="HB31" s="140"/>
      <c r="HC31" s="153"/>
      <c r="HD31" s="138"/>
      <c r="HE31" s="138"/>
      <c r="HF31" s="138"/>
      <c r="HG31" s="138"/>
      <c r="HH31" s="154"/>
      <c r="HI31" s="138"/>
      <c r="HJ31" s="138"/>
      <c r="HK31" s="138"/>
      <c r="HL31" s="138"/>
      <c r="HM31" s="138"/>
      <c r="HN31" s="138"/>
      <c r="HO31" s="156"/>
      <c r="HP31" s="150"/>
      <c r="HQ31" s="150"/>
      <c r="HR31" s="151"/>
      <c r="HS31" s="140"/>
      <c r="HT31" s="140"/>
      <c r="HU31" s="136"/>
      <c r="HV31" s="140"/>
      <c r="HW31" s="153"/>
      <c r="HX31" s="138"/>
      <c r="HY31" s="138"/>
      <c r="HZ31" s="138"/>
      <c r="IA31" s="138"/>
      <c r="IB31" s="154"/>
      <c r="IC31" s="138"/>
      <c r="ID31" s="138"/>
      <c r="IE31" s="138"/>
      <c r="IF31" s="138"/>
      <c r="IG31" s="138"/>
      <c r="IH31" s="138"/>
      <c r="II31" s="156"/>
      <c r="IJ31" s="150"/>
      <c r="IK31" s="150"/>
      <c r="IL31" s="151"/>
      <c r="IM31" s="140"/>
      <c r="IN31" s="140"/>
      <c r="IO31" s="136"/>
      <c r="IP31" s="140"/>
      <c r="IQ31" s="153"/>
      <c r="IR31" s="138"/>
      <c r="IS31" s="138"/>
      <c r="IT31" s="138"/>
      <c r="IU31" s="138"/>
      <c r="IV31" s="154"/>
      <c r="IW31" s="138"/>
      <c r="IX31" s="138"/>
      <c r="IY31" s="138"/>
      <c r="IZ31" s="138"/>
      <c r="JA31" s="138"/>
      <c r="JB31" s="138"/>
    </row>
    <row r="32" spans="1:262" s="134" customFormat="1" ht="13.5" customHeight="1">
      <c r="A32" s="133" t="s">
        <v>1374</v>
      </c>
      <c r="B32" s="14" t="str">
        <f>VLOOKUP(A32,info_parties!A$2:Z$200,5,FALSE)</f>
        <v>Your Party (Minna no Tō, YP)</v>
      </c>
      <c r="E32" s="135"/>
      <c r="F32" s="136"/>
      <c r="G32" s="137"/>
      <c r="H32" s="138"/>
      <c r="I32" s="136"/>
      <c r="J32" s="137"/>
      <c r="K32" s="135"/>
      <c r="L32" s="137"/>
      <c r="M32" s="137"/>
      <c r="P32" s="139"/>
      <c r="Q32" s="140"/>
      <c r="R32" s="137"/>
      <c r="S32" s="137"/>
      <c r="U32" s="137"/>
      <c r="V32" s="137"/>
      <c r="W32" s="126"/>
      <c r="Y32" s="135"/>
      <c r="Z32" s="136"/>
      <c r="AA32" s="136"/>
      <c r="AB32" s="138"/>
      <c r="AC32" s="136"/>
      <c r="AD32" s="136"/>
      <c r="AE32" s="135"/>
      <c r="AF32" s="137"/>
      <c r="AG32" s="137"/>
      <c r="AH32" s="139"/>
      <c r="AJ32" s="141"/>
      <c r="AK32" s="135"/>
      <c r="AL32" s="136"/>
      <c r="AM32" s="137"/>
      <c r="AN32" s="139"/>
      <c r="AO32" s="137"/>
      <c r="AP32" s="137"/>
      <c r="AQ32" s="126"/>
      <c r="AS32" s="135"/>
      <c r="AT32" s="136"/>
      <c r="AU32" s="136"/>
      <c r="AW32" s="136"/>
      <c r="AX32" s="136"/>
      <c r="AY32" s="135"/>
      <c r="AZ32" s="137"/>
      <c r="BA32" s="137"/>
      <c r="BB32" s="139"/>
      <c r="BD32" s="141"/>
      <c r="BE32" s="135"/>
      <c r="BF32" s="136"/>
      <c r="BG32" s="137"/>
      <c r="BH32" s="138"/>
      <c r="BI32" s="137"/>
      <c r="BJ32" s="137"/>
      <c r="BK32" s="126"/>
      <c r="BM32" s="135"/>
      <c r="BN32" s="137"/>
      <c r="BO32" s="136"/>
      <c r="BP32" s="138"/>
      <c r="BQ32" s="136"/>
      <c r="BR32" s="136"/>
      <c r="BS32" s="135"/>
      <c r="BT32" s="137"/>
      <c r="BU32" s="137"/>
      <c r="BV32" s="139"/>
      <c r="BX32" s="141"/>
      <c r="BY32" s="135"/>
      <c r="BZ32" s="137"/>
      <c r="CA32" s="137"/>
      <c r="CB32" s="139"/>
      <c r="CC32" s="137"/>
      <c r="CD32" s="137"/>
      <c r="CE32" s="140"/>
      <c r="CG32" s="135"/>
      <c r="CH32" s="136"/>
      <c r="CI32" s="136"/>
      <c r="CJ32" s="138"/>
      <c r="CK32" s="136"/>
      <c r="CL32" s="142"/>
      <c r="CM32" s="135"/>
      <c r="CN32" s="136"/>
      <c r="CO32" s="137"/>
      <c r="CQ32" s="143"/>
      <c r="CR32" s="149"/>
      <c r="CS32" s="135"/>
      <c r="CT32" s="136"/>
      <c r="CU32" s="137"/>
      <c r="CW32" s="137"/>
      <c r="CX32" s="142"/>
      <c r="CY32" s="126"/>
      <c r="DA32" s="140"/>
      <c r="DB32" s="136"/>
      <c r="DC32" s="136"/>
      <c r="DD32" s="139"/>
      <c r="DE32" s="136"/>
      <c r="DF32" s="142"/>
      <c r="DG32" s="135"/>
      <c r="DH32" s="137"/>
      <c r="DI32" s="137"/>
      <c r="DK32" s="143"/>
      <c r="DL32" s="149"/>
      <c r="DM32" s="140"/>
      <c r="DN32" s="136"/>
      <c r="DO32" s="136"/>
      <c r="DP32" s="139"/>
      <c r="DQ32" s="136"/>
      <c r="DR32" s="142"/>
      <c r="DS32" s="126"/>
      <c r="DU32" s="140">
        <v>7943649</v>
      </c>
      <c r="DV32" s="136">
        <f t="shared" si="9"/>
        <v>0.13588179171274661</v>
      </c>
      <c r="DW32" s="137">
        <v>0.13600000000000001</v>
      </c>
      <c r="DX32" s="138">
        <v>10</v>
      </c>
      <c r="DY32" s="136">
        <f t="shared" si="10"/>
        <v>8.2644628099173556E-2</v>
      </c>
      <c r="DZ32" s="145">
        <v>10</v>
      </c>
      <c r="EA32" s="140">
        <v>5977391</v>
      </c>
      <c r="EB32" s="137">
        <f t="shared" si="11"/>
        <v>0.1023511695249148</v>
      </c>
      <c r="EC32" s="137">
        <v>0.10199999999999999</v>
      </c>
      <c r="ED32" s="134">
        <v>3</v>
      </c>
      <c r="EE32" s="143">
        <f t="shared" si="12"/>
        <v>4.1095890410958902E-2</v>
      </c>
      <c r="EF32" s="145">
        <v>3</v>
      </c>
      <c r="EG32" s="140">
        <v>7943649</v>
      </c>
      <c r="EH32" s="136">
        <v>0.13588179171274661</v>
      </c>
      <c r="EI32" s="137">
        <v>0.13600000000000001</v>
      </c>
      <c r="EJ32" s="134">
        <v>7</v>
      </c>
      <c r="EK32" s="136">
        <f t="shared" si="13"/>
        <v>0.14583333333333334</v>
      </c>
      <c r="EL32" s="145">
        <v>7</v>
      </c>
      <c r="EM32" s="126" t="str">
        <f t="shared" si="3"/>
        <v>Your Party (Minna no Tō, YP)</v>
      </c>
      <c r="EO32" s="140"/>
      <c r="EP32" s="136"/>
      <c r="EQ32" s="136"/>
      <c r="ER32" s="138"/>
      <c r="ES32" s="136"/>
      <c r="ET32" s="136"/>
      <c r="EU32" s="140"/>
      <c r="EV32" s="137"/>
      <c r="EW32" s="137"/>
      <c r="EY32" s="259"/>
      <c r="EZ32" s="141"/>
      <c r="FA32" s="140"/>
      <c r="FB32" s="137"/>
      <c r="FC32" s="137"/>
      <c r="FE32" s="137"/>
      <c r="FF32" s="137"/>
      <c r="FG32" s="126"/>
      <c r="FI32" s="140"/>
      <c r="FJ32" s="136"/>
      <c r="FK32" s="136"/>
      <c r="FL32" s="138"/>
      <c r="FM32" s="136"/>
      <c r="FN32" s="136"/>
      <c r="FO32" s="140"/>
      <c r="FP32" s="137"/>
      <c r="FQ32" s="137"/>
      <c r="FT32" s="141"/>
      <c r="FU32" s="140"/>
      <c r="FV32" s="137"/>
      <c r="FW32" s="137"/>
      <c r="FY32" s="137"/>
      <c r="FZ32" s="137"/>
      <c r="GA32" s="156"/>
      <c r="GB32" s="150"/>
      <c r="GC32" s="150"/>
      <c r="GD32" s="151"/>
      <c r="GE32" s="140"/>
      <c r="GF32" s="140"/>
      <c r="GG32" s="136"/>
      <c r="GH32" s="140"/>
      <c r="GI32" s="153"/>
      <c r="GJ32" s="138"/>
      <c r="GK32" s="138"/>
      <c r="GL32" s="138"/>
      <c r="GM32" s="138"/>
      <c r="GN32" s="154"/>
      <c r="GO32" s="138"/>
      <c r="GP32" s="138"/>
      <c r="GQ32" s="138"/>
      <c r="GR32" s="138"/>
      <c r="GS32" s="138"/>
      <c r="GT32" s="138"/>
      <c r="GU32" s="156"/>
      <c r="GV32" s="150"/>
      <c r="GW32" s="150"/>
      <c r="GX32" s="151"/>
      <c r="GY32" s="140"/>
      <c r="GZ32" s="140"/>
      <c r="HA32" s="136"/>
      <c r="HB32" s="140"/>
      <c r="HC32" s="153"/>
      <c r="HD32" s="138"/>
      <c r="HE32" s="138"/>
      <c r="HF32" s="138"/>
      <c r="HG32" s="138"/>
      <c r="HH32" s="154"/>
      <c r="HI32" s="138"/>
      <c r="HJ32" s="138"/>
      <c r="HK32" s="138"/>
      <c r="HL32" s="138"/>
      <c r="HM32" s="138"/>
      <c r="HN32" s="138"/>
      <c r="HO32" s="156"/>
      <c r="HP32" s="150"/>
      <c r="HQ32" s="150"/>
      <c r="HR32" s="151"/>
      <c r="HS32" s="140"/>
      <c r="HT32" s="140"/>
      <c r="HU32" s="136"/>
      <c r="HV32" s="140"/>
      <c r="HW32" s="153"/>
      <c r="HX32" s="138"/>
      <c r="HY32" s="138"/>
      <c r="HZ32" s="138"/>
      <c r="IA32" s="138"/>
      <c r="IB32" s="154"/>
      <c r="IC32" s="138"/>
      <c r="ID32" s="138"/>
      <c r="IE32" s="138"/>
      <c r="IF32" s="138"/>
      <c r="IG32" s="138"/>
      <c r="IH32" s="138"/>
      <c r="II32" s="156"/>
      <c r="IJ32" s="150"/>
      <c r="IK32" s="150"/>
      <c r="IL32" s="151"/>
      <c r="IM32" s="140"/>
      <c r="IN32" s="140"/>
      <c r="IO32" s="136"/>
      <c r="IP32" s="140"/>
      <c r="IQ32" s="153"/>
      <c r="IR32" s="138"/>
      <c r="IS32" s="138"/>
      <c r="IT32" s="138"/>
      <c r="IU32" s="138"/>
      <c r="IV32" s="154"/>
      <c r="IW32" s="138"/>
      <c r="IX32" s="138"/>
      <c r="IY32" s="138"/>
      <c r="IZ32" s="138"/>
      <c r="JA32" s="138"/>
      <c r="JB32" s="138"/>
    </row>
    <row r="33" spans="1:262" s="134" customFormat="1" ht="13.5" customHeight="1">
      <c r="A33" s="215" t="s">
        <v>1370</v>
      </c>
      <c r="B33" s="138" t="str">
        <f>VLOOKUP(A33,info_parties!A$2:Z$200,5,FALSE)</f>
        <v>Japan Restoration Party (Nippon Ishin no Kai, JRP)</v>
      </c>
      <c r="E33" s="135"/>
      <c r="F33" s="136"/>
      <c r="G33" s="137"/>
      <c r="H33" s="138"/>
      <c r="I33" s="136"/>
      <c r="J33" s="137"/>
      <c r="K33" s="135"/>
      <c r="L33" s="137"/>
      <c r="M33" s="137"/>
      <c r="P33" s="139"/>
      <c r="Q33" s="140"/>
      <c r="R33" s="137"/>
      <c r="S33" s="137"/>
      <c r="U33" s="137"/>
      <c r="V33" s="137"/>
      <c r="W33" s="126"/>
      <c r="Y33" s="135"/>
      <c r="Z33" s="136"/>
      <c r="AA33" s="136"/>
      <c r="AB33" s="138"/>
      <c r="AC33" s="136"/>
      <c r="AD33" s="136"/>
      <c r="AE33" s="135"/>
      <c r="AF33" s="137"/>
      <c r="AG33" s="137"/>
      <c r="AH33" s="139"/>
      <c r="AJ33" s="141"/>
      <c r="AK33" s="135"/>
      <c r="AL33" s="136"/>
      <c r="AM33" s="137"/>
      <c r="AN33" s="139"/>
      <c r="AO33" s="137"/>
      <c r="AP33" s="137"/>
      <c r="AQ33" s="126"/>
      <c r="AS33" s="135"/>
      <c r="AT33" s="136"/>
      <c r="AU33" s="136"/>
      <c r="AW33" s="136"/>
      <c r="AX33" s="136"/>
      <c r="AY33" s="135"/>
      <c r="AZ33" s="137"/>
      <c r="BA33" s="137"/>
      <c r="BB33" s="139"/>
      <c r="BD33" s="141"/>
      <c r="BE33" s="135"/>
      <c r="BF33" s="136"/>
      <c r="BG33" s="137"/>
      <c r="BH33" s="138"/>
      <c r="BI33" s="137"/>
      <c r="BJ33" s="137"/>
      <c r="BK33" s="126"/>
      <c r="BM33" s="135"/>
      <c r="BN33" s="137"/>
      <c r="BO33" s="136"/>
      <c r="BP33" s="138"/>
      <c r="BQ33" s="136"/>
      <c r="BR33" s="136"/>
      <c r="BS33" s="135"/>
      <c r="BT33" s="137"/>
      <c r="BU33" s="137"/>
      <c r="BV33" s="139"/>
      <c r="BX33" s="141"/>
      <c r="BY33" s="135"/>
      <c r="BZ33" s="137"/>
      <c r="CA33" s="137"/>
      <c r="CB33" s="139"/>
      <c r="CC33" s="137"/>
      <c r="CD33" s="137"/>
      <c r="CE33" s="140"/>
      <c r="CG33" s="135"/>
      <c r="CH33" s="136"/>
      <c r="CI33" s="136"/>
      <c r="CJ33" s="138"/>
      <c r="CK33" s="136"/>
      <c r="CL33" s="142"/>
      <c r="CM33" s="135"/>
      <c r="CN33" s="136"/>
      <c r="CO33" s="137"/>
      <c r="CQ33" s="143"/>
      <c r="CR33" s="149"/>
      <c r="CS33" s="135"/>
      <c r="CT33" s="136"/>
      <c r="CU33" s="137"/>
      <c r="CW33" s="137"/>
      <c r="CX33" s="142"/>
      <c r="CY33" s="126"/>
      <c r="DA33" s="140"/>
      <c r="DB33" s="136"/>
      <c r="DC33" s="136"/>
      <c r="DD33" s="139"/>
      <c r="DE33" s="136"/>
      <c r="DF33" s="142"/>
      <c r="DG33" s="135"/>
      <c r="DH33" s="137"/>
      <c r="DI33" s="137"/>
      <c r="DK33" s="143"/>
      <c r="DL33" s="149"/>
      <c r="DM33" s="140"/>
      <c r="DN33" s="136"/>
      <c r="DO33" s="136"/>
      <c r="DP33" s="139"/>
      <c r="DQ33" s="136"/>
      <c r="DR33" s="142"/>
      <c r="DS33" s="126"/>
      <c r="DU33" s="140"/>
      <c r="DV33" s="136"/>
      <c r="DW33" s="137"/>
      <c r="DX33" s="138"/>
      <c r="DY33" s="136"/>
      <c r="DZ33" s="145"/>
      <c r="EA33" s="140"/>
      <c r="EB33" s="137"/>
      <c r="EC33" s="137"/>
      <c r="EE33" s="143"/>
      <c r="EF33" s="145"/>
      <c r="EG33" s="140"/>
      <c r="EH33" s="136"/>
      <c r="EI33" s="137"/>
      <c r="EK33" s="136"/>
      <c r="EL33" s="145"/>
      <c r="EM33" s="126" t="str">
        <f t="shared" si="3"/>
        <v>Japan Restoration Party (Nippon Ishin no Kai, JRP)</v>
      </c>
      <c r="EO33" s="140">
        <v>6355300</v>
      </c>
      <c r="EP33" s="136">
        <v>0.11900000000000001</v>
      </c>
      <c r="EQ33" s="136">
        <f t="shared" ref="EQ33:EQ52" si="14">EP33-DV33</f>
        <v>0.11900000000000001</v>
      </c>
      <c r="ER33" s="138">
        <v>8</v>
      </c>
      <c r="ES33" s="136">
        <v>6.7796610169491525E-2</v>
      </c>
      <c r="ET33" s="136">
        <f t="shared" ref="ET33:ET52" si="15">ES33-DY33</f>
        <v>6.7796610169491525E-2</v>
      </c>
      <c r="EU33" s="140">
        <v>3846649</v>
      </c>
      <c r="EV33" s="137">
        <v>7.2000000000000008E-2</v>
      </c>
      <c r="EW33" s="137">
        <f t="shared" ref="EW33:EW52" si="16">EV33-EB33</f>
        <v>7.2000000000000008E-2</v>
      </c>
      <c r="EX33" s="134">
        <v>2</v>
      </c>
      <c r="EY33" s="259">
        <v>2.7000000000000003E-2</v>
      </c>
      <c r="EZ33" s="136">
        <f t="shared" ref="EZ33:EZ52" si="17">EY33-EE33</f>
        <v>2.7000000000000003E-2</v>
      </c>
      <c r="FA33" s="140">
        <v>6355300</v>
      </c>
      <c r="FB33" s="137">
        <v>0.11900000000000001</v>
      </c>
      <c r="FC33" s="137">
        <f t="shared" ref="FC33:FC52" si="18">FB33-EH33</f>
        <v>0.11900000000000001</v>
      </c>
      <c r="FD33" s="134">
        <v>6</v>
      </c>
      <c r="FE33" s="137">
        <v>0.125</v>
      </c>
      <c r="FF33" s="137">
        <f t="shared" ref="FF33:FF52" si="19">FE33-EK33</f>
        <v>0.125</v>
      </c>
      <c r="FG33" s="126"/>
      <c r="FI33" s="140"/>
      <c r="FJ33" s="136"/>
      <c r="FK33" s="136"/>
      <c r="FL33" s="138"/>
      <c r="FM33" s="136"/>
      <c r="FN33" s="136"/>
      <c r="FO33" s="140"/>
      <c r="FP33" s="137"/>
      <c r="FQ33" s="137"/>
      <c r="FT33" s="141"/>
      <c r="FU33" s="140"/>
      <c r="FV33" s="137"/>
      <c r="FW33" s="137"/>
      <c r="FY33" s="137"/>
      <c r="FZ33" s="137"/>
      <c r="GA33" s="156"/>
      <c r="GB33" s="150"/>
      <c r="GC33" s="150"/>
      <c r="GD33" s="151"/>
      <c r="GE33" s="140"/>
      <c r="GF33" s="140"/>
      <c r="GG33" s="136"/>
      <c r="GH33" s="140"/>
      <c r="GI33" s="153"/>
      <c r="GJ33" s="138"/>
      <c r="GK33" s="138"/>
      <c r="GL33" s="138"/>
      <c r="GM33" s="138"/>
      <c r="GN33" s="154"/>
      <c r="GO33" s="138"/>
      <c r="GP33" s="138"/>
      <c r="GQ33" s="138"/>
      <c r="GR33" s="138"/>
      <c r="GS33" s="138"/>
      <c r="GT33" s="138"/>
      <c r="GU33" s="156"/>
      <c r="GV33" s="150"/>
      <c r="GW33" s="150"/>
      <c r="GX33" s="151"/>
      <c r="GY33" s="140"/>
      <c r="GZ33" s="140"/>
      <c r="HA33" s="136"/>
      <c r="HB33" s="140"/>
      <c r="HC33" s="153"/>
      <c r="HD33" s="138"/>
      <c r="HE33" s="138"/>
      <c r="HF33" s="138"/>
      <c r="HG33" s="138"/>
      <c r="HH33" s="154"/>
      <c r="HI33" s="138"/>
      <c r="HJ33" s="138"/>
      <c r="HK33" s="138"/>
      <c r="HL33" s="138"/>
      <c r="HM33" s="138"/>
      <c r="HN33" s="138"/>
      <c r="HO33" s="156"/>
      <c r="HP33" s="150"/>
      <c r="HQ33" s="150"/>
      <c r="HR33" s="151"/>
      <c r="HS33" s="140"/>
      <c r="HT33" s="140"/>
      <c r="HU33" s="136"/>
      <c r="HV33" s="140"/>
      <c r="HW33" s="153"/>
      <c r="HX33" s="138"/>
      <c r="HY33" s="138"/>
      <c r="HZ33" s="138"/>
      <c r="IA33" s="138"/>
      <c r="IB33" s="154"/>
      <c r="IC33" s="138"/>
      <c r="ID33" s="138"/>
      <c r="IE33" s="138"/>
      <c r="IF33" s="138"/>
      <c r="IG33" s="138"/>
      <c r="IH33" s="138"/>
      <c r="II33" s="156"/>
      <c r="IJ33" s="150"/>
      <c r="IK33" s="150"/>
      <c r="IL33" s="151"/>
      <c r="IM33" s="140"/>
      <c r="IN33" s="140"/>
      <c r="IO33" s="136"/>
      <c r="IP33" s="140"/>
      <c r="IQ33" s="153"/>
      <c r="IR33" s="138"/>
      <c r="IS33" s="138"/>
      <c r="IT33" s="138"/>
      <c r="IU33" s="138"/>
      <c r="IV33" s="154"/>
      <c r="IW33" s="138"/>
      <c r="IX33" s="138"/>
      <c r="IY33" s="138"/>
      <c r="IZ33" s="138"/>
      <c r="JA33" s="138"/>
      <c r="JB33" s="138"/>
    </row>
    <row r="34" spans="1:262" s="134" customFormat="1" ht="13.5" customHeight="1">
      <c r="A34" s="148" t="s">
        <v>1374</v>
      </c>
      <c r="B34" s="138" t="str">
        <f>VLOOKUP(A34,info_parties!A$2:Z$200,5,FALSE)</f>
        <v>Your Party (Minna no Tō, YP)</v>
      </c>
      <c r="E34" s="135"/>
      <c r="F34" s="136"/>
      <c r="G34" s="137"/>
      <c r="H34" s="138"/>
      <c r="I34" s="136"/>
      <c r="J34" s="137"/>
      <c r="K34" s="135"/>
      <c r="L34" s="137"/>
      <c r="M34" s="137"/>
      <c r="P34" s="139"/>
      <c r="Q34" s="140"/>
      <c r="R34" s="137"/>
      <c r="S34" s="137"/>
      <c r="U34" s="137"/>
      <c r="V34" s="137"/>
      <c r="W34" s="126"/>
      <c r="Y34" s="135"/>
      <c r="Z34" s="136"/>
      <c r="AA34" s="136"/>
      <c r="AB34" s="138"/>
      <c r="AC34" s="136"/>
      <c r="AD34" s="136"/>
      <c r="AE34" s="135"/>
      <c r="AF34" s="137"/>
      <c r="AG34" s="137"/>
      <c r="AH34" s="139"/>
      <c r="AJ34" s="141"/>
      <c r="AK34" s="135"/>
      <c r="AL34" s="136"/>
      <c r="AM34" s="137"/>
      <c r="AN34" s="139"/>
      <c r="AO34" s="137"/>
      <c r="AP34" s="137"/>
      <c r="AQ34" s="126"/>
      <c r="AS34" s="135"/>
      <c r="AT34" s="136"/>
      <c r="AU34" s="136"/>
      <c r="AW34" s="136"/>
      <c r="AX34" s="136"/>
      <c r="AY34" s="135"/>
      <c r="AZ34" s="137"/>
      <c r="BA34" s="137"/>
      <c r="BB34" s="139"/>
      <c r="BD34" s="141"/>
      <c r="BE34" s="135"/>
      <c r="BF34" s="136"/>
      <c r="BG34" s="137"/>
      <c r="BH34" s="138"/>
      <c r="BI34" s="137"/>
      <c r="BJ34" s="137"/>
      <c r="BK34" s="126"/>
      <c r="BM34" s="135"/>
      <c r="BN34" s="137"/>
      <c r="BO34" s="136"/>
      <c r="BP34" s="138"/>
      <c r="BQ34" s="136"/>
      <c r="BR34" s="136"/>
      <c r="BS34" s="135"/>
      <c r="BT34" s="137"/>
      <c r="BU34" s="137"/>
      <c r="BV34" s="139"/>
      <c r="BX34" s="141"/>
      <c r="BY34" s="135"/>
      <c r="BZ34" s="137"/>
      <c r="CA34" s="137"/>
      <c r="CB34" s="139"/>
      <c r="CC34" s="137"/>
      <c r="CD34" s="137"/>
      <c r="CE34" s="140"/>
      <c r="CG34" s="135"/>
      <c r="CH34" s="136"/>
      <c r="CI34" s="136"/>
      <c r="CJ34" s="138"/>
      <c r="CK34" s="136"/>
      <c r="CL34" s="142"/>
      <c r="CM34" s="135"/>
      <c r="CN34" s="136"/>
      <c r="CO34" s="137"/>
      <c r="CQ34" s="143"/>
      <c r="CR34" s="149"/>
      <c r="CS34" s="135"/>
      <c r="CT34" s="136"/>
      <c r="CU34" s="137"/>
      <c r="CW34" s="137"/>
      <c r="CX34" s="142"/>
      <c r="CY34" s="126"/>
      <c r="DA34" s="140"/>
      <c r="DB34" s="136"/>
      <c r="DC34" s="136"/>
      <c r="DD34" s="139"/>
      <c r="DE34" s="136"/>
      <c r="DF34" s="142"/>
      <c r="DG34" s="135"/>
      <c r="DH34" s="137"/>
      <c r="DI34" s="137"/>
      <c r="DK34" s="143"/>
      <c r="DL34" s="149"/>
      <c r="DM34" s="140"/>
      <c r="DN34" s="136"/>
      <c r="DO34" s="136"/>
      <c r="DP34" s="139"/>
      <c r="DQ34" s="136"/>
      <c r="DR34" s="142"/>
      <c r="DS34" s="126"/>
      <c r="DU34" s="140"/>
      <c r="DV34" s="136"/>
      <c r="DW34" s="137"/>
      <c r="DX34" s="138"/>
      <c r="DY34" s="136"/>
      <c r="DZ34" s="145"/>
      <c r="EA34" s="140"/>
      <c r="EB34" s="137"/>
      <c r="EC34" s="137"/>
      <c r="EE34" s="143"/>
      <c r="EF34" s="145"/>
      <c r="EG34" s="140"/>
      <c r="EH34" s="136"/>
      <c r="EI34" s="137"/>
      <c r="EK34" s="136"/>
      <c r="EL34" s="145"/>
      <c r="EM34" s="126" t="str">
        <f t="shared" si="3"/>
        <v>Your Party (Minna no Tō, YP)</v>
      </c>
      <c r="EO34" s="140">
        <v>4755161</v>
      </c>
      <c r="EP34" s="136">
        <v>8.900000000000001E-2</v>
      </c>
      <c r="EQ34" s="136">
        <f t="shared" si="14"/>
        <v>8.900000000000001E-2</v>
      </c>
      <c r="ER34" s="138">
        <v>8</v>
      </c>
      <c r="ES34" s="136">
        <v>6.7796610169491525E-2</v>
      </c>
      <c r="ET34" s="136">
        <f t="shared" si="15"/>
        <v>6.7796610169491525E-2</v>
      </c>
      <c r="EU34" s="140">
        <v>4159961</v>
      </c>
      <c r="EV34" s="137">
        <v>7.8E-2</v>
      </c>
      <c r="EW34" s="137">
        <f t="shared" si="16"/>
        <v>7.8E-2</v>
      </c>
      <c r="EX34" s="134">
        <v>4</v>
      </c>
      <c r="EY34" s="259">
        <v>5.5E-2</v>
      </c>
      <c r="EZ34" s="136">
        <f t="shared" si="17"/>
        <v>5.5E-2</v>
      </c>
      <c r="FA34" s="140">
        <v>4755161</v>
      </c>
      <c r="FB34" s="137">
        <v>8.900000000000001E-2</v>
      </c>
      <c r="FC34" s="137">
        <f t="shared" si="18"/>
        <v>8.900000000000001E-2</v>
      </c>
      <c r="FD34" s="134">
        <v>4</v>
      </c>
      <c r="FE34" s="137">
        <v>8.3000000000000004E-2</v>
      </c>
      <c r="FF34" s="137">
        <f t="shared" si="19"/>
        <v>8.3000000000000004E-2</v>
      </c>
      <c r="FG34" s="126"/>
      <c r="FI34" s="140"/>
      <c r="FJ34" s="136"/>
      <c r="FK34" s="136"/>
      <c r="FL34" s="138"/>
      <c r="FM34" s="136"/>
      <c r="FN34" s="136"/>
      <c r="FO34" s="140"/>
      <c r="FP34" s="137"/>
      <c r="FQ34" s="137"/>
      <c r="FT34" s="141"/>
      <c r="FU34" s="140"/>
      <c r="FV34" s="137"/>
      <c r="FW34" s="137"/>
      <c r="FY34" s="137"/>
      <c r="FZ34" s="137"/>
      <c r="GA34" s="156"/>
      <c r="GB34" s="150"/>
      <c r="GC34" s="150"/>
      <c r="GD34" s="151"/>
      <c r="GE34" s="140"/>
      <c r="GF34" s="140"/>
      <c r="GG34" s="136"/>
      <c r="GH34" s="140"/>
      <c r="GI34" s="153"/>
      <c r="GJ34" s="138"/>
      <c r="GK34" s="138"/>
      <c r="GL34" s="138"/>
      <c r="GM34" s="138"/>
      <c r="GN34" s="154"/>
      <c r="GO34" s="138"/>
      <c r="GP34" s="138"/>
      <c r="GQ34" s="138"/>
      <c r="GR34" s="138"/>
      <c r="GS34" s="138"/>
      <c r="GT34" s="138"/>
      <c r="GU34" s="156"/>
      <c r="GV34" s="150"/>
      <c r="GW34" s="150"/>
      <c r="GX34" s="151"/>
      <c r="GY34" s="140"/>
      <c r="GZ34" s="140"/>
      <c r="HA34" s="136"/>
      <c r="HB34" s="140"/>
      <c r="HC34" s="153"/>
      <c r="HD34" s="138"/>
      <c r="HE34" s="138"/>
      <c r="HF34" s="138"/>
      <c r="HG34" s="138"/>
      <c r="HH34" s="154"/>
      <c r="HI34" s="138"/>
      <c r="HJ34" s="138"/>
      <c r="HK34" s="138"/>
      <c r="HL34" s="138"/>
      <c r="HM34" s="138"/>
      <c r="HN34" s="138"/>
      <c r="HO34" s="156"/>
      <c r="HP34" s="150"/>
      <c r="HQ34" s="150"/>
      <c r="HR34" s="151"/>
      <c r="HS34" s="140"/>
      <c r="HT34" s="140"/>
      <c r="HU34" s="136"/>
      <c r="HV34" s="140"/>
      <c r="HW34" s="153"/>
      <c r="HX34" s="138"/>
      <c r="HY34" s="138"/>
      <c r="HZ34" s="138"/>
      <c r="IA34" s="138"/>
      <c r="IB34" s="154"/>
      <c r="IC34" s="138"/>
      <c r="ID34" s="138"/>
      <c r="IE34" s="138"/>
      <c r="IF34" s="138"/>
      <c r="IG34" s="138"/>
      <c r="IH34" s="138"/>
      <c r="II34" s="156"/>
      <c r="IJ34" s="150"/>
      <c r="IK34" s="150"/>
      <c r="IL34" s="151"/>
      <c r="IM34" s="140"/>
      <c r="IN34" s="140"/>
      <c r="IO34" s="136"/>
      <c r="IP34" s="140"/>
      <c r="IQ34" s="153"/>
      <c r="IR34" s="138"/>
      <c r="IS34" s="138"/>
      <c r="IT34" s="138"/>
      <c r="IU34" s="138"/>
      <c r="IV34" s="154"/>
      <c r="IW34" s="138"/>
      <c r="IX34" s="138"/>
      <c r="IY34" s="138"/>
      <c r="IZ34" s="138"/>
      <c r="JA34" s="138"/>
      <c r="JB34" s="138"/>
    </row>
    <row r="35" spans="1:262" s="134" customFormat="1" ht="13.5" customHeight="1">
      <c r="A35" s="133" t="s">
        <v>1912</v>
      </c>
      <c r="B35" s="14" t="s">
        <v>1795</v>
      </c>
      <c r="E35" s="135"/>
      <c r="F35" s="136"/>
      <c r="G35" s="137"/>
      <c r="H35" s="138"/>
      <c r="I35" s="136"/>
      <c r="J35" s="137"/>
      <c r="K35" s="135"/>
      <c r="L35" s="137"/>
      <c r="M35" s="137"/>
      <c r="P35" s="139"/>
      <c r="Q35" s="140"/>
      <c r="R35" s="137"/>
      <c r="S35" s="137"/>
      <c r="U35" s="137"/>
      <c r="V35" s="137"/>
      <c r="W35" s="126"/>
      <c r="Y35" s="135"/>
      <c r="Z35" s="136"/>
      <c r="AA35" s="136"/>
      <c r="AB35" s="138"/>
      <c r="AC35" s="136"/>
      <c r="AD35" s="136"/>
      <c r="AE35" s="135"/>
      <c r="AF35" s="137"/>
      <c r="AG35" s="137"/>
      <c r="AH35" s="139"/>
      <c r="AJ35" s="141"/>
      <c r="AK35" s="135"/>
      <c r="AL35" s="136"/>
      <c r="AM35" s="137"/>
      <c r="AN35" s="139"/>
      <c r="AO35" s="137"/>
      <c r="AP35" s="137"/>
      <c r="AQ35" s="126"/>
      <c r="AS35" s="135"/>
      <c r="AT35" s="136"/>
      <c r="AU35" s="136"/>
      <c r="AW35" s="136"/>
      <c r="AX35" s="136"/>
      <c r="AY35" s="135"/>
      <c r="AZ35" s="137"/>
      <c r="BA35" s="137"/>
      <c r="BB35" s="139"/>
      <c r="BD35" s="141"/>
      <c r="BE35" s="135"/>
      <c r="BF35" s="136"/>
      <c r="BG35" s="137"/>
      <c r="BH35" s="138"/>
      <c r="BI35" s="137"/>
      <c r="BJ35" s="137"/>
      <c r="BK35" s="126"/>
      <c r="BM35" s="135"/>
      <c r="BN35" s="137"/>
      <c r="BO35" s="136"/>
      <c r="BP35" s="138"/>
      <c r="BQ35" s="136"/>
      <c r="BR35" s="136"/>
      <c r="BS35" s="135"/>
      <c r="BT35" s="137"/>
      <c r="BU35" s="137"/>
      <c r="BV35" s="139"/>
      <c r="BX35" s="141"/>
      <c r="BY35" s="135"/>
      <c r="BZ35" s="137"/>
      <c r="CA35" s="137"/>
      <c r="CB35" s="139"/>
      <c r="CC35" s="137"/>
      <c r="CD35" s="137"/>
      <c r="CE35" s="140"/>
      <c r="CG35" s="135"/>
      <c r="CH35" s="136"/>
      <c r="CI35" s="136"/>
      <c r="CJ35" s="138"/>
      <c r="CK35" s="136"/>
      <c r="CL35" s="142"/>
      <c r="CM35" s="135"/>
      <c r="CN35" s="136"/>
      <c r="CO35" s="137"/>
      <c r="CQ35" s="143"/>
      <c r="CR35" s="149"/>
      <c r="CS35" s="135"/>
      <c r="CT35" s="136"/>
      <c r="CU35" s="137"/>
      <c r="CW35" s="137"/>
      <c r="CX35" s="142"/>
      <c r="CY35" s="126"/>
      <c r="DA35" s="140"/>
      <c r="DB35" s="136"/>
      <c r="DC35" s="136"/>
      <c r="DD35" s="139"/>
      <c r="DE35" s="136"/>
      <c r="DF35" s="142"/>
      <c r="DG35" s="135"/>
      <c r="DH35" s="137"/>
      <c r="DI35" s="137"/>
      <c r="DK35" s="143"/>
      <c r="DL35" s="149"/>
      <c r="DM35" s="140"/>
      <c r="DN35" s="136"/>
      <c r="DO35" s="136"/>
      <c r="DP35" s="139"/>
      <c r="DQ35" s="136"/>
      <c r="DR35" s="142"/>
      <c r="DS35" s="126"/>
      <c r="DU35" s="140"/>
      <c r="DV35" s="136"/>
      <c r="DW35" s="137"/>
      <c r="DX35" s="138"/>
      <c r="DY35" s="136"/>
      <c r="DZ35" s="145"/>
      <c r="EA35" s="140"/>
      <c r="EB35" s="137"/>
      <c r="EC35" s="137"/>
      <c r="EE35" s="143"/>
      <c r="EF35" s="145"/>
      <c r="EG35" s="140"/>
      <c r="EH35" s="136"/>
      <c r="EI35" s="137"/>
      <c r="EK35" s="136"/>
      <c r="EL35" s="145"/>
      <c r="EM35" s="126" t="str">
        <f t="shared" si="3"/>
        <v>People's Life Party (PLP)</v>
      </c>
      <c r="EO35" s="140">
        <v>943837</v>
      </c>
      <c r="EP35" s="136">
        <v>1.8000000000000002E-2</v>
      </c>
      <c r="EQ35" s="136">
        <f t="shared" si="14"/>
        <v>1.8000000000000002E-2</v>
      </c>
      <c r="ER35" s="138">
        <v>0</v>
      </c>
      <c r="ES35" s="136">
        <v>0</v>
      </c>
      <c r="ET35" s="136">
        <f t="shared" si="15"/>
        <v>0</v>
      </c>
      <c r="EU35" s="140">
        <v>618355</v>
      </c>
      <c r="EV35" s="137">
        <v>1.2E-2</v>
      </c>
      <c r="EW35" s="137">
        <f t="shared" si="16"/>
        <v>1.2E-2</v>
      </c>
      <c r="EX35" s="134">
        <v>0</v>
      </c>
      <c r="EY35" s="259">
        <v>0</v>
      </c>
      <c r="EZ35" s="136">
        <f t="shared" si="17"/>
        <v>0</v>
      </c>
      <c r="FA35" s="140">
        <v>943837</v>
      </c>
      <c r="FB35" s="137">
        <v>1.8000000000000002E-2</v>
      </c>
      <c r="FC35" s="137">
        <f t="shared" si="18"/>
        <v>1.8000000000000002E-2</v>
      </c>
      <c r="FD35" s="134">
        <v>0</v>
      </c>
      <c r="FE35" s="137">
        <v>0</v>
      </c>
      <c r="FF35" s="137">
        <f t="shared" si="19"/>
        <v>0</v>
      </c>
      <c r="FG35" s="126"/>
      <c r="FI35" s="140">
        <v>1067301</v>
      </c>
      <c r="FJ35" s="136">
        <f>FI35/56007830</f>
        <v>1.9056281952005639E-2</v>
      </c>
      <c r="FK35" s="136">
        <f>FJ35-EP35</f>
        <v>1.0562819520056367E-3</v>
      </c>
      <c r="FL35" s="138">
        <v>1</v>
      </c>
      <c r="FM35" s="136">
        <f>FL35/121</f>
        <v>8.2644628099173556E-3</v>
      </c>
      <c r="FN35" s="136">
        <f>FM35-ES35</f>
        <v>8.2644628099173556E-3</v>
      </c>
      <c r="FO35" s="140">
        <v>0</v>
      </c>
      <c r="FP35" s="137">
        <f>FO35/56555393</f>
        <v>0</v>
      </c>
      <c r="FQ35" s="433">
        <f>FP35-EV35</f>
        <v>-1.2E-2</v>
      </c>
      <c r="FR35" s="134">
        <v>0</v>
      </c>
      <c r="FS35" s="134">
        <f>FR35/48</f>
        <v>0</v>
      </c>
      <c r="FT35" s="136">
        <f>FS35-EY35</f>
        <v>0</v>
      </c>
      <c r="FU35" s="140">
        <v>1067301</v>
      </c>
      <c r="FV35" s="137">
        <f>FU35/56007830</f>
        <v>1.9056281952005639E-2</v>
      </c>
      <c r="FW35" s="137">
        <f>FV35-FB35</f>
        <v>1.0562819520056367E-3</v>
      </c>
      <c r="FX35" s="134">
        <v>1</v>
      </c>
      <c r="FY35" s="137">
        <f>FX35/73</f>
        <v>1.3698630136986301E-2</v>
      </c>
      <c r="FZ35" s="137">
        <f>FY35-FE35</f>
        <v>1.3698630136986301E-2</v>
      </c>
      <c r="GA35" s="156"/>
      <c r="GB35" s="150"/>
      <c r="GC35" s="150"/>
      <c r="GD35" s="151"/>
      <c r="GE35" s="140"/>
      <c r="GF35" s="140"/>
      <c r="GG35" s="136"/>
      <c r="GH35" s="140"/>
      <c r="GI35" s="153"/>
      <c r="GJ35" s="138"/>
      <c r="GK35" s="138"/>
      <c r="GL35" s="138"/>
      <c r="GM35" s="138"/>
      <c r="GN35" s="154"/>
      <c r="GO35" s="138"/>
      <c r="GP35" s="138"/>
      <c r="GQ35" s="138"/>
      <c r="GR35" s="138"/>
      <c r="GS35" s="138"/>
      <c r="GT35" s="138"/>
      <c r="GU35" s="156"/>
      <c r="GV35" s="150"/>
      <c r="GW35" s="150"/>
      <c r="GX35" s="151"/>
      <c r="GY35" s="140"/>
      <c r="GZ35" s="140"/>
      <c r="HA35" s="136"/>
      <c r="HB35" s="140"/>
      <c r="HC35" s="153"/>
      <c r="HD35" s="138"/>
      <c r="HE35" s="138"/>
      <c r="HF35" s="138"/>
      <c r="HG35" s="138"/>
      <c r="HH35" s="154"/>
      <c r="HI35" s="138"/>
      <c r="HJ35" s="138"/>
      <c r="HK35" s="138"/>
      <c r="HL35" s="138"/>
      <c r="HM35" s="138"/>
      <c r="HN35" s="138"/>
      <c r="HO35" s="156"/>
      <c r="HP35" s="150"/>
      <c r="HQ35" s="150"/>
      <c r="HR35" s="151"/>
      <c r="HS35" s="140"/>
      <c r="HT35" s="140"/>
      <c r="HU35" s="136"/>
      <c r="HV35" s="140"/>
      <c r="HW35" s="153"/>
      <c r="HX35" s="138"/>
      <c r="HY35" s="138"/>
      <c r="HZ35" s="138"/>
      <c r="IA35" s="138"/>
      <c r="IB35" s="154"/>
      <c r="IC35" s="138"/>
      <c r="ID35" s="138"/>
      <c r="IE35" s="138"/>
      <c r="IF35" s="138"/>
      <c r="IG35" s="138"/>
      <c r="IH35" s="138"/>
      <c r="II35" s="156"/>
      <c r="IJ35" s="150"/>
      <c r="IK35" s="150"/>
      <c r="IL35" s="151"/>
      <c r="IM35" s="140"/>
      <c r="IN35" s="140"/>
      <c r="IO35" s="136"/>
      <c r="IP35" s="140"/>
      <c r="IQ35" s="153"/>
      <c r="IR35" s="138"/>
      <c r="IS35" s="138"/>
      <c r="IT35" s="138"/>
      <c r="IU35" s="138"/>
      <c r="IV35" s="154"/>
      <c r="IW35" s="138"/>
      <c r="IX35" s="138"/>
      <c r="IY35" s="138"/>
      <c r="IZ35" s="138"/>
      <c r="JA35" s="138"/>
      <c r="JB35" s="138"/>
    </row>
    <row r="36" spans="1:262" s="134" customFormat="1" ht="13.5" customHeight="1">
      <c r="A36" s="66" t="s">
        <v>1380</v>
      </c>
      <c r="B36" s="14" t="s">
        <v>1796</v>
      </c>
      <c r="E36" s="135"/>
      <c r="F36" s="136"/>
      <c r="G36" s="137"/>
      <c r="H36" s="138"/>
      <c r="I36" s="136"/>
      <c r="J36" s="137"/>
      <c r="K36" s="135"/>
      <c r="L36" s="137"/>
      <c r="M36" s="137"/>
      <c r="P36" s="139"/>
      <c r="Q36" s="140"/>
      <c r="R36" s="137"/>
      <c r="S36" s="137"/>
      <c r="U36" s="137"/>
      <c r="V36" s="137"/>
      <c r="W36" s="126"/>
      <c r="Y36" s="135"/>
      <c r="Z36" s="136"/>
      <c r="AA36" s="136"/>
      <c r="AB36" s="138"/>
      <c r="AC36" s="136"/>
      <c r="AD36" s="136"/>
      <c r="AE36" s="135"/>
      <c r="AF36" s="137"/>
      <c r="AG36" s="137"/>
      <c r="AH36" s="139"/>
      <c r="AJ36" s="141"/>
      <c r="AK36" s="135"/>
      <c r="AL36" s="136"/>
      <c r="AM36" s="137"/>
      <c r="AN36" s="139"/>
      <c r="AO36" s="137"/>
      <c r="AP36" s="137"/>
      <c r="AQ36" s="126"/>
      <c r="AS36" s="135"/>
      <c r="AT36" s="136"/>
      <c r="AU36" s="136"/>
      <c r="AW36" s="136"/>
      <c r="AX36" s="136"/>
      <c r="AY36" s="135"/>
      <c r="AZ36" s="137"/>
      <c r="BA36" s="137"/>
      <c r="BB36" s="139"/>
      <c r="BD36" s="141"/>
      <c r="BE36" s="135"/>
      <c r="BF36" s="136"/>
      <c r="BG36" s="137"/>
      <c r="BH36" s="138"/>
      <c r="BI36" s="137"/>
      <c r="BJ36" s="137"/>
      <c r="BK36" s="126"/>
      <c r="BM36" s="135"/>
      <c r="BN36" s="137"/>
      <c r="BO36" s="136"/>
      <c r="BP36" s="138"/>
      <c r="BQ36" s="136"/>
      <c r="BR36" s="136"/>
      <c r="BS36" s="135"/>
      <c r="BT36" s="137"/>
      <c r="BU36" s="137"/>
      <c r="BV36" s="139"/>
      <c r="BX36" s="141"/>
      <c r="BY36" s="135"/>
      <c r="BZ36" s="137"/>
      <c r="CA36" s="137"/>
      <c r="CB36" s="139"/>
      <c r="CC36" s="137"/>
      <c r="CD36" s="137"/>
      <c r="CE36" s="140"/>
      <c r="CG36" s="135"/>
      <c r="CH36" s="136"/>
      <c r="CI36" s="136"/>
      <c r="CJ36" s="138"/>
      <c r="CK36" s="136"/>
      <c r="CL36" s="142"/>
      <c r="CM36" s="135"/>
      <c r="CN36" s="136"/>
      <c r="CO36" s="137"/>
      <c r="CQ36" s="143"/>
      <c r="CR36" s="149"/>
      <c r="CS36" s="135"/>
      <c r="CT36" s="136"/>
      <c r="CU36" s="137"/>
      <c r="CW36" s="137"/>
      <c r="CX36" s="142"/>
      <c r="CY36" s="126"/>
      <c r="DA36" s="140"/>
      <c r="DB36" s="136"/>
      <c r="DC36" s="136"/>
      <c r="DD36" s="139"/>
      <c r="DE36" s="136"/>
      <c r="DF36" s="142"/>
      <c r="DG36" s="135"/>
      <c r="DH36" s="137"/>
      <c r="DI36" s="137"/>
      <c r="DK36" s="143"/>
      <c r="DL36" s="149"/>
      <c r="DM36" s="140"/>
      <c r="DN36" s="136"/>
      <c r="DO36" s="136"/>
      <c r="DP36" s="139"/>
      <c r="DQ36" s="136"/>
      <c r="DR36" s="142"/>
      <c r="DS36" s="126"/>
      <c r="DU36" s="140"/>
      <c r="DV36" s="136"/>
      <c r="DW36" s="137"/>
      <c r="DX36" s="138"/>
      <c r="DY36" s="136"/>
      <c r="DZ36" s="145"/>
      <c r="EA36" s="140"/>
      <c r="EB36" s="137"/>
      <c r="EC36" s="137"/>
      <c r="EE36" s="143"/>
      <c r="EF36" s="145"/>
      <c r="EG36" s="140"/>
      <c r="EH36" s="136"/>
      <c r="EI36" s="137"/>
      <c r="EK36" s="136"/>
      <c r="EL36" s="145"/>
      <c r="EM36" s="126" t="str">
        <f t="shared" si="3"/>
        <v>Green Wind (GW)</v>
      </c>
      <c r="EO36" s="140">
        <v>430743</v>
      </c>
      <c r="EP36" s="136">
        <v>8.0000000000000002E-3</v>
      </c>
      <c r="EQ36" s="136">
        <f t="shared" si="14"/>
        <v>8.0000000000000002E-3</v>
      </c>
      <c r="ER36" s="138">
        <v>0</v>
      </c>
      <c r="ES36" s="136">
        <v>0</v>
      </c>
      <c r="ET36" s="136">
        <f t="shared" si="15"/>
        <v>0</v>
      </c>
      <c r="EU36" s="140">
        <v>620272</v>
      </c>
      <c r="EV36" s="137">
        <v>1.2E-2</v>
      </c>
      <c r="EW36" s="137">
        <f t="shared" si="16"/>
        <v>1.2E-2</v>
      </c>
      <c r="EX36" s="134">
        <v>0</v>
      </c>
      <c r="EY36" s="259">
        <v>0</v>
      </c>
      <c r="EZ36" s="136">
        <f t="shared" si="17"/>
        <v>0</v>
      </c>
      <c r="FA36" s="140">
        <v>430743</v>
      </c>
      <c r="FB36" s="137">
        <v>8.0000000000000002E-3</v>
      </c>
      <c r="FC36" s="137">
        <f t="shared" si="18"/>
        <v>8.0000000000000002E-3</v>
      </c>
      <c r="FD36" s="134">
        <v>0</v>
      </c>
      <c r="FE36" s="137">
        <v>0</v>
      </c>
      <c r="FF36" s="137">
        <f t="shared" si="19"/>
        <v>0</v>
      </c>
      <c r="FG36" s="126"/>
      <c r="FI36" s="140"/>
      <c r="FJ36" s="136"/>
      <c r="FK36" s="136"/>
      <c r="FL36" s="138"/>
      <c r="FM36" s="136"/>
      <c r="FN36" s="136"/>
      <c r="FO36" s="140"/>
      <c r="FP36" s="137"/>
      <c r="FQ36" s="137"/>
      <c r="FT36" s="141"/>
      <c r="FU36" s="140"/>
      <c r="FV36" s="137"/>
      <c r="FW36" s="137"/>
      <c r="FY36" s="137"/>
      <c r="FZ36" s="137"/>
      <c r="GA36" s="156"/>
      <c r="GB36" s="150"/>
      <c r="GC36" s="150"/>
      <c r="GD36" s="151"/>
      <c r="GE36" s="140"/>
      <c r="GF36" s="140"/>
      <c r="GG36" s="136"/>
      <c r="GH36" s="140"/>
      <c r="GI36" s="153"/>
      <c r="GJ36" s="138"/>
      <c r="GK36" s="138"/>
      <c r="GL36" s="138"/>
      <c r="GM36" s="138"/>
      <c r="GN36" s="154"/>
      <c r="GO36" s="138"/>
      <c r="GP36" s="138"/>
      <c r="GQ36" s="138"/>
      <c r="GR36" s="138"/>
      <c r="GS36" s="138"/>
      <c r="GT36" s="138"/>
      <c r="GU36" s="156"/>
      <c r="GV36" s="150"/>
      <c r="GW36" s="150"/>
      <c r="GX36" s="151"/>
      <c r="GY36" s="140"/>
      <c r="GZ36" s="140"/>
      <c r="HA36" s="136"/>
      <c r="HB36" s="140"/>
      <c r="HC36" s="153"/>
      <c r="HD36" s="138"/>
      <c r="HE36" s="138"/>
      <c r="HF36" s="138"/>
      <c r="HG36" s="138"/>
      <c r="HH36" s="154"/>
      <c r="HI36" s="138"/>
      <c r="HJ36" s="138"/>
      <c r="HK36" s="138"/>
      <c r="HL36" s="138"/>
      <c r="HM36" s="138"/>
      <c r="HN36" s="138"/>
      <c r="HO36" s="156"/>
      <c r="HP36" s="150"/>
      <c r="HQ36" s="150"/>
      <c r="HR36" s="151"/>
      <c r="HS36" s="140"/>
      <c r="HT36" s="140"/>
      <c r="HU36" s="136"/>
      <c r="HV36" s="140"/>
      <c r="HW36" s="153"/>
      <c r="HX36" s="138"/>
      <c r="HY36" s="138"/>
      <c r="HZ36" s="138"/>
      <c r="IA36" s="138"/>
      <c r="IB36" s="154"/>
      <c r="IC36" s="138"/>
      <c r="ID36" s="138"/>
      <c r="IE36" s="138"/>
      <c r="IF36" s="138"/>
      <c r="IG36" s="138"/>
      <c r="IH36" s="138"/>
      <c r="II36" s="156"/>
      <c r="IJ36" s="150"/>
      <c r="IK36" s="150"/>
      <c r="IL36" s="151"/>
      <c r="IM36" s="140"/>
      <c r="IN36" s="140"/>
      <c r="IO36" s="136"/>
      <c r="IP36" s="140"/>
      <c r="IQ36" s="153"/>
      <c r="IR36" s="138"/>
      <c r="IS36" s="138"/>
      <c r="IT36" s="138"/>
      <c r="IU36" s="138"/>
      <c r="IV36" s="154"/>
      <c r="IW36" s="138"/>
      <c r="IX36" s="138"/>
      <c r="IY36" s="138"/>
      <c r="IZ36" s="138"/>
      <c r="JA36" s="138"/>
      <c r="JB36" s="138"/>
    </row>
    <row r="37" spans="1:262" s="134" customFormat="1" ht="13.5" customHeight="1">
      <c r="A37" s="215" t="s">
        <v>1373</v>
      </c>
      <c r="B37" s="138" t="s">
        <v>1746</v>
      </c>
      <c r="E37" s="135"/>
      <c r="F37" s="136"/>
      <c r="G37" s="137"/>
      <c r="H37" s="138"/>
      <c r="I37" s="136"/>
      <c r="J37" s="137"/>
      <c r="K37" s="135"/>
      <c r="L37" s="137"/>
      <c r="M37" s="137"/>
      <c r="P37" s="139"/>
      <c r="Q37" s="140"/>
      <c r="R37" s="137"/>
      <c r="S37" s="137"/>
      <c r="U37" s="137"/>
      <c r="V37" s="137"/>
      <c r="W37" s="126"/>
      <c r="Y37" s="135"/>
      <c r="Z37" s="136"/>
      <c r="AA37" s="136"/>
      <c r="AB37" s="138"/>
      <c r="AC37" s="136"/>
      <c r="AD37" s="136"/>
      <c r="AE37" s="135"/>
      <c r="AF37" s="137"/>
      <c r="AG37" s="137"/>
      <c r="AH37" s="139"/>
      <c r="AJ37" s="141"/>
      <c r="AK37" s="135"/>
      <c r="AL37" s="136"/>
      <c r="AM37" s="137"/>
      <c r="AN37" s="139"/>
      <c r="AO37" s="137"/>
      <c r="AP37" s="137"/>
      <c r="AQ37" s="126"/>
      <c r="AS37" s="135"/>
      <c r="AT37" s="136"/>
      <c r="AU37" s="136"/>
      <c r="AW37" s="136"/>
      <c r="AX37" s="136"/>
      <c r="AY37" s="135"/>
      <c r="AZ37" s="137"/>
      <c r="BA37" s="137"/>
      <c r="BB37" s="139"/>
      <c r="BD37" s="141"/>
      <c r="BE37" s="135"/>
      <c r="BF37" s="136"/>
      <c r="BG37" s="137"/>
      <c r="BH37" s="138"/>
      <c r="BI37" s="137"/>
      <c r="BJ37" s="137"/>
      <c r="BK37" s="126"/>
      <c r="BM37" s="135"/>
      <c r="BN37" s="137"/>
      <c r="BO37" s="136"/>
      <c r="BP37" s="138"/>
      <c r="BQ37" s="136"/>
      <c r="BR37" s="136"/>
      <c r="BS37" s="135"/>
      <c r="BT37" s="137"/>
      <c r="BU37" s="137"/>
      <c r="BV37" s="139"/>
      <c r="BX37" s="141"/>
      <c r="BY37" s="135"/>
      <c r="BZ37" s="137"/>
      <c r="CA37" s="137"/>
      <c r="CB37" s="139"/>
      <c r="CC37" s="137"/>
      <c r="CD37" s="137"/>
      <c r="CE37" s="140"/>
      <c r="CG37" s="135"/>
      <c r="CH37" s="136"/>
      <c r="CI37" s="136"/>
      <c r="CJ37" s="138"/>
      <c r="CK37" s="136"/>
      <c r="CL37" s="142"/>
      <c r="CM37" s="135"/>
      <c r="CN37" s="136"/>
      <c r="CO37" s="137"/>
      <c r="CQ37" s="143"/>
      <c r="CR37" s="149"/>
      <c r="CS37" s="135"/>
      <c r="CT37" s="136"/>
      <c r="CU37" s="137"/>
      <c r="CW37" s="137"/>
      <c r="CX37" s="142"/>
      <c r="CY37" s="126"/>
      <c r="DA37" s="140"/>
      <c r="DB37" s="136"/>
      <c r="DC37" s="136"/>
      <c r="DD37" s="139"/>
      <c r="DE37" s="136"/>
      <c r="DF37" s="142"/>
      <c r="DG37" s="135"/>
      <c r="DH37" s="137"/>
      <c r="DI37" s="137"/>
      <c r="DK37" s="143"/>
      <c r="DL37" s="149"/>
      <c r="DM37" s="140"/>
      <c r="DN37" s="136"/>
      <c r="DO37" s="136"/>
      <c r="DP37" s="139"/>
      <c r="DQ37" s="136"/>
      <c r="DR37" s="142"/>
      <c r="DS37" s="126"/>
      <c r="DU37" s="140"/>
      <c r="DV37" s="136"/>
      <c r="DW37" s="137"/>
      <c r="DX37" s="138"/>
      <c r="DY37" s="136"/>
      <c r="DZ37" s="145"/>
      <c r="EA37" s="140"/>
      <c r="EB37" s="137"/>
      <c r="EC37" s="137"/>
      <c r="EE37" s="143"/>
      <c r="EF37" s="145"/>
      <c r="EG37" s="140"/>
      <c r="EH37" s="136"/>
      <c r="EI37" s="137"/>
      <c r="EK37" s="136"/>
      <c r="EL37" s="145"/>
      <c r="EM37" s="126" t="str">
        <f t="shared" si="3"/>
        <v>New Party Daichi (Shintō Daichi, NPD)</v>
      </c>
      <c r="EO37" s="140">
        <v>523146</v>
      </c>
      <c r="EP37" s="136">
        <v>0.01</v>
      </c>
      <c r="EQ37" s="136">
        <f t="shared" si="14"/>
        <v>0.01</v>
      </c>
      <c r="ER37" s="138">
        <v>0</v>
      </c>
      <c r="ES37" s="136">
        <v>0</v>
      </c>
      <c r="ET37" s="136">
        <f t="shared" si="15"/>
        <v>0</v>
      </c>
      <c r="EU37" s="140">
        <v>409007</v>
      </c>
      <c r="EV37" s="137">
        <v>8.0000000000000002E-3</v>
      </c>
      <c r="EW37" s="137">
        <f t="shared" si="16"/>
        <v>8.0000000000000002E-3</v>
      </c>
      <c r="EX37" s="134">
        <v>0</v>
      </c>
      <c r="EY37" s="259">
        <v>0</v>
      </c>
      <c r="EZ37" s="136">
        <f t="shared" si="17"/>
        <v>0</v>
      </c>
      <c r="FA37" s="140">
        <v>523146</v>
      </c>
      <c r="FB37" s="137">
        <v>0.01</v>
      </c>
      <c r="FC37" s="137">
        <f t="shared" si="18"/>
        <v>0.01</v>
      </c>
      <c r="FD37" s="134">
        <v>0</v>
      </c>
      <c r="FE37" s="137">
        <v>0</v>
      </c>
      <c r="FF37" s="137">
        <f t="shared" si="19"/>
        <v>0</v>
      </c>
      <c r="FG37" s="126"/>
      <c r="FI37" s="140"/>
      <c r="FJ37" s="136"/>
      <c r="FK37" s="136"/>
      <c r="FL37" s="138"/>
      <c r="FM37" s="136"/>
      <c r="FN37" s="136"/>
      <c r="FO37" s="140"/>
      <c r="FP37" s="137"/>
      <c r="FQ37" s="137"/>
      <c r="FT37" s="141"/>
      <c r="FU37" s="140"/>
      <c r="FV37" s="137"/>
      <c r="FW37" s="137"/>
      <c r="FY37" s="137"/>
      <c r="FZ37" s="137"/>
      <c r="GA37" s="156"/>
      <c r="GB37" s="150"/>
      <c r="GC37" s="150"/>
      <c r="GD37" s="151"/>
      <c r="GE37" s="140"/>
      <c r="GF37" s="140"/>
      <c r="GG37" s="136"/>
      <c r="GH37" s="140"/>
      <c r="GI37" s="153"/>
      <c r="GJ37" s="138"/>
      <c r="GK37" s="138"/>
      <c r="GL37" s="138"/>
      <c r="GM37" s="138"/>
      <c r="GN37" s="154"/>
      <c r="GO37" s="138"/>
      <c r="GP37" s="138"/>
      <c r="GQ37" s="138"/>
      <c r="GR37" s="138"/>
      <c r="GS37" s="138"/>
      <c r="GT37" s="138"/>
      <c r="GU37" s="156"/>
      <c r="GV37" s="150"/>
      <c r="GW37" s="150"/>
      <c r="GX37" s="151"/>
      <c r="GY37" s="140"/>
      <c r="GZ37" s="140"/>
      <c r="HA37" s="136"/>
      <c r="HB37" s="140"/>
      <c r="HC37" s="153"/>
      <c r="HD37" s="138"/>
      <c r="HE37" s="138"/>
      <c r="HF37" s="138"/>
      <c r="HG37" s="138"/>
      <c r="HH37" s="154"/>
      <c r="HI37" s="138"/>
      <c r="HJ37" s="138"/>
      <c r="HK37" s="138"/>
      <c r="HL37" s="138"/>
      <c r="HM37" s="138"/>
      <c r="HN37" s="138"/>
      <c r="HO37" s="156"/>
      <c r="HP37" s="150"/>
      <c r="HQ37" s="150"/>
      <c r="HR37" s="151"/>
      <c r="HS37" s="140"/>
      <c r="HT37" s="140"/>
      <c r="HU37" s="136"/>
      <c r="HV37" s="140"/>
      <c r="HW37" s="153"/>
      <c r="HX37" s="138"/>
      <c r="HY37" s="138"/>
      <c r="HZ37" s="138"/>
      <c r="IA37" s="138"/>
      <c r="IB37" s="154"/>
      <c r="IC37" s="138"/>
      <c r="ID37" s="138"/>
      <c r="IE37" s="138"/>
      <c r="IF37" s="138"/>
      <c r="IG37" s="138"/>
      <c r="IH37" s="138"/>
      <c r="II37" s="156"/>
      <c r="IJ37" s="150"/>
      <c r="IK37" s="150"/>
      <c r="IL37" s="151"/>
      <c r="IM37" s="140"/>
      <c r="IN37" s="140"/>
      <c r="IO37" s="136"/>
      <c r="IP37" s="140"/>
      <c r="IQ37" s="153"/>
      <c r="IR37" s="138"/>
      <c r="IS37" s="138"/>
      <c r="IT37" s="138"/>
      <c r="IU37" s="138"/>
      <c r="IV37" s="154"/>
      <c r="IW37" s="138"/>
      <c r="IX37" s="138"/>
      <c r="IY37" s="138"/>
      <c r="IZ37" s="138"/>
      <c r="JA37" s="138"/>
      <c r="JB37" s="138"/>
    </row>
    <row r="38" spans="1:262" s="134" customFormat="1" ht="13.5" customHeight="1">
      <c r="A38" s="133" t="s">
        <v>1928</v>
      </c>
      <c r="B38" s="14" t="s">
        <v>1797</v>
      </c>
      <c r="E38" s="135"/>
      <c r="F38" s="136"/>
      <c r="G38" s="137"/>
      <c r="H38" s="138"/>
      <c r="I38" s="136"/>
      <c r="J38" s="137"/>
      <c r="K38" s="135"/>
      <c r="L38" s="137"/>
      <c r="M38" s="137"/>
      <c r="P38" s="139"/>
      <c r="Q38" s="140"/>
      <c r="R38" s="137"/>
      <c r="S38" s="137"/>
      <c r="U38" s="137"/>
      <c r="V38" s="137"/>
      <c r="W38" s="126"/>
      <c r="Y38" s="135"/>
      <c r="Z38" s="136"/>
      <c r="AA38" s="136"/>
      <c r="AB38" s="138"/>
      <c r="AC38" s="136"/>
      <c r="AD38" s="136"/>
      <c r="AE38" s="135"/>
      <c r="AF38" s="137"/>
      <c r="AG38" s="137"/>
      <c r="AH38" s="139"/>
      <c r="AJ38" s="141"/>
      <c r="AK38" s="135"/>
      <c r="AL38" s="136"/>
      <c r="AM38" s="137"/>
      <c r="AN38" s="139"/>
      <c r="AO38" s="137"/>
      <c r="AP38" s="137"/>
      <c r="AQ38" s="126"/>
      <c r="AS38" s="135"/>
      <c r="AT38" s="136"/>
      <c r="AU38" s="136"/>
      <c r="AW38" s="136"/>
      <c r="AX38" s="136"/>
      <c r="AY38" s="135"/>
      <c r="AZ38" s="137"/>
      <c r="BA38" s="137"/>
      <c r="BB38" s="139"/>
      <c r="BD38" s="141"/>
      <c r="BE38" s="135"/>
      <c r="BF38" s="136"/>
      <c r="BG38" s="137"/>
      <c r="BH38" s="138"/>
      <c r="BI38" s="137"/>
      <c r="BJ38" s="137"/>
      <c r="BK38" s="126"/>
      <c r="BM38" s="135"/>
      <c r="BN38" s="137"/>
      <c r="BO38" s="136"/>
      <c r="BP38" s="138"/>
      <c r="BQ38" s="136"/>
      <c r="BR38" s="136"/>
      <c r="BS38" s="135"/>
      <c r="BT38" s="137"/>
      <c r="BU38" s="137"/>
      <c r="BV38" s="139"/>
      <c r="BX38" s="141"/>
      <c r="BY38" s="135"/>
      <c r="BZ38" s="137"/>
      <c r="CA38" s="137"/>
      <c r="CB38" s="139"/>
      <c r="CC38" s="137"/>
      <c r="CD38" s="137"/>
      <c r="CE38" s="140"/>
      <c r="CG38" s="135"/>
      <c r="CH38" s="136"/>
      <c r="CI38" s="136"/>
      <c r="CJ38" s="138"/>
      <c r="CK38" s="136"/>
      <c r="CL38" s="142"/>
      <c r="CM38" s="135"/>
      <c r="CN38" s="136"/>
      <c r="CO38" s="137"/>
      <c r="CQ38" s="143"/>
      <c r="CR38" s="149"/>
      <c r="CS38" s="135"/>
      <c r="CT38" s="136"/>
      <c r="CU38" s="137"/>
      <c r="CW38" s="137"/>
      <c r="CX38" s="142"/>
      <c r="CY38" s="126"/>
      <c r="DA38" s="140"/>
      <c r="DB38" s="136"/>
      <c r="DC38" s="136"/>
      <c r="DD38" s="139"/>
      <c r="DE38" s="136"/>
      <c r="DF38" s="142"/>
      <c r="DG38" s="135"/>
      <c r="DH38" s="137"/>
      <c r="DI38" s="137"/>
      <c r="DK38" s="143"/>
      <c r="DL38" s="149"/>
      <c r="DM38" s="140"/>
      <c r="DN38" s="136"/>
      <c r="DO38" s="136"/>
      <c r="DP38" s="139"/>
      <c r="DQ38" s="136"/>
      <c r="DR38" s="142"/>
      <c r="DS38" s="126"/>
      <c r="DU38" s="140"/>
      <c r="DV38" s="136"/>
      <c r="DW38" s="137"/>
      <c r="DX38" s="138"/>
      <c r="DY38" s="136"/>
      <c r="DZ38" s="145"/>
      <c r="EA38" s="140"/>
      <c r="EB38" s="137"/>
      <c r="EC38" s="137"/>
      <c r="EE38" s="143"/>
      <c r="EF38" s="145"/>
      <c r="EG38" s="140"/>
      <c r="EH38" s="136"/>
      <c r="EI38" s="137"/>
      <c r="EK38" s="136"/>
      <c r="EL38" s="145"/>
      <c r="EM38" s="126" t="str">
        <f t="shared" si="3"/>
        <v>Greens Japan (GJ)</v>
      </c>
      <c r="EO38" s="140">
        <v>457862</v>
      </c>
      <c r="EP38" s="136">
        <v>9.0000000000000011E-3</v>
      </c>
      <c r="EQ38" s="136">
        <f t="shared" si="14"/>
        <v>9.0000000000000011E-3</v>
      </c>
      <c r="ER38" s="138">
        <v>0</v>
      </c>
      <c r="ES38" s="136">
        <v>0</v>
      </c>
      <c r="ET38" s="136">
        <f t="shared" si="15"/>
        <v>0</v>
      </c>
      <c r="EU38" s="140">
        <v>58032</v>
      </c>
      <c r="EV38" s="137">
        <v>1E-3</v>
      </c>
      <c r="EW38" s="137">
        <f t="shared" si="16"/>
        <v>1E-3</v>
      </c>
      <c r="EX38" s="134">
        <v>0</v>
      </c>
      <c r="EY38" s="259">
        <v>0</v>
      </c>
      <c r="EZ38" s="136">
        <f t="shared" si="17"/>
        <v>0</v>
      </c>
      <c r="FA38" s="140">
        <v>457862</v>
      </c>
      <c r="FB38" s="137">
        <v>9.0000000000000011E-3</v>
      </c>
      <c r="FC38" s="137">
        <f t="shared" si="18"/>
        <v>9.0000000000000011E-3</v>
      </c>
      <c r="FD38" s="134">
        <v>0</v>
      </c>
      <c r="FE38" s="137">
        <v>0</v>
      </c>
      <c r="FF38" s="137">
        <f t="shared" si="19"/>
        <v>0</v>
      </c>
      <c r="FG38" s="126"/>
      <c r="FI38" s="140"/>
      <c r="FJ38" s="136"/>
      <c r="FK38" s="136"/>
      <c r="FL38" s="138"/>
      <c r="FM38" s="136"/>
      <c r="FN38" s="136"/>
      <c r="FO38" s="140"/>
      <c r="FP38" s="137"/>
      <c r="FQ38" s="137"/>
      <c r="FT38" s="141"/>
      <c r="FU38" s="140"/>
      <c r="FV38" s="137"/>
      <c r="FW38" s="137"/>
      <c r="FY38" s="137"/>
      <c r="FZ38" s="137"/>
      <c r="GA38" s="156"/>
      <c r="GB38" s="150"/>
      <c r="GC38" s="150"/>
      <c r="GD38" s="151"/>
      <c r="GE38" s="140"/>
      <c r="GF38" s="140"/>
      <c r="GG38" s="136"/>
      <c r="GH38" s="140"/>
      <c r="GI38" s="153"/>
      <c r="GJ38" s="138"/>
      <c r="GK38" s="138"/>
      <c r="GL38" s="138"/>
      <c r="GM38" s="138"/>
      <c r="GN38" s="154"/>
      <c r="GO38" s="138"/>
      <c r="GP38" s="138"/>
      <c r="GQ38" s="138"/>
      <c r="GR38" s="138"/>
      <c r="GS38" s="138"/>
      <c r="GT38" s="138"/>
      <c r="GU38" s="156"/>
      <c r="GV38" s="150"/>
      <c r="GW38" s="150"/>
      <c r="GX38" s="151"/>
      <c r="GY38" s="140"/>
      <c r="GZ38" s="140"/>
      <c r="HA38" s="136"/>
      <c r="HB38" s="140"/>
      <c r="HC38" s="153"/>
      <c r="HD38" s="138"/>
      <c r="HE38" s="138"/>
      <c r="HF38" s="138"/>
      <c r="HG38" s="138"/>
      <c r="HH38" s="154"/>
      <c r="HI38" s="138"/>
      <c r="HJ38" s="138"/>
      <c r="HK38" s="138"/>
      <c r="HL38" s="138"/>
      <c r="HM38" s="138"/>
      <c r="HN38" s="138"/>
      <c r="HO38" s="156"/>
      <c r="HP38" s="150"/>
      <c r="HQ38" s="150"/>
      <c r="HR38" s="151"/>
      <c r="HS38" s="140"/>
      <c r="HT38" s="140"/>
      <c r="HU38" s="136"/>
      <c r="HV38" s="140"/>
      <c r="HW38" s="153"/>
      <c r="HX38" s="138"/>
      <c r="HY38" s="138"/>
      <c r="HZ38" s="138"/>
      <c r="IA38" s="138"/>
      <c r="IB38" s="154"/>
      <c r="IC38" s="138"/>
      <c r="ID38" s="138"/>
      <c r="IE38" s="138"/>
      <c r="IF38" s="138"/>
      <c r="IG38" s="138"/>
      <c r="IH38" s="138"/>
      <c r="II38" s="156"/>
      <c r="IJ38" s="150"/>
      <c r="IK38" s="150"/>
      <c r="IL38" s="151"/>
      <c r="IM38" s="140"/>
      <c r="IN38" s="140"/>
      <c r="IO38" s="136"/>
      <c r="IP38" s="140"/>
      <c r="IQ38" s="153"/>
      <c r="IR38" s="138"/>
      <c r="IS38" s="138"/>
      <c r="IT38" s="138"/>
      <c r="IU38" s="138"/>
      <c r="IV38" s="154"/>
      <c r="IW38" s="138"/>
      <c r="IX38" s="138"/>
      <c r="IY38" s="138"/>
      <c r="IZ38" s="138"/>
      <c r="JA38" s="138"/>
      <c r="JB38" s="138"/>
    </row>
    <row r="39" spans="1:262" s="134" customFormat="1" ht="13.5" customHeight="1">
      <c r="A39" s="133" t="s">
        <v>1902</v>
      </c>
      <c r="B39" s="14" t="s">
        <v>1904</v>
      </c>
      <c r="E39" s="135"/>
      <c r="F39" s="136"/>
      <c r="G39" s="137"/>
      <c r="H39" s="138"/>
      <c r="I39" s="136"/>
      <c r="J39" s="137"/>
      <c r="K39" s="135"/>
      <c r="L39" s="137"/>
      <c r="M39" s="137"/>
      <c r="P39" s="139"/>
      <c r="Q39" s="140"/>
      <c r="R39" s="137"/>
      <c r="S39" s="137"/>
      <c r="U39" s="137"/>
      <c r="V39" s="137"/>
      <c r="W39" s="126"/>
      <c r="Y39" s="135"/>
      <c r="Z39" s="136"/>
      <c r="AA39" s="136"/>
      <c r="AB39" s="138"/>
      <c r="AC39" s="136"/>
      <c r="AD39" s="136"/>
      <c r="AE39" s="135"/>
      <c r="AF39" s="137"/>
      <c r="AG39" s="137"/>
      <c r="AH39" s="139"/>
      <c r="AJ39" s="141"/>
      <c r="AK39" s="135"/>
      <c r="AL39" s="136"/>
      <c r="AM39" s="137"/>
      <c r="AN39" s="139"/>
      <c r="AO39" s="137"/>
      <c r="AP39" s="137"/>
      <c r="AQ39" s="126"/>
      <c r="AS39" s="135"/>
      <c r="AT39" s="136"/>
      <c r="AU39" s="136"/>
      <c r="AW39" s="136"/>
      <c r="AX39" s="136"/>
      <c r="AY39" s="135"/>
      <c r="AZ39" s="137"/>
      <c r="BA39" s="137"/>
      <c r="BB39" s="139"/>
      <c r="BD39" s="141"/>
      <c r="BE39" s="135"/>
      <c r="BF39" s="136"/>
      <c r="BG39" s="137"/>
      <c r="BH39" s="138"/>
      <c r="BI39" s="137"/>
      <c r="BJ39" s="137"/>
      <c r="BK39" s="126"/>
      <c r="BM39" s="135"/>
      <c r="BN39" s="137"/>
      <c r="BO39" s="136"/>
      <c r="BP39" s="138"/>
      <c r="BQ39" s="136"/>
      <c r="BR39" s="136"/>
      <c r="BS39" s="135"/>
      <c r="BT39" s="137"/>
      <c r="BU39" s="137"/>
      <c r="BV39" s="139"/>
      <c r="BX39" s="141"/>
      <c r="BY39" s="135"/>
      <c r="BZ39" s="137"/>
      <c r="CA39" s="137"/>
      <c r="CB39" s="139"/>
      <c r="CC39" s="137"/>
      <c r="CD39" s="137"/>
      <c r="CE39" s="140"/>
      <c r="CG39" s="135"/>
      <c r="CH39" s="136"/>
      <c r="CI39" s="136"/>
      <c r="CJ39" s="138"/>
      <c r="CK39" s="136"/>
      <c r="CL39" s="142"/>
      <c r="CM39" s="135"/>
      <c r="CN39" s="136"/>
      <c r="CO39" s="137"/>
      <c r="CQ39" s="143"/>
      <c r="CR39" s="149"/>
      <c r="CS39" s="135"/>
      <c r="CT39" s="136"/>
      <c r="CU39" s="137"/>
      <c r="CW39" s="137"/>
      <c r="CX39" s="142"/>
      <c r="CY39" s="126"/>
      <c r="DA39" s="140"/>
      <c r="DB39" s="136"/>
      <c r="DC39" s="136"/>
      <c r="DD39" s="139"/>
      <c r="DE39" s="136"/>
      <c r="DF39" s="142"/>
      <c r="DG39" s="135"/>
      <c r="DH39" s="137"/>
      <c r="DI39" s="137"/>
      <c r="DK39" s="143"/>
      <c r="DL39" s="149"/>
      <c r="DM39" s="140"/>
      <c r="DN39" s="136"/>
      <c r="DO39" s="136"/>
      <c r="DP39" s="139"/>
      <c r="DQ39" s="136"/>
      <c r="DR39" s="142"/>
      <c r="DS39" s="126"/>
      <c r="DU39" s="140"/>
      <c r="DV39" s="136"/>
      <c r="DW39" s="137"/>
      <c r="DX39" s="138"/>
      <c r="DY39" s="136"/>
      <c r="DZ39" s="145"/>
      <c r="EA39" s="140"/>
      <c r="EB39" s="137"/>
      <c r="EC39" s="137"/>
      <c r="EE39" s="143"/>
      <c r="EF39" s="145"/>
      <c r="EG39" s="140"/>
      <c r="EH39" s="136"/>
      <c r="EI39" s="137"/>
      <c r="EK39" s="136"/>
      <c r="EL39" s="145"/>
      <c r="EM39" s="126" t="str">
        <f t="shared" si="3"/>
        <v>Initiatives from Osaka (IFO)</v>
      </c>
      <c r="EO39" s="140"/>
      <c r="EP39" s="136"/>
      <c r="EQ39" s="136"/>
      <c r="ER39" s="138"/>
      <c r="ES39" s="136"/>
      <c r="ET39" s="136"/>
      <c r="EU39" s="140"/>
      <c r="EV39" s="137"/>
      <c r="EW39" s="137"/>
      <c r="EY39" s="259"/>
      <c r="EZ39" s="136"/>
      <c r="FA39" s="140"/>
      <c r="FB39" s="137"/>
      <c r="FC39" s="137"/>
      <c r="FE39" s="137"/>
      <c r="FF39" s="137"/>
      <c r="FG39" s="126"/>
      <c r="FI39" s="140">
        <v>5153584</v>
      </c>
      <c r="FJ39" s="136">
        <f t="shared" ref="FJ39:FJ52" si="20">FI39/56007830</f>
        <v>9.2015419986812563E-2</v>
      </c>
      <c r="FK39" s="136">
        <f t="shared" ref="FK39:FK52" si="21">FJ39-EP39</f>
        <v>9.2015419986812563E-2</v>
      </c>
      <c r="FL39" s="138">
        <v>7</v>
      </c>
      <c r="FM39" s="136">
        <f t="shared" ref="FM39:FM52" si="22">FL39/121</f>
        <v>5.7851239669421489E-2</v>
      </c>
      <c r="FN39" s="136">
        <f t="shared" ref="FN39:FN52" si="23">FM39-ES39</f>
        <v>5.7851239669421489E-2</v>
      </c>
      <c r="FO39" s="140">
        <v>3303419</v>
      </c>
      <c r="FP39" s="137">
        <f t="shared" ref="FP39:FP52" si="24">FO39/56555393</f>
        <v>5.8410327022216962E-2</v>
      </c>
      <c r="FQ39" s="433">
        <f t="shared" ref="FQ39:FQ52" si="25">FP39-EV39</f>
        <v>5.8410327022216962E-2</v>
      </c>
      <c r="FR39" s="134">
        <v>3</v>
      </c>
      <c r="FS39" s="134">
        <f t="shared" ref="FS39:FS52" si="26">FR39/48</f>
        <v>6.25E-2</v>
      </c>
      <c r="FT39" s="136">
        <f t="shared" ref="FT39:FT52" si="27">FS39-EY39</f>
        <v>6.25E-2</v>
      </c>
      <c r="FU39" s="140">
        <v>5153584</v>
      </c>
      <c r="FV39" s="137">
        <f t="shared" ref="FV39:FV52" si="28">FU39/56007830</f>
        <v>9.2015419986812563E-2</v>
      </c>
      <c r="FW39" s="137">
        <f t="shared" ref="FW39:FW52" si="29">FV39-FB39</f>
        <v>9.2015419986812563E-2</v>
      </c>
      <c r="FX39" s="134">
        <v>4</v>
      </c>
      <c r="FY39" s="137">
        <f t="shared" ref="FY39:FY52" si="30">FX39/73</f>
        <v>5.4794520547945202E-2</v>
      </c>
      <c r="FZ39" s="137">
        <f t="shared" ref="FZ39:FZ52" si="31">FY39-FE39</f>
        <v>5.4794520547945202E-2</v>
      </c>
      <c r="GA39" s="156"/>
      <c r="GB39" s="150"/>
      <c r="GC39" s="150"/>
      <c r="GD39" s="151"/>
      <c r="GE39" s="140"/>
      <c r="GF39" s="140"/>
      <c r="GG39" s="136"/>
      <c r="GH39" s="140"/>
      <c r="GI39" s="153"/>
      <c r="GJ39" s="138"/>
      <c r="GK39" s="138"/>
      <c r="GL39" s="138"/>
      <c r="GM39" s="138"/>
      <c r="GN39" s="154"/>
      <c r="GO39" s="138"/>
      <c r="GP39" s="138"/>
      <c r="GQ39" s="138"/>
      <c r="GR39" s="138"/>
      <c r="GS39" s="138"/>
      <c r="GT39" s="138"/>
      <c r="GU39" s="156"/>
      <c r="GV39" s="150"/>
      <c r="GW39" s="150"/>
      <c r="GX39" s="151"/>
      <c r="GY39" s="140"/>
      <c r="GZ39" s="140"/>
      <c r="HA39" s="136"/>
      <c r="HB39" s="140"/>
      <c r="HC39" s="153"/>
      <c r="HD39" s="138"/>
      <c r="HE39" s="138"/>
      <c r="HF39" s="138"/>
      <c r="HG39" s="138"/>
      <c r="HH39" s="154"/>
      <c r="HI39" s="138"/>
      <c r="HJ39" s="138"/>
      <c r="HK39" s="138"/>
      <c r="HL39" s="138"/>
      <c r="HM39" s="138"/>
      <c r="HN39" s="138"/>
      <c r="HO39" s="156"/>
      <c r="HP39" s="150"/>
      <c r="HQ39" s="150"/>
      <c r="HR39" s="151"/>
      <c r="HS39" s="140"/>
      <c r="HT39" s="140"/>
      <c r="HU39" s="136"/>
      <c r="HV39" s="140"/>
      <c r="HW39" s="153"/>
      <c r="HX39" s="138"/>
      <c r="HY39" s="138"/>
      <c r="HZ39" s="138"/>
      <c r="IA39" s="138"/>
      <c r="IB39" s="154"/>
      <c r="IC39" s="138"/>
      <c r="ID39" s="138"/>
      <c r="IE39" s="138"/>
      <c r="IF39" s="138"/>
      <c r="IG39" s="138"/>
      <c r="IH39" s="138"/>
      <c r="II39" s="156"/>
      <c r="IJ39" s="150"/>
      <c r="IK39" s="150"/>
      <c r="IL39" s="151"/>
      <c r="IM39" s="140"/>
      <c r="IN39" s="140"/>
      <c r="IO39" s="136"/>
      <c r="IP39" s="140"/>
      <c r="IQ39" s="153"/>
      <c r="IR39" s="138"/>
      <c r="IS39" s="138"/>
      <c r="IT39" s="138"/>
      <c r="IU39" s="138"/>
      <c r="IV39" s="154"/>
      <c r="IW39" s="138"/>
      <c r="IX39" s="138"/>
      <c r="IY39" s="138"/>
      <c r="IZ39" s="138"/>
      <c r="JA39" s="138"/>
      <c r="JB39" s="138"/>
    </row>
    <row r="40" spans="1:262" s="134" customFormat="1" ht="13.5" customHeight="1">
      <c r="A40" s="133" t="s">
        <v>1916</v>
      </c>
      <c r="B40" s="14" t="s">
        <v>1917</v>
      </c>
      <c r="E40" s="135"/>
      <c r="F40" s="136"/>
      <c r="G40" s="137"/>
      <c r="H40" s="138"/>
      <c r="I40" s="136"/>
      <c r="J40" s="137"/>
      <c r="K40" s="135"/>
      <c r="L40" s="137"/>
      <c r="M40" s="137"/>
      <c r="P40" s="139"/>
      <c r="Q40" s="140"/>
      <c r="R40" s="137"/>
      <c r="S40" s="137"/>
      <c r="U40" s="137"/>
      <c r="V40" s="137"/>
      <c r="W40" s="126"/>
      <c r="Y40" s="135"/>
      <c r="Z40" s="136"/>
      <c r="AA40" s="136"/>
      <c r="AB40" s="138"/>
      <c r="AC40" s="136"/>
      <c r="AD40" s="136"/>
      <c r="AE40" s="135"/>
      <c r="AF40" s="137"/>
      <c r="AG40" s="137"/>
      <c r="AH40" s="139"/>
      <c r="AJ40" s="141"/>
      <c r="AK40" s="135"/>
      <c r="AL40" s="136"/>
      <c r="AM40" s="137"/>
      <c r="AN40" s="139"/>
      <c r="AO40" s="137"/>
      <c r="AP40" s="137"/>
      <c r="AQ40" s="126"/>
      <c r="AS40" s="135"/>
      <c r="AT40" s="136"/>
      <c r="AU40" s="136"/>
      <c r="AW40" s="136"/>
      <c r="AX40" s="136"/>
      <c r="AY40" s="135"/>
      <c r="AZ40" s="137"/>
      <c r="BA40" s="137"/>
      <c r="BB40" s="139"/>
      <c r="BD40" s="141"/>
      <c r="BE40" s="135"/>
      <c r="BF40" s="136"/>
      <c r="BG40" s="137"/>
      <c r="BH40" s="138"/>
      <c r="BI40" s="137"/>
      <c r="BJ40" s="137"/>
      <c r="BK40" s="126"/>
      <c r="BM40" s="135"/>
      <c r="BN40" s="137"/>
      <c r="BO40" s="136"/>
      <c r="BP40" s="138"/>
      <c r="BQ40" s="136"/>
      <c r="BR40" s="136"/>
      <c r="BS40" s="135"/>
      <c r="BT40" s="137"/>
      <c r="BU40" s="137"/>
      <c r="BV40" s="139"/>
      <c r="BX40" s="141"/>
      <c r="BY40" s="135"/>
      <c r="BZ40" s="137"/>
      <c r="CA40" s="137"/>
      <c r="CB40" s="139"/>
      <c r="CC40" s="137"/>
      <c r="CD40" s="137"/>
      <c r="CE40" s="140"/>
      <c r="CG40" s="135"/>
      <c r="CH40" s="136"/>
      <c r="CI40" s="136"/>
      <c r="CJ40" s="138"/>
      <c r="CK40" s="136"/>
      <c r="CL40" s="142"/>
      <c r="CM40" s="135"/>
      <c r="CN40" s="136"/>
      <c r="CO40" s="137"/>
      <c r="CQ40" s="143"/>
      <c r="CR40" s="149"/>
      <c r="CS40" s="135"/>
      <c r="CT40" s="136"/>
      <c r="CU40" s="137"/>
      <c r="CW40" s="137"/>
      <c r="CX40" s="142"/>
      <c r="CY40" s="126"/>
      <c r="DA40" s="140"/>
      <c r="DB40" s="136"/>
      <c r="DC40" s="136"/>
      <c r="DD40" s="139"/>
      <c r="DE40" s="136"/>
      <c r="DF40" s="142"/>
      <c r="DG40" s="135"/>
      <c r="DH40" s="137"/>
      <c r="DI40" s="137"/>
      <c r="DK40" s="143"/>
      <c r="DL40" s="149"/>
      <c r="DM40" s="140"/>
      <c r="DN40" s="136"/>
      <c r="DO40" s="136"/>
      <c r="DP40" s="139"/>
      <c r="DQ40" s="136"/>
      <c r="DR40" s="142"/>
      <c r="DS40" s="126"/>
      <c r="DU40" s="140"/>
      <c r="DV40" s="136"/>
      <c r="DW40" s="137"/>
      <c r="DX40" s="138"/>
      <c r="DY40" s="136"/>
      <c r="DZ40" s="145"/>
      <c r="EA40" s="140"/>
      <c r="EB40" s="137"/>
      <c r="EC40" s="137"/>
      <c r="EE40" s="143"/>
      <c r="EF40" s="145"/>
      <c r="EG40" s="140"/>
      <c r="EH40" s="136"/>
      <c r="EI40" s="137"/>
      <c r="EK40" s="136"/>
      <c r="EL40" s="145"/>
      <c r="EM40" s="126" t="str">
        <f t="shared" si="3"/>
        <v>Party for Japanese Kokoro (PJK)</v>
      </c>
      <c r="EO40" s="140"/>
      <c r="EP40" s="136"/>
      <c r="EQ40" s="136"/>
      <c r="ER40" s="138"/>
      <c r="ES40" s="136"/>
      <c r="ET40" s="136"/>
      <c r="EU40" s="140"/>
      <c r="EV40" s="137"/>
      <c r="EW40" s="137"/>
      <c r="EY40" s="259"/>
      <c r="EZ40" s="136"/>
      <c r="FA40" s="140"/>
      <c r="FB40" s="137"/>
      <c r="FC40" s="137"/>
      <c r="FE40" s="137"/>
      <c r="FF40" s="137"/>
      <c r="FG40" s="126"/>
      <c r="FI40" s="140">
        <v>734024</v>
      </c>
      <c r="FJ40" s="136">
        <f t="shared" si="20"/>
        <v>1.3105738965426798E-2</v>
      </c>
      <c r="FK40" s="136">
        <f t="shared" si="21"/>
        <v>1.3105738965426798E-2</v>
      </c>
      <c r="FL40" s="138">
        <v>0</v>
      </c>
      <c r="FM40" s="136">
        <f t="shared" si="22"/>
        <v>0</v>
      </c>
      <c r="FN40" s="136">
        <f t="shared" si="23"/>
        <v>0</v>
      </c>
      <c r="FO40" s="140">
        <v>535517</v>
      </c>
      <c r="FP40" s="137">
        <f t="shared" si="24"/>
        <v>9.4688936208081869E-3</v>
      </c>
      <c r="FQ40" s="433">
        <f t="shared" si="25"/>
        <v>9.4688936208081869E-3</v>
      </c>
      <c r="FR40" s="134">
        <v>0</v>
      </c>
      <c r="FS40" s="134">
        <f t="shared" si="26"/>
        <v>0</v>
      </c>
      <c r="FT40" s="136">
        <f t="shared" si="27"/>
        <v>0</v>
      </c>
      <c r="FU40" s="140">
        <v>734024</v>
      </c>
      <c r="FV40" s="137">
        <f t="shared" si="28"/>
        <v>1.3105738965426798E-2</v>
      </c>
      <c r="FW40" s="137">
        <f t="shared" si="29"/>
        <v>1.3105738965426798E-2</v>
      </c>
      <c r="FX40" s="134">
        <v>0</v>
      </c>
      <c r="FY40" s="137">
        <f t="shared" si="30"/>
        <v>0</v>
      </c>
      <c r="FZ40" s="137">
        <f t="shared" si="31"/>
        <v>0</v>
      </c>
      <c r="GA40" s="156"/>
      <c r="GB40" s="150"/>
      <c r="GC40" s="150"/>
      <c r="GD40" s="151"/>
      <c r="GE40" s="140"/>
      <c r="GF40" s="140"/>
      <c r="GG40" s="136"/>
      <c r="GH40" s="140"/>
      <c r="GI40" s="153"/>
      <c r="GJ40" s="138"/>
      <c r="GK40" s="138"/>
      <c r="GL40" s="138"/>
      <c r="GM40" s="138"/>
      <c r="GN40" s="154"/>
      <c r="GO40" s="138"/>
      <c r="GP40" s="138"/>
      <c r="GQ40" s="138"/>
      <c r="GR40" s="138"/>
      <c r="GS40" s="138"/>
      <c r="GT40" s="138"/>
      <c r="GU40" s="156"/>
      <c r="GV40" s="150"/>
      <c r="GW40" s="150"/>
      <c r="GX40" s="151"/>
      <c r="GY40" s="140"/>
      <c r="GZ40" s="140"/>
      <c r="HA40" s="136"/>
      <c r="HB40" s="140"/>
      <c r="HC40" s="153"/>
      <c r="HD40" s="138"/>
      <c r="HE40" s="138"/>
      <c r="HF40" s="138"/>
      <c r="HG40" s="138"/>
      <c r="HH40" s="154"/>
      <c r="HI40" s="138"/>
      <c r="HJ40" s="138"/>
      <c r="HK40" s="138"/>
      <c r="HL40" s="138"/>
      <c r="HM40" s="138"/>
      <c r="HN40" s="138"/>
      <c r="HO40" s="156"/>
      <c r="HP40" s="150"/>
      <c r="HQ40" s="150"/>
      <c r="HR40" s="151"/>
      <c r="HS40" s="140"/>
      <c r="HT40" s="140"/>
      <c r="HU40" s="136"/>
      <c r="HV40" s="140"/>
      <c r="HW40" s="153"/>
      <c r="HX40" s="138"/>
      <c r="HY40" s="138"/>
      <c r="HZ40" s="138"/>
      <c r="IA40" s="138"/>
      <c r="IB40" s="154"/>
      <c r="IC40" s="138"/>
      <c r="ID40" s="138"/>
      <c r="IE40" s="138"/>
      <c r="IF40" s="138"/>
      <c r="IG40" s="138"/>
      <c r="IH40" s="138"/>
      <c r="II40" s="156"/>
      <c r="IJ40" s="150"/>
      <c r="IK40" s="150"/>
      <c r="IL40" s="151"/>
      <c r="IM40" s="140"/>
      <c r="IN40" s="140"/>
      <c r="IO40" s="136"/>
      <c r="IP40" s="140"/>
      <c r="IQ40" s="153"/>
      <c r="IR40" s="138"/>
      <c r="IS40" s="138"/>
      <c r="IT40" s="138"/>
      <c r="IU40" s="138"/>
      <c r="IV40" s="154"/>
      <c r="IW40" s="138"/>
      <c r="IX40" s="138"/>
      <c r="IY40" s="138"/>
      <c r="IZ40" s="138"/>
      <c r="JA40" s="138"/>
      <c r="JB40" s="138"/>
    </row>
    <row r="41" spans="1:262" s="134" customFormat="1" ht="13.5" customHeight="1">
      <c r="A41" s="133" t="s">
        <v>1908</v>
      </c>
      <c r="B41" s="14" t="s">
        <v>1798</v>
      </c>
      <c r="E41" s="135"/>
      <c r="F41" s="136"/>
      <c r="G41" s="137"/>
      <c r="H41" s="138"/>
      <c r="I41" s="136"/>
      <c r="J41" s="137"/>
      <c r="K41" s="135"/>
      <c r="L41" s="137"/>
      <c r="M41" s="137"/>
      <c r="P41" s="139"/>
      <c r="Q41" s="140"/>
      <c r="R41" s="137"/>
      <c r="S41" s="137"/>
      <c r="U41" s="137"/>
      <c r="V41" s="137"/>
      <c r="W41" s="126"/>
      <c r="Y41" s="135"/>
      <c r="Z41" s="136"/>
      <c r="AA41" s="136"/>
      <c r="AB41" s="138"/>
      <c r="AC41" s="136"/>
      <c r="AD41" s="136"/>
      <c r="AE41" s="135"/>
      <c r="AF41" s="137"/>
      <c r="AG41" s="137"/>
      <c r="AH41" s="139"/>
      <c r="AJ41" s="141"/>
      <c r="AK41" s="135"/>
      <c r="AL41" s="136"/>
      <c r="AM41" s="137"/>
      <c r="AN41" s="139"/>
      <c r="AO41" s="137"/>
      <c r="AP41" s="137"/>
      <c r="AQ41" s="126"/>
      <c r="AS41" s="135"/>
      <c r="AT41" s="136"/>
      <c r="AU41" s="136"/>
      <c r="AW41" s="136"/>
      <c r="AX41" s="136"/>
      <c r="AY41" s="135"/>
      <c r="AZ41" s="137"/>
      <c r="BA41" s="137"/>
      <c r="BB41" s="139"/>
      <c r="BD41" s="141"/>
      <c r="BE41" s="135"/>
      <c r="BF41" s="136"/>
      <c r="BG41" s="137"/>
      <c r="BH41" s="138"/>
      <c r="BI41" s="137"/>
      <c r="BJ41" s="137"/>
      <c r="BK41" s="126"/>
      <c r="BM41" s="135"/>
      <c r="BN41" s="137"/>
      <c r="BO41" s="136"/>
      <c r="BP41" s="138"/>
      <c r="BQ41" s="136"/>
      <c r="BR41" s="136"/>
      <c r="BS41" s="135"/>
      <c r="BT41" s="137"/>
      <c r="BU41" s="137"/>
      <c r="BV41" s="139"/>
      <c r="BX41" s="141"/>
      <c r="BY41" s="135"/>
      <c r="BZ41" s="137"/>
      <c r="CA41" s="137"/>
      <c r="CB41" s="139"/>
      <c r="CC41" s="137"/>
      <c r="CD41" s="137"/>
      <c r="CE41" s="140"/>
      <c r="CG41" s="135"/>
      <c r="CH41" s="136"/>
      <c r="CI41" s="136"/>
      <c r="CJ41" s="138"/>
      <c r="CK41" s="136"/>
      <c r="CL41" s="142"/>
      <c r="CM41" s="135"/>
      <c r="CN41" s="136"/>
      <c r="CO41" s="137"/>
      <c r="CQ41" s="143"/>
      <c r="CR41" s="149"/>
      <c r="CS41" s="135"/>
      <c r="CT41" s="136"/>
      <c r="CU41" s="137"/>
      <c r="CW41" s="137"/>
      <c r="CX41" s="142"/>
      <c r="CY41" s="126"/>
      <c r="DA41" s="140"/>
      <c r="DB41" s="136"/>
      <c r="DC41" s="136"/>
      <c r="DD41" s="139"/>
      <c r="DE41" s="136"/>
      <c r="DF41" s="142"/>
      <c r="DG41" s="135"/>
      <c r="DH41" s="137"/>
      <c r="DI41" s="137"/>
      <c r="DK41" s="143"/>
      <c r="DL41" s="149"/>
      <c r="DM41" s="140"/>
      <c r="DN41" s="136"/>
      <c r="DO41" s="136"/>
      <c r="DP41" s="139"/>
      <c r="DQ41" s="136"/>
      <c r="DR41" s="142"/>
      <c r="DS41" s="126"/>
      <c r="DU41" s="140"/>
      <c r="DV41" s="136"/>
      <c r="DW41" s="137"/>
      <c r="DX41" s="138"/>
      <c r="DY41" s="136"/>
      <c r="DZ41" s="145"/>
      <c r="EA41" s="140"/>
      <c r="EB41" s="137"/>
      <c r="EC41" s="137"/>
      <c r="EE41" s="143"/>
      <c r="EF41" s="145"/>
      <c r="EG41" s="140"/>
      <c r="EH41" s="136"/>
      <c r="EI41" s="137"/>
      <c r="EK41" s="136"/>
      <c r="EL41" s="145"/>
      <c r="EM41" s="126" t="str">
        <f t="shared" si="3"/>
        <v>Happiness Realization Party (HRP)</v>
      </c>
      <c r="EO41" s="140">
        <v>191644</v>
      </c>
      <c r="EP41" s="136">
        <v>4.0000000000000001E-3</v>
      </c>
      <c r="EQ41" s="136">
        <f t="shared" si="14"/>
        <v>4.0000000000000001E-3</v>
      </c>
      <c r="ER41" s="138">
        <v>0</v>
      </c>
      <c r="ES41" s="136">
        <v>0</v>
      </c>
      <c r="ET41" s="136">
        <f t="shared" si="15"/>
        <v>0</v>
      </c>
      <c r="EU41" s="140">
        <v>606692</v>
      </c>
      <c r="EV41" s="137">
        <v>1.1000000000000001E-2</v>
      </c>
      <c r="EW41" s="137">
        <f t="shared" si="16"/>
        <v>1.1000000000000001E-2</v>
      </c>
      <c r="EX41" s="134">
        <v>0</v>
      </c>
      <c r="EY41" s="259">
        <v>0</v>
      </c>
      <c r="EZ41" s="136">
        <f t="shared" si="17"/>
        <v>0</v>
      </c>
      <c r="FA41" s="140">
        <v>191644</v>
      </c>
      <c r="FB41" s="137">
        <v>4.0000000000000001E-3</v>
      </c>
      <c r="FC41" s="137">
        <f t="shared" si="18"/>
        <v>4.0000000000000001E-3</v>
      </c>
      <c r="FD41" s="134">
        <v>0</v>
      </c>
      <c r="FE41" s="137">
        <v>0</v>
      </c>
      <c r="FF41" s="137">
        <f t="shared" si="19"/>
        <v>0</v>
      </c>
      <c r="FG41" s="126"/>
      <c r="FI41" s="140">
        <v>366815</v>
      </c>
      <c r="FJ41" s="136">
        <f t="shared" si="20"/>
        <v>6.5493521173735888E-3</v>
      </c>
      <c r="FK41" s="136">
        <f t="shared" si="21"/>
        <v>2.5493521173735887E-3</v>
      </c>
      <c r="FL41" s="138">
        <v>0</v>
      </c>
      <c r="FM41" s="136">
        <f t="shared" si="22"/>
        <v>0</v>
      </c>
      <c r="FN41" s="136">
        <f t="shared" si="23"/>
        <v>0</v>
      </c>
      <c r="FO41" s="140">
        <v>963585</v>
      </c>
      <c r="FP41" s="137">
        <f t="shared" si="24"/>
        <v>1.7037897694389639E-2</v>
      </c>
      <c r="FQ41" s="433">
        <f t="shared" si="25"/>
        <v>6.0378976943896382E-3</v>
      </c>
      <c r="FR41" s="134">
        <v>0</v>
      </c>
      <c r="FS41" s="134">
        <f t="shared" si="26"/>
        <v>0</v>
      </c>
      <c r="FT41" s="136">
        <f t="shared" si="27"/>
        <v>0</v>
      </c>
      <c r="FU41" s="140">
        <v>366815</v>
      </c>
      <c r="FV41" s="137">
        <f t="shared" si="28"/>
        <v>6.5493521173735888E-3</v>
      </c>
      <c r="FW41" s="137">
        <f t="shared" si="29"/>
        <v>2.5493521173735887E-3</v>
      </c>
      <c r="FX41" s="134">
        <v>0</v>
      </c>
      <c r="FY41" s="137">
        <f t="shared" si="30"/>
        <v>0</v>
      </c>
      <c r="FZ41" s="137">
        <f t="shared" si="31"/>
        <v>0</v>
      </c>
      <c r="GA41" s="156"/>
      <c r="GB41" s="150"/>
      <c r="GC41" s="438">
        <v>202279</v>
      </c>
      <c r="GD41" s="220">
        <f>GC41/GA7</f>
        <v>4.0397343428165708E-3</v>
      </c>
      <c r="GE41" s="220">
        <f>GD41-FJ41</f>
        <v>-2.5096177745570179E-3</v>
      </c>
      <c r="GF41" s="216">
        <v>0</v>
      </c>
      <c r="GG41" s="220">
        <f>GF41/GA3</f>
        <v>0</v>
      </c>
      <c r="GH41" s="220">
        <f>GG41-FM41</f>
        <v>0</v>
      </c>
      <c r="GI41" s="438">
        <v>187491</v>
      </c>
      <c r="GJ41" s="220">
        <f>GI41/GI7</f>
        <v>3.722735535430816E-3</v>
      </c>
      <c r="GK41" s="220">
        <f>GJ41-FP41</f>
        <v>-1.3315162158958824E-2</v>
      </c>
      <c r="GL41" s="216">
        <v>0</v>
      </c>
      <c r="GM41" s="220">
        <f>GL41/GI3</f>
        <v>0</v>
      </c>
      <c r="GN41" s="436">
        <f>GM41-FS41</f>
        <v>0</v>
      </c>
      <c r="GO41" s="438">
        <v>202279</v>
      </c>
      <c r="GP41" s="220">
        <f>GO41/GO7</f>
        <v>4.0397343428165708E-3</v>
      </c>
      <c r="GQ41" s="220">
        <f>GP41-FV41</f>
        <v>-2.5096177745570179E-3</v>
      </c>
      <c r="GR41" s="216">
        <v>0</v>
      </c>
      <c r="GS41" s="220">
        <f>GR41/GO3</f>
        <v>0</v>
      </c>
      <c r="GT41" s="220">
        <f>GS41-FY41</f>
        <v>0</v>
      </c>
      <c r="GU41" s="156"/>
      <c r="GV41" s="150"/>
      <c r="GW41" s="150"/>
      <c r="GX41" s="151"/>
      <c r="GY41" s="140"/>
      <c r="GZ41" s="140"/>
      <c r="HA41" s="136"/>
      <c r="HB41" s="140"/>
      <c r="HC41" s="153"/>
      <c r="HD41" s="138"/>
      <c r="HE41" s="138"/>
      <c r="HF41" s="138"/>
      <c r="HG41" s="138"/>
      <c r="HH41" s="154"/>
      <c r="HI41" s="138"/>
      <c r="HJ41" s="138"/>
      <c r="HK41" s="138"/>
      <c r="HL41" s="138"/>
      <c r="HM41" s="138"/>
      <c r="HN41" s="138"/>
      <c r="HO41" s="156"/>
      <c r="HP41" s="150"/>
      <c r="HQ41" s="150"/>
      <c r="HR41" s="151"/>
      <c r="HS41" s="140"/>
      <c r="HT41" s="140"/>
      <c r="HU41" s="136"/>
      <c r="HV41" s="140"/>
      <c r="HW41" s="153"/>
      <c r="HX41" s="138"/>
      <c r="HY41" s="138"/>
      <c r="HZ41" s="138"/>
      <c r="IA41" s="138"/>
      <c r="IB41" s="154"/>
      <c r="IC41" s="138"/>
      <c r="ID41" s="138"/>
      <c r="IE41" s="138"/>
      <c r="IF41" s="138"/>
      <c r="IG41" s="138"/>
      <c r="IH41" s="138"/>
      <c r="II41" s="156"/>
      <c r="IJ41" s="150"/>
      <c r="IK41" s="150"/>
      <c r="IL41" s="151"/>
      <c r="IM41" s="140"/>
      <c r="IN41" s="140"/>
      <c r="IO41" s="136"/>
      <c r="IP41" s="140"/>
      <c r="IQ41" s="153"/>
      <c r="IR41" s="138"/>
      <c r="IS41" s="138"/>
      <c r="IT41" s="138"/>
      <c r="IU41" s="138"/>
      <c r="IV41" s="154"/>
      <c r="IW41" s="138"/>
      <c r="IX41" s="138"/>
      <c r="IY41" s="138"/>
      <c r="IZ41" s="138"/>
      <c r="JA41" s="138"/>
      <c r="JB41" s="138"/>
    </row>
    <row r="42" spans="1:262" s="134" customFormat="1" ht="13.5" customHeight="1">
      <c r="A42" s="133" t="s">
        <v>1920</v>
      </c>
      <c r="B42" s="14" t="s">
        <v>1918</v>
      </c>
      <c r="E42" s="135"/>
      <c r="F42" s="136"/>
      <c r="G42" s="137"/>
      <c r="H42" s="138"/>
      <c r="I42" s="136"/>
      <c r="J42" s="137"/>
      <c r="K42" s="135"/>
      <c r="L42" s="137"/>
      <c r="M42" s="137"/>
      <c r="P42" s="139"/>
      <c r="Q42" s="140"/>
      <c r="R42" s="137"/>
      <c r="S42" s="137"/>
      <c r="U42" s="137"/>
      <c r="V42" s="137"/>
      <c r="W42" s="126"/>
      <c r="Y42" s="135"/>
      <c r="Z42" s="136"/>
      <c r="AA42" s="136"/>
      <c r="AB42" s="138"/>
      <c r="AC42" s="136"/>
      <c r="AD42" s="136"/>
      <c r="AE42" s="135"/>
      <c r="AF42" s="137"/>
      <c r="AG42" s="137"/>
      <c r="AH42" s="139"/>
      <c r="AJ42" s="141"/>
      <c r="AK42" s="135"/>
      <c r="AL42" s="136"/>
      <c r="AM42" s="137"/>
      <c r="AN42" s="139"/>
      <c r="AO42" s="137"/>
      <c r="AP42" s="137"/>
      <c r="AQ42" s="126"/>
      <c r="AS42" s="135"/>
      <c r="AT42" s="136"/>
      <c r="AU42" s="136"/>
      <c r="AW42" s="136"/>
      <c r="AX42" s="136"/>
      <c r="AY42" s="135"/>
      <c r="AZ42" s="137"/>
      <c r="BA42" s="137"/>
      <c r="BB42" s="139"/>
      <c r="BD42" s="141"/>
      <c r="BE42" s="135"/>
      <c r="BF42" s="136"/>
      <c r="BG42" s="137"/>
      <c r="BH42" s="138"/>
      <c r="BI42" s="137"/>
      <c r="BJ42" s="137"/>
      <c r="BK42" s="126"/>
      <c r="BM42" s="135"/>
      <c r="BN42" s="137"/>
      <c r="BO42" s="136"/>
      <c r="BP42" s="138"/>
      <c r="BQ42" s="136"/>
      <c r="BR42" s="136"/>
      <c r="BS42" s="135"/>
      <c r="BT42" s="137"/>
      <c r="BU42" s="137"/>
      <c r="BV42" s="139"/>
      <c r="BX42" s="141"/>
      <c r="BY42" s="135"/>
      <c r="BZ42" s="137"/>
      <c r="CA42" s="137"/>
      <c r="CB42" s="139"/>
      <c r="CC42" s="137"/>
      <c r="CD42" s="137"/>
      <c r="CE42" s="140"/>
      <c r="CG42" s="135"/>
      <c r="CH42" s="136"/>
      <c r="CI42" s="136"/>
      <c r="CJ42" s="138"/>
      <c r="CK42" s="136"/>
      <c r="CL42" s="142"/>
      <c r="CM42" s="135"/>
      <c r="CN42" s="136"/>
      <c r="CO42" s="137"/>
      <c r="CQ42" s="143"/>
      <c r="CR42" s="149"/>
      <c r="CS42" s="135"/>
      <c r="CT42" s="136"/>
      <c r="CU42" s="137"/>
      <c r="CW42" s="137"/>
      <c r="CX42" s="142"/>
      <c r="CY42" s="126"/>
      <c r="DA42" s="140"/>
      <c r="DB42" s="136"/>
      <c r="DC42" s="136"/>
      <c r="DD42" s="139"/>
      <c r="DE42" s="136"/>
      <c r="DF42" s="142"/>
      <c r="DG42" s="135"/>
      <c r="DH42" s="137"/>
      <c r="DI42" s="137"/>
      <c r="DK42" s="143"/>
      <c r="DL42" s="149"/>
      <c r="DM42" s="140"/>
      <c r="DN42" s="136"/>
      <c r="DO42" s="136"/>
      <c r="DP42" s="139"/>
      <c r="DQ42" s="136"/>
      <c r="DR42" s="142"/>
      <c r="DS42" s="126"/>
      <c r="DU42" s="140"/>
      <c r="DV42" s="136"/>
      <c r="DW42" s="137"/>
      <c r="DX42" s="138"/>
      <c r="DY42" s="136"/>
      <c r="DZ42" s="145"/>
      <c r="EA42" s="140"/>
      <c r="EB42" s="137"/>
      <c r="EC42" s="137"/>
      <c r="EE42" s="143"/>
      <c r="EF42" s="145"/>
      <c r="EG42" s="140"/>
      <c r="EH42" s="136"/>
      <c r="EI42" s="137"/>
      <c r="EK42" s="136"/>
      <c r="EL42" s="145"/>
      <c r="EM42" s="126" t="str">
        <f t="shared" si="3"/>
        <v>New Renaissance Party</v>
      </c>
      <c r="EO42" s="140"/>
      <c r="EP42" s="136"/>
      <c r="EQ42" s="136"/>
      <c r="ER42" s="138"/>
      <c r="ES42" s="136"/>
      <c r="ET42" s="136"/>
      <c r="EU42" s="140"/>
      <c r="EV42" s="137"/>
      <c r="EW42" s="137"/>
      <c r="EY42" s="259"/>
      <c r="EZ42" s="136"/>
      <c r="FA42" s="140"/>
      <c r="FB42" s="137"/>
      <c r="FC42" s="137"/>
      <c r="FE42" s="137"/>
      <c r="FF42" s="137"/>
      <c r="FG42" s="126"/>
      <c r="FI42" s="140">
        <v>580653</v>
      </c>
      <c r="FJ42" s="136">
        <f t="shared" si="20"/>
        <v>1.0367353993182738E-2</v>
      </c>
      <c r="FK42" s="136">
        <f t="shared" si="21"/>
        <v>1.0367353993182738E-2</v>
      </c>
      <c r="FL42" s="138">
        <v>0</v>
      </c>
      <c r="FM42" s="136">
        <f t="shared" si="22"/>
        <v>0</v>
      </c>
      <c r="FN42" s="136">
        <f t="shared" si="23"/>
        <v>0</v>
      </c>
      <c r="FO42" s="140">
        <v>60431</v>
      </c>
      <c r="FP42" s="137">
        <f t="shared" si="24"/>
        <v>1.0685276291864862E-3</v>
      </c>
      <c r="FQ42" s="433">
        <f t="shared" si="25"/>
        <v>1.0685276291864862E-3</v>
      </c>
      <c r="FR42" s="134">
        <v>0</v>
      </c>
      <c r="FS42" s="134">
        <f t="shared" si="26"/>
        <v>0</v>
      </c>
      <c r="FT42" s="136">
        <f t="shared" si="27"/>
        <v>0</v>
      </c>
      <c r="FU42" s="140">
        <v>580653</v>
      </c>
      <c r="FV42" s="137">
        <f t="shared" si="28"/>
        <v>1.0367353993182738E-2</v>
      </c>
      <c r="FW42" s="137">
        <f t="shared" si="29"/>
        <v>1.0367353993182738E-2</v>
      </c>
      <c r="FX42" s="134">
        <v>0</v>
      </c>
      <c r="FY42" s="137">
        <f t="shared" si="30"/>
        <v>0</v>
      </c>
      <c r="FZ42" s="137">
        <f t="shared" si="31"/>
        <v>0</v>
      </c>
      <c r="GA42" s="156"/>
      <c r="GB42" s="150"/>
      <c r="GC42" s="150"/>
      <c r="GD42" s="151"/>
      <c r="GE42" s="140"/>
      <c r="GF42" s="140"/>
      <c r="GG42" s="136"/>
      <c r="GH42" s="140"/>
      <c r="GI42" s="153"/>
      <c r="GJ42" s="138"/>
      <c r="GK42" s="138"/>
      <c r="GL42" s="138"/>
      <c r="GM42" s="138"/>
      <c r="GN42" s="154"/>
      <c r="GO42" s="138"/>
      <c r="GP42" s="138"/>
      <c r="GQ42" s="138"/>
      <c r="GR42" s="138"/>
      <c r="GS42" s="138"/>
      <c r="GT42" s="138"/>
      <c r="GU42" s="156"/>
      <c r="GV42" s="150"/>
      <c r="GW42" s="150"/>
      <c r="GX42" s="151"/>
      <c r="GY42" s="140"/>
      <c r="GZ42" s="140"/>
      <c r="HA42" s="136"/>
      <c r="HB42" s="140"/>
      <c r="HC42" s="153"/>
      <c r="HD42" s="138"/>
      <c r="HE42" s="138"/>
      <c r="HF42" s="138"/>
      <c r="HG42" s="138"/>
      <c r="HH42" s="154"/>
      <c r="HI42" s="138"/>
      <c r="HJ42" s="138"/>
      <c r="HK42" s="138"/>
      <c r="HL42" s="138"/>
      <c r="HM42" s="138"/>
      <c r="HN42" s="138"/>
      <c r="HO42" s="156"/>
      <c r="HP42" s="150"/>
      <c r="HQ42" s="150"/>
      <c r="HR42" s="151"/>
      <c r="HS42" s="140"/>
      <c r="HT42" s="140"/>
      <c r="HU42" s="136"/>
      <c r="HV42" s="140"/>
      <c r="HW42" s="153"/>
      <c r="HX42" s="138"/>
      <c r="HY42" s="138"/>
      <c r="HZ42" s="138"/>
      <c r="IA42" s="138"/>
      <c r="IB42" s="154"/>
      <c r="IC42" s="138"/>
      <c r="ID42" s="138"/>
      <c r="IE42" s="138"/>
      <c r="IF42" s="138"/>
      <c r="IG42" s="138"/>
      <c r="IH42" s="138"/>
      <c r="II42" s="156"/>
      <c r="IJ42" s="150"/>
      <c r="IK42" s="150"/>
      <c r="IL42" s="151"/>
      <c r="IM42" s="140"/>
      <c r="IN42" s="140"/>
      <c r="IO42" s="136"/>
      <c r="IP42" s="140"/>
      <c r="IQ42" s="153"/>
      <c r="IR42" s="138"/>
      <c r="IS42" s="138"/>
      <c r="IT42" s="138"/>
      <c r="IU42" s="138"/>
      <c r="IV42" s="154"/>
      <c r="IW42" s="138"/>
      <c r="IX42" s="138"/>
      <c r="IY42" s="138"/>
      <c r="IZ42" s="138"/>
      <c r="JA42" s="138"/>
      <c r="JB42" s="138"/>
    </row>
    <row r="43" spans="1:262" s="134" customFormat="1" ht="13.5" customHeight="1">
      <c r="A43" s="133" t="s">
        <v>1387</v>
      </c>
      <c r="B43" s="14" t="s">
        <v>1921</v>
      </c>
      <c r="E43" s="135"/>
      <c r="F43" s="136"/>
      <c r="G43" s="137"/>
      <c r="H43" s="138"/>
      <c r="I43" s="136"/>
      <c r="J43" s="137"/>
      <c r="K43" s="135"/>
      <c r="L43" s="137"/>
      <c r="M43" s="137"/>
      <c r="P43" s="139"/>
      <c r="Q43" s="140"/>
      <c r="R43" s="137"/>
      <c r="S43" s="137"/>
      <c r="U43" s="137"/>
      <c r="V43" s="137"/>
      <c r="W43" s="126"/>
      <c r="Y43" s="135"/>
      <c r="Z43" s="136"/>
      <c r="AA43" s="136"/>
      <c r="AB43" s="138"/>
      <c r="AC43" s="136"/>
      <c r="AD43" s="136"/>
      <c r="AE43" s="135"/>
      <c r="AF43" s="137"/>
      <c r="AG43" s="137"/>
      <c r="AH43" s="139"/>
      <c r="AJ43" s="141"/>
      <c r="AK43" s="135"/>
      <c r="AL43" s="136"/>
      <c r="AM43" s="137"/>
      <c r="AN43" s="139"/>
      <c r="AO43" s="137"/>
      <c r="AP43" s="137"/>
      <c r="AQ43" s="126"/>
      <c r="AS43" s="135"/>
      <c r="AT43" s="136"/>
      <c r="AU43" s="136"/>
      <c r="AW43" s="136"/>
      <c r="AX43" s="136"/>
      <c r="AY43" s="135"/>
      <c r="AZ43" s="137"/>
      <c r="BA43" s="137"/>
      <c r="BB43" s="139"/>
      <c r="BD43" s="141"/>
      <c r="BE43" s="135"/>
      <c r="BF43" s="136"/>
      <c r="BG43" s="137"/>
      <c r="BH43" s="138"/>
      <c r="BI43" s="137"/>
      <c r="BJ43" s="137"/>
      <c r="BK43" s="126"/>
      <c r="BM43" s="135"/>
      <c r="BN43" s="137"/>
      <c r="BO43" s="136"/>
      <c r="BP43" s="138"/>
      <c r="BQ43" s="136"/>
      <c r="BR43" s="136"/>
      <c r="BS43" s="135"/>
      <c r="BT43" s="137"/>
      <c r="BU43" s="137"/>
      <c r="BV43" s="139"/>
      <c r="BX43" s="141"/>
      <c r="BY43" s="135"/>
      <c r="BZ43" s="137"/>
      <c r="CA43" s="137"/>
      <c r="CB43" s="139"/>
      <c r="CC43" s="137"/>
      <c r="CD43" s="137"/>
      <c r="CE43" s="140"/>
      <c r="CG43" s="135"/>
      <c r="CH43" s="136"/>
      <c r="CI43" s="136"/>
      <c r="CJ43" s="138"/>
      <c r="CK43" s="136"/>
      <c r="CL43" s="142"/>
      <c r="CM43" s="135"/>
      <c r="CN43" s="136"/>
      <c r="CO43" s="137"/>
      <c r="CQ43" s="143"/>
      <c r="CR43" s="149"/>
      <c r="CS43" s="135"/>
      <c r="CT43" s="136"/>
      <c r="CU43" s="137"/>
      <c r="CW43" s="137"/>
      <c r="CX43" s="142"/>
      <c r="CY43" s="126"/>
      <c r="DA43" s="140"/>
      <c r="DB43" s="136"/>
      <c r="DC43" s="136"/>
      <c r="DD43" s="139"/>
      <c r="DE43" s="136"/>
      <c r="DF43" s="142"/>
      <c r="DG43" s="135"/>
      <c r="DH43" s="137"/>
      <c r="DI43" s="137"/>
      <c r="DK43" s="143"/>
      <c r="DL43" s="149"/>
      <c r="DM43" s="140"/>
      <c r="DN43" s="136"/>
      <c r="DO43" s="136"/>
      <c r="DP43" s="139"/>
      <c r="DQ43" s="136"/>
      <c r="DR43" s="142"/>
      <c r="DS43" s="126"/>
      <c r="DU43" s="140"/>
      <c r="DV43" s="136"/>
      <c r="DW43" s="137"/>
      <c r="DX43" s="138"/>
      <c r="DY43" s="136"/>
      <c r="DZ43" s="145"/>
      <c r="EA43" s="140"/>
      <c r="EB43" s="137"/>
      <c r="EC43" s="137"/>
      <c r="EE43" s="143"/>
      <c r="EF43" s="145"/>
      <c r="EG43" s="140"/>
      <c r="EH43" s="136"/>
      <c r="EI43" s="137"/>
      <c r="EK43" s="136"/>
      <c r="EL43" s="145"/>
      <c r="EM43" s="126" t="str">
        <f t="shared" si="3"/>
        <v>Voice of the People (VP)</v>
      </c>
      <c r="EO43" s="140"/>
      <c r="EP43" s="136"/>
      <c r="EQ43" s="136"/>
      <c r="ER43" s="138"/>
      <c r="ES43" s="136"/>
      <c r="ET43" s="136"/>
      <c r="EU43" s="140"/>
      <c r="EV43" s="137"/>
      <c r="EW43" s="137"/>
      <c r="EY43" s="259"/>
      <c r="EZ43" s="136"/>
      <c r="FA43" s="140"/>
      <c r="FB43" s="137"/>
      <c r="FC43" s="137"/>
      <c r="FE43" s="137"/>
      <c r="FF43" s="137"/>
      <c r="FG43" s="126"/>
      <c r="FI43" s="140">
        <v>466706</v>
      </c>
      <c r="FJ43" s="136">
        <f t="shared" si="20"/>
        <v>8.3328706004142643E-3</v>
      </c>
      <c r="FK43" s="136">
        <f t="shared" si="21"/>
        <v>8.3328706004142643E-3</v>
      </c>
      <c r="FL43" s="138">
        <v>0</v>
      </c>
      <c r="FM43" s="136">
        <f t="shared" si="22"/>
        <v>0</v>
      </c>
      <c r="FN43" s="136">
        <f t="shared" si="23"/>
        <v>0</v>
      </c>
      <c r="FO43" s="140">
        <v>82357</v>
      </c>
      <c r="FP43" s="137">
        <f t="shared" si="24"/>
        <v>1.4562183309379533E-3</v>
      </c>
      <c r="FQ43" s="433">
        <f t="shared" si="25"/>
        <v>1.4562183309379533E-3</v>
      </c>
      <c r="FR43" s="134">
        <v>0</v>
      </c>
      <c r="FS43" s="134">
        <f t="shared" si="26"/>
        <v>0</v>
      </c>
      <c r="FT43" s="136">
        <f t="shared" si="27"/>
        <v>0</v>
      </c>
      <c r="FU43" s="140">
        <v>466706</v>
      </c>
      <c r="FV43" s="137">
        <f t="shared" si="28"/>
        <v>8.3328706004142643E-3</v>
      </c>
      <c r="FW43" s="137">
        <f t="shared" si="29"/>
        <v>8.3328706004142643E-3</v>
      </c>
      <c r="FX43" s="134">
        <v>0</v>
      </c>
      <c r="FY43" s="137">
        <f t="shared" si="30"/>
        <v>0</v>
      </c>
      <c r="FZ43" s="137">
        <f t="shared" si="31"/>
        <v>0</v>
      </c>
      <c r="GA43" s="156"/>
      <c r="GB43" s="150"/>
      <c r="GC43" s="150"/>
      <c r="GD43" s="151"/>
      <c r="GE43" s="140"/>
      <c r="GF43" s="140"/>
      <c r="GG43" s="136"/>
      <c r="GH43" s="140"/>
      <c r="GI43" s="153"/>
      <c r="GJ43" s="138"/>
      <c r="GK43" s="138"/>
      <c r="GL43" s="138"/>
      <c r="GM43" s="138"/>
      <c r="GN43" s="154"/>
      <c r="GO43" s="138"/>
      <c r="GP43" s="138"/>
      <c r="GQ43" s="138"/>
      <c r="GR43" s="138"/>
      <c r="GS43" s="138"/>
      <c r="GT43" s="138"/>
      <c r="GU43" s="156"/>
      <c r="GV43" s="150"/>
      <c r="GW43" s="150"/>
      <c r="GX43" s="151"/>
      <c r="GY43" s="140"/>
      <c r="GZ43" s="140"/>
      <c r="HA43" s="136"/>
      <c r="HB43" s="140"/>
      <c r="HC43" s="153"/>
      <c r="HD43" s="138"/>
      <c r="HE43" s="138"/>
      <c r="HF43" s="138"/>
      <c r="HG43" s="138"/>
      <c r="HH43" s="154"/>
      <c r="HI43" s="138"/>
      <c r="HJ43" s="138"/>
      <c r="HK43" s="138"/>
      <c r="HL43" s="138"/>
      <c r="HM43" s="138"/>
      <c r="HN43" s="138"/>
      <c r="HO43" s="156"/>
      <c r="HP43" s="150"/>
      <c r="HQ43" s="150"/>
      <c r="HR43" s="151"/>
      <c r="HS43" s="140"/>
      <c r="HT43" s="140"/>
      <c r="HU43" s="136"/>
      <c r="HV43" s="140"/>
      <c r="HW43" s="153"/>
      <c r="HX43" s="138"/>
      <c r="HY43" s="138"/>
      <c r="HZ43" s="138"/>
      <c r="IA43" s="138"/>
      <c r="IB43" s="154"/>
      <c r="IC43" s="138"/>
      <c r="ID43" s="138"/>
      <c r="IE43" s="138"/>
      <c r="IF43" s="138"/>
      <c r="IG43" s="138"/>
      <c r="IH43" s="138"/>
      <c r="II43" s="156"/>
      <c r="IJ43" s="150"/>
      <c r="IK43" s="150"/>
      <c r="IL43" s="151"/>
      <c r="IM43" s="140"/>
      <c r="IN43" s="140"/>
      <c r="IO43" s="136"/>
      <c r="IP43" s="140"/>
      <c r="IQ43" s="153"/>
      <c r="IR43" s="138"/>
      <c r="IS43" s="138"/>
      <c r="IT43" s="138"/>
      <c r="IU43" s="138"/>
      <c r="IV43" s="154"/>
      <c r="IW43" s="138"/>
      <c r="IX43" s="138"/>
      <c r="IY43" s="138"/>
      <c r="IZ43" s="138"/>
      <c r="JA43" s="138"/>
      <c r="JB43" s="138"/>
    </row>
    <row r="44" spans="1:262" s="134" customFormat="1" ht="13.5" customHeight="1">
      <c r="A44" s="133" t="s">
        <v>1933</v>
      </c>
      <c r="B44" s="14" t="s">
        <v>2049</v>
      </c>
      <c r="E44" s="135"/>
      <c r="F44" s="136"/>
      <c r="G44" s="137"/>
      <c r="H44" s="138"/>
      <c r="I44" s="136"/>
      <c r="J44" s="137"/>
      <c r="K44" s="135"/>
      <c r="L44" s="137"/>
      <c r="M44" s="137"/>
      <c r="P44" s="139"/>
      <c r="Q44" s="140"/>
      <c r="R44" s="137"/>
      <c r="S44" s="137"/>
      <c r="U44" s="137"/>
      <c r="V44" s="137"/>
      <c r="W44" s="126"/>
      <c r="Y44" s="135"/>
      <c r="Z44" s="136"/>
      <c r="AA44" s="136"/>
      <c r="AB44" s="138"/>
      <c r="AC44" s="136"/>
      <c r="AD44" s="136"/>
      <c r="AE44" s="135"/>
      <c r="AF44" s="137"/>
      <c r="AG44" s="137"/>
      <c r="AH44" s="139"/>
      <c r="AJ44" s="141"/>
      <c r="AK44" s="135"/>
      <c r="AL44" s="136"/>
      <c r="AM44" s="137"/>
      <c r="AN44" s="139"/>
      <c r="AO44" s="137"/>
      <c r="AP44" s="137"/>
      <c r="AQ44" s="126"/>
      <c r="AS44" s="135"/>
      <c r="AT44" s="136"/>
      <c r="AU44" s="136"/>
      <c r="AW44" s="136"/>
      <c r="AX44" s="136"/>
      <c r="AY44" s="135"/>
      <c r="AZ44" s="137"/>
      <c r="BA44" s="137"/>
      <c r="BB44" s="139"/>
      <c r="BD44" s="141"/>
      <c r="BE44" s="135"/>
      <c r="BF44" s="136"/>
      <c r="BG44" s="137"/>
      <c r="BH44" s="138"/>
      <c r="BI44" s="137"/>
      <c r="BJ44" s="137"/>
      <c r="BK44" s="126"/>
      <c r="BM44" s="135"/>
      <c r="BN44" s="137"/>
      <c r="BO44" s="136"/>
      <c r="BP44" s="138"/>
      <c r="BQ44" s="136"/>
      <c r="BR44" s="136"/>
      <c r="BS44" s="135"/>
      <c r="BT44" s="137"/>
      <c r="BU44" s="137"/>
      <c r="BV44" s="139"/>
      <c r="BX44" s="141"/>
      <c r="BY44" s="135"/>
      <c r="BZ44" s="137"/>
      <c r="CA44" s="137"/>
      <c r="CB44" s="139"/>
      <c r="CC44" s="137"/>
      <c r="CD44" s="137"/>
      <c r="CE44" s="140"/>
      <c r="CG44" s="135"/>
      <c r="CH44" s="136"/>
      <c r="CI44" s="136"/>
      <c r="CJ44" s="138"/>
      <c r="CK44" s="136"/>
      <c r="CL44" s="142"/>
      <c r="CM44" s="135"/>
      <c r="CN44" s="136"/>
      <c r="CO44" s="137"/>
      <c r="CQ44" s="143"/>
      <c r="CR44" s="149"/>
      <c r="CS44" s="135"/>
      <c r="CT44" s="136"/>
      <c r="CU44" s="137"/>
      <c r="CW44" s="137"/>
      <c r="CX44" s="142"/>
      <c r="CY44" s="126"/>
      <c r="DA44" s="140"/>
      <c r="DB44" s="136"/>
      <c r="DC44" s="136"/>
      <c r="DD44" s="139"/>
      <c r="DE44" s="136"/>
      <c r="DF44" s="142"/>
      <c r="DG44" s="135"/>
      <c r="DH44" s="137"/>
      <c r="DI44" s="137"/>
      <c r="DK44" s="143"/>
      <c r="DL44" s="149"/>
      <c r="DM44" s="140"/>
      <c r="DN44" s="136"/>
      <c r="DO44" s="136"/>
      <c r="DP44" s="139"/>
      <c r="DQ44" s="136"/>
      <c r="DR44" s="142"/>
      <c r="DS44" s="126"/>
      <c r="DU44" s="140"/>
      <c r="DV44" s="136"/>
      <c r="DW44" s="137"/>
      <c r="DX44" s="138"/>
      <c r="DY44" s="136"/>
      <c r="DZ44" s="145"/>
      <c r="EA44" s="140"/>
      <c r="EB44" s="137"/>
      <c r="EC44" s="137"/>
      <c r="EE44" s="143"/>
      <c r="EF44" s="145"/>
      <c r="EG44" s="140"/>
      <c r="EH44" s="136"/>
      <c r="EI44" s="137"/>
      <c r="EK44" s="136"/>
      <c r="EL44" s="145"/>
      <c r="EM44" s="126" t="str">
        <f t="shared" si="3"/>
        <v>Constitutional Democratic Party</v>
      </c>
      <c r="EO44" s="140"/>
      <c r="EP44" s="136"/>
      <c r="EQ44" s="136"/>
      <c r="ER44" s="138"/>
      <c r="ES44" s="136"/>
      <c r="ET44" s="136"/>
      <c r="EU44" s="140"/>
      <c r="EV44" s="137"/>
      <c r="EW44" s="137"/>
      <c r="EY44" s="259"/>
      <c r="EZ44" s="136"/>
      <c r="FA44" s="140"/>
      <c r="FB44" s="137"/>
      <c r="FC44" s="137"/>
      <c r="FE44" s="137"/>
      <c r="FF44" s="137"/>
      <c r="FG44" s="126"/>
      <c r="FI44" s="140"/>
      <c r="FJ44" s="136"/>
      <c r="FK44" s="136"/>
      <c r="FL44" s="138"/>
      <c r="FM44" s="136"/>
      <c r="FN44" s="136"/>
      <c r="FO44" s="140"/>
      <c r="FP44" s="137"/>
      <c r="FQ44" s="433"/>
      <c r="FT44" s="136"/>
      <c r="FU44" s="140"/>
      <c r="FV44" s="137"/>
      <c r="FW44" s="137"/>
      <c r="FY44" s="137"/>
      <c r="FZ44" s="137"/>
      <c r="GA44" s="156"/>
      <c r="GB44" s="150"/>
      <c r="GC44" s="438">
        <v>7917721</v>
      </c>
      <c r="GD44" s="220">
        <f>GC44/GA7</f>
        <v>0.15812560592320488</v>
      </c>
      <c r="GE44" s="220">
        <f t="shared" ref="GE44:GE49" si="32">GD44-FJ44</f>
        <v>0.15812560592320488</v>
      </c>
      <c r="GF44" s="216">
        <v>17</v>
      </c>
      <c r="GG44" s="220">
        <f>GF44/GA3</f>
        <v>0.13709677419354838</v>
      </c>
      <c r="GH44" s="220">
        <f t="shared" ref="GH44:GH49" si="33">GG44-FM44</f>
        <v>0.13709677419354838</v>
      </c>
      <c r="GI44" s="438">
        <v>7951030</v>
      </c>
      <c r="GJ44" s="220">
        <f>GI44/GI7</f>
        <v>0.15787201478618429</v>
      </c>
      <c r="GK44" s="220">
        <f t="shared" ref="GK44:GK49" si="34">GJ44-FP44</f>
        <v>0.15787201478618429</v>
      </c>
      <c r="GL44" s="216">
        <v>9</v>
      </c>
      <c r="GM44" s="220">
        <f>GL44/GI3</f>
        <v>0.12162162162162163</v>
      </c>
      <c r="GN44" s="436">
        <f t="shared" ref="GN44:GN49" si="35">GM44-FS44</f>
        <v>0.12162162162162163</v>
      </c>
      <c r="GO44" s="438">
        <v>7917721</v>
      </c>
      <c r="GP44" s="220">
        <f>GO44/GO7</f>
        <v>0.15812560592320488</v>
      </c>
      <c r="GQ44" s="220">
        <f t="shared" ref="GQ44:GQ49" si="36">GP44-FV44</f>
        <v>0.15812560592320488</v>
      </c>
      <c r="GR44" s="216">
        <v>8</v>
      </c>
      <c r="GS44" s="220">
        <f>GR44/GO3</f>
        <v>0.16</v>
      </c>
      <c r="GT44" s="220">
        <f t="shared" ref="GT44:GT49" si="37">GS44-FY44</f>
        <v>0.16</v>
      </c>
      <c r="GU44" s="156"/>
      <c r="GV44" s="150"/>
      <c r="GW44" s="150"/>
      <c r="GX44" s="151"/>
      <c r="GY44" s="140"/>
      <c r="GZ44" s="140"/>
      <c r="HA44" s="136"/>
      <c r="HB44" s="140"/>
      <c r="HC44" s="153"/>
      <c r="HD44" s="138"/>
      <c r="HE44" s="138"/>
      <c r="HF44" s="138"/>
      <c r="HG44" s="138"/>
      <c r="HH44" s="154"/>
      <c r="HI44" s="138"/>
      <c r="HJ44" s="138"/>
      <c r="HK44" s="138"/>
      <c r="HL44" s="138"/>
      <c r="HM44" s="138"/>
      <c r="HN44" s="138"/>
      <c r="HO44" s="156"/>
      <c r="HP44" s="150"/>
      <c r="HQ44" s="150"/>
      <c r="HR44" s="151"/>
      <c r="HS44" s="140"/>
      <c r="HT44" s="140"/>
      <c r="HU44" s="136"/>
      <c r="HV44" s="140"/>
      <c r="HW44" s="153"/>
      <c r="HX44" s="138"/>
      <c r="HY44" s="138"/>
      <c r="HZ44" s="138"/>
      <c r="IA44" s="138"/>
      <c r="IB44" s="154"/>
      <c r="IC44" s="138"/>
      <c r="ID44" s="138"/>
      <c r="IE44" s="138"/>
      <c r="IF44" s="138"/>
      <c r="IG44" s="138"/>
      <c r="IH44" s="138"/>
      <c r="II44" s="156"/>
      <c r="IJ44" s="150"/>
      <c r="IK44" s="150"/>
      <c r="IL44" s="151"/>
      <c r="IM44" s="140"/>
      <c r="IN44" s="140"/>
      <c r="IO44" s="136"/>
      <c r="IP44" s="140"/>
      <c r="IQ44" s="153"/>
      <c r="IR44" s="138"/>
      <c r="IS44" s="138"/>
      <c r="IT44" s="138"/>
      <c r="IU44" s="138"/>
      <c r="IV44" s="154"/>
      <c r="IW44" s="138"/>
      <c r="IX44" s="138"/>
      <c r="IY44" s="138"/>
      <c r="IZ44" s="138"/>
      <c r="JA44" s="138"/>
      <c r="JB44" s="138"/>
    </row>
    <row r="45" spans="1:262" s="134" customFormat="1" ht="13.5" customHeight="1">
      <c r="A45" s="133" t="s">
        <v>2051</v>
      </c>
      <c r="B45" s="14" t="s">
        <v>2053</v>
      </c>
      <c r="E45" s="135"/>
      <c r="F45" s="136"/>
      <c r="G45" s="137"/>
      <c r="H45" s="138"/>
      <c r="I45" s="136"/>
      <c r="J45" s="137"/>
      <c r="K45" s="135"/>
      <c r="L45" s="137"/>
      <c r="M45" s="137"/>
      <c r="P45" s="139"/>
      <c r="Q45" s="140"/>
      <c r="R45" s="137"/>
      <c r="S45" s="137"/>
      <c r="U45" s="137"/>
      <c r="V45" s="137"/>
      <c r="W45" s="126"/>
      <c r="Y45" s="135"/>
      <c r="Z45" s="136"/>
      <c r="AA45" s="136"/>
      <c r="AB45" s="138"/>
      <c r="AC45" s="136"/>
      <c r="AD45" s="136"/>
      <c r="AE45" s="135"/>
      <c r="AF45" s="137"/>
      <c r="AG45" s="137"/>
      <c r="AH45" s="139"/>
      <c r="AJ45" s="141"/>
      <c r="AK45" s="135"/>
      <c r="AL45" s="136"/>
      <c r="AM45" s="137"/>
      <c r="AN45" s="139"/>
      <c r="AO45" s="137"/>
      <c r="AP45" s="137"/>
      <c r="AQ45" s="126"/>
      <c r="AS45" s="135"/>
      <c r="AT45" s="136"/>
      <c r="AU45" s="136"/>
      <c r="AW45" s="136"/>
      <c r="AX45" s="136"/>
      <c r="AY45" s="135"/>
      <c r="AZ45" s="137"/>
      <c r="BA45" s="137"/>
      <c r="BB45" s="139"/>
      <c r="BD45" s="141"/>
      <c r="BE45" s="135"/>
      <c r="BF45" s="136"/>
      <c r="BG45" s="137"/>
      <c r="BH45" s="138"/>
      <c r="BI45" s="137"/>
      <c r="BJ45" s="137"/>
      <c r="BK45" s="126"/>
      <c r="BM45" s="135"/>
      <c r="BN45" s="137"/>
      <c r="BO45" s="136"/>
      <c r="BP45" s="138"/>
      <c r="BQ45" s="136"/>
      <c r="BR45" s="136"/>
      <c r="BS45" s="135"/>
      <c r="BT45" s="137"/>
      <c r="BU45" s="137"/>
      <c r="BV45" s="139"/>
      <c r="BX45" s="141"/>
      <c r="BY45" s="135"/>
      <c r="BZ45" s="137"/>
      <c r="CA45" s="137"/>
      <c r="CB45" s="139"/>
      <c r="CC45" s="137"/>
      <c r="CD45" s="137"/>
      <c r="CE45" s="140"/>
      <c r="CG45" s="135"/>
      <c r="CH45" s="136"/>
      <c r="CI45" s="136"/>
      <c r="CJ45" s="138"/>
      <c r="CK45" s="136"/>
      <c r="CL45" s="142"/>
      <c r="CM45" s="135"/>
      <c r="CN45" s="136"/>
      <c r="CO45" s="137"/>
      <c r="CQ45" s="143"/>
      <c r="CR45" s="149"/>
      <c r="CS45" s="135"/>
      <c r="CT45" s="136"/>
      <c r="CU45" s="137"/>
      <c r="CW45" s="137"/>
      <c r="CX45" s="142"/>
      <c r="CY45" s="126"/>
      <c r="DA45" s="140"/>
      <c r="DB45" s="136"/>
      <c r="DC45" s="136"/>
      <c r="DD45" s="139"/>
      <c r="DE45" s="136"/>
      <c r="DF45" s="142"/>
      <c r="DG45" s="135"/>
      <c r="DH45" s="137"/>
      <c r="DI45" s="137"/>
      <c r="DK45" s="143"/>
      <c r="DL45" s="149"/>
      <c r="DM45" s="140"/>
      <c r="DN45" s="136"/>
      <c r="DO45" s="136"/>
      <c r="DP45" s="139"/>
      <c r="DQ45" s="136"/>
      <c r="DR45" s="142"/>
      <c r="DS45" s="126"/>
      <c r="DU45" s="140"/>
      <c r="DV45" s="136"/>
      <c r="DW45" s="137"/>
      <c r="DX45" s="138"/>
      <c r="DY45" s="136"/>
      <c r="DZ45" s="145"/>
      <c r="EA45" s="140"/>
      <c r="EB45" s="137"/>
      <c r="EC45" s="137"/>
      <c r="EE45" s="143"/>
      <c r="EF45" s="145"/>
      <c r="EG45" s="140"/>
      <c r="EH45" s="136"/>
      <c r="EI45" s="137"/>
      <c r="EK45" s="136"/>
      <c r="EL45" s="145"/>
      <c r="EM45" s="126" t="str">
        <f t="shared" si="3"/>
        <v>Democratic People's Party</v>
      </c>
      <c r="EO45" s="140"/>
      <c r="EP45" s="136"/>
      <c r="EQ45" s="136"/>
      <c r="ER45" s="138"/>
      <c r="ES45" s="136"/>
      <c r="ET45" s="136"/>
      <c r="EU45" s="140"/>
      <c r="EV45" s="137"/>
      <c r="EW45" s="137"/>
      <c r="EY45" s="259"/>
      <c r="EZ45" s="136"/>
      <c r="FA45" s="140"/>
      <c r="FB45" s="137"/>
      <c r="FC45" s="137"/>
      <c r="FE45" s="137"/>
      <c r="FF45" s="137"/>
      <c r="FG45" s="126"/>
      <c r="FI45" s="140"/>
      <c r="FJ45" s="136"/>
      <c r="FK45" s="136"/>
      <c r="FL45" s="138"/>
      <c r="FM45" s="136"/>
      <c r="FN45" s="136"/>
      <c r="FO45" s="140"/>
      <c r="FP45" s="137"/>
      <c r="FQ45" s="433"/>
      <c r="FT45" s="136"/>
      <c r="FU45" s="140"/>
      <c r="FV45" s="137"/>
      <c r="FW45" s="137"/>
      <c r="FY45" s="137"/>
      <c r="FZ45" s="137"/>
      <c r="GA45" s="156"/>
      <c r="GB45" s="150"/>
      <c r="GC45" s="438">
        <v>3481078</v>
      </c>
      <c r="GD45" s="220">
        <f>GC45/GA7</f>
        <v>6.9520960389478012E-2</v>
      </c>
      <c r="GE45" s="220">
        <f t="shared" si="32"/>
        <v>6.9520960389478012E-2</v>
      </c>
      <c r="GF45" s="216">
        <v>6</v>
      </c>
      <c r="GG45" s="220">
        <f>GF45/GA3</f>
        <v>4.8387096774193547E-2</v>
      </c>
      <c r="GH45" s="220">
        <f t="shared" si="33"/>
        <v>4.8387096774193547E-2</v>
      </c>
      <c r="GI45" s="438">
        <v>3256859</v>
      </c>
      <c r="GJ45" s="220">
        <f>GI45/GI7</f>
        <v>6.46667025787247E-2</v>
      </c>
      <c r="GK45" s="220">
        <f t="shared" si="34"/>
        <v>6.46667025787247E-2</v>
      </c>
      <c r="GL45" s="216">
        <v>3</v>
      </c>
      <c r="GM45" s="220">
        <f>GL45/GI3</f>
        <v>4.0540540540540543E-2</v>
      </c>
      <c r="GN45" s="436">
        <f t="shared" si="35"/>
        <v>4.0540540540540543E-2</v>
      </c>
      <c r="GO45" s="438">
        <v>3481078</v>
      </c>
      <c r="GP45" s="220">
        <f>GO45/GO7</f>
        <v>6.9520960389478012E-2</v>
      </c>
      <c r="GQ45" s="220">
        <f t="shared" si="36"/>
        <v>6.9520960389478012E-2</v>
      </c>
      <c r="GR45" s="216">
        <v>3</v>
      </c>
      <c r="GS45" s="220">
        <f>GR45/GO3</f>
        <v>0.06</v>
      </c>
      <c r="GT45" s="220">
        <f t="shared" si="37"/>
        <v>0.06</v>
      </c>
      <c r="GU45" s="156"/>
      <c r="GV45" s="150"/>
      <c r="GW45" s="150"/>
      <c r="GX45" s="151"/>
      <c r="GY45" s="140"/>
      <c r="GZ45" s="140"/>
      <c r="HA45" s="136"/>
      <c r="HB45" s="140"/>
      <c r="HC45" s="153"/>
      <c r="HD45" s="138"/>
      <c r="HE45" s="138"/>
      <c r="HF45" s="138"/>
      <c r="HG45" s="138"/>
      <c r="HH45" s="154"/>
      <c r="HI45" s="138"/>
      <c r="HJ45" s="138"/>
      <c r="HK45" s="138"/>
      <c r="HL45" s="138"/>
      <c r="HM45" s="138"/>
      <c r="HN45" s="138"/>
      <c r="HO45" s="156"/>
      <c r="HP45" s="150"/>
      <c r="HQ45" s="150"/>
      <c r="HR45" s="151"/>
      <c r="HS45" s="140"/>
      <c r="HT45" s="140"/>
      <c r="HU45" s="136"/>
      <c r="HV45" s="140"/>
      <c r="HW45" s="153"/>
      <c r="HX45" s="138"/>
      <c r="HY45" s="138"/>
      <c r="HZ45" s="138"/>
      <c r="IA45" s="138"/>
      <c r="IB45" s="154"/>
      <c r="IC45" s="138"/>
      <c r="ID45" s="138"/>
      <c r="IE45" s="138"/>
      <c r="IF45" s="138"/>
      <c r="IG45" s="138"/>
      <c r="IH45" s="138"/>
      <c r="II45" s="156"/>
      <c r="IJ45" s="150"/>
      <c r="IK45" s="150"/>
      <c r="IL45" s="151"/>
      <c r="IM45" s="140"/>
      <c r="IN45" s="140"/>
      <c r="IO45" s="136"/>
      <c r="IP45" s="140"/>
      <c r="IQ45" s="153"/>
      <c r="IR45" s="138"/>
      <c r="IS45" s="138"/>
      <c r="IT45" s="138"/>
      <c r="IU45" s="138"/>
      <c r="IV45" s="154"/>
      <c r="IW45" s="138"/>
      <c r="IX45" s="138"/>
      <c r="IY45" s="138"/>
      <c r="IZ45" s="138"/>
      <c r="JA45" s="138"/>
      <c r="JB45" s="138"/>
    </row>
    <row r="46" spans="1:262" s="134" customFormat="1" ht="13.5" customHeight="1">
      <c r="A46" s="133" t="s">
        <v>1940</v>
      </c>
      <c r="B46" s="14" t="s">
        <v>1938</v>
      </c>
      <c r="E46" s="135"/>
      <c r="F46" s="136"/>
      <c r="G46" s="137"/>
      <c r="H46" s="138"/>
      <c r="I46" s="136"/>
      <c r="J46" s="137"/>
      <c r="K46" s="135"/>
      <c r="L46" s="137"/>
      <c r="M46" s="137"/>
      <c r="P46" s="139"/>
      <c r="Q46" s="140"/>
      <c r="R46" s="137"/>
      <c r="S46" s="137"/>
      <c r="U46" s="137"/>
      <c r="V46" s="137"/>
      <c r="W46" s="126"/>
      <c r="Y46" s="135"/>
      <c r="Z46" s="136"/>
      <c r="AA46" s="136"/>
      <c r="AB46" s="138"/>
      <c r="AC46" s="136"/>
      <c r="AD46" s="136"/>
      <c r="AE46" s="135"/>
      <c r="AF46" s="137"/>
      <c r="AG46" s="137"/>
      <c r="AH46" s="139"/>
      <c r="AJ46" s="141"/>
      <c r="AK46" s="135"/>
      <c r="AL46" s="136"/>
      <c r="AM46" s="137"/>
      <c r="AN46" s="139"/>
      <c r="AO46" s="137"/>
      <c r="AP46" s="137"/>
      <c r="AQ46" s="126"/>
      <c r="AS46" s="135"/>
      <c r="AT46" s="136"/>
      <c r="AU46" s="136"/>
      <c r="AW46" s="136"/>
      <c r="AX46" s="136"/>
      <c r="AY46" s="135"/>
      <c r="AZ46" s="137"/>
      <c r="BA46" s="137"/>
      <c r="BB46" s="139"/>
      <c r="BD46" s="141"/>
      <c r="BE46" s="135"/>
      <c r="BF46" s="136"/>
      <c r="BG46" s="137"/>
      <c r="BH46" s="138"/>
      <c r="BI46" s="137"/>
      <c r="BJ46" s="137"/>
      <c r="BK46" s="126"/>
      <c r="BM46" s="135"/>
      <c r="BN46" s="137"/>
      <c r="BO46" s="136"/>
      <c r="BP46" s="138"/>
      <c r="BQ46" s="136"/>
      <c r="BR46" s="136"/>
      <c r="BS46" s="135"/>
      <c r="BT46" s="137"/>
      <c r="BU46" s="137"/>
      <c r="BV46" s="139"/>
      <c r="BX46" s="141"/>
      <c r="BY46" s="135"/>
      <c r="BZ46" s="137"/>
      <c r="CA46" s="137"/>
      <c r="CB46" s="139"/>
      <c r="CC46" s="137"/>
      <c r="CD46" s="137"/>
      <c r="CE46" s="140"/>
      <c r="CG46" s="135"/>
      <c r="CH46" s="136"/>
      <c r="CI46" s="136"/>
      <c r="CJ46" s="138"/>
      <c r="CK46" s="136"/>
      <c r="CL46" s="142"/>
      <c r="CM46" s="135"/>
      <c r="CN46" s="136"/>
      <c r="CO46" s="137"/>
      <c r="CQ46" s="143"/>
      <c r="CR46" s="149"/>
      <c r="CS46" s="135"/>
      <c r="CT46" s="136"/>
      <c r="CU46" s="137"/>
      <c r="CW46" s="137"/>
      <c r="CX46" s="142"/>
      <c r="CY46" s="126"/>
      <c r="DA46" s="140"/>
      <c r="DB46" s="136"/>
      <c r="DC46" s="136"/>
      <c r="DD46" s="139"/>
      <c r="DE46" s="136"/>
      <c r="DF46" s="142"/>
      <c r="DG46" s="135"/>
      <c r="DH46" s="137"/>
      <c r="DI46" s="137"/>
      <c r="DK46" s="143"/>
      <c r="DL46" s="149"/>
      <c r="DM46" s="140"/>
      <c r="DN46" s="136"/>
      <c r="DO46" s="136"/>
      <c r="DP46" s="139"/>
      <c r="DQ46" s="136"/>
      <c r="DR46" s="142"/>
      <c r="DS46" s="126"/>
      <c r="DU46" s="140"/>
      <c r="DV46" s="136"/>
      <c r="DW46" s="137"/>
      <c r="DX46" s="138"/>
      <c r="DY46" s="136"/>
      <c r="DZ46" s="145"/>
      <c r="EA46" s="140"/>
      <c r="EB46" s="137"/>
      <c r="EC46" s="137"/>
      <c r="EE46" s="143"/>
      <c r="EF46" s="145"/>
      <c r="EG46" s="140"/>
      <c r="EH46" s="136"/>
      <c r="EI46" s="137"/>
      <c r="EK46" s="136"/>
      <c r="EL46" s="145"/>
      <c r="EM46" s="126" t="str">
        <f t="shared" si="3"/>
        <v>Japan Innovation Party</v>
      </c>
      <c r="EO46" s="140"/>
      <c r="EP46" s="136"/>
      <c r="EQ46" s="136"/>
      <c r="ER46" s="138"/>
      <c r="ES46" s="136"/>
      <c r="ET46" s="136"/>
      <c r="EU46" s="140"/>
      <c r="EV46" s="137"/>
      <c r="EW46" s="137"/>
      <c r="EY46" s="259"/>
      <c r="EZ46" s="136"/>
      <c r="FA46" s="140"/>
      <c r="FB46" s="137"/>
      <c r="FC46" s="137"/>
      <c r="FE46" s="137"/>
      <c r="FF46" s="137"/>
      <c r="FG46" s="126"/>
      <c r="FI46" s="140"/>
      <c r="FJ46" s="136"/>
      <c r="FK46" s="136"/>
      <c r="FL46" s="138"/>
      <c r="FM46" s="136"/>
      <c r="FN46" s="136"/>
      <c r="FO46" s="140"/>
      <c r="FP46" s="137"/>
      <c r="FQ46" s="433"/>
      <c r="FT46" s="136"/>
      <c r="FU46" s="140"/>
      <c r="FV46" s="137"/>
      <c r="FW46" s="137"/>
      <c r="FY46" s="137"/>
      <c r="FZ46" s="137"/>
      <c r="GA46" s="156"/>
      <c r="GB46" s="150"/>
      <c r="GC46" s="438">
        <v>3664530</v>
      </c>
      <c r="GD46" s="220">
        <f>GC46/GA7</f>
        <v>7.3184698813429011E-2</v>
      </c>
      <c r="GE46" s="220">
        <f t="shared" si="32"/>
        <v>7.3184698813429011E-2</v>
      </c>
      <c r="GF46" s="216">
        <v>10</v>
      </c>
      <c r="GG46" s="220">
        <f>GF46/GA3</f>
        <v>8.0645161290322578E-2</v>
      </c>
      <c r="GH46" s="220">
        <f t="shared" si="33"/>
        <v>8.0645161290322578E-2</v>
      </c>
      <c r="GI46" s="438">
        <v>3664530</v>
      </c>
      <c r="GJ46" s="220">
        <f>GI46/GI7</f>
        <v>7.2761231481256641E-2</v>
      </c>
      <c r="GK46" s="220">
        <f t="shared" si="34"/>
        <v>7.2761231481256641E-2</v>
      </c>
      <c r="GL46" s="216">
        <v>5</v>
      </c>
      <c r="GM46" s="220">
        <f>GL46/GI3</f>
        <v>6.7567567567567571E-2</v>
      </c>
      <c r="GN46" s="436">
        <f t="shared" si="35"/>
        <v>6.7567567567567571E-2</v>
      </c>
      <c r="GO46" s="438">
        <v>4907844</v>
      </c>
      <c r="GP46" s="220">
        <f>GO46/GO7</f>
        <v>9.8015048304501459E-2</v>
      </c>
      <c r="GQ46" s="220">
        <f t="shared" si="36"/>
        <v>9.8015048304501459E-2</v>
      </c>
      <c r="GR46" s="216">
        <v>5</v>
      </c>
      <c r="GS46" s="220">
        <f>GR46/GO3</f>
        <v>0.1</v>
      </c>
      <c r="GT46" s="220">
        <f t="shared" si="37"/>
        <v>0.1</v>
      </c>
      <c r="GU46" s="156"/>
      <c r="GV46" s="150"/>
      <c r="GW46" s="150"/>
      <c r="GX46" s="151"/>
      <c r="GY46" s="140"/>
      <c r="GZ46" s="140"/>
      <c r="HA46" s="136"/>
      <c r="HB46" s="140"/>
      <c r="HC46" s="153"/>
      <c r="HD46" s="138"/>
      <c r="HE46" s="138"/>
      <c r="HF46" s="138"/>
      <c r="HG46" s="138"/>
      <c r="HH46" s="154"/>
      <c r="HI46" s="138"/>
      <c r="HJ46" s="138"/>
      <c r="HK46" s="138"/>
      <c r="HL46" s="138"/>
      <c r="HM46" s="138"/>
      <c r="HN46" s="138"/>
      <c r="HO46" s="156"/>
      <c r="HP46" s="150"/>
      <c r="HQ46" s="150"/>
      <c r="HR46" s="151"/>
      <c r="HS46" s="140"/>
      <c r="HT46" s="140"/>
      <c r="HU46" s="136"/>
      <c r="HV46" s="140"/>
      <c r="HW46" s="153"/>
      <c r="HX46" s="138"/>
      <c r="HY46" s="138"/>
      <c r="HZ46" s="138"/>
      <c r="IA46" s="138"/>
      <c r="IB46" s="154"/>
      <c r="IC46" s="138"/>
      <c r="ID46" s="138"/>
      <c r="IE46" s="138"/>
      <c r="IF46" s="138"/>
      <c r="IG46" s="138"/>
      <c r="IH46" s="138"/>
      <c r="II46" s="156"/>
      <c r="IJ46" s="150"/>
      <c r="IK46" s="150"/>
      <c r="IL46" s="151"/>
      <c r="IM46" s="140"/>
      <c r="IN46" s="140"/>
      <c r="IO46" s="136"/>
      <c r="IP46" s="140"/>
      <c r="IQ46" s="153"/>
      <c r="IR46" s="138"/>
      <c r="IS46" s="138"/>
      <c r="IT46" s="138"/>
      <c r="IU46" s="138"/>
      <c r="IV46" s="154"/>
      <c r="IW46" s="138"/>
      <c r="IX46" s="138"/>
      <c r="IY46" s="138"/>
      <c r="IZ46" s="138"/>
      <c r="JA46" s="138"/>
      <c r="JB46" s="138"/>
    </row>
    <row r="47" spans="1:262" s="134" customFormat="1" ht="13.5" customHeight="1">
      <c r="A47" s="133" t="s">
        <v>2056</v>
      </c>
      <c r="B47" s="14" t="s">
        <v>2054</v>
      </c>
      <c r="E47" s="135"/>
      <c r="F47" s="136"/>
      <c r="G47" s="137"/>
      <c r="H47" s="138"/>
      <c r="I47" s="136"/>
      <c r="J47" s="137"/>
      <c r="K47" s="135"/>
      <c r="L47" s="137"/>
      <c r="M47" s="137"/>
      <c r="P47" s="139"/>
      <c r="Q47" s="140"/>
      <c r="R47" s="137"/>
      <c r="S47" s="137"/>
      <c r="U47" s="137"/>
      <c r="V47" s="137"/>
      <c r="W47" s="126"/>
      <c r="Y47" s="135"/>
      <c r="Z47" s="136"/>
      <c r="AA47" s="136"/>
      <c r="AB47" s="138"/>
      <c r="AC47" s="136"/>
      <c r="AD47" s="136"/>
      <c r="AE47" s="135"/>
      <c r="AF47" s="137"/>
      <c r="AG47" s="137"/>
      <c r="AH47" s="139"/>
      <c r="AJ47" s="141"/>
      <c r="AK47" s="135"/>
      <c r="AL47" s="136"/>
      <c r="AM47" s="137"/>
      <c r="AN47" s="139"/>
      <c r="AO47" s="137"/>
      <c r="AP47" s="137"/>
      <c r="AQ47" s="126"/>
      <c r="AS47" s="135"/>
      <c r="AT47" s="136"/>
      <c r="AU47" s="136"/>
      <c r="AW47" s="136"/>
      <c r="AX47" s="136"/>
      <c r="AY47" s="135"/>
      <c r="AZ47" s="137"/>
      <c r="BA47" s="137"/>
      <c r="BB47" s="139"/>
      <c r="BD47" s="141"/>
      <c r="BE47" s="135"/>
      <c r="BF47" s="136"/>
      <c r="BG47" s="137"/>
      <c r="BH47" s="138"/>
      <c r="BI47" s="137"/>
      <c r="BJ47" s="137"/>
      <c r="BK47" s="126"/>
      <c r="BM47" s="135"/>
      <c r="BN47" s="137"/>
      <c r="BO47" s="136"/>
      <c r="BP47" s="138"/>
      <c r="BQ47" s="136"/>
      <c r="BR47" s="136"/>
      <c r="BS47" s="135"/>
      <c r="BT47" s="137"/>
      <c r="BU47" s="137"/>
      <c r="BV47" s="139"/>
      <c r="BX47" s="141"/>
      <c r="BY47" s="135"/>
      <c r="BZ47" s="137"/>
      <c r="CA47" s="137"/>
      <c r="CB47" s="139"/>
      <c r="CC47" s="137"/>
      <c r="CD47" s="137"/>
      <c r="CE47" s="140"/>
      <c r="CG47" s="135"/>
      <c r="CH47" s="136"/>
      <c r="CI47" s="136"/>
      <c r="CJ47" s="138"/>
      <c r="CK47" s="136"/>
      <c r="CL47" s="142"/>
      <c r="CM47" s="135"/>
      <c r="CN47" s="136"/>
      <c r="CO47" s="137"/>
      <c r="CQ47" s="143"/>
      <c r="CR47" s="149"/>
      <c r="CS47" s="135"/>
      <c r="CT47" s="136"/>
      <c r="CU47" s="137"/>
      <c r="CW47" s="137"/>
      <c r="CX47" s="142"/>
      <c r="CY47" s="126"/>
      <c r="DA47" s="140"/>
      <c r="DB47" s="136"/>
      <c r="DC47" s="136"/>
      <c r="DD47" s="139"/>
      <c r="DE47" s="136"/>
      <c r="DF47" s="142"/>
      <c r="DG47" s="135"/>
      <c r="DH47" s="137"/>
      <c r="DI47" s="137"/>
      <c r="DK47" s="143"/>
      <c r="DL47" s="149"/>
      <c r="DM47" s="140"/>
      <c r="DN47" s="136"/>
      <c r="DO47" s="136"/>
      <c r="DP47" s="139"/>
      <c r="DQ47" s="136"/>
      <c r="DR47" s="142"/>
      <c r="DS47" s="126"/>
      <c r="DU47" s="140"/>
      <c r="DV47" s="136"/>
      <c r="DW47" s="137"/>
      <c r="DX47" s="138"/>
      <c r="DY47" s="136"/>
      <c r="DZ47" s="145"/>
      <c r="EA47" s="140"/>
      <c r="EB47" s="137"/>
      <c r="EC47" s="137"/>
      <c r="EE47" s="143"/>
      <c r="EF47" s="145"/>
      <c r="EG47" s="140"/>
      <c r="EH47" s="136"/>
      <c r="EI47" s="137"/>
      <c r="EK47" s="136"/>
      <c r="EL47" s="145"/>
      <c r="EM47" s="126" t="str">
        <f t="shared" si="3"/>
        <v>Reiwa Shinsengumi</v>
      </c>
      <c r="EO47" s="140"/>
      <c r="EP47" s="136"/>
      <c r="EQ47" s="136"/>
      <c r="ER47" s="138"/>
      <c r="ES47" s="136"/>
      <c r="ET47" s="136"/>
      <c r="EU47" s="140"/>
      <c r="EV47" s="137"/>
      <c r="EW47" s="137"/>
      <c r="EY47" s="259"/>
      <c r="EZ47" s="136"/>
      <c r="FA47" s="140"/>
      <c r="FB47" s="137"/>
      <c r="FC47" s="137"/>
      <c r="FE47" s="137"/>
      <c r="FF47" s="137"/>
      <c r="FG47" s="126"/>
      <c r="FI47" s="140"/>
      <c r="FJ47" s="136"/>
      <c r="FK47" s="136"/>
      <c r="FL47" s="138"/>
      <c r="FM47" s="136"/>
      <c r="FN47" s="136"/>
      <c r="FO47" s="140"/>
      <c r="FP47" s="137"/>
      <c r="FQ47" s="433"/>
      <c r="FT47" s="136"/>
      <c r="FU47" s="140"/>
      <c r="FV47" s="137"/>
      <c r="FW47" s="137"/>
      <c r="FY47" s="137"/>
      <c r="FZ47" s="137"/>
      <c r="GA47" s="156"/>
      <c r="GB47" s="150"/>
      <c r="GC47" s="438">
        <v>2280253</v>
      </c>
      <c r="GD47" s="220">
        <f>GC47/GA7</f>
        <v>4.5539163009558646E-2</v>
      </c>
      <c r="GE47" s="220">
        <f t="shared" si="32"/>
        <v>4.5539163009558646E-2</v>
      </c>
      <c r="GF47" s="216">
        <v>2</v>
      </c>
      <c r="GG47" s="220">
        <f>GF47/GA3</f>
        <v>1.6129032258064516E-2</v>
      </c>
      <c r="GH47" s="220">
        <f t="shared" si="33"/>
        <v>1.6129032258064516E-2</v>
      </c>
      <c r="GI47" s="438">
        <v>214438</v>
      </c>
      <c r="GJ47" s="220">
        <f>GI47/GI7</f>
        <v>4.2577828415588659E-3</v>
      </c>
      <c r="GK47" s="220">
        <f t="shared" si="34"/>
        <v>4.2577828415588659E-3</v>
      </c>
      <c r="GL47" s="216">
        <v>0</v>
      </c>
      <c r="GM47" s="220">
        <f>GL47/GI3</f>
        <v>0</v>
      </c>
      <c r="GN47" s="436">
        <f t="shared" si="35"/>
        <v>0</v>
      </c>
      <c r="GO47" s="438">
        <v>2280253</v>
      </c>
      <c r="GP47" s="220">
        <f>GO47/GO7</f>
        <v>4.5539163009558646E-2</v>
      </c>
      <c r="GQ47" s="220">
        <f t="shared" si="36"/>
        <v>4.5539163009558646E-2</v>
      </c>
      <c r="GR47" s="216">
        <v>2</v>
      </c>
      <c r="GS47" s="220">
        <f>GR47/GO3</f>
        <v>0.04</v>
      </c>
      <c r="GT47" s="220">
        <f t="shared" si="37"/>
        <v>0.04</v>
      </c>
      <c r="GU47" s="156"/>
      <c r="GV47" s="150"/>
      <c r="GW47" s="150"/>
      <c r="GX47" s="151"/>
      <c r="GY47" s="140"/>
      <c r="GZ47" s="140"/>
      <c r="HA47" s="136"/>
      <c r="HB47" s="140"/>
      <c r="HC47" s="153"/>
      <c r="HD47" s="138"/>
      <c r="HE47" s="138"/>
      <c r="HF47" s="138"/>
      <c r="HG47" s="138"/>
      <c r="HH47" s="154"/>
      <c r="HI47" s="138"/>
      <c r="HJ47" s="138"/>
      <c r="HK47" s="138"/>
      <c r="HL47" s="138"/>
      <c r="HM47" s="138"/>
      <c r="HN47" s="138"/>
      <c r="HO47" s="156"/>
      <c r="HP47" s="150"/>
      <c r="HQ47" s="150"/>
      <c r="HR47" s="151"/>
      <c r="HS47" s="140"/>
      <c r="HT47" s="140"/>
      <c r="HU47" s="136"/>
      <c r="HV47" s="140"/>
      <c r="HW47" s="153"/>
      <c r="HX47" s="138"/>
      <c r="HY47" s="138"/>
      <c r="HZ47" s="138"/>
      <c r="IA47" s="138"/>
      <c r="IB47" s="154"/>
      <c r="IC47" s="138"/>
      <c r="ID47" s="138"/>
      <c r="IE47" s="138"/>
      <c r="IF47" s="138"/>
      <c r="IG47" s="138"/>
      <c r="IH47" s="138"/>
      <c r="II47" s="156"/>
      <c r="IJ47" s="150"/>
      <c r="IK47" s="150"/>
      <c r="IL47" s="151"/>
      <c r="IM47" s="140"/>
      <c r="IN47" s="140"/>
      <c r="IO47" s="136"/>
      <c r="IP47" s="140"/>
      <c r="IQ47" s="153"/>
      <c r="IR47" s="138"/>
      <c r="IS47" s="138"/>
      <c r="IT47" s="138"/>
      <c r="IU47" s="138"/>
      <c r="IV47" s="154"/>
      <c r="IW47" s="138"/>
      <c r="IX47" s="138"/>
      <c r="IY47" s="138"/>
      <c r="IZ47" s="138"/>
      <c r="JA47" s="138"/>
      <c r="JB47" s="138"/>
    </row>
    <row r="48" spans="1:262" s="134" customFormat="1" ht="13.5" customHeight="1">
      <c r="A48" s="133" t="s">
        <v>2059</v>
      </c>
      <c r="B48" s="14" t="s">
        <v>2057</v>
      </c>
      <c r="E48" s="135"/>
      <c r="F48" s="136"/>
      <c r="G48" s="137"/>
      <c r="H48" s="138"/>
      <c r="I48" s="136"/>
      <c r="J48" s="137"/>
      <c r="K48" s="135"/>
      <c r="L48" s="137"/>
      <c r="M48" s="137"/>
      <c r="P48" s="139"/>
      <c r="Q48" s="140"/>
      <c r="R48" s="137"/>
      <c r="S48" s="137"/>
      <c r="U48" s="137"/>
      <c r="V48" s="137"/>
      <c r="W48" s="126"/>
      <c r="Y48" s="135"/>
      <c r="Z48" s="136"/>
      <c r="AA48" s="136"/>
      <c r="AB48" s="138"/>
      <c r="AC48" s="136"/>
      <c r="AD48" s="136"/>
      <c r="AE48" s="135"/>
      <c r="AF48" s="137"/>
      <c r="AG48" s="137"/>
      <c r="AH48" s="139"/>
      <c r="AJ48" s="141"/>
      <c r="AK48" s="135"/>
      <c r="AL48" s="136"/>
      <c r="AM48" s="137"/>
      <c r="AN48" s="139"/>
      <c r="AO48" s="137"/>
      <c r="AP48" s="137"/>
      <c r="AQ48" s="126"/>
      <c r="AS48" s="135"/>
      <c r="AT48" s="136"/>
      <c r="AU48" s="136"/>
      <c r="AW48" s="136"/>
      <c r="AX48" s="136"/>
      <c r="AY48" s="135"/>
      <c r="AZ48" s="137"/>
      <c r="BA48" s="137"/>
      <c r="BB48" s="139"/>
      <c r="BD48" s="141"/>
      <c r="BE48" s="135"/>
      <c r="BF48" s="136"/>
      <c r="BG48" s="137"/>
      <c r="BH48" s="138"/>
      <c r="BI48" s="137"/>
      <c r="BJ48" s="137"/>
      <c r="BK48" s="126"/>
      <c r="BM48" s="135"/>
      <c r="BN48" s="137"/>
      <c r="BO48" s="136"/>
      <c r="BP48" s="138"/>
      <c r="BQ48" s="136"/>
      <c r="BR48" s="136"/>
      <c r="BS48" s="135"/>
      <c r="BT48" s="137"/>
      <c r="BU48" s="137"/>
      <c r="BV48" s="139"/>
      <c r="BX48" s="141"/>
      <c r="BY48" s="135"/>
      <c r="BZ48" s="137"/>
      <c r="CA48" s="137"/>
      <c r="CB48" s="139"/>
      <c r="CC48" s="137"/>
      <c r="CD48" s="137"/>
      <c r="CE48" s="140"/>
      <c r="CG48" s="135"/>
      <c r="CH48" s="136"/>
      <c r="CI48" s="136"/>
      <c r="CJ48" s="138"/>
      <c r="CK48" s="136"/>
      <c r="CL48" s="142"/>
      <c r="CM48" s="135"/>
      <c r="CN48" s="136"/>
      <c r="CO48" s="137"/>
      <c r="CQ48" s="143"/>
      <c r="CR48" s="149"/>
      <c r="CS48" s="135"/>
      <c r="CT48" s="136"/>
      <c r="CU48" s="137"/>
      <c r="CW48" s="137"/>
      <c r="CX48" s="142"/>
      <c r="CY48" s="126"/>
      <c r="DA48" s="140"/>
      <c r="DB48" s="136"/>
      <c r="DC48" s="136"/>
      <c r="DD48" s="139"/>
      <c r="DE48" s="136"/>
      <c r="DF48" s="142"/>
      <c r="DG48" s="135"/>
      <c r="DH48" s="137"/>
      <c r="DI48" s="137"/>
      <c r="DK48" s="143"/>
      <c r="DL48" s="149"/>
      <c r="DM48" s="140"/>
      <c r="DN48" s="136"/>
      <c r="DO48" s="136"/>
      <c r="DP48" s="139"/>
      <c r="DQ48" s="136"/>
      <c r="DR48" s="142"/>
      <c r="DS48" s="126"/>
      <c r="DU48" s="140"/>
      <c r="DV48" s="136"/>
      <c r="DW48" s="137"/>
      <c r="DX48" s="138"/>
      <c r="DY48" s="136"/>
      <c r="DZ48" s="145"/>
      <c r="EA48" s="140"/>
      <c r="EB48" s="137"/>
      <c r="EC48" s="137"/>
      <c r="EE48" s="143"/>
      <c r="EF48" s="145"/>
      <c r="EG48" s="140"/>
      <c r="EH48" s="136"/>
      <c r="EI48" s="137"/>
      <c r="EK48" s="136"/>
      <c r="EL48" s="145"/>
      <c r="EM48" s="126" t="str">
        <f t="shared" si="3"/>
        <v>Party to Protect the People from NHK</v>
      </c>
      <c r="EO48" s="140"/>
      <c r="EP48" s="136"/>
      <c r="EQ48" s="136"/>
      <c r="ER48" s="138"/>
      <c r="ES48" s="136"/>
      <c r="ET48" s="136"/>
      <c r="EU48" s="140"/>
      <c r="EV48" s="137"/>
      <c r="EW48" s="137"/>
      <c r="EY48" s="259"/>
      <c r="EZ48" s="136"/>
      <c r="FA48" s="140"/>
      <c r="FB48" s="137"/>
      <c r="FC48" s="137"/>
      <c r="FE48" s="137"/>
      <c r="FF48" s="137"/>
      <c r="FG48" s="126"/>
      <c r="FI48" s="140"/>
      <c r="FJ48" s="136"/>
      <c r="FK48" s="136"/>
      <c r="FL48" s="138"/>
      <c r="FM48" s="136"/>
      <c r="FN48" s="136"/>
      <c r="FO48" s="140"/>
      <c r="FP48" s="137"/>
      <c r="FQ48" s="433"/>
      <c r="FT48" s="136"/>
      <c r="FU48" s="140"/>
      <c r="FV48" s="137"/>
      <c r="FW48" s="137"/>
      <c r="FY48" s="137"/>
      <c r="FZ48" s="137"/>
      <c r="GA48" s="156"/>
      <c r="GB48" s="150"/>
      <c r="GC48" s="438">
        <v>987885</v>
      </c>
      <c r="GD48" s="220">
        <f>GC48/GA7</f>
        <v>1.9729151129150076E-2</v>
      </c>
      <c r="GE48" s="220">
        <f t="shared" si="32"/>
        <v>1.9729151129150076E-2</v>
      </c>
      <c r="GF48" s="216">
        <v>1</v>
      </c>
      <c r="GG48" s="220">
        <f>GF48/GA3</f>
        <v>8.0645161290322578E-3</v>
      </c>
      <c r="GH48" s="220">
        <f t="shared" si="33"/>
        <v>8.0645161290322578E-3</v>
      </c>
      <c r="GI48" s="438">
        <v>1521344</v>
      </c>
      <c r="GJ48" s="220">
        <f>GI48/GI7</f>
        <v>3.0207110583518458E-2</v>
      </c>
      <c r="GK48" s="220">
        <f t="shared" si="34"/>
        <v>3.0207110583518458E-2</v>
      </c>
      <c r="GL48" s="216">
        <v>0</v>
      </c>
      <c r="GM48" s="220">
        <f>GL48/GI3</f>
        <v>0</v>
      </c>
      <c r="GN48" s="436">
        <f t="shared" si="35"/>
        <v>0</v>
      </c>
      <c r="GO48" s="438">
        <v>987885</v>
      </c>
      <c r="GP48" s="220">
        <f>GO48/GO7</f>
        <v>1.9729151129150076E-2</v>
      </c>
      <c r="GQ48" s="220">
        <f t="shared" si="36"/>
        <v>1.9729151129150076E-2</v>
      </c>
      <c r="GR48" s="216">
        <v>1</v>
      </c>
      <c r="GS48" s="220">
        <f>GR48/GO3</f>
        <v>0.02</v>
      </c>
      <c r="GT48" s="220">
        <f t="shared" si="37"/>
        <v>0.02</v>
      </c>
      <c r="GU48" s="156"/>
      <c r="GV48" s="150"/>
      <c r="GW48" s="150"/>
      <c r="GX48" s="151"/>
      <c r="GY48" s="140"/>
      <c r="GZ48" s="140"/>
      <c r="HA48" s="136"/>
      <c r="HB48" s="140"/>
      <c r="HC48" s="153"/>
      <c r="HD48" s="138"/>
      <c r="HE48" s="138"/>
      <c r="HF48" s="138"/>
      <c r="HG48" s="138"/>
      <c r="HH48" s="154"/>
      <c r="HI48" s="138"/>
      <c r="HJ48" s="138"/>
      <c r="HK48" s="138"/>
      <c r="HL48" s="138"/>
      <c r="HM48" s="138"/>
      <c r="HN48" s="138"/>
      <c r="HO48" s="156"/>
      <c r="HP48" s="150"/>
      <c r="HQ48" s="150"/>
      <c r="HR48" s="151"/>
      <c r="HS48" s="140"/>
      <c r="HT48" s="140"/>
      <c r="HU48" s="136"/>
      <c r="HV48" s="140"/>
      <c r="HW48" s="153"/>
      <c r="HX48" s="138"/>
      <c r="HY48" s="138"/>
      <c r="HZ48" s="138"/>
      <c r="IA48" s="138"/>
      <c r="IB48" s="154"/>
      <c r="IC48" s="138"/>
      <c r="ID48" s="138"/>
      <c r="IE48" s="138"/>
      <c r="IF48" s="138"/>
      <c r="IG48" s="138"/>
      <c r="IH48" s="138"/>
      <c r="II48" s="156"/>
      <c r="IJ48" s="150"/>
      <c r="IK48" s="150"/>
      <c r="IL48" s="151"/>
      <c r="IM48" s="140"/>
      <c r="IN48" s="140"/>
      <c r="IO48" s="136"/>
      <c r="IP48" s="140"/>
      <c r="IQ48" s="153"/>
      <c r="IR48" s="138"/>
      <c r="IS48" s="138"/>
      <c r="IT48" s="138"/>
      <c r="IU48" s="138"/>
      <c r="IV48" s="154"/>
      <c r="IW48" s="138"/>
      <c r="IX48" s="138"/>
      <c r="IY48" s="138"/>
      <c r="IZ48" s="138"/>
      <c r="JA48" s="138"/>
      <c r="JB48" s="138"/>
    </row>
    <row r="49" spans="1:262" s="134" customFormat="1" ht="13.5" customHeight="1">
      <c r="A49" s="133" t="s">
        <v>2063</v>
      </c>
      <c r="B49" s="14" t="s">
        <v>2061</v>
      </c>
      <c r="E49" s="135"/>
      <c r="F49" s="136"/>
      <c r="G49" s="137"/>
      <c r="H49" s="138"/>
      <c r="I49" s="136"/>
      <c r="J49" s="137"/>
      <c r="K49" s="135"/>
      <c r="L49" s="137"/>
      <c r="M49" s="137"/>
      <c r="P49" s="139"/>
      <c r="Q49" s="140"/>
      <c r="R49" s="137"/>
      <c r="S49" s="137"/>
      <c r="U49" s="137"/>
      <c r="V49" s="137"/>
      <c r="W49" s="126"/>
      <c r="Y49" s="135"/>
      <c r="Z49" s="136"/>
      <c r="AA49" s="136"/>
      <c r="AB49" s="138"/>
      <c r="AC49" s="136"/>
      <c r="AD49" s="136"/>
      <c r="AE49" s="135"/>
      <c r="AF49" s="137"/>
      <c r="AG49" s="137"/>
      <c r="AH49" s="139"/>
      <c r="AJ49" s="141"/>
      <c r="AK49" s="135"/>
      <c r="AL49" s="136"/>
      <c r="AM49" s="137"/>
      <c r="AN49" s="139"/>
      <c r="AO49" s="137"/>
      <c r="AP49" s="137"/>
      <c r="AQ49" s="126"/>
      <c r="AS49" s="135"/>
      <c r="AT49" s="136"/>
      <c r="AU49" s="136"/>
      <c r="AW49" s="136"/>
      <c r="AX49" s="136"/>
      <c r="AY49" s="135"/>
      <c r="AZ49" s="137"/>
      <c r="BA49" s="137"/>
      <c r="BB49" s="139"/>
      <c r="BD49" s="141"/>
      <c r="BE49" s="135"/>
      <c r="BF49" s="136"/>
      <c r="BG49" s="137"/>
      <c r="BH49" s="138"/>
      <c r="BI49" s="137"/>
      <c r="BJ49" s="137"/>
      <c r="BK49" s="126"/>
      <c r="BM49" s="135"/>
      <c r="BN49" s="137"/>
      <c r="BO49" s="136"/>
      <c r="BP49" s="138"/>
      <c r="BQ49" s="136"/>
      <c r="BR49" s="136"/>
      <c r="BS49" s="135"/>
      <c r="BT49" s="137"/>
      <c r="BU49" s="137"/>
      <c r="BV49" s="139"/>
      <c r="BX49" s="141"/>
      <c r="BY49" s="135"/>
      <c r="BZ49" s="137"/>
      <c r="CA49" s="137"/>
      <c r="CB49" s="139"/>
      <c r="CC49" s="137"/>
      <c r="CD49" s="137"/>
      <c r="CE49" s="140"/>
      <c r="CG49" s="135"/>
      <c r="CH49" s="136"/>
      <c r="CI49" s="136"/>
      <c r="CJ49" s="138"/>
      <c r="CK49" s="136"/>
      <c r="CL49" s="142"/>
      <c r="CM49" s="135"/>
      <c r="CN49" s="136"/>
      <c r="CO49" s="137"/>
      <c r="CQ49" s="143"/>
      <c r="CR49" s="149"/>
      <c r="CS49" s="135"/>
      <c r="CT49" s="136"/>
      <c r="CU49" s="137"/>
      <c r="CW49" s="137"/>
      <c r="CX49" s="142"/>
      <c r="CY49" s="126"/>
      <c r="DA49" s="140"/>
      <c r="DB49" s="136"/>
      <c r="DC49" s="136"/>
      <c r="DD49" s="139"/>
      <c r="DE49" s="136"/>
      <c r="DF49" s="142"/>
      <c r="DG49" s="135"/>
      <c r="DH49" s="137"/>
      <c r="DI49" s="137"/>
      <c r="DK49" s="143"/>
      <c r="DL49" s="149"/>
      <c r="DM49" s="140"/>
      <c r="DN49" s="136"/>
      <c r="DO49" s="136"/>
      <c r="DP49" s="139"/>
      <c r="DQ49" s="136"/>
      <c r="DR49" s="142"/>
      <c r="DS49" s="126"/>
      <c r="DU49" s="140"/>
      <c r="DV49" s="136"/>
      <c r="DW49" s="137"/>
      <c r="DX49" s="138"/>
      <c r="DY49" s="136"/>
      <c r="DZ49" s="145"/>
      <c r="EA49" s="140"/>
      <c r="EB49" s="137"/>
      <c r="EC49" s="137"/>
      <c r="EE49" s="143"/>
      <c r="EF49" s="145"/>
      <c r="EG49" s="140"/>
      <c r="EH49" s="136"/>
      <c r="EI49" s="137"/>
      <c r="EK49" s="136"/>
      <c r="EL49" s="145"/>
      <c r="EM49" s="126" t="str">
        <f t="shared" si="3"/>
        <v>Olive Party</v>
      </c>
      <c r="EO49" s="140"/>
      <c r="EP49" s="136"/>
      <c r="EQ49" s="136"/>
      <c r="ER49" s="138"/>
      <c r="ES49" s="136"/>
      <c r="ET49" s="136"/>
      <c r="EU49" s="140"/>
      <c r="EV49" s="137"/>
      <c r="EW49" s="137"/>
      <c r="EY49" s="259"/>
      <c r="EZ49" s="136"/>
      <c r="FA49" s="140"/>
      <c r="FB49" s="137"/>
      <c r="FC49" s="137"/>
      <c r="FE49" s="137"/>
      <c r="FF49" s="137"/>
      <c r="FG49" s="126"/>
      <c r="FI49" s="140"/>
      <c r="FJ49" s="136"/>
      <c r="FK49" s="136"/>
      <c r="FL49" s="138"/>
      <c r="FM49" s="136"/>
      <c r="FN49" s="136"/>
      <c r="FO49" s="140"/>
      <c r="FP49" s="137"/>
      <c r="FQ49" s="433"/>
      <c r="FT49" s="136"/>
      <c r="FU49" s="140"/>
      <c r="FV49" s="137"/>
      <c r="FW49" s="137"/>
      <c r="FY49" s="137"/>
      <c r="FZ49" s="137"/>
      <c r="GA49" s="156"/>
      <c r="GB49" s="150"/>
      <c r="GC49" s="438">
        <v>167898</v>
      </c>
      <c r="GD49" s="220">
        <f>GC49/GA7</f>
        <v>3.3531079187172994E-3</v>
      </c>
      <c r="GE49" s="220">
        <f t="shared" si="32"/>
        <v>3.3531079187172994E-3</v>
      </c>
      <c r="GF49" s="216">
        <v>0</v>
      </c>
      <c r="GG49" s="220">
        <f>GF49/GA3</f>
        <v>0</v>
      </c>
      <c r="GH49" s="220">
        <f t="shared" si="33"/>
        <v>0</v>
      </c>
      <c r="GI49" s="438">
        <v>91675</v>
      </c>
      <c r="GJ49" s="220">
        <f>GI49/GI7</f>
        <v>1.820256866786246E-3</v>
      </c>
      <c r="GK49" s="220">
        <f t="shared" si="34"/>
        <v>1.820256866786246E-3</v>
      </c>
      <c r="GL49" s="216">
        <v>0</v>
      </c>
      <c r="GM49" s="220">
        <f>GL49/GI3</f>
        <v>0</v>
      </c>
      <c r="GN49" s="436">
        <f t="shared" si="35"/>
        <v>0</v>
      </c>
      <c r="GO49" s="438">
        <v>167898</v>
      </c>
      <c r="GP49" s="220">
        <f>GO49/GO7</f>
        <v>3.3531079187172994E-3</v>
      </c>
      <c r="GQ49" s="220">
        <f t="shared" si="36"/>
        <v>3.3531079187172994E-3</v>
      </c>
      <c r="GR49" s="216">
        <v>0</v>
      </c>
      <c r="GS49" s="220">
        <f>GR49/GO3</f>
        <v>0</v>
      </c>
      <c r="GT49" s="220">
        <f t="shared" si="37"/>
        <v>0</v>
      </c>
      <c r="GU49" s="156"/>
      <c r="GV49" s="150"/>
      <c r="GW49" s="150"/>
      <c r="GX49" s="151"/>
      <c r="GY49" s="140"/>
      <c r="GZ49" s="140"/>
      <c r="HA49" s="136"/>
      <c r="HB49" s="140"/>
      <c r="HC49" s="153"/>
      <c r="HD49" s="138"/>
      <c r="HE49" s="138"/>
      <c r="HF49" s="138"/>
      <c r="HG49" s="138"/>
      <c r="HH49" s="154"/>
      <c r="HI49" s="138"/>
      <c r="HJ49" s="138"/>
      <c r="HK49" s="138"/>
      <c r="HL49" s="138"/>
      <c r="HM49" s="138"/>
      <c r="HN49" s="138"/>
      <c r="HO49" s="156"/>
      <c r="HP49" s="150"/>
      <c r="HQ49" s="150"/>
      <c r="HR49" s="151"/>
      <c r="HS49" s="140"/>
      <c r="HT49" s="140"/>
      <c r="HU49" s="136"/>
      <c r="HV49" s="140"/>
      <c r="HW49" s="153"/>
      <c r="HX49" s="138"/>
      <c r="HY49" s="138"/>
      <c r="HZ49" s="138"/>
      <c r="IA49" s="138"/>
      <c r="IB49" s="154"/>
      <c r="IC49" s="138"/>
      <c r="ID49" s="138"/>
      <c r="IE49" s="138"/>
      <c r="IF49" s="138"/>
      <c r="IG49" s="138"/>
      <c r="IH49" s="138"/>
      <c r="II49" s="156"/>
      <c r="IJ49" s="150"/>
      <c r="IK49" s="150"/>
      <c r="IL49" s="151"/>
      <c r="IM49" s="140"/>
      <c r="IN49" s="140"/>
      <c r="IO49" s="136"/>
      <c r="IP49" s="140"/>
      <c r="IQ49" s="153"/>
      <c r="IR49" s="138"/>
      <c r="IS49" s="138"/>
      <c r="IT49" s="138"/>
      <c r="IU49" s="138"/>
      <c r="IV49" s="154"/>
      <c r="IW49" s="138"/>
      <c r="IX49" s="138"/>
      <c r="IY49" s="138"/>
      <c r="IZ49" s="138"/>
      <c r="JA49" s="138"/>
      <c r="JB49" s="138"/>
    </row>
    <row r="50" spans="1:262" s="134" customFormat="1" ht="13.5" customHeight="1">
      <c r="A50" s="133" t="s">
        <v>2093</v>
      </c>
      <c r="B50" s="14" t="s">
        <v>1924</v>
      </c>
      <c r="E50" s="135"/>
      <c r="F50" s="136"/>
      <c r="G50" s="137"/>
      <c r="H50" s="138"/>
      <c r="I50" s="136"/>
      <c r="J50" s="137"/>
      <c r="K50" s="135"/>
      <c r="L50" s="137"/>
      <c r="M50" s="137"/>
      <c r="P50" s="139"/>
      <c r="Q50" s="140"/>
      <c r="R50" s="137"/>
      <c r="S50" s="137"/>
      <c r="U50" s="137"/>
      <c r="V50" s="137"/>
      <c r="W50" s="126"/>
      <c r="Y50" s="135"/>
      <c r="Z50" s="136"/>
      <c r="AA50" s="136"/>
      <c r="AB50" s="138"/>
      <c r="AC50" s="136"/>
      <c r="AD50" s="136"/>
      <c r="AE50" s="135"/>
      <c r="AF50" s="137"/>
      <c r="AG50" s="137"/>
      <c r="AH50" s="139"/>
      <c r="AJ50" s="141"/>
      <c r="AK50" s="135"/>
      <c r="AL50" s="136"/>
      <c r="AM50" s="137"/>
      <c r="AN50" s="139"/>
      <c r="AO50" s="137"/>
      <c r="AP50" s="137"/>
      <c r="AQ50" s="126"/>
      <c r="AS50" s="135"/>
      <c r="AT50" s="136"/>
      <c r="AU50" s="136"/>
      <c r="AW50" s="136"/>
      <c r="AX50" s="136"/>
      <c r="AY50" s="135"/>
      <c r="AZ50" s="137"/>
      <c r="BA50" s="137"/>
      <c r="BB50" s="139"/>
      <c r="BD50" s="141"/>
      <c r="BE50" s="135"/>
      <c r="BF50" s="136"/>
      <c r="BG50" s="137"/>
      <c r="BH50" s="138"/>
      <c r="BI50" s="137"/>
      <c r="BJ50" s="137"/>
      <c r="BK50" s="126"/>
      <c r="BM50" s="135"/>
      <c r="BN50" s="137"/>
      <c r="BO50" s="136"/>
      <c r="BP50" s="138"/>
      <c r="BQ50" s="136"/>
      <c r="BR50" s="136"/>
      <c r="BS50" s="135"/>
      <c r="BT50" s="137"/>
      <c r="BU50" s="137"/>
      <c r="BV50" s="139"/>
      <c r="BX50" s="141"/>
      <c r="BY50" s="135"/>
      <c r="BZ50" s="137"/>
      <c r="CA50" s="137"/>
      <c r="CB50" s="139"/>
      <c r="CC50" s="137"/>
      <c r="CD50" s="137"/>
      <c r="CE50" s="140"/>
      <c r="CG50" s="135"/>
      <c r="CH50" s="136"/>
      <c r="CI50" s="136"/>
      <c r="CJ50" s="138"/>
      <c r="CK50" s="136"/>
      <c r="CL50" s="142"/>
      <c r="CM50" s="135"/>
      <c r="CN50" s="136"/>
      <c r="CO50" s="137"/>
      <c r="CQ50" s="143"/>
      <c r="CR50" s="149"/>
      <c r="CS50" s="135"/>
      <c r="CT50" s="136"/>
      <c r="CU50" s="137"/>
      <c r="CW50" s="137"/>
      <c r="CX50" s="142"/>
      <c r="CY50" s="126"/>
      <c r="DA50" s="140"/>
      <c r="DB50" s="136"/>
      <c r="DC50" s="136"/>
      <c r="DD50" s="139"/>
      <c r="DE50" s="136"/>
      <c r="DF50" s="142"/>
      <c r="DG50" s="135"/>
      <c r="DH50" s="137"/>
      <c r="DI50" s="137"/>
      <c r="DK50" s="143"/>
      <c r="DL50" s="149"/>
      <c r="DM50" s="140"/>
      <c r="DN50" s="136"/>
      <c r="DO50" s="136"/>
      <c r="DP50" s="139"/>
      <c r="DQ50" s="136"/>
      <c r="DR50" s="142"/>
      <c r="DS50" s="126"/>
      <c r="DU50" s="140"/>
      <c r="DV50" s="136"/>
      <c r="DW50" s="137"/>
      <c r="DX50" s="138"/>
      <c r="DY50" s="136"/>
      <c r="DZ50" s="145"/>
      <c r="EA50" s="140"/>
      <c r="EB50" s="137"/>
      <c r="EC50" s="137"/>
      <c r="EE50" s="143"/>
      <c r="EF50" s="145"/>
      <c r="EG50" s="140"/>
      <c r="EH50" s="136"/>
      <c r="EI50" s="137"/>
      <c r="EK50" s="136"/>
      <c r="EL50" s="145"/>
      <c r="EM50" s="126" t="str">
        <f t="shared" si="3"/>
        <v>No Party to Support (NPS)</v>
      </c>
      <c r="EO50" s="140"/>
      <c r="EP50" s="136"/>
      <c r="EQ50" s="136"/>
      <c r="ER50" s="138"/>
      <c r="ES50" s="136"/>
      <c r="ET50" s="136"/>
      <c r="EU50" s="140"/>
      <c r="EV50" s="137"/>
      <c r="EW50" s="137"/>
      <c r="EY50" s="259"/>
      <c r="EZ50" s="136"/>
      <c r="FA50" s="140"/>
      <c r="FB50" s="137"/>
      <c r="FC50" s="137"/>
      <c r="FE50" s="137"/>
      <c r="FF50" s="137"/>
      <c r="FG50" s="126"/>
      <c r="FI50" s="140">
        <v>647072</v>
      </c>
      <c r="FJ50" s="136">
        <f t="shared" si="20"/>
        <v>1.1553241752090734E-2</v>
      </c>
      <c r="FK50" s="136">
        <f t="shared" si="21"/>
        <v>1.1553241752090734E-2</v>
      </c>
      <c r="FL50" s="138">
        <v>0</v>
      </c>
      <c r="FM50" s="136">
        <f t="shared" si="22"/>
        <v>0</v>
      </c>
      <c r="FN50" s="136">
        <f t="shared" si="23"/>
        <v>0</v>
      </c>
      <c r="FO50" s="140">
        <v>127367</v>
      </c>
      <c r="FP50" s="137">
        <f t="shared" si="24"/>
        <v>2.2520752353360888E-3</v>
      </c>
      <c r="FQ50" s="433">
        <f t="shared" si="25"/>
        <v>2.2520752353360888E-3</v>
      </c>
      <c r="FR50" s="134">
        <v>0</v>
      </c>
      <c r="FS50" s="134">
        <f t="shared" si="26"/>
        <v>0</v>
      </c>
      <c r="FT50" s="136">
        <f t="shared" si="27"/>
        <v>0</v>
      </c>
      <c r="FU50" s="140">
        <v>647072</v>
      </c>
      <c r="FV50" s="137">
        <f t="shared" si="28"/>
        <v>1.1553241752090734E-2</v>
      </c>
      <c r="FW50" s="137">
        <f t="shared" si="29"/>
        <v>1.1553241752090734E-2</v>
      </c>
      <c r="FX50" s="134">
        <v>0</v>
      </c>
      <c r="FY50" s="137">
        <f t="shared" si="30"/>
        <v>0</v>
      </c>
      <c r="FZ50" s="137">
        <f t="shared" si="31"/>
        <v>0</v>
      </c>
      <c r="GA50" s="156"/>
      <c r="GB50" s="150"/>
      <c r="GC50" s="438"/>
      <c r="GD50" s="220"/>
      <c r="GE50" s="220"/>
      <c r="GF50" s="216"/>
      <c r="GG50" s="220"/>
      <c r="GH50" s="220"/>
      <c r="GI50" s="438"/>
      <c r="GJ50" s="220"/>
      <c r="GK50" s="220"/>
      <c r="GL50" s="216"/>
      <c r="GM50" s="220"/>
      <c r="GN50" s="436"/>
      <c r="GO50" s="438"/>
      <c r="GP50" s="220"/>
      <c r="GQ50" s="220"/>
      <c r="GR50" s="216"/>
      <c r="GS50" s="220"/>
      <c r="GT50" s="220"/>
      <c r="GU50" s="156"/>
      <c r="GV50" s="150"/>
      <c r="GW50" s="150"/>
      <c r="GX50" s="151"/>
      <c r="GY50" s="140"/>
      <c r="GZ50" s="140"/>
      <c r="HA50" s="136"/>
      <c r="HB50" s="140"/>
      <c r="HC50" s="153"/>
      <c r="HD50" s="138"/>
      <c r="HE50" s="138"/>
      <c r="HF50" s="138"/>
      <c r="HG50" s="138"/>
      <c r="HH50" s="154"/>
      <c r="HI50" s="138"/>
      <c r="HJ50" s="138"/>
      <c r="HK50" s="138"/>
      <c r="HL50" s="138"/>
      <c r="HM50" s="138"/>
      <c r="HN50" s="138"/>
      <c r="HO50" s="156"/>
      <c r="HP50" s="150"/>
      <c r="HQ50" s="150"/>
      <c r="HR50" s="151"/>
      <c r="HS50" s="140"/>
      <c r="HT50" s="140"/>
      <c r="HU50" s="136"/>
      <c r="HV50" s="140"/>
      <c r="HW50" s="153"/>
      <c r="HX50" s="138"/>
      <c r="HY50" s="138"/>
      <c r="HZ50" s="138"/>
      <c r="IA50" s="138"/>
      <c r="IB50" s="154"/>
      <c r="IC50" s="138"/>
      <c r="ID50" s="138"/>
      <c r="IE50" s="138"/>
      <c r="IF50" s="138"/>
      <c r="IG50" s="138"/>
      <c r="IH50" s="138"/>
      <c r="II50" s="156"/>
      <c r="IJ50" s="150"/>
      <c r="IK50" s="150"/>
      <c r="IL50" s="151"/>
      <c r="IM50" s="140"/>
      <c r="IN50" s="140"/>
      <c r="IO50" s="136"/>
      <c r="IP50" s="140"/>
      <c r="IQ50" s="153"/>
      <c r="IR50" s="138"/>
      <c r="IS50" s="138"/>
      <c r="IT50" s="138"/>
      <c r="IU50" s="138"/>
      <c r="IV50" s="154"/>
      <c r="IW50" s="138"/>
      <c r="IX50" s="138"/>
      <c r="IY50" s="138"/>
      <c r="IZ50" s="138"/>
      <c r="JA50" s="138"/>
      <c r="JB50" s="138"/>
    </row>
    <row r="51" spans="1:262" s="134" customFormat="1" ht="13.5" customHeight="1">
      <c r="A51" s="133" t="s">
        <v>1349</v>
      </c>
      <c r="B51" s="14" t="str">
        <f>VLOOKUP(A51,info_parties!A$2:Z$200,5,FALSE)</f>
        <v>Other (none, other)</v>
      </c>
      <c r="E51" s="135"/>
      <c r="F51" s="136"/>
      <c r="G51" s="137"/>
      <c r="H51" s="138"/>
      <c r="I51" s="136"/>
      <c r="J51" s="137"/>
      <c r="K51" s="135"/>
      <c r="L51" s="137"/>
      <c r="M51" s="137"/>
      <c r="P51" s="139"/>
      <c r="Q51" s="140"/>
      <c r="R51" s="137"/>
      <c r="S51" s="137"/>
      <c r="U51" s="137"/>
      <c r="V51" s="137"/>
      <c r="W51" s="126"/>
      <c r="Y51" s="135">
        <v>4852206</v>
      </c>
      <c r="Z51" s="136">
        <v>0.11900000000000001</v>
      </c>
      <c r="AA51" s="136"/>
      <c r="AB51" s="138">
        <f>AH51+AN51</f>
        <v>4</v>
      </c>
      <c r="AC51" s="136">
        <f t="shared" ref="AC51:AC52" si="38">AB51/W$3</f>
        <v>3.1746031746031744E-2</v>
      </c>
      <c r="AD51" s="136"/>
      <c r="AE51" s="135">
        <v>3591544</v>
      </c>
      <c r="AF51" s="137">
        <v>8.5999999999999993E-2</v>
      </c>
      <c r="AG51" s="137"/>
      <c r="AH51" s="139">
        <v>3</v>
      </c>
      <c r="AJ51" s="141"/>
      <c r="AK51" s="135">
        <v>4852206</v>
      </c>
      <c r="AL51" s="136">
        <v>0.11900000000000001</v>
      </c>
      <c r="AM51" s="137"/>
      <c r="AN51" s="139">
        <v>1</v>
      </c>
      <c r="AO51" s="137"/>
      <c r="AP51" s="137"/>
      <c r="AQ51" s="126"/>
      <c r="AS51" s="135">
        <v>1986700</v>
      </c>
      <c r="AT51" s="136">
        <v>3.5000000000000003E-2</v>
      </c>
      <c r="AU51" s="136"/>
      <c r="AV51" s="134">
        <f>BB51+BH51</f>
        <v>0</v>
      </c>
      <c r="AW51" s="136">
        <f t="shared" ref="AW51:AW52" si="39">AV51/AQ$3</f>
        <v>0</v>
      </c>
      <c r="AX51" s="136"/>
      <c r="AY51" s="135">
        <v>2390095</v>
      </c>
      <c r="AZ51" s="137">
        <v>4.2999999999999997E-2</v>
      </c>
      <c r="BA51" s="137"/>
      <c r="BB51" s="139">
        <v>0</v>
      </c>
      <c r="BD51" s="141"/>
      <c r="BE51" s="135">
        <v>1986700</v>
      </c>
      <c r="BF51" s="136">
        <v>3.5000000000000003E-2</v>
      </c>
      <c r="BG51" s="137"/>
      <c r="BH51" s="134">
        <v>0</v>
      </c>
      <c r="BI51" s="137"/>
      <c r="BJ51" s="137"/>
      <c r="BK51" s="126"/>
      <c r="BM51" s="135">
        <v>1380976</v>
      </c>
      <c r="BN51" s="137">
        <v>2.52E-2</v>
      </c>
      <c r="BO51" s="136"/>
      <c r="BP51" s="138">
        <v>0</v>
      </c>
      <c r="BQ51" s="136">
        <f t="shared" ref="BQ51:BQ52" si="40">BP51/BK$3</f>
        <v>0</v>
      </c>
      <c r="BR51" s="136"/>
      <c r="BS51" s="135">
        <v>1351696</v>
      </c>
      <c r="BT51" s="137">
        <v>2.4900000000000002E-2</v>
      </c>
      <c r="BU51" s="137"/>
      <c r="BV51" s="139">
        <v>0</v>
      </c>
      <c r="BX51" s="141"/>
      <c r="BY51" s="135">
        <v>1380976</v>
      </c>
      <c r="BZ51" s="137">
        <v>2.52E-2</v>
      </c>
      <c r="CA51" s="137"/>
      <c r="CB51" s="139">
        <v>0</v>
      </c>
      <c r="CC51" s="137"/>
      <c r="CD51" s="137"/>
      <c r="CE51" s="140"/>
      <c r="CG51" s="135">
        <v>2022136</v>
      </c>
      <c r="CH51" s="136">
        <v>3.6000000000000004E-2</v>
      </c>
      <c r="CI51" s="134">
        <v>0</v>
      </c>
      <c r="CJ51" s="134">
        <v>0</v>
      </c>
      <c r="CK51" s="134">
        <v>0</v>
      </c>
      <c r="CL51" s="134">
        <v>0</v>
      </c>
      <c r="CM51" s="135">
        <v>126162</v>
      </c>
      <c r="CN51" s="136">
        <v>2E-3</v>
      </c>
      <c r="CO51" s="137">
        <v>-4.5999999999999999E-2</v>
      </c>
      <c r="CP51" s="134">
        <v>0</v>
      </c>
      <c r="CQ51" s="134">
        <v>0</v>
      </c>
      <c r="CR51" s="134">
        <v>0</v>
      </c>
      <c r="CS51" s="135">
        <v>2022136</v>
      </c>
      <c r="CT51" s="136">
        <v>3.6000000000000004E-2</v>
      </c>
      <c r="CU51" s="137">
        <v>-1.9E-2</v>
      </c>
      <c r="CV51" s="134">
        <v>0</v>
      </c>
      <c r="CW51" s="134">
        <v>0</v>
      </c>
      <c r="CX51" s="134">
        <v>0</v>
      </c>
      <c r="CY51" s="126"/>
      <c r="DA51" s="140">
        <v>1264800</v>
      </c>
      <c r="DB51" s="136">
        <v>2.1000000000000001E-2</v>
      </c>
      <c r="DC51" s="136">
        <v>-1.4999999999999999E-2</v>
      </c>
      <c r="DD51" s="134">
        <v>0</v>
      </c>
      <c r="DE51" s="143">
        <v>0</v>
      </c>
      <c r="DF51" s="134">
        <v>0</v>
      </c>
      <c r="DG51" s="135">
        <v>477182</v>
      </c>
      <c r="DH51" s="137">
        <v>8.0000000000000002E-3</v>
      </c>
      <c r="DI51" s="137"/>
      <c r="DJ51" s="134">
        <v>0</v>
      </c>
      <c r="DK51" s="143">
        <v>0</v>
      </c>
      <c r="DL51" s="149">
        <v>0</v>
      </c>
      <c r="DM51" s="140">
        <v>1264800</v>
      </c>
      <c r="DN51" s="136">
        <v>2.1000000000000001E-2</v>
      </c>
      <c r="DO51" s="136">
        <v>-1.4999999999999999E-2</v>
      </c>
      <c r="DP51" s="134">
        <v>0</v>
      </c>
      <c r="DQ51" s="143">
        <v>0</v>
      </c>
      <c r="DR51" s="134">
        <v>0</v>
      </c>
      <c r="DS51" s="126"/>
      <c r="DU51" s="140">
        <v>1137609</v>
      </c>
      <c r="DV51" s="136">
        <f t="shared" si="9"/>
        <v>1.9459614742361596E-2</v>
      </c>
      <c r="DW51" s="137">
        <v>0</v>
      </c>
      <c r="DX51" s="138">
        <v>0</v>
      </c>
      <c r="DY51" s="136">
        <f t="shared" si="10"/>
        <v>0</v>
      </c>
      <c r="DZ51" s="145">
        <v>0</v>
      </c>
      <c r="EA51" s="140">
        <v>610657</v>
      </c>
      <c r="EB51" s="137">
        <f t="shared" si="11"/>
        <v>1.0456310809946329E-2</v>
      </c>
      <c r="EC51" s="137">
        <v>0</v>
      </c>
      <c r="ED51" s="134">
        <v>0</v>
      </c>
      <c r="EE51" s="143">
        <f t="shared" si="12"/>
        <v>0</v>
      </c>
      <c r="EF51" s="145">
        <v>0</v>
      </c>
      <c r="EG51" s="140">
        <v>1137609</v>
      </c>
      <c r="EH51" s="136">
        <v>1.9459614742361596E-2</v>
      </c>
      <c r="EI51" s="137">
        <v>0</v>
      </c>
      <c r="EJ51" s="134">
        <v>0</v>
      </c>
      <c r="EK51" s="136">
        <f t="shared" si="13"/>
        <v>0</v>
      </c>
      <c r="EL51" s="145">
        <v>0</v>
      </c>
      <c r="EM51" s="126" t="str">
        <f t="shared" si="3"/>
        <v>Other (none, other)</v>
      </c>
      <c r="EO51" s="140">
        <v>0</v>
      </c>
      <c r="EP51" s="136">
        <v>0</v>
      </c>
      <c r="EQ51" s="136">
        <f t="shared" si="14"/>
        <v>-1.9459614742361596E-2</v>
      </c>
      <c r="ER51" s="138">
        <v>0</v>
      </c>
      <c r="ES51" s="136">
        <v>0</v>
      </c>
      <c r="ET51" s="136">
        <f t="shared" si="15"/>
        <v>0</v>
      </c>
      <c r="EU51" s="140">
        <v>685411</v>
      </c>
      <c r="EV51" s="137">
        <v>1.3000000000000001E-2</v>
      </c>
      <c r="EW51" s="137">
        <f t="shared" si="16"/>
        <v>2.5436891900536725E-3</v>
      </c>
      <c r="EX51" s="134">
        <v>0</v>
      </c>
      <c r="EY51" s="259">
        <v>0</v>
      </c>
      <c r="EZ51" s="136">
        <f t="shared" si="17"/>
        <v>0</v>
      </c>
      <c r="FA51" s="140">
        <v>0</v>
      </c>
      <c r="FB51" s="137">
        <v>0</v>
      </c>
      <c r="FC51" s="137">
        <f t="shared" si="18"/>
        <v>-1.9459614742361596E-2</v>
      </c>
      <c r="FD51" s="134">
        <v>0</v>
      </c>
      <c r="FE51" s="137">
        <v>0</v>
      </c>
      <c r="FF51" s="137">
        <f t="shared" si="19"/>
        <v>0</v>
      </c>
      <c r="FG51" s="126"/>
      <c r="FI51" s="140">
        <v>0</v>
      </c>
      <c r="FJ51" s="136">
        <f t="shared" si="20"/>
        <v>0</v>
      </c>
      <c r="FK51" s="136">
        <f t="shared" si="21"/>
        <v>0</v>
      </c>
      <c r="FL51" s="138">
        <v>0</v>
      </c>
      <c r="FM51" s="136">
        <f t="shared" si="22"/>
        <v>0</v>
      </c>
      <c r="FN51" s="136">
        <f t="shared" si="23"/>
        <v>0</v>
      </c>
      <c r="FO51" s="140">
        <v>279681</v>
      </c>
      <c r="FP51" s="137">
        <f t="shared" si="24"/>
        <v>4.9452578289041326E-3</v>
      </c>
      <c r="FQ51" s="433">
        <f t="shared" si="25"/>
        <v>-8.0547421710958685E-3</v>
      </c>
      <c r="FR51" s="134">
        <v>0</v>
      </c>
      <c r="FS51" s="134">
        <f t="shared" si="26"/>
        <v>0</v>
      </c>
      <c r="FT51" s="136">
        <f t="shared" si="27"/>
        <v>0</v>
      </c>
      <c r="FU51" s="140">
        <v>0</v>
      </c>
      <c r="FV51" s="137">
        <f t="shared" si="28"/>
        <v>0</v>
      </c>
      <c r="FW51" s="137">
        <f t="shared" si="29"/>
        <v>0</v>
      </c>
      <c r="FX51" s="134">
        <v>0</v>
      </c>
      <c r="FY51" s="137">
        <f t="shared" si="30"/>
        <v>0</v>
      </c>
      <c r="FZ51" s="137">
        <f t="shared" si="31"/>
        <v>0</v>
      </c>
      <c r="GA51" s="156"/>
      <c r="GB51" s="150"/>
      <c r="GC51" s="438">
        <v>349108</v>
      </c>
      <c r="GD51" s="220">
        <f>GC51/GA7</f>
        <v>6.9720711341859877E-3</v>
      </c>
      <c r="GE51" s="220">
        <f t="shared" ref="GE51:GE52" si="41">GD51-FJ51</f>
        <v>6.9720711341859877E-3</v>
      </c>
      <c r="GF51" s="216">
        <v>0</v>
      </c>
      <c r="GG51" s="220">
        <f>GF51/GA3</f>
        <v>0</v>
      </c>
      <c r="GH51" s="220">
        <f t="shared" ref="GH51:GH52" si="42">GG51-FM51</f>
        <v>0</v>
      </c>
      <c r="GI51" s="438">
        <v>294085</v>
      </c>
      <c r="GJ51" s="220">
        <f>GI51/GI7</f>
        <v>5.8392172420925351E-3</v>
      </c>
      <c r="GK51" s="220">
        <f t="shared" ref="GK51:GK52" si="43">GJ51-FP51</f>
        <v>8.9395941318840249E-4</v>
      </c>
      <c r="GL51" s="216">
        <v>0</v>
      </c>
      <c r="GM51" s="220">
        <f>GL51/GI3</f>
        <v>0</v>
      </c>
      <c r="GN51" s="436">
        <f t="shared" ref="GN51:GN52" si="44">GM51-FS51</f>
        <v>0</v>
      </c>
      <c r="GO51" s="438">
        <v>349108</v>
      </c>
      <c r="GP51" s="220">
        <f>GO51/GO7</f>
        <v>6.9720711341859877E-3</v>
      </c>
      <c r="GQ51" s="220">
        <f t="shared" ref="GQ51:GQ52" si="45">GP51-FV51</f>
        <v>6.9720711341859877E-3</v>
      </c>
      <c r="GR51" s="216">
        <v>0</v>
      </c>
      <c r="GS51" s="220">
        <f>GR51/GO3</f>
        <v>0</v>
      </c>
      <c r="GT51" s="220">
        <f t="shared" ref="GT51:GT52" si="46">GS51-FY51</f>
        <v>0</v>
      </c>
      <c r="GU51" s="156"/>
      <c r="GV51" s="150"/>
      <c r="GW51" s="150"/>
      <c r="GX51" s="151"/>
      <c r="GY51" s="140"/>
      <c r="GZ51" s="140"/>
      <c r="HA51" s="136"/>
      <c r="HB51" s="140"/>
      <c r="HC51" s="153"/>
      <c r="HD51" s="138"/>
      <c r="HE51" s="138"/>
      <c r="HF51" s="138"/>
      <c r="HG51" s="138"/>
      <c r="HH51" s="154"/>
      <c r="HI51" s="138"/>
      <c r="HJ51" s="138"/>
      <c r="HK51" s="138"/>
      <c r="HL51" s="138"/>
      <c r="HM51" s="138"/>
      <c r="HN51" s="138"/>
      <c r="HO51" s="156"/>
      <c r="HP51" s="150"/>
      <c r="HQ51" s="150"/>
      <c r="HR51" s="151"/>
      <c r="HS51" s="140"/>
      <c r="HT51" s="140"/>
      <c r="HU51" s="136"/>
      <c r="HV51" s="140"/>
      <c r="HW51" s="153"/>
      <c r="HX51" s="138"/>
      <c r="HY51" s="138"/>
      <c r="HZ51" s="138"/>
      <c r="IA51" s="138"/>
      <c r="IB51" s="154"/>
      <c r="IC51" s="138"/>
      <c r="ID51" s="138"/>
      <c r="IE51" s="138"/>
      <c r="IF51" s="138"/>
      <c r="IG51" s="138"/>
      <c r="IH51" s="138"/>
      <c r="II51" s="156"/>
      <c r="IJ51" s="150"/>
      <c r="IK51" s="150"/>
      <c r="IL51" s="151"/>
      <c r="IM51" s="140"/>
      <c r="IN51" s="140"/>
      <c r="IO51" s="136"/>
      <c r="IP51" s="140"/>
      <c r="IQ51" s="153"/>
      <c r="IR51" s="138"/>
      <c r="IS51" s="138"/>
      <c r="IT51" s="138"/>
      <c r="IU51" s="138"/>
      <c r="IV51" s="154"/>
      <c r="IW51" s="138"/>
      <c r="IX51" s="138"/>
      <c r="IY51" s="138"/>
      <c r="IZ51" s="138"/>
      <c r="JA51" s="138"/>
      <c r="JB51" s="138"/>
    </row>
    <row r="52" spans="1:262" s="134" customFormat="1" ht="13.5" customHeight="1">
      <c r="A52" s="133" t="s">
        <v>1348</v>
      </c>
      <c r="B52" s="14" t="str">
        <f>VLOOKUP(A52,info_parties!A$2:Z$200,5,FALSE)</f>
        <v>Independent (none, independent)</v>
      </c>
      <c r="E52" s="140"/>
      <c r="F52" s="136"/>
      <c r="G52" s="137"/>
      <c r="H52" s="138"/>
      <c r="I52" s="136"/>
      <c r="J52" s="137"/>
      <c r="K52" s="135"/>
      <c r="L52" s="137"/>
      <c r="M52" s="137"/>
      <c r="P52" s="139"/>
      <c r="Q52" s="140"/>
      <c r="R52" s="137"/>
      <c r="S52" s="137"/>
      <c r="U52" s="137"/>
      <c r="V52" s="137"/>
      <c r="W52" s="126"/>
      <c r="Y52" s="135">
        <v>0</v>
      </c>
      <c r="Z52" s="136">
        <v>0</v>
      </c>
      <c r="AA52" s="136"/>
      <c r="AB52" s="138">
        <f>AH52+AN52</f>
        <v>9</v>
      </c>
      <c r="AC52" s="136">
        <f t="shared" si="38"/>
        <v>7.1428571428571425E-2</v>
      </c>
      <c r="AD52" s="136"/>
      <c r="AE52" s="135">
        <v>6120097</v>
      </c>
      <c r="AF52" s="137">
        <v>0.14699999999999999</v>
      </c>
      <c r="AG52" s="137"/>
      <c r="AH52" s="139">
        <v>9</v>
      </c>
      <c r="AJ52" s="141"/>
      <c r="AK52" s="135">
        <v>0</v>
      </c>
      <c r="AL52" s="136">
        <v>0</v>
      </c>
      <c r="AM52" s="137"/>
      <c r="AN52" s="139">
        <v>0</v>
      </c>
      <c r="AO52" s="137"/>
      <c r="AP52" s="137"/>
      <c r="AQ52" s="126"/>
      <c r="AS52" s="135">
        <v>0</v>
      </c>
      <c r="AT52" s="136">
        <v>0</v>
      </c>
      <c r="AU52" s="136">
        <v>0</v>
      </c>
      <c r="AV52" s="134">
        <f>BB52+BH52</f>
        <v>19</v>
      </c>
      <c r="AW52" s="136">
        <f t="shared" si="39"/>
        <v>0.15079365079365079</v>
      </c>
      <c r="AX52" s="136"/>
      <c r="AY52" s="135">
        <v>12884581</v>
      </c>
      <c r="AZ52" s="137">
        <v>0.23</v>
      </c>
      <c r="BA52" s="137"/>
      <c r="BB52" s="139">
        <v>19</v>
      </c>
      <c r="BD52" s="141"/>
      <c r="BE52" s="140">
        <v>0</v>
      </c>
      <c r="BF52" s="137">
        <v>0</v>
      </c>
      <c r="BG52" s="137"/>
      <c r="BH52" s="134">
        <v>0</v>
      </c>
      <c r="BI52" s="137"/>
      <c r="BJ52" s="137"/>
      <c r="BK52" s="126"/>
      <c r="BM52" s="135">
        <v>0</v>
      </c>
      <c r="BN52" s="137">
        <v>0</v>
      </c>
      <c r="BO52" s="136"/>
      <c r="BP52" s="138">
        <v>3</v>
      </c>
      <c r="BQ52" s="136">
        <f t="shared" si="40"/>
        <v>2.4793388429752067E-2</v>
      </c>
      <c r="BR52" s="136"/>
      <c r="BS52" s="135">
        <v>5658912</v>
      </c>
      <c r="BT52" s="137">
        <v>0.1041</v>
      </c>
      <c r="BU52" s="137"/>
      <c r="BV52" s="139">
        <v>3</v>
      </c>
      <c r="BX52" s="141"/>
      <c r="BY52" s="135">
        <v>0</v>
      </c>
      <c r="BZ52" s="137">
        <v>0</v>
      </c>
      <c r="CA52" s="137"/>
      <c r="CB52" s="139">
        <v>0</v>
      </c>
      <c r="CC52" s="137"/>
      <c r="CD52" s="137"/>
      <c r="CE52" s="140"/>
      <c r="CG52" s="134">
        <v>0</v>
      </c>
      <c r="CH52" s="134">
        <v>0</v>
      </c>
      <c r="CI52" s="134">
        <v>0</v>
      </c>
      <c r="CJ52" s="138">
        <v>5</v>
      </c>
      <c r="CK52" s="136">
        <f>CJ52/121</f>
        <v>4.1322314049586778E-2</v>
      </c>
      <c r="CL52" s="142">
        <v>2</v>
      </c>
      <c r="CM52" s="135">
        <v>5696505</v>
      </c>
      <c r="CN52" s="136">
        <v>0.10199999999999999</v>
      </c>
      <c r="CO52" s="137">
        <v>-2E-3</v>
      </c>
      <c r="CP52" s="134">
        <v>5</v>
      </c>
      <c r="CQ52" s="143">
        <v>6.8000000000000005E-2</v>
      </c>
      <c r="CR52" s="144">
        <v>2</v>
      </c>
      <c r="CS52" s="134">
        <v>0</v>
      </c>
      <c r="CT52" s="134">
        <v>0</v>
      </c>
      <c r="CU52" s="134">
        <v>0</v>
      </c>
      <c r="CV52" s="134">
        <v>0</v>
      </c>
      <c r="CW52" s="134">
        <v>0</v>
      </c>
      <c r="CX52" s="134">
        <v>0</v>
      </c>
      <c r="CY52" s="126"/>
      <c r="DA52" s="134">
        <v>0</v>
      </c>
      <c r="DB52" s="143">
        <v>0</v>
      </c>
      <c r="DC52" s="143">
        <v>0</v>
      </c>
      <c r="DD52" s="139">
        <v>7</v>
      </c>
      <c r="DE52" s="136">
        <f>DD52/121</f>
        <v>5.7851239669421489E-2</v>
      </c>
      <c r="DF52" s="142">
        <v>2</v>
      </c>
      <c r="DG52" s="135">
        <v>5095168</v>
      </c>
      <c r="DH52" s="137">
        <v>8.5999999999999993E-2</v>
      </c>
      <c r="DI52" s="137"/>
      <c r="DJ52" s="134">
        <v>7</v>
      </c>
      <c r="DK52" s="143">
        <f>DJ52/73</f>
        <v>9.5890410958904104E-2</v>
      </c>
      <c r="DL52" s="144">
        <v>2</v>
      </c>
      <c r="DM52" s="134">
        <v>0</v>
      </c>
      <c r="DN52" s="134">
        <v>0</v>
      </c>
      <c r="DO52" s="143">
        <v>0</v>
      </c>
      <c r="DP52" s="134">
        <v>0</v>
      </c>
      <c r="DQ52" s="143">
        <v>0</v>
      </c>
      <c r="DR52" s="134">
        <v>0</v>
      </c>
      <c r="DS52" s="126"/>
      <c r="DU52" s="140">
        <v>0</v>
      </c>
      <c r="DV52" s="136">
        <f t="shared" si="9"/>
        <v>0</v>
      </c>
      <c r="DW52" s="137">
        <v>0</v>
      </c>
      <c r="DX52" s="138">
        <v>0</v>
      </c>
      <c r="DY52" s="136">
        <f t="shared" si="10"/>
        <v>0</v>
      </c>
      <c r="DZ52" s="145">
        <v>-7</v>
      </c>
      <c r="EA52" s="140">
        <v>1314313</v>
      </c>
      <c r="EB52" s="137">
        <f t="shared" si="11"/>
        <v>2.2505048217826028E-2</v>
      </c>
      <c r="EC52" s="137">
        <v>-6.3E-2</v>
      </c>
      <c r="ED52" s="134">
        <v>0</v>
      </c>
      <c r="EE52" s="143">
        <f t="shared" si="12"/>
        <v>0</v>
      </c>
      <c r="EF52" s="145">
        <v>-7</v>
      </c>
      <c r="EG52" s="140">
        <v>0</v>
      </c>
      <c r="EH52" s="136">
        <v>0</v>
      </c>
      <c r="EI52" s="137">
        <v>0</v>
      </c>
      <c r="EJ52" s="134">
        <v>0</v>
      </c>
      <c r="EK52" s="136">
        <f t="shared" si="13"/>
        <v>0</v>
      </c>
      <c r="EL52" s="145">
        <v>0</v>
      </c>
      <c r="EM52" s="126" t="str">
        <f t="shared" si="3"/>
        <v>Independent (none, independent)</v>
      </c>
      <c r="EO52" s="140">
        <v>0</v>
      </c>
      <c r="EP52" s="136">
        <v>0</v>
      </c>
      <c r="EQ52" s="136">
        <f t="shared" si="14"/>
        <v>0</v>
      </c>
      <c r="ER52" s="138">
        <v>0</v>
      </c>
      <c r="ES52" s="136">
        <v>0</v>
      </c>
      <c r="ET52" s="136">
        <f t="shared" si="15"/>
        <v>0</v>
      </c>
      <c r="EU52" s="140">
        <v>685411</v>
      </c>
      <c r="EV52" s="137">
        <v>1.3000000000000001E-2</v>
      </c>
      <c r="EW52" s="137">
        <f t="shared" si="16"/>
        <v>-9.5050482178260266E-3</v>
      </c>
      <c r="EX52" s="134">
        <v>0</v>
      </c>
      <c r="EY52" s="259">
        <v>0</v>
      </c>
      <c r="EZ52" s="136">
        <f t="shared" si="17"/>
        <v>0</v>
      </c>
      <c r="FA52" s="140">
        <v>0</v>
      </c>
      <c r="FB52" s="137">
        <v>0</v>
      </c>
      <c r="FC52" s="137">
        <f t="shared" si="18"/>
        <v>0</v>
      </c>
      <c r="FD52" s="134">
        <v>0</v>
      </c>
      <c r="FE52" s="137">
        <v>0</v>
      </c>
      <c r="FF52" s="137">
        <f t="shared" si="19"/>
        <v>0</v>
      </c>
      <c r="FG52" s="126"/>
      <c r="FI52" s="140">
        <v>0</v>
      </c>
      <c r="FJ52" s="136">
        <f t="shared" si="20"/>
        <v>0</v>
      </c>
      <c r="FK52" s="136">
        <f t="shared" si="21"/>
        <v>0</v>
      </c>
      <c r="FL52" s="138">
        <v>5</v>
      </c>
      <c r="FM52" s="136">
        <f t="shared" si="22"/>
        <v>4.1322314049586778E-2</v>
      </c>
      <c r="FN52" s="136">
        <f t="shared" si="23"/>
        <v>4.1322314049586778E-2</v>
      </c>
      <c r="FO52" s="140">
        <v>5739452</v>
      </c>
      <c r="FP52" s="137">
        <f t="shared" si="24"/>
        <v>0.10148372587562074</v>
      </c>
      <c r="FQ52" s="433">
        <f t="shared" si="25"/>
        <v>8.8483725875620742E-2</v>
      </c>
      <c r="FR52" s="134">
        <v>5</v>
      </c>
      <c r="FS52" s="134">
        <f t="shared" si="26"/>
        <v>0.10416666666666667</v>
      </c>
      <c r="FT52" s="136">
        <f t="shared" si="27"/>
        <v>0.10416666666666667</v>
      </c>
      <c r="FU52" s="140">
        <v>0</v>
      </c>
      <c r="FV52" s="137">
        <f t="shared" si="28"/>
        <v>0</v>
      </c>
      <c r="FW52" s="137">
        <f t="shared" si="29"/>
        <v>0</v>
      </c>
      <c r="FX52" s="134">
        <v>0</v>
      </c>
      <c r="FY52" s="137">
        <f t="shared" si="30"/>
        <v>0</v>
      </c>
      <c r="FZ52" s="137">
        <f t="shared" si="31"/>
        <v>0</v>
      </c>
      <c r="GA52" s="156"/>
      <c r="GB52" s="150"/>
      <c r="GC52" s="438">
        <v>5335641</v>
      </c>
      <c r="GD52" s="220">
        <f>GC52/GA7</f>
        <v>0.1065586254066915</v>
      </c>
      <c r="GE52" s="220">
        <f t="shared" si="41"/>
        <v>0.1065586254066915</v>
      </c>
      <c r="GF52" s="216">
        <v>9</v>
      </c>
      <c r="GG52" s="220">
        <f>GF52/GA3</f>
        <v>7.2580645161290328E-2</v>
      </c>
      <c r="GH52" s="220">
        <f t="shared" si="42"/>
        <v>3.1258331111703549E-2</v>
      </c>
      <c r="GI52" s="438">
        <v>5335641</v>
      </c>
      <c r="GJ52" s="220">
        <f>GI52/GI7</f>
        <v>0.10594204711160329</v>
      </c>
      <c r="GK52" s="220">
        <f t="shared" si="43"/>
        <v>4.4583212359825541E-3</v>
      </c>
      <c r="GL52" s="216">
        <v>4</v>
      </c>
      <c r="GM52" s="220">
        <f>GL52/GI3</f>
        <v>5.4054054054054057E-2</v>
      </c>
      <c r="GN52" s="436">
        <f t="shared" si="44"/>
        <v>-5.0112612612612614E-2</v>
      </c>
      <c r="GO52" s="438">
        <v>0</v>
      </c>
      <c r="GP52" s="220">
        <f>GO52/GO7</f>
        <v>0</v>
      </c>
      <c r="GQ52" s="220">
        <f t="shared" si="45"/>
        <v>0</v>
      </c>
      <c r="GR52" s="216">
        <v>0</v>
      </c>
      <c r="GS52" s="220">
        <f>GR52/GO3</f>
        <v>0</v>
      </c>
      <c r="GT52" s="220">
        <f t="shared" si="46"/>
        <v>0</v>
      </c>
      <c r="GU52" s="156"/>
      <c r="GV52" s="150"/>
      <c r="GW52" s="150"/>
      <c r="GX52" s="151"/>
      <c r="GY52" s="138"/>
      <c r="GZ52" s="152"/>
      <c r="HA52" s="151"/>
      <c r="HB52" s="138"/>
      <c r="HC52" s="153"/>
      <c r="HD52" s="138"/>
      <c r="HE52" s="138"/>
      <c r="HF52" s="138"/>
      <c r="HG52" s="138"/>
      <c r="HH52" s="154"/>
      <c r="HI52" s="138"/>
      <c r="HJ52" s="138"/>
      <c r="HK52" s="138"/>
      <c r="HL52" s="138"/>
      <c r="HM52" s="138"/>
      <c r="HN52" s="138"/>
      <c r="HO52" s="156"/>
      <c r="HP52" s="150"/>
      <c r="HQ52" s="150"/>
      <c r="HR52" s="151"/>
      <c r="HS52" s="138"/>
      <c r="HT52" s="152"/>
      <c r="HU52" s="151"/>
      <c r="HV52" s="138"/>
      <c r="HW52" s="153"/>
      <c r="HX52" s="138"/>
      <c r="HY52" s="138"/>
      <c r="HZ52" s="138"/>
      <c r="IA52" s="138"/>
      <c r="IB52" s="154"/>
      <c r="IC52" s="138"/>
      <c r="ID52" s="138"/>
      <c r="IE52" s="138"/>
      <c r="IF52" s="138"/>
      <c r="IG52" s="138"/>
      <c r="IH52" s="138"/>
      <c r="II52" s="156"/>
      <c r="IJ52" s="150"/>
      <c r="IK52" s="150"/>
      <c r="IL52" s="151"/>
      <c r="IM52" s="138"/>
      <c r="IN52" s="152"/>
      <c r="IO52" s="151"/>
      <c r="IP52" s="138"/>
      <c r="IQ52" s="153"/>
      <c r="IR52" s="138"/>
      <c r="IS52" s="138"/>
      <c r="IT52" s="138"/>
      <c r="IU52" s="138"/>
      <c r="IV52" s="154"/>
      <c r="IW52" s="138"/>
      <c r="IX52" s="138"/>
      <c r="IY52" s="138"/>
      <c r="IZ52" s="138"/>
      <c r="JA52" s="138"/>
      <c r="JB52" s="138"/>
    </row>
    <row r="53" spans="1:262" s="134" customFormat="1" ht="13.5" customHeight="1">
      <c r="A53" s="133"/>
      <c r="B53" s="138"/>
      <c r="E53" s="140"/>
      <c r="F53" s="136"/>
      <c r="G53" s="137"/>
      <c r="H53" s="138"/>
      <c r="I53" s="136"/>
      <c r="J53" s="137"/>
      <c r="K53" s="137"/>
      <c r="L53" s="137"/>
      <c r="M53" s="137"/>
      <c r="N53" s="138"/>
      <c r="P53" s="141"/>
      <c r="Q53" s="140"/>
      <c r="R53" s="137"/>
      <c r="S53" s="138"/>
      <c r="T53" s="138"/>
      <c r="U53" s="137"/>
      <c r="V53" s="137"/>
      <c r="W53" s="126"/>
      <c r="Y53" s="135"/>
      <c r="Z53" s="136"/>
      <c r="AA53" s="136"/>
      <c r="AB53" s="138"/>
      <c r="AC53" s="136"/>
      <c r="AD53" s="137"/>
      <c r="AE53" s="137"/>
      <c r="AF53" s="137"/>
      <c r="AG53" s="137"/>
      <c r="AH53" s="138"/>
      <c r="AJ53" s="141"/>
      <c r="AK53" s="140"/>
      <c r="AL53" s="137"/>
      <c r="AM53" s="138"/>
      <c r="AN53" s="138"/>
      <c r="AO53" s="137"/>
      <c r="AP53" s="137"/>
      <c r="AQ53" s="126"/>
      <c r="AS53" s="135"/>
      <c r="AT53" s="136"/>
      <c r="AU53" s="138"/>
      <c r="AV53" s="138"/>
      <c r="AW53" s="136"/>
      <c r="AX53" s="137"/>
      <c r="AY53" s="137"/>
      <c r="AZ53" s="137"/>
      <c r="BA53" s="137"/>
      <c r="BB53" s="138"/>
      <c r="BD53" s="141"/>
      <c r="BE53" s="140"/>
      <c r="BF53" s="137"/>
      <c r="BG53" s="138"/>
      <c r="BH53" s="138"/>
      <c r="BI53" s="137"/>
      <c r="BJ53" s="137"/>
      <c r="BK53" s="126"/>
      <c r="BM53" s="135"/>
      <c r="BN53" s="137"/>
      <c r="BO53" s="136"/>
      <c r="BP53" s="138"/>
      <c r="BQ53" s="136"/>
      <c r="BR53" s="137"/>
      <c r="BS53" s="137"/>
      <c r="BT53" s="137"/>
      <c r="BU53" s="137"/>
      <c r="BV53" s="138"/>
      <c r="BX53" s="141"/>
      <c r="BY53" s="140"/>
      <c r="BZ53" s="137"/>
      <c r="CA53" s="138"/>
      <c r="CB53" s="138"/>
      <c r="CC53" s="137"/>
      <c r="CD53" s="137"/>
      <c r="CE53" s="140"/>
      <c r="CG53" s="135"/>
      <c r="CH53" s="136"/>
      <c r="CI53" s="136"/>
      <c r="CJ53" s="136"/>
      <c r="CK53" s="136"/>
      <c r="CL53" s="142"/>
      <c r="CM53" s="135"/>
      <c r="CN53" s="136"/>
      <c r="CO53" s="137"/>
      <c r="CR53" s="144"/>
      <c r="CS53" s="135"/>
      <c r="CT53" s="136"/>
      <c r="CU53" s="137"/>
      <c r="CW53" s="137"/>
      <c r="CX53" s="142"/>
      <c r="CY53" s="126"/>
      <c r="DA53" s="140"/>
      <c r="DB53" s="136"/>
      <c r="DC53" s="136"/>
      <c r="DD53" s="139"/>
      <c r="DE53" s="136"/>
      <c r="DF53" s="142"/>
      <c r="DG53" s="139"/>
      <c r="DH53" s="137"/>
      <c r="DI53" s="137"/>
      <c r="DL53" s="141"/>
      <c r="DM53" s="140"/>
      <c r="DN53" s="137"/>
      <c r="DO53" s="137"/>
      <c r="DQ53" s="137"/>
      <c r="DR53" s="137"/>
      <c r="DS53" s="126"/>
      <c r="DU53" s="140"/>
      <c r="DV53" s="136"/>
      <c r="DW53" s="136"/>
      <c r="DX53" s="138"/>
      <c r="DY53" s="136"/>
      <c r="DZ53" s="157"/>
      <c r="EA53" s="140"/>
      <c r="EB53" s="259"/>
      <c r="EC53" s="146"/>
      <c r="EF53" s="141"/>
      <c r="EG53" s="140"/>
      <c r="EH53" s="137"/>
      <c r="EI53" s="137"/>
      <c r="EK53" s="137"/>
      <c r="EL53" s="157"/>
      <c r="EM53" s="126"/>
      <c r="EO53" s="140"/>
      <c r="EP53" s="136"/>
      <c r="EQ53" s="136"/>
      <c r="ER53" s="138"/>
      <c r="ES53" s="136"/>
      <c r="ET53" s="136"/>
      <c r="EU53" s="140"/>
      <c r="EV53" s="137"/>
      <c r="EW53" s="137"/>
      <c r="EY53" s="259"/>
      <c r="EZ53" s="141"/>
      <c r="FA53" s="140"/>
      <c r="FB53" s="137"/>
      <c r="FC53" s="137"/>
      <c r="FE53" s="137"/>
      <c r="FF53" s="137"/>
      <c r="FG53" s="126"/>
      <c r="FI53" s="140"/>
      <c r="FJ53" s="136"/>
      <c r="FK53" s="136"/>
      <c r="FL53" s="138"/>
      <c r="FM53" s="136"/>
      <c r="FN53" s="136"/>
      <c r="FO53" s="140"/>
      <c r="FP53" s="137"/>
      <c r="FQ53" s="137"/>
      <c r="FT53" s="141"/>
      <c r="FU53" s="140"/>
      <c r="FV53" s="137"/>
      <c r="FW53" s="137"/>
      <c r="FY53" s="137"/>
      <c r="FZ53" s="137"/>
      <c r="GA53" s="156"/>
      <c r="GB53" s="150"/>
      <c r="GC53" s="150"/>
      <c r="GD53" s="151"/>
      <c r="GE53" s="138"/>
      <c r="GF53" s="152"/>
      <c r="GG53" s="151"/>
      <c r="GH53" s="138"/>
      <c r="GI53" s="153"/>
      <c r="GJ53" s="138"/>
      <c r="GK53" s="138"/>
      <c r="GL53" s="138"/>
      <c r="GM53" s="138"/>
      <c r="GN53" s="154"/>
      <c r="GO53" s="138"/>
      <c r="GP53" s="138"/>
      <c r="GQ53" s="138"/>
      <c r="GR53" s="138"/>
      <c r="GS53" s="138"/>
      <c r="GT53" s="138"/>
      <c r="GU53" s="156"/>
      <c r="GV53" s="150"/>
      <c r="GW53" s="150"/>
      <c r="GX53" s="151"/>
      <c r="GY53" s="138"/>
      <c r="GZ53" s="152"/>
      <c r="HA53" s="151"/>
      <c r="HB53" s="138"/>
      <c r="HC53" s="153"/>
      <c r="HD53" s="138"/>
      <c r="HE53" s="138"/>
      <c r="HF53" s="138"/>
      <c r="HG53" s="138"/>
      <c r="HH53" s="154"/>
      <c r="HI53" s="138"/>
      <c r="HJ53" s="138"/>
      <c r="HK53" s="138"/>
      <c r="HL53" s="138"/>
      <c r="HM53" s="138"/>
      <c r="HN53" s="138"/>
      <c r="HO53" s="156"/>
      <c r="HP53" s="150"/>
      <c r="HQ53" s="150"/>
      <c r="HR53" s="151"/>
      <c r="HS53" s="138"/>
      <c r="HT53" s="152"/>
      <c r="HU53" s="151"/>
      <c r="HV53" s="138"/>
      <c r="HW53" s="153"/>
      <c r="HX53" s="138"/>
      <c r="HY53" s="138"/>
      <c r="HZ53" s="138"/>
      <c r="IA53" s="138"/>
      <c r="IB53" s="154"/>
      <c r="IC53" s="138"/>
      <c r="ID53" s="138"/>
      <c r="IE53" s="138"/>
      <c r="IF53" s="138"/>
      <c r="IG53" s="138"/>
      <c r="IH53" s="138"/>
      <c r="II53" s="156"/>
      <c r="IJ53" s="150"/>
      <c r="IK53" s="150"/>
      <c r="IL53" s="151"/>
      <c r="IM53" s="138"/>
      <c r="IN53" s="152"/>
      <c r="IO53" s="151"/>
      <c r="IP53" s="138"/>
      <c r="IQ53" s="153"/>
      <c r="IR53" s="138"/>
      <c r="IS53" s="138"/>
      <c r="IT53" s="138"/>
      <c r="IU53" s="138"/>
      <c r="IV53" s="154"/>
      <c r="IW53" s="138"/>
      <c r="IX53" s="138"/>
      <c r="IY53" s="138"/>
      <c r="IZ53" s="138"/>
      <c r="JA53" s="138"/>
      <c r="JB53" s="138"/>
    </row>
    <row r="54" spans="1:262" s="134" customFormat="1" ht="13.5" customHeight="1">
      <c r="A54" s="133"/>
      <c r="B54" s="138"/>
      <c r="E54" s="140"/>
      <c r="F54" s="136"/>
      <c r="G54" s="137"/>
      <c r="H54" s="138"/>
      <c r="I54" s="136"/>
      <c r="J54" s="137"/>
      <c r="K54" s="137"/>
      <c r="L54" s="137"/>
      <c r="M54" s="137"/>
      <c r="P54" s="141"/>
      <c r="Q54" s="140"/>
      <c r="R54" s="137"/>
      <c r="S54" s="137"/>
      <c r="U54" s="137"/>
      <c r="V54" s="137"/>
      <c r="W54" s="126"/>
      <c r="Y54" s="135"/>
      <c r="Z54" s="136"/>
      <c r="AA54" s="136"/>
      <c r="AB54" s="138"/>
      <c r="AC54" s="136"/>
      <c r="AD54" s="136"/>
      <c r="AE54" s="135"/>
      <c r="AF54" s="137"/>
      <c r="AG54" s="137"/>
      <c r="AH54" s="139"/>
      <c r="AJ54" s="141"/>
      <c r="AK54" s="135"/>
      <c r="AL54" s="136"/>
      <c r="AM54" s="137"/>
      <c r="AN54" s="139"/>
      <c r="AO54" s="137"/>
      <c r="AP54" s="137"/>
      <c r="AQ54" s="126"/>
      <c r="AS54" s="135"/>
      <c r="AT54" s="136"/>
      <c r="AU54" s="136"/>
      <c r="AV54" s="138"/>
      <c r="AW54" s="136"/>
      <c r="AX54" s="136"/>
      <c r="AY54" s="135"/>
      <c r="AZ54" s="137"/>
      <c r="BA54" s="137"/>
      <c r="BB54" s="139"/>
      <c r="BD54" s="141"/>
      <c r="BE54" s="140"/>
      <c r="BF54" s="137"/>
      <c r="BG54" s="137"/>
      <c r="BI54" s="137"/>
      <c r="BJ54" s="137"/>
      <c r="BK54" s="126"/>
      <c r="BM54" s="135"/>
      <c r="BN54" s="137"/>
      <c r="BO54" s="136"/>
      <c r="BP54" s="138"/>
      <c r="BQ54" s="136"/>
      <c r="BR54" s="136"/>
      <c r="BS54" s="135"/>
      <c r="BT54" s="137"/>
      <c r="BU54" s="137"/>
      <c r="BV54" s="139"/>
      <c r="BX54" s="141"/>
      <c r="BY54" s="135"/>
      <c r="BZ54" s="137"/>
      <c r="CA54" s="137"/>
      <c r="CB54" s="139"/>
      <c r="CC54" s="137"/>
      <c r="CD54" s="137"/>
      <c r="CE54" s="140"/>
      <c r="CG54" s="135"/>
      <c r="CH54" s="136"/>
      <c r="CI54" s="136"/>
      <c r="CJ54" s="138"/>
      <c r="CK54" s="136"/>
      <c r="CL54" s="142"/>
      <c r="CM54" s="135"/>
      <c r="CN54" s="136"/>
      <c r="CO54" s="137"/>
      <c r="CR54" s="144"/>
      <c r="CS54" s="135"/>
      <c r="CT54" s="136"/>
      <c r="CU54" s="137"/>
      <c r="CW54" s="137"/>
      <c r="CX54" s="142"/>
      <c r="CY54" s="126"/>
      <c r="DA54" s="140"/>
      <c r="DB54" s="136"/>
      <c r="DC54" s="136"/>
      <c r="DD54" s="139"/>
      <c r="DE54" s="136"/>
      <c r="DF54" s="142"/>
      <c r="DG54" s="139"/>
      <c r="DH54" s="137"/>
      <c r="DI54" s="137"/>
      <c r="DL54" s="141"/>
      <c r="DM54" s="140"/>
      <c r="DN54" s="137"/>
      <c r="DO54" s="137"/>
      <c r="DQ54" s="137"/>
      <c r="DR54" s="137"/>
      <c r="DS54" s="126"/>
      <c r="DU54" s="140"/>
      <c r="DV54" s="136"/>
      <c r="DW54" s="136"/>
      <c r="DX54" s="138"/>
      <c r="DY54" s="136"/>
      <c r="DZ54" s="157"/>
      <c r="EA54" s="140"/>
      <c r="EB54" s="259"/>
      <c r="EC54" s="146"/>
      <c r="EF54" s="141"/>
      <c r="EG54" s="140"/>
      <c r="EH54" s="137"/>
      <c r="EI54" s="137"/>
      <c r="EK54" s="137"/>
      <c r="EL54" s="157"/>
      <c r="EM54" s="126"/>
      <c r="EO54" s="140"/>
      <c r="EP54" s="136"/>
      <c r="EQ54" s="136"/>
      <c r="ER54" s="138"/>
      <c r="ES54" s="136"/>
      <c r="ET54" s="136"/>
      <c r="EU54" s="140"/>
      <c r="EV54" s="137"/>
      <c r="EW54" s="137"/>
      <c r="EY54" s="259"/>
      <c r="EZ54" s="141"/>
      <c r="FA54" s="140"/>
      <c r="FB54" s="137"/>
      <c r="FC54" s="137"/>
      <c r="FE54" s="137"/>
      <c r="FF54" s="137"/>
      <c r="FG54" s="126"/>
      <c r="FI54" s="140"/>
      <c r="FJ54" s="136"/>
      <c r="FK54" s="136"/>
      <c r="FL54" s="138"/>
      <c r="FM54" s="136"/>
      <c r="FN54" s="136"/>
      <c r="FO54" s="140"/>
      <c r="FP54" s="137"/>
      <c r="FQ54" s="137"/>
      <c r="FT54" s="141"/>
      <c r="FU54" s="140"/>
      <c r="FV54" s="137"/>
      <c r="FW54" s="137"/>
      <c r="FY54" s="137"/>
      <c r="FZ54" s="137"/>
      <c r="GA54" s="156"/>
      <c r="GB54" s="150"/>
      <c r="GC54" s="150"/>
      <c r="GD54" s="151"/>
      <c r="GE54" s="138"/>
      <c r="GF54" s="152"/>
      <c r="GG54" s="151"/>
      <c r="GH54" s="138"/>
      <c r="GI54" s="153"/>
      <c r="GJ54" s="138"/>
      <c r="GK54" s="138"/>
      <c r="GL54" s="138"/>
      <c r="GM54" s="138"/>
      <c r="GN54" s="154"/>
      <c r="GO54" s="138"/>
      <c r="GP54" s="138"/>
      <c r="GQ54" s="138"/>
      <c r="GR54" s="138"/>
      <c r="GS54" s="138"/>
      <c r="GT54" s="138"/>
      <c r="GU54" s="156"/>
      <c r="GV54" s="150"/>
      <c r="GW54" s="150"/>
      <c r="GX54" s="151"/>
      <c r="GY54" s="138"/>
      <c r="GZ54" s="152"/>
      <c r="HA54" s="151"/>
      <c r="HB54" s="138"/>
      <c r="HC54" s="153"/>
      <c r="HD54" s="138"/>
      <c r="HE54" s="138"/>
      <c r="HF54" s="138"/>
      <c r="HG54" s="138"/>
      <c r="HH54" s="154"/>
      <c r="HI54" s="138"/>
      <c r="HJ54" s="138"/>
      <c r="HK54" s="138"/>
      <c r="HL54" s="138"/>
      <c r="HM54" s="138"/>
      <c r="HN54" s="138"/>
      <c r="HO54" s="156"/>
      <c r="HP54" s="150"/>
      <c r="HQ54" s="150"/>
      <c r="HR54" s="151"/>
      <c r="HS54" s="138"/>
      <c r="HT54" s="152"/>
      <c r="HU54" s="151"/>
      <c r="HV54" s="138"/>
      <c r="HW54" s="153"/>
      <c r="HX54" s="138"/>
      <c r="HY54" s="138"/>
      <c r="HZ54" s="138"/>
      <c r="IA54" s="138"/>
      <c r="IB54" s="154"/>
      <c r="IC54" s="138"/>
      <c r="ID54" s="138"/>
      <c r="IE54" s="138"/>
      <c r="IF54" s="138"/>
      <c r="IG54" s="138"/>
      <c r="IH54" s="138"/>
      <c r="II54" s="156"/>
      <c r="IJ54" s="150"/>
      <c r="IK54" s="150"/>
      <c r="IL54" s="151"/>
      <c r="IM54" s="138"/>
      <c r="IN54" s="152"/>
      <c r="IO54" s="151"/>
      <c r="IP54" s="138"/>
      <c r="IQ54" s="153"/>
      <c r="IR54" s="138"/>
      <c r="IS54" s="138"/>
      <c r="IT54" s="138"/>
      <c r="IU54" s="138"/>
      <c r="IV54" s="154"/>
      <c r="IW54" s="138"/>
      <c r="IX54" s="138"/>
      <c r="IY54" s="138"/>
      <c r="IZ54" s="138"/>
      <c r="JA54" s="138"/>
      <c r="JB54" s="138"/>
    </row>
    <row r="55" spans="1:262" s="134" customFormat="1" ht="13.5" customHeight="1">
      <c r="A55" s="133"/>
      <c r="B55" s="138"/>
      <c r="E55" s="140"/>
      <c r="F55" s="136"/>
      <c r="G55" s="137"/>
      <c r="H55" s="138"/>
      <c r="I55" s="136"/>
      <c r="J55" s="137"/>
      <c r="K55" s="137"/>
      <c r="L55" s="137"/>
      <c r="M55" s="137"/>
      <c r="P55" s="141"/>
      <c r="Q55" s="140"/>
      <c r="R55" s="137"/>
      <c r="S55" s="137"/>
      <c r="U55" s="137"/>
      <c r="V55" s="137"/>
      <c r="W55" s="126"/>
      <c r="Y55" s="135"/>
      <c r="Z55" s="136"/>
      <c r="AA55" s="136"/>
      <c r="AB55" s="138"/>
      <c r="AC55" s="136"/>
      <c r="AD55" s="136"/>
      <c r="AE55" s="135"/>
      <c r="AF55" s="137"/>
      <c r="AG55" s="137"/>
      <c r="AH55" s="139"/>
      <c r="AJ55" s="141"/>
      <c r="AK55" s="135"/>
      <c r="AL55" s="136"/>
      <c r="AM55" s="137"/>
      <c r="AN55" s="139"/>
      <c r="AO55" s="137"/>
      <c r="AP55" s="137"/>
      <c r="AQ55" s="126"/>
      <c r="AS55" s="135"/>
      <c r="AT55" s="136"/>
      <c r="AU55" s="136"/>
      <c r="AV55" s="138"/>
      <c r="AW55" s="136"/>
      <c r="AX55" s="136"/>
      <c r="AY55" s="135"/>
      <c r="AZ55" s="137"/>
      <c r="BA55" s="137"/>
      <c r="BB55" s="139"/>
      <c r="BD55" s="141"/>
      <c r="BE55" s="140"/>
      <c r="BF55" s="137"/>
      <c r="BG55" s="137"/>
      <c r="BI55" s="137"/>
      <c r="BJ55" s="137"/>
      <c r="BK55" s="126"/>
      <c r="BM55" s="135"/>
      <c r="BN55" s="137"/>
      <c r="BO55" s="136"/>
      <c r="BP55" s="138"/>
      <c r="BQ55" s="136"/>
      <c r="BR55" s="136"/>
      <c r="BS55" s="135"/>
      <c r="BT55" s="137"/>
      <c r="BU55" s="137"/>
      <c r="BV55" s="139"/>
      <c r="BX55" s="141"/>
      <c r="BY55" s="135"/>
      <c r="BZ55" s="137"/>
      <c r="CA55" s="137"/>
      <c r="CB55" s="139"/>
      <c r="CC55" s="137"/>
      <c r="CD55" s="137"/>
      <c r="CE55" s="140"/>
      <c r="CG55" s="135"/>
      <c r="CH55" s="136"/>
      <c r="CI55" s="136"/>
      <c r="CJ55" s="138"/>
      <c r="CK55" s="136"/>
      <c r="CL55" s="142"/>
      <c r="CM55" s="135"/>
      <c r="CN55" s="136"/>
      <c r="CO55" s="137"/>
      <c r="CR55" s="144"/>
      <c r="CS55" s="135"/>
      <c r="CT55" s="136"/>
      <c r="CU55" s="137"/>
      <c r="CW55" s="137"/>
      <c r="CX55" s="142"/>
      <c r="CY55" s="126"/>
      <c r="DA55" s="140"/>
      <c r="DB55" s="136"/>
      <c r="DC55" s="136"/>
      <c r="DD55" s="139"/>
      <c r="DE55" s="136"/>
      <c r="DF55" s="142"/>
      <c r="DG55" s="139"/>
      <c r="DH55" s="137"/>
      <c r="DI55" s="137"/>
      <c r="DL55" s="141"/>
      <c r="DM55" s="140"/>
      <c r="DN55" s="137"/>
      <c r="DO55" s="137"/>
      <c r="DQ55" s="137"/>
      <c r="DR55" s="137"/>
      <c r="DS55" s="126"/>
      <c r="DU55" s="140"/>
      <c r="DV55" s="136"/>
      <c r="DW55" s="136"/>
      <c r="DX55" s="138"/>
      <c r="DY55" s="136"/>
      <c r="DZ55" s="157"/>
      <c r="EA55" s="140"/>
      <c r="EB55" s="259"/>
      <c r="EC55" s="146"/>
      <c r="EF55" s="141"/>
      <c r="EG55" s="140"/>
      <c r="EH55" s="137"/>
      <c r="EI55" s="137"/>
      <c r="EK55" s="137"/>
      <c r="EL55" s="157"/>
      <c r="EM55" s="126"/>
      <c r="EO55" s="140"/>
      <c r="EP55" s="136"/>
      <c r="EQ55" s="136"/>
      <c r="ER55" s="138"/>
      <c r="ES55" s="136"/>
      <c r="ET55" s="136"/>
      <c r="EU55" s="140"/>
      <c r="EV55" s="137"/>
      <c r="EW55" s="137"/>
      <c r="EY55" s="259"/>
      <c r="EZ55" s="141"/>
      <c r="FA55" s="140"/>
      <c r="FB55" s="137"/>
      <c r="FC55" s="137"/>
      <c r="FE55" s="137"/>
      <c r="FF55" s="137"/>
      <c r="FG55" s="126"/>
      <c r="FI55" s="140"/>
      <c r="FJ55" s="136"/>
      <c r="FK55" s="136"/>
      <c r="FL55" s="138"/>
      <c r="FM55" s="136"/>
      <c r="FN55" s="136"/>
      <c r="FO55" s="140"/>
      <c r="FP55" s="137"/>
      <c r="FQ55" s="137"/>
      <c r="FT55" s="141"/>
      <c r="FU55" s="140"/>
      <c r="FV55" s="137"/>
      <c r="FW55" s="137"/>
      <c r="FY55" s="137"/>
      <c r="FZ55" s="137"/>
      <c r="GA55" s="156"/>
      <c r="GB55" s="150"/>
      <c r="GC55" s="150"/>
      <c r="GD55" s="151"/>
      <c r="GE55" s="138"/>
      <c r="GF55" s="152"/>
      <c r="GG55" s="151"/>
      <c r="GH55" s="138"/>
      <c r="GI55" s="153"/>
      <c r="GJ55" s="138"/>
      <c r="GK55" s="138"/>
      <c r="GL55" s="138"/>
      <c r="GM55" s="138"/>
      <c r="GN55" s="154"/>
      <c r="GO55" s="138"/>
      <c r="GP55" s="138"/>
      <c r="GQ55" s="138"/>
      <c r="GR55" s="138"/>
      <c r="GS55" s="138"/>
      <c r="GT55" s="138"/>
      <c r="GU55" s="156"/>
      <c r="GV55" s="150"/>
      <c r="GW55" s="150"/>
      <c r="GX55" s="151"/>
      <c r="GY55" s="138"/>
      <c r="GZ55" s="152"/>
      <c r="HA55" s="151"/>
      <c r="HB55" s="138"/>
      <c r="HC55" s="153"/>
      <c r="HD55" s="138"/>
      <c r="HE55" s="138"/>
      <c r="HF55" s="138"/>
      <c r="HG55" s="138"/>
      <c r="HH55" s="154"/>
      <c r="HI55" s="138"/>
      <c r="HJ55" s="138"/>
      <c r="HK55" s="138"/>
      <c r="HL55" s="138"/>
      <c r="HM55" s="138"/>
      <c r="HN55" s="138"/>
      <c r="HO55" s="156"/>
      <c r="HP55" s="150"/>
      <c r="HQ55" s="150"/>
      <c r="HR55" s="151"/>
      <c r="HS55" s="138"/>
      <c r="HT55" s="152"/>
      <c r="HU55" s="151"/>
      <c r="HV55" s="138"/>
      <c r="HW55" s="153"/>
      <c r="HX55" s="138"/>
      <c r="HY55" s="138"/>
      <c r="HZ55" s="138"/>
      <c r="IA55" s="138"/>
      <c r="IB55" s="154"/>
      <c r="IC55" s="138"/>
      <c r="ID55" s="138"/>
      <c r="IE55" s="138"/>
      <c r="IF55" s="138"/>
      <c r="IG55" s="138"/>
      <c r="IH55" s="138"/>
      <c r="II55" s="156"/>
      <c r="IJ55" s="150"/>
      <c r="IK55" s="150"/>
      <c r="IL55" s="151"/>
      <c r="IM55" s="138"/>
      <c r="IN55" s="152"/>
      <c r="IO55" s="151"/>
      <c r="IP55" s="138"/>
      <c r="IQ55" s="153"/>
      <c r="IR55" s="138"/>
      <c r="IS55" s="138"/>
      <c r="IT55" s="138"/>
      <c r="IU55" s="138"/>
      <c r="IV55" s="154"/>
      <c r="IW55" s="138"/>
      <c r="IX55" s="138"/>
      <c r="IY55" s="138"/>
      <c r="IZ55" s="138"/>
      <c r="JA55" s="138"/>
      <c r="JB55" s="138"/>
    </row>
    <row r="56" spans="1:262" s="134" customFormat="1" ht="13.5" customHeight="1">
      <c r="A56" s="133"/>
      <c r="B56" s="138"/>
      <c r="E56" s="140"/>
      <c r="F56" s="136"/>
      <c r="G56" s="137"/>
      <c r="H56" s="138"/>
      <c r="I56" s="136"/>
      <c r="J56" s="137"/>
      <c r="K56" s="137"/>
      <c r="L56" s="137"/>
      <c r="M56" s="137"/>
      <c r="P56" s="141"/>
      <c r="Q56" s="140"/>
      <c r="R56" s="137"/>
      <c r="S56" s="137"/>
      <c r="U56" s="137"/>
      <c r="V56" s="137"/>
      <c r="W56" s="126"/>
      <c r="Y56" s="139"/>
      <c r="Z56" s="136"/>
      <c r="AA56" s="136"/>
      <c r="AB56" s="138"/>
      <c r="AC56" s="136"/>
      <c r="AD56" s="136"/>
      <c r="AE56" s="139"/>
      <c r="AF56" s="137"/>
      <c r="AG56" s="137"/>
      <c r="AH56" s="139"/>
      <c r="AJ56" s="141"/>
      <c r="AK56" s="139"/>
      <c r="AL56" s="136"/>
      <c r="AM56" s="137"/>
      <c r="AN56" s="139"/>
      <c r="AO56" s="137"/>
      <c r="AP56" s="137"/>
      <c r="AQ56" s="126"/>
      <c r="AS56" s="139"/>
      <c r="AT56" s="136"/>
      <c r="AU56" s="136"/>
      <c r="AV56" s="138"/>
      <c r="AW56" s="136"/>
      <c r="AX56" s="136"/>
      <c r="AY56" s="139"/>
      <c r="AZ56" s="137"/>
      <c r="BA56" s="137"/>
      <c r="BB56" s="139"/>
      <c r="BD56" s="141"/>
      <c r="BE56" s="140"/>
      <c r="BF56" s="137"/>
      <c r="BG56" s="137"/>
      <c r="BI56" s="137"/>
      <c r="BJ56" s="137"/>
      <c r="BK56" s="126"/>
      <c r="BM56" s="139"/>
      <c r="BN56" s="137"/>
      <c r="BO56" s="136"/>
      <c r="BP56" s="138"/>
      <c r="BQ56" s="136"/>
      <c r="BR56" s="136"/>
      <c r="BS56" s="139"/>
      <c r="BT56" s="137"/>
      <c r="BU56" s="137"/>
      <c r="BV56" s="139"/>
      <c r="BX56" s="141"/>
      <c r="BY56" s="139"/>
      <c r="BZ56" s="137"/>
      <c r="CA56" s="137"/>
      <c r="CB56" s="139"/>
      <c r="CC56" s="137"/>
      <c r="CD56" s="137"/>
      <c r="CE56" s="140"/>
      <c r="CG56" s="139"/>
      <c r="CH56" s="136"/>
      <c r="CI56" s="136"/>
      <c r="CJ56" s="138"/>
      <c r="CK56" s="136"/>
      <c r="CL56" s="142"/>
      <c r="CM56" s="139"/>
      <c r="CN56" s="136"/>
      <c r="CO56" s="137"/>
      <c r="CR56" s="144"/>
      <c r="CS56" s="139"/>
      <c r="CT56" s="136"/>
      <c r="CU56" s="137"/>
      <c r="CW56" s="137"/>
      <c r="CX56" s="142"/>
      <c r="CY56" s="126"/>
      <c r="DA56" s="140"/>
      <c r="DB56" s="136"/>
      <c r="DC56" s="136"/>
      <c r="DD56" s="139"/>
      <c r="DE56" s="136"/>
      <c r="DF56" s="142"/>
      <c r="DG56" s="139"/>
      <c r="DH56" s="137"/>
      <c r="DI56" s="137"/>
      <c r="DL56" s="141"/>
      <c r="DM56" s="140"/>
      <c r="DN56" s="137"/>
      <c r="DO56" s="137"/>
      <c r="DQ56" s="137"/>
      <c r="DR56" s="137"/>
      <c r="DS56" s="126"/>
      <c r="DU56" s="140"/>
      <c r="DV56" s="136"/>
      <c r="DW56" s="136"/>
      <c r="DX56" s="138"/>
      <c r="DY56" s="136"/>
      <c r="DZ56" s="157"/>
      <c r="EA56" s="140"/>
      <c r="EB56" s="259"/>
      <c r="EC56" s="146"/>
      <c r="EF56" s="141"/>
      <c r="EG56" s="140"/>
      <c r="EH56" s="137"/>
      <c r="EI56" s="137"/>
      <c r="EK56" s="137"/>
      <c r="EL56" s="157"/>
      <c r="EM56" s="126"/>
      <c r="EO56" s="140"/>
      <c r="EP56" s="136"/>
      <c r="EQ56" s="136"/>
      <c r="ER56" s="138"/>
      <c r="ES56" s="136"/>
      <c r="ET56" s="136"/>
      <c r="EU56" s="140"/>
      <c r="EV56" s="137"/>
      <c r="EW56" s="137"/>
      <c r="EY56" s="259"/>
      <c r="EZ56" s="141"/>
      <c r="FA56" s="140"/>
      <c r="FB56" s="137"/>
      <c r="FC56" s="137"/>
      <c r="FE56" s="137"/>
      <c r="FF56" s="137"/>
      <c r="FG56" s="126"/>
      <c r="FI56" s="140"/>
      <c r="FJ56" s="136"/>
      <c r="FK56" s="136"/>
      <c r="FL56" s="138"/>
      <c r="FM56" s="136"/>
      <c r="FN56" s="136"/>
      <c r="FO56" s="140"/>
      <c r="FP56" s="137"/>
      <c r="FQ56" s="137"/>
      <c r="FT56" s="141"/>
      <c r="FU56" s="140"/>
      <c r="FV56" s="137"/>
      <c r="FW56" s="137"/>
      <c r="FY56" s="137"/>
      <c r="FZ56" s="137"/>
      <c r="GA56" s="156"/>
      <c r="GB56" s="150"/>
      <c r="GC56" s="150"/>
      <c r="GD56" s="151"/>
      <c r="GE56" s="138"/>
      <c r="GF56" s="152"/>
      <c r="GG56" s="151"/>
      <c r="GH56" s="138"/>
      <c r="GI56" s="153"/>
      <c r="GJ56" s="138"/>
      <c r="GK56" s="138"/>
      <c r="GL56" s="138"/>
      <c r="GM56" s="138"/>
      <c r="GN56" s="154"/>
      <c r="GO56" s="138"/>
      <c r="GP56" s="138"/>
      <c r="GQ56" s="138"/>
      <c r="GR56" s="138"/>
      <c r="GS56" s="138"/>
      <c r="GT56" s="138"/>
      <c r="GU56" s="156"/>
      <c r="GV56" s="150"/>
      <c r="GW56" s="150"/>
      <c r="GX56" s="151"/>
      <c r="GY56" s="138"/>
      <c r="GZ56" s="152"/>
      <c r="HA56" s="151"/>
      <c r="HB56" s="138"/>
      <c r="HC56" s="153"/>
      <c r="HD56" s="138"/>
      <c r="HE56" s="138"/>
      <c r="HF56" s="138"/>
      <c r="HG56" s="138"/>
      <c r="HH56" s="154"/>
      <c r="HI56" s="138"/>
      <c r="HJ56" s="138"/>
      <c r="HK56" s="138"/>
      <c r="HL56" s="138"/>
      <c r="HM56" s="138"/>
      <c r="HN56" s="138"/>
      <c r="HO56" s="156"/>
      <c r="HP56" s="150"/>
      <c r="HQ56" s="150"/>
      <c r="HR56" s="151"/>
      <c r="HS56" s="138"/>
      <c r="HT56" s="152"/>
      <c r="HU56" s="151"/>
      <c r="HV56" s="138"/>
      <c r="HW56" s="153"/>
      <c r="HX56" s="138"/>
      <c r="HY56" s="138"/>
      <c r="HZ56" s="138"/>
      <c r="IA56" s="138"/>
      <c r="IB56" s="154"/>
      <c r="IC56" s="138"/>
      <c r="ID56" s="138"/>
      <c r="IE56" s="138"/>
      <c r="IF56" s="138"/>
      <c r="IG56" s="138"/>
      <c r="IH56" s="138"/>
      <c r="II56" s="156"/>
      <c r="IJ56" s="150"/>
      <c r="IK56" s="150"/>
      <c r="IL56" s="151"/>
      <c r="IM56" s="138"/>
      <c r="IN56" s="152"/>
      <c r="IO56" s="151"/>
      <c r="IP56" s="138"/>
      <c r="IQ56" s="153"/>
      <c r="IR56" s="138"/>
      <c r="IS56" s="138"/>
      <c r="IT56" s="138"/>
      <c r="IU56" s="138"/>
      <c r="IV56" s="154"/>
      <c r="IW56" s="138"/>
      <c r="IX56" s="138"/>
      <c r="IY56" s="138"/>
      <c r="IZ56" s="138"/>
      <c r="JA56" s="138"/>
      <c r="JB56" s="138"/>
    </row>
    <row r="57" spans="1:262" s="134" customFormat="1" ht="13.5" customHeight="1">
      <c r="A57" s="133"/>
      <c r="B57" s="138"/>
      <c r="E57" s="140"/>
      <c r="F57" s="136"/>
      <c r="G57" s="137"/>
      <c r="H57" s="138"/>
      <c r="I57" s="136"/>
      <c r="J57" s="137"/>
      <c r="K57" s="140"/>
      <c r="L57" s="137"/>
      <c r="M57" s="137"/>
      <c r="P57" s="141"/>
      <c r="Q57" s="140"/>
      <c r="R57" s="137"/>
      <c r="S57" s="137"/>
      <c r="U57" s="137"/>
      <c r="V57" s="137"/>
      <c r="W57" s="126"/>
      <c r="Y57" s="139"/>
      <c r="Z57" s="136"/>
      <c r="AA57" s="136"/>
      <c r="AB57" s="138"/>
      <c r="AC57" s="136"/>
      <c r="AD57" s="136"/>
      <c r="AE57" s="139"/>
      <c r="AF57" s="137"/>
      <c r="AG57" s="137"/>
      <c r="AH57" s="139"/>
      <c r="AJ57" s="141"/>
      <c r="AK57" s="139"/>
      <c r="AL57" s="136"/>
      <c r="AM57" s="137"/>
      <c r="AN57" s="139"/>
      <c r="AO57" s="137"/>
      <c r="AP57" s="137"/>
      <c r="AQ57" s="126"/>
      <c r="AS57" s="139"/>
      <c r="AT57" s="136"/>
      <c r="AU57" s="136"/>
      <c r="AV57" s="138"/>
      <c r="AW57" s="136"/>
      <c r="AX57" s="136"/>
      <c r="AY57" s="139"/>
      <c r="AZ57" s="137"/>
      <c r="BA57" s="137"/>
      <c r="BB57" s="139"/>
      <c r="BD57" s="141"/>
      <c r="BE57" s="140"/>
      <c r="BF57" s="137"/>
      <c r="BG57" s="137"/>
      <c r="BI57" s="137"/>
      <c r="BJ57" s="137"/>
      <c r="BK57" s="126"/>
      <c r="BM57" s="139"/>
      <c r="BN57" s="137"/>
      <c r="BO57" s="136"/>
      <c r="BP57" s="138"/>
      <c r="BQ57" s="136"/>
      <c r="BR57" s="136"/>
      <c r="BS57" s="139"/>
      <c r="BT57" s="137"/>
      <c r="BU57" s="137"/>
      <c r="BV57" s="139"/>
      <c r="BX57" s="141"/>
      <c r="BY57" s="139"/>
      <c r="BZ57" s="137"/>
      <c r="CA57" s="137"/>
      <c r="CB57" s="139"/>
      <c r="CC57" s="137"/>
      <c r="CD57" s="137"/>
      <c r="CE57" s="140"/>
      <c r="CG57" s="139"/>
      <c r="CH57" s="136"/>
      <c r="CI57" s="136"/>
      <c r="CJ57" s="138"/>
      <c r="CK57" s="136"/>
      <c r="CL57" s="142"/>
      <c r="CM57" s="139"/>
      <c r="CN57" s="136"/>
      <c r="CO57" s="137"/>
      <c r="CR57" s="144"/>
      <c r="CS57" s="139"/>
      <c r="CT57" s="136"/>
      <c r="CU57" s="137"/>
      <c r="CW57" s="137"/>
      <c r="CX57" s="142"/>
      <c r="CY57" s="126"/>
      <c r="DA57" s="140"/>
      <c r="DB57" s="136"/>
      <c r="DC57" s="136"/>
      <c r="DD57" s="139"/>
      <c r="DE57" s="136"/>
      <c r="DF57" s="142"/>
      <c r="DG57" s="139"/>
      <c r="DH57" s="137"/>
      <c r="DI57" s="137"/>
      <c r="DL57" s="141"/>
      <c r="DM57" s="140"/>
      <c r="DN57" s="137"/>
      <c r="DO57" s="137"/>
      <c r="DQ57" s="137"/>
      <c r="DR57" s="137"/>
      <c r="DS57" s="126"/>
      <c r="DU57" s="140"/>
      <c r="DV57" s="136"/>
      <c r="DW57" s="136"/>
      <c r="DX57" s="138"/>
      <c r="DY57" s="136"/>
      <c r="DZ57" s="157"/>
      <c r="EA57" s="140"/>
      <c r="EB57" s="259"/>
      <c r="EC57" s="146"/>
      <c r="EF57" s="141"/>
      <c r="EG57" s="140"/>
      <c r="EH57" s="137"/>
      <c r="EI57" s="137"/>
      <c r="EK57" s="137"/>
      <c r="EL57" s="157"/>
      <c r="EM57" s="126"/>
      <c r="EO57" s="140"/>
      <c r="EP57" s="136"/>
      <c r="EQ57" s="136"/>
      <c r="ER57" s="138"/>
      <c r="ES57" s="136"/>
      <c r="ET57" s="136"/>
      <c r="EU57" s="140"/>
      <c r="EV57" s="137"/>
      <c r="EW57" s="137"/>
      <c r="EZ57" s="141"/>
      <c r="FA57" s="140"/>
      <c r="FB57" s="137"/>
      <c r="FC57" s="137"/>
      <c r="FE57" s="137"/>
      <c r="FF57" s="137"/>
      <c r="FG57" s="126"/>
      <c r="FI57" s="140"/>
      <c r="FJ57" s="136"/>
      <c r="FK57" s="136"/>
      <c r="FL57" s="138"/>
      <c r="FM57" s="136"/>
      <c r="FN57" s="136"/>
      <c r="FO57" s="140"/>
      <c r="FP57" s="137"/>
      <c r="FQ57" s="137"/>
      <c r="FT57" s="141"/>
      <c r="FU57" s="140"/>
      <c r="FV57" s="137"/>
      <c r="FW57" s="137"/>
      <c r="FY57" s="137"/>
      <c r="FZ57" s="137"/>
      <c r="GA57" s="156"/>
      <c r="GB57" s="150"/>
      <c r="GC57" s="150"/>
      <c r="GD57" s="151"/>
      <c r="GE57" s="138"/>
      <c r="GF57" s="152"/>
      <c r="GG57" s="151"/>
      <c r="GH57" s="138"/>
      <c r="GI57" s="153"/>
      <c r="GJ57" s="138"/>
      <c r="GK57" s="138"/>
      <c r="GL57" s="138"/>
      <c r="GM57" s="138"/>
      <c r="GN57" s="154"/>
      <c r="GO57" s="138"/>
      <c r="GP57" s="138"/>
      <c r="GQ57" s="138"/>
      <c r="GR57" s="138"/>
      <c r="GS57" s="138"/>
      <c r="GT57" s="138"/>
      <c r="GU57" s="156"/>
      <c r="GV57" s="150"/>
      <c r="GW57" s="150"/>
      <c r="GX57" s="151"/>
      <c r="GY57" s="138"/>
      <c r="GZ57" s="152"/>
      <c r="HA57" s="151"/>
      <c r="HB57" s="138"/>
      <c r="HC57" s="153"/>
      <c r="HD57" s="138"/>
      <c r="HE57" s="138"/>
      <c r="HF57" s="138"/>
      <c r="HG57" s="138"/>
      <c r="HH57" s="154"/>
      <c r="HI57" s="138"/>
      <c r="HJ57" s="138"/>
      <c r="HK57" s="138"/>
      <c r="HL57" s="138"/>
      <c r="HM57" s="138"/>
      <c r="HN57" s="138"/>
      <c r="HO57" s="156"/>
      <c r="HP57" s="150"/>
      <c r="HQ57" s="150"/>
      <c r="HR57" s="151"/>
      <c r="HS57" s="138"/>
      <c r="HT57" s="152"/>
      <c r="HU57" s="151"/>
      <c r="HV57" s="138"/>
      <c r="HW57" s="153"/>
      <c r="HX57" s="138"/>
      <c r="HY57" s="138"/>
      <c r="HZ57" s="138"/>
      <c r="IA57" s="138"/>
      <c r="IB57" s="154"/>
      <c r="IC57" s="138"/>
      <c r="ID57" s="138"/>
      <c r="IE57" s="138"/>
      <c r="IF57" s="138"/>
      <c r="IG57" s="138"/>
      <c r="IH57" s="138"/>
      <c r="II57" s="156"/>
      <c r="IJ57" s="150"/>
      <c r="IK57" s="150"/>
      <c r="IL57" s="151"/>
      <c r="IM57" s="138"/>
      <c r="IN57" s="152"/>
      <c r="IO57" s="151"/>
      <c r="IP57" s="138"/>
      <c r="IQ57" s="153"/>
      <c r="IR57" s="138"/>
      <c r="IS57" s="138"/>
      <c r="IT57" s="138"/>
      <c r="IU57" s="138"/>
      <c r="IV57" s="154"/>
      <c r="IW57" s="138"/>
      <c r="IX57" s="138"/>
      <c r="IY57" s="138"/>
      <c r="IZ57" s="138"/>
      <c r="JA57" s="138"/>
      <c r="JB57" s="138"/>
    </row>
    <row r="58" spans="1:262" s="134" customFormat="1" ht="13.5" customHeight="1">
      <c r="A58" s="133"/>
      <c r="B58" s="138"/>
      <c r="E58" s="140"/>
      <c r="F58" s="136"/>
      <c r="G58" s="137"/>
      <c r="H58" s="138"/>
      <c r="I58" s="136"/>
      <c r="J58" s="137"/>
      <c r="K58" s="140"/>
      <c r="L58" s="137"/>
      <c r="M58" s="137"/>
      <c r="P58" s="141"/>
      <c r="Q58" s="140"/>
      <c r="R58" s="137"/>
      <c r="S58" s="137"/>
      <c r="U58" s="137"/>
      <c r="V58" s="137"/>
      <c r="W58" s="126"/>
      <c r="Y58" s="139"/>
      <c r="Z58" s="136"/>
      <c r="AA58" s="136"/>
      <c r="AB58" s="138"/>
      <c r="AC58" s="136"/>
      <c r="AD58" s="136"/>
      <c r="AE58" s="139"/>
      <c r="AF58" s="137"/>
      <c r="AG58" s="137"/>
      <c r="AH58" s="139"/>
      <c r="AJ58" s="141"/>
      <c r="AK58" s="139"/>
      <c r="AL58" s="136"/>
      <c r="AM58" s="137"/>
      <c r="AN58" s="139"/>
      <c r="AO58" s="137"/>
      <c r="AP58" s="137"/>
      <c r="AQ58" s="126"/>
      <c r="AS58" s="139"/>
      <c r="AT58" s="136"/>
      <c r="AU58" s="136"/>
      <c r="AV58" s="138"/>
      <c r="AW58" s="136"/>
      <c r="AX58" s="136"/>
      <c r="AY58" s="139"/>
      <c r="AZ58" s="137"/>
      <c r="BA58" s="137"/>
      <c r="BB58" s="139"/>
      <c r="BD58" s="141"/>
      <c r="BE58" s="140"/>
      <c r="BF58" s="137"/>
      <c r="BG58" s="137"/>
      <c r="BI58" s="137"/>
      <c r="BJ58" s="137"/>
      <c r="BK58" s="126"/>
      <c r="BM58" s="139"/>
      <c r="BN58" s="137"/>
      <c r="BO58" s="136"/>
      <c r="BP58" s="138"/>
      <c r="BQ58" s="136"/>
      <c r="BR58" s="136"/>
      <c r="BS58" s="139"/>
      <c r="BT58" s="137"/>
      <c r="BU58" s="137"/>
      <c r="BV58" s="139"/>
      <c r="BX58" s="141"/>
      <c r="BY58" s="139"/>
      <c r="BZ58" s="137"/>
      <c r="CA58" s="137"/>
      <c r="CB58" s="139"/>
      <c r="CC58" s="137"/>
      <c r="CD58" s="137"/>
      <c r="CE58" s="140"/>
      <c r="CG58" s="139"/>
      <c r="CH58" s="136"/>
      <c r="CI58" s="136"/>
      <c r="CJ58" s="138"/>
      <c r="CK58" s="136"/>
      <c r="CL58" s="142"/>
      <c r="CM58" s="139"/>
      <c r="CN58" s="136"/>
      <c r="CO58" s="137"/>
      <c r="CR58" s="144"/>
      <c r="CS58" s="139"/>
      <c r="CT58" s="136"/>
      <c r="CU58" s="137"/>
      <c r="CW58" s="137"/>
      <c r="CX58" s="142"/>
      <c r="CY58" s="126"/>
      <c r="DA58" s="140"/>
      <c r="DB58" s="136"/>
      <c r="DC58" s="136"/>
      <c r="DD58" s="139"/>
      <c r="DE58" s="136"/>
      <c r="DF58" s="142"/>
      <c r="DG58" s="139"/>
      <c r="DH58" s="137"/>
      <c r="DI58" s="137"/>
      <c r="DL58" s="141"/>
      <c r="DM58" s="140"/>
      <c r="DN58" s="137"/>
      <c r="DO58" s="137"/>
      <c r="DQ58" s="137"/>
      <c r="DR58" s="137"/>
      <c r="DS58" s="126"/>
      <c r="DU58" s="140"/>
      <c r="DV58" s="136"/>
      <c r="DW58" s="136"/>
      <c r="DX58" s="138"/>
      <c r="DY58" s="136"/>
      <c r="DZ58" s="157"/>
      <c r="EA58" s="140"/>
      <c r="EB58" s="259"/>
      <c r="EC58" s="146"/>
      <c r="EF58" s="141"/>
      <c r="EG58" s="140"/>
      <c r="EH58" s="137"/>
      <c r="EI58" s="137"/>
      <c r="EK58" s="137"/>
      <c r="EL58" s="157"/>
      <c r="EM58" s="126"/>
      <c r="EO58" s="140"/>
      <c r="EP58" s="136"/>
      <c r="EQ58" s="136"/>
      <c r="ER58" s="138"/>
      <c r="ES58" s="136"/>
      <c r="ET58" s="136"/>
      <c r="EU58" s="140"/>
      <c r="EV58" s="137"/>
      <c r="EW58" s="137"/>
      <c r="EZ58" s="141"/>
      <c r="FA58" s="140"/>
      <c r="FB58" s="137"/>
      <c r="FC58" s="137"/>
      <c r="FE58" s="137"/>
      <c r="FF58" s="137"/>
      <c r="FG58" s="126"/>
      <c r="FI58" s="140"/>
      <c r="FJ58" s="136"/>
      <c r="FK58" s="136"/>
      <c r="FL58" s="138"/>
      <c r="FM58" s="136"/>
      <c r="FN58" s="136"/>
      <c r="FO58" s="140"/>
      <c r="FP58" s="137"/>
      <c r="FQ58" s="137"/>
      <c r="FT58" s="141"/>
      <c r="FU58" s="140"/>
      <c r="FV58" s="137"/>
      <c r="FW58" s="137"/>
      <c r="FY58" s="137"/>
      <c r="FZ58" s="137"/>
      <c r="GA58" s="156"/>
      <c r="GB58" s="150"/>
      <c r="GC58" s="150"/>
      <c r="GD58" s="151"/>
      <c r="GE58" s="138"/>
      <c r="GF58" s="152"/>
      <c r="GG58" s="151"/>
      <c r="GH58" s="138"/>
      <c r="GI58" s="153"/>
      <c r="GJ58" s="138"/>
      <c r="GK58" s="138"/>
      <c r="GL58" s="138"/>
      <c r="GM58" s="138"/>
      <c r="GN58" s="154"/>
      <c r="GO58" s="138"/>
      <c r="GP58" s="138"/>
      <c r="GQ58" s="138"/>
      <c r="GR58" s="138"/>
      <c r="GS58" s="138"/>
      <c r="GT58" s="138"/>
      <c r="GU58" s="156"/>
      <c r="GV58" s="150"/>
      <c r="GW58" s="150"/>
      <c r="GX58" s="151"/>
      <c r="GY58" s="138"/>
      <c r="GZ58" s="152"/>
      <c r="HA58" s="151"/>
      <c r="HB58" s="138"/>
      <c r="HC58" s="153"/>
      <c r="HD58" s="138"/>
      <c r="HE58" s="138"/>
      <c r="HF58" s="138"/>
      <c r="HG58" s="138"/>
      <c r="HH58" s="154"/>
      <c r="HI58" s="138"/>
      <c r="HJ58" s="138"/>
      <c r="HK58" s="138"/>
      <c r="HL58" s="138"/>
      <c r="HM58" s="138"/>
      <c r="HN58" s="138"/>
      <c r="HO58" s="156"/>
      <c r="HP58" s="150"/>
      <c r="HQ58" s="150"/>
      <c r="HR58" s="151"/>
      <c r="HS58" s="138"/>
      <c r="HT58" s="152"/>
      <c r="HU58" s="151"/>
      <c r="HV58" s="138"/>
      <c r="HW58" s="153"/>
      <c r="HX58" s="138"/>
      <c r="HY58" s="138"/>
      <c r="HZ58" s="138"/>
      <c r="IA58" s="138"/>
      <c r="IB58" s="154"/>
      <c r="IC58" s="138"/>
      <c r="ID58" s="138"/>
      <c r="IE58" s="138"/>
      <c r="IF58" s="138"/>
      <c r="IG58" s="138"/>
      <c r="IH58" s="138"/>
      <c r="II58" s="156"/>
      <c r="IJ58" s="150"/>
      <c r="IK58" s="150"/>
      <c r="IL58" s="151"/>
      <c r="IM58" s="138"/>
      <c r="IN58" s="152"/>
      <c r="IO58" s="151"/>
      <c r="IP58" s="138"/>
      <c r="IQ58" s="153"/>
      <c r="IR58" s="138"/>
      <c r="IS58" s="138"/>
      <c r="IT58" s="138"/>
      <c r="IU58" s="138"/>
      <c r="IV58" s="154"/>
      <c r="IW58" s="138"/>
      <c r="IX58" s="138"/>
      <c r="IY58" s="138"/>
      <c r="IZ58" s="138"/>
      <c r="JA58" s="138"/>
      <c r="JB58" s="138"/>
    </row>
    <row r="59" spans="1:262" s="134" customFormat="1" ht="13.5" customHeight="1">
      <c r="A59" s="133"/>
      <c r="B59" s="138"/>
      <c r="E59" s="140"/>
      <c r="F59" s="136"/>
      <c r="G59" s="137"/>
      <c r="H59" s="138"/>
      <c r="I59" s="136"/>
      <c r="J59" s="137"/>
      <c r="K59" s="140"/>
      <c r="L59" s="137"/>
      <c r="M59" s="137"/>
      <c r="P59" s="141"/>
      <c r="Q59" s="140"/>
      <c r="R59" s="137"/>
      <c r="S59" s="137"/>
      <c r="U59" s="137"/>
      <c r="V59" s="137"/>
      <c r="W59" s="126"/>
      <c r="Y59" s="139"/>
      <c r="Z59" s="136"/>
      <c r="AA59" s="136"/>
      <c r="AB59" s="138"/>
      <c r="AC59" s="136"/>
      <c r="AD59" s="136"/>
      <c r="AE59" s="139"/>
      <c r="AF59" s="137"/>
      <c r="AG59" s="137"/>
      <c r="AH59" s="139"/>
      <c r="AJ59" s="141"/>
      <c r="AK59" s="139"/>
      <c r="AL59" s="136"/>
      <c r="AM59" s="137"/>
      <c r="AN59" s="139"/>
      <c r="AO59" s="137"/>
      <c r="AP59" s="137"/>
      <c r="AQ59" s="126"/>
      <c r="AS59" s="139"/>
      <c r="AT59" s="136"/>
      <c r="AU59" s="136"/>
      <c r="AV59" s="138"/>
      <c r="AW59" s="136"/>
      <c r="AX59" s="136"/>
      <c r="AY59" s="139"/>
      <c r="AZ59" s="137"/>
      <c r="BA59" s="137"/>
      <c r="BB59" s="139"/>
      <c r="BD59" s="141"/>
      <c r="BE59" s="140"/>
      <c r="BF59" s="137"/>
      <c r="BG59" s="137"/>
      <c r="BI59" s="137"/>
      <c r="BJ59" s="137"/>
      <c r="BK59" s="126"/>
      <c r="BM59" s="139"/>
      <c r="BN59" s="137"/>
      <c r="BO59" s="136"/>
      <c r="BP59" s="138"/>
      <c r="BQ59" s="136"/>
      <c r="BR59" s="136"/>
      <c r="BS59" s="139"/>
      <c r="BT59" s="137"/>
      <c r="BU59" s="137"/>
      <c r="BV59" s="139"/>
      <c r="BX59" s="141"/>
      <c r="BY59" s="139"/>
      <c r="BZ59" s="137"/>
      <c r="CA59" s="137"/>
      <c r="CB59" s="139"/>
      <c r="CC59" s="137"/>
      <c r="CD59" s="137"/>
      <c r="CE59" s="140"/>
      <c r="CG59" s="139"/>
      <c r="CH59" s="136"/>
      <c r="CI59" s="136"/>
      <c r="CJ59" s="138"/>
      <c r="CK59" s="136"/>
      <c r="CL59" s="142"/>
      <c r="CM59" s="139"/>
      <c r="CN59" s="136"/>
      <c r="CO59" s="137"/>
      <c r="CR59" s="144"/>
      <c r="CS59" s="139"/>
      <c r="CT59" s="136"/>
      <c r="CU59" s="137"/>
      <c r="CW59" s="137"/>
      <c r="CX59" s="142"/>
      <c r="CY59" s="126"/>
      <c r="DA59" s="140"/>
      <c r="DB59" s="136"/>
      <c r="DC59" s="136"/>
      <c r="DD59" s="139"/>
      <c r="DE59" s="136"/>
      <c r="DF59" s="142"/>
      <c r="DG59" s="139"/>
      <c r="DH59" s="137"/>
      <c r="DI59" s="137"/>
      <c r="DL59" s="141"/>
      <c r="DM59" s="140"/>
      <c r="DN59" s="137"/>
      <c r="DO59" s="137"/>
      <c r="DQ59" s="137"/>
      <c r="DR59" s="137"/>
      <c r="DS59" s="126"/>
      <c r="DU59" s="140"/>
      <c r="DV59" s="136"/>
      <c r="DW59" s="136"/>
      <c r="DX59" s="138"/>
      <c r="DY59" s="136"/>
      <c r="DZ59" s="157"/>
      <c r="EA59" s="140"/>
      <c r="EB59" s="259"/>
      <c r="EC59" s="146"/>
      <c r="EF59" s="141"/>
      <c r="EG59" s="140"/>
      <c r="EH59" s="137"/>
      <c r="EI59" s="137"/>
      <c r="EK59" s="137"/>
      <c r="EL59" s="157"/>
      <c r="EM59" s="126"/>
      <c r="EO59" s="140"/>
      <c r="EP59" s="136"/>
      <c r="EQ59" s="136"/>
      <c r="ER59" s="138"/>
      <c r="ES59" s="136"/>
      <c r="ET59" s="136"/>
      <c r="EU59" s="140"/>
      <c r="EV59" s="137"/>
      <c r="EW59" s="137"/>
      <c r="EZ59" s="141"/>
      <c r="FA59" s="140"/>
      <c r="FB59" s="137"/>
      <c r="FC59" s="137"/>
      <c r="FE59" s="137"/>
      <c r="FF59" s="137"/>
      <c r="FG59" s="126"/>
      <c r="FI59" s="140"/>
      <c r="FJ59" s="136"/>
      <c r="FK59" s="136"/>
      <c r="FL59" s="138"/>
      <c r="FM59" s="136"/>
      <c r="FN59" s="136"/>
      <c r="FO59" s="140"/>
      <c r="FP59" s="137"/>
      <c r="FQ59" s="137"/>
      <c r="FT59" s="141"/>
      <c r="FU59" s="140"/>
      <c r="FV59" s="137"/>
      <c r="FW59" s="137"/>
      <c r="FY59" s="137"/>
      <c r="FZ59" s="137"/>
      <c r="GA59" s="156"/>
      <c r="GB59" s="150"/>
      <c r="GC59" s="150"/>
      <c r="GD59" s="151"/>
      <c r="GE59" s="138"/>
      <c r="GF59" s="152"/>
      <c r="GG59" s="151"/>
      <c r="GH59" s="138"/>
      <c r="GI59" s="153"/>
      <c r="GJ59" s="138"/>
      <c r="GK59" s="138"/>
      <c r="GL59" s="138"/>
      <c r="GM59" s="138"/>
      <c r="GN59" s="154"/>
      <c r="GO59" s="138"/>
      <c r="GP59" s="138"/>
      <c r="GQ59" s="138"/>
      <c r="GR59" s="138"/>
      <c r="GS59" s="138"/>
      <c r="GT59" s="138"/>
      <c r="GU59" s="156"/>
      <c r="GV59" s="150"/>
      <c r="GW59" s="150"/>
      <c r="GX59" s="151"/>
      <c r="GY59" s="138"/>
      <c r="GZ59" s="152"/>
      <c r="HA59" s="151"/>
      <c r="HB59" s="138"/>
      <c r="HC59" s="153"/>
      <c r="HD59" s="138"/>
      <c r="HE59" s="138"/>
      <c r="HF59" s="138"/>
      <c r="HG59" s="138"/>
      <c r="HH59" s="154"/>
      <c r="HI59" s="138"/>
      <c r="HJ59" s="138"/>
      <c r="HK59" s="138"/>
      <c r="HL59" s="138"/>
      <c r="HM59" s="138"/>
      <c r="HN59" s="138"/>
      <c r="HO59" s="156"/>
      <c r="HP59" s="150"/>
      <c r="HQ59" s="150"/>
      <c r="HR59" s="151"/>
      <c r="HS59" s="138"/>
      <c r="HT59" s="152"/>
      <c r="HU59" s="151"/>
      <c r="HV59" s="138"/>
      <c r="HW59" s="153"/>
      <c r="HX59" s="138"/>
      <c r="HY59" s="138"/>
      <c r="HZ59" s="138"/>
      <c r="IA59" s="138"/>
      <c r="IB59" s="154"/>
      <c r="IC59" s="138"/>
      <c r="ID59" s="138"/>
      <c r="IE59" s="138"/>
      <c r="IF59" s="138"/>
      <c r="IG59" s="138"/>
      <c r="IH59" s="138"/>
      <c r="II59" s="156"/>
      <c r="IJ59" s="150"/>
      <c r="IK59" s="150"/>
      <c r="IL59" s="151"/>
      <c r="IM59" s="138"/>
      <c r="IN59" s="152"/>
      <c r="IO59" s="151"/>
      <c r="IP59" s="138"/>
      <c r="IQ59" s="153"/>
      <c r="IR59" s="138"/>
      <c r="IS59" s="138"/>
      <c r="IT59" s="138"/>
      <c r="IU59" s="138"/>
      <c r="IV59" s="154"/>
      <c r="IW59" s="138"/>
      <c r="IX59" s="138"/>
      <c r="IY59" s="138"/>
      <c r="IZ59" s="138"/>
      <c r="JA59" s="138"/>
      <c r="JB59" s="138"/>
    </row>
    <row r="60" spans="1:262" s="134" customFormat="1" ht="13.5" customHeight="1">
      <c r="A60" s="133"/>
      <c r="B60" s="138"/>
      <c r="E60" s="140"/>
      <c r="F60" s="136"/>
      <c r="G60" s="137"/>
      <c r="H60" s="138"/>
      <c r="I60" s="136"/>
      <c r="J60" s="137"/>
      <c r="K60" s="140"/>
      <c r="L60" s="137"/>
      <c r="M60" s="137"/>
      <c r="P60" s="141"/>
      <c r="Q60" s="140"/>
      <c r="R60" s="137"/>
      <c r="S60" s="137"/>
      <c r="U60" s="137"/>
      <c r="V60" s="137"/>
      <c r="W60" s="126"/>
      <c r="Y60" s="139"/>
      <c r="Z60" s="136"/>
      <c r="AA60" s="136"/>
      <c r="AB60" s="138"/>
      <c r="AC60" s="136"/>
      <c r="AD60" s="136"/>
      <c r="AE60" s="139"/>
      <c r="AF60" s="137"/>
      <c r="AG60" s="137"/>
      <c r="AH60" s="139"/>
      <c r="AJ60" s="141"/>
      <c r="AK60" s="139"/>
      <c r="AL60" s="136"/>
      <c r="AM60" s="137"/>
      <c r="AN60" s="139"/>
      <c r="AO60" s="137"/>
      <c r="AP60" s="137"/>
      <c r="AQ60" s="126"/>
      <c r="AS60" s="139"/>
      <c r="AT60" s="136"/>
      <c r="AU60" s="136"/>
      <c r="AV60" s="138"/>
      <c r="AW60" s="136"/>
      <c r="AX60" s="136"/>
      <c r="AY60" s="139"/>
      <c r="AZ60" s="137"/>
      <c r="BA60" s="137"/>
      <c r="BB60" s="139"/>
      <c r="BD60" s="141"/>
      <c r="BE60" s="140"/>
      <c r="BF60" s="137"/>
      <c r="BG60" s="137"/>
      <c r="BI60" s="137"/>
      <c r="BJ60" s="137"/>
      <c r="BK60" s="126"/>
      <c r="BM60" s="139"/>
      <c r="BN60" s="137"/>
      <c r="BO60" s="136"/>
      <c r="BP60" s="138"/>
      <c r="BQ60" s="136"/>
      <c r="BR60" s="136"/>
      <c r="BS60" s="139"/>
      <c r="BT60" s="137"/>
      <c r="BU60" s="137"/>
      <c r="BV60" s="139"/>
      <c r="BX60" s="141"/>
      <c r="BY60" s="139"/>
      <c r="BZ60" s="137"/>
      <c r="CA60" s="137"/>
      <c r="CB60" s="139"/>
      <c r="CC60" s="137"/>
      <c r="CD60" s="137"/>
      <c r="CE60" s="140"/>
      <c r="CG60" s="139"/>
      <c r="CH60" s="136"/>
      <c r="CI60" s="136"/>
      <c r="CJ60" s="138"/>
      <c r="CK60" s="136"/>
      <c r="CL60" s="142"/>
      <c r="CM60" s="139"/>
      <c r="CN60" s="136"/>
      <c r="CO60" s="137"/>
      <c r="CR60" s="144"/>
      <c r="CS60" s="139"/>
      <c r="CT60" s="136"/>
      <c r="CU60" s="137"/>
      <c r="CW60" s="137"/>
      <c r="CX60" s="142"/>
      <c r="CY60" s="126"/>
      <c r="DA60" s="140"/>
      <c r="DB60" s="136"/>
      <c r="DC60" s="136"/>
      <c r="DD60" s="139"/>
      <c r="DE60" s="136"/>
      <c r="DF60" s="142"/>
      <c r="DG60" s="139"/>
      <c r="DH60" s="137"/>
      <c r="DI60" s="137"/>
      <c r="DL60" s="141"/>
      <c r="DM60" s="140"/>
      <c r="DN60" s="137"/>
      <c r="DO60" s="137"/>
      <c r="DQ60" s="137"/>
      <c r="DR60" s="137"/>
      <c r="DS60" s="126"/>
      <c r="DU60" s="140"/>
      <c r="DV60" s="136"/>
      <c r="DW60" s="136"/>
      <c r="DX60" s="138"/>
      <c r="DY60" s="136"/>
      <c r="DZ60" s="157"/>
      <c r="EA60" s="140"/>
      <c r="EB60" s="259"/>
      <c r="EC60" s="146"/>
      <c r="EF60" s="141"/>
      <c r="EG60" s="140"/>
      <c r="EH60" s="137"/>
      <c r="EI60" s="137"/>
      <c r="EK60" s="137"/>
      <c r="EL60" s="157"/>
      <c r="EM60" s="126"/>
      <c r="EO60" s="140"/>
      <c r="EP60" s="136"/>
      <c r="EQ60" s="136"/>
      <c r="ER60" s="138"/>
      <c r="ES60" s="136"/>
      <c r="ET60" s="136"/>
      <c r="EU60" s="140"/>
      <c r="EV60" s="137"/>
      <c r="EW60" s="137"/>
      <c r="EZ60" s="141"/>
      <c r="FA60" s="140"/>
      <c r="FB60" s="137"/>
      <c r="FC60" s="137"/>
      <c r="FE60" s="137"/>
      <c r="FF60" s="137"/>
      <c r="FG60" s="126"/>
      <c r="FI60" s="140"/>
      <c r="FJ60" s="136"/>
      <c r="FK60" s="136"/>
      <c r="FL60" s="138"/>
      <c r="FM60" s="136"/>
      <c r="FN60" s="136"/>
      <c r="FO60" s="140"/>
      <c r="FP60" s="137"/>
      <c r="FQ60" s="137"/>
      <c r="FT60" s="141"/>
      <c r="FU60" s="140"/>
      <c r="FV60" s="137"/>
      <c r="FW60" s="137"/>
      <c r="FY60" s="137"/>
      <c r="FZ60" s="137"/>
      <c r="GA60" s="156"/>
      <c r="GB60" s="150"/>
      <c r="GC60" s="150"/>
      <c r="GD60" s="151"/>
      <c r="GE60" s="138"/>
      <c r="GF60" s="152"/>
      <c r="GG60" s="151"/>
      <c r="GH60" s="138"/>
      <c r="GI60" s="153"/>
      <c r="GJ60" s="138"/>
      <c r="GK60" s="138"/>
      <c r="GL60" s="138"/>
      <c r="GM60" s="138"/>
      <c r="GN60" s="154"/>
      <c r="GO60" s="138"/>
      <c r="GP60" s="138"/>
      <c r="GQ60" s="138"/>
      <c r="GR60" s="138"/>
      <c r="GS60" s="138"/>
      <c r="GT60" s="138"/>
      <c r="GU60" s="156"/>
      <c r="GV60" s="150"/>
      <c r="GW60" s="150"/>
      <c r="GX60" s="151"/>
      <c r="GY60" s="138"/>
      <c r="GZ60" s="152"/>
      <c r="HA60" s="151"/>
      <c r="HB60" s="138"/>
      <c r="HC60" s="153"/>
      <c r="HD60" s="138"/>
      <c r="HE60" s="138"/>
      <c r="HF60" s="138"/>
      <c r="HG60" s="138"/>
      <c r="HH60" s="154"/>
      <c r="HI60" s="138"/>
      <c r="HJ60" s="138"/>
      <c r="HK60" s="138"/>
      <c r="HL60" s="138"/>
      <c r="HM60" s="138"/>
      <c r="HN60" s="138"/>
      <c r="HO60" s="156"/>
      <c r="HP60" s="150"/>
      <c r="HQ60" s="150"/>
      <c r="HR60" s="151"/>
      <c r="HS60" s="138"/>
      <c r="HT60" s="152"/>
      <c r="HU60" s="151"/>
      <c r="HV60" s="138"/>
      <c r="HW60" s="153"/>
      <c r="HX60" s="138"/>
      <c r="HY60" s="138"/>
      <c r="HZ60" s="138"/>
      <c r="IA60" s="138"/>
      <c r="IB60" s="154"/>
      <c r="IC60" s="138"/>
      <c r="ID60" s="138"/>
      <c r="IE60" s="138"/>
      <c r="IF60" s="138"/>
      <c r="IG60" s="138"/>
      <c r="IH60" s="138"/>
      <c r="II60" s="156"/>
      <c r="IJ60" s="150"/>
      <c r="IK60" s="150"/>
      <c r="IL60" s="151"/>
      <c r="IM60" s="138"/>
      <c r="IN60" s="152"/>
      <c r="IO60" s="151"/>
      <c r="IP60" s="138"/>
      <c r="IQ60" s="153"/>
      <c r="IR60" s="138"/>
      <c r="IS60" s="138"/>
      <c r="IT60" s="138"/>
      <c r="IU60" s="138"/>
      <c r="IV60" s="154"/>
      <c r="IW60" s="138"/>
      <c r="IX60" s="138"/>
      <c r="IY60" s="138"/>
      <c r="IZ60" s="138"/>
      <c r="JA60" s="138"/>
      <c r="JB60" s="138"/>
    </row>
    <row r="61" spans="1:262" s="134" customFormat="1" ht="13.5" customHeight="1">
      <c r="A61" s="133"/>
      <c r="B61" s="138"/>
      <c r="E61" s="140"/>
      <c r="F61" s="136"/>
      <c r="G61" s="137"/>
      <c r="H61" s="138"/>
      <c r="I61" s="136"/>
      <c r="J61" s="137"/>
      <c r="K61" s="140"/>
      <c r="L61" s="137"/>
      <c r="M61" s="137"/>
      <c r="P61" s="141"/>
      <c r="Q61" s="140"/>
      <c r="R61" s="137"/>
      <c r="S61" s="137"/>
      <c r="U61" s="137"/>
      <c r="V61" s="137"/>
      <c r="W61" s="126"/>
      <c r="Y61" s="139"/>
      <c r="Z61" s="136"/>
      <c r="AA61" s="136"/>
      <c r="AB61" s="138"/>
      <c r="AC61" s="136"/>
      <c r="AD61" s="136"/>
      <c r="AE61" s="139"/>
      <c r="AF61" s="137"/>
      <c r="AG61" s="137"/>
      <c r="AH61" s="139"/>
      <c r="AJ61" s="141"/>
      <c r="AK61" s="139"/>
      <c r="AL61" s="136"/>
      <c r="AM61" s="137"/>
      <c r="AN61" s="139"/>
      <c r="AO61" s="137"/>
      <c r="AP61" s="137"/>
      <c r="AQ61" s="126"/>
      <c r="AS61" s="139"/>
      <c r="AT61" s="136"/>
      <c r="AU61" s="136"/>
      <c r="AV61" s="138"/>
      <c r="AW61" s="136"/>
      <c r="AX61" s="136"/>
      <c r="AY61" s="139"/>
      <c r="AZ61" s="137"/>
      <c r="BA61" s="137"/>
      <c r="BB61" s="139"/>
      <c r="BD61" s="141"/>
      <c r="BE61" s="140"/>
      <c r="BF61" s="137"/>
      <c r="BG61" s="137"/>
      <c r="BI61" s="137"/>
      <c r="BJ61" s="137"/>
      <c r="BK61" s="126"/>
      <c r="BM61" s="140"/>
      <c r="BN61" s="136"/>
      <c r="BO61" s="136"/>
      <c r="BP61" s="138"/>
      <c r="BQ61" s="136"/>
      <c r="BR61" s="136"/>
      <c r="BS61" s="139"/>
      <c r="BT61" s="137"/>
      <c r="BU61" s="137"/>
      <c r="BV61" s="139"/>
      <c r="BX61" s="141"/>
      <c r="BY61" s="139"/>
      <c r="BZ61" s="137"/>
      <c r="CA61" s="137"/>
      <c r="CB61" s="139"/>
      <c r="CC61" s="137"/>
      <c r="CD61" s="137"/>
      <c r="CE61" s="140"/>
      <c r="CG61" s="139"/>
      <c r="CH61" s="136"/>
      <c r="CI61" s="136"/>
      <c r="CJ61" s="138"/>
      <c r="CK61" s="136"/>
      <c r="CL61" s="142"/>
      <c r="CM61" s="139"/>
      <c r="CN61" s="136"/>
      <c r="CO61" s="137"/>
      <c r="CR61" s="144"/>
      <c r="CS61" s="139"/>
      <c r="CT61" s="136"/>
      <c r="CU61" s="137"/>
      <c r="CW61" s="137"/>
      <c r="CX61" s="142"/>
      <c r="CY61" s="126"/>
      <c r="DA61" s="140"/>
      <c r="DB61" s="136"/>
      <c r="DC61" s="136"/>
      <c r="DD61" s="139"/>
      <c r="DE61" s="136"/>
      <c r="DF61" s="142"/>
      <c r="DG61" s="139"/>
      <c r="DH61" s="137"/>
      <c r="DI61" s="137"/>
      <c r="DL61" s="141"/>
      <c r="DM61" s="140"/>
      <c r="DN61" s="137"/>
      <c r="DO61" s="137"/>
      <c r="DQ61" s="137"/>
      <c r="DR61" s="137"/>
      <c r="DS61" s="126"/>
      <c r="DU61" s="140"/>
      <c r="DV61" s="136"/>
      <c r="DW61" s="136"/>
      <c r="DX61" s="138"/>
      <c r="DY61" s="136"/>
      <c r="DZ61" s="157"/>
      <c r="EA61" s="140"/>
      <c r="EB61" s="259"/>
      <c r="EC61" s="146"/>
      <c r="EF61" s="141"/>
      <c r="EG61" s="140"/>
      <c r="EH61" s="137"/>
      <c r="EI61" s="137"/>
      <c r="EK61" s="137"/>
      <c r="EL61" s="137"/>
      <c r="EM61" s="126"/>
      <c r="EO61" s="140"/>
      <c r="EP61" s="136"/>
      <c r="EQ61" s="136"/>
      <c r="ER61" s="138"/>
      <c r="ES61" s="136"/>
      <c r="ET61" s="136"/>
      <c r="EU61" s="140"/>
      <c r="EV61" s="137"/>
      <c r="EW61" s="137"/>
      <c r="EZ61" s="141"/>
      <c r="FA61" s="140"/>
      <c r="FB61" s="137"/>
      <c r="FC61" s="137"/>
      <c r="FE61" s="137"/>
      <c r="FF61" s="137"/>
      <c r="FG61" s="126"/>
      <c r="FI61" s="140"/>
      <c r="FJ61" s="136"/>
      <c r="FK61" s="136"/>
      <c r="FL61" s="138"/>
      <c r="FM61" s="136"/>
      <c r="FN61" s="136"/>
      <c r="FO61" s="140"/>
      <c r="FP61" s="137"/>
      <c r="FQ61" s="137"/>
      <c r="FT61" s="141"/>
      <c r="FU61" s="140"/>
      <c r="FV61" s="137"/>
      <c r="FW61" s="137"/>
      <c r="FY61" s="137"/>
      <c r="FZ61" s="137"/>
      <c r="GA61" s="156"/>
      <c r="GB61" s="150"/>
      <c r="GC61" s="150"/>
      <c r="GD61" s="151"/>
      <c r="GE61" s="138"/>
      <c r="GF61" s="152"/>
      <c r="GG61" s="151"/>
      <c r="GH61" s="138"/>
      <c r="GI61" s="153"/>
      <c r="GJ61" s="138"/>
      <c r="GK61" s="138"/>
      <c r="GL61" s="138"/>
      <c r="GM61" s="138"/>
      <c r="GN61" s="154"/>
      <c r="GO61" s="138"/>
      <c r="GP61" s="138"/>
      <c r="GQ61" s="138"/>
      <c r="GR61" s="138"/>
      <c r="GS61" s="138"/>
      <c r="GT61" s="138"/>
      <c r="GU61" s="156"/>
      <c r="GV61" s="150"/>
      <c r="GW61" s="150"/>
      <c r="GX61" s="151"/>
      <c r="GY61" s="138"/>
      <c r="GZ61" s="152"/>
      <c r="HA61" s="151"/>
      <c r="HB61" s="138"/>
      <c r="HC61" s="153"/>
      <c r="HD61" s="138"/>
      <c r="HE61" s="138"/>
      <c r="HF61" s="138"/>
      <c r="HG61" s="138"/>
      <c r="HH61" s="154"/>
      <c r="HI61" s="138"/>
      <c r="HJ61" s="138"/>
      <c r="HK61" s="138"/>
      <c r="HL61" s="138"/>
      <c r="HM61" s="138"/>
      <c r="HN61" s="138"/>
      <c r="HO61" s="156"/>
      <c r="HP61" s="150"/>
      <c r="HQ61" s="150"/>
      <c r="HR61" s="151"/>
      <c r="HS61" s="138"/>
      <c r="HT61" s="152"/>
      <c r="HU61" s="151"/>
      <c r="HV61" s="138"/>
      <c r="HW61" s="153"/>
      <c r="HX61" s="138"/>
      <c r="HY61" s="138"/>
      <c r="HZ61" s="138"/>
      <c r="IA61" s="138"/>
      <c r="IB61" s="154"/>
      <c r="IC61" s="138"/>
      <c r="ID61" s="138"/>
      <c r="IE61" s="138"/>
      <c r="IF61" s="138"/>
      <c r="IG61" s="138"/>
      <c r="IH61" s="138"/>
      <c r="II61" s="156"/>
      <c r="IJ61" s="150"/>
      <c r="IK61" s="150"/>
      <c r="IL61" s="151"/>
      <c r="IM61" s="138"/>
      <c r="IN61" s="152"/>
      <c r="IO61" s="151"/>
      <c r="IP61" s="138"/>
      <c r="IQ61" s="153"/>
      <c r="IR61" s="138"/>
      <c r="IS61" s="138"/>
      <c r="IT61" s="138"/>
      <c r="IU61" s="138"/>
      <c r="IV61" s="154"/>
      <c r="IW61" s="138"/>
      <c r="IX61" s="138"/>
      <c r="IY61" s="138"/>
      <c r="IZ61" s="138"/>
      <c r="JA61" s="138"/>
      <c r="JB61" s="138"/>
    </row>
    <row r="62" spans="1:262" s="134" customFormat="1" ht="13.5" customHeight="1">
      <c r="A62" s="133"/>
      <c r="B62" s="138"/>
      <c r="E62" s="140"/>
      <c r="F62" s="136"/>
      <c r="G62" s="137"/>
      <c r="H62" s="138"/>
      <c r="I62" s="136"/>
      <c r="J62" s="137"/>
      <c r="K62" s="140"/>
      <c r="L62" s="137"/>
      <c r="M62" s="137"/>
      <c r="P62" s="141"/>
      <c r="Q62" s="140"/>
      <c r="R62" s="137"/>
      <c r="S62" s="137"/>
      <c r="U62" s="137"/>
      <c r="V62" s="137"/>
      <c r="W62" s="126"/>
      <c r="Y62" s="139"/>
      <c r="Z62" s="136"/>
      <c r="AA62" s="136"/>
      <c r="AB62" s="138"/>
      <c r="AC62" s="136"/>
      <c r="AD62" s="136"/>
      <c r="AE62" s="139"/>
      <c r="AF62" s="137"/>
      <c r="AG62" s="137"/>
      <c r="AH62" s="139"/>
      <c r="AJ62" s="141"/>
      <c r="AK62" s="139"/>
      <c r="AL62" s="136"/>
      <c r="AM62" s="137"/>
      <c r="AN62" s="139"/>
      <c r="AO62" s="137"/>
      <c r="AP62" s="137"/>
      <c r="AQ62" s="126"/>
      <c r="AS62" s="139"/>
      <c r="AT62" s="136"/>
      <c r="AU62" s="136"/>
      <c r="AV62" s="138"/>
      <c r="AW62" s="136"/>
      <c r="AX62" s="136"/>
      <c r="AY62" s="139"/>
      <c r="AZ62" s="137"/>
      <c r="BA62" s="137"/>
      <c r="BB62" s="139"/>
      <c r="BD62" s="141"/>
      <c r="BE62" s="140"/>
      <c r="BF62" s="137"/>
      <c r="BG62" s="137"/>
      <c r="BI62" s="137"/>
      <c r="BJ62" s="137"/>
      <c r="BK62" s="126"/>
      <c r="BM62" s="140"/>
      <c r="BN62" s="136"/>
      <c r="BO62" s="136"/>
      <c r="BP62" s="138"/>
      <c r="BQ62" s="136"/>
      <c r="BR62" s="136"/>
      <c r="BS62" s="139"/>
      <c r="BT62" s="137"/>
      <c r="BU62" s="137"/>
      <c r="BV62" s="139"/>
      <c r="BX62" s="141"/>
      <c r="BY62" s="139"/>
      <c r="BZ62" s="137"/>
      <c r="CA62" s="137"/>
      <c r="CB62" s="139"/>
      <c r="CC62" s="137"/>
      <c r="CD62" s="137"/>
      <c r="CE62" s="140"/>
      <c r="CG62" s="139"/>
      <c r="CH62" s="136"/>
      <c r="CI62" s="136"/>
      <c r="CJ62" s="138"/>
      <c r="CK62" s="136"/>
      <c r="CL62" s="142"/>
      <c r="CM62" s="139"/>
      <c r="CN62" s="136"/>
      <c r="CO62" s="137"/>
      <c r="CR62" s="144"/>
      <c r="CS62" s="139"/>
      <c r="CT62" s="136"/>
      <c r="CU62" s="137"/>
      <c r="CW62" s="137"/>
      <c r="CX62" s="142"/>
      <c r="CY62" s="126"/>
      <c r="DA62" s="140"/>
      <c r="DB62" s="136"/>
      <c r="DC62" s="136"/>
      <c r="DD62" s="139"/>
      <c r="DE62" s="136"/>
      <c r="DF62" s="142"/>
      <c r="DG62" s="139"/>
      <c r="DH62" s="137"/>
      <c r="DI62" s="137"/>
      <c r="DL62" s="141"/>
      <c r="DM62" s="140"/>
      <c r="DN62" s="137"/>
      <c r="DO62" s="137"/>
      <c r="DQ62" s="137"/>
      <c r="DR62" s="137"/>
      <c r="DS62" s="126"/>
      <c r="DU62" s="140"/>
      <c r="DV62" s="136"/>
      <c r="DW62" s="136"/>
      <c r="DX62" s="138"/>
      <c r="DY62" s="136"/>
      <c r="DZ62" s="136"/>
      <c r="EA62" s="140"/>
      <c r="EB62" s="259"/>
      <c r="EC62" s="146"/>
      <c r="EF62" s="141"/>
      <c r="EG62" s="140"/>
      <c r="EH62" s="137"/>
      <c r="EI62" s="137"/>
      <c r="EK62" s="137"/>
      <c r="EL62" s="137"/>
      <c r="EM62" s="126"/>
      <c r="EO62" s="140"/>
      <c r="EP62" s="136"/>
      <c r="EQ62" s="136"/>
      <c r="ER62" s="138"/>
      <c r="ES62" s="136"/>
      <c r="ET62" s="136"/>
      <c r="EU62" s="140"/>
      <c r="EV62" s="137"/>
      <c r="EW62" s="137"/>
      <c r="EZ62" s="141"/>
      <c r="FA62" s="140"/>
      <c r="FB62" s="137"/>
      <c r="FC62" s="137"/>
      <c r="FE62" s="137"/>
      <c r="FF62" s="137"/>
      <c r="FG62" s="126"/>
      <c r="FI62" s="140"/>
      <c r="FJ62" s="136"/>
      <c r="FK62" s="136"/>
      <c r="FL62" s="138"/>
      <c r="FM62" s="136"/>
      <c r="FN62" s="136"/>
      <c r="FO62" s="140"/>
      <c r="FP62" s="137"/>
      <c r="FQ62" s="137"/>
      <c r="FT62" s="141"/>
      <c r="FU62" s="140"/>
      <c r="FV62" s="137"/>
      <c r="FW62" s="137"/>
      <c r="FY62" s="137"/>
      <c r="FZ62" s="137"/>
      <c r="GA62" s="156"/>
      <c r="GB62" s="150"/>
      <c r="GC62" s="150"/>
      <c r="GD62" s="151"/>
      <c r="GE62" s="138"/>
      <c r="GF62" s="152"/>
      <c r="GG62" s="151"/>
      <c r="GH62" s="138"/>
      <c r="GI62" s="153"/>
      <c r="GJ62" s="138"/>
      <c r="GK62" s="138"/>
      <c r="GL62" s="138"/>
      <c r="GM62" s="138"/>
      <c r="GN62" s="154"/>
      <c r="GO62" s="138"/>
      <c r="GP62" s="138"/>
      <c r="GQ62" s="138"/>
      <c r="GR62" s="138"/>
      <c r="GS62" s="138"/>
      <c r="GT62" s="138"/>
      <c r="GU62" s="156"/>
      <c r="GV62" s="150"/>
      <c r="GW62" s="150"/>
      <c r="GX62" s="151"/>
      <c r="GY62" s="138"/>
      <c r="GZ62" s="152"/>
      <c r="HA62" s="151"/>
      <c r="HB62" s="138"/>
      <c r="HC62" s="153"/>
      <c r="HD62" s="138"/>
      <c r="HE62" s="138"/>
      <c r="HF62" s="138"/>
      <c r="HG62" s="138"/>
      <c r="HH62" s="154"/>
      <c r="HI62" s="138"/>
      <c r="HJ62" s="138"/>
      <c r="HK62" s="138"/>
      <c r="HL62" s="138"/>
      <c r="HM62" s="138"/>
      <c r="HN62" s="138"/>
      <c r="HO62" s="156"/>
      <c r="HP62" s="150"/>
      <c r="HQ62" s="150"/>
      <c r="HR62" s="151"/>
      <c r="HS62" s="138"/>
      <c r="HT62" s="152"/>
      <c r="HU62" s="151"/>
      <c r="HV62" s="138"/>
      <c r="HW62" s="153"/>
      <c r="HX62" s="138"/>
      <c r="HY62" s="138"/>
      <c r="HZ62" s="138"/>
      <c r="IA62" s="138"/>
      <c r="IB62" s="154"/>
      <c r="IC62" s="138"/>
      <c r="ID62" s="138"/>
      <c r="IE62" s="138"/>
      <c r="IF62" s="138"/>
      <c r="IG62" s="138"/>
      <c r="IH62" s="138"/>
      <c r="II62" s="156"/>
      <c r="IJ62" s="150"/>
      <c r="IK62" s="150"/>
      <c r="IL62" s="151"/>
      <c r="IM62" s="138"/>
      <c r="IN62" s="152"/>
      <c r="IO62" s="151"/>
      <c r="IP62" s="138"/>
      <c r="IQ62" s="153"/>
      <c r="IR62" s="138"/>
      <c r="IS62" s="138"/>
      <c r="IT62" s="138"/>
      <c r="IU62" s="138"/>
      <c r="IV62" s="154"/>
      <c r="IW62" s="138"/>
      <c r="IX62" s="138"/>
      <c r="IY62" s="138"/>
      <c r="IZ62" s="138"/>
      <c r="JA62" s="138"/>
      <c r="JB62" s="138"/>
    </row>
    <row r="63" spans="1:262" s="134" customFormat="1" ht="13.5" customHeight="1">
      <c r="A63" s="133"/>
      <c r="B63" s="138"/>
      <c r="E63" s="140"/>
      <c r="F63" s="136"/>
      <c r="G63" s="137"/>
      <c r="H63" s="138"/>
      <c r="I63" s="136"/>
      <c r="J63" s="137"/>
      <c r="K63" s="140"/>
      <c r="L63" s="137"/>
      <c r="M63" s="137"/>
      <c r="P63" s="141"/>
      <c r="Q63" s="140"/>
      <c r="R63" s="137"/>
      <c r="S63" s="137"/>
      <c r="U63" s="137"/>
      <c r="V63" s="137"/>
      <c r="W63" s="126"/>
      <c r="Y63" s="139"/>
      <c r="Z63" s="136"/>
      <c r="AA63" s="136"/>
      <c r="AB63" s="138"/>
      <c r="AC63" s="136"/>
      <c r="AD63" s="136"/>
      <c r="AE63" s="139"/>
      <c r="AF63" s="137"/>
      <c r="AG63" s="137"/>
      <c r="AH63" s="139"/>
      <c r="AJ63" s="141"/>
      <c r="AK63" s="139"/>
      <c r="AL63" s="136"/>
      <c r="AM63" s="137"/>
      <c r="AN63" s="139"/>
      <c r="AO63" s="137"/>
      <c r="AP63" s="137"/>
      <c r="AQ63" s="126"/>
      <c r="AS63" s="139"/>
      <c r="AT63" s="136"/>
      <c r="AU63" s="136"/>
      <c r="AV63" s="138"/>
      <c r="AW63" s="136"/>
      <c r="AX63" s="136"/>
      <c r="AY63" s="139"/>
      <c r="AZ63" s="137"/>
      <c r="BA63" s="137"/>
      <c r="BB63" s="139"/>
      <c r="BD63" s="141"/>
      <c r="BE63" s="140"/>
      <c r="BF63" s="137"/>
      <c r="BG63" s="137"/>
      <c r="BI63" s="137"/>
      <c r="BJ63" s="137"/>
      <c r="BK63" s="126"/>
      <c r="BM63" s="140"/>
      <c r="BN63" s="136"/>
      <c r="BO63" s="136"/>
      <c r="BP63" s="138"/>
      <c r="BQ63" s="136"/>
      <c r="BR63" s="136"/>
      <c r="BS63" s="139"/>
      <c r="BT63" s="137"/>
      <c r="BU63" s="137"/>
      <c r="BV63" s="139"/>
      <c r="BX63" s="141"/>
      <c r="BY63" s="139"/>
      <c r="BZ63" s="137"/>
      <c r="CA63" s="137"/>
      <c r="CB63" s="139"/>
      <c r="CC63" s="137"/>
      <c r="CD63" s="137"/>
      <c r="CE63" s="140"/>
      <c r="CG63" s="139"/>
      <c r="CH63" s="136"/>
      <c r="CI63" s="136"/>
      <c r="CJ63" s="138"/>
      <c r="CK63" s="136"/>
      <c r="CL63" s="142"/>
      <c r="CM63" s="139"/>
      <c r="CN63" s="136"/>
      <c r="CO63" s="137"/>
      <c r="CR63" s="144"/>
      <c r="CS63" s="139"/>
      <c r="CT63" s="136"/>
      <c r="CU63" s="137"/>
      <c r="CW63" s="137"/>
      <c r="CX63" s="142"/>
      <c r="CY63" s="126"/>
      <c r="DA63" s="140"/>
      <c r="DB63" s="136"/>
      <c r="DC63" s="136"/>
      <c r="DD63" s="139"/>
      <c r="DE63" s="136"/>
      <c r="DF63" s="142"/>
      <c r="DG63" s="139"/>
      <c r="DH63" s="137"/>
      <c r="DI63" s="137"/>
      <c r="DL63" s="141"/>
      <c r="DM63" s="140"/>
      <c r="DN63" s="137"/>
      <c r="DO63" s="137"/>
      <c r="DQ63" s="137"/>
      <c r="DR63" s="137"/>
      <c r="DS63" s="126"/>
      <c r="DU63" s="140"/>
      <c r="DV63" s="136"/>
      <c r="DW63" s="136"/>
      <c r="DX63" s="138"/>
      <c r="DY63" s="136"/>
      <c r="DZ63" s="136"/>
      <c r="EA63" s="140"/>
      <c r="EB63" s="259"/>
      <c r="EC63" s="146"/>
      <c r="EF63" s="141"/>
      <c r="EG63" s="140"/>
      <c r="EH63" s="137"/>
      <c r="EI63" s="137"/>
      <c r="EK63" s="137"/>
      <c r="EL63" s="137"/>
      <c r="EM63" s="126"/>
      <c r="EO63" s="140"/>
      <c r="EP63" s="136"/>
      <c r="EQ63" s="136"/>
      <c r="ER63" s="138"/>
      <c r="ES63" s="136"/>
      <c r="ET63" s="136"/>
      <c r="EU63" s="140"/>
      <c r="EV63" s="137"/>
      <c r="EW63" s="137"/>
      <c r="EZ63" s="141"/>
      <c r="FA63" s="140"/>
      <c r="FB63" s="137"/>
      <c r="FC63" s="137"/>
      <c r="FE63" s="137"/>
      <c r="FF63" s="137"/>
      <c r="FG63" s="126"/>
      <c r="FI63" s="140"/>
      <c r="FJ63" s="136"/>
      <c r="FK63" s="136"/>
      <c r="FL63" s="138"/>
      <c r="FM63" s="136"/>
      <c r="FN63" s="136"/>
      <c r="FO63" s="140"/>
      <c r="FP63" s="137"/>
      <c r="FQ63" s="137"/>
      <c r="FT63" s="141"/>
      <c r="FU63" s="140"/>
      <c r="FV63" s="137"/>
      <c r="FW63" s="137"/>
      <c r="FY63" s="137"/>
      <c r="FZ63" s="137"/>
      <c r="GA63" s="156"/>
      <c r="GB63" s="150"/>
      <c r="GC63" s="150"/>
      <c r="GD63" s="151"/>
      <c r="GE63" s="140"/>
      <c r="GF63" s="140"/>
      <c r="GG63" s="136"/>
      <c r="GH63" s="140"/>
      <c r="GI63" s="153"/>
      <c r="GJ63" s="138"/>
      <c r="GK63" s="138"/>
      <c r="GL63" s="138"/>
      <c r="GM63" s="138"/>
      <c r="GN63" s="154"/>
      <c r="GO63" s="138"/>
      <c r="GP63" s="138"/>
      <c r="GQ63" s="138"/>
      <c r="GR63" s="138"/>
      <c r="GS63" s="138"/>
      <c r="GT63" s="138"/>
      <c r="GU63" s="156"/>
      <c r="GV63" s="150"/>
      <c r="GW63" s="150"/>
      <c r="GX63" s="151"/>
      <c r="GY63" s="140"/>
      <c r="GZ63" s="140"/>
      <c r="HA63" s="136"/>
      <c r="HB63" s="140"/>
      <c r="HC63" s="153"/>
      <c r="HD63" s="138"/>
      <c r="HE63" s="138"/>
      <c r="HF63" s="138"/>
      <c r="HG63" s="138"/>
      <c r="HH63" s="154"/>
      <c r="HI63" s="138"/>
      <c r="HJ63" s="138"/>
      <c r="HK63" s="138"/>
      <c r="HL63" s="138"/>
      <c r="HM63" s="138"/>
      <c r="HN63" s="138"/>
      <c r="HO63" s="156"/>
      <c r="HP63" s="150"/>
      <c r="HQ63" s="150"/>
      <c r="HR63" s="151"/>
      <c r="HS63" s="140"/>
      <c r="HT63" s="140"/>
      <c r="HU63" s="136"/>
      <c r="HV63" s="140"/>
      <c r="HW63" s="153"/>
      <c r="HX63" s="138"/>
      <c r="HY63" s="138"/>
      <c r="HZ63" s="138"/>
      <c r="IA63" s="138"/>
      <c r="IB63" s="154"/>
      <c r="IC63" s="138"/>
      <c r="ID63" s="138"/>
      <c r="IE63" s="138"/>
      <c r="IF63" s="138"/>
      <c r="IG63" s="138"/>
      <c r="IH63" s="138"/>
      <c r="II63" s="156"/>
      <c r="IJ63" s="150"/>
      <c r="IK63" s="150"/>
      <c r="IL63" s="151"/>
      <c r="IM63" s="140"/>
      <c r="IN63" s="140"/>
      <c r="IO63" s="136"/>
      <c r="IP63" s="140"/>
      <c r="IQ63" s="153"/>
      <c r="IR63" s="138"/>
      <c r="IS63" s="138"/>
      <c r="IT63" s="138"/>
      <c r="IU63" s="138"/>
      <c r="IV63" s="154"/>
      <c r="IW63" s="138"/>
      <c r="IX63" s="138"/>
      <c r="IY63" s="138"/>
      <c r="IZ63" s="138"/>
      <c r="JA63" s="138"/>
      <c r="JB63" s="138"/>
    </row>
    <row r="64" spans="1:262" s="134" customFormat="1" ht="13.5" customHeight="1">
      <c r="A64" s="133"/>
      <c r="B64" s="138"/>
      <c r="E64" s="140"/>
      <c r="F64" s="136"/>
      <c r="G64" s="137"/>
      <c r="H64" s="138"/>
      <c r="I64" s="136"/>
      <c r="J64" s="137"/>
      <c r="K64" s="140"/>
      <c r="L64" s="137"/>
      <c r="M64" s="137"/>
      <c r="P64" s="141"/>
      <c r="Q64" s="140"/>
      <c r="R64" s="137"/>
      <c r="S64" s="137"/>
      <c r="U64" s="137"/>
      <c r="V64" s="137"/>
      <c r="W64" s="126"/>
      <c r="Y64" s="139"/>
      <c r="Z64" s="136"/>
      <c r="AA64" s="136"/>
      <c r="AB64" s="138"/>
      <c r="AC64" s="136"/>
      <c r="AD64" s="136"/>
      <c r="AE64" s="139"/>
      <c r="AF64" s="137"/>
      <c r="AG64" s="137"/>
      <c r="AH64" s="139"/>
      <c r="AJ64" s="141"/>
      <c r="AK64" s="139"/>
      <c r="AL64" s="136"/>
      <c r="AM64" s="137"/>
      <c r="AN64" s="139"/>
      <c r="AO64" s="137"/>
      <c r="AP64" s="137"/>
      <c r="AQ64" s="126"/>
      <c r="AS64" s="139"/>
      <c r="AT64" s="136"/>
      <c r="AU64" s="136"/>
      <c r="AV64" s="138"/>
      <c r="AW64" s="136"/>
      <c r="AX64" s="136"/>
      <c r="AY64" s="139"/>
      <c r="AZ64" s="137"/>
      <c r="BA64" s="137"/>
      <c r="BB64" s="139"/>
      <c r="BD64" s="141"/>
      <c r="BE64" s="140"/>
      <c r="BF64" s="137"/>
      <c r="BG64" s="137"/>
      <c r="BI64" s="137"/>
      <c r="BJ64" s="137"/>
      <c r="BK64" s="126"/>
      <c r="BM64" s="140"/>
      <c r="BN64" s="136"/>
      <c r="BO64" s="136"/>
      <c r="BP64" s="138"/>
      <c r="BQ64" s="136"/>
      <c r="BR64" s="136"/>
      <c r="BS64" s="139"/>
      <c r="BT64" s="137"/>
      <c r="BU64" s="137"/>
      <c r="BV64" s="139"/>
      <c r="BX64" s="141"/>
      <c r="BY64" s="139"/>
      <c r="BZ64" s="137"/>
      <c r="CA64" s="137"/>
      <c r="CB64" s="139"/>
      <c r="CC64" s="137"/>
      <c r="CD64" s="137"/>
      <c r="CE64" s="140"/>
      <c r="CG64" s="139"/>
      <c r="CH64" s="136"/>
      <c r="CI64" s="136"/>
      <c r="CJ64" s="138"/>
      <c r="CK64" s="136"/>
      <c r="CL64" s="142"/>
      <c r="CM64" s="139"/>
      <c r="CN64" s="136"/>
      <c r="CO64" s="137"/>
      <c r="CR64" s="144"/>
      <c r="CS64" s="139"/>
      <c r="CT64" s="136"/>
      <c r="CU64" s="137"/>
      <c r="CW64" s="137"/>
      <c r="CX64" s="142"/>
      <c r="CY64" s="126"/>
      <c r="DA64" s="140"/>
      <c r="DB64" s="136"/>
      <c r="DC64" s="136"/>
      <c r="DD64" s="139"/>
      <c r="DE64" s="136"/>
      <c r="DF64" s="142"/>
      <c r="DG64" s="139"/>
      <c r="DH64" s="137"/>
      <c r="DI64" s="137"/>
      <c r="DL64" s="141"/>
      <c r="DM64" s="140"/>
      <c r="DN64" s="137"/>
      <c r="DO64" s="137"/>
      <c r="DQ64" s="137"/>
      <c r="DR64" s="137"/>
      <c r="DS64" s="126"/>
      <c r="DU64" s="140"/>
      <c r="DV64" s="136"/>
      <c r="DW64" s="136"/>
      <c r="DX64" s="138"/>
      <c r="DY64" s="136"/>
      <c r="DZ64" s="136"/>
      <c r="EA64" s="140"/>
      <c r="EB64" s="259"/>
      <c r="EC64" s="146"/>
      <c r="EF64" s="141"/>
      <c r="EG64" s="140"/>
      <c r="EH64" s="137"/>
      <c r="EI64" s="137"/>
      <c r="EK64" s="137"/>
      <c r="EL64" s="137"/>
      <c r="EM64" s="126"/>
      <c r="EO64" s="140"/>
      <c r="EP64" s="136"/>
      <c r="EQ64" s="136"/>
      <c r="ER64" s="138"/>
      <c r="ES64" s="136"/>
      <c r="ET64" s="136"/>
      <c r="EU64" s="140"/>
      <c r="EV64" s="137"/>
      <c r="EW64" s="137"/>
      <c r="EZ64" s="141"/>
      <c r="FA64" s="140"/>
      <c r="FB64" s="137"/>
      <c r="FC64" s="137"/>
      <c r="FE64" s="137"/>
      <c r="FF64" s="137"/>
      <c r="FG64" s="126"/>
      <c r="FI64" s="140"/>
      <c r="FJ64" s="136"/>
      <c r="FK64" s="136"/>
      <c r="FL64" s="138"/>
      <c r="FM64" s="136"/>
      <c r="FN64" s="136"/>
      <c r="FO64" s="140"/>
      <c r="FP64" s="137"/>
      <c r="FQ64" s="137"/>
      <c r="FT64" s="141"/>
      <c r="FU64" s="140"/>
      <c r="FV64" s="137"/>
      <c r="FW64" s="137"/>
      <c r="FY64" s="137"/>
      <c r="FZ64" s="137"/>
      <c r="GA64" s="156"/>
      <c r="GB64" s="150"/>
      <c r="GC64" s="150"/>
      <c r="GD64" s="151"/>
      <c r="GE64" s="138"/>
      <c r="GF64" s="152"/>
      <c r="GG64" s="151"/>
      <c r="GH64" s="138"/>
      <c r="GI64" s="153"/>
      <c r="GJ64" s="138"/>
      <c r="GK64" s="138"/>
      <c r="GL64" s="138"/>
      <c r="GM64" s="138"/>
      <c r="GN64" s="154"/>
      <c r="GO64" s="138"/>
      <c r="GP64" s="138"/>
      <c r="GQ64" s="138"/>
      <c r="GR64" s="138"/>
      <c r="GS64" s="138"/>
      <c r="GT64" s="138"/>
      <c r="GU64" s="156"/>
      <c r="GV64" s="150"/>
      <c r="GW64" s="150"/>
      <c r="GX64" s="151"/>
      <c r="GY64" s="138"/>
      <c r="GZ64" s="152"/>
      <c r="HA64" s="151"/>
      <c r="HB64" s="138"/>
      <c r="HC64" s="153"/>
      <c r="HD64" s="138"/>
      <c r="HE64" s="138"/>
      <c r="HF64" s="138"/>
      <c r="HG64" s="138"/>
      <c r="HH64" s="154"/>
      <c r="HI64" s="138"/>
      <c r="HJ64" s="138"/>
      <c r="HK64" s="138"/>
      <c r="HL64" s="138"/>
      <c r="HM64" s="138"/>
      <c r="HN64" s="138"/>
      <c r="HO64" s="156"/>
      <c r="HP64" s="150"/>
      <c r="HQ64" s="150"/>
      <c r="HR64" s="151"/>
      <c r="HS64" s="138"/>
      <c r="HT64" s="152"/>
      <c r="HU64" s="151"/>
      <c r="HV64" s="138"/>
      <c r="HW64" s="153"/>
      <c r="HX64" s="138"/>
      <c r="HY64" s="138"/>
      <c r="HZ64" s="138"/>
      <c r="IA64" s="138"/>
      <c r="IB64" s="154"/>
      <c r="IC64" s="138"/>
      <c r="ID64" s="138"/>
      <c r="IE64" s="138"/>
      <c r="IF64" s="138"/>
      <c r="IG64" s="138"/>
      <c r="IH64" s="138"/>
      <c r="II64" s="156"/>
      <c r="IJ64" s="150"/>
      <c r="IK64" s="150"/>
      <c r="IL64" s="151"/>
      <c r="IM64" s="138"/>
      <c r="IN64" s="152"/>
      <c r="IO64" s="151"/>
      <c r="IP64" s="138"/>
      <c r="IQ64" s="153"/>
      <c r="IR64" s="138"/>
      <c r="IS64" s="138"/>
      <c r="IT64" s="138"/>
      <c r="IU64" s="138"/>
      <c r="IV64" s="154"/>
      <c r="IW64" s="138"/>
      <c r="IX64" s="138"/>
      <c r="IY64" s="138"/>
      <c r="IZ64" s="138"/>
      <c r="JA64" s="138"/>
      <c r="JB64" s="138"/>
    </row>
    <row r="65" spans="1:262" s="134" customFormat="1" ht="13.5" customHeight="1">
      <c r="A65" s="133"/>
      <c r="B65" s="138"/>
      <c r="E65" s="140"/>
      <c r="F65" s="136"/>
      <c r="G65" s="137"/>
      <c r="H65" s="138"/>
      <c r="I65" s="136"/>
      <c r="J65" s="137"/>
      <c r="K65" s="140"/>
      <c r="L65" s="137"/>
      <c r="M65" s="137"/>
      <c r="P65" s="141"/>
      <c r="Q65" s="140"/>
      <c r="R65" s="137"/>
      <c r="S65" s="137"/>
      <c r="U65" s="137"/>
      <c r="V65" s="137"/>
      <c r="W65" s="126"/>
      <c r="Y65" s="139"/>
      <c r="Z65" s="136"/>
      <c r="AA65" s="136"/>
      <c r="AB65" s="138"/>
      <c r="AC65" s="136"/>
      <c r="AD65" s="136"/>
      <c r="AE65" s="139"/>
      <c r="AF65" s="137"/>
      <c r="AG65" s="137"/>
      <c r="AH65" s="139"/>
      <c r="AJ65" s="141"/>
      <c r="AK65" s="139"/>
      <c r="AL65" s="136"/>
      <c r="AM65" s="137"/>
      <c r="AN65" s="139"/>
      <c r="AO65" s="137"/>
      <c r="AP65" s="137"/>
      <c r="AQ65" s="126"/>
      <c r="AS65" s="139"/>
      <c r="AT65" s="136"/>
      <c r="AU65" s="136"/>
      <c r="AV65" s="138"/>
      <c r="AW65" s="136"/>
      <c r="AX65" s="136"/>
      <c r="AY65" s="139"/>
      <c r="AZ65" s="137"/>
      <c r="BA65" s="137"/>
      <c r="BB65" s="139"/>
      <c r="BD65" s="141"/>
      <c r="BE65" s="140"/>
      <c r="BF65" s="137"/>
      <c r="BG65" s="137"/>
      <c r="BI65" s="137"/>
      <c r="BJ65" s="137"/>
      <c r="BK65" s="126"/>
      <c r="BM65" s="140"/>
      <c r="BN65" s="136"/>
      <c r="BO65" s="136"/>
      <c r="BP65" s="138"/>
      <c r="BQ65" s="136"/>
      <c r="BR65" s="136"/>
      <c r="BS65" s="139"/>
      <c r="BT65" s="137"/>
      <c r="BU65" s="137"/>
      <c r="BV65" s="139"/>
      <c r="BX65" s="141"/>
      <c r="BY65" s="139"/>
      <c r="BZ65" s="137"/>
      <c r="CA65" s="137"/>
      <c r="CB65" s="139"/>
      <c r="CC65" s="137"/>
      <c r="CD65" s="137"/>
      <c r="CE65" s="140"/>
      <c r="CG65" s="139"/>
      <c r="CH65" s="136"/>
      <c r="CI65" s="136"/>
      <c r="CJ65" s="138"/>
      <c r="CK65" s="136"/>
      <c r="CL65" s="142"/>
      <c r="CM65" s="139"/>
      <c r="CN65" s="136"/>
      <c r="CO65" s="137"/>
      <c r="CR65" s="144"/>
      <c r="CS65" s="139"/>
      <c r="CT65" s="136"/>
      <c r="CU65" s="137"/>
      <c r="CW65" s="137"/>
      <c r="CX65" s="142"/>
      <c r="CY65" s="126"/>
      <c r="DA65" s="140"/>
      <c r="DB65" s="136"/>
      <c r="DC65" s="136"/>
      <c r="DD65" s="139"/>
      <c r="DE65" s="136"/>
      <c r="DF65" s="142"/>
      <c r="DG65" s="139"/>
      <c r="DH65" s="137"/>
      <c r="DI65" s="137"/>
      <c r="DL65" s="141"/>
      <c r="DM65" s="140"/>
      <c r="DN65" s="137"/>
      <c r="DO65" s="137"/>
      <c r="DQ65" s="137"/>
      <c r="DR65" s="137"/>
      <c r="DS65" s="126"/>
      <c r="DU65" s="140"/>
      <c r="DV65" s="136"/>
      <c r="DW65" s="136"/>
      <c r="DX65" s="138"/>
      <c r="DY65" s="136"/>
      <c r="DZ65" s="136"/>
      <c r="EA65" s="140"/>
      <c r="EB65" s="259"/>
      <c r="EC65" s="146"/>
      <c r="EF65" s="141"/>
      <c r="EG65" s="140"/>
      <c r="EH65" s="137"/>
      <c r="EI65" s="137"/>
      <c r="EK65" s="137"/>
      <c r="EL65" s="137"/>
      <c r="EM65" s="126"/>
      <c r="EO65" s="140"/>
      <c r="EP65" s="136"/>
      <c r="EQ65" s="136"/>
      <c r="ER65" s="138"/>
      <c r="ES65" s="136"/>
      <c r="ET65" s="136"/>
      <c r="EU65" s="140"/>
      <c r="EV65" s="137"/>
      <c r="EW65" s="137"/>
      <c r="EZ65" s="141"/>
      <c r="FA65" s="140"/>
      <c r="FB65" s="137"/>
      <c r="FC65" s="137"/>
      <c r="FE65" s="137"/>
      <c r="FF65" s="137"/>
      <c r="FG65" s="126"/>
      <c r="FI65" s="140"/>
      <c r="FJ65" s="136"/>
      <c r="FK65" s="136"/>
      <c r="FL65" s="138"/>
      <c r="FM65" s="136"/>
      <c r="FN65" s="136"/>
      <c r="FO65" s="140"/>
      <c r="FP65" s="137"/>
      <c r="FQ65" s="137"/>
      <c r="FT65" s="141"/>
      <c r="FU65" s="140"/>
      <c r="FV65" s="137"/>
      <c r="FW65" s="137"/>
      <c r="FY65" s="137"/>
      <c r="FZ65" s="137"/>
      <c r="GA65" s="156"/>
      <c r="GB65" s="150"/>
      <c r="GC65" s="150"/>
      <c r="GD65" s="151"/>
      <c r="GE65" s="138"/>
      <c r="GF65" s="152"/>
      <c r="GG65" s="151"/>
      <c r="GH65" s="138"/>
      <c r="GI65" s="153"/>
      <c r="GJ65" s="138"/>
      <c r="GK65" s="138"/>
      <c r="GL65" s="138"/>
      <c r="GM65" s="138"/>
      <c r="GN65" s="154"/>
      <c r="GO65" s="138"/>
      <c r="GP65" s="138"/>
      <c r="GQ65" s="138"/>
      <c r="GR65" s="138"/>
      <c r="GS65" s="138"/>
      <c r="GT65" s="138"/>
      <c r="GU65" s="156"/>
      <c r="GV65" s="150"/>
      <c r="GW65" s="150"/>
      <c r="GX65" s="151"/>
      <c r="GY65" s="138"/>
      <c r="GZ65" s="152"/>
      <c r="HA65" s="151"/>
      <c r="HB65" s="138"/>
      <c r="HC65" s="153"/>
      <c r="HD65" s="138"/>
      <c r="HE65" s="138"/>
      <c r="HF65" s="138"/>
      <c r="HG65" s="138"/>
      <c r="HH65" s="154"/>
      <c r="HI65" s="138"/>
      <c r="HJ65" s="138"/>
      <c r="HK65" s="138"/>
      <c r="HL65" s="138"/>
      <c r="HM65" s="138"/>
      <c r="HN65" s="138"/>
      <c r="HO65" s="156"/>
      <c r="HP65" s="150"/>
      <c r="HQ65" s="150"/>
      <c r="HR65" s="151"/>
      <c r="HS65" s="138"/>
      <c r="HT65" s="152"/>
      <c r="HU65" s="151"/>
      <c r="HV65" s="138"/>
      <c r="HW65" s="153"/>
      <c r="HX65" s="138"/>
      <c r="HY65" s="138"/>
      <c r="HZ65" s="138"/>
      <c r="IA65" s="138"/>
      <c r="IB65" s="154"/>
      <c r="IC65" s="138"/>
      <c r="ID65" s="138"/>
      <c r="IE65" s="138"/>
      <c r="IF65" s="138"/>
      <c r="IG65" s="138"/>
      <c r="IH65" s="138"/>
      <c r="II65" s="156"/>
      <c r="IJ65" s="150"/>
      <c r="IK65" s="150"/>
      <c r="IL65" s="151"/>
      <c r="IM65" s="138"/>
      <c r="IN65" s="152"/>
      <c r="IO65" s="151"/>
      <c r="IP65" s="138"/>
      <c r="IQ65" s="153"/>
      <c r="IR65" s="138"/>
      <c r="IS65" s="138"/>
      <c r="IT65" s="138"/>
      <c r="IU65" s="138"/>
      <c r="IV65" s="154"/>
      <c r="IW65" s="138"/>
      <c r="IX65" s="138"/>
      <c r="IY65" s="138"/>
      <c r="IZ65" s="138"/>
      <c r="JA65" s="138"/>
      <c r="JB65" s="138"/>
    </row>
    <row r="66" spans="1:262" s="134" customFormat="1" ht="13.5" customHeight="1">
      <c r="A66" s="133"/>
      <c r="B66" s="138"/>
      <c r="E66" s="140"/>
      <c r="F66" s="136"/>
      <c r="G66" s="137"/>
      <c r="H66" s="138"/>
      <c r="I66" s="136"/>
      <c r="J66" s="137"/>
      <c r="K66" s="140"/>
      <c r="L66" s="137"/>
      <c r="M66" s="137"/>
      <c r="P66" s="141"/>
      <c r="Q66" s="140"/>
      <c r="R66" s="137"/>
      <c r="S66" s="137"/>
      <c r="U66" s="137"/>
      <c r="V66" s="137"/>
      <c r="W66" s="126"/>
      <c r="Y66" s="139"/>
      <c r="Z66" s="136"/>
      <c r="AA66" s="136"/>
      <c r="AB66" s="138"/>
      <c r="AC66" s="136"/>
      <c r="AD66" s="136"/>
      <c r="AE66" s="139"/>
      <c r="AF66" s="137"/>
      <c r="AG66" s="137"/>
      <c r="AH66" s="139"/>
      <c r="AJ66" s="141"/>
      <c r="AK66" s="139"/>
      <c r="AL66" s="136"/>
      <c r="AM66" s="137"/>
      <c r="AN66" s="139"/>
      <c r="AO66" s="137"/>
      <c r="AP66" s="137"/>
      <c r="AQ66" s="126"/>
      <c r="AS66" s="139"/>
      <c r="AT66" s="136"/>
      <c r="AU66" s="136"/>
      <c r="AV66" s="138"/>
      <c r="AW66" s="136"/>
      <c r="AX66" s="136"/>
      <c r="AY66" s="139"/>
      <c r="AZ66" s="137"/>
      <c r="BA66" s="137"/>
      <c r="BB66" s="139"/>
      <c r="BD66" s="141"/>
      <c r="BE66" s="140"/>
      <c r="BF66" s="137"/>
      <c r="BG66" s="137"/>
      <c r="BI66" s="137"/>
      <c r="BJ66" s="137"/>
      <c r="BK66" s="126"/>
      <c r="BM66" s="140"/>
      <c r="BN66" s="136"/>
      <c r="BO66" s="136"/>
      <c r="BP66" s="138"/>
      <c r="BQ66" s="136"/>
      <c r="BR66" s="136"/>
      <c r="BS66" s="139"/>
      <c r="BT66" s="137"/>
      <c r="BU66" s="137"/>
      <c r="BV66" s="139"/>
      <c r="BX66" s="141"/>
      <c r="BY66" s="139"/>
      <c r="BZ66" s="137"/>
      <c r="CA66" s="137"/>
      <c r="CB66" s="139"/>
      <c r="CC66" s="137"/>
      <c r="CD66" s="137"/>
      <c r="CE66" s="140"/>
      <c r="CG66" s="139"/>
      <c r="CH66" s="136"/>
      <c r="CI66" s="136"/>
      <c r="CJ66" s="138"/>
      <c r="CK66" s="136"/>
      <c r="CL66" s="142"/>
      <c r="CM66" s="139"/>
      <c r="CN66" s="136"/>
      <c r="CO66" s="137"/>
      <c r="CR66" s="144"/>
      <c r="CS66" s="139"/>
      <c r="CT66" s="136"/>
      <c r="CU66" s="137"/>
      <c r="CW66" s="137"/>
      <c r="CX66" s="142"/>
      <c r="CY66" s="126"/>
      <c r="DA66" s="140"/>
      <c r="DB66" s="136"/>
      <c r="DC66" s="136"/>
      <c r="DD66" s="139"/>
      <c r="DE66" s="136"/>
      <c r="DF66" s="142"/>
      <c r="DG66" s="139"/>
      <c r="DH66" s="137"/>
      <c r="DI66" s="137"/>
      <c r="DL66" s="141"/>
      <c r="DM66" s="140"/>
      <c r="DN66" s="137"/>
      <c r="DO66" s="137"/>
      <c r="DQ66" s="137"/>
      <c r="DR66" s="137"/>
      <c r="DS66" s="126"/>
      <c r="DU66" s="140"/>
      <c r="DV66" s="136"/>
      <c r="DW66" s="136"/>
      <c r="DX66" s="138"/>
      <c r="DY66" s="136"/>
      <c r="DZ66" s="136"/>
      <c r="EA66" s="140"/>
      <c r="EB66" s="259"/>
      <c r="EC66" s="146"/>
      <c r="EF66" s="141"/>
      <c r="EG66" s="140"/>
      <c r="EH66" s="137"/>
      <c r="EI66" s="137"/>
      <c r="EK66" s="137"/>
      <c r="EL66" s="137"/>
      <c r="EM66" s="126"/>
      <c r="EO66" s="140"/>
      <c r="EP66" s="136"/>
      <c r="EQ66" s="136"/>
      <c r="ER66" s="138"/>
      <c r="ES66" s="136"/>
      <c r="ET66" s="136"/>
      <c r="EU66" s="140"/>
      <c r="EV66" s="137"/>
      <c r="EW66" s="137"/>
      <c r="EZ66" s="141"/>
      <c r="FA66" s="140"/>
      <c r="FB66" s="137"/>
      <c r="FC66" s="137"/>
      <c r="FE66" s="137"/>
      <c r="FF66" s="137"/>
      <c r="FG66" s="126"/>
      <c r="FI66" s="140"/>
      <c r="FJ66" s="136"/>
      <c r="FK66" s="136"/>
      <c r="FL66" s="138"/>
      <c r="FM66" s="136"/>
      <c r="FN66" s="136"/>
      <c r="FO66" s="140"/>
      <c r="FP66" s="137"/>
      <c r="FQ66" s="137"/>
      <c r="FT66" s="141"/>
      <c r="FU66" s="140"/>
      <c r="FV66" s="137"/>
      <c r="FW66" s="137"/>
      <c r="FY66" s="137"/>
      <c r="FZ66" s="137"/>
      <c r="GA66" s="156"/>
      <c r="GB66" s="150"/>
      <c r="GC66" s="150"/>
      <c r="GD66" s="151"/>
      <c r="GE66" s="138"/>
      <c r="GF66" s="152"/>
      <c r="GG66" s="151"/>
      <c r="GH66" s="138"/>
      <c r="GI66" s="153"/>
      <c r="GJ66" s="138"/>
      <c r="GK66" s="138"/>
      <c r="GL66" s="138"/>
      <c r="GM66" s="138"/>
      <c r="GN66" s="154"/>
      <c r="GO66" s="138"/>
      <c r="GP66" s="138"/>
      <c r="GQ66" s="138"/>
      <c r="GR66" s="138"/>
      <c r="GS66" s="138"/>
      <c r="GT66" s="138"/>
      <c r="GU66" s="156"/>
      <c r="GV66" s="150"/>
      <c r="GW66" s="150"/>
      <c r="GX66" s="151"/>
      <c r="GY66" s="138"/>
      <c r="GZ66" s="152"/>
      <c r="HA66" s="151"/>
      <c r="HB66" s="138"/>
      <c r="HC66" s="153"/>
      <c r="HD66" s="138"/>
      <c r="HE66" s="138"/>
      <c r="HF66" s="138"/>
      <c r="HG66" s="138"/>
      <c r="HH66" s="154"/>
      <c r="HI66" s="138"/>
      <c r="HJ66" s="138"/>
      <c r="HK66" s="138"/>
      <c r="HL66" s="138"/>
      <c r="HM66" s="138"/>
      <c r="HN66" s="138"/>
      <c r="HO66" s="156"/>
      <c r="HP66" s="150"/>
      <c r="HQ66" s="150"/>
      <c r="HR66" s="151"/>
      <c r="HS66" s="138"/>
      <c r="HT66" s="152"/>
      <c r="HU66" s="151"/>
      <c r="HV66" s="138"/>
      <c r="HW66" s="153"/>
      <c r="HX66" s="138"/>
      <c r="HY66" s="138"/>
      <c r="HZ66" s="138"/>
      <c r="IA66" s="138"/>
      <c r="IB66" s="154"/>
      <c r="IC66" s="138"/>
      <c r="ID66" s="138"/>
      <c r="IE66" s="138"/>
      <c r="IF66" s="138"/>
      <c r="IG66" s="138"/>
      <c r="IH66" s="138"/>
      <c r="II66" s="156"/>
      <c r="IJ66" s="150"/>
      <c r="IK66" s="150"/>
      <c r="IL66" s="151"/>
      <c r="IM66" s="138"/>
      <c r="IN66" s="152"/>
      <c r="IO66" s="151"/>
      <c r="IP66" s="138"/>
      <c r="IQ66" s="153"/>
      <c r="IR66" s="138"/>
      <c r="IS66" s="138"/>
      <c r="IT66" s="138"/>
      <c r="IU66" s="138"/>
      <c r="IV66" s="154"/>
      <c r="IW66" s="138"/>
      <c r="IX66" s="138"/>
      <c r="IY66" s="138"/>
      <c r="IZ66" s="138"/>
      <c r="JA66" s="138"/>
      <c r="JB66" s="138"/>
    </row>
    <row r="67" spans="1:262" s="134" customFormat="1" ht="13.5" customHeight="1">
      <c r="A67" s="133"/>
      <c r="B67" s="138"/>
      <c r="E67" s="140"/>
      <c r="F67" s="136"/>
      <c r="G67" s="137"/>
      <c r="H67" s="138"/>
      <c r="I67" s="136"/>
      <c r="J67" s="137"/>
      <c r="K67" s="140"/>
      <c r="L67" s="137"/>
      <c r="M67" s="137"/>
      <c r="P67" s="141"/>
      <c r="Q67" s="140"/>
      <c r="R67" s="137"/>
      <c r="S67" s="137"/>
      <c r="U67" s="137"/>
      <c r="V67" s="137"/>
      <c r="W67" s="126"/>
      <c r="Y67" s="139"/>
      <c r="Z67" s="136"/>
      <c r="AA67" s="136"/>
      <c r="AB67" s="138"/>
      <c r="AC67" s="136"/>
      <c r="AD67" s="136"/>
      <c r="AE67" s="139"/>
      <c r="AF67" s="137"/>
      <c r="AG67" s="137"/>
      <c r="AH67" s="139"/>
      <c r="AJ67" s="141"/>
      <c r="AK67" s="139"/>
      <c r="AL67" s="136"/>
      <c r="AM67" s="137"/>
      <c r="AN67" s="139"/>
      <c r="AO67" s="137"/>
      <c r="AP67" s="137"/>
      <c r="AQ67" s="126"/>
      <c r="AS67" s="139"/>
      <c r="AT67" s="136"/>
      <c r="AU67" s="136"/>
      <c r="AV67" s="138"/>
      <c r="AW67" s="136"/>
      <c r="AX67" s="136"/>
      <c r="AY67" s="139"/>
      <c r="AZ67" s="137"/>
      <c r="BA67" s="137"/>
      <c r="BB67" s="139"/>
      <c r="BD67" s="141"/>
      <c r="BE67" s="140"/>
      <c r="BF67" s="137"/>
      <c r="BG67" s="137"/>
      <c r="BI67" s="137"/>
      <c r="BJ67" s="137"/>
      <c r="BK67" s="126"/>
      <c r="BM67" s="140"/>
      <c r="BN67" s="136"/>
      <c r="BO67" s="136"/>
      <c r="BP67" s="138"/>
      <c r="BQ67" s="136"/>
      <c r="BR67" s="136"/>
      <c r="BS67" s="139"/>
      <c r="BT67" s="137"/>
      <c r="BU67" s="137"/>
      <c r="BV67" s="139"/>
      <c r="BX67" s="141"/>
      <c r="BY67" s="139"/>
      <c r="BZ67" s="137"/>
      <c r="CA67" s="137"/>
      <c r="CB67" s="139"/>
      <c r="CC67" s="137"/>
      <c r="CD67" s="137"/>
      <c r="CE67" s="140"/>
      <c r="CG67" s="139"/>
      <c r="CH67" s="136"/>
      <c r="CI67" s="136"/>
      <c r="CJ67" s="138"/>
      <c r="CK67" s="136"/>
      <c r="CL67" s="142"/>
      <c r="CM67" s="139"/>
      <c r="CN67" s="136"/>
      <c r="CO67" s="137"/>
      <c r="CR67" s="144"/>
      <c r="CS67" s="139"/>
      <c r="CT67" s="136"/>
      <c r="CU67" s="137"/>
      <c r="CW67" s="137"/>
      <c r="CX67" s="142"/>
      <c r="CY67" s="126"/>
      <c r="DA67" s="140"/>
      <c r="DB67" s="136"/>
      <c r="DC67" s="136"/>
      <c r="DD67" s="139"/>
      <c r="DE67" s="136"/>
      <c r="DF67" s="142"/>
      <c r="DG67" s="139"/>
      <c r="DH67" s="137"/>
      <c r="DI67" s="137"/>
      <c r="DL67" s="141"/>
      <c r="DM67" s="140"/>
      <c r="DN67" s="137"/>
      <c r="DO67" s="137"/>
      <c r="DQ67" s="137"/>
      <c r="DR67" s="137"/>
      <c r="DS67" s="126"/>
      <c r="DU67" s="140"/>
      <c r="DV67" s="136"/>
      <c r="DW67" s="136"/>
      <c r="DX67" s="138"/>
      <c r="DY67" s="136"/>
      <c r="DZ67" s="136"/>
      <c r="EA67" s="140"/>
      <c r="EB67" s="259"/>
      <c r="EC67" s="146"/>
      <c r="EF67" s="141"/>
      <c r="EG67" s="140"/>
      <c r="EH67" s="137"/>
      <c r="EI67" s="137"/>
      <c r="EK67" s="137"/>
      <c r="EL67" s="137"/>
      <c r="EM67" s="126"/>
      <c r="EO67" s="140"/>
      <c r="EP67" s="136"/>
      <c r="EQ67" s="136"/>
      <c r="ER67" s="138"/>
      <c r="ES67" s="136"/>
      <c r="ET67" s="136"/>
      <c r="EU67" s="140"/>
      <c r="EV67" s="137"/>
      <c r="EW67" s="137"/>
      <c r="EZ67" s="141"/>
      <c r="FA67" s="140"/>
      <c r="FB67" s="137"/>
      <c r="FC67" s="137"/>
      <c r="FE67" s="137"/>
      <c r="FF67" s="137"/>
      <c r="FG67" s="126"/>
      <c r="FI67" s="140"/>
      <c r="FJ67" s="136"/>
      <c r="FK67" s="136"/>
      <c r="FL67" s="138"/>
      <c r="FM67" s="136"/>
      <c r="FN67" s="136"/>
      <c r="FO67" s="140"/>
      <c r="FP67" s="137"/>
      <c r="FQ67" s="137"/>
      <c r="FT67" s="141"/>
      <c r="FU67" s="140"/>
      <c r="FV67" s="137"/>
      <c r="FW67" s="137"/>
      <c r="FY67" s="137"/>
      <c r="FZ67" s="137"/>
      <c r="GA67" s="156"/>
      <c r="GB67" s="150"/>
      <c r="GC67" s="150"/>
      <c r="GD67" s="151"/>
      <c r="GE67" s="138"/>
      <c r="GF67" s="152"/>
      <c r="GG67" s="151"/>
      <c r="GH67" s="138"/>
      <c r="GI67" s="153"/>
      <c r="GJ67" s="138"/>
      <c r="GK67" s="138"/>
      <c r="GL67" s="138"/>
      <c r="GM67" s="138"/>
      <c r="GN67" s="154"/>
      <c r="GO67" s="138"/>
      <c r="GP67" s="138"/>
      <c r="GQ67" s="138"/>
      <c r="GR67" s="138"/>
      <c r="GS67" s="138"/>
      <c r="GT67" s="138"/>
      <c r="GU67" s="156"/>
      <c r="GV67" s="150"/>
      <c r="GW67" s="150"/>
      <c r="GX67" s="151"/>
      <c r="GY67" s="138"/>
      <c r="GZ67" s="152"/>
      <c r="HA67" s="151"/>
      <c r="HB67" s="138"/>
      <c r="HC67" s="153"/>
      <c r="HD67" s="138"/>
      <c r="HE67" s="138"/>
      <c r="HF67" s="138"/>
      <c r="HG67" s="138"/>
      <c r="HH67" s="154"/>
      <c r="HI67" s="138"/>
      <c r="HJ67" s="138"/>
      <c r="HK67" s="138"/>
      <c r="HL67" s="138"/>
      <c r="HM67" s="138"/>
      <c r="HN67" s="138"/>
      <c r="HO67" s="156"/>
      <c r="HP67" s="150"/>
      <c r="HQ67" s="150"/>
      <c r="HR67" s="151"/>
      <c r="HS67" s="138"/>
      <c r="HT67" s="152"/>
      <c r="HU67" s="151"/>
      <c r="HV67" s="138"/>
      <c r="HW67" s="153"/>
      <c r="HX67" s="138"/>
      <c r="HY67" s="138"/>
      <c r="HZ67" s="138"/>
      <c r="IA67" s="138"/>
      <c r="IB67" s="154"/>
      <c r="IC67" s="138"/>
      <c r="ID67" s="138"/>
      <c r="IE67" s="138"/>
      <c r="IF67" s="138"/>
      <c r="IG67" s="138"/>
      <c r="IH67" s="138"/>
      <c r="II67" s="156"/>
      <c r="IJ67" s="150"/>
      <c r="IK67" s="150"/>
      <c r="IL67" s="151"/>
      <c r="IM67" s="138"/>
      <c r="IN67" s="152"/>
      <c r="IO67" s="151"/>
      <c r="IP67" s="138"/>
      <c r="IQ67" s="153"/>
      <c r="IR67" s="138"/>
      <c r="IS67" s="138"/>
      <c r="IT67" s="138"/>
      <c r="IU67" s="138"/>
      <c r="IV67" s="154"/>
      <c r="IW67" s="138"/>
      <c r="IX67" s="138"/>
      <c r="IY67" s="138"/>
      <c r="IZ67" s="138"/>
      <c r="JA67" s="138"/>
      <c r="JB67" s="138"/>
    </row>
    <row r="68" spans="1:262" s="134" customFormat="1" ht="13.5" customHeight="1">
      <c r="A68" s="133"/>
      <c r="B68" s="138"/>
      <c r="E68" s="140"/>
      <c r="F68" s="136"/>
      <c r="G68" s="137"/>
      <c r="H68" s="138"/>
      <c r="I68" s="136"/>
      <c r="J68" s="137"/>
      <c r="K68" s="140"/>
      <c r="L68" s="137"/>
      <c r="M68" s="137"/>
      <c r="P68" s="141"/>
      <c r="Q68" s="140"/>
      <c r="R68" s="137"/>
      <c r="S68" s="137"/>
      <c r="U68" s="137"/>
      <c r="V68" s="137"/>
      <c r="W68" s="126"/>
      <c r="Y68" s="139"/>
      <c r="Z68" s="136"/>
      <c r="AA68" s="136"/>
      <c r="AB68" s="138"/>
      <c r="AC68" s="136"/>
      <c r="AD68" s="136"/>
      <c r="AE68" s="139"/>
      <c r="AF68" s="137"/>
      <c r="AG68" s="137"/>
      <c r="AH68" s="139"/>
      <c r="AJ68" s="141"/>
      <c r="AK68" s="139"/>
      <c r="AL68" s="136"/>
      <c r="AM68" s="137"/>
      <c r="AN68" s="139"/>
      <c r="AO68" s="137"/>
      <c r="AP68" s="137"/>
      <c r="AQ68" s="126"/>
      <c r="AS68" s="139"/>
      <c r="AT68" s="136"/>
      <c r="AU68" s="136"/>
      <c r="AV68" s="138"/>
      <c r="AW68" s="136"/>
      <c r="AX68" s="136"/>
      <c r="AY68" s="139"/>
      <c r="AZ68" s="137"/>
      <c r="BA68" s="137"/>
      <c r="BB68" s="139"/>
      <c r="BD68" s="141"/>
      <c r="BE68" s="140"/>
      <c r="BF68" s="137"/>
      <c r="BG68" s="137"/>
      <c r="BI68" s="137"/>
      <c r="BJ68" s="137"/>
      <c r="BK68" s="126"/>
      <c r="BM68" s="140"/>
      <c r="BN68" s="136"/>
      <c r="BO68" s="136"/>
      <c r="BP68" s="138"/>
      <c r="BQ68" s="136"/>
      <c r="BR68" s="136"/>
      <c r="BS68" s="139"/>
      <c r="BT68" s="137"/>
      <c r="BU68" s="137"/>
      <c r="BV68" s="139"/>
      <c r="BX68" s="141"/>
      <c r="BY68" s="139"/>
      <c r="BZ68" s="137"/>
      <c r="CA68" s="137"/>
      <c r="CB68" s="139"/>
      <c r="CC68" s="137"/>
      <c r="CD68" s="137"/>
      <c r="CE68" s="140"/>
      <c r="CG68" s="139"/>
      <c r="CH68" s="136"/>
      <c r="CI68" s="136"/>
      <c r="CJ68" s="138"/>
      <c r="CK68" s="136"/>
      <c r="CL68" s="142"/>
      <c r="CM68" s="139"/>
      <c r="CN68" s="136"/>
      <c r="CO68" s="137"/>
      <c r="CR68" s="144"/>
      <c r="CS68" s="139"/>
      <c r="CT68" s="136"/>
      <c r="CU68" s="137"/>
      <c r="CW68" s="137"/>
      <c r="CX68" s="142"/>
      <c r="CY68" s="126"/>
      <c r="DA68" s="140"/>
      <c r="DB68" s="136"/>
      <c r="DC68" s="136"/>
      <c r="DD68" s="139"/>
      <c r="DE68" s="136"/>
      <c r="DF68" s="142"/>
      <c r="DG68" s="139"/>
      <c r="DH68" s="137"/>
      <c r="DI68" s="137"/>
      <c r="DL68" s="141"/>
      <c r="DM68" s="140"/>
      <c r="DN68" s="137"/>
      <c r="DO68" s="137"/>
      <c r="DQ68" s="137"/>
      <c r="DR68" s="137"/>
      <c r="DS68" s="126"/>
      <c r="DU68" s="140"/>
      <c r="DV68" s="136"/>
      <c r="DW68" s="136"/>
      <c r="DX68" s="138"/>
      <c r="DY68" s="136"/>
      <c r="DZ68" s="136"/>
      <c r="EA68" s="140"/>
      <c r="EC68" s="146"/>
      <c r="EF68" s="141"/>
      <c r="EG68" s="140"/>
      <c r="EH68" s="137"/>
      <c r="EI68" s="137"/>
      <c r="EK68" s="137"/>
      <c r="EL68" s="137"/>
      <c r="EM68" s="126"/>
      <c r="EO68" s="140"/>
      <c r="EP68" s="136"/>
      <c r="EQ68" s="136"/>
      <c r="ER68" s="138"/>
      <c r="ES68" s="136"/>
      <c r="ET68" s="136"/>
      <c r="EU68" s="140"/>
      <c r="EV68" s="137"/>
      <c r="EW68" s="137"/>
      <c r="EZ68" s="141"/>
      <c r="FA68" s="140"/>
      <c r="FB68" s="137"/>
      <c r="FC68" s="137"/>
      <c r="FE68" s="137"/>
      <c r="FF68" s="137"/>
      <c r="FG68" s="126"/>
      <c r="FI68" s="140"/>
      <c r="FJ68" s="136"/>
      <c r="FK68" s="136"/>
      <c r="FL68" s="138"/>
      <c r="FM68" s="136"/>
      <c r="FN68" s="136"/>
      <c r="FO68" s="140"/>
      <c r="FP68" s="137"/>
      <c r="FQ68" s="137"/>
      <c r="FT68" s="141"/>
      <c r="FU68" s="140"/>
      <c r="FV68" s="137"/>
      <c r="FW68" s="137"/>
      <c r="FY68" s="137"/>
      <c r="FZ68" s="137"/>
      <c r="GA68" s="156"/>
      <c r="GB68" s="150"/>
      <c r="GC68" s="150"/>
      <c r="GD68" s="151"/>
      <c r="GE68" s="138"/>
      <c r="GF68" s="152"/>
      <c r="GG68" s="151"/>
      <c r="GH68" s="138"/>
      <c r="GI68" s="153"/>
      <c r="GJ68" s="138"/>
      <c r="GK68" s="138"/>
      <c r="GL68" s="138"/>
      <c r="GM68" s="138"/>
      <c r="GN68" s="154"/>
      <c r="GO68" s="138"/>
      <c r="GP68" s="138"/>
      <c r="GQ68" s="138"/>
      <c r="GR68" s="138"/>
      <c r="GS68" s="138"/>
      <c r="GT68" s="138"/>
      <c r="GU68" s="156"/>
      <c r="GV68" s="150"/>
      <c r="GW68" s="150"/>
      <c r="GX68" s="151"/>
      <c r="GY68" s="138"/>
      <c r="GZ68" s="152"/>
      <c r="HA68" s="151"/>
      <c r="HB68" s="138"/>
      <c r="HC68" s="153"/>
      <c r="HD68" s="138"/>
      <c r="HE68" s="138"/>
      <c r="HF68" s="138"/>
      <c r="HG68" s="138"/>
      <c r="HH68" s="154"/>
      <c r="HI68" s="138"/>
      <c r="HJ68" s="138"/>
      <c r="HK68" s="138"/>
      <c r="HL68" s="138"/>
      <c r="HM68" s="138"/>
      <c r="HN68" s="138"/>
      <c r="HO68" s="156"/>
      <c r="HP68" s="150"/>
      <c r="HQ68" s="150"/>
      <c r="HR68" s="151"/>
      <c r="HS68" s="138"/>
      <c r="HT68" s="152"/>
      <c r="HU68" s="151"/>
      <c r="HV68" s="138"/>
      <c r="HW68" s="153"/>
      <c r="HX68" s="138"/>
      <c r="HY68" s="138"/>
      <c r="HZ68" s="138"/>
      <c r="IA68" s="138"/>
      <c r="IB68" s="154"/>
      <c r="IC68" s="138"/>
      <c r="ID68" s="138"/>
      <c r="IE68" s="138"/>
      <c r="IF68" s="138"/>
      <c r="IG68" s="138"/>
      <c r="IH68" s="138"/>
      <c r="II68" s="156"/>
      <c r="IJ68" s="150"/>
      <c r="IK68" s="150"/>
      <c r="IL68" s="151"/>
      <c r="IM68" s="138"/>
      <c r="IN68" s="152"/>
      <c r="IO68" s="151"/>
      <c r="IP68" s="138"/>
      <c r="IQ68" s="153"/>
      <c r="IR68" s="138"/>
      <c r="IS68" s="138"/>
      <c r="IT68" s="138"/>
      <c r="IU68" s="138"/>
      <c r="IV68" s="154"/>
      <c r="IW68" s="138"/>
      <c r="IX68" s="138"/>
      <c r="IY68" s="138"/>
      <c r="IZ68" s="138"/>
      <c r="JA68" s="138"/>
      <c r="JB68" s="138"/>
    </row>
    <row r="69" spans="1:262" s="134" customFormat="1" ht="13.5" customHeight="1">
      <c r="A69" s="133"/>
      <c r="B69" s="138"/>
      <c r="E69" s="140"/>
      <c r="F69" s="136"/>
      <c r="G69" s="137"/>
      <c r="H69" s="138"/>
      <c r="I69" s="136"/>
      <c r="J69" s="137"/>
      <c r="K69" s="140"/>
      <c r="L69" s="137"/>
      <c r="M69" s="137"/>
      <c r="P69" s="141"/>
      <c r="Q69" s="140"/>
      <c r="R69" s="137"/>
      <c r="S69" s="137"/>
      <c r="U69" s="137"/>
      <c r="V69" s="137"/>
      <c r="W69" s="126"/>
      <c r="Y69" s="140"/>
      <c r="Z69" s="136"/>
      <c r="AA69" s="136"/>
      <c r="AB69" s="138"/>
      <c r="AC69" s="136"/>
      <c r="AD69" s="136"/>
      <c r="AE69" s="140"/>
      <c r="AF69" s="137"/>
      <c r="AG69" s="137"/>
      <c r="AJ69" s="141"/>
      <c r="AK69" s="140"/>
      <c r="AL69" s="136"/>
      <c r="AM69" s="137"/>
      <c r="AO69" s="137"/>
      <c r="AP69" s="137"/>
      <c r="AQ69" s="126"/>
      <c r="AS69" s="140"/>
      <c r="AT69" s="136"/>
      <c r="AU69" s="136"/>
      <c r="AV69" s="138"/>
      <c r="AW69" s="136"/>
      <c r="AX69" s="136"/>
      <c r="AY69" s="139"/>
      <c r="AZ69" s="137"/>
      <c r="BA69" s="137"/>
      <c r="BD69" s="141"/>
      <c r="BE69" s="140"/>
      <c r="BF69" s="137"/>
      <c r="BG69" s="137"/>
      <c r="BI69" s="137"/>
      <c r="BJ69" s="137"/>
      <c r="BK69" s="126"/>
      <c r="BM69" s="140"/>
      <c r="BN69" s="136"/>
      <c r="BO69" s="136"/>
      <c r="BP69" s="138"/>
      <c r="BQ69" s="136"/>
      <c r="BR69" s="136"/>
      <c r="BS69" s="140"/>
      <c r="BT69" s="137"/>
      <c r="BU69" s="137"/>
      <c r="BX69" s="141"/>
      <c r="BY69" s="140"/>
      <c r="BZ69" s="137"/>
      <c r="CA69" s="137"/>
      <c r="CC69" s="137"/>
      <c r="CD69" s="137"/>
      <c r="CE69" s="140"/>
      <c r="CG69" s="140"/>
      <c r="CH69" s="136"/>
      <c r="CI69" s="136"/>
      <c r="CJ69" s="138"/>
      <c r="CK69" s="136"/>
      <c r="CL69" s="136"/>
      <c r="CM69" s="140"/>
      <c r="CN69" s="136"/>
      <c r="CO69" s="137"/>
      <c r="CR69" s="141"/>
      <c r="CS69" s="140"/>
      <c r="CT69" s="136"/>
      <c r="CU69" s="137"/>
      <c r="CW69" s="137"/>
      <c r="CX69" s="137"/>
      <c r="CY69" s="126"/>
      <c r="DA69" s="140"/>
      <c r="DB69" s="136"/>
      <c r="DC69" s="136"/>
      <c r="DD69" s="138"/>
      <c r="DE69" s="136"/>
      <c r="DF69" s="136"/>
      <c r="DG69" s="140"/>
      <c r="DH69" s="137"/>
      <c r="DI69" s="137"/>
      <c r="DL69" s="141"/>
      <c r="DM69" s="140"/>
      <c r="DN69" s="137"/>
      <c r="DO69" s="137"/>
      <c r="DQ69" s="137"/>
      <c r="DR69" s="137"/>
      <c r="DS69" s="126"/>
      <c r="DU69" s="140"/>
      <c r="DV69" s="136"/>
      <c r="DW69" s="136"/>
      <c r="DX69" s="138"/>
      <c r="DY69" s="136"/>
      <c r="DZ69" s="136"/>
      <c r="EA69" s="140"/>
      <c r="EC69" s="146"/>
      <c r="EF69" s="141"/>
      <c r="EG69" s="140"/>
      <c r="EH69" s="137"/>
      <c r="EI69" s="137"/>
      <c r="EK69" s="137"/>
      <c r="EL69" s="137"/>
      <c r="EM69" s="126"/>
      <c r="EO69" s="140"/>
      <c r="EP69" s="136"/>
      <c r="EQ69" s="136"/>
      <c r="ER69" s="138"/>
      <c r="ES69" s="136"/>
      <c r="ET69" s="136"/>
      <c r="EU69" s="140"/>
      <c r="EV69" s="137"/>
      <c r="EW69" s="137"/>
      <c r="EZ69" s="141"/>
      <c r="FA69" s="140"/>
      <c r="FB69" s="137"/>
      <c r="FC69" s="137"/>
      <c r="FE69" s="137"/>
      <c r="FF69" s="137"/>
      <c r="FG69" s="126"/>
      <c r="FI69" s="140"/>
      <c r="FJ69" s="136"/>
      <c r="FK69" s="136"/>
      <c r="FL69" s="138"/>
      <c r="FM69" s="136"/>
      <c r="FN69" s="136"/>
      <c r="FO69" s="140"/>
      <c r="FP69" s="137"/>
      <c r="FQ69" s="137"/>
      <c r="FT69" s="141"/>
      <c r="FU69" s="140"/>
      <c r="FV69" s="137"/>
      <c r="FW69" s="137"/>
      <c r="FY69" s="137"/>
      <c r="FZ69" s="137"/>
      <c r="GA69" s="156"/>
      <c r="GB69" s="150"/>
      <c r="GC69" s="150"/>
      <c r="GD69" s="151"/>
      <c r="GE69" s="138"/>
      <c r="GF69" s="152"/>
      <c r="GG69" s="151"/>
      <c r="GH69" s="138"/>
      <c r="GI69" s="153"/>
      <c r="GJ69" s="138"/>
      <c r="GK69" s="138"/>
      <c r="GL69" s="138"/>
      <c r="GM69" s="138"/>
      <c r="GN69" s="154"/>
      <c r="GO69" s="138"/>
      <c r="GP69" s="138"/>
      <c r="GQ69" s="138"/>
      <c r="GR69" s="138"/>
      <c r="GS69" s="138"/>
      <c r="GT69" s="138"/>
      <c r="GU69" s="156"/>
      <c r="GV69" s="150"/>
      <c r="GW69" s="150"/>
      <c r="GX69" s="151"/>
      <c r="GY69" s="138"/>
      <c r="GZ69" s="152"/>
      <c r="HA69" s="151"/>
      <c r="HB69" s="138"/>
      <c r="HC69" s="153"/>
      <c r="HD69" s="138"/>
      <c r="HE69" s="138"/>
      <c r="HF69" s="138"/>
      <c r="HG69" s="138"/>
      <c r="HH69" s="154"/>
      <c r="HI69" s="138"/>
      <c r="HJ69" s="138"/>
      <c r="HK69" s="138"/>
      <c r="HL69" s="138"/>
      <c r="HM69" s="138"/>
      <c r="HN69" s="138"/>
      <c r="HO69" s="156"/>
      <c r="HP69" s="150"/>
      <c r="HQ69" s="150"/>
      <c r="HR69" s="151"/>
      <c r="HS69" s="138"/>
      <c r="HT69" s="152"/>
      <c r="HU69" s="151"/>
      <c r="HV69" s="138"/>
      <c r="HW69" s="153"/>
      <c r="HX69" s="138"/>
      <c r="HY69" s="138"/>
      <c r="HZ69" s="138"/>
      <c r="IA69" s="138"/>
      <c r="IB69" s="154"/>
      <c r="IC69" s="138"/>
      <c r="ID69" s="138"/>
      <c r="IE69" s="138"/>
      <c r="IF69" s="138"/>
      <c r="IG69" s="138"/>
      <c r="IH69" s="138"/>
      <c r="II69" s="156"/>
      <c r="IJ69" s="150"/>
      <c r="IK69" s="150"/>
      <c r="IL69" s="151"/>
      <c r="IM69" s="138"/>
      <c r="IN69" s="152"/>
      <c r="IO69" s="151"/>
      <c r="IP69" s="138"/>
      <c r="IQ69" s="153"/>
      <c r="IR69" s="138"/>
      <c r="IS69" s="138"/>
      <c r="IT69" s="138"/>
      <c r="IU69" s="138"/>
      <c r="IV69" s="154"/>
      <c r="IW69" s="138"/>
      <c r="IX69" s="138"/>
      <c r="IY69" s="138"/>
      <c r="IZ69" s="138"/>
      <c r="JA69" s="138"/>
      <c r="JB69" s="138"/>
    </row>
    <row r="70" spans="1:262" s="134" customFormat="1" ht="13.5" customHeight="1">
      <c r="A70" s="133"/>
      <c r="B70" s="138"/>
      <c r="E70" s="140"/>
      <c r="F70" s="136"/>
      <c r="G70" s="137"/>
      <c r="H70" s="138"/>
      <c r="I70" s="136"/>
      <c r="J70" s="137"/>
      <c r="K70" s="140"/>
      <c r="L70" s="137"/>
      <c r="M70" s="137"/>
      <c r="P70" s="141"/>
      <c r="Q70" s="140"/>
      <c r="R70" s="137"/>
      <c r="S70" s="137"/>
      <c r="U70" s="137"/>
      <c r="V70" s="137"/>
      <c r="W70" s="126"/>
      <c r="Y70" s="140"/>
      <c r="Z70" s="136"/>
      <c r="AA70" s="136"/>
      <c r="AB70" s="138"/>
      <c r="AC70" s="136"/>
      <c r="AD70" s="136"/>
      <c r="AE70" s="140"/>
      <c r="AF70" s="137"/>
      <c r="AG70" s="137"/>
      <c r="AJ70" s="141"/>
      <c r="AK70" s="140"/>
      <c r="AM70" s="137"/>
      <c r="AO70" s="137"/>
      <c r="AP70" s="137"/>
      <c r="AQ70" s="126"/>
      <c r="AS70" s="140"/>
      <c r="AT70" s="136"/>
      <c r="AU70" s="136"/>
      <c r="AV70" s="138"/>
      <c r="AW70" s="136"/>
      <c r="AX70" s="136"/>
      <c r="AY70" s="139"/>
      <c r="AZ70" s="137"/>
      <c r="BA70" s="137"/>
      <c r="BD70" s="141"/>
      <c r="BE70" s="140"/>
      <c r="BF70" s="137"/>
      <c r="BG70" s="137"/>
      <c r="BI70" s="137"/>
      <c r="BJ70" s="137"/>
      <c r="BK70" s="126"/>
      <c r="BM70" s="140"/>
      <c r="BN70" s="136"/>
      <c r="BO70" s="136"/>
      <c r="BP70" s="138"/>
      <c r="BQ70" s="136"/>
      <c r="BR70" s="136"/>
      <c r="BS70" s="140"/>
      <c r="BT70" s="137"/>
      <c r="BU70" s="137"/>
      <c r="BX70" s="141"/>
      <c r="BY70" s="140"/>
      <c r="BZ70" s="137"/>
      <c r="CA70" s="137"/>
      <c r="CC70" s="137"/>
      <c r="CD70" s="137"/>
      <c r="CE70" s="140"/>
      <c r="CG70" s="140"/>
      <c r="CH70" s="136"/>
      <c r="CI70" s="136"/>
      <c r="CJ70" s="138"/>
      <c r="CK70" s="136"/>
      <c r="CL70" s="136"/>
      <c r="CM70" s="140"/>
      <c r="CN70" s="137"/>
      <c r="CO70" s="137"/>
      <c r="CR70" s="141"/>
      <c r="CS70" s="140"/>
      <c r="CT70" s="137"/>
      <c r="CU70" s="137"/>
      <c r="CW70" s="137"/>
      <c r="CX70" s="137"/>
      <c r="CY70" s="126"/>
      <c r="DA70" s="140"/>
      <c r="DB70" s="136"/>
      <c r="DC70" s="136"/>
      <c r="DD70" s="138"/>
      <c r="DE70" s="136"/>
      <c r="DF70" s="136"/>
      <c r="DG70" s="140"/>
      <c r="DH70" s="137"/>
      <c r="DI70" s="137"/>
      <c r="DL70" s="141"/>
      <c r="DM70" s="140"/>
      <c r="DN70" s="137"/>
      <c r="DO70" s="137"/>
      <c r="DQ70" s="137"/>
      <c r="DR70" s="137"/>
      <c r="DS70" s="126"/>
      <c r="DU70" s="140"/>
      <c r="DV70" s="136"/>
      <c r="DW70" s="136"/>
      <c r="DX70" s="138"/>
      <c r="DY70" s="136"/>
      <c r="DZ70" s="136"/>
      <c r="EA70" s="140"/>
      <c r="EC70" s="146"/>
      <c r="EF70" s="141"/>
      <c r="EG70" s="140"/>
      <c r="EH70" s="137"/>
      <c r="EI70" s="137"/>
      <c r="EK70" s="137"/>
      <c r="EL70" s="137"/>
      <c r="EM70" s="126"/>
      <c r="EO70" s="140"/>
      <c r="EP70" s="136"/>
      <c r="EQ70" s="136"/>
      <c r="ER70" s="138"/>
      <c r="ES70" s="136"/>
      <c r="ET70" s="136"/>
      <c r="EU70" s="140"/>
      <c r="EV70" s="137"/>
      <c r="EW70" s="137"/>
      <c r="EZ70" s="141"/>
      <c r="FA70" s="140"/>
      <c r="FB70" s="137"/>
      <c r="FC70" s="137"/>
      <c r="FE70" s="137"/>
      <c r="FF70" s="137"/>
      <c r="FG70" s="126"/>
      <c r="FI70" s="140"/>
      <c r="FJ70" s="136"/>
      <c r="FK70" s="136"/>
      <c r="FL70" s="138"/>
      <c r="FM70" s="136"/>
      <c r="FN70" s="136"/>
      <c r="FO70" s="140"/>
      <c r="FP70" s="137"/>
      <c r="FQ70" s="137"/>
      <c r="FT70" s="141"/>
      <c r="FU70" s="140"/>
      <c r="FV70" s="137"/>
      <c r="FW70" s="137"/>
      <c r="FY70" s="137"/>
      <c r="FZ70" s="137"/>
      <c r="GA70" s="156"/>
      <c r="GB70" s="150"/>
      <c r="GC70" s="150"/>
      <c r="GD70" s="151"/>
      <c r="GE70" s="138"/>
      <c r="GF70" s="152"/>
      <c r="GG70" s="151"/>
      <c r="GH70" s="138"/>
      <c r="GI70" s="153"/>
      <c r="GJ70" s="138"/>
      <c r="GK70" s="138"/>
      <c r="GL70" s="138"/>
      <c r="GM70" s="138"/>
      <c r="GN70" s="154"/>
      <c r="GO70" s="138"/>
      <c r="GP70" s="138"/>
      <c r="GQ70" s="138"/>
      <c r="GR70" s="138"/>
      <c r="GS70" s="138"/>
      <c r="GT70" s="138"/>
      <c r="GU70" s="156"/>
      <c r="GV70" s="150"/>
      <c r="GW70" s="150"/>
      <c r="GX70" s="151"/>
      <c r="GY70" s="138"/>
      <c r="GZ70" s="152"/>
      <c r="HA70" s="151"/>
      <c r="HB70" s="138"/>
      <c r="HC70" s="153"/>
      <c r="HD70" s="138"/>
      <c r="HE70" s="138"/>
      <c r="HF70" s="138"/>
      <c r="HG70" s="138"/>
      <c r="HH70" s="154"/>
      <c r="HI70" s="138"/>
      <c r="HJ70" s="138"/>
      <c r="HK70" s="138"/>
      <c r="HL70" s="138"/>
      <c r="HM70" s="138"/>
      <c r="HN70" s="138"/>
      <c r="HO70" s="156"/>
      <c r="HP70" s="150"/>
      <c r="HQ70" s="150"/>
      <c r="HR70" s="151"/>
      <c r="HS70" s="138"/>
      <c r="HT70" s="152"/>
      <c r="HU70" s="151"/>
      <c r="HV70" s="138"/>
      <c r="HW70" s="153"/>
      <c r="HX70" s="138"/>
      <c r="HY70" s="138"/>
      <c r="HZ70" s="138"/>
      <c r="IA70" s="138"/>
      <c r="IB70" s="154"/>
      <c r="IC70" s="138"/>
      <c r="ID70" s="138"/>
      <c r="IE70" s="138"/>
      <c r="IF70" s="138"/>
      <c r="IG70" s="138"/>
      <c r="IH70" s="138"/>
      <c r="II70" s="156"/>
      <c r="IJ70" s="150"/>
      <c r="IK70" s="150"/>
      <c r="IL70" s="151"/>
      <c r="IM70" s="138"/>
      <c r="IN70" s="152"/>
      <c r="IO70" s="151"/>
      <c r="IP70" s="138"/>
      <c r="IQ70" s="153"/>
      <c r="IR70" s="138"/>
      <c r="IS70" s="138"/>
      <c r="IT70" s="138"/>
      <c r="IU70" s="138"/>
      <c r="IV70" s="154"/>
      <c r="IW70" s="138"/>
      <c r="IX70" s="138"/>
      <c r="IY70" s="138"/>
      <c r="IZ70" s="138"/>
      <c r="JA70" s="138"/>
      <c r="JB70" s="138"/>
    </row>
    <row r="71" spans="1:262" s="134" customFormat="1" ht="13.5" customHeight="1">
      <c r="A71" s="133"/>
      <c r="B71" s="138"/>
      <c r="E71" s="140"/>
      <c r="F71" s="136"/>
      <c r="G71" s="137"/>
      <c r="H71" s="138"/>
      <c r="I71" s="136"/>
      <c r="J71" s="137"/>
      <c r="K71" s="140"/>
      <c r="L71" s="137"/>
      <c r="M71" s="137"/>
      <c r="P71" s="141"/>
      <c r="Q71" s="140"/>
      <c r="R71" s="137"/>
      <c r="S71" s="137"/>
      <c r="U71" s="137"/>
      <c r="V71" s="137"/>
      <c r="W71" s="126"/>
      <c r="Y71" s="140"/>
      <c r="Z71" s="136"/>
      <c r="AA71" s="136"/>
      <c r="AB71" s="138"/>
      <c r="AC71" s="136"/>
      <c r="AD71" s="136"/>
      <c r="AE71" s="140"/>
      <c r="AF71" s="137"/>
      <c r="AG71" s="137"/>
      <c r="AJ71" s="141"/>
      <c r="AK71" s="140"/>
      <c r="AM71" s="137"/>
      <c r="AO71" s="137"/>
      <c r="AP71" s="137"/>
      <c r="AQ71" s="126"/>
      <c r="AS71" s="140"/>
      <c r="AT71" s="136"/>
      <c r="AU71" s="136"/>
      <c r="AV71" s="138"/>
      <c r="AW71" s="136"/>
      <c r="AX71" s="136"/>
      <c r="AY71" s="139"/>
      <c r="AZ71" s="137"/>
      <c r="BA71" s="137"/>
      <c r="BD71" s="141"/>
      <c r="BE71" s="140"/>
      <c r="BF71" s="137"/>
      <c r="BG71" s="137"/>
      <c r="BI71" s="137"/>
      <c r="BJ71" s="137"/>
      <c r="BK71" s="126"/>
      <c r="BM71" s="140"/>
      <c r="BN71" s="136"/>
      <c r="BO71" s="136"/>
      <c r="BP71" s="138"/>
      <c r="BQ71" s="136"/>
      <c r="BR71" s="136"/>
      <c r="BS71" s="140"/>
      <c r="BT71" s="137"/>
      <c r="BU71" s="137"/>
      <c r="BX71" s="141"/>
      <c r="BY71" s="140"/>
      <c r="BZ71" s="137"/>
      <c r="CA71" s="137"/>
      <c r="CC71" s="137"/>
      <c r="CD71" s="137"/>
      <c r="CE71" s="140"/>
      <c r="CG71" s="140"/>
      <c r="CH71" s="136"/>
      <c r="CI71" s="136"/>
      <c r="CJ71" s="138"/>
      <c r="CK71" s="136"/>
      <c r="CL71" s="136"/>
      <c r="CM71" s="140"/>
      <c r="CN71" s="137"/>
      <c r="CO71" s="137"/>
      <c r="CR71" s="141"/>
      <c r="CS71" s="140"/>
      <c r="CT71" s="137"/>
      <c r="CU71" s="137"/>
      <c r="CW71" s="137"/>
      <c r="CX71" s="137"/>
      <c r="CY71" s="126"/>
      <c r="DA71" s="140"/>
      <c r="DB71" s="136"/>
      <c r="DC71" s="136"/>
      <c r="DD71" s="138"/>
      <c r="DE71" s="136"/>
      <c r="DF71" s="136"/>
      <c r="DG71" s="140"/>
      <c r="DH71" s="137"/>
      <c r="DI71" s="137"/>
      <c r="DL71" s="141"/>
      <c r="DM71" s="140"/>
      <c r="DN71" s="137"/>
      <c r="DO71" s="137"/>
      <c r="DQ71" s="137"/>
      <c r="DR71" s="137"/>
      <c r="DS71" s="126"/>
      <c r="DU71" s="140"/>
      <c r="DV71" s="136"/>
      <c r="DW71" s="136"/>
      <c r="DX71" s="138"/>
      <c r="DY71" s="136"/>
      <c r="DZ71" s="136"/>
      <c r="EA71" s="140"/>
      <c r="EC71" s="146"/>
      <c r="EF71" s="141"/>
      <c r="EG71" s="140"/>
      <c r="EH71" s="137"/>
      <c r="EI71" s="137"/>
      <c r="EK71" s="137"/>
      <c r="EL71" s="137"/>
      <c r="EM71" s="126"/>
      <c r="EO71" s="140"/>
      <c r="EP71" s="136"/>
      <c r="EQ71" s="136"/>
      <c r="ER71" s="138"/>
      <c r="ES71" s="136"/>
      <c r="ET71" s="136"/>
      <c r="EU71" s="140"/>
      <c r="EV71" s="137"/>
      <c r="EW71" s="137"/>
      <c r="EZ71" s="141"/>
      <c r="FA71" s="140"/>
      <c r="FB71" s="137"/>
      <c r="FC71" s="137"/>
      <c r="FE71" s="137"/>
      <c r="FF71" s="137"/>
      <c r="FG71" s="126"/>
      <c r="FI71" s="140"/>
      <c r="FJ71" s="136"/>
      <c r="FK71" s="136"/>
      <c r="FL71" s="138"/>
      <c r="FM71" s="136"/>
      <c r="FN71" s="136"/>
      <c r="FO71" s="140"/>
      <c r="FP71" s="137"/>
      <c r="FQ71" s="137"/>
      <c r="FT71" s="141"/>
      <c r="FU71" s="140"/>
      <c r="FV71" s="137"/>
      <c r="FW71" s="137"/>
      <c r="FY71" s="137"/>
      <c r="FZ71" s="137"/>
      <c r="GA71" s="156"/>
      <c r="GB71" s="150"/>
      <c r="GC71" s="150"/>
      <c r="GD71" s="151"/>
      <c r="GE71" s="138"/>
      <c r="GF71" s="152"/>
      <c r="GG71" s="151"/>
      <c r="GH71" s="138"/>
      <c r="GI71" s="153"/>
      <c r="GJ71" s="138"/>
      <c r="GK71" s="138"/>
      <c r="GL71" s="138"/>
      <c r="GM71" s="138"/>
      <c r="GN71" s="154"/>
      <c r="GO71" s="138"/>
      <c r="GP71" s="138"/>
      <c r="GQ71" s="138"/>
      <c r="GR71" s="138"/>
      <c r="GS71" s="138"/>
      <c r="GT71" s="138"/>
      <c r="GU71" s="156"/>
      <c r="GV71" s="150"/>
      <c r="GW71" s="150"/>
      <c r="GX71" s="151"/>
      <c r="GY71" s="138"/>
      <c r="GZ71" s="152"/>
      <c r="HA71" s="151"/>
      <c r="HB71" s="138"/>
      <c r="HC71" s="153"/>
      <c r="HD71" s="138"/>
      <c r="HE71" s="138"/>
      <c r="HF71" s="138"/>
      <c r="HG71" s="138"/>
      <c r="HH71" s="154"/>
      <c r="HI71" s="138"/>
      <c r="HJ71" s="138"/>
      <c r="HK71" s="138"/>
      <c r="HL71" s="138"/>
      <c r="HM71" s="138"/>
      <c r="HN71" s="138"/>
      <c r="HO71" s="156"/>
      <c r="HP71" s="150"/>
      <c r="HQ71" s="150"/>
      <c r="HR71" s="151"/>
      <c r="HS71" s="138"/>
      <c r="HT71" s="152"/>
      <c r="HU71" s="151"/>
      <c r="HV71" s="138"/>
      <c r="HW71" s="153"/>
      <c r="HX71" s="138"/>
      <c r="HY71" s="138"/>
      <c r="HZ71" s="138"/>
      <c r="IA71" s="138"/>
      <c r="IB71" s="154"/>
      <c r="IC71" s="138"/>
      <c r="ID71" s="138"/>
      <c r="IE71" s="138"/>
      <c r="IF71" s="138"/>
      <c r="IG71" s="138"/>
      <c r="IH71" s="138"/>
      <c r="II71" s="156"/>
      <c r="IJ71" s="150"/>
      <c r="IK71" s="150"/>
      <c r="IL71" s="151"/>
      <c r="IM71" s="138"/>
      <c r="IN71" s="152"/>
      <c r="IO71" s="151"/>
      <c r="IP71" s="138"/>
      <c r="IQ71" s="153"/>
      <c r="IR71" s="138"/>
      <c r="IS71" s="138"/>
      <c r="IT71" s="138"/>
      <c r="IU71" s="138"/>
      <c r="IV71" s="154"/>
      <c r="IW71" s="138"/>
      <c r="IX71" s="138"/>
      <c r="IY71" s="138"/>
      <c r="IZ71" s="138"/>
      <c r="JA71" s="138"/>
      <c r="JB71" s="138"/>
    </row>
    <row r="72" spans="1:262" s="134" customFormat="1" ht="13.5" customHeight="1">
      <c r="A72" s="133"/>
      <c r="B72" s="138"/>
      <c r="E72" s="140"/>
      <c r="F72" s="136"/>
      <c r="G72" s="137"/>
      <c r="H72" s="138"/>
      <c r="I72" s="136"/>
      <c r="J72" s="137"/>
      <c r="K72" s="140"/>
      <c r="L72" s="137"/>
      <c r="M72" s="137"/>
      <c r="P72" s="141"/>
      <c r="Q72" s="140"/>
      <c r="R72" s="137"/>
      <c r="S72" s="137"/>
      <c r="U72" s="137"/>
      <c r="V72" s="137"/>
      <c r="W72" s="126"/>
      <c r="Y72" s="140"/>
      <c r="Z72" s="136"/>
      <c r="AA72" s="136"/>
      <c r="AB72" s="138"/>
      <c r="AC72" s="136"/>
      <c r="AD72" s="136"/>
      <c r="AE72" s="140"/>
      <c r="AF72" s="137"/>
      <c r="AG72" s="137"/>
      <c r="AJ72" s="141"/>
      <c r="AK72" s="140"/>
      <c r="AM72" s="137"/>
      <c r="AO72" s="137"/>
      <c r="AP72" s="137"/>
      <c r="AQ72" s="126"/>
      <c r="AS72" s="140"/>
      <c r="AT72" s="136"/>
      <c r="AU72" s="136"/>
      <c r="AV72" s="138"/>
      <c r="AW72" s="136"/>
      <c r="AX72" s="136"/>
      <c r="AY72" s="139"/>
      <c r="AZ72" s="137"/>
      <c r="BA72" s="137"/>
      <c r="BD72" s="141"/>
      <c r="BE72" s="140"/>
      <c r="BF72" s="137"/>
      <c r="BG72" s="137"/>
      <c r="BI72" s="137"/>
      <c r="BJ72" s="137"/>
      <c r="BK72" s="126"/>
      <c r="BM72" s="140"/>
      <c r="BN72" s="136"/>
      <c r="BO72" s="136"/>
      <c r="BP72" s="138"/>
      <c r="BQ72" s="136"/>
      <c r="BR72" s="136"/>
      <c r="BS72" s="140"/>
      <c r="BT72" s="137"/>
      <c r="BU72" s="137"/>
      <c r="BX72" s="141"/>
      <c r="BY72" s="140"/>
      <c r="BZ72" s="137"/>
      <c r="CA72" s="137"/>
      <c r="CC72" s="137"/>
      <c r="CD72" s="137"/>
      <c r="CE72" s="140"/>
      <c r="CG72" s="140"/>
      <c r="CH72" s="136"/>
      <c r="CI72" s="136"/>
      <c r="CJ72" s="138"/>
      <c r="CK72" s="136"/>
      <c r="CL72" s="136"/>
      <c r="CM72" s="140"/>
      <c r="CN72" s="137"/>
      <c r="CO72" s="137"/>
      <c r="CR72" s="141"/>
      <c r="CS72" s="140"/>
      <c r="CT72" s="137"/>
      <c r="CU72" s="137"/>
      <c r="CW72" s="137"/>
      <c r="CX72" s="137"/>
      <c r="CY72" s="126"/>
      <c r="DA72" s="140"/>
      <c r="DB72" s="136"/>
      <c r="DC72" s="136"/>
      <c r="DD72" s="138"/>
      <c r="DE72" s="136"/>
      <c r="DF72" s="136"/>
      <c r="DG72" s="140"/>
      <c r="DH72" s="137"/>
      <c r="DI72" s="137"/>
      <c r="DL72" s="141"/>
      <c r="DM72" s="140"/>
      <c r="DN72" s="137"/>
      <c r="DO72" s="137"/>
      <c r="DQ72" s="137"/>
      <c r="DR72" s="137"/>
      <c r="DS72" s="126"/>
      <c r="DU72" s="140"/>
      <c r="DV72" s="136"/>
      <c r="DW72" s="136"/>
      <c r="DX72" s="138"/>
      <c r="DY72" s="136"/>
      <c r="DZ72" s="136"/>
      <c r="EA72" s="140"/>
      <c r="EC72" s="146"/>
      <c r="EF72" s="141"/>
      <c r="EG72" s="140"/>
      <c r="EH72" s="137"/>
      <c r="EI72" s="137"/>
      <c r="EK72" s="137"/>
      <c r="EL72" s="137"/>
      <c r="EM72" s="126"/>
      <c r="EO72" s="140"/>
      <c r="EP72" s="136"/>
      <c r="EQ72" s="136"/>
      <c r="ER72" s="138"/>
      <c r="ES72" s="136"/>
      <c r="ET72" s="136"/>
      <c r="EU72" s="140"/>
      <c r="EV72" s="137"/>
      <c r="EW72" s="137"/>
      <c r="EZ72" s="141"/>
      <c r="FA72" s="140"/>
      <c r="FB72" s="137"/>
      <c r="FC72" s="137"/>
      <c r="FE72" s="137"/>
      <c r="FF72" s="137"/>
      <c r="FG72" s="126"/>
      <c r="FI72" s="140"/>
      <c r="FJ72" s="136"/>
      <c r="FK72" s="136"/>
      <c r="FL72" s="138"/>
      <c r="FM72" s="136"/>
      <c r="FN72" s="136"/>
      <c r="FO72" s="140"/>
      <c r="FP72" s="137"/>
      <c r="FQ72" s="137"/>
      <c r="FT72" s="141"/>
      <c r="FU72" s="140"/>
      <c r="FV72" s="137"/>
      <c r="FW72" s="137"/>
      <c r="FY72" s="137"/>
      <c r="FZ72" s="137"/>
      <c r="GA72" s="156"/>
      <c r="GB72" s="150"/>
      <c r="GC72" s="150"/>
      <c r="GD72" s="151"/>
      <c r="GE72" s="138"/>
      <c r="GF72" s="152"/>
      <c r="GG72" s="151"/>
      <c r="GH72" s="138"/>
      <c r="GI72" s="153"/>
      <c r="GJ72" s="138"/>
      <c r="GK72" s="138"/>
      <c r="GL72" s="138"/>
      <c r="GM72" s="138"/>
      <c r="GN72" s="154"/>
      <c r="GO72" s="138"/>
      <c r="GP72" s="138"/>
      <c r="GQ72" s="138"/>
      <c r="GR72" s="138"/>
      <c r="GS72" s="138"/>
      <c r="GT72" s="138"/>
      <c r="GU72" s="156"/>
      <c r="GV72" s="150"/>
      <c r="GW72" s="150"/>
      <c r="GX72" s="151"/>
      <c r="GY72" s="138"/>
      <c r="GZ72" s="152"/>
      <c r="HA72" s="151"/>
      <c r="HB72" s="138"/>
      <c r="HC72" s="153"/>
      <c r="HD72" s="138"/>
      <c r="HE72" s="138"/>
      <c r="HF72" s="138"/>
      <c r="HG72" s="138"/>
      <c r="HH72" s="154"/>
      <c r="HI72" s="138"/>
      <c r="HJ72" s="138"/>
      <c r="HK72" s="138"/>
      <c r="HL72" s="138"/>
      <c r="HM72" s="138"/>
      <c r="HN72" s="138"/>
      <c r="HO72" s="156"/>
      <c r="HP72" s="150"/>
      <c r="HQ72" s="150"/>
      <c r="HR72" s="151"/>
      <c r="HS72" s="138"/>
      <c r="HT72" s="152"/>
      <c r="HU72" s="151"/>
      <c r="HV72" s="138"/>
      <c r="HW72" s="153"/>
      <c r="HX72" s="138"/>
      <c r="HY72" s="138"/>
      <c r="HZ72" s="138"/>
      <c r="IA72" s="138"/>
      <c r="IB72" s="154"/>
      <c r="IC72" s="138"/>
      <c r="ID72" s="138"/>
      <c r="IE72" s="138"/>
      <c r="IF72" s="138"/>
      <c r="IG72" s="138"/>
      <c r="IH72" s="138"/>
      <c r="II72" s="156"/>
      <c r="IJ72" s="150"/>
      <c r="IK72" s="150"/>
      <c r="IL72" s="151"/>
      <c r="IM72" s="138"/>
      <c r="IN72" s="152"/>
      <c r="IO72" s="151"/>
      <c r="IP72" s="138"/>
      <c r="IQ72" s="153"/>
      <c r="IR72" s="138"/>
      <c r="IS72" s="138"/>
      <c r="IT72" s="138"/>
      <c r="IU72" s="138"/>
      <c r="IV72" s="154"/>
      <c r="IW72" s="138"/>
      <c r="IX72" s="138"/>
      <c r="IY72" s="138"/>
      <c r="IZ72" s="138"/>
      <c r="JA72" s="138"/>
      <c r="JB72" s="138"/>
    </row>
    <row r="73" spans="1:262" s="134" customFormat="1" ht="13.5" customHeight="1">
      <c r="A73" s="133"/>
      <c r="B73" s="138"/>
      <c r="E73" s="140"/>
      <c r="F73" s="136"/>
      <c r="G73" s="137"/>
      <c r="H73" s="138"/>
      <c r="I73" s="136"/>
      <c r="J73" s="137"/>
      <c r="K73" s="140"/>
      <c r="L73" s="137"/>
      <c r="M73" s="137"/>
      <c r="P73" s="141"/>
      <c r="Q73" s="140"/>
      <c r="R73" s="137"/>
      <c r="S73" s="137"/>
      <c r="U73" s="137"/>
      <c r="V73" s="137"/>
      <c r="W73" s="126"/>
      <c r="Y73" s="140"/>
      <c r="Z73" s="136"/>
      <c r="AA73" s="136"/>
      <c r="AB73" s="138"/>
      <c r="AC73" s="136"/>
      <c r="AD73" s="136"/>
      <c r="AE73" s="140"/>
      <c r="AF73" s="137"/>
      <c r="AG73" s="137"/>
      <c r="AJ73" s="141"/>
      <c r="AK73" s="140"/>
      <c r="AM73" s="137"/>
      <c r="AO73" s="137"/>
      <c r="AP73" s="137"/>
      <c r="AQ73" s="126"/>
      <c r="AS73" s="140"/>
      <c r="AT73" s="136"/>
      <c r="AU73" s="136"/>
      <c r="AV73" s="138"/>
      <c r="AW73" s="136"/>
      <c r="AX73" s="136"/>
      <c r="AY73" s="139"/>
      <c r="AZ73" s="137"/>
      <c r="BA73" s="137"/>
      <c r="BD73" s="141"/>
      <c r="BE73" s="140"/>
      <c r="BF73" s="137"/>
      <c r="BG73" s="137"/>
      <c r="BI73" s="137"/>
      <c r="BJ73" s="137"/>
      <c r="BK73" s="126"/>
      <c r="BM73" s="140"/>
      <c r="BN73" s="136"/>
      <c r="BO73" s="136"/>
      <c r="BP73" s="138"/>
      <c r="BQ73" s="136"/>
      <c r="BR73" s="136"/>
      <c r="BS73" s="140"/>
      <c r="BT73" s="137"/>
      <c r="BU73" s="137"/>
      <c r="BX73" s="141"/>
      <c r="BY73" s="140"/>
      <c r="BZ73" s="137"/>
      <c r="CA73" s="137"/>
      <c r="CC73" s="137"/>
      <c r="CD73" s="137"/>
      <c r="CE73" s="140"/>
      <c r="CG73" s="140"/>
      <c r="CH73" s="136"/>
      <c r="CI73" s="136"/>
      <c r="CJ73" s="138"/>
      <c r="CK73" s="136"/>
      <c r="CL73" s="136"/>
      <c r="CM73" s="140"/>
      <c r="CN73" s="137"/>
      <c r="CO73" s="137"/>
      <c r="CR73" s="141"/>
      <c r="CS73" s="140"/>
      <c r="CT73" s="137"/>
      <c r="CU73" s="137"/>
      <c r="CW73" s="137"/>
      <c r="CX73" s="137"/>
      <c r="CY73" s="126"/>
      <c r="DA73" s="140"/>
      <c r="DB73" s="136"/>
      <c r="DC73" s="136"/>
      <c r="DD73" s="138"/>
      <c r="DE73" s="136"/>
      <c r="DF73" s="136"/>
      <c r="DG73" s="140"/>
      <c r="DH73" s="137"/>
      <c r="DI73" s="137"/>
      <c r="DL73" s="141"/>
      <c r="DM73" s="140"/>
      <c r="DN73" s="137"/>
      <c r="DO73" s="137"/>
      <c r="DQ73" s="137"/>
      <c r="DR73" s="137"/>
      <c r="DS73" s="126"/>
      <c r="DU73" s="140"/>
      <c r="DV73" s="136"/>
      <c r="DW73" s="136"/>
      <c r="DX73" s="138"/>
      <c r="DY73" s="136"/>
      <c r="DZ73" s="136"/>
      <c r="EA73" s="140"/>
      <c r="EC73" s="146"/>
      <c r="EF73" s="141"/>
      <c r="EG73" s="140"/>
      <c r="EH73" s="137"/>
      <c r="EI73" s="137"/>
      <c r="EK73" s="137"/>
      <c r="EL73" s="137"/>
      <c r="EM73" s="126"/>
      <c r="EO73" s="140"/>
      <c r="EP73" s="136"/>
      <c r="EQ73" s="136"/>
      <c r="ER73" s="138"/>
      <c r="ES73" s="136"/>
      <c r="ET73" s="136"/>
      <c r="EU73" s="140"/>
      <c r="EV73" s="137"/>
      <c r="EW73" s="137"/>
      <c r="EZ73" s="141"/>
      <c r="FA73" s="140"/>
      <c r="FB73" s="137"/>
      <c r="FC73" s="137"/>
      <c r="FE73" s="137"/>
      <c r="FF73" s="137"/>
      <c r="FG73" s="126"/>
      <c r="FI73" s="140"/>
      <c r="FJ73" s="136"/>
      <c r="FK73" s="136"/>
      <c r="FL73" s="138"/>
      <c r="FM73" s="136"/>
      <c r="FN73" s="136"/>
      <c r="FO73" s="140"/>
      <c r="FP73" s="137"/>
      <c r="FQ73" s="137"/>
      <c r="FT73" s="141"/>
      <c r="FU73" s="140"/>
      <c r="FV73" s="137"/>
      <c r="FW73" s="137"/>
      <c r="FY73" s="137"/>
      <c r="FZ73" s="137"/>
      <c r="GA73" s="156"/>
      <c r="GB73" s="150"/>
      <c r="GC73" s="150"/>
      <c r="GD73" s="158"/>
      <c r="GE73" s="138"/>
      <c r="GF73" s="150"/>
      <c r="GG73" s="151"/>
      <c r="GH73" s="138"/>
      <c r="GI73" s="153"/>
      <c r="GJ73" s="138"/>
      <c r="GK73" s="138"/>
      <c r="GL73" s="138"/>
      <c r="GM73" s="138"/>
      <c r="GN73" s="154"/>
      <c r="GO73" s="138"/>
      <c r="GP73" s="138"/>
      <c r="GQ73" s="138"/>
      <c r="GR73" s="138"/>
      <c r="GS73" s="138"/>
      <c r="GT73" s="138"/>
      <c r="GU73" s="156"/>
      <c r="GV73" s="150"/>
      <c r="GW73" s="150"/>
      <c r="GX73" s="158"/>
      <c r="GY73" s="138"/>
      <c r="GZ73" s="150"/>
      <c r="HA73" s="151"/>
      <c r="HB73" s="138"/>
      <c r="HC73" s="153"/>
      <c r="HD73" s="138"/>
      <c r="HE73" s="138"/>
      <c r="HF73" s="138"/>
      <c r="HG73" s="138"/>
      <c r="HH73" s="154"/>
      <c r="HI73" s="138"/>
      <c r="HJ73" s="138"/>
      <c r="HK73" s="138"/>
      <c r="HL73" s="138"/>
      <c r="HM73" s="138"/>
      <c r="HN73" s="138"/>
      <c r="HO73" s="156"/>
      <c r="HP73" s="150"/>
      <c r="HQ73" s="150"/>
      <c r="HR73" s="158"/>
      <c r="HS73" s="138"/>
      <c r="HT73" s="150"/>
      <c r="HU73" s="151"/>
      <c r="HV73" s="138"/>
      <c r="HW73" s="153"/>
      <c r="HX73" s="138"/>
      <c r="HY73" s="138"/>
      <c r="HZ73" s="138"/>
      <c r="IA73" s="138"/>
      <c r="IB73" s="154"/>
      <c r="IC73" s="138"/>
      <c r="ID73" s="138"/>
      <c r="IE73" s="138"/>
      <c r="IF73" s="138"/>
      <c r="IG73" s="138"/>
      <c r="IH73" s="138"/>
      <c r="II73" s="156"/>
      <c r="IJ73" s="150"/>
      <c r="IK73" s="150"/>
      <c r="IL73" s="158"/>
      <c r="IM73" s="138"/>
      <c r="IN73" s="150"/>
      <c r="IO73" s="151"/>
      <c r="IP73" s="138"/>
      <c r="IQ73" s="153"/>
      <c r="IR73" s="138"/>
      <c r="IS73" s="138"/>
      <c r="IT73" s="138"/>
      <c r="IU73" s="138"/>
      <c r="IV73" s="154"/>
      <c r="IW73" s="138"/>
      <c r="IX73" s="138"/>
      <c r="IY73" s="138"/>
      <c r="IZ73" s="138"/>
      <c r="JA73" s="138"/>
      <c r="JB73" s="138"/>
    </row>
    <row r="74" spans="1:262" s="134" customFormat="1" ht="13.5" customHeight="1">
      <c r="A74" s="133"/>
      <c r="B74" s="138"/>
      <c r="E74" s="140"/>
      <c r="F74" s="136"/>
      <c r="G74" s="137"/>
      <c r="H74" s="138"/>
      <c r="I74" s="136"/>
      <c r="J74" s="137"/>
      <c r="K74" s="140"/>
      <c r="L74" s="137"/>
      <c r="M74" s="137"/>
      <c r="P74" s="141"/>
      <c r="Q74" s="140"/>
      <c r="R74" s="137"/>
      <c r="S74" s="137"/>
      <c r="U74" s="137"/>
      <c r="V74" s="137"/>
      <c r="W74" s="126"/>
      <c r="Y74" s="140"/>
      <c r="Z74" s="136"/>
      <c r="AA74" s="136"/>
      <c r="AB74" s="138"/>
      <c r="AC74" s="136"/>
      <c r="AD74" s="136"/>
      <c r="AE74" s="140"/>
      <c r="AF74" s="137"/>
      <c r="AG74" s="137"/>
      <c r="AJ74" s="141"/>
      <c r="AK74" s="140"/>
      <c r="AM74" s="137"/>
      <c r="AO74" s="137"/>
      <c r="AP74" s="137"/>
      <c r="AQ74" s="126"/>
      <c r="AS74" s="140"/>
      <c r="AT74" s="136"/>
      <c r="AU74" s="136"/>
      <c r="AV74" s="138"/>
      <c r="AW74" s="136"/>
      <c r="AX74" s="136"/>
      <c r="AY74" s="139"/>
      <c r="AZ74" s="137"/>
      <c r="BA74" s="137"/>
      <c r="BD74" s="141"/>
      <c r="BE74" s="140"/>
      <c r="BF74" s="137"/>
      <c r="BG74" s="137"/>
      <c r="BI74" s="137"/>
      <c r="BJ74" s="137"/>
      <c r="BK74" s="126"/>
      <c r="BM74" s="140"/>
      <c r="BN74" s="136"/>
      <c r="BO74" s="136"/>
      <c r="BP74" s="138"/>
      <c r="BQ74" s="136"/>
      <c r="BR74" s="136"/>
      <c r="BS74" s="140"/>
      <c r="BT74" s="137"/>
      <c r="BU74" s="137"/>
      <c r="BX74" s="141"/>
      <c r="BY74" s="140"/>
      <c r="BZ74" s="137"/>
      <c r="CA74" s="137"/>
      <c r="CC74" s="137"/>
      <c r="CD74" s="137"/>
      <c r="CE74" s="140"/>
      <c r="CG74" s="140"/>
      <c r="CH74" s="136"/>
      <c r="CI74" s="136"/>
      <c r="CJ74" s="138"/>
      <c r="CK74" s="136"/>
      <c r="CL74" s="136"/>
      <c r="CM74" s="140"/>
      <c r="CN74" s="137"/>
      <c r="CO74" s="137"/>
      <c r="CR74" s="141"/>
      <c r="CS74" s="140"/>
      <c r="CT74" s="137"/>
      <c r="CU74" s="137"/>
      <c r="CW74" s="137"/>
      <c r="CX74" s="137"/>
      <c r="CY74" s="126"/>
      <c r="DA74" s="140"/>
      <c r="DB74" s="136"/>
      <c r="DC74" s="136"/>
      <c r="DD74" s="138"/>
      <c r="DE74" s="136"/>
      <c r="DF74" s="136"/>
      <c r="DG74" s="140"/>
      <c r="DH74" s="137"/>
      <c r="DI74" s="137"/>
      <c r="DL74" s="141"/>
      <c r="DM74" s="140"/>
      <c r="DN74" s="137"/>
      <c r="DO74" s="137"/>
      <c r="DQ74" s="137"/>
      <c r="DR74" s="137"/>
      <c r="DS74" s="126"/>
      <c r="DU74" s="140"/>
      <c r="DV74" s="136"/>
      <c r="DW74" s="136"/>
      <c r="DX74" s="138"/>
      <c r="DY74" s="136"/>
      <c r="DZ74" s="136"/>
      <c r="EA74" s="140"/>
      <c r="EC74" s="146"/>
      <c r="EF74" s="141"/>
      <c r="EG74" s="140"/>
      <c r="EH74" s="137"/>
      <c r="EI74" s="137"/>
      <c r="EK74" s="137"/>
      <c r="EL74" s="137"/>
      <c r="EM74" s="126"/>
      <c r="EO74" s="140"/>
      <c r="EP74" s="136"/>
      <c r="EQ74" s="136"/>
      <c r="ER74" s="138"/>
      <c r="ES74" s="136"/>
      <c r="ET74" s="136"/>
      <c r="EU74" s="140"/>
      <c r="EV74" s="137"/>
      <c r="EW74" s="137"/>
      <c r="EZ74" s="141"/>
      <c r="FA74" s="140"/>
      <c r="FB74" s="137"/>
      <c r="FC74" s="137"/>
      <c r="FE74" s="137"/>
      <c r="FF74" s="137"/>
      <c r="FG74" s="126"/>
      <c r="FI74" s="140"/>
      <c r="FJ74" s="136"/>
      <c r="FK74" s="136"/>
      <c r="FL74" s="138"/>
      <c r="FM74" s="136"/>
      <c r="FN74" s="136"/>
      <c r="FO74" s="140"/>
      <c r="FP74" s="137"/>
      <c r="FQ74" s="137"/>
      <c r="FT74" s="141"/>
      <c r="FU74" s="140"/>
      <c r="FV74" s="137"/>
      <c r="FW74" s="137"/>
      <c r="FY74" s="137"/>
      <c r="FZ74" s="137"/>
      <c r="GA74" s="156"/>
      <c r="GB74" s="150"/>
      <c r="GC74" s="150"/>
      <c r="GD74" s="158"/>
      <c r="GE74" s="138"/>
      <c r="GF74" s="150"/>
      <c r="GG74" s="151"/>
      <c r="GH74" s="138"/>
      <c r="GI74" s="153"/>
      <c r="GJ74" s="138"/>
      <c r="GK74" s="138"/>
      <c r="GL74" s="138"/>
      <c r="GM74" s="138"/>
      <c r="GN74" s="154"/>
      <c r="GO74" s="138"/>
      <c r="GP74" s="138"/>
      <c r="GQ74" s="138"/>
      <c r="GR74" s="138"/>
      <c r="GS74" s="138"/>
      <c r="GT74" s="138"/>
      <c r="GU74" s="156"/>
      <c r="GV74" s="150"/>
      <c r="GW74" s="150"/>
      <c r="GX74" s="158"/>
      <c r="GY74" s="138"/>
      <c r="GZ74" s="150"/>
      <c r="HA74" s="151"/>
      <c r="HB74" s="138"/>
      <c r="HC74" s="153"/>
      <c r="HD74" s="138"/>
      <c r="HE74" s="138"/>
      <c r="HF74" s="138"/>
      <c r="HG74" s="138"/>
      <c r="HH74" s="154"/>
      <c r="HI74" s="138"/>
      <c r="HJ74" s="138"/>
      <c r="HK74" s="138"/>
      <c r="HL74" s="138"/>
      <c r="HM74" s="138"/>
      <c r="HN74" s="138"/>
      <c r="HO74" s="156"/>
      <c r="HP74" s="150"/>
      <c r="HQ74" s="150"/>
      <c r="HR74" s="158"/>
      <c r="HS74" s="138"/>
      <c r="HT74" s="150"/>
      <c r="HU74" s="151"/>
      <c r="HV74" s="138"/>
      <c r="HW74" s="153"/>
      <c r="HX74" s="138"/>
      <c r="HY74" s="138"/>
      <c r="HZ74" s="138"/>
      <c r="IA74" s="138"/>
      <c r="IB74" s="154"/>
      <c r="IC74" s="138"/>
      <c r="ID74" s="138"/>
      <c r="IE74" s="138"/>
      <c r="IF74" s="138"/>
      <c r="IG74" s="138"/>
      <c r="IH74" s="138"/>
      <c r="II74" s="156"/>
      <c r="IJ74" s="150"/>
      <c r="IK74" s="150"/>
      <c r="IL74" s="158"/>
      <c r="IM74" s="138"/>
      <c r="IN74" s="150"/>
      <c r="IO74" s="151"/>
      <c r="IP74" s="138"/>
      <c r="IQ74" s="153"/>
      <c r="IR74" s="138"/>
      <c r="IS74" s="138"/>
      <c r="IT74" s="138"/>
      <c r="IU74" s="138"/>
      <c r="IV74" s="154"/>
      <c r="IW74" s="138"/>
      <c r="IX74" s="138"/>
      <c r="IY74" s="138"/>
      <c r="IZ74" s="138"/>
      <c r="JA74" s="138"/>
      <c r="JB74" s="138"/>
    </row>
    <row r="75" spans="1:262" s="134" customFormat="1" ht="13.5" customHeight="1">
      <c r="A75" s="133"/>
      <c r="B75" s="138"/>
      <c r="E75" s="140"/>
      <c r="F75" s="136"/>
      <c r="G75" s="137"/>
      <c r="H75" s="138"/>
      <c r="I75" s="136"/>
      <c r="J75" s="137"/>
      <c r="K75" s="140"/>
      <c r="L75" s="137"/>
      <c r="M75" s="137"/>
      <c r="P75" s="141"/>
      <c r="Q75" s="140"/>
      <c r="R75" s="137"/>
      <c r="S75" s="137"/>
      <c r="U75" s="137"/>
      <c r="V75" s="137"/>
      <c r="W75" s="126"/>
      <c r="Y75" s="140"/>
      <c r="Z75" s="136"/>
      <c r="AA75" s="136"/>
      <c r="AB75" s="138"/>
      <c r="AC75" s="136"/>
      <c r="AD75" s="136"/>
      <c r="AE75" s="140"/>
      <c r="AF75" s="137"/>
      <c r="AG75" s="137"/>
      <c r="AJ75" s="141"/>
      <c r="AK75" s="140"/>
      <c r="AM75" s="137"/>
      <c r="AO75" s="137"/>
      <c r="AP75" s="137"/>
      <c r="AQ75" s="126"/>
      <c r="AS75" s="140"/>
      <c r="AT75" s="136"/>
      <c r="AU75" s="136"/>
      <c r="AV75" s="138"/>
      <c r="AW75" s="136"/>
      <c r="AX75" s="136"/>
      <c r="AY75" s="139"/>
      <c r="AZ75" s="137"/>
      <c r="BA75" s="137"/>
      <c r="BD75" s="141"/>
      <c r="BE75" s="140"/>
      <c r="BF75" s="137"/>
      <c r="BG75" s="137"/>
      <c r="BI75" s="137"/>
      <c r="BJ75" s="137"/>
      <c r="BK75" s="126"/>
      <c r="BM75" s="140"/>
      <c r="BN75" s="136"/>
      <c r="BO75" s="136"/>
      <c r="BP75" s="138"/>
      <c r="BQ75" s="136"/>
      <c r="BR75" s="136"/>
      <c r="BS75" s="140"/>
      <c r="BT75" s="137"/>
      <c r="BU75" s="137"/>
      <c r="BX75" s="141"/>
      <c r="BY75" s="140"/>
      <c r="BZ75" s="137"/>
      <c r="CA75" s="137"/>
      <c r="CC75" s="137"/>
      <c r="CD75" s="137"/>
      <c r="CE75" s="140"/>
      <c r="CG75" s="140"/>
      <c r="CH75" s="136"/>
      <c r="CI75" s="136"/>
      <c r="CJ75" s="138"/>
      <c r="CK75" s="136"/>
      <c r="CL75" s="136"/>
      <c r="CM75" s="140"/>
      <c r="CN75" s="137"/>
      <c r="CO75" s="137"/>
      <c r="CR75" s="141"/>
      <c r="CS75" s="140"/>
      <c r="CT75" s="137"/>
      <c r="CU75" s="137"/>
      <c r="CW75" s="137"/>
      <c r="CX75" s="137"/>
      <c r="CY75" s="126"/>
      <c r="DA75" s="140"/>
      <c r="DB75" s="136"/>
      <c r="DC75" s="136"/>
      <c r="DD75" s="138"/>
      <c r="DE75" s="136"/>
      <c r="DF75" s="136"/>
      <c r="DG75" s="140"/>
      <c r="DH75" s="137"/>
      <c r="DI75" s="137"/>
      <c r="DL75" s="141"/>
      <c r="DM75" s="140"/>
      <c r="DN75" s="137"/>
      <c r="DO75" s="137"/>
      <c r="DQ75" s="137"/>
      <c r="DR75" s="137"/>
      <c r="DS75" s="126"/>
      <c r="DU75" s="140"/>
      <c r="DV75" s="136"/>
      <c r="DW75" s="136"/>
      <c r="DX75" s="138"/>
      <c r="DY75" s="136"/>
      <c r="DZ75" s="136"/>
      <c r="EA75" s="140"/>
      <c r="EC75" s="146"/>
      <c r="EF75" s="141"/>
      <c r="EG75" s="140"/>
      <c r="EH75" s="137"/>
      <c r="EI75" s="137"/>
      <c r="EK75" s="137"/>
      <c r="EL75" s="137"/>
      <c r="EM75" s="126"/>
      <c r="EO75" s="140"/>
      <c r="EP75" s="136"/>
      <c r="EQ75" s="136"/>
      <c r="ER75" s="138"/>
      <c r="ES75" s="136"/>
      <c r="ET75" s="136"/>
      <c r="EU75" s="140"/>
      <c r="EV75" s="137"/>
      <c r="EW75" s="137"/>
      <c r="EZ75" s="141"/>
      <c r="FA75" s="140"/>
      <c r="FB75" s="137"/>
      <c r="FC75" s="137"/>
      <c r="FE75" s="137"/>
      <c r="FF75" s="137"/>
      <c r="FG75" s="126"/>
      <c r="FI75" s="140"/>
      <c r="FJ75" s="136"/>
      <c r="FK75" s="136"/>
      <c r="FL75" s="138"/>
      <c r="FM75" s="136"/>
      <c r="FN75" s="136"/>
      <c r="FO75" s="140"/>
      <c r="FP75" s="137"/>
      <c r="FQ75" s="137"/>
      <c r="FT75" s="141"/>
      <c r="FU75" s="140"/>
      <c r="FV75" s="137"/>
      <c r="FW75" s="137"/>
      <c r="FY75" s="137"/>
      <c r="FZ75" s="137"/>
      <c r="GA75" s="159"/>
      <c r="GB75" s="150"/>
      <c r="GC75" s="151"/>
      <c r="GD75" s="152"/>
      <c r="GE75" s="151"/>
      <c r="GF75" s="150"/>
      <c r="GG75" s="151"/>
      <c r="GH75" s="151"/>
      <c r="GI75" s="160"/>
      <c r="GJ75" s="151"/>
      <c r="GN75" s="141"/>
      <c r="GS75" s="152"/>
      <c r="GT75" s="151"/>
      <c r="GU75" s="159"/>
      <c r="GV75" s="150"/>
      <c r="GW75" s="151"/>
      <c r="GX75" s="152"/>
      <c r="GY75" s="151"/>
      <c r="GZ75" s="150"/>
      <c r="HA75" s="151"/>
      <c r="HB75" s="151"/>
      <c r="HC75" s="160"/>
      <c r="HD75" s="151"/>
      <c r="HH75" s="141"/>
      <c r="HM75" s="152"/>
      <c r="HN75" s="151"/>
      <c r="HO75" s="159"/>
      <c r="HP75" s="150"/>
      <c r="HQ75" s="151"/>
      <c r="HR75" s="152"/>
      <c r="HS75" s="151"/>
      <c r="HT75" s="150"/>
      <c r="HU75" s="151"/>
      <c r="HV75" s="151"/>
      <c r="HW75" s="160"/>
      <c r="HX75" s="151"/>
      <c r="IB75" s="141"/>
      <c r="IG75" s="152"/>
      <c r="IH75" s="151"/>
      <c r="II75" s="159"/>
      <c r="IJ75" s="150"/>
      <c r="IK75" s="151"/>
      <c r="IL75" s="152"/>
      <c r="IM75" s="151"/>
      <c r="IN75" s="150"/>
      <c r="IO75" s="151"/>
      <c r="IP75" s="151"/>
      <c r="IQ75" s="160"/>
      <c r="IR75" s="151"/>
      <c r="IV75" s="141"/>
      <c r="JA75" s="152"/>
      <c r="JB75" s="151"/>
    </row>
    <row r="76" spans="1:262" s="134" customFormat="1" ht="13.5" customHeight="1">
      <c r="A76" s="133"/>
      <c r="B76" s="138"/>
      <c r="E76" s="140"/>
      <c r="F76" s="136"/>
      <c r="G76" s="137"/>
      <c r="H76" s="138"/>
      <c r="I76" s="136"/>
      <c r="J76" s="137"/>
      <c r="K76" s="140"/>
      <c r="L76" s="137"/>
      <c r="M76" s="137"/>
      <c r="P76" s="141"/>
      <c r="Q76" s="140"/>
      <c r="R76" s="137"/>
      <c r="S76" s="137"/>
      <c r="U76" s="137"/>
      <c r="V76" s="137"/>
      <c r="W76" s="126"/>
      <c r="Y76" s="140"/>
      <c r="Z76" s="136"/>
      <c r="AA76" s="136"/>
      <c r="AB76" s="138"/>
      <c r="AC76" s="136"/>
      <c r="AD76" s="136"/>
      <c r="AE76" s="140"/>
      <c r="AF76" s="137"/>
      <c r="AG76" s="137"/>
      <c r="AJ76" s="141"/>
      <c r="AK76" s="140"/>
      <c r="AM76" s="137"/>
      <c r="AO76" s="137"/>
      <c r="AP76" s="137"/>
      <c r="AQ76" s="126"/>
      <c r="AS76" s="140"/>
      <c r="AT76" s="136"/>
      <c r="AU76" s="136"/>
      <c r="AV76" s="138"/>
      <c r="AW76" s="136"/>
      <c r="AX76" s="136"/>
      <c r="AY76" s="139"/>
      <c r="AZ76" s="137"/>
      <c r="BA76" s="137"/>
      <c r="BD76" s="141"/>
      <c r="BE76" s="140"/>
      <c r="BF76" s="137"/>
      <c r="BG76" s="137"/>
      <c r="BI76" s="137"/>
      <c r="BJ76" s="137"/>
      <c r="BK76" s="126"/>
      <c r="BM76" s="140"/>
      <c r="BN76" s="136"/>
      <c r="BO76" s="136"/>
      <c r="BP76" s="138"/>
      <c r="BQ76" s="136"/>
      <c r="BR76" s="136"/>
      <c r="BS76" s="140"/>
      <c r="BT76" s="137"/>
      <c r="BU76" s="137"/>
      <c r="BX76" s="141"/>
      <c r="BY76" s="140"/>
      <c r="BZ76" s="137"/>
      <c r="CA76" s="137"/>
      <c r="CC76" s="137"/>
      <c r="CD76" s="137"/>
      <c r="CE76" s="140"/>
      <c r="CG76" s="140"/>
      <c r="CH76" s="136"/>
      <c r="CI76" s="136"/>
      <c r="CJ76" s="138"/>
      <c r="CK76" s="136"/>
      <c r="CL76" s="136"/>
      <c r="CM76" s="140"/>
      <c r="CN76" s="137"/>
      <c r="CO76" s="137"/>
      <c r="CR76" s="141"/>
      <c r="CS76" s="140"/>
      <c r="CT76" s="137"/>
      <c r="CU76" s="137"/>
      <c r="CW76" s="137"/>
      <c r="CX76" s="137"/>
      <c r="CY76" s="126"/>
      <c r="DA76" s="140"/>
      <c r="DB76" s="136"/>
      <c r="DC76" s="136"/>
      <c r="DD76" s="138"/>
      <c r="DE76" s="136"/>
      <c r="DF76" s="136"/>
      <c r="DG76" s="140"/>
      <c r="DH76" s="137"/>
      <c r="DI76" s="137"/>
      <c r="DL76" s="141"/>
      <c r="DM76" s="140"/>
      <c r="DN76" s="137"/>
      <c r="DO76" s="137"/>
      <c r="DQ76" s="137"/>
      <c r="DR76" s="137"/>
      <c r="DS76" s="126"/>
      <c r="DU76" s="140"/>
      <c r="DV76" s="136"/>
      <c r="DW76" s="136"/>
      <c r="DX76" s="138"/>
      <c r="DY76" s="136"/>
      <c r="DZ76" s="136"/>
      <c r="EA76" s="140"/>
      <c r="EC76" s="146"/>
      <c r="EF76" s="141"/>
      <c r="EG76" s="140"/>
      <c r="EH76" s="137"/>
      <c r="EI76" s="137"/>
      <c r="EK76" s="137"/>
      <c r="EL76" s="137"/>
      <c r="EM76" s="126"/>
      <c r="EO76" s="140"/>
      <c r="EP76" s="136"/>
      <c r="EQ76" s="136"/>
      <c r="ER76" s="138"/>
      <c r="ES76" s="136"/>
      <c r="ET76" s="136"/>
      <c r="EU76" s="140"/>
      <c r="EV76" s="137"/>
      <c r="EW76" s="137"/>
      <c r="EZ76" s="141"/>
      <c r="FA76" s="140"/>
      <c r="FB76" s="137"/>
      <c r="FC76" s="137"/>
      <c r="FE76" s="137"/>
      <c r="FF76" s="137"/>
      <c r="FG76" s="126"/>
      <c r="FI76" s="140"/>
      <c r="FJ76" s="136"/>
      <c r="FK76" s="136"/>
      <c r="FL76" s="138"/>
      <c r="FM76" s="136"/>
      <c r="FN76" s="136"/>
      <c r="FO76" s="140"/>
      <c r="FP76" s="137"/>
      <c r="FQ76" s="137"/>
      <c r="FT76" s="141"/>
      <c r="FU76" s="140"/>
      <c r="FV76" s="137"/>
      <c r="FW76" s="137"/>
      <c r="FY76" s="137"/>
      <c r="FZ76" s="137"/>
      <c r="GA76" s="156"/>
      <c r="GB76" s="150"/>
      <c r="GC76" s="150"/>
      <c r="GD76" s="158"/>
      <c r="GE76" s="138"/>
      <c r="GF76" s="150"/>
      <c r="GG76" s="151"/>
      <c r="GH76" s="138"/>
      <c r="GI76" s="153"/>
      <c r="GJ76" s="138"/>
      <c r="GK76" s="138"/>
      <c r="GL76" s="138"/>
      <c r="GM76" s="138"/>
      <c r="GN76" s="154"/>
      <c r="GO76" s="138"/>
      <c r="GP76" s="138"/>
      <c r="GQ76" s="138"/>
      <c r="GR76" s="138"/>
      <c r="GS76" s="138"/>
      <c r="GT76" s="138"/>
      <c r="GU76" s="156"/>
      <c r="GV76" s="150"/>
      <c r="GW76" s="150"/>
      <c r="GX76" s="158"/>
      <c r="GY76" s="138"/>
      <c r="GZ76" s="150"/>
      <c r="HA76" s="151"/>
      <c r="HB76" s="138"/>
      <c r="HC76" s="153"/>
      <c r="HD76" s="138"/>
      <c r="HE76" s="138"/>
      <c r="HF76" s="138"/>
      <c r="HG76" s="138"/>
      <c r="HH76" s="154"/>
      <c r="HI76" s="138"/>
      <c r="HJ76" s="138"/>
      <c r="HK76" s="138"/>
      <c r="HL76" s="138"/>
      <c r="HM76" s="138"/>
      <c r="HN76" s="138"/>
      <c r="HO76" s="156"/>
      <c r="HP76" s="150"/>
      <c r="HQ76" s="150"/>
      <c r="HR76" s="158"/>
      <c r="HS76" s="138"/>
      <c r="HT76" s="150"/>
      <c r="HU76" s="151"/>
      <c r="HV76" s="138"/>
      <c r="HW76" s="153"/>
      <c r="HX76" s="138"/>
      <c r="HY76" s="138"/>
      <c r="HZ76" s="138"/>
      <c r="IA76" s="138"/>
      <c r="IB76" s="154"/>
      <c r="IC76" s="138"/>
      <c r="ID76" s="138"/>
      <c r="IE76" s="138"/>
      <c r="IF76" s="138"/>
      <c r="IG76" s="138"/>
      <c r="IH76" s="138"/>
      <c r="II76" s="156"/>
      <c r="IJ76" s="150"/>
      <c r="IK76" s="150"/>
      <c r="IL76" s="158"/>
      <c r="IM76" s="138"/>
      <c r="IN76" s="150"/>
      <c r="IO76" s="151"/>
      <c r="IP76" s="138"/>
      <c r="IQ76" s="153"/>
      <c r="IR76" s="138"/>
      <c r="IS76" s="138"/>
      <c r="IT76" s="138"/>
      <c r="IU76" s="138"/>
      <c r="IV76" s="154"/>
      <c r="IW76" s="138"/>
      <c r="IX76" s="138"/>
      <c r="IY76" s="138"/>
      <c r="IZ76" s="138"/>
      <c r="JA76" s="138"/>
      <c r="JB76" s="138"/>
    </row>
    <row r="77" spans="1:262" s="134" customFormat="1" ht="13.5" customHeight="1">
      <c r="A77" s="133"/>
      <c r="B77" s="138"/>
      <c r="E77" s="140"/>
      <c r="F77" s="136"/>
      <c r="G77" s="137"/>
      <c r="H77" s="138"/>
      <c r="I77" s="136"/>
      <c r="J77" s="137"/>
      <c r="K77" s="140"/>
      <c r="L77" s="137"/>
      <c r="M77" s="137"/>
      <c r="P77" s="141"/>
      <c r="Q77" s="140"/>
      <c r="R77" s="137"/>
      <c r="S77" s="137"/>
      <c r="U77" s="137"/>
      <c r="V77" s="137"/>
      <c r="W77" s="126"/>
      <c r="Y77" s="140"/>
      <c r="Z77" s="136"/>
      <c r="AA77" s="136"/>
      <c r="AB77" s="138"/>
      <c r="AC77" s="136"/>
      <c r="AD77" s="136"/>
      <c r="AE77" s="140"/>
      <c r="AF77" s="137"/>
      <c r="AG77" s="137"/>
      <c r="AJ77" s="141"/>
      <c r="AK77" s="140"/>
      <c r="AM77" s="137"/>
      <c r="AO77" s="137"/>
      <c r="AP77" s="137"/>
      <c r="AQ77" s="126"/>
      <c r="AS77" s="140"/>
      <c r="AT77" s="136"/>
      <c r="AU77" s="136"/>
      <c r="AV77" s="138"/>
      <c r="AW77" s="136"/>
      <c r="AX77" s="136"/>
      <c r="AY77" s="139"/>
      <c r="AZ77" s="137"/>
      <c r="BA77" s="137"/>
      <c r="BD77" s="141"/>
      <c r="BE77" s="140"/>
      <c r="BF77" s="137"/>
      <c r="BG77" s="137"/>
      <c r="BI77" s="137"/>
      <c r="BJ77" s="137"/>
      <c r="BK77" s="126"/>
      <c r="BM77" s="140"/>
      <c r="BN77" s="136"/>
      <c r="BO77" s="136"/>
      <c r="BP77" s="138"/>
      <c r="BQ77" s="136"/>
      <c r="BR77" s="136"/>
      <c r="BS77" s="140"/>
      <c r="BT77" s="137"/>
      <c r="BU77" s="137"/>
      <c r="BX77" s="141"/>
      <c r="BY77" s="140"/>
      <c r="BZ77" s="137"/>
      <c r="CA77" s="137"/>
      <c r="CC77" s="137"/>
      <c r="CD77" s="137"/>
      <c r="CE77" s="140"/>
      <c r="CG77" s="140"/>
      <c r="CH77" s="136"/>
      <c r="CI77" s="136"/>
      <c r="CJ77" s="138"/>
      <c r="CK77" s="136"/>
      <c r="CL77" s="136"/>
      <c r="CM77" s="140"/>
      <c r="CN77" s="137"/>
      <c r="CO77" s="137"/>
      <c r="CR77" s="141"/>
      <c r="CS77" s="140"/>
      <c r="CT77" s="137"/>
      <c r="CU77" s="137"/>
      <c r="CW77" s="137"/>
      <c r="CX77" s="137"/>
      <c r="CY77" s="126"/>
      <c r="DA77" s="140"/>
      <c r="DB77" s="136"/>
      <c r="DC77" s="136"/>
      <c r="DD77" s="138"/>
      <c r="DE77" s="136"/>
      <c r="DF77" s="136"/>
      <c r="DG77" s="140"/>
      <c r="DH77" s="137"/>
      <c r="DI77" s="137"/>
      <c r="DL77" s="141"/>
      <c r="DM77" s="140"/>
      <c r="DN77" s="137"/>
      <c r="DO77" s="137"/>
      <c r="DQ77" s="137"/>
      <c r="DR77" s="137"/>
      <c r="DS77" s="126"/>
      <c r="DU77" s="140"/>
      <c r="DV77" s="136"/>
      <c r="DW77" s="136"/>
      <c r="DX77" s="138"/>
      <c r="DY77" s="136"/>
      <c r="DZ77" s="136"/>
      <c r="EA77" s="140"/>
      <c r="EC77" s="146"/>
      <c r="EF77" s="141"/>
      <c r="EG77" s="140"/>
      <c r="EH77" s="137"/>
      <c r="EI77" s="137"/>
      <c r="EK77" s="137"/>
      <c r="EL77" s="137"/>
      <c r="EM77" s="126"/>
      <c r="EO77" s="140"/>
      <c r="EP77" s="136"/>
      <c r="EQ77" s="136"/>
      <c r="ER77" s="138"/>
      <c r="ES77" s="136"/>
      <c r="ET77" s="136"/>
      <c r="EU77" s="140"/>
      <c r="EV77" s="137"/>
      <c r="EW77" s="137"/>
      <c r="EZ77" s="141"/>
      <c r="FA77" s="140"/>
      <c r="FB77" s="137"/>
      <c r="FC77" s="137"/>
      <c r="FE77" s="137"/>
      <c r="FF77" s="137"/>
      <c r="FG77" s="126"/>
      <c r="FI77" s="140"/>
      <c r="FJ77" s="136"/>
      <c r="FK77" s="136"/>
      <c r="FL77" s="138"/>
      <c r="FM77" s="136"/>
      <c r="FN77" s="136"/>
      <c r="FO77" s="140"/>
      <c r="FP77" s="137"/>
      <c r="FQ77" s="137"/>
      <c r="FT77" s="141"/>
      <c r="FU77" s="140"/>
      <c r="FV77" s="137"/>
      <c r="FW77" s="137"/>
      <c r="FY77" s="137"/>
      <c r="FZ77" s="137"/>
      <c r="GA77" s="156"/>
      <c r="GB77" s="150"/>
      <c r="GC77" s="150"/>
      <c r="GD77" s="158"/>
      <c r="GE77" s="158"/>
      <c r="GF77" s="150"/>
      <c r="GG77" s="151"/>
      <c r="GH77" s="138"/>
      <c r="GI77" s="153"/>
      <c r="GJ77" s="138"/>
      <c r="GK77" s="138"/>
      <c r="GL77" s="138"/>
      <c r="GM77" s="138"/>
      <c r="GN77" s="154"/>
      <c r="GO77" s="138"/>
      <c r="GP77" s="138"/>
      <c r="GQ77" s="138"/>
      <c r="GR77" s="138"/>
      <c r="GS77" s="138"/>
      <c r="GT77" s="138"/>
      <c r="GU77" s="156"/>
      <c r="GV77" s="150"/>
      <c r="GW77" s="150"/>
      <c r="GX77" s="158"/>
      <c r="GY77" s="158"/>
      <c r="GZ77" s="150"/>
      <c r="HA77" s="151"/>
      <c r="HB77" s="138"/>
      <c r="HC77" s="153"/>
      <c r="HD77" s="138"/>
      <c r="HE77" s="138"/>
      <c r="HF77" s="138"/>
      <c r="HG77" s="138"/>
      <c r="HH77" s="154"/>
      <c r="HI77" s="138"/>
      <c r="HJ77" s="138"/>
      <c r="HK77" s="138"/>
      <c r="HL77" s="138"/>
      <c r="HM77" s="138"/>
      <c r="HN77" s="138"/>
      <c r="HO77" s="156"/>
      <c r="HP77" s="150"/>
      <c r="HQ77" s="150"/>
      <c r="HR77" s="158"/>
      <c r="HS77" s="158"/>
      <c r="HT77" s="150"/>
      <c r="HU77" s="151"/>
      <c r="HV77" s="138"/>
      <c r="HW77" s="153"/>
      <c r="HX77" s="138"/>
      <c r="HY77" s="138"/>
      <c r="HZ77" s="138"/>
      <c r="IA77" s="138"/>
      <c r="IB77" s="154"/>
      <c r="IC77" s="138"/>
      <c r="ID77" s="138"/>
      <c r="IE77" s="138"/>
      <c r="IF77" s="138"/>
      <c r="IG77" s="138"/>
      <c r="IH77" s="138"/>
      <c r="II77" s="156"/>
      <c r="IJ77" s="150"/>
      <c r="IK77" s="150"/>
      <c r="IL77" s="158"/>
      <c r="IM77" s="158"/>
      <c r="IN77" s="150"/>
      <c r="IO77" s="151"/>
      <c r="IP77" s="138"/>
      <c r="IQ77" s="153"/>
      <c r="IR77" s="138"/>
      <c r="IS77" s="138"/>
      <c r="IT77" s="138"/>
      <c r="IU77" s="138"/>
      <c r="IV77" s="154"/>
      <c r="IW77" s="138"/>
      <c r="IX77" s="138"/>
      <c r="IY77" s="138"/>
      <c r="IZ77" s="138"/>
      <c r="JA77" s="138"/>
      <c r="JB77" s="138"/>
    </row>
    <row r="78" spans="1:262" s="134" customFormat="1" ht="13.5" customHeight="1">
      <c r="A78" s="161"/>
      <c r="B78" s="138"/>
      <c r="E78" s="140"/>
      <c r="F78" s="136"/>
      <c r="G78" s="137"/>
      <c r="H78" s="138"/>
      <c r="I78" s="136"/>
      <c r="J78" s="137"/>
      <c r="K78" s="140"/>
      <c r="L78" s="137"/>
      <c r="M78" s="137"/>
      <c r="P78" s="141"/>
      <c r="Q78" s="140"/>
      <c r="R78" s="137"/>
      <c r="S78" s="137"/>
      <c r="U78" s="137"/>
      <c r="V78" s="137"/>
      <c r="W78" s="126"/>
      <c r="Y78" s="140"/>
      <c r="Z78" s="136"/>
      <c r="AA78" s="136"/>
      <c r="AB78" s="138"/>
      <c r="AC78" s="136"/>
      <c r="AD78" s="136"/>
      <c r="AE78" s="140"/>
      <c r="AF78" s="137"/>
      <c r="AG78" s="137"/>
      <c r="AJ78" s="141"/>
      <c r="AK78" s="140"/>
      <c r="AM78" s="137"/>
      <c r="AO78" s="137"/>
      <c r="AP78" s="137"/>
      <c r="AQ78" s="126"/>
      <c r="AS78" s="140"/>
      <c r="AT78" s="136"/>
      <c r="AU78" s="136"/>
      <c r="AV78" s="138"/>
      <c r="AW78" s="136"/>
      <c r="AX78" s="136"/>
      <c r="AY78" s="139"/>
      <c r="AZ78" s="137"/>
      <c r="BA78" s="137"/>
      <c r="BD78" s="141"/>
      <c r="BE78" s="140"/>
      <c r="BF78" s="137"/>
      <c r="BG78" s="137"/>
      <c r="BI78" s="137"/>
      <c r="BJ78" s="137"/>
      <c r="BK78" s="126"/>
      <c r="BM78" s="140"/>
      <c r="BN78" s="136"/>
      <c r="BO78" s="136"/>
      <c r="BP78" s="138"/>
      <c r="BQ78" s="136"/>
      <c r="BR78" s="136"/>
      <c r="BS78" s="140"/>
      <c r="BT78" s="137"/>
      <c r="BU78" s="137"/>
      <c r="BX78" s="141"/>
      <c r="BY78" s="140"/>
      <c r="BZ78" s="137"/>
      <c r="CA78" s="137"/>
      <c r="CC78" s="137"/>
      <c r="CD78" s="137"/>
      <c r="CE78" s="140"/>
      <c r="CG78" s="140"/>
      <c r="CH78" s="136"/>
      <c r="CI78" s="136"/>
      <c r="CJ78" s="138"/>
      <c r="CK78" s="136"/>
      <c r="CL78" s="136"/>
      <c r="CM78" s="140"/>
      <c r="CN78" s="137"/>
      <c r="CO78" s="137"/>
      <c r="CR78" s="141"/>
      <c r="CS78" s="140"/>
      <c r="CT78" s="137"/>
      <c r="CU78" s="137"/>
      <c r="CW78" s="137"/>
      <c r="CX78" s="137"/>
      <c r="CY78" s="126"/>
      <c r="DA78" s="140"/>
      <c r="DB78" s="136"/>
      <c r="DC78" s="136"/>
      <c r="DD78" s="138"/>
      <c r="DE78" s="136"/>
      <c r="DF78" s="136"/>
      <c r="DG78" s="140"/>
      <c r="DH78" s="137"/>
      <c r="DI78" s="137"/>
      <c r="DL78" s="141"/>
      <c r="DM78" s="140"/>
      <c r="DN78" s="137"/>
      <c r="DO78" s="137"/>
      <c r="DQ78" s="137"/>
      <c r="DR78" s="137"/>
      <c r="DS78" s="126"/>
      <c r="DU78" s="140"/>
      <c r="DV78" s="136"/>
      <c r="DW78" s="136"/>
      <c r="DX78" s="138"/>
      <c r="DY78" s="136"/>
      <c r="DZ78" s="136"/>
      <c r="EA78" s="140"/>
      <c r="EC78" s="146"/>
      <c r="EF78" s="141"/>
      <c r="EG78" s="140"/>
      <c r="EH78" s="137"/>
      <c r="EI78" s="137"/>
      <c r="EK78" s="137"/>
      <c r="EL78" s="137"/>
      <c r="EM78" s="126"/>
      <c r="EO78" s="140"/>
      <c r="EP78" s="136"/>
      <c r="EQ78" s="136"/>
      <c r="ER78" s="138"/>
      <c r="ES78" s="136"/>
      <c r="ET78" s="136"/>
      <c r="EU78" s="140"/>
      <c r="EV78" s="137"/>
      <c r="EW78" s="137"/>
      <c r="EZ78" s="141"/>
      <c r="FA78" s="140"/>
      <c r="FB78" s="137"/>
      <c r="FC78" s="137"/>
      <c r="FE78" s="137"/>
      <c r="FF78" s="137"/>
      <c r="FG78" s="126"/>
      <c r="FI78" s="140"/>
      <c r="FJ78" s="136"/>
      <c r="FK78" s="136"/>
      <c r="FL78" s="138"/>
      <c r="FM78" s="136"/>
      <c r="FN78" s="136"/>
      <c r="FO78" s="140"/>
      <c r="FP78" s="137"/>
      <c r="FQ78" s="137"/>
      <c r="FT78" s="141"/>
      <c r="FU78" s="140"/>
      <c r="FV78" s="137"/>
      <c r="FW78" s="137"/>
      <c r="FY78" s="137"/>
      <c r="FZ78" s="137"/>
      <c r="GA78" s="126"/>
      <c r="GG78" s="137"/>
      <c r="GI78" s="147"/>
      <c r="GN78" s="141"/>
      <c r="GU78" s="126"/>
      <c r="HA78" s="137"/>
      <c r="HC78" s="147"/>
      <c r="HH78" s="141"/>
      <c r="HO78" s="126"/>
      <c r="HU78" s="137"/>
      <c r="HW78" s="147"/>
      <c r="IB78" s="141"/>
      <c r="II78" s="126"/>
      <c r="IO78" s="137"/>
      <c r="IQ78" s="147"/>
      <c r="IV78" s="141"/>
    </row>
    <row r="79" spans="1:262" s="134" customFormat="1" ht="13.5" customHeight="1">
      <c r="A79" s="161"/>
      <c r="B79" s="138"/>
      <c r="E79" s="140"/>
      <c r="F79" s="136"/>
      <c r="G79" s="137"/>
      <c r="H79" s="138"/>
      <c r="I79" s="136"/>
      <c r="J79" s="137"/>
      <c r="K79" s="140"/>
      <c r="L79" s="137"/>
      <c r="M79" s="137"/>
      <c r="P79" s="141"/>
      <c r="Q79" s="140"/>
      <c r="R79" s="137"/>
      <c r="S79" s="137"/>
      <c r="U79" s="137"/>
      <c r="V79" s="137"/>
      <c r="W79" s="126"/>
      <c r="Y79" s="140"/>
      <c r="Z79" s="136"/>
      <c r="AA79" s="136"/>
      <c r="AB79" s="138"/>
      <c r="AC79" s="136"/>
      <c r="AD79" s="136"/>
      <c r="AE79" s="140"/>
      <c r="AF79" s="137"/>
      <c r="AG79" s="137"/>
      <c r="AJ79" s="141"/>
      <c r="AK79" s="140"/>
      <c r="AM79" s="137"/>
      <c r="AO79" s="137"/>
      <c r="AP79" s="137"/>
      <c r="AQ79" s="126"/>
      <c r="AS79" s="140"/>
      <c r="AT79" s="136"/>
      <c r="AU79" s="136"/>
      <c r="AV79" s="138"/>
      <c r="AW79" s="136"/>
      <c r="AX79" s="136"/>
      <c r="AY79" s="140"/>
      <c r="AZ79" s="137"/>
      <c r="BA79" s="137"/>
      <c r="BD79" s="141"/>
      <c r="BE79" s="140"/>
      <c r="BF79" s="137"/>
      <c r="BG79" s="137"/>
      <c r="BI79" s="137"/>
      <c r="BJ79" s="137"/>
      <c r="BK79" s="126"/>
      <c r="BM79" s="140"/>
      <c r="BN79" s="136"/>
      <c r="BO79" s="136"/>
      <c r="BP79" s="138"/>
      <c r="BQ79" s="136"/>
      <c r="BR79" s="136"/>
      <c r="BS79" s="140"/>
      <c r="BT79" s="137"/>
      <c r="BU79" s="137"/>
      <c r="BX79" s="141"/>
      <c r="BY79" s="140"/>
      <c r="BZ79" s="137"/>
      <c r="CA79" s="137"/>
      <c r="CC79" s="137"/>
      <c r="CD79" s="137"/>
      <c r="CE79" s="140"/>
      <c r="CG79" s="140"/>
      <c r="CH79" s="136"/>
      <c r="CI79" s="136"/>
      <c r="CJ79" s="138"/>
      <c r="CK79" s="136"/>
      <c r="CL79" s="136"/>
      <c r="CM79" s="140"/>
      <c r="CN79" s="137"/>
      <c r="CO79" s="137"/>
      <c r="CR79" s="141"/>
      <c r="CS79" s="140"/>
      <c r="CT79" s="137"/>
      <c r="CU79" s="137"/>
      <c r="CW79" s="137"/>
      <c r="CX79" s="137"/>
      <c r="CY79" s="126"/>
      <c r="DA79" s="140"/>
      <c r="DB79" s="136"/>
      <c r="DC79" s="136"/>
      <c r="DD79" s="138"/>
      <c r="DE79" s="136"/>
      <c r="DF79" s="136"/>
      <c r="DG79" s="140"/>
      <c r="DH79" s="137"/>
      <c r="DI79" s="137"/>
      <c r="DL79" s="141"/>
      <c r="DM79" s="140"/>
      <c r="DN79" s="137"/>
      <c r="DO79" s="137"/>
      <c r="DQ79" s="137"/>
      <c r="DR79" s="137"/>
      <c r="DS79" s="126"/>
      <c r="DU79" s="140"/>
      <c r="DV79" s="136"/>
      <c r="DW79" s="136"/>
      <c r="DX79" s="138"/>
      <c r="DY79" s="136"/>
      <c r="DZ79" s="136"/>
      <c r="EA79" s="140"/>
      <c r="EC79" s="146"/>
      <c r="EF79" s="141"/>
      <c r="EG79" s="140"/>
      <c r="EH79" s="137"/>
      <c r="EI79" s="137"/>
      <c r="EK79" s="137"/>
      <c r="EL79" s="137"/>
      <c r="EM79" s="126"/>
      <c r="EO79" s="140"/>
      <c r="EP79" s="136"/>
      <c r="EQ79" s="136"/>
      <c r="ER79" s="138"/>
      <c r="ES79" s="136"/>
      <c r="ET79" s="136"/>
      <c r="EU79" s="140"/>
      <c r="EV79" s="137"/>
      <c r="EW79" s="137"/>
      <c r="EZ79" s="141"/>
      <c r="FA79" s="140"/>
      <c r="FB79" s="137"/>
      <c r="FC79" s="137"/>
      <c r="FE79" s="137"/>
      <c r="FF79" s="137"/>
      <c r="FG79" s="126"/>
      <c r="FI79" s="140"/>
      <c r="FJ79" s="136"/>
      <c r="FK79" s="136"/>
      <c r="FL79" s="138"/>
      <c r="FM79" s="136"/>
      <c r="FN79" s="136"/>
      <c r="FO79" s="140"/>
      <c r="FP79" s="137"/>
      <c r="FQ79" s="137"/>
      <c r="FT79" s="141"/>
      <c r="FU79" s="140"/>
      <c r="FV79" s="137"/>
      <c r="FW79" s="137"/>
      <c r="FY79" s="137"/>
      <c r="FZ79" s="137"/>
      <c r="GA79" s="126"/>
      <c r="GG79" s="137"/>
      <c r="GI79" s="147"/>
      <c r="GN79" s="141"/>
      <c r="GU79" s="126"/>
      <c r="HA79" s="137"/>
      <c r="HC79" s="147"/>
      <c r="HH79" s="141"/>
      <c r="HO79" s="126"/>
      <c r="HU79" s="137"/>
      <c r="HW79" s="147"/>
      <c r="IB79" s="141"/>
      <c r="II79" s="126"/>
      <c r="IO79" s="137"/>
      <c r="IQ79" s="147"/>
      <c r="IV79" s="141"/>
    </row>
    <row r="80" spans="1:262" s="134" customFormat="1" ht="13.5" customHeight="1">
      <c r="A80" s="161"/>
      <c r="B80" s="138"/>
      <c r="E80" s="140"/>
      <c r="F80" s="136"/>
      <c r="G80" s="137"/>
      <c r="H80" s="138"/>
      <c r="I80" s="136"/>
      <c r="J80" s="137"/>
      <c r="K80" s="140"/>
      <c r="L80" s="137"/>
      <c r="M80" s="137"/>
      <c r="P80" s="141"/>
      <c r="Q80" s="140"/>
      <c r="R80" s="137"/>
      <c r="S80" s="137"/>
      <c r="U80" s="137"/>
      <c r="V80" s="137"/>
      <c r="W80" s="126"/>
      <c r="Y80" s="140"/>
      <c r="Z80" s="136"/>
      <c r="AA80" s="136"/>
      <c r="AB80" s="138"/>
      <c r="AC80" s="136"/>
      <c r="AD80" s="136"/>
      <c r="AE80" s="140"/>
      <c r="AF80" s="137"/>
      <c r="AG80" s="137"/>
      <c r="AJ80" s="141"/>
      <c r="AK80" s="140"/>
      <c r="AM80" s="137"/>
      <c r="AO80" s="137"/>
      <c r="AP80" s="137"/>
      <c r="AQ80" s="126"/>
      <c r="AS80" s="140"/>
      <c r="AT80" s="136"/>
      <c r="AU80" s="136"/>
      <c r="AV80" s="138"/>
      <c r="AW80" s="136"/>
      <c r="AX80" s="136"/>
      <c r="AY80" s="140"/>
      <c r="AZ80" s="137"/>
      <c r="BA80" s="137"/>
      <c r="BD80" s="141"/>
      <c r="BE80" s="140"/>
      <c r="BF80" s="137"/>
      <c r="BG80" s="137"/>
      <c r="BI80" s="137"/>
      <c r="BJ80" s="137"/>
      <c r="BK80" s="126"/>
      <c r="BM80" s="140"/>
      <c r="BN80" s="136"/>
      <c r="BO80" s="136"/>
      <c r="BP80" s="138"/>
      <c r="BQ80" s="136"/>
      <c r="BR80" s="136"/>
      <c r="BS80" s="140"/>
      <c r="BT80" s="137"/>
      <c r="BU80" s="137"/>
      <c r="BX80" s="141"/>
      <c r="BY80" s="140"/>
      <c r="BZ80" s="137"/>
      <c r="CA80" s="137"/>
      <c r="CC80" s="137"/>
      <c r="CD80" s="137"/>
      <c r="CE80" s="140"/>
      <c r="CG80" s="140"/>
      <c r="CH80" s="136"/>
      <c r="CI80" s="136"/>
      <c r="CJ80" s="138"/>
      <c r="CK80" s="136"/>
      <c r="CL80" s="136"/>
      <c r="CM80" s="140"/>
      <c r="CN80" s="137"/>
      <c r="CO80" s="137"/>
      <c r="CR80" s="141"/>
      <c r="CS80" s="140"/>
      <c r="CT80" s="137"/>
      <c r="CU80" s="137"/>
      <c r="CW80" s="137"/>
      <c r="CX80" s="137"/>
      <c r="CY80" s="126"/>
      <c r="DA80" s="140"/>
      <c r="DB80" s="136"/>
      <c r="DC80" s="136"/>
      <c r="DD80" s="138"/>
      <c r="DE80" s="136"/>
      <c r="DF80" s="136"/>
      <c r="DG80" s="140"/>
      <c r="DH80" s="137"/>
      <c r="DI80" s="137"/>
      <c r="DL80" s="141"/>
      <c r="DM80" s="140"/>
      <c r="DN80" s="137"/>
      <c r="DO80" s="137"/>
      <c r="DQ80" s="137"/>
      <c r="DR80" s="137"/>
      <c r="DS80" s="126"/>
      <c r="DU80" s="140"/>
      <c r="DV80" s="136"/>
      <c r="DW80" s="136"/>
      <c r="DX80" s="138"/>
      <c r="DY80" s="136"/>
      <c r="DZ80" s="136"/>
      <c r="EA80" s="140"/>
      <c r="EC80" s="146"/>
      <c r="EF80" s="141"/>
      <c r="EG80" s="140"/>
      <c r="EH80" s="137"/>
      <c r="EI80" s="137"/>
      <c r="EK80" s="137"/>
      <c r="EL80" s="137"/>
      <c r="EM80" s="126"/>
      <c r="EO80" s="140"/>
      <c r="EP80" s="136"/>
      <c r="EQ80" s="136"/>
      <c r="ER80" s="138"/>
      <c r="ES80" s="136"/>
      <c r="ET80" s="136"/>
      <c r="EU80" s="140"/>
      <c r="EV80" s="137"/>
      <c r="EW80" s="137"/>
      <c r="EZ80" s="141"/>
      <c r="FA80" s="140"/>
      <c r="FB80" s="137"/>
      <c r="FC80" s="137"/>
      <c r="FE80" s="137"/>
      <c r="FF80" s="137"/>
      <c r="FG80" s="126"/>
      <c r="FI80" s="140"/>
      <c r="FJ80" s="136"/>
      <c r="FK80" s="136"/>
      <c r="FL80" s="138"/>
      <c r="FM80" s="136"/>
      <c r="FN80" s="136"/>
      <c r="FO80" s="140"/>
      <c r="FP80" s="137"/>
      <c r="FQ80" s="137"/>
      <c r="FT80" s="141"/>
      <c r="FU80" s="140"/>
      <c r="FV80" s="137"/>
      <c r="FW80" s="137"/>
      <c r="FY80" s="137"/>
      <c r="FZ80" s="137"/>
      <c r="GA80" s="126"/>
      <c r="GG80" s="137"/>
      <c r="GI80" s="147"/>
      <c r="GN80" s="141"/>
      <c r="GU80" s="126"/>
      <c r="HA80" s="137"/>
      <c r="HC80" s="147"/>
      <c r="HH80" s="141"/>
      <c r="HO80" s="126"/>
      <c r="HU80" s="137"/>
      <c r="HW80" s="147"/>
      <c r="IB80" s="141"/>
      <c r="II80" s="126"/>
      <c r="IO80" s="137"/>
      <c r="IQ80" s="147"/>
      <c r="IV80" s="141"/>
    </row>
    <row r="81" spans="1:256" s="134" customFormat="1" ht="13.5" customHeight="1">
      <c r="A81" s="161"/>
      <c r="B81" s="138"/>
      <c r="E81" s="140"/>
      <c r="F81" s="136"/>
      <c r="G81" s="137"/>
      <c r="H81" s="138"/>
      <c r="I81" s="136"/>
      <c r="J81" s="137"/>
      <c r="K81" s="140"/>
      <c r="L81" s="137"/>
      <c r="M81" s="137"/>
      <c r="P81" s="141"/>
      <c r="Q81" s="140"/>
      <c r="R81" s="137"/>
      <c r="S81" s="137"/>
      <c r="U81" s="137"/>
      <c r="V81" s="137"/>
      <c r="W81" s="126"/>
      <c r="Y81" s="140"/>
      <c r="Z81" s="136"/>
      <c r="AA81" s="136"/>
      <c r="AB81" s="138"/>
      <c r="AC81" s="136"/>
      <c r="AD81" s="136"/>
      <c r="AE81" s="140"/>
      <c r="AF81" s="137"/>
      <c r="AG81" s="137"/>
      <c r="AJ81" s="141"/>
      <c r="AK81" s="140"/>
      <c r="AM81" s="137"/>
      <c r="AO81" s="137"/>
      <c r="AP81" s="137"/>
      <c r="AQ81" s="126"/>
      <c r="AS81" s="140"/>
      <c r="AT81" s="136"/>
      <c r="AU81" s="136"/>
      <c r="AV81" s="138"/>
      <c r="AW81" s="136"/>
      <c r="AX81" s="136"/>
      <c r="AY81" s="140"/>
      <c r="AZ81" s="137"/>
      <c r="BA81" s="137"/>
      <c r="BD81" s="141"/>
      <c r="BE81" s="140"/>
      <c r="BF81" s="137"/>
      <c r="BG81" s="137"/>
      <c r="BI81" s="137"/>
      <c r="BJ81" s="137"/>
      <c r="BK81" s="126"/>
      <c r="BM81" s="140"/>
      <c r="BN81" s="136"/>
      <c r="BO81" s="136"/>
      <c r="BP81" s="138"/>
      <c r="BQ81" s="136"/>
      <c r="BR81" s="136"/>
      <c r="BS81" s="140"/>
      <c r="BT81" s="137"/>
      <c r="BU81" s="137"/>
      <c r="BX81" s="141"/>
      <c r="BY81" s="140"/>
      <c r="BZ81" s="137"/>
      <c r="CA81" s="137"/>
      <c r="CC81" s="137"/>
      <c r="CD81" s="137"/>
      <c r="CE81" s="140"/>
      <c r="CG81" s="140"/>
      <c r="CH81" s="136"/>
      <c r="CI81" s="136"/>
      <c r="CJ81" s="138"/>
      <c r="CK81" s="136"/>
      <c r="CL81" s="136"/>
      <c r="CM81" s="140"/>
      <c r="CN81" s="137"/>
      <c r="CO81" s="137"/>
      <c r="CR81" s="141"/>
      <c r="CS81" s="140"/>
      <c r="CT81" s="137"/>
      <c r="CU81" s="137"/>
      <c r="CW81" s="137"/>
      <c r="CX81" s="137"/>
      <c r="CY81" s="126"/>
      <c r="DA81" s="140"/>
      <c r="DB81" s="136"/>
      <c r="DC81" s="136"/>
      <c r="DD81" s="138"/>
      <c r="DE81" s="136"/>
      <c r="DF81" s="136"/>
      <c r="DG81" s="140"/>
      <c r="DH81" s="137"/>
      <c r="DI81" s="137"/>
      <c r="DL81" s="141"/>
      <c r="DM81" s="140"/>
      <c r="DN81" s="137"/>
      <c r="DO81" s="137"/>
      <c r="DQ81" s="137"/>
      <c r="DR81" s="137"/>
      <c r="DS81" s="126"/>
      <c r="DU81" s="140"/>
      <c r="DV81" s="136"/>
      <c r="DW81" s="136"/>
      <c r="DX81" s="138"/>
      <c r="DY81" s="136"/>
      <c r="DZ81" s="136"/>
      <c r="EA81" s="140"/>
      <c r="EC81" s="146"/>
      <c r="EF81" s="141"/>
      <c r="EG81" s="140"/>
      <c r="EH81" s="137"/>
      <c r="EI81" s="137"/>
      <c r="EK81" s="137"/>
      <c r="EL81" s="137"/>
      <c r="EM81" s="126"/>
      <c r="EO81" s="140"/>
      <c r="EP81" s="136"/>
      <c r="EQ81" s="136"/>
      <c r="ER81" s="138"/>
      <c r="ES81" s="136"/>
      <c r="ET81" s="136"/>
      <c r="EU81" s="140"/>
      <c r="EV81" s="137"/>
      <c r="EW81" s="137"/>
      <c r="EZ81" s="141"/>
      <c r="FA81" s="140"/>
      <c r="FB81" s="137"/>
      <c r="FC81" s="137"/>
      <c r="FE81" s="137"/>
      <c r="FF81" s="137"/>
      <c r="FG81" s="126"/>
      <c r="FI81" s="140"/>
      <c r="FJ81" s="136"/>
      <c r="FK81" s="136"/>
      <c r="FL81" s="138"/>
      <c r="FM81" s="136"/>
      <c r="FN81" s="136"/>
      <c r="FO81" s="140"/>
      <c r="FP81" s="137"/>
      <c r="FQ81" s="137"/>
      <c r="FT81" s="141"/>
      <c r="FU81" s="140"/>
      <c r="FV81" s="137"/>
      <c r="FW81" s="137"/>
      <c r="FY81" s="137"/>
      <c r="FZ81" s="137"/>
      <c r="GA81" s="126"/>
      <c r="GG81" s="137"/>
      <c r="GI81" s="147"/>
      <c r="GN81" s="141"/>
      <c r="GU81" s="126"/>
      <c r="HA81" s="137"/>
      <c r="HC81" s="147"/>
      <c r="HH81" s="141"/>
      <c r="HO81" s="126"/>
      <c r="HU81" s="137"/>
      <c r="HW81" s="147"/>
      <c r="IB81" s="141"/>
      <c r="II81" s="126"/>
      <c r="IO81" s="137"/>
      <c r="IQ81" s="147"/>
      <c r="IV81" s="141"/>
    </row>
    <row r="82" spans="1:256" s="134" customFormat="1" ht="13.5" customHeight="1">
      <c r="A82" s="161"/>
      <c r="B82" s="138"/>
      <c r="E82" s="140"/>
      <c r="F82" s="136"/>
      <c r="G82" s="137"/>
      <c r="H82" s="138"/>
      <c r="I82" s="136"/>
      <c r="J82" s="137"/>
      <c r="K82" s="140"/>
      <c r="L82" s="137"/>
      <c r="M82" s="137"/>
      <c r="P82" s="141"/>
      <c r="Q82" s="140"/>
      <c r="R82" s="137"/>
      <c r="S82" s="137"/>
      <c r="U82" s="137"/>
      <c r="V82" s="137"/>
      <c r="W82" s="126"/>
      <c r="Y82" s="140"/>
      <c r="Z82" s="136"/>
      <c r="AA82" s="136"/>
      <c r="AB82" s="138"/>
      <c r="AC82" s="136"/>
      <c r="AD82" s="136"/>
      <c r="AE82" s="140"/>
      <c r="AF82" s="137"/>
      <c r="AG82" s="137"/>
      <c r="AJ82" s="141"/>
      <c r="AK82" s="140"/>
      <c r="AM82" s="137"/>
      <c r="AO82" s="137"/>
      <c r="AP82" s="137"/>
      <c r="AQ82" s="126"/>
      <c r="AS82" s="140"/>
      <c r="AT82" s="136"/>
      <c r="AU82" s="136"/>
      <c r="AV82" s="138"/>
      <c r="AW82" s="136"/>
      <c r="AX82" s="136"/>
      <c r="AY82" s="140"/>
      <c r="AZ82" s="137"/>
      <c r="BA82" s="137"/>
      <c r="BD82" s="141"/>
      <c r="BE82" s="140"/>
      <c r="BF82" s="137"/>
      <c r="BG82" s="137"/>
      <c r="BI82" s="137"/>
      <c r="BJ82" s="137"/>
      <c r="BK82" s="126"/>
      <c r="BM82" s="140"/>
      <c r="BN82" s="136"/>
      <c r="BO82" s="136"/>
      <c r="BP82" s="138"/>
      <c r="BQ82" s="136"/>
      <c r="BR82" s="136"/>
      <c r="BS82" s="140"/>
      <c r="BT82" s="137"/>
      <c r="BU82" s="137"/>
      <c r="BX82" s="141"/>
      <c r="BY82" s="140"/>
      <c r="BZ82" s="137"/>
      <c r="CA82" s="137"/>
      <c r="CC82" s="137"/>
      <c r="CD82" s="137"/>
      <c r="CE82" s="140"/>
      <c r="CG82" s="140"/>
      <c r="CH82" s="136"/>
      <c r="CI82" s="136"/>
      <c r="CJ82" s="138"/>
      <c r="CK82" s="136"/>
      <c r="CL82" s="136"/>
      <c r="CM82" s="140"/>
      <c r="CN82" s="137"/>
      <c r="CO82" s="137"/>
      <c r="CR82" s="141"/>
      <c r="CS82" s="140"/>
      <c r="CT82" s="137"/>
      <c r="CU82" s="137"/>
      <c r="CW82" s="137"/>
      <c r="CX82" s="137"/>
      <c r="CY82" s="126"/>
      <c r="DA82" s="140"/>
      <c r="DB82" s="136"/>
      <c r="DC82" s="136"/>
      <c r="DD82" s="138"/>
      <c r="DE82" s="136"/>
      <c r="DF82" s="136"/>
      <c r="DG82" s="140"/>
      <c r="DH82" s="137"/>
      <c r="DI82" s="137"/>
      <c r="DL82" s="141"/>
      <c r="DM82" s="140"/>
      <c r="DN82" s="137"/>
      <c r="DO82" s="137"/>
      <c r="DQ82" s="137"/>
      <c r="DR82" s="137"/>
      <c r="DS82" s="126"/>
      <c r="DU82" s="140"/>
      <c r="DV82" s="136"/>
      <c r="DW82" s="136"/>
      <c r="DX82" s="138"/>
      <c r="DY82" s="136"/>
      <c r="DZ82" s="136"/>
      <c r="EA82" s="140"/>
      <c r="EC82" s="146"/>
      <c r="EF82" s="141"/>
      <c r="EG82" s="140"/>
      <c r="EH82" s="137"/>
      <c r="EI82" s="137"/>
      <c r="EK82" s="137"/>
      <c r="EL82" s="137"/>
      <c r="EM82" s="126"/>
      <c r="EO82" s="140"/>
      <c r="EP82" s="136"/>
      <c r="EQ82" s="136"/>
      <c r="ER82" s="138"/>
      <c r="ES82" s="136"/>
      <c r="ET82" s="136"/>
      <c r="EU82" s="140"/>
      <c r="EV82" s="137"/>
      <c r="EW82" s="137"/>
      <c r="EZ82" s="141"/>
      <c r="FA82" s="140"/>
      <c r="FB82" s="137"/>
      <c r="FC82" s="137"/>
      <c r="FE82" s="137"/>
      <c r="FF82" s="137"/>
      <c r="FG82" s="126"/>
      <c r="FI82" s="140"/>
      <c r="FJ82" s="136"/>
      <c r="FK82" s="136"/>
      <c r="FL82" s="138"/>
      <c r="FM82" s="136"/>
      <c r="FN82" s="136"/>
      <c r="FO82" s="140"/>
      <c r="FP82" s="137"/>
      <c r="FQ82" s="137"/>
      <c r="FT82" s="141"/>
      <c r="FU82" s="140"/>
      <c r="FV82" s="137"/>
      <c r="FW82" s="137"/>
      <c r="FY82" s="137"/>
      <c r="FZ82" s="137"/>
      <c r="GA82" s="126"/>
      <c r="GG82" s="137"/>
      <c r="GI82" s="147"/>
      <c r="GN82" s="141"/>
      <c r="GU82" s="126"/>
      <c r="HA82" s="137"/>
      <c r="HC82" s="147"/>
      <c r="HH82" s="141"/>
      <c r="HO82" s="126"/>
      <c r="HU82" s="137"/>
      <c r="HW82" s="147"/>
      <c r="IB82" s="141"/>
      <c r="II82" s="126"/>
      <c r="IO82" s="137"/>
      <c r="IQ82" s="147"/>
      <c r="IV82" s="141"/>
    </row>
    <row r="83" spans="1:256" s="134" customFormat="1" ht="13.5" customHeight="1">
      <c r="A83" s="161"/>
      <c r="B83" s="138"/>
      <c r="E83" s="140"/>
      <c r="F83" s="136"/>
      <c r="G83" s="137"/>
      <c r="H83" s="138"/>
      <c r="I83" s="136"/>
      <c r="J83" s="137"/>
      <c r="K83" s="140"/>
      <c r="L83" s="137"/>
      <c r="M83" s="137"/>
      <c r="P83" s="141"/>
      <c r="Q83" s="140"/>
      <c r="R83" s="137"/>
      <c r="S83" s="137"/>
      <c r="U83" s="137"/>
      <c r="V83" s="137"/>
      <c r="W83" s="126"/>
      <c r="Y83" s="140"/>
      <c r="Z83" s="136"/>
      <c r="AA83" s="136"/>
      <c r="AB83" s="138"/>
      <c r="AC83" s="136"/>
      <c r="AD83" s="136"/>
      <c r="AE83" s="140"/>
      <c r="AF83" s="137"/>
      <c r="AG83" s="137"/>
      <c r="AJ83" s="141"/>
      <c r="AK83" s="140"/>
      <c r="AM83" s="137"/>
      <c r="AO83" s="137"/>
      <c r="AP83" s="137"/>
      <c r="AQ83" s="126"/>
      <c r="AS83" s="140"/>
      <c r="AT83" s="136"/>
      <c r="AU83" s="136"/>
      <c r="AV83" s="138"/>
      <c r="AW83" s="136"/>
      <c r="AX83" s="136"/>
      <c r="AY83" s="140"/>
      <c r="AZ83" s="137"/>
      <c r="BA83" s="137"/>
      <c r="BD83" s="141"/>
      <c r="BE83" s="140"/>
      <c r="BF83" s="137"/>
      <c r="BG83" s="137"/>
      <c r="BI83" s="137"/>
      <c r="BJ83" s="137"/>
      <c r="BK83" s="126"/>
      <c r="BM83" s="140"/>
      <c r="BN83" s="136"/>
      <c r="BO83" s="136"/>
      <c r="BP83" s="138"/>
      <c r="BQ83" s="136"/>
      <c r="BR83" s="136"/>
      <c r="BS83" s="140"/>
      <c r="BT83" s="137"/>
      <c r="BU83" s="137"/>
      <c r="BX83" s="141"/>
      <c r="BY83" s="140"/>
      <c r="BZ83" s="137"/>
      <c r="CA83" s="137"/>
      <c r="CC83" s="137"/>
      <c r="CD83" s="137"/>
      <c r="CE83" s="140"/>
      <c r="CG83" s="140"/>
      <c r="CH83" s="136"/>
      <c r="CI83" s="136"/>
      <c r="CJ83" s="138"/>
      <c r="CK83" s="136"/>
      <c r="CL83" s="136"/>
      <c r="CM83" s="140"/>
      <c r="CN83" s="137"/>
      <c r="CO83" s="137"/>
      <c r="CR83" s="141"/>
      <c r="CS83" s="140"/>
      <c r="CT83" s="137"/>
      <c r="CU83" s="137"/>
      <c r="CW83" s="137"/>
      <c r="CX83" s="137"/>
      <c r="CY83" s="126"/>
      <c r="DA83" s="140"/>
      <c r="DB83" s="136"/>
      <c r="DC83" s="136"/>
      <c r="DD83" s="138"/>
      <c r="DE83" s="136"/>
      <c r="DF83" s="136"/>
      <c r="DG83" s="140"/>
      <c r="DH83" s="137"/>
      <c r="DI83" s="137"/>
      <c r="DL83" s="141"/>
      <c r="DM83" s="140"/>
      <c r="DN83" s="137"/>
      <c r="DO83" s="137"/>
      <c r="DQ83" s="137"/>
      <c r="DR83" s="137"/>
      <c r="DS83" s="126"/>
      <c r="DU83" s="140"/>
      <c r="DV83" s="136"/>
      <c r="DW83" s="136"/>
      <c r="DX83" s="138"/>
      <c r="DY83" s="136"/>
      <c r="DZ83" s="136"/>
      <c r="EA83" s="140"/>
      <c r="EC83" s="146"/>
      <c r="EF83" s="141"/>
      <c r="EG83" s="140"/>
      <c r="EH83" s="137"/>
      <c r="EI83" s="137"/>
      <c r="EK83" s="137"/>
      <c r="EL83" s="137"/>
      <c r="EM83" s="126"/>
      <c r="EO83" s="140"/>
      <c r="EP83" s="136"/>
      <c r="EQ83" s="136"/>
      <c r="ER83" s="138"/>
      <c r="ES83" s="136"/>
      <c r="ET83" s="136"/>
      <c r="EU83" s="140"/>
      <c r="EV83" s="137"/>
      <c r="EW83" s="137"/>
      <c r="EZ83" s="141"/>
      <c r="FA83" s="140"/>
      <c r="FB83" s="137"/>
      <c r="FC83" s="137"/>
      <c r="FE83" s="137"/>
      <c r="FF83" s="137"/>
      <c r="FG83" s="126"/>
      <c r="FI83" s="140"/>
      <c r="FJ83" s="136"/>
      <c r="FK83" s="136"/>
      <c r="FL83" s="138"/>
      <c r="FM83" s="136"/>
      <c r="FN83" s="136"/>
      <c r="FO83" s="140"/>
      <c r="FP83" s="137"/>
      <c r="FQ83" s="137"/>
      <c r="FT83" s="141"/>
      <c r="FU83" s="140"/>
      <c r="FV83" s="137"/>
      <c r="FW83" s="137"/>
      <c r="FY83" s="137"/>
      <c r="FZ83" s="137"/>
      <c r="GA83" s="126"/>
      <c r="GG83" s="137"/>
      <c r="GI83" s="147"/>
      <c r="GN83" s="141"/>
      <c r="GU83" s="126"/>
      <c r="HA83" s="137"/>
      <c r="HC83" s="147"/>
      <c r="HH83" s="141"/>
      <c r="HO83" s="126"/>
      <c r="HU83" s="137"/>
      <c r="HW83" s="147"/>
      <c r="IB83" s="141"/>
      <c r="II83" s="126"/>
      <c r="IO83" s="137"/>
      <c r="IQ83" s="147"/>
      <c r="IV83" s="141"/>
    </row>
    <row r="84" spans="1:256" s="134" customFormat="1" ht="13.5" customHeight="1">
      <c r="A84" s="161"/>
      <c r="B84" s="138"/>
      <c r="E84" s="140"/>
      <c r="F84" s="136"/>
      <c r="G84" s="137"/>
      <c r="H84" s="138"/>
      <c r="I84" s="136"/>
      <c r="J84" s="137"/>
      <c r="K84" s="140"/>
      <c r="L84" s="137"/>
      <c r="M84" s="137"/>
      <c r="P84" s="141"/>
      <c r="Q84" s="140"/>
      <c r="R84" s="137"/>
      <c r="S84" s="137"/>
      <c r="U84" s="137"/>
      <c r="V84" s="137"/>
      <c r="W84" s="126"/>
      <c r="Y84" s="140"/>
      <c r="Z84" s="136"/>
      <c r="AA84" s="136"/>
      <c r="AB84" s="138"/>
      <c r="AC84" s="136"/>
      <c r="AD84" s="136"/>
      <c r="AE84" s="140"/>
      <c r="AF84" s="137"/>
      <c r="AG84" s="137"/>
      <c r="AJ84" s="141"/>
      <c r="AK84" s="140"/>
      <c r="AM84" s="137"/>
      <c r="AO84" s="137"/>
      <c r="AP84" s="137"/>
      <c r="AQ84" s="126"/>
      <c r="AS84" s="140"/>
      <c r="AT84" s="136"/>
      <c r="AU84" s="136"/>
      <c r="AV84" s="138"/>
      <c r="AW84" s="136"/>
      <c r="AX84" s="136"/>
      <c r="AY84" s="140"/>
      <c r="AZ84" s="137"/>
      <c r="BA84" s="137"/>
      <c r="BD84" s="141"/>
      <c r="BE84" s="140"/>
      <c r="BF84" s="137"/>
      <c r="BG84" s="137"/>
      <c r="BI84" s="137"/>
      <c r="BJ84" s="137"/>
      <c r="BK84" s="126"/>
      <c r="BM84" s="140"/>
      <c r="BN84" s="136"/>
      <c r="BO84" s="136"/>
      <c r="BP84" s="138"/>
      <c r="BQ84" s="136"/>
      <c r="BR84" s="136"/>
      <c r="BS84" s="140"/>
      <c r="BT84" s="137"/>
      <c r="BU84" s="137"/>
      <c r="BX84" s="141"/>
      <c r="BY84" s="140"/>
      <c r="BZ84" s="137"/>
      <c r="CA84" s="137"/>
      <c r="CC84" s="137"/>
      <c r="CD84" s="137"/>
      <c r="CE84" s="140"/>
      <c r="CG84" s="140"/>
      <c r="CH84" s="136"/>
      <c r="CI84" s="136"/>
      <c r="CJ84" s="138"/>
      <c r="CK84" s="136"/>
      <c r="CL84" s="136"/>
      <c r="CM84" s="140"/>
      <c r="CN84" s="137"/>
      <c r="CO84" s="137"/>
      <c r="CR84" s="141"/>
      <c r="CS84" s="140"/>
      <c r="CT84" s="137"/>
      <c r="CU84" s="137"/>
      <c r="CW84" s="137"/>
      <c r="CX84" s="137"/>
      <c r="CY84" s="126"/>
      <c r="DA84" s="140"/>
      <c r="DB84" s="136"/>
      <c r="DC84" s="136"/>
      <c r="DD84" s="138"/>
      <c r="DE84" s="136"/>
      <c r="DF84" s="136"/>
      <c r="DG84" s="140"/>
      <c r="DH84" s="137"/>
      <c r="DI84" s="137"/>
      <c r="DL84" s="141"/>
      <c r="DM84" s="140"/>
      <c r="DN84" s="137"/>
      <c r="DO84" s="137"/>
      <c r="DQ84" s="137"/>
      <c r="DR84" s="137"/>
      <c r="DS84" s="126"/>
      <c r="DU84" s="140"/>
      <c r="DV84" s="136"/>
      <c r="DW84" s="136"/>
      <c r="DX84" s="138"/>
      <c r="DY84" s="136"/>
      <c r="DZ84" s="136"/>
      <c r="EA84" s="140"/>
      <c r="EC84" s="146"/>
      <c r="EF84" s="141"/>
      <c r="EG84" s="140"/>
      <c r="EH84" s="137"/>
      <c r="EI84" s="137"/>
      <c r="EK84" s="137"/>
      <c r="EL84" s="137"/>
      <c r="EM84" s="126"/>
      <c r="EO84" s="140"/>
      <c r="EP84" s="136"/>
      <c r="EQ84" s="136"/>
      <c r="ER84" s="138"/>
      <c r="ES84" s="136"/>
      <c r="ET84" s="136"/>
      <c r="EU84" s="140"/>
      <c r="EV84" s="137"/>
      <c r="EW84" s="137"/>
      <c r="EZ84" s="141"/>
      <c r="FA84" s="140"/>
      <c r="FB84" s="137"/>
      <c r="FC84" s="137"/>
      <c r="FE84" s="137"/>
      <c r="FF84" s="137"/>
      <c r="FG84" s="126"/>
      <c r="FI84" s="140"/>
      <c r="FJ84" s="136"/>
      <c r="FK84" s="136"/>
      <c r="FL84" s="138"/>
      <c r="FM84" s="136"/>
      <c r="FN84" s="136"/>
      <c r="FO84" s="140"/>
      <c r="FP84" s="137"/>
      <c r="FQ84" s="137"/>
      <c r="FT84" s="141"/>
      <c r="FU84" s="140"/>
      <c r="FV84" s="137"/>
      <c r="FW84" s="137"/>
      <c r="FY84" s="137"/>
      <c r="FZ84" s="137"/>
      <c r="GA84" s="126"/>
      <c r="GG84" s="137"/>
      <c r="GI84" s="147"/>
      <c r="GN84" s="141"/>
      <c r="GU84" s="126"/>
      <c r="HA84" s="137"/>
      <c r="HC84" s="147"/>
      <c r="HH84" s="141"/>
      <c r="HO84" s="126"/>
      <c r="HU84" s="137"/>
      <c r="HW84" s="147"/>
      <c r="IB84" s="141"/>
      <c r="II84" s="126"/>
      <c r="IO84" s="137"/>
      <c r="IQ84" s="147"/>
      <c r="IV84" s="141"/>
    </row>
    <row r="85" spans="1:256" s="134" customFormat="1" ht="13.5" customHeight="1">
      <c r="A85" s="161"/>
      <c r="B85" s="138"/>
      <c r="E85" s="140"/>
      <c r="F85" s="136"/>
      <c r="G85" s="137"/>
      <c r="H85" s="138"/>
      <c r="I85" s="136"/>
      <c r="J85" s="137"/>
      <c r="K85" s="140"/>
      <c r="L85" s="137"/>
      <c r="M85" s="137"/>
      <c r="P85" s="141"/>
      <c r="Q85" s="140"/>
      <c r="R85" s="137"/>
      <c r="S85" s="137"/>
      <c r="U85" s="137"/>
      <c r="V85" s="137"/>
      <c r="W85" s="126"/>
      <c r="Y85" s="140"/>
      <c r="Z85" s="136"/>
      <c r="AA85" s="136"/>
      <c r="AB85" s="138"/>
      <c r="AC85" s="136"/>
      <c r="AD85" s="136"/>
      <c r="AE85" s="140"/>
      <c r="AF85" s="137"/>
      <c r="AG85" s="137"/>
      <c r="AJ85" s="141"/>
      <c r="AK85" s="140"/>
      <c r="AM85" s="137"/>
      <c r="AO85" s="137"/>
      <c r="AP85" s="137"/>
      <c r="AQ85" s="126"/>
      <c r="AS85" s="140"/>
      <c r="AT85" s="136"/>
      <c r="AU85" s="136"/>
      <c r="AV85" s="138"/>
      <c r="AW85" s="136"/>
      <c r="AX85" s="136"/>
      <c r="AY85" s="140"/>
      <c r="AZ85" s="137"/>
      <c r="BA85" s="137"/>
      <c r="BD85" s="141"/>
      <c r="BE85" s="140"/>
      <c r="BF85" s="137"/>
      <c r="BG85" s="137"/>
      <c r="BI85" s="137"/>
      <c r="BJ85" s="137"/>
      <c r="BK85" s="126"/>
      <c r="BM85" s="140"/>
      <c r="BN85" s="136"/>
      <c r="BO85" s="136"/>
      <c r="BP85" s="138"/>
      <c r="BQ85" s="136"/>
      <c r="BR85" s="136"/>
      <c r="BS85" s="140"/>
      <c r="BT85" s="137"/>
      <c r="BU85" s="137"/>
      <c r="BX85" s="141"/>
      <c r="BY85" s="140"/>
      <c r="BZ85" s="137"/>
      <c r="CA85" s="137"/>
      <c r="CC85" s="137"/>
      <c r="CD85" s="137"/>
      <c r="CE85" s="140"/>
      <c r="CG85" s="140"/>
      <c r="CH85" s="136"/>
      <c r="CI85" s="136"/>
      <c r="CJ85" s="138"/>
      <c r="CK85" s="136"/>
      <c r="CL85" s="136"/>
      <c r="CM85" s="140"/>
      <c r="CN85" s="137"/>
      <c r="CO85" s="137"/>
      <c r="CR85" s="141"/>
      <c r="CS85" s="140"/>
      <c r="CT85" s="137"/>
      <c r="CU85" s="137"/>
      <c r="CW85" s="137"/>
      <c r="CX85" s="137"/>
      <c r="CY85" s="126"/>
      <c r="DA85" s="140"/>
      <c r="DB85" s="136"/>
      <c r="DC85" s="136"/>
      <c r="DD85" s="138"/>
      <c r="DE85" s="136"/>
      <c r="DF85" s="136"/>
      <c r="DG85" s="140"/>
      <c r="DH85" s="137"/>
      <c r="DI85" s="137"/>
      <c r="DL85" s="141"/>
      <c r="DM85" s="140"/>
      <c r="DN85" s="137"/>
      <c r="DO85" s="137"/>
      <c r="DQ85" s="137"/>
      <c r="DR85" s="137"/>
      <c r="DS85" s="126"/>
      <c r="DU85" s="140"/>
      <c r="DV85" s="136"/>
      <c r="DW85" s="136"/>
      <c r="DX85" s="138"/>
      <c r="DY85" s="136"/>
      <c r="DZ85" s="136"/>
      <c r="EA85" s="140"/>
      <c r="EC85" s="146"/>
      <c r="EF85" s="141"/>
      <c r="EG85" s="140"/>
      <c r="EH85" s="137"/>
      <c r="EI85" s="137"/>
      <c r="EK85" s="137"/>
      <c r="EL85" s="137"/>
      <c r="EM85" s="126"/>
      <c r="EO85" s="140"/>
      <c r="EP85" s="136"/>
      <c r="EQ85" s="136"/>
      <c r="ER85" s="138"/>
      <c r="ES85" s="136"/>
      <c r="ET85" s="136"/>
      <c r="EU85" s="140"/>
      <c r="EV85" s="137"/>
      <c r="EW85" s="137"/>
      <c r="EZ85" s="141"/>
      <c r="FA85" s="140"/>
      <c r="FB85" s="137"/>
      <c r="FC85" s="137"/>
      <c r="FE85" s="137"/>
      <c r="FF85" s="137"/>
      <c r="FG85" s="126"/>
      <c r="FI85" s="140"/>
      <c r="FJ85" s="136"/>
      <c r="FK85" s="136"/>
      <c r="FL85" s="138"/>
      <c r="FM85" s="136"/>
      <c r="FN85" s="136"/>
      <c r="FO85" s="140"/>
      <c r="FP85" s="137"/>
      <c r="FQ85" s="137"/>
      <c r="FT85" s="141"/>
      <c r="FU85" s="140"/>
      <c r="FV85" s="137"/>
      <c r="FW85" s="137"/>
      <c r="FY85" s="137"/>
      <c r="FZ85" s="137"/>
      <c r="GA85" s="126"/>
      <c r="GG85" s="137"/>
      <c r="GI85" s="147"/>
      <c r="GN85" s="141"/>
      <c r="GU85" s="126"/>
      <c r="HA85" s="137"/>
      <c r="HC85" s="147"/>
      <c r="HH85" s="141"/>
      <c r="HO85" s="126"/>
      <c r="HU85" s="137"/>
      <c r="HW85" s="147"/>
      <c r="IB85" s="141"/>
      <c r="II85" s="126"/>
      <c r="IO85" s="137"/>
      <c r="IQ85" s="147"/>
      <c r="IV85" s="141"/>
    </row>
    <row r="86" spans="1:256" s="134" customFormat="1" ht="13.5" customHeight="1">
      <c r="A86" s="161"/>
      <c r="B86" s="138"/>
      <c r="E86" s="140"/>
      <c r="F86" s="136"/>
      <c r="G86" s="137"/>
      <c r="H86" s="138"/>
      <c r="I86" s="136"/>
      <c r="J86" s="137"/>
      <c r="K86" s="140"/>
      <c r="L86" s="137"/>
      <c r="M86" s="137"/>
      <c r="P86" s="141"/>
      <c r="Q86" s="140"/>
      <c r="R86" s="137"/>
      <c r="S86" s="137"/>
      <c r="U86" s="137"/>
      <c r="V86" s="137"/>
      <c r="W86" s="126"/>
      <c r="Y86" s="140"/>
      <c r="Z86" s="136"/>
      <c r="AA86" s="136"/>
      <c r="AB86" s="138"/>
      <c r="AC86" s="136"/>
      <c r="AD86" s="136"/>
      <c r="AE86" s="140"/>
      <c r="AF86" s="137"/>
      <c r="AG86" s="137"/>
      <c r="AJ86" s="141"/>
      <c r="AK86" s="140"/>
      <c r="AM86" s="137"/>
      <c r="AO86" s="137"/>
      <c r="AP86" s="137"/>
      <c r="AQ86" s="126"/>
      <c r="AS86" s="140"/>
      <c r="AT86" s="136"/>
      <c r="AU86" s="136"/>
      <c r="AV86" s="138"/>
      <c r="AW86" s="136"/>
      <c r="AX86" s="136"/>
      <c r="AY86" s="140"/>
      <c r="AZ86" s="137"/>
      <c r="BA86" s="137"/>
      <c r="BD86" s="141"/>
      <c r="BE86" s="140"/>
      <c r="BF86" s="137"/>
      <c r="BG86" s="137"/>
      <c r="BI86" s="137"/>
      <c r="BJ86" s="137"/>
      <c r="BK86" s="126"/>
      <c r="BM86" s="140"/>
      <c r="BN86" s="136"/>
      <c r="BO86" s="136"/>
      <c r="BP86" s="138"/>
      <c r="BQ86" s="136"/>
      <c r="BR86" s="136"/>
      <c r="BS86" s="140"/>
      <c r="BT86" s="137"/>
      <c r="BU86" s="137"/>
      <c r="BX86" s="141"/>
      <c r="BY86" s="140"/>
      <c r="BZ86" s="137"/>
      <c r="CA86" s="137"/>
      <c r="CC86" s="137"/>
      <c r="CD86" s="137"/>
      <c r="CE86" s="140"/>
      <c r="CG86" s="140"/>
      <c r="CH86" s="136"/>
      <c r="CI86" s="136"/>
      <c r="CJ86" s="138"/>
      <c r="CK86" s="136"/>
      <c r="CL86" s="136"/>
      <c r="CM86" s="140"/>
      <c r="CN86" s="137"/>
      <c r="CO86" s="137"/>
      <c r="CR86" s="141"/>
      <c r="CS86" s="140"/>
      <c r="CT86" s="137"/>
      <c r="CU86" s="137"/>
      <c r="CW86" s="137"/>
      <c r="CX86" s="137"/>
      <c r="CY86" s="126"/>
      <c r="DA86" s="140"/>
      <c r="DB86" s="136"/>
      <c r="DC86" s="136"/>
      <c r="DD86" s="138"/>
      <c r="DE86" s="136"/>
      <c r="DF86" s="136"/>
      <c r="DG86" s="140"/>
      <c r="DH86" s="137"/>
      <c r="DI86" s="137"/>
      <c r="DL86" s="141"/>
      <c r="DM86" s="140"/>
      <c r="DN86" s="137"/>
      <c r="DO86" s="137"/>
      <c r="DQ86" s="137"/>
      <c r="DR86" s="137"/>
      <c r="DS86" s="126"/>
      <c r="DU86" s="140"/>
      <c r="DV86" s="136"/>
      <c r="DW86" s="136"/>
      <c r="DX86" s="138"/>
      <c r="DY86" s="136"/>
      <c r="DZ86" s="136"/>
      <c r="EA86" s="140"/>
      <c r="EC86" s="146"/>
      <c r="EF86" s="141"/>
      <c r="EG86" s="140"/>
      <c r="EH86" s="137"/>
      <c r="EI86" s="137"/>
      <c r="EK86" s="137"/>
      <c r="EL86" s="137"/>
      <c r="EM86" s="126"/>
      <c r="EO86" s="140"/>
      <c r="EP86" s="136"/>
      <c r="EQ86" s="136"/>
      <c r="ER86" s="138"/>
      <c r="ES86" s="136"/>
      <c r="ET86" s="136"/>
      <c r="EU86" s="140"/>
      <c r="EV86" s="137"/>
      <c r="EW86" s="137"/>
      <c r="EZ86" s="141"/>
      <c r="FA86" s="140"/>
      <c r="FB86" s="137"/>
      <c r="FC86" s="137"/>
      <c r="FE86" s="137"/>
      <c r="FF86" s="137"/>
      <c r="FG86" s="126"/>
      <c r="FI86" s="140"/>
      <c r="FJ86" s="136"/>
      <c r="FK86" s="136"/>
      <c r="FL86" s="138"/>
      <c r="FM86" s="136"/>
      <c r="FN86" s="136"/>
      <c r="FO86" s="140"/>
      <c r="FP86" s="137"/>
      <c r="FQ86" s="137"/>
      <c r="FT86" s="141"/>
      <c r="FU86" s="140"/>
      <c r="FV86" s="137"/>
      <c r="FW86" s="137"/>
      <c r="FY86" s="137"/>
      <c r="FZ86" s="137"/>
      <c r="GA86" s="126"/>
      <c r="GG86" s="137"/>
      <c r="GI86" s="147"/>
      <c r="GN86" s="141"/>
      <c r="GU86" s="126"/>
      <c r="HA86" s="137"/>
      <c r="HC86" s="147"/>
      <c r="HH86" s="141"/>
      <c r="HO86" s="126"/>
      <c r="HU86" s="137"/>
      <c r="HW86" s="147"/>
      <c r="IB86" s="141"/>
      <c r="II86" s="126"/>
      <c r="IO86" s="137"/>
      <c r="IQ86" s="147"/>
      <c r="IV86" s="141"/>
    </row>
    <row r="87" spans="1:256" s="134" customFormat="1" ht="13.5" customHeight="1">
      <c r="A87" s="161"/>
      <c r="B87" s="138"/>
      <c r="E87" s="140"/>
      <c r="F87" s="136"/>
      <c r="G87" s="137"/>
      <c r="H87" s="138"/>
      <c r="I87" s="136"/>
      <c r="J87" s="137"/>
      <c r="K87" s="140"/>
      <c r="L87" s="137"/>
      <c r="M87" s="137"/>
      <c r="P87" s="141"/>
      <c r="Q87" s="140"/>
      <c r="R87" s="137"/>
      <c r="S87" s="137"/>
      <c r="U87" s="137"/>
      <c r="V87" s="137"/>
      <c r="W87" s="126"/>
      <c r="Y87" s="140"/>
      <c r="Z87" s="136"/>
      <c r="AA87" s="136"/>
      <c r="AB87" s="138"/>
      <c r="AC87" s="136"/>
      <c r="AD87" s="136"/>
      <c r="AE87" s="140"/>
      <c r="AF87" s="137"/>
      <c r="AG87" s="137"/>
      <c r="AJ87" s="141"/>
      <c r="AK87" s="140"/>
      <c r="AM87" s="137"/>
      <c r="AO87" s="137"/>
      <c r="AP87" s="137"/>
      <c r="AQ87" s="126"/>
      <c r="AS87" s="140"/>
      <c r="AT87" s="136"/>
      <c r="AU87" s="136"/>
      <c r="AV87" s="138"/>
      <c r="AW87" s="136"/>
      <c r="AX87" s="136"/>
      <c r="AY87" s="140"/>
      <c r="AZ87" s="137"/>
      <c r="BA87" s="137"/>
      <c r="BD87" s="141"/>
      <c r="BE87" s="140"/>
      <c r="BF87" s="137"/>
      <c r="BG87" s="137"/>
      <c r="BI87" s="137"/>
      <c r="BJ87" s="137"/>
      <c r="BK87" s="126"/>
      <c r="BM87" s="140"/>
      <c r="BN87" s="136"/>
      <c r="BO87" s="136"/>
      <c r="BP87" s="138"/>
      <c r="BQ87" s="136"/>
      <c r="BR87" s="136"/>
      <c r="BS87" s="140"/>
      <c r="BT87" s="137"/>
      <c r="BU87" s="137"/>
      <c r="BX87" s="141"/>
      <c r="BY87" s="140"/>
      <c r="BZ87" s="137"/>
      <c r="CA87" s="137"/>
      <c r="CC87" s="137"/>
      <c r="CD87" s="137"/>
      <c r="CE87" s="140"/>
      <c r="CG87" s="140"/>
      <c r="CH87" s="136"/>
      <c r="CI87" s="136"/>
      <c r="CJ87" s="138"/>
      <c r="CK87" s="136"/>
      <c r="CL87" s="136"/>
      <c r="CM87" s="140"/>
      <c r="CN87" s="137"/>
      <c r="CO87" s="137"/>
      <c r="CR87" s="141"/>
      <c r="CS87" s="140"/>
      <c r="CT87" s="137"/>
      <c r="CU87" s="137"/>
      <c r="CW87" s="137"/>
      <c r="CX87" s="137"/>
      <c r="CY87" s="126"/>
      <c r="DA87" s="140"/>
      <c r="DB87" s="136"/>
      <c r="DC87" s="136"/>
      <c r="DD87" s="138"/>
      <c r="DE87" s="136"/>
      <c r="DF87" s="136"/>
      <c r="DG87" s="140"/>
      <c r="DH87" s="137"/>
      <c r="DI87" s="137"/>
      <c r="DL87" s="141"/>
      <c r="DM87" s="140"/>
      <c r="DN87" s="137"/>
      <c r="DO87" s="137"/>
      <c r="DQ87" s="137"/>
      <c r="DR87" s="137"/>
      <c r="DS87" s="126"/>
      <c r="DU87" s="140"/>
      <c r="DV87" s="136"/>
      <c r="DW87" s="136"/>
      <c r="DX87" s="138"/>
      <c r="DY87" s="136"/>
      <c r="DZ87" s="136"/>
      <c r="EA87" s="140"/>
      <c r="EC87" s="146"/>
      <c r="EF87" s="141"/>
      <c r="EG87" s="140"/>
      <c r="EH87" s="137"/>
      <c r="EI87" s="137"/>
      <c r="EK87" s="137"/>
      <c r="EL87" s="137"/>
      <c r="EM87" s="126"/>
      <c r="EO87" s="140"/>
      <c r="EP87" s="136"/>
      <c r="EQ87" s="136"/>
      <c r="ER87" s="138"/>
      <c r="ES87" s="136"/>
      <c r="ET87" s="136"/>
      <c r="EU87" s="140"/>
      <c r="EV87" s="137"/>
      <c r="EW87" s="137"/>
      <c r="EZ87" s="141"/>
      <c r="FA87" s="140"/>
      <c r="FB87" s="137"/>
      <c r="FC87" s="137"/>
      <c r="FE87" s="137"/>
      <c r="FF87" s="137"/>
      <c r="FG87" s="126"/>
      <c r="FI87" s="140"/>
      <c r="FJ87" s="136"/>
      <c r="FK87" s="136"/>
      <c r="FL87" s="138"/>
      <c r="FM87" s="136"/>
      <c r="FN87" s="136"/>
      <c r="FO87" s="140"/>
      <c r="FP87" s="137"/>
      <c r="FQ87" s="137"/>
      <c r="FT87" s="141"/>
      <c r="FU87" s="140"/>
      <c r="FV87" s="137"/>
      <c r="FW87" s="137"/>
      <c r="FY87" s="137"/>
      <c r="FZ87" s="137"/>
      <c r="GA87" s="126"/>
      <c r="GG87" s="137"/>
      <c r="GI87" s="147"/>
      <c r="GN87" s="141"/>
      <c r="GU87" s="126"/>
      <c r="HA87" s="137"/>
      <c r="HC87" s="147"/>
      <c r="HH87" s="141"/>
      <c r="HO87" s="126"/>
      <c r="HU87" s="137"/>
      <c r="HW87" s="147"/>
      <c r="IB87" s="141"/>
      <c r="II87" s="126"/>
      <c r="IO87" s="137"/>
      <c r="IQ87" s="147"/>
      <c r="IV87" s="141"/>
    </row>
    <row r="88" spans="1:256" s="134" customFormat="1" ht="13.5" customHeight="1">
      <c r="A88" s="161"/>
      <c r="B88" s="138"/>
      <c r="E88" s="140"/>
      <c r="F88" s="136"/>
      <c r="G88" s="137"/>
      <c r="H88" s="138"/>
      <c r="I88" s="136"/>
      <c r="J88" s="137"/>
      <c r="K88" s="140"/>
      <c r="L88" s="137"/>
      <c r="M88" s="137"/>
      <c r="P88" s="141"/>
      <c r="Q88" s="140"/>
      <c r="R88" s="137"/>
      <c r="S88" s="137"/>
      <c r="U88" s="137"/>
      <c r="V88" s="137"/>
      <c r="W88" s="126"/>
      <c r="Y88" s="140"/>
      <c r="Z88" s="136"/>
      <c r="AA88" s="136"/>
      <c r="AB88" s="138"/>
      <c r="AC88" s="136"/>
      <c r="AD88" s="136"/>
      <c r="AE88" s="140"/>
      <c r="AF88" s="137"/>
      <c r="AG88" s="137"/>
      <c r="AJ88" s="141"/>
      <c r="AK88" s="140"/>
      <c r="AM88" s="137"/>
      <c r="AO88" s="137"/>
      <c r="AP88" s="137"/>
      <c r="AQ88" s="126"/>
      <c r="AS88" s="140"/>
      <c r="AT88" s="136"/>
      <c r="AU88" s="136"/>
      <c r="AV88" s="138"/>
      <c r="AW88" s="136"/>
      <c r="AX88" s="136"/>
      <c r="AY88" s="140"/>
      <c r="AZ88" s="137"/>
      <c r="BA88" s="137"/>
      <c r="BD88" s="141"/>
      <c r="BE88" s="140"/>
      <c r="BF88" s="137"/>
      <c r="BG88" s="137"/>
      <c r="BI88" s="137"/>
      <c r="BJ88" s="137"/>
      <c r="BK88" s="126"/>
      <c r="BM88" s="140"/>
      <c r="BN88" s="136"/>
      <c r="BO88" s="136"/>
      <c r="BP88" s="138"/>
      <c r="BQ88" s="136"/>
      <c r="BR88" s="136"/>
      <c r="BS88" s="140"/>
      <c r="BT88" s="137"/>
      <c r="BU88" s="137"/>
      <c r="BX88" s="141"/>
      <c r="BY88" s="140"/>
      <c r="BZ88" s="137"/>
      <c r="CA88" s="137"/>
      <c r="CC88" s="137"/>
      <c r="CD88" s="137"/>
      <c r="CE88" s="140"/>
      <c r="CG88" s="140"/>
      <c r="CH88" s="136"/>
      <c r="CI88" s="136"/>
      <c r="CJ88" s="138"/>
      <c r="CK88" s="136"/>
      <c r="CL88" s="136"/>
      <c r="CM88" s="140"/>
      <c r="CN88" s="137"/>
      <c r="CO88" s="137"/>
      <c r="CR88" s="141"/>
      <c r="CS88" s="140"/>
      <c r="CT88" s="137"/>
      <c r="CU88" s="137"/>
      <c r="CW88" s="137"/>
      <c r="CX88" s="137"/>
      <c r="CY88" s="126"/>
      <c r="DA88" s="140"/>
      <c r="DB88" s="136"/>
      <c r="DC88" s="136"/>
      <c r="DD88" s="138"/>
      <c r="DE88" s="136"/>
      <c r="DF88" s="136"/>
      <c r="DG88" s="140"/>
      <c r="DH88" s="137"/>
      <c r="DI88" s="137"/>
      <c r="DL88" s="141"/>
      <c r="DM88" s="140"/>
      <c r="DN88" s="137"/>
      <c r="DO88" s="137"/>
      <c r="DQ88" s="137"/>
      <c r="DR88" s="137"/>
      <c r="DS88" s="126"/>
      <c r="DU88" s="140"/>
      <c r="DV88" s="136"/>
      <c r="DW88" s="136"/>
      <c r="DX88" s="138"/>
      <c r="DY88" s="136"/>
      <c r="DZ88" s="136"/>
      <c r="EA88" s="140"/>
      <c r="EC88" s="146"/>
      <c r="EF88" s="141"/>
      <c r="EG88" s="140"/>
      <c r="EH88" s="137"/>
      <c r="EI88" s="137"/>
      <c r="EK88" s="137"/>
      <c r="EL88" s="137"/>
      <c r="EM88" s="126"/>
      <c r="EO88" s="140"/>
      <c r="EP88" s="136"/>
      <c r="EQ88" s="136"/>
      <c r="ER88" s="138"/>
      <c r="ES88" s="136"/>
      <c r="ET88" s="136"/>
      <c r="EU88" s="140"/>
      <c r="EV88" s="137"/>
      <c r="EW88" s="137"/>
      <c r="EZ88" s="141"/>
      <c r="FA88" s="140"/>
      <c r="FB88" s="137"/>
      <c r="FC88" s="137"/>
      <c r="FE88" s="137"/>
      <c r="FF88" s="137"/>
      <c r="FG88" s="126"/>
      <c r="FI88" s="140"/>
      <c r="FJ88" s="136"/>
      <c r="FK88" s="136"/>
      <c r="FL88" s="138"/>
      <c r="FM88" s="136"/>
      <c r="FN88" s="136"/>
      <c r="FO88" s="140"/>
      <c r="FP88" s="137"/>
      <c r="FQ88" s="137"/>
      <c r="FT88" s="141"/>
      <c r="FU88" s="140"/>
      <c r="FV88" s="137"/>
      <c r="FW88" s="137"/>
      <c r="FY88" s="137"/>
      <c r="FZ88" s="137"/>
      <c r="GA88" s="126"/>
      <c r="GI88" s="147"/>
      <c r="GN88" s="141"/>
      <c r="GU88" s="126"/>
      <c r="HC88" s="147"/>
      <c r="HH88" s="141"/>
      <c r="HO88" s="126"/>
      <c r="HW88" s="147"/>
      <c r="IB88" s="141"/>
      <c r="II88" s="126"/>
      <c r="IQ88" s="147"/>
      <c r="IV88" s="141"/>
    </row>
    <row r="89" spans="1:256" s="134" customFormat="1" ht="13.5" customHeight="1">
      <c r="A89" s="161"/>
      <c r="B89" s="138"/>
      <c r="E89" s="140"/>
      <c r="F89" s="136"/>
      <c r="G89" s="137"/>
      <c r="H89" s="138"/>
      <c r="I89" s="136"/>
      <c r="J89" s="137"/>
      <c r="K89" s="140"/>
      <c r="L89" s="137"/>
      <c r="M89" s="137"/>
      <c r="P89" s="141"/>
      <c r="Q89" s="140"/>
      <c r="R89" s="137"/>
      <c r="S89" s="137"/>
      <c r="U89" s="137"/>
      <c r="V89" s="137"/>
      <c r="W89" s="126"/>
      <c r="Y89" s="140"/>
      <c r="Z89" s="136"/>
      <c r="AA89" s="136"/>
      <c r="AB89" s="138"/>
      <c r="AC89" s="136"/>
      <c r="AD89" s="136"/>
      <c r="AE89" s="140"/>
      <c r="AF89" s="137"/>
      <c r="AG89" s="137"/>
      <c r="AJ89" s="141"/>
      <c r="AK89" s="140"/>
      <c r="AM89" s="137"/>
      <c r="AO89" s="137"/>
      <c r="AP89" s="137"/>
      <c r="AQ89" s="126"/>
      <c r="AS89" s="140"/>
      <c r="AT89" s="136"/>
      <c r="AU89" s="136"/>
      <c r="AV89" s="138"/>
      <c r="AW89" s="136"/>
      <c r="AX89" s="136"/>
      <c r="AY89" s="140"/>
      <c r="AZ89" s="137"/>
      <c r="BA89" s="137"/>
      <c r="BD89" s="141"/>
      <c r="BE89" s="140"/>
      <c r="BF89" s="137"/>
      <c r="BG89" s="137"/>
      <c r="BI89" s="137"/>
      <c r="BJ89" s="137"/>
      <c r="BK89" s="126"/>
      <c r="BM89" s="140"/>
      <c r="BN89" s="136"/>
      <c r="BO89" s="136"/>
      <c r="BP89" s="138"/>
      <c r="BQ89" s="136"/>
      <c r="BR89" s="136"/>
      <c r="BS89" s="140"/>
      <c r="BT89" s="137"/>
      <c r="BU89" s="137"/>
      <c r="BX89" s="141"/>
      <c r="BY89" s="140"/>
      <c r="BZ89" s="137"/>
      <c r="CA89" s="137"/>
      <c r="CC89" s="137"/>
      <c r="CD89" s="137"/>
      <c r="CE89" s="140"/>
      <c r="CG89" s="140"/>
      <c r="CH89" s="136"/>
      <c r="CI89" s="136"/>
      <c r="CJ89" s="138"/>
      <c r="CK89" s="136"/>
      <c r="CL89" s="136"/>
      <c r="CM89" s="140"/>
      <c r="CN89" s="137"/>
      <c r="CO89" s="137"/>
      <c r="CR89" s="141"/>
      <c r="CS89" s="140"/>
      <c r="CT89" s="137"/>
      <c r="CU89" s="137"/>
      <c r="CW89" s="137"/>
      <c r="CX89" s="137"/>
      <c r="CY89" s="126"/>
      <c r="DA89" s="140"/>
      <c r="DB89" s="136"/>
      <c r="DC89" s="136"/>
      <c r="DD89" s="138"/>
      <c r="DE89" s="136"/>
      <c r="DF89" s="136"/>
      <c r="DG89" s="140"/>
      <c r="DH89" s="137"/>
      <c r="DI89" s="137"/>
      <c r="DL89" s="141"/>
      <c r="DM89" s="140"/>
      <c r="DN89" s="137"/>
      <c r="DO89" s="137"/>
      <c r="DQ89" s="137"/>
      <c r="DR89" s="137"/>
      <c r="DS89" s="126"/>
      <c r="DU89" s="140"/>
      <c r="DV89" s="136"/>
      <c r="DW89" s="136"/>
      <c r="DX89" s="138"/>
      <c r="DY89" s="136"/>
      <c r="DZ89" s="136"/>
      <c r="EA89" s="140"/>
      <c r="EC89" s="146"/>
      <c r="EF89" s="141"/>
      <c r="EG89" s="140"/>
      <c r="EH89" s="137"/>
      <c r="EI89" s="137"/>
      <c r="EK89" s="137"/>
      <c r="EL89" s="137"/>
      <c r="EM89" s="126"/>
      <c r="EO89" s="140"/>
      <c r="EP89" s="136"/>
      <c r="EQ89" s="136"/>
      <c r="ER89" s="138"/>
      <c r="ES89" s="136"/>
      <c r="ET89" s="136"/>
      <c r="EU89" s="140"/>
      <c r="EV89" s="137"/>
      <c r="EW89" s="137"/>
      <c r="EZ89" s="141"/>
      <c r="FA89" s="140"/>
      <c r="FB89" s="137"/>
      <c r="FC89" s="137"/>
      <c r="FE89" s="137"/>
      <c r="FF89" s="137"/>
      <c r="FG89" s="126"/>
      <c r="FI89" s="140"/>
      <c r="FJ89" s="136"/>
      <c r="FK89" s="136"/>
      <c r="FL89" s="138"/>
      <c r="FM89" s="136"/>
      <c r="FN89" s="136"/>
      <c r="FO89" s="140"/>
      <c r="FP89" s="137"/>
      <c r="FQ89" s="137"/>
      <c r="FT89" s="141"/>
      <c r="FU89" s="140"/>
      <c r="FV89" s="137"/>
      <c r="FW89" s="137"/>
      <c r="FY89" s="137"/>
      <c r="FZ89" s="137"/>
      <c r="GA89" s="126"/>
      <c r="GI89" s="147"/>
      <c r="GN89" s="141"/>
      <c r="GU89" s="126"/>
      <c r="HC89" s="147"/>
      <c r="HH89" s="141"/>
      <c r="HO89" s="126"/>
      <c r="HW89" s="147"/>
      <c r="IB89" s="141"/>
      <c r="II89" s="126"/>
      <c r="IQ89" s="147"/>
      <c r="IV89" s="141"/>
    </row>
    <row r="90" spans="1:256" s="134" customFormat="1" ht="13.5" customHeight="1">
      <c r="A90" s="161"/>
      <c r="B90" s="138"/>
      <c r="E90" s="140"/>
      <c r="F90" s="136"/>
      <c r="G90" s="137"/>
      <c r="H90" s="138"/>
      <c r="I90" s="136"/>
      <c r="J90" s="137"/>
      <c r="K90" s="140"/>
      <c r="L90" s="137"/>
      <c r="M90" s="137"/>
      <c r="P90" s="141"/>
      <c r="Q90" s="140"/>
      <c r="R90" s="137"/>
      <c r="S90" s="137"/>
      <c r="U90" s="137"/>
      <c r="V90" s="137"/>
      <c r="W90" s="126"/>
      <c r="Y90" s="140"/>
      <c r="Z90" s="136"/>
      <c r="AA90" s="136"/>
      <c r="AB90" s="138"/>
      <c r="AC90" s="136"/>
      <c r="AD90" s="136"/>
      <c r="AE90" s="140"/>
      <c r="AF90" s="137"/>
      <c r="AG90" s="137"/>
      <c r="AJ90" s="141"/>
      <c r="AK90" s="140"/>
      <c r="AM90" s="137"/>
      <c r="AO90" s="137"/>
      <c r="AP90" s="137"/>
      <c r="AQ90" s="126"/>
      <c r="AS90" s="140"/>
      <c r="AT90" s="136"/>
      <c r="AU90" s="136"/>
      <c r="AV90" s="138"/>
      <c r="AW90" s="136"/>
      <c r="AX90" s="136"/>
      <c r="AY90" s="140"/>
      <c r="AZ90" s="137"/>
      <c r="BA90" s="137"/>
      <c r="BD90" s="141"/>
      <c r="BE90" s="140"/>
      <c r="BF90" s="137"/>
      <c r="BG90" s="137"/>
      <c r="BI90" s="137"/>
      <c r="BJ90" s="137"/>
      <c r="BK90" s="126"/>
      <c r="BM90" s="140"/>
      <c r="BN90" s="136"/>
      <c r="BO90" s="136"/>
      <c r="BP90" s="138"/>
      <c r="BQ90" s="136"/>
      <c r="BR90" s="136"/>
      <c r="BS90" s="140"/>
      <c r="BT90" s="137"/>
      <c r="BU90" s="137"/>
      <c r="BX90" s="141"/>
      <c r="BY90" s="140"/>
      <c r="BZ90" s="137"/>
      <c r="CA90" s="137"/>
      <c r="CC90" s="137"/>
      <c r="CD90" s="137"/>
      <c r="CE90" s="140"/>
      <c r="CG90" s="140"/>
      <c r="CH90" s="136"/>
      <c r="CI90" s="136"/>
      <c r="CJ90" s="138"/>
      <c r="CK90" s="136"/>
      <c r="CL90" s="136"/>
      <c r="CM90" s="140"/>
      <c r="CN90" s="137"/>
      <c r="CO90" s="137"/>
      <c r="CR90" s="141"/>
      <c r="CS90" s="140"/>
      <c r="CT90" s="137"/>
      <c r="CU90" s="137"/>
      <c r="CW90" s="137"/>
      <c r="CX90" s="137"/>
      <c r="CY90" s="126"/>
      <c r="DA90" s="140"/>
      <c r="DB90" s="136"/>
      <c r="DC90" s="136"/>
      <c r="DD90" s="138"/>
      <c r="DE90" s="136"/>
      <c r="DF90" s="136"/>
      <c r="DG90" s="140"/>
      <c r="DH90" s="137"/>
      <c r="DI90" s="137"/>
      <c r="DL90" s="141"/>
      <c r="DM90" s="140"/>
      <c r="DN90" s="137"/>
      <c r="DO90" s="137"/>
      <c r="DQ90" s="137"/>
      <c r="DR90" s="137"/>
      <c r="DS90" s="126"/>
      <c r="DU90" s="140"/>
      <c r="DV90" s="136"/>
      <c r="DW90" s="136"/>
      <c r="DX90" s="138"/>
      <c r="DY90" s="136"/>
      <c r="DZ90" s="136"/>
      <c r="EA90" s="140"/>
      <c r="EC90" s="146"/>
      <c r="EF90" s="141"/>
      <c r="EG90" s="140"/>
      <c r="EH90" s="137"/>
      <c r="EI90" s="137"/>
      <c r="EK90" s="137"/>
      <c r="EL90" s="137"/>
      <c r="EM90" s="126"/>
      <c r="EO90" s="140"/>
      <c r="EP90" s="136"/>
      <c r="EQ90" s="136"/>
      <c r="ER90" s="138"/>
      <c r="ES90" s="136"/>
      <c r="ET90" s="136"/>
      <c r="EU90" s="140"/>
      <c r="EV90" s="137"/>
      <c r="EW90" s="137"/>
      <c r="EZ90" s="141"/>
      <c r="FA90" s="140"/>
      <c r="FB90" s="137"/>
      <c r="FC90" s="137"/>
      <c r="FE90" s="137"/>
      <c r="FF90" s="137"/>
      <c r="FG90" s="126"/>
      <c r="FI90" s="140"/>
      <c r="FJ90" s="136"/>
      <c r="FK90" s="136"/>
      <c r="FL90" s="138"/>
      <c r="FM90" s="136"/>
      <c r="FN90" s="136"/>
      <c r="FO90" s="140"/>
      <c r="FP90" s="137"/>
      <c r="FQ90" s="137"/>
      <c r="FT90" s="141"/>
      <c r="FU90" s="140"/>
      <c r="FV90" s="137"/>
      <c r="FW90" s="137"/>
      <c r="FY90" s="137"/>
      <c r="FZ90" s="137"/>
      <c r="GA90" s="126"/>
      <c r="GI90" s="147"/>
      <c r="GN90" s="141"/>
      <c r="GU90" s="126"/>
      <c r="HC90" s="147"/>
      <c r="HH90" s="141"/>
      <c r="HO90" s="126"/>
      <c r="HW90" s="147"/>
      <c r="IB90" s="141"/>
      <c r="II90" s="126"/>
      <c r="IQ90" s="147"/>
      <c r="IV90" s="141"/>
    </row>
    <row r="91" spans="1:256" s="134" customFormat="1" ht="13.5" customHeight="1">
      <c r="A91" s="161"/>
      <c r="B91" s="138"/>
      <c r="E91" s="140"/>
      <c r="F91" s="136"/>
      <c r="G91" s="137"/>
      <c r="H91" s="138"/>
      <c r="I91" s="136"/>
      <c r="J91" s="137"/>
      <c r="K91" s="140"/>
      <c r="L91" s="137"/>
      <c r="M91" s="137"/>
      <c r="P91" s="141"/>
      <c r="Q91" s="140"/>
      <c r="R91" s="137"/>
      <c r="S91" s="137"/>
      <c r="U91" s="137"/>
      <c r="V91" s="137"/>
      <c r="W91" s="126"/>
      <c r="Y91" s="140"/>
      <c r="Z91" s="136"/>
      <c r="AA91" s="136"/>
      <c r="AB91" s="138"/>
      <c r="AC91" s="136"/>
      <c r="AD91" s="136"/>
      <c r="AE91" s="140"/>
      <c r="AF91" s="137"/>
      <c r="AG91" s="137"/>
      <c r="AJ91" s="141"/>
      <c r="AK91" s="140"/>
      <c r="AM91" s="137"/>
      <c r="AO91" s="137"/>
      <c r="AP91" s="137"/>
      <c r="AQ91" s="126"/>
      <c r="AS91" s="140"/>
      <c r="AT91" s="136"/>
      <c r="AU91" s="136"/>
      <c r="AV91" s="138"/>
      <c r="AW91" s="136"/>
      <c r="AX91" s="136"/>
      <c r="AY91" s="140"/>
      <c r="AZ91" s="137"/>
      <c r="BA91" s="137"/>
      <c r="BD91" s="141"/>
      <c r="BE91" s="140"/>
      <c r="BF91" s="137"/>
      <c r="BG91" s="137"/>
      <c r="BI91" s="137"/>
      <c r="BJ91" s="137"/>
      <c r="BK91" s="126"/>
      <c r="BM91" s="140"/>
      <c r="BN91" s="136"/>
      <c r="BO91" s="136"/>
      <c r="BP91" s="138"/>
      <c r="BQ91" s="136"/>
      <c r="BR91" s="136"/>
      <c r="BS91" s="140"/>
      <c r="BT91" s="137"/>
      <c r="BU91" s="137"/>
      <c r="BX91" s="141"/>
      <c r="BY91" s="140"/>
      <c r="BZ91" s="137"/>
      <c r="CA91" s="137"/>
      <c r="CC91" s="137"/>
      <c r="CD91" s="137"/>
      <c r="CE91" s="140"/>
      <c r="CG91" s="140"/>
      <c r="CH91" s="136"/>
      <c r="CI91" s="136"/>
      <c r="CJ91" s="138"/>
      <c r="CK91" s="136"/>
      <c r="CL91" s="136"/>
      <c r="CM91" s="140"/>
      <c r="CN91" s="137"/>
      <c r="CO91" s="137"/>
      <c r="CR91" s="141"/>
      <c r="CS91" s="140"/>
      <c r="CT91" s="137"/>
      <c r="CU91" s="137"/>
      <c r="CW91" s="137"/>
      <c r="CX91" s="137"/>
      <c r="CY91" s="126"/>
      <c r="DA91" s="140"/>
      <c r="DB91" s="136"/>
      <c r="DC91" s="136"/>
      <c r="DD91" s="138"/>
      <c r="DE91" s="136"/>
      <c r="DF91" s="136"/>
      <c r="DG91" s="140"/>
      <c r="DH91" s="137"/>
      <c r="DI91" s="137"/>
      <c r="DL91" s="141"/>
      <c r="DM91" s="140"/>
      <c r="DN91" s="137"/>
      <c r="DO91" s="137"/>
      <c r="DQ91" s="137"/>
      <c r="DR91" s="137"/>
      <c r="DS91" s="126"/>
      <c r="DU91" s="140"/>
      <c r="DV91" s="136"/>
      <c r="DW91" s="136"/>
      <c r="DX91" s="138"/>
      <c r="DY91" s="136"/>
      <c r="DZ91" s="136"/>
      <c r="EA91" s="140"/>
      <c r="EC91" s="146"/>
      <c r="EF91" s="141"/>
      <c r="EG91" s="140"/>
      <c r="EH91" s="137"/>
      <c r="EI91" s="137"/>
      <c r="EK91" s="137"/>
      <c r="EL91" s="137"/>
      <c r="EM91" s="126"/>
      <c r="EO91" s="140"/>
      <c r="EP91" s="136"/>
      <c r="EQ91" s="136"/>
      <c r="ER91" s="138"/>
      <c r="ES91" s="136"/>
      <c r="ET91" s="136"/>
      <c r="EU91" s="140"/>
      <c r="EV91" s="137"/>
      <c r="EW91" s="137"/>
      <c r="EZ91" s="141"/>
      <c r="FA91" s="140"/>
      <c r="FB91" s="137"/>
      <c r="FC91" s="137"/>
      <c r="FE91" s="137"/>
      <c r="FF91" s="137"/>
      <c r="FG91" s="126"/>
      <c r="FI91" s="140"/>
      <c r="FJ91" s="136"/>
      <c r="FK91" s="136"/>
      <c r="FL91" s="138"/>
      <c r="FM91" s="136"/>
      <c r="FN91" s="136"/>
      <c r="FO91" s="140"/>
      <c r="FP91" s="137"/>
      <c r="FQ91" s="137"/>
      <c r="FT91" s="141"/>
      <c r="FU91" s="140"/>
      <c r="FV91" s="137"/>
      <c r="FW91" s="137"/>
      <c r="FY91" s="137"/>
      <c r="FZ91" s="137"/>
      <c r="GA91" s="126"/>
      <c r="GI91" s="147"/>
      <c r="GN91" s="141"/>
      <c r="GU91" s="126"/>
      <c r="HC91" s="147"/>
      <c r="HH91" s="141"/>
      <c r="HO91" s="126"/>
      <c r="HW91" s="147"/>
      <c r="IB91" s="141"/>
      <c r="II91" s="126"/>
      <c r="IQ91" s="147"/>
      <c r="IV91" s="141"/>
    </row>
    <row r="92" spans="1:256" s="134" customFormat="1" ht="13.5" customHeight="1">
      <c r="A92" s="161"/>
      <c r="B92" s="138"/>
      <c r="E92" s="140"/>
      <c r="F92" s="136"/>
      <c r="G92" s="137"/>
      <c r="H92" s="138"/>
      <c r="I92" s="136"/>
      <c r="J92" s="137"/>
      <c r="K92" s="140"/>
      <c r="L92" s="137"/>
      <c r="M92" s="137"/>
      <c r="P92" s="141"/>
      <c r="Q92" s="140"/>
      <c r="R92" s="137"/>
      <c r="S92" s="137"/>
      <c r="U92" s="137"/>
      <c r="V92" s="137"/>
      <c r="W92" s="126"/>
      <c r="Y92" s="140"/>
      <c r="Z92" s="136"/>
      <c r="AA92" s="136"/>
      <c r="AB92" s="138"/>
      <c r="AC92" s="136"/>
      <c r="AD92" s="136"/>
      <c r="AE92" s="140"/>
      <c r="AF92" s="137"/>
      <c r="AG92" s="137"/>
      <c r="AJ92" s="141"/>
      <c r="AK92" s="140"/>
      <c r="AM92" s="137"/>
      <c r="AO92" s="137"/>
      <c r="AP92" s="137"/>
      <c r="AQ92" s="126"/>
      <c r="AS92" s="140"/>
      <c r="AT92" s="136"/>
      <c r="AU92" s="136"/>
      <c r="AV92" s="138"/>
      <c r="AW92" s="136"/>
      <c r="AX92" s="136"/>
      <c r="AY92" s="140"/>
      <c r="AZ92" s="137"/>
      <c r="BA92" s="137"/>
      <c r="BD92" s="141"/>
      <c r="BE92" s="140"/>
      <c r="BF92" s="137"/>
      <c r="BG92" s="137"/>
      <c r="BI92" s="137"/>
      <c r="BJ92" s="137"/>
      <c r="BK92" s="126"/>
      <c r="BM92" s="140"/>
      <c r="BN92" s="136"/>
      <c r="BO92" s="136"/>
      <c r="BP92" s="138"/>
      <c r="BQ92" s="136"/>
      <c r="BR92" s="136"/>
      <c r="BS92" s="140"/>
      <c r="BT92" s="137"/>
      <c r="BU92" s="137"/>
      <c r="BX92" s="141"/>
      <c r="BY92" s="140"/>
      <c r="BZ92" s="137"/>
      <c r="CA92" s="137"/>
      <c r="CC92" s="137"/>
      <c r="CD92" s="137"/>
      <c r="CE92" s="140"/>
      <c r="CG92" s="140"/>
      <c r="CH92" s="136"/>
      <c r="CI92" s="136"/>
      <c r="CJ92" s="138"/>
      <c r="CK92" s="136"/>
      <c r="CL92" s="136"/>
      <c r="CM92" s="140"/>
      <c r="CN92" s="137"/>
      <c r="CO92" s="137"/>
      <c r="CR92" s="141"/>
      <c r="CS92" s="140"/>
      <c r="CT92" s="137"/>
      <c r="CU92" s="137"/>
      <c r="CW92" s="137"/>
      <c r="CX92" s="137"/>
      <c r="CY92" s="126"/>
      <c r="DA92" s="140"/>
      <c r="DB92" s="136"/>
      <c r="DC92" s="136"/>
      <c r="DD92" s="138"/>
      <c r="DE92" s="136"/>
      <c r="DF92" s="136"/>
      <c r="DG92" s="140"/>
      <c r="DH92" s="137"/>
      <c r="DI92" s="137"/>
      <c r="DL92" s="141"/>
      <c r="DM92" s="140"/>
      <c r="DN92" s="137"/>
      <c r="DO92" s="137"/>
      <c r="DQ92" s="137"/>
      <c r="DR92" s="137"/>
      <c r="DS92" s="126"/>
      <c r="DU92" s="140"/>
      <c r="DV92" s="136"/>
      <c r="DW92" s="136"/>
      <c r="DX92" s="138"/>
      <c r="DY92" s="136"/>
      <c r="DZ92" s="136"/>
      <c r="EA92" s="140"/>
      <c r="EC92" s="146"/>
      <c r="EF92" s="141"/>
      <c r="EG92" s="140"/>
      <c r="EH92" s="137"/>
      <c r="EI92" s="137"/>
      <c r="EK92" s="137"/>
      <c r="EL92" s="137"/>
      <c r="EM92" s="126"/>
      <c r="EO92" s="140"/>
      <c r="EP92" s="136"/>
      <c r="EQ92" s="136"/>
      <c r="ER92" s="138"/>
      <c r="ES92" s="136"/>
      <c r="ET92" s="136"/>
      <c r="EU92" s="140"/>
      <c r="EV92" s="137"/>
      <c r="EW92" s="137"/>
      <c r="EZ92" s="141"/>
      <c r="FA92" s="140"/>
      <c r="FB92" s="137"/>
      <c r="FC92" s="137"/>
      <c r="FE92" s="137"/>
      <c r="FF92" s="137"/>
      <c r="FG92" s="126"/>
      <c r="FI92" s="140"/>
      <c r="FJ92" s="136"/>
      <c r="FK92" s="136"/>
      <c r="FL92" s="138"/>
      <c r="FM92" s="136"/>
      <c r="FN92" s="136"/>
      <c r="FO92" s="140"/>
      <c r="FP92" s="137"/>
      <c r="FQ92" s="137"/>
      <c r="FT92" s="141"/>
      <c r="FU92" s="140"/>
      <c r="FV92" s="137"/>
      <c r="FW92" s="137"/>
      <c r="FY92" s="137"/>
      <c r="FZ92" s="137"/>
      <c r="GA92" s="126"/>
      <c r="GI92" s="147"/>
      <c r="GN92" s="141"/>
      <c r="GU92" s="126"/>
      <c r="HC92" s="147"/>
      <c r="HH92" s="141"/>
      <c r="HO92" s="126"/>
      <c r="HW92" s="147"/>
      <c r="IB92" s="141"/>
      <c r="II92" s="126"/>
      <c r="IQ92" s="147"/>
      <c r="IV92" s="141"/>
    </row>
    <row r="93" spans="1:256" s="134" customFormat="1" ht="13.5" customHeight="1">
      <c r="A93" s="161"/>
      <c r="B93" s="138"/>
      <c r="E93" s="140"/>
      <c r="F93" s="136"/>
      <c r="G93" s="137"/>
      <c r="H93" s="138"/>
      <c r="I93" s="136"/>
      <c r="J93" s="137"/>
      <c r="K93" s="140"/>
      <c r="L93" s="137"/>
      <c r="M93" s="137"/>
      <c r="P93" s="141"/>
      <c r="Q93" s="140"/>
      <c r="R93" s="137"/>
      <c r="S93" s="137"/>
      <c r="U93" s="137"/>
      <c r="V93" s="137"/>
      <c r="W93" s="126"/>
      <c r="Y93" s="140"/>
      <c r="Z93" s="136"/>
      <c r="AA93" s="136"/>
      <c r="AB93" s="138"/>
      <c r="AC93" s="136"/>
      <c r="AD93" s="136"/>
      <c r="AE93" s="140"/>
      <c r="AF93" s="137"/>
      <c r="AG93" s="137"/>
      <c r="AJ93" s="141"/>
      <c r="AK93" s="140"/>
      <c r="AM93" s="137"/>
      <c r="AO93" s="137"/>
      <c r="AP93" s="137"/>
      <c r="AQ93" s="126"/>
      <c r="AS93" s="140"/>
      <c r="AT93" s="136"/>
      <c r="AU93" s="136"/>
      <c r="AV93" s="138"/>
      <c r="AW93" s="136"/>
      <c r="AX93" s="136"/>
      <c r="AY93" s="140"/>
      <c r="AZ93" s="137"/>
      <c r="BA93" s="137"/>
      <c r="BD93" s="141"/>
      <c r="BE93" s="140"/>
      <c r="BF93" s="137"/>
      <c r="BG93" s="137"/>
      <c r="BI93" s="137"/>
      <c r="BJ93" s="137"/>
      <c r="BK93" s="126"/>
      <c r="BM93" s="140"/>
      <c r="BN93" s="136"/>
      <c r="BO93" s="136"/>
      <c r="BP93" s="138"/>
      <c r="BQ93" s="136"/>
      <c r="BR93" s="136"/>
      <c r="BS93" s="140"/>
      <c r="BT93" s="137"/>
      <c r="BU93" s="137"/>
      <c r="BX93" s="141"/>
      <c r="BY93" s="140"/>
      <c r="BZ93" s="137"/>
      <c r="CA93" s="137"/>
      <c r="CC93" s="137"/>
      <c r="CD93" s="137"/>
      <c r="CE93" s="140"/>
      <c r="CG93" s="140"/>
      <c r="CH93" s="136"/>
      <c r="CI93" s="136"/>
      <c r="CJ93" s="138"/>
      <c r="CK93" s="136"/>
      <c r="CL93" s="136"/>
      <c r="CM93" s="140"/>
      <c r="CN93" s="137"/>
      <c r="CO93" s="137"/>
      <c r="CR93" s="141"/>
      <c r="CS93" s="140"/>
      <c r="CT93" s="137"/>
      <c r="CU93" s="137"/>
      <c r="CW93" s="137"/>
      <c r="CX93" s="137"/>
      <c r="CY93" s="126"/>
      <c r="DA93" s="140"/>
      <c r="DB93" s="136"/>
      <c r="DC93" s="136"/>
      <c r="DD93" s="138"/>
      <c r="DE93" s="136"/>
      <c r="DF93" s="136"/>
      <c r="DG93" s="140"/>
      <c r="DH93" s="137"/>
      <c r="DI93" s="137"/>
      <c r="DL93" s="141"/>
      <c r="DM93" s="140"/>
      <c r="DN93" s="137"/>
      <c r="DO93" s="137"/>
      <c r="DQ93" s="137"/>
      <c r="DR93" s="137"/>
      <c r="DS93" s="126"/>
      <c r="DU93" s="140"/>
      <c r="DV93" s="136"/>
      <c r="DW93" s="136"/>
      <c r="DX93" s="138"/>
      <c r="DY93" s="136"/>
      <c r="DZ93" s="136"/>
      <c r="EA93" s="140"/>
      <c r="EC93" s="146"/>
      <c r="EF93" s="141"/>
      <c r="EG93" s="140"/>
      <c r="EH93" s="137"/>
      <c r="EI93" s="137"/>
      <c r="EK93" s="137"/>
      <c r="EL93" s="137"/>
      <c r="EM93" s="126"/>
      <c r="EO93" s="140"/>
      <c r="EP93" s="136"/>
      <c r="EQ93" s="136"/>
      <c r="ER93" s="138"/>
      <c r="ES93" s="136"/>
      <c r="ET93" s="136"/>
      <c r="EU93" s="140"/>
      <c r="EV93" s="137"/>
      <c r="EW93" s="137"/>
      <c r="EZ93" s="141"/>
      <c r="FA93" s="140"/>
      <c r="FB93" s="137"/>
      <c r="FC93" s="137"/>
      <c r="FE93" s="137"/>
      <c r="FF93" s="137"/>
      <c r="FG93" s="126"/>
      <c r="FI93" s="140"/>
      <c r="FJ93" s="136"/>
      <c r="FK93" s="136"/>
      <c r="FL93" s="138"/>
      <c r="FM93" s="136"/>
      <c r="FN93" s="136"/>
      <c r="FO93" s="140"/>
      <c r="FP93" s="137"/>
      <c r="FQ93" s="137"/>
      <c r="FT93" s="141"/>
      <c r="FU93" s="140"/>
      <c r="FV93" s="137"/>
      <c r="FW93" s="137"/>
      <c r="FY93" s="137"/>
      <c r="FZ93" s="137"/>
      <c r="GA93" s="126"/>
      <c r="GI93" s="147"/>
      <c r="GN93" s="141"/>
      <c r="GU93" s="126"/>
      <c r="HC93" s="147"/>
      <c r="HH93" s="141"/>
      <c r="HO93" s="126"/>
      <c r="HW93" s="147"/>
      <c r="IB93" s="141"/>
      <c r="II93" s="126"/>
      <c r="IQ93" s="147"/>
      <c r="IV93" s="141"/>
    </row>
    <row r="94" spans="1:256" s="134" customFormat="1" ht="13.5" customHeight="1">
      <c r="A94" s="161"/>
      <c r="B94" s="138"/>
      <c r="E94" s="140"/>
      <c r="F94" s="136"/>
      <c r="G94" s="137"/>
      <c r="H94" s="138"/>
      <c r="I94" s="136"/>
      <c r="J94" s="137"/>
      <c r="K94" s="140"/>
      <c r="L94" s="137"/>
      <c r="M94" s="137"/>
      <c r="P94" s="141"/>
      <c r="Q94" s="140"/>
      <c r="R94" s="137"/>
      <c r="S94" s="137"/>
      <c r="U94" s="137"/>
      <c r="V94" s="137"/>
      <c r="W94" s="126"/>
      <c r="Y94" s="140"/>
      <c r="Z94" s="136"/>
      <c r="AA94" s="136"/>
      <c r="AB94" s="138"/>
      <c r="AC94" s="136"/>
      <c r="AD94" s="136"/>
      <c r="AE94" s="140"/>
      <c r="AF94" s="137"/>
      <c r="AG94" s="137"/>
      <c r="AJ94" s="141"/>
      <c r="AK94" s="140"/>
      <c r="AM94" s="137"/>
      <c r="AO94" s="137"/>
      <c r="AP94" s="137"/>
      <c r="AQ94" s="126"/>
      <c r="AS94" s="140"/>
      <c r="AT94" s="136"/>
      <c r="AU94" s="136"/>
      <c r="AV94" s="138"/>
      <c r="AW94" s="136"/>
      <c r="AX94" s="136"/>
      <c r="AY94" s="140"/>
      <c r="AZ94" s="137"/>
      <c r="BA94" s="137"/>
      <c r="BD94" s="141"/>
      <c r="BE94" s="140"/>
      <c r="BF94" s="137"/>
      <c r="BG94" s="137"/>
      <c r="BI94" s="137"/>
      <c r="BJ94" s="137"/>
      <c r="BK94" s="126"/>
      <c r="BM94" s="140"/>
      <c r="BN94" s="136"/>
      <c r="BO94" s="136"/>
      <c r="BP94" s="138"/>
      <c r="BQ94" s="136"/>
      <c r="BR94" s="136"/>
      <c r="BS94" s="140"/>
      <c r="BT94" s="137"/>
      <c r="BU94" s="137"/>
      <c r="BX94" s="141"/>
      <c r="BY94" s="140"/>
      <c r="BZ94" s="137"/>
      <c r="CA94" s="137"/>
      <c r="CC94" s="137"/>
      <c r="CD94" s="137"/>
      <c r="CE94" s="140"/>
      <c r="CG94" s="140"/>
      <c r="CH94" s="136"/>
      <c r="CI94" s="136"/>
      <c r="CJ94" s="138"/>
      <c r="CK94" s="136"/>
      <c r="CL94" s="136"/>
      <c r="CM94" s="140"/>
      <c r="CN94" s="137"/>
      <c r="CO94" s="137"/>
      <c r="CR94" s="141"/>
      <c r="CS94" s="140"/>
      <c r="CT94" s="137"/>
      <c r="CU94" s="137"/>
      <c r="CW94" s="137"/>
      <c r="CX94" s="137"/>
      <c r="CY94" s="126"/>
      <c r="DA94" s="140"/>
      <c r="DB94" s="136"/>
      <c r="DC94" s="136"/>
      <c r="DD94" s="138"/>
      <c r="DE94" s="136"/>
      <c r="DF94" s="136"/>
      <c r="DG94" s="140"/>
      <c r="DH94" s="137"/>
      <c r="DI94" s="137"/>
      <c r="DL94" s="141"/>
      <c r="DM94" s="140"/>
      <c r="DN94" s="137"/>
      <c r="DO94" s="137"/>
      <c r="DQ94" s="137"/>
      <c r="DR94" s="137"/>
      <c r="DS94" s="126"/>
      <c r="DU94" s="140"/>
      <c r="DV94" s="136"/>
      <c r="DW94" s="136"/>
      <c r="DX94" s="138"/>
      <c r="DY94" s="136"/>
      <c r="DZ94" s="136"/>
      <c r="EA94" s="140"/>
      <c r="EC94" s="146"/>
      <c r="EF94" s="141"/>
      <c r="EG94" s="140"/>
      <c r="EH94" s="137"/>
      <c r="EI94" s="137"/>
      <c r="EK94" s="137"/>
      <c r="EL94" s="137"/>
      <c r="EM94" s="126"/>
      <c r="EO94" s="140"/>
      <c r="EP94" s="136"/>
      <c r="EQ94" s="136"/>
      <c r="ER94" s="138"/>
      <c r="ES94" s="136"/>
      <c r="ET94" s="136"/>
      <c r="EU94" s="140"/>
      <c r="EV94" s="137"/>
      <c r="EW94" s="137"/>
      <c r="EZ94" s="141"/>
      <c r="FA94" s="140"/>
      <c r="FB94" s="137"/>
      <c r="FC94" s="137"/>
      <c r="FE94" s="137"/>
      <c r="FF94" s="137"/>
      <c r="FG94" s="126"/>
      <c r="FI94" s="140"/>
      <c r="FJ94" s="136"/>
      <c r="FK94" s="136"/>
      <c r="FL94" s="138"/>
      <c r="FM94" s="136"/>
      <c r="FN94" s="136"/>
      <c r="FO94" s="140"/>
      <c r="FP94" s="137"/>
      <c r="FQ94" s="137"/>
      <c r="FT94" s="141"/>
      <c r="FU94" s="140"/>
      <c r="FV94" s="137"/>
      <c r="FW94" s="137"/>
      <c r="FY94" s="137"/>
      <c r="FZ94" s="137"/>
      <c r="GA94" s="126"/>
      <c r="GI94" s="147"/>
      <c r="GN94" s="141"/>
      <c r="GU94" s="126"/>
      <c r="HC94" s="147"/>
      <c r="HH94" s="141"/>
      <c r="HO94" s="126"/>
      <c r="HW94" s="147"/>
      <c r="IB94" s="141"/>
      <c r="II94" s="126"/>
      <c r="IQ94" s="147"/>
      <c r="IV94" s="141"/>
    </row>
    <row r="95" spans="1:256" s="134" customFormat="1" ht="13.5" customHeight="1">
      <c r="A95" s="161"/>
      <c r="B95" s="138"/>
      <c r="E95" s="140"/>
      <c r="F95" s="136"/>
      <c r="G95" s="137"/>
      <c r="H95" s="138"/>
      <c r="I95" s="136"/>
      <c r="J95" s="137"/>
      <c r="K95" s="140"/>
      <c r="L95" s="137"/>
      <c r="M95" s="137"/>
      <c r="P95" s="141"/>
      <c r="Q95" s="140"/>
      <c r="R95" s="137"/>
      <c r="S95" s="137"/>
      <c r="U95" s="137"/>
      <c r="V95" s="137"/>
      <c r="W95" s="126"/>
      <c r="Y95" s="140"/>
      <c r="Z95" s="136"/>
      <c r="AA95" s="136"/>
      <c r="AB95" s="138"/>
      <c r="AC95" s="136"/>
      <c r="AD95" s="136"/>
      <c r="AE95" s="140"/>
      <c r="AF95" s="137"/>
      <c r="AG95" s="137"/>
      <c r="AJ95" s="141"/>
      <c r="AK95" s="140"/>
      <c r="AM95" s="137"/>
      <c r="AO95" s="137"/>
      <c r="AP95" s="137"/>
      <c r="AQ95" s="126"/>
      <c r="AS95" s="140"/>
      <c r="AT95" s="136"/>
      <c r="AU95" s="136"/>
      <c r="AV95" s="138"/>
      <c r="AW95" s="136"/>
      <c r="AX95" s="136"/>
      <c r="AY95" s="140"/>
      <c r="AZ95" s="137"/>
      <c r="BA95" s="137"/>
      <c r="BD95" s="141"/>
      <c r="BE95" s="140"/>
      <c r="BF95" s="137"/>
      <c r="BG95" s="137"/>
      <c r="BI95" s="137"/>
      <c r="BJ95" s="137"/>
      <c r="BK95" s="126"/>
      <c r="BM95" s="140"/>
      <c r="BN95" s="136"/>
      <c r="BO95" s="136"/>
      <c r="BP95" s="138"/>
      <c r="BQ95" s="136"/>
      <c r="BR95" s="136"/>
      <c r="BS95" s="140"/>
      <c r="BT95" s="137"/>
      <c r="BU95" s="137"/>
      <c r="BX95" s="141"/>
      <c r="BY95" s="140"/>
      <c r="BZ95" s="137"/>
      <c r="CA95" s="137"/>
      <c r="CC95" s="137"/>
      <c r="CD95" s="137"/>
      <c r="CE95" s="140"/>
      <c r="CG95" s="140"/>
      <c r="CH95" s="136"/>
      <c r="CI95" s="136"/>
      <c r="CJ95" s="138"/>
      <c r="CK95" s="136"/>
      <c r="CL95" s="136"/>
      <c r="CM95" s="140"/>
      <c r="CN95" s="137"/>
      <c r="CO95" s="137"/>
      <c r="CR95" s="141"/>
      <c r="CS95" s="140"/>
      <c r="CT95" s="137"/>
      <c r="CU95" s="137"/>
      <c r="CW95" s="137"/>
      <c r="CX95" s="137"/>
      <c r="CY95" s="126"/>
      <c r="DA95" s="140"/>
      <c r="DB95" s="136"/>
      <c r="DC95" s="136"/>
      <c r="DD95" s="138"/>
      <c r="DE95" s="136"/>
      <c r="DF95" s="136"/>
      <c r="DG95" s="140"/>
      <c r="DH95" s="137"/>
      <c r="DI95" s="137"/>
      <c r="DL95" s="141"/>
      <c r="DM95" s="140"/>
      <c r="DN95" s="137"/>
      <c r="DO95" s="137"/>
      <c r="DQ95" s="137"/>
      <c r="DR95" s="137"/>
      <c r="DS95" s="126"/>
      <c r="DU95" s="140"/>
      <c r="DV95" s="136"/>
      <c r="DW95" s="136"/>
      <c r="DX95" s="138"/>
      <c r="DY95" s="136"/>
      <c r="DZ95" s="136"/>
      <c r="EA95" s="140"/>
      <c r="EC95" s="146"/>
      <c r="EF95" s="141"/>
      <c r="EG95" s="140"/>
      <c r="EH95" s="137"/>
      <c r="EI95" s="137"/>
      <c r="EK95" s="137"/>
      <c r="EL95" s="137"/>
      <c r="EM95" s="126"/>
      <c r="EO95" s="140"/>
      <c r="EP95" s="136"/>
      <c r="EQ95" s="136"/>
      <c r="ER95" s="138"/>
      <c r="ES95" s="136"/>
      <c r="ET95" s="136"/>
      <c r="EU95" s="140"/>
      <c r="EV95" s="137"/>
      <c r="EW95" s="137"/>
      <c r="EZ95" s="141"/>
      <c r="FA95" s="140"/>
      <c r="FB95" s="137"/>
      <c r="FC95" s="137"/>
      <c r="FE95" s="137"/>
      <c r="FF95" s="137"/>
      <c r="FG95" s="126"/>
      <c r="FI95" s="140"/>
      <c r="FJ95" s="136"/>
      <c r="FK95" s="136"/>
      <c r="FL95" s="138"/>
      <c r="FM95" s="136"/>
      <c r="FN95" s="136"/>
      <c r="FO95" s="140"/>
      <c r="FP95" s="137"/>
      <c r="FQ95" s="137"/>
      <c r="FT95" s="141"/>
      <c r="FU95" s="140"/>
      <c r="FV95" s="137"/>
      <c r="FW95" s="137"/>
      <c r="FY95" s="137"/>
      <c r="FZ95" s="137"/>
      <c r="GA95" s="126"/>
      <c r="GI95" s="147"/>
      <c r="GN95" s="141"/>
      <c r="GU95" s="126"/>
      <c r="HC95" s="147"/>
      <c r="HH95" s="141"/>
      <c r="HO95" s="126"/>
      <c r="HW95" s="147"/>
      <c r="IB95" s="141"/>
      <c r="II95" s="126"/>
      <c r="IQ95" s="147"/>
      <c r="IV95" s="141"/>
    </row>
    <row r="96" spans="1:256" s="134" customFormat="1" ht="13.5" customHeight="1">
      <c r="A96" s="161"/>
      <c r="B96" s="138"/>
      <c r="E96" s="140"/>
      <c r="F96" s="136"/>
      <c r="G96" s="137"/>
      <c r="H96" s="138"/>
      <c r="I96" s="136"/>
      <c r="J96" s="137"/>
      <c r="K96" s="140"/>
      <c r="L96" s="137"/>
      <c r="M96" s="137"/>
      <c r="P96" s="141"/>
      <c r="Q96" s="140"/>
      <c r="R96" s="137"/>
      <c r="S96" s="137"/>
      <c r="U96" s="137"/>
      <c r="V96" s="137"/>
      <c r="W96" s="126"/>
      <c r="Y96" s="140"/>
      <c r="Z96" s="136"/>
      <c r="AA96" s="136"/>
      <c r="AB96" s="138"/>
      <c r="AC96" s="136"/>
      <c r="AD96" s="136"/>
      <c r="AE96" s="140"/>
      <c r="AF96" s="137"/>
      <c r="AG96" s="137"/>
      <c r="AJ96" s="141"/>
      <c r="AK96" s="140"/>
      <c r="AM96" s="137"/>
      <c r="AO96" s="137"/>
      <c r="AP96" s="137"/>
      <c r="AQ96" s="126"/>
      <c r="AS96" s="140"/>
      <c r="AT96" s="136"/>
      <c r="AU96" s="136"/>
      <c r="AV96" s="138"/>
      <c r="AW96" s="136"/>
      <c r="AX96" s="136"/>
      <c r="AY96" s="140"/>
      <c r="AZ96" s="137"/>
      <c r="BA96" s="137"/>
      <c r="BD96" s="141"/>
      <c r="BE96" s="140"/>
      <c r="BF96" s="137"/>
      <c r="BG96" s="137"/>
      <c r="BI96" s="137"/>
      <c r="BJ96" s="137"/>
      <c r="BK96" s="126"/>
      <c r="BM96" s="140"/>
      <c r="BN96" s="136"/>
      <c r="BO96" s="136"/>
      <c r="BP96" s="138"/>
      <c r="BQ96" s="136"/>
      <c r="BR96" s="136"/>
      <c r="BS96" s="140"/>
      <c r="BT96" s="137"/>
      <c r="BU96" s="137"/>
      <c r="BX96" s="141"/>
      <c r="BY96" s="140"/>
      <c r="BZ96" s="137"/>
      <c r="CA96" s="137"/>
      <c r="CC96" s="137"/>
      <c r="CD96" s="137"/>
      <c r="CE96" s="140"/>
      <c r="CG96" s="140"/>
      <c r="CH96" s="136"/>
      <c r="CI96" s="136"/>
      <c r="CJ96" s="138"/>
      <c r="CK96" s="136"/>
      <c r="CL96" s="136"/>
      <c r="CM96" s="140"/>
      <c r="CN96" s="137"/>
      <c r="CO96" s="137"/>
      <c r="CR96" s="141"/>
      <c r="CS96" s="140"/>
      <c r="CT96" s="137"/>
      <c r="CU96" s="137"/>
      <c r="CW96" s="137"/>
      <c r="CX96" s="137"/>
      <c r="CY96" s="126"/>
      <c r="DA96" s="140"/>
      <c r="DB96" s="136"/>
      <c r="DC96" s="136"/>
      <c r="DD96" s="138"/>
      <c r="DE96" s="136"/>
      <c r="DF96" s="136"/>
      <c r="DG96" s="140"/>
      <c r="DH96" s="137"/>
      <c r="DI96" s="137"/>
      <c r="DL96" s="141"/>
      <c r="DM96" s="140"/>
      <c r="DN96" s="137"/>
      <c r="DO96" s="137"/>
      <c r="DQ96" s="137"/>
      <c r="DR96" s="137"/>
      <c r="DS96" s="126"/>
      <c r="DU96" s="140"/>
      <c r="DV96" s="136"/>
      <c r="DW96" s="136"/>
      <c r="DX96" s="138"/>
      <c r="DY96" s="136"/>
      <c r="DZ96" s="136"/>
      <c r="EA96" s="140"/>
      <c r="EC96" s="146"/>
      <c r="EF96" s="141"/>
      <c r="EG96" s="140"/>
      <c r="EH96" s="137"/>
      <c r="EI96" s="137"/>
      <c r="EK96" s="137"/>
      <c r="EL96" s="137"/>
      <c r="EM96" s="126"/>
      <c r="EO96" s="140"/>
      <c r="EP96" s="136"/>
      <c r="EQ96" s="136"/>
      <c r="ER96" s="138"/>
      <c r="ES96" s="136"/>
      <c r="ET96" s="136"/>
      <c r="EU96" s="140"/>
      <c r="EV96" s="137"/>
      <c r="EW96" s="137"/>
      <c r="EZ96" s="141"/>
      <c r="FA96" s="140"/>
      <c r="FB96" s="137"/>
      <c r="FC96" s="137"/>
      <c r="FE96" s="137"/>
      <c r="FF96" s="137"/>
      <c r="FG96" s="126"/>
      <c r="FI96" s="140"/>
      <c r="FJ96" s="136"/>
      <c r="FK96" s="136"/>
      <c r="FL96" s="138"/>
      <c r="FM96" s="136"/>
      <c r="FN96" s="136"/>
      <c r="FO96" s="140"/>
      <c r="FP96" s="137"/>
      <c r="FQ96" s="137"/>
      <c r="FT96" s="141"/>
      <c r="FU96" s="140"/>
      <c r="FV96" s="137"/>
      <c r="FW96" s="137"/>
      <c r="FY96" s="137"/>
      <c r="FZ96" s="137"/>
      <c r="GA96" s="126"/>
      <c r="GI96" s="147"/>
      <c r="GN96" s="141"/>
      <c r="GU96" s="126"/>
      <c r="HC96" s="147"/>
      <c r="HH96" s="141"/>
      <c r="HO96" s="126"/>
      <c r="HW96" s="147"/>
      <c r="IB96" s="141"/>
      <c r="II96" s="126"/>
      <c r="IQ96" s="147"/>
      <c r="IV96" s="141"/>
    </row>
    <row r="97" spans="1:256" s="134" customFormat="1" ht="13.5" customHeight="1">
      <c r="A97" s="161"/>
      <c r="B97" s="138"/>
      <c r="E97" s="140"/>
      <c r="F97" s="136"/>
      <c r="G97" s="137"/>
      <c r="H97" s="138"/>
      <c r="I97" s="136"/>
      <c r="J97" s="137"/>
      <c r="K97" s="140"/>
      <c r="L97" s="137"/>
      <c r="M97" s="137"/>
      <c r="P97" s="141"/>
      <c r="Q97" s="140"/>
      <c r="R97" s="137"/>
      <c r="S97" s="137"/>
      <c r="U97" s="137"/>
      <c r="V97" s="137"/>
      <c r="W97" s="126"/>
      <c r="Y97" s="140"/>
      <c r="Z97" s="136"/>
      <c r="AA97" s="136"/>
      <c r="AB97" s="138"/>
      <c r="AC97" s="136"/>
      <c r="AD97" s="136"/>
      <c r="AE97" s="140"/>
      <c r="AF97" s="137"/>
      <c r="AG97" s="137"/>
      <c r="AJ97" s="141"/>
      <c r="AK97" s="140"/>
      <c r="AM97" s="137"/>
      <c r="AO97" s="137"/>
      <c r="AP97" s="137"/>
      <c r="AQ97" s="126"/>
      <c r="AS97" s="140"/>
      <c r="AT97" s="136"/>
      <c r="AU97" s="136"/>
      <c r="AV97" s="138"/>
      <c r="AW97" s="136"/>
      <c r="AX97" s="136"/>
      <c r="AY97" s="140"/>
      <c r="AZ97" s="137"/>
      <c r="BA97" s="137"/>
      <c r="BD97" s="141"/>
      <c r="BE97" s="140"/>
      <c r="BF97" s="137"/>
      <c r="BG97" s="137"/>
      <c r="BI97" s="137"/>
      <c r="BJ97" s="137"/>
      <c r="BK97" s="126"/>
      <c r="BM97" s="140"/>
      <c r="BN97" s="136"/>
      <c r="BO97" s="136"/>
      <c r="BP97" s="138"/>
      <c r="BQ97" s="136"/>
      <c r="BR97" s="136"/>
      <c r="BS97" s="140"/>
      <c r="BT97" s="137"/>
      <c r="BU97" s="137"/>
      <c r="BX97" s="141"/>
      <c r="BY97" s="140"/>
      <c r="BZ97" s="137"/>
      <c r="CA97" s="137"/>
      <c r="CC97" s="137"/>
      <c r="CD97" s="137"/>
      <c r="CE97" s="140"/>
      <c r="CG97" s="140"/>
      <c r="CH97" s="136"/>
      <c r="CI97" s="136"/>
      <c r="CJ97" s="138"/>
      <c r="CK97" s="136"/>
      <c r="CL97" s="136"/>
      <c r="CM97" s="140"/>
      <c r="CN97" s="137"/>
      <c r="CO97" s="137"/>
      <c r="CR97" s="141"/>
      <c r="CS97" s="140"/>
      <c r="CT97" s="137"/>
      <c r="CU97" s="137"/>
      <c r="CW97" s="137"/>
      <c r="CX97" s="137"/>
      <c r="CY97" s="126"/>
      <c r="DA97" s="140"/>
      <c r="DB97" s="136"/>
      <c r="DC97" s="136"/>
      <c r="DD97" s="138"/>
      <c r="DE97" s="136"/>
      <c r="DF97" s="136"/>
      <c r="DG97" s="140"/>
      <c r="DH97" s="137"/>
      <c r="DI97" s="137"/>
      <c r="DL97" s="141"/>
      <c r="DM97" s="140"/>
      <c r="DN97" s="137"/>
      <c r="DO97" s="137"/>
      <c r="DQ97" s="137"/>
      <c r="DR97" s="137"/>
      <c r="DS97" s="126"/>
      <c r="DU97" s="140"/>
      <c r="DV97" s="136"/>
      <c r="DW97" s="136"/>
      <c r="DX97" s="138"/>
      <c r="DY97" s="136"/>
      <c r="DZ97" s="136"/>
      <c r="EA97" s="140"/>
      <c r="EC97" s="146"/>
      <c r="EF97" s="141"/>
      <c r="EG97" s="140"/>
      <c r="EH97" s="137"/>
      <c r="EI97" s="137"/>
      <c r="EK97" s="137"/>
      <c r="EL97" s="137"/>
      <c r="EM97" s="126"/>
      <c r="EO97" s="140"/>
      <c r="EP97" s="136"/>
      <c r="EQ97" s="136"/>
      <c r="ER97" s="138"/>
      <c r="ES97" s="136"/>
      <c r="ET97" s="136"/>
      <c r="EU97" s="140"/>
      <c r="EV97" s="137"/>
      <c r="EW97" s="137"/>
      <c r="EZ97" s="141"/>
      <c r="FA97" s="140"/>
      <c r="FB97" s="137"/>
      <c r="FC97" s="137"/>
      <c r="FE97" s="137"/>
      <c r="FF97" s="137"/>
      <c r="FG97" s="126"/>
      <c r="FI97" s="140"/>
      <c r="FJ97" s="136"/>
      <c r="FK97" s="136"/>
      <c r="FL97" s="138"/>
      <c r="FM97" s="136"/>
      <c r="FN97" s="136"/>
      <c r="FO97" s="140"/>
      <c r="FP97" s="137"/>
      <c r="FQ97" s="137"/>
      <c r="FT97" s="141"/>
      <c r="FU97" s="140"/>
      <c r="FV97" s="137"/>
      <c r="FW97" s="137"/>
      <c r="FY97" s="137"/>
      <c r="FZ97" s="137"/>
      <c r="GA97" s="126"/>
      <c r="GI97" s="147"/>
      <c r="GN97" s="141"/>
      <c r="GU97" s="126"/>
      <c r="HC97" s="147"/>
      <c r="HH97" s="141"/>
      <c r="HO97" s="126"/>
      <c r="HW97" s="147"/>
      <c r="IB97" s="141"/>
      <c r="II97" s="126"/>
      <c r="IQ97" s="147"/>
      <c r="IV97" s="141"/>
    </row>
    <row r="98" spans="1:256" s="134" customFormat="1" ht="13.5" customHeight="1">
      <c r="A98" s="161"/>
      <c r="B98" s="138"/>
      <c r="E98" s="140"/>
      <c r="F98" s="136"/>
      <c r="G98" s="137"/>
      <c r="H98" s="138"/>
      <c r="I98" s="136"/>
      <c r="J98" s="137"/>
      <c r="K98" s="140"/>
      <c r="L98" s="137"/>
      <c r="M98" s="137"/>
      <c r="P98" s="141"/>
      <c r="Q98" s="140"/>
      <c r="R98" s="137"/>
      <c r="S98" s="137"/>
      <c r="U98" s="137"/>
      <c r="V98" s="137"/>
      <c r="W98" s="126"/>
      <c r="Y98" s="140"/>
      <c r="Z98" s="136"/>
      <c r="AA98" s="136"/>
      <c r="AB98" s="138"/>
      <c r="AC98" s="136"/>
      <c r="AD98" s="136"/>
      <c r="AE98" s="140"/>
      <c r="AF98" s="137"/>
      <c r="AG98" s="137"/>
      <c r="AJ98" s="141"/>
      <c r="AK98" s="140"/>
      <c r="AM98" s="137"/>
      <c r="AO98" s="137"/>
      <c r="AP98" s="137"/>
      <c r="AQ98" s="126"/>
      <c r="AS98" s="140"/>
      <c r="AT98" s="136"/>
      <c r="AU98" s="136"/>
      <c r="AV98" s="138"/>
      <c r="AW98" s="136"/>
      <c r="AX98" s="136"/>
      <c r="AY98" s="140"/>
      <c r="AZ98" s="137"/>
      <c r="BA98" s="137"/>
      <c r="BD98" s="141"/>
      <c r="BE98" s="140"/>
      <c r="BF98" s="137"/>
      <c r="BG98" s="137"/>
      <c r="BI98" s="137"/>
      <c r="BJ98" s="137"/>
      <c r="BK98" s="126"/>
      <c r="BM98" s="140"/>
      <c r="BN98" s="136"/>
      <c r="BO98" s="136"/>
      <c r="BP98" s="138"/>
      <c r="BQ98" s="136"/>
      <c r="BR98" s="136"/>
      <c r="BS98" s="140"/>
      <c r="BT98" s="137"/>
      <c r="BU98" s="137"/>
      <c r="BX98" s="141"/>
      <c r="BY98" s="140"/>
      <c r="BZ98" s="137"/>
      <c r="CA98" s="137"/>
      <c r="CC98" s="137"/>
      <c r="CD98" s="137"/>
      <c r="CE98" s="140"/>
      <c r="CG98" s="140"/>
      <c r="CH98" s="136"/>
      <c r="CI98" s="136"/>
      <c r="CJ98" s="138"/>
      <c r="CK98" s="136"/>
      <c r="CL98" s="136"/>
      <c r="CM98" s="140"/>
      <c r="CN98" s="137"/>
      <c r="CO98" s="137"/>
      <c r="CR98" s="141"/>
      <c r="CS98" s="140"/>
      <c r="CT98" s="137"/>
      <c r="CU98" s="137"/>
      <c r="CW98" s="137"/>
      <c r="CX98" s="137"/>
      <c r="CY98" s="126"/>
      <c r="DA98" s="140"/>
      <c r="DB98" s="136"/>
      <c r="DC98" s="136"/>
      <c r="DD98" s="138"/>
      <c r="DE98" s="136"/>
      <c r="DF98" s="136"/>
      <c r="DG98" s="140"/>
      <c r="DH98" s="137"/>
      <c r="DI98" s="137"/>
      <c r="DL98" s="141"/>
      <c r="DM98" s="140"/>
      <c r="DN98" s="137"/>
      <c r="DO98" s="137"/>
      <c r="DQ98" s="137"/>
      <c r="DR98" s="137"/>
      <c r="DS98" s="126"/>
      <c r="DU98" s="140"/>
      <c r="DV98" s="136"/>
      <c r="DW98" s="136"/>
      <c r="DX98" s="138"/>
      <c r="DY98" s="136"/>
      <c r="DZ98" s="136"/>
      <c r="EA98" s="140"/>
      <c r="EC98" s="146"/>
      <c r="EF98" s="141"/>
      <c r="EG98" s="140"/>
      <c r="EH98" s="137"/>
      <c r="EI98" s="137"/>
      <c r="EK98" s="137"/>
      <c r="EL98" s="137"/>
      <c r="EM98" s="126"/>
      <c r="EO98" s="140"/>
      <c r="EP98" s="136"/>
      <c r="EQ98" s="136"/>
      <c r="ER98" s="138"/>
      <c r="ES98" s="136"/>
      <c r="ET98" s="136"/>
      <c r="EU98" s="140"/>
      <c r="EV98" s="137"/>
      <c r="EW98" s="137"/>
      <c r="EZ98" s="141"/>
      <c r="FA98" s="140"/>
      <c r="FB98" s="137"/>
      <c r="FC98" s="137"/>
      <c r="FE98" s="137"/>
      <c r="FF98" s="137"/>
      <c r="FG98" s="126"/>
      <c r="FI98" s="140"/>
      <c r="FJ98" s="136"/>
      <c r="FK98" s="136"/>
      <c r="FL98" s="138"/>
      <c r="FM98" s="136"/>
      <c r="FN98" s="136"/>
      <c r="FO98" s="140"/>
      <c r="FP98" s="137"/>
      <c r="FQ98" s="137"/>
      <c r="FT98" s="141"/>
      <c r="FU98" s="140"/>
      <c r="FV98" s="137"/>
      <c r="FW98" s="137"/>
      <c r="FY98" s="137"/>
      <c r="FZ98" s="137"/>
      <c r="GA98" s="126"/>
      <c r="GI98" s="147"/>
      <c r="GN98" s="141"/>
      <c r="GU98" s="126"/>
      <c r="HC98" s="147"/>
      <c r="HH98" s="141"/>
      <c r="HO98" s="126"/>
      <c r="HW98" s="147"/>
      <c r="IB98" s="141"/>
      <c r="II98" s="126"/>
      <c r="IQ98" s="147"/>
      <c r="IV98" s="141"/>
    </row>
    <row r="99" spans="1:256" s="134" customFormat="1" ht="13.5" customHeight="1">
      <c r="A99" s="161"/>
      <c r="B99" s="138"/>
      <c r="E99" s="140"/>
      <c r="F99" s="136"/>
      <c r="G99" s="137"/>
      <c r="H99" s="138"/>
      <c r="I99" s="136"/>
      <c r="J99" s="137"/>
      <c r="K99" s="140"/>
      <c r="L99" s="137"/>
      <c r="M99" s="137"/>
      <c r="P99" s="141"/>
      <c r="Q99" s="140"/>
      <c r="R99" s="137"/>
      <c r="S99" s="137"/>
      <c r="U99" s="137"/>
      <c r="V99" s="137"/>
      <c r="W99" s="126"/>
      <c r="Y99" s="140"/>
      <c r="Z99" s="136"/>
      <c r="AA99" s="136"/>
      <c r="AB99" s="138"/>
      <c r="AC99" s="136"/>
      <c r="AD99" s="136"/>
      <c r="AE99" s="140"/>
      <c r="AF99" s="137"/>
      <c r="AG99" s="137"/>
      <c r="AJ99" s="141"/>
      <c r="AK99" s="140"/>
      <c r="AM99" s="137"/>
      <c r="AO99" s="137"/>
      <c r="AP99" s="137"/>
      <c r="AQ99" s="126"/>
      <c r="AS99" s="140"/>
      <c r="AT99" s="136"/>
      <c r="AU99" s="136"/>
      <c r="AV99" s="138"/>
      <c r="AW99" s="136"/>
      <c r="AX99" s="136"/>
      <c r="AY99" s="140"/>
      <c r="AZ99" s="137"/>
      <c r="BA99" s="137"/>
      <c r="BD99" s="141"/>
      <c r="BE99" s="140"/>
      <c r="BF99" s="137"/>
      <c r="BG99" s="137"/>
      <c r="BI99" s="137"/>
      <c r="BJ99" s="137"/>
      <c r="BK99" s="126"/>
      <c r="BM99" s="140"/>
      <c r="BN99" s="136"/>
      <c r="BO99" s="136"/>
      <c r="BP99" s="138"/>
      <c r="BQ99" s="136"/>
      <c r="BR99" s="136"/>
      <c r="BS99" s="140"/>
      <c r="BT99" s="137"/>
      <c r="BU99" s="137"/>
      <c r="BX99" s="141"/>
      <c r="BY99" s="140"/>
      <c r="BZ99" s="137"/>
      <c r="CA99" s="137"/>
      <c r="CC99" s="137"/>
      <c r="CD99" s="137"/>
      <c r="CE99" s="140"/>
      <c r="CG99" s="140"/>
      <c r="CH99" s="136"/>
      <c r="CI99" s="136"/>
      <c r="CJ99" s="138"/>
      <c r="CK99" s="136"/>
      <c r="CL99" s="136"/>
      <c r="CM99" s="140"/>
      <c r="CN99" s="137"/>
      <c r="CO99" s="137"/>
      <c r="CR99" s="141"/>
      <c r="CS99" s="140"/>
      <c r="CT99" s="137"/>
      <c r="CU99" s="137"/>
      <c r="CW99" s="137"/>
      <c r="CX99" s="137"/>
      <c r="CY99" s="126"/>
      <c r="DA99" s="140"/>
      <c r="DB99" s="136"/>
      <c r="DC99" s="136"/>
      <c r="DD99" s="138"/>
      <c r="DE99" s="136"/>
      <c r="DF99" s="136"/>
      <c r="DG99" s="140"/>
      <c r="DH99" s="137"/>
      <c r="DI99" s="137"/>
      <c r="DL99" s="141"/>
      <c r="DM99" s="140"/>
      <c r="DN99" s="137"/>
      <c r="DO99" s="137"/>
      <c r="DQ99" s="137"/>
      <c r="DR99" s="137"/>
      <c r="DS99" s="126"/>
      <c r="DU99" s="140"/>
      <c r="DV99" s="136"/>
      <c r="DW99" s="136"/>
      <c r="DX99" s="138"/>
      <c r="DY99" s="136"/>
      <c r="DZ99" s="136"/>
      <c r="EA99" s="140"/>
      <c r="EC99" s="146"/>
      <c r="EF99" s="141"/>
      <c r="EG99" s="140"/>
      <c r="EH99" s="137"/>
      <c r="EI99" s="137"/>
      <c r="EK99" s="137"/>
      <c r="EL99" s="137"/>
      <c r="EM99" s="126"/>
      <c r="EO99" s="140"/>
      <c r="EP99" s="136"/>
      <c r="EQ99" s="136"/>
      <c r="ER99" s="138"/>
      <c r="ES99" s="136"/>
      <c r="ET99" s="136"/>
      <c r="EU99" s="140"/>
      <c r="EV99" s="137"/>
      <c r="EW99" s="137"/>
      <c r="EZ99" s="141"/>
      <c r="FA99" s="140"/>
      <c r="FB99" s="137"/>
      <c r="FC99" s="137"/>
      <c r="FE99" s="137"/>
      <c r="FF99" s="137"/>
      <c r="FG99" s="126"/>
      <c r="FI99" s="140"/>
      <c r="FJ99" s="136"/>
      <c r="FK99" s="136"/>
      <c r="FL99" s="138"/>
      <c r="FM99" s="136"/>
      <c r="FN99" s="136"/>
      <c r="FO99" s="140"/>
      <c r="FP99" s="137"/>
      <c r="FQ99" s="137"/>
      <c r="FT99" s="141"/>
      <c r="FU99" s="140"/>
      <c r="FV99" s="137"/>
      <c r="FW99" s="137"/>
      <c r="FY99" s="137"/>
      <c r="FZ99" s="137"/>
      <c r="GA99" s="126"/>
      <c r="GI99" s="147"/>
      <c r="GN99" s="141"/>
      <c r="GU99" s="126"/>
      <c r="HC99" s="147"/>
      <c r="HH99" s="141"/>
      <c r="HO99" s="126"/>
      <c r="HW99" s="147"/>
      <c r="IB99" s="141"/>
      <c r="II99" s="126"/>
      <c r="IQ99" s="147"/>
      <c r="IV99" s="141"/>
    </row>
    <row r="100" spans="1:256" s="134" customFormat="1" ht="13.5" customHeight="1">
      <c r="A100" s="161"/>
      <c r="B100" s="138"/>
      <c r="E100" s="140"/>
      <c r="F100" s="136"/>
      <c r="G100" s="137"/>
      <c r="H100" s="138"/>
      <c r="I100" s="136"/>
      <c r="J100" s="137"/>
      <c r="K100" s="140"/>
      <c r="L100" s="137"/>
      <c r="M100" s="137"/>
      <c r="P100" s="141"/>
      <c r="Q100" s="140"/>
      <c r="R100" s="137"/>
      <c r="S100" s="137"/>
      <c r="U100" s="137"/>
      <c r="V100" s="137"/>
      <c r="W100" s="126"/>
      <c r="Y100" s="140"/>
      <c r="Z100" s="136"/>
      <c r="AA100" s="136"/>
      <c r="AB100" s="138"/>
      <c r="AC100" s="136"/>
      <c r="AD100" s="136"/>
      <c r="AE100" s="140"/>
      <c r="AF100" s="137"/>
      <c r="AG100" s="137"/>
      <c r="AJ100" s="141"/>
      <c r="AK100" s="140"/>
      <c r="AM100" s="137"/>
      <c r="AO100" s="137"/>
      <c r="AP100" s="137"/>
      <c r="AQ100" s="126"/>
      <c r="AS100" s="140"/>
      <c r="AT100" s="136"/>
      <c r="AU100" s="136"/>
      <c r="AV100" s="138"/>
      <c r="AW100" s="136"/>
      <c r="AX100" s="136"/>
      <c r="AY100" s="140"/>
      <c r="AZ100" s="137"/>
      <c r="BA100" s="137"/>
      <c r="BD100" s="141"/>
      <c r="BE100" s="140"/>
      <c r="BF100" s="137"/>
      <c r="BG100" s="137"/>
      <c r="BI100" s="137"/>
      <c r="BJ100" s="137"/>
      <c r="BK100" s="126"/>
      <c r="BM100" s="140"/>
      <c r="BN100" s="136"/>
      <c r="BO100" s="136"/>
      <c r="BP100" s="138"/>
      <c r="BQ100" s="136"/>
      <c r="BR100" s="136"/>
      <c r="BS100" s="140"/>
      <c r="BT100" s="137"/>
      <c r="BU100" s="137"/>
      <c r="BX100" s="141"/>
      <c r="BY100" s="140"/>
      <c r="BZ100" s="137"/>
      <c r="CA100" s="137"/>
      <c r="CC100" s="137"/>
      <c r="CD100" s="137"/>
      <c r="CE100" s="140"/>
      <c r="CG100" s="140"/>
      <c r="CH100" s="136"/>
      <c r="CI100" s="136"/>
      <c r="CJ100" s="138"/>
      <c r="CK100" s="136"/>
      <c r="CL100" s="136"/>
      <c r="CM100" s="140"/>
      <c r="CN100" s="137"/>
      <c r="CO100" s="137"/>
      <c r="CR100" s="141"/>
      <c r="CS100" s="140"/>
      <c r="CT100" s="137"/>
      <c r="CU100" s="137"/>
      <c r="CW100" s="137"/>
      <c r="CX100" s="137"/>
      <c r="CY100" s="126"/>
      <c r="DA100" s="140"/>
      <c r="DB100" s="136"/>
      <c r="DC100" s="136"/>
      <c r="DD100" s="138"/>
      <c r="DE100" s="136"/>
      <c r="DF100" s="136"/>
      <c r="DG100" s="140"/>
      <c r="DH100" s="137"/>
      <c r="DI100" s="137"/>
      <c r="DL100" s="141"/>
      <c r="DM100" s="140"/>
      <c r="DN100" s="137"/>
      <c r="DO100" s="137"/>
      <c r="DQ100" s="137"/>
      <c r="DR100" s="137"/>
      <c r="DS100" s="126"/>
      <c r="DU100" s="140"/>
      <c r="DV100" s="136"/>
      <c r="DW100" s="136"/>
      <c r="DX100" s="138"/>
      <c r="DY100" s="136"/>
      <c r="DZ100" s="136"/>
      <c r="EA100" s="140"/>
      <c r="EC100" s="146"/>
      <c r="EF100" s="141"/>
      <c r="EG100" s="140"/>
      <c r="EH100" s="137"/>
      <c r="EI100" s="137"/>
      <c r="EK100" s="137"/>
      <c r="EL100" s="137"/>
      <c r="EM100" s="126"/>
      <c r="EO100" s="140"/>
      <c r="EP100" s="136"/>
      <c r="EQ100" s="136"/>
      <c r="ER100" s="138"/>
      <c r="ES100" s="136"/>
      <c r="ET100" s="136"/>
      <c r="EU100" s="140"/>
      <c r="EV100" s="137"/>
      <c r="EW100" s="137"/>
      <c r="EZ100" s="141"/>
      <c r="FA100" s="140"/>
      <c r="FB100" s="137"/>
      <c r="FC100" s="137"/>
      <c r="FE100" s="137"/>
      <c r="FF100" s="137"/>
      <c r="FG100" s="126"/>
      <c r="FI100" s="140"/>
      <c r="FJ100" s="136"/>
      <c r="FK100" s="136"/>
      <c r="FL100" s="138"/>
      <c r="FM100" s="136"/>
      <c r="FN100" s="136"/>
      <c r="FO100" s="140"/>
      <c r="FP100" s="137"/>
      <c r="FQ100" s="137"/>
      <c r="FT100" s="141"/>
      <c r="FU100" s="140"/>
      <c r="FV100" s="137"/>
      <c r="FW100" s="137"/>
      <c r="FY100" s="137"/>
      <c r="FZ100" s="137"/>
      <c r="GA100" s="126"/>
      <c r="GI100" s="147"/>
      <c r="GN100" s="141"/>
      <c r="GU100" s="126"/>
      <c r="HC100" s="147"/>
      <c r="HH100" s="141"/>
      <c r="HO100" s="126"/>
      <c r="HW100" s="147"/>
      <c r="IB100" s="141"/>
      <c r="II100" s="126"/>
      <c r="IQ100" s="147"/>
      <c r="IV100" s="141"/>
    </row>
    <row r="101" spans="1:256" s="134" customFormat="1" ht="13.5" customHeight="1">
      <c r="A101" s="161"/>
      <c r="B101" s="138"/>
      <c r="E101" s="140"/>
      <c r="F101" s="136"/>
      <c r="G101" s="137"/>
      <c r="H101" s="138"/>
      <c r="I101" s="136"/>
      <c r="J101" s="137"/>
      <c r="K101" s="140"/>
      <c r="L101" s="137"/>
      <c r="M101" s="137"/>
      <c r="P101" s="141"/>
      <c r="Q101" s="140"/>
      <c r="R101" s="137"/>
      <c r="S101" s="137"/>
      <c r="U101" s="137"/>
      <c r="V101" s="137"/>
      <c r="W101" s="126"/>
      <c r="Y101" s="140"/>
      <c r="Z101" s="136"/>
      <c r="AA101" s="136"/>
      <c r="AB101" s="138"/>
      <c r="AC101" s="136"/>
      <c r="AD101" s="136"/>
      <c r="AE101" s="140"/>
      <c r="AF101" s="137"/>
      <c r="AG101" s="137"/>
      <c r="AJ101" s="141"/>
      <c r="AK101" s="140"/>
      <c r="AM101" s="137"/>
      <c r="AO101" s="137"/>
      <c r="AP101" s="137"/>
      <c r="AQ101" s="126"/>
      <c r="AS101" s="140"/>
      <c r="AT101" s="136"/>
      <c r="AU101" s="136"/>
      <c r="AV101" s="138"/>
      <c r="AW101" s="136"/>
      <c r="AX101" s="136"/>
      <c r="AY101" s="140"/>
      <c r="AZ101" s="137"/>
      <c r="BA101" s="137"/>
      <c r="BD101" s="141"/>
      <c r="BE101" s="140"/>
      <c r="BF101" s="137"/>
      <c r="BG101" s="137"/>
      <c r="BI101" s="137"/>
      <c r="BJ101" s="137"/>
      <c r="BK101" s="126"/>
      <c r="BM101" s="140"/>
      <c r="BN101" s="136"/>
      <c r="BO101" s="136"/>
      <c r="BP101" s="138"/>
      <c r="BQ101" s="136"/>
      <c r="BR101" s="136"/>
      <c r="BS101" s="140"/>
      <c r="BT101" s="137"/>
      <c r="BU101" s="137"/>
      <c r="BX101" s="141"/>
      <c r="BY101" s="140"/>
      <c r="BZ101" s="137"/>
      <c r="CA101" s="137"/>
      <c r="CC101" s="137"/>
      <c r="CD101" s="137"/>
      <c r="CE101" s="140"/>
      <c r="CG101" s="140"/>
      <c r="CH101" s="136"/>
      <c r="CI101" s="136"/>
      <c r="CJ101" s="138"/>
      <c r="CK101" s="136"/>
      <c r="CL101" s="136"/>
      <c r="CM101" s="140"/>
      <c r="CN101" s="137"/>
      <c r="CO101" s="137"/>
      <c r="CR101" s="141"/>
      <c r="CS101" s="140"/>
      <c r="CT101" s="137"/>
      <c r="CU101" s="137"/>
      <c r="CW101" s="137"/>
      <c r="CX101" s="137"/>
      <c r="CY101" s="126"/>
      <c r="DA101" s="140"/>
      <c r="DB101" s="136"/>
      <c r="DC101" s="136"/>
      <c r="DD101" s="138"/>
      <c r="DE101" s="136"/>
      <c r="DF101" s="136"/>
      <c r="DG101" s="140"/>
      <c r="DH101" s="137"/>
      <c r="DI101" s="137"/>
      <c r="DL101" s="141"/>
      <c r="DM101" s="140"/>
      <c r="DN101" s="137"/>
      <c r="DO101" s="137"/>
      <c r="DQ101" s="137"/>
      <c r="DR101" s="137"/>
      <c r="DS101" s="126"/>
      <c r="DU101" s="140"/>
      <c r="DV101" s="136"/>
      <c r="DW101" s="136"/>
      <c r="DX101" s="138"/>
      <c r="DY101" s="136"/>
      <c r="DZ101" s="136"/>
      <c r="EA101" s="140"/>
      <c r="EC101" s="146"/>
      <c r="EF101" s="141"/>
      <c r="EG101" s="140"/>
      <c r="EH101" s="137"/>
      <c r="EI101" s="137"/>
      <c r="EK101" s="137"/>
      <c r="EL101" s="137"/>
      <c r="EM101" s="126"/>
      <c r="EO101" s="140"/>
      <c r="EP101" s="136"/>
      <c r="EQ101" s="136"/>
      <c r="ER101" s="138"/>
      <c r="ES101" s="136"/>
      <c r="ET101" s="136"/>
      <c r="EU101" s="140"/>
      <c r="EV101" s="137"/>
      <c r="EW101" s="137"/>
      <c r="EZ101" s="141"/>
      <c r="FA101" s="140"/>
      <c r="FB101" s="137"/>
      <c r="FC101" s="137"/>
      <c r="FE101" s="137"/>
      <c r="FF101" s="137"/>
      <c r="FG101" s="126"/>
      <c r="FI101" s="140"/>
      <c r="FJ101" s="136"/>
      <c r="FK101" s="136"/>
      <c r="FL101" s="138"/>
      <c r="FM101" s="136"/>
      <c r="FN101" s="136"/>
      <c r="FO101" s="140"/>
      <c r="FP101" s="137"/>
      <c r="FQ101" s="137"/>
      <c r="FT101" s="141"/>
      <c r="FU101" s="140"/>
      <c r="FV101" s="137"/>
      <c r="FW101" s="137"/>
      <c r="FY101" s="137"/>
      <c r="FZ101" s="137"/>
      <c r="GA101" s="126"/>
      <c r="GI101" s="147"/>
      <c r="GN101" s="141"/>
      <c r="GU101" s="126"/>
      <c r="HC101" s="147"/>
      <c r="HH101" s="141"/>
      <c r="HO101" s="126"/>
      <c r="HW101" s="147"/>
      <c r="IB101" s="141"/>
      <c r="II101" s="126"/>
      <c r="IQ101" s="147"/>
      <c r="IV101" s="141"/>
    </row>
    <row r="102" spans="1:256" s="134" customFormat="1" ht="13.5" customHeight="1">
      <c r="A102" s="161"/>
      <c r="B102" s="138"/>
      <c r="E102" s="140"/>
      <c r="F102" s="136"/>
      <c r="G102" s="137"/>
      <c r="H102" s="138"/>
      <c r="I102" s="136"/>
      <c r="J102" s="137"/>
      <c r="K102" s="140"/>
      <c r="L102" s="137"/>
      <c r="M102" s="137"/>
      <c r="P102" s="141"/>
      <c r="Q102" s="140"/>
      <c r="R102" s="137"/>
      <c r="S102" s="137"/>
      <c r="U102" s="137"/>
      <c r="V102" s="137"/>
      <c r="W102" s="126"/>
      <c r="Y102" s="140"/>
      <c r="Z102" s="136"/>
      <c r="AA102" s="136"/>
      <c r="AB102" s="138"/>
      <c r="AC102" s="136"/>
      <c r="AD102" s="136"/>
      <c r="AE102" s="140"/>
      <c r="AF102" s="137"/>
      <c r="AG102" s="137"/>
      <c r="AJ102" s="141"/>
      <c r="AK102" s="140"/>
      <c r="AM102" s="137"/>
      <c r="AO102" s="137"/>
      <c r="AP102" s="137"/>
      <c r="AQ102" s="126"/>
      <c r="AS102" s="140"/>
      <c r="AT102" s="136"/>
      <c r="AU102" s="136"/>
      <c r="AV102" s="138"/>
      <c r="AW102" s="136"/>
      <c r="AX102" s="136"/>
      <c r="AY102" s="140"/>
      <c r="AZ102" s="137"/>
      <c r="BA102" s="137"/>
      <c r="BD102" s="141"/>
      <c r="BE102" s="140"/>
      <c r="BF102" s="137"/>
      <c r="BG102" s="137"/>
      <c r="BI102" s="137"/>
      <c r="BJ102" s="137"/>
      <c r="BK102" s="126"/>
      <c r="BM102" s="140"/>
      <c r="BN102" s="136"/>
      <c r="BO102" s="136"/>
      <c r="BP102" s="138"/>
      <c r="BQ102" s="136"/>
      <c r="BR102" s="136"/>
      <c r="BS102" s="140"/>
      <c r="BT102" s="137"/>
      <c r="BU102" s="137"/>
      <c r="BX102" s="141"/>
      <c r="BY102" s="140"/>
      <c r="BZ102" s="137"/>
      <c r="CA102" s="137"/>
      <c r="CC102" s="137"/>
      <c r="CD102" s="137"/>
      <c r="CE102" s="140"/>
      <c r="CG102" s="140"/>
      <c r="CH102" s="136"/>
      <c r="CI102" s="136"/>
      <c r="CJ102" s="138"/>
      <c r="CK102" s="136"/>
      <c r="CL102" s="136"/>
      <c r="CM102" s="140"/>
      <c r="CN102" s="137"/>
      <c r="CO102" s="137"/>
      <c r="CR102" s="141"/>
      <c r="CS102" s="140"/>
      <c r="CT102" s="137"/>
      <c r="CU102" s="137"/>
      <c r="CW102" s="137"/>
      <c r="CX102" s="137"/>
      <c r="CY102" s="126"/>
      <c r="DA102" s="140"/>
      <c r="DB102" s="136"/>
      <c r="DC102" s="136"/>
      <c r="DD102" s="138"/>
      <c r="DE102" s="136"/>
      <c r="DF102" s="136"/>
      <c r="DG102" s="140"/>
      <c r="DH102" s="137"/>
      <c r="DI102" s="137"/>
      <c r="DL102" s="141"/>
      <c r="DM102" s="140"/>
      <c r="DN102" s="137"/>
      <c r="DO102" s="137"/>
      <c r="DQ102" s="137"/>
      <c r="DR102" s="137"/>
      <c r="DS102" s="126"/>
      <c r="DU102" s="140"/>
      <c r="DV102" s="136"/>
      <c r="DW102" s="136"/>
      <c r="DX102" s="138"/>
      <c r="DY102" s="136"/>
      <c r="DZ102" s="136"/>
      <c r="EA102" s="140"/>
      <c r="EC102" s="146"/>
      <c r="EF102" s="141"/>
      <c r="EG102" s="140"/>
      <c r="EH102" s="137"/>
      <c r="EI102" s="137"/>
      <c r="EK102" s="137"/>
      <c r="EL102" s="137"/>
      <c r="EM102" s="126"/>
      <c r="EO102" s="140"/>
      <c r="EP102" s="136"/>
      <c r="EQ102" s="136"/>
      <c r="ER102" s="138"/>
      <c r="ES102" s="136"/>
      <c r="ET102" s="136"/>
      <c r="EU102" s="140"/>
      <c r="EV102" s="137"/>
      <c r="EW102" s="137"/>
      <c r="EZ102" s="141"/>
      <c r="FA102" s="140"/>
      <c r="FB102" s="137"/>
      <c r="FC102" s="137"/>
      <c r="FE102" s="137"/>
      <c r="FF102" s="137"/>
      <c r="FG102" s="126"/>
      <c r="FI102" s="140"/>
      <c r="FJ102" s="136"/>
      <c r="FK102" s="136"/>
      <c r="FL102" s="138"/>
      <c r="FM102" s="136"/>
      <c r="FN102" s="136"/>
      <c r="FO102" s="140"/>
      <c r="FP102" s="137"/>
      <c r="FQ102" s="137"/>
      <c r="FT102" s="141"/>
      <c r="FU102" s="140"/>
      <c r="FV102" s="137"/>
      <c r="FW102" s="137"/>
      <c r="FY102" s="137"/>
      <c r="FZ102" s="137"/>
      <c r="GA102" s="126"/>
      <c r="GI102" s="147"/>
      <c r="GN102" s="141"/>
      <c r="GU102" s="126"/>
      <c r="HC102" s="147"/>
      <c r="HH102" s="141"/>
      <c r="HO102" s="126"/>
      <c r="HW102" s="147"/>
      <c r="IB102" s="141"/>
      <c r="II102" s="126"/>
      <c r="IQ102" s="147"/>
      <c r="IV102" s="141"/>
    </row>
    <row r="103" spans="1:256" s="134" customFormat="1" ht="13.5" customHeight="1">
      <c r="A103" s="161"/>
      <c r="B103" s="138"/>
      <c r="E103" s="140"/>
      <c r="F103" s="136"/>
      <c r="G103" s="137"/>
      <c r="H103" s="138"/>
      <c r="I103" s="136"/>
      <c r="J103" s="137"/>
      <c r="K103" s="140"/>
      <c r="L103" s="137"/>
      <c r="M103" s="137"/>
      <c r="P103" s="141"/>
      <c r="Q103" s="140"/>
      <c r="R103" s="137"/>
      <c r="S103" s="137"/>
      <c r="U103" s="137"/>
      <c r="V103" s="137"/>
      <c r="W103" s="126"/>
      <c r="Y103" s="140"/>
      <c r="Z103" s="136"/>
      <c r="AA103" s="136"/>
      <c r="AB103" s="138"/>
      <c r="AC103" s="136"/>
      <c r="AD103" s="136"/>
      <c r="AE103" s="140"/>
      <c r="AF103" s="137"/>
      <c r="AG103" s="137"/>
      <c r="AJ103" s="141"/>
      <c r="AK103" s="140"/>
      <c r="AM103" s="137"/>
      <c r="AO103" s="137"/>
      <c r="AP103" s="137"/>
      <c r="AQ103" s="126"/>
      <c r="AS103" s="140"/>
      <c r="AT103" s="136"/>
      <c r="AU103" s="136"/>
      <c r="AV103" s="138"/>
      <c r="AW103" s="136"/>
      <c r="AX103" s="136"/>
      <c r="AY103" s="140"/>
      <c r="AZ103" s="137"/>
      <c r="BA103" s="137"/>
      <c r="BD103" s="141"/>
      <c r="BE103" s="140"/>
      <c r="BF103" s="137"/>
      <c r="BG103" s="137"/>
      <c r="BI103" s="137"/>
      <c r="BJ103" s="137"/>
      <c r="BK103" s="126"/>
      <c r="BM103" s="140"/>
      <c r="BN103" s="136"/>
      <c r="BO103" s="136"/>
      <c r="BP103" s="138"/>
      <c r="BQ103" s="136"/>
      <c r="BR103" s="136"/>
      <c r="BS103" s="140"/>
      <c r="BT103" s="137"/>
      <c r="BU103" s="137"/>
      <c r="BX103" s="141"/>
      <c r="BY103" s="140"/>
      <c r="BZ103" s="137"/>
      <c r="CA103" s="137"/>
      <c r="CC103" s="137"/>
      <c r="CD103" s="137"/>
      <c r="CE103" s="140"/>
      <c r="CG103" s="140"/>
      <c r="CH103" s="136"/>
      <c r="CI103" s="136"/>
      <c r="CJ103" s="138"/>
      <c r="CK103" s="136"/>
      <c r="CL103" s="136"/>
      <c r="CM103" s="140"/>
      <c r="CN103" s="137"/>
      <c r="CO103" s="137"/>
      <c r="CR103" s="141"/>
      <c r="CS103" s="140"/>
      <c r="CT103" s="137"/>
      <c r="CU103" s="137"/>
      <c r="CW103" s="137"/>
      <c r="CX103" s="137"/>
      <c r="CY103" s="126"/>
      <c r="DA103" s="140"/>
      <c r="DB103" s="136"/>
      <c r="DC103" s="136"/>
      <c r="DD103" s="138"/>
      <c r="DE103" s="136"/>
      <c r="DF103" s="136"/>
      <c r="DG103" s="140"/>
      <c r="DH103" s="137"/>
      <c r="DI103" s="137"/>
      <c r="DL103" s="141"/>
      <c r="DM103" s="140"/>
      <c r="DN103" s="137"/>
      <c r="DO103" s="137"/>
      <c r="DQ103" s="137"/>
      <c r="DR103" s="137"/>
      <c r="DS103" s="126"/>
      <c r="DU103" s="140"/>
      <c r="DV103" s="136"/>
      <c r="DW103" s="136"/>
      <c r="DX103" s="138"/>
      <c r="DY103" s="136"/>
      <c r="DZ103" s="136"/>
      <c r="EA103" s="140"/>
      <c r="EC103" s="146"/>
      <c r="EF103" s="141"/>
      <c r="EG103" s="140"/>
      <c r="EH103" s="137"/>
      <c r="EI103" s="137"/>
      <c r="EK103" s="137"/>
      <c r="EL103" s="137"/>
      <c r="EM103" s="126"/>
      <c r="EO103" s="140"/>
      <c r="EP103" s="136"/>
      <c r="EQ103" s="136"/>
      <c r="ER103" s="138"/>
      <c r="ES103" s="136"/>
      <c r="ET103" s="136"/>
      <c r="EU103" s="140"/>
      <c r="EV103" s="137"/>
      <c r="EW103" s="137"/>
      <c r="EZ103" s="141"/>
      <c r="FA103" s="140"/>
      <c r="FB103" s="137"/>
      <c r="FC103" s="137"/>
      <c r="FE103" s="137"/>
      <c r="FF103" s="137"/>
      <c r="FG103" s="126"/>
      <c r="FI103" s="140"/>
      <c r="FJ103" s="136"/>
      <c r="FK103" s="136"/>
      <c r="FL103" s="138"/>
      <c r="FM103" s="136"/>
      <c r="FN103" s="136"/>
      <c r="FO103" s="140"/>
      <c r="FP103" s="137"/>
      <c r="FQ103" s="137"/>
      <c r="FT103" s="141"/>
      <c r="FU103" s="140"/>
      <c r="FV103" s="137"/>
      <c r="FW103" s="137"/>
      <c r="FY103" s="137"/>
      <c r="FZ103" s="137"/>
      <c r="GA103" s="126"/>
      <c r="GI103" s="147"/>
      <c r="GN103" s="141"/>
      <c r="GU103" s="126"/>
      <c r="HC103" s="147"/>
      <c r="HH103" s="141"/>
      <c r="HO103" s="126"/>
      <c r="HW103" s="147"/>
      <c r="IB103" s="141"/>
      <c r="II103" s="126"/>
      <c r="IQ103" s="147"/>
      <c r="IV103" s="141"/>
    </row>
    <row r="104" spans="1:256" s="134" customFormat="1" ht="13.5" customHeight="1">
      <c r="A104" s="161"/>
      <c r="B104" s="138"/>
      <c r="E104" s="140"/>
      <c r="F104" s="136"/>
      <c r="G104" s="137"/>
      <c r="H104" s="138"/>
      <c r="I104" s="136"/>
      <c r="J104" s="137"/>
      <c r="K104" s="140"/>
      <c r="L104" s="137"/>
      <c r="M104" s="137"/>
      <c r="P104" s="141"/>
      <c r="Q104" s="140"/>
      <c r="R104" s="137"/>
      <c r="S104" s="137"/>
      <c r="U104" s="137"/>
      <c r="V104" s="137"/>
      <c r="W104" s="126"/>
      <c r="Y104" s="140"/>
      <c r="Z104" s="136"/>
      <c r="AA104" s="136"/>
      <c r="AB104" s="138"/>
      <c r="AC104" s="136"/>
      <c r="AD104" s="136"/>
      <c r="AE104" s="140"/>
      <c r="AF104" s="137"/>
      <c r="AG104" s="137"/>
      <c r="AJ104" s="141"/>
      <c r="AK104" s="140"/>
      <c r="AM104" s="137"/>
      <c r="AO104" s="137"/>
      <c r="AP104" s="137"/>
      <c r="AQ104" s="126"/>
      <c r="AS104" s="140"/>
      <c r="AT104" s="136"/>
      <c r="AU104" s="136"/>
      <c r="AV104" s="138"/>
      <c r="AW104" s="136"/>
      <c r="AX104" s="136"/>
      <c r="AY104" s="140"/>
      <c r="AZ104" s="137"/>
      <c r="BA104" s="137"/>
      <c r="BD104" s="141"/>
      <c r="BE104" s="140"/>
      <c r="BF104" s="137"/>
      <c r="BG104" s="137"/>
      <c r="BI104" s="137"/>
      <c r="BJ104" s="137"/>
      <c r="BK104" s="126"/>
      <c r="BM104" s="140"/>
      <c r="BN104" s="136"/>
      <c r="BO104" s="136"/>
      <c r="BP104" s="138"/>
      <c r="BQ104" s="136"/>
      <c r="BR104" s="136"/>
      <c r="BS104" s="140"/>
      <c r="BT104" s="137"/>
      <c r="BU104" s="137"/>
      <c r="BX104" s="141"/>
      <c r="BY104" s="140"/>
      <c r="BZ104" s="137"/>
      <c r="CA104" s="137"/>
      <c r="CC104" s="137"/>
      <c r="CD104" s="137"/>
      <c r="CE104" s="140"/>
      <c r="CG104" s="140"/>
      <c r="CH104" s="136"/>
      <c r="CI104" s="136"/>
      <c r="CJ104" s="138"/>
      <c r="CK104" s="136"/>
      <c r="CL104" s="136"/>
      <c r="CM104" s="140"/>
      <c r="CN104" s="137"/>
      <c r="CO104" s="137"/>
      <c r="CR104" s="141"/>
      <c r="CS104" s="140"/>
      <c r="CT104" s="137"/>
      <c r="CU104" s="137"/>
      <c r="CW104" s="137"/>
      <c r="CX104" s="137"/>
      <c r="CY104" s="126"/>
      <c r="DA104" s="140"/>
      <c r="DB104" s="136"/>
      <c r="DC104" s="136"/>
      <c r="DD104" s="138"/>
      <c r="DE104" s="136"/>
      <c r="DF104" s="136"/>
      <c r="DG104" s="140"/>
      <c r="DH104" s="137"/>
      <c r="DI104" s="137"/>
      <c r="DL104" s="141"/>
      <c r="DM104" s="140"/>
      <c r="DN104" s="137"/>
      <c r="DO104" s="137"/>
      <c r="DQ104" s="137"/>
      <c r="DR104" s="137"/>
      <c r="DS104" s="126"/>
      <c r="DU104" s="140"/>
      <c r="DV104" s="136"/>
      <c r="DW104" s="136"/>
      <c r="DX104" s="138"/>
      <c r="DY104" s="136"/>
      <c r="DZ104" s="136"/>
      <c r="EA104" s="140"/>
      <c r="EC104" s="146"/>
      <c r="EF104" s="141"/>
      <c r="EG104" s="140"/>
      <c r="EH104" s="137"/>
      <c r="EI104" s="137"/>
      <c r="EK104" s="137"/>
      <c r="EL104" s="137"/>
      <c r="EM104" s="126"/>
      <c r="EO104" s="140"/>
      <c r="EP104" s="136"/>
      <c r="EQ104" s="136"/>
      <c r="ER104" s="138"/>
      <c r="ES104" s="136"/>
      <c r="ET104" s="136"/>
      <c r="EU104" s="140"/>
      <c r="EV104" s="137"/>
      <c r="EW104" s="137"/>
      <c r="EZ104" s="141"/>
      <c r="FA104" s="140"/>
      <c r="FB104" s="137"/>
      <c r="FC104" s="137"/>
      <c r="FE104" s="137"/>
      <c r="FF104" s="137"/>
      <c r="FG104" s="126"/>
      <c r="FI104" s="140"/>
      <c r="FJ104" s="136"/>
      <c r="FK104" s="136"/>
      <c r="FL104" s="138"/>
      <c r="FM104" s="136"/>
      <c r="FN104" s="136"/>
      <c r="FO104" s="140"/>
      <c r="FP104" s="137"/>
      <c r="FQ104" s="137"/>
      <c r="FT104" s="141"/>
      <c r="FU104" s="140"/>
      <c r="FV104" s="137"/>
      <c r="FW104" s="137"/>
      <c r="FY104" s="137"/>
      <c r="FZ104" s="137"/>
      <c r="GA104" s="126"/>
      <c r="GI104" s="147"/>
      <c r="GN104" s="141"/>
      <c r="GU104" s="126"/>
      <c r="HC104" s="147"/>
      <c r="HH104" s="141"/>
      <c r="HO104" s="126"/>
      <c r="HW104" s="147"/>
      <c r="IB104" s="141"/>
      <c r="II104" s="126"/>
      <c r="IQ104" s="147"/>
      <c r="IV104" s="141"/>
    </row>
    <row r="105" spans="1:256" s="134" customFormat="1" ht="13.5" customHeight="1">
      <c r="A105" s="161"/>
      <c r="B105" s="138"/>
      <c r="E105" s="140"/>
      <c r="F105" s="136"/>
      <c r="G105" s="137"/>
      <c r="H105" s="138"/>
      <c r="I105" s="136"/>
      <c r="J105" s="137"/>
      <c r="K105" s="140"/>
      <c r="L105" s="137"/>
      <c r="M105" s="137"/>
      <c r="P105" s="141"/>
      <c r="Q105" s="140"/>
      <c r="R105" s="137"/>
      <c r="S105" s="137"/>
      <c r="U105" s="137"/>
      <c r="V105" s="137"/>
      <c r="W105" s="126"/>
      <c r="Y105" s="140"/>
      <c r="Z105" s="136"/>
      <c r="AA105" s="136"/>
      <c r="AB105" s="138"/>
      <c r="AC105" s="136"/>
      <c r="AD105" s="136"/>
      <c r="AE105" s="140"/>
      <c r="AF105" s="137"/>
      <c r="AG105" s="137"/>
      <c r="AJ105" s="141"/>
      <c r="AK105" s="140"/>
      <c r="AM105" s="137"/>
      <c r="AO105" s="137"/>
      <c r="AP105" s="137"/>
      <c r="AQ105" s="126"/>
      <c r="AS105" s="140"/>
      <c r="AT105" s="136"/>
      <c r="AU105" s="136"/>
      <c r="AV105" s="138"/>
      <c r="AW105" s="136"/>
      <c r="AX105" s="136"/>
      <c r="AY105" s="140"/>
      <c r="AZ105" s="137"/>
      <c r="BA105" s="137"/>
      <c r="BD105" s="141"/>
      <c r="BE105" s="140"/>
      <c r="BF105" s="137"/>
      <c r="BG105" s="137"/>
      <c r="BI105" s="137"/>
      <c r="BJ105" s="137"/>
      <c r="BK105" s="126"/>
      <c r="BM105" s="140"/>
      <c r="BN105" s="136"/>
      <c r="BO105" s="136"/>
      <c r="BP105" s="138"/>
      <c r="BQ105" s="136"/>
      <c r="BR105" s="136"/>
      <c r="BS105" s="140"/>
      <c r="BT105" s="137"/>
      <c r="BU105" s="137"/>
      <c r="BX105" s="141"/>
      <c r="BY105" s="140"/>
      <c r="BZ105" s="137"/>
      <c r="CA105" s="137"/>
      <c r="CC105" s="137"/>
      <c r="CD105" s="137"/>
      <c r="CE105" s="140"/>
      <c r="CG105" s="140"/>
      <c r="CH105" s="136"/>
      <c r="CI105" s="136"/>
      <c r="CJ105" s="138"/>
      <c r="CK105" s="136"/>
      <c r="CL105" s="136"/>
      <c r="CM105" s="140"/>
      <c r="CN105" s="137"/>
      <c r="CO105" s="137"/>
      <c r="CR105" s="141"/>
      <c r="CS105" s="140"/>
      <c r="CT105" s="137"/>
      <c r="CU105" s="137"/>
      <c r="CW105" s="137"/>
      <c r="CX105" s="137"/>
      <c r="CY105" s="126"/>
      <c r="DA105" s="140"/>
      <c r="DB105" s="136"/>
      <c r="DC105" s="136"/>
      <c r="DD105" s="138"/>
      <c r="DE105" s="136"/>
      <c r="DF105" s="136"/>
      <c r="DG105" s="140"/>
      <c r="DH105" s="137"/>
      <c r="DI105" s="137"/>
      <c r="DL105" s="141"/>
      <c r="DM105" s="140"/>
      <c r="DN105" s="137"/>
      <c r="DO105" s="137"/>
      <c r="DQ105" s="137"/>
      <c r="DR105" s="137"/>
      <c r="DS105" s="126"/>
      <c r="DU105" s="140"/>
      <c r="DV105" s="136"/>
      <c r="DW105" s="136"/>
      <c r="DX105" s="138"/>
      <c r="DY105" s="136"/>
      <c r="DZ105" s="136"/>
      <c r="EA105" s="140"/>
      <c r="EC105" s="146"/>
      <c r="EF105" s="141"/>
      <c r="EG105" s="140"/>
      <c r="EH105" s="137"/>
      <c r="EI105" s="137"/>
      <c r="EK105" s="137"/>
      <c r="EL105" s="137"/>
      <c r="EM105" s="126"/>
      <c r="EO105" s="140"/>
      <c r="EP105" s="136"/>
      <c r="EQ105" s="136"/>
      <c r="ER105" s="138"/>
      <c r="ES105" s="136"/>
      <c r="ET105" s="136"/>
      <c r="EU105" s="140"/>
      <c r="EV105" s="137"/>
      <c r="EW105" s="137"/>
      <c r="EZ105" s="141"/>
      <c r="FA105" s="140"/>
      <c r="FB105" s="137"/>
      <c r="FC105" s="137"/>
      <c r="FE105" s="137"/>
      <c r="FF105" s="137"/>
      <c r="FG105" s="126"/>
      <c r="FI105" s="140"/>
      <c r="FJ105" s="136"/>
      <c r="FK105" s="136"/>
      <c r="FL105" s="138"/>
      <c r="FM105" s="136"/>
      <c r="FN105" s="136"/>
      <c r="FO105" s="140"/>
      <c r="FP105" s="137"/>
      <c r="FQ105" s="137"/>
      <c r="FT105" s="141"/>
      <c r="FU105" s="140"/>
      <c r="FV105" s="137"/>
      <c r="FW105" s="137"/>
      <c r="FY105" s="137"/>
      <c r="FZ105" s="137"/>
      <c r="GA105" s="126"/>
      <c r="GI105" s="147"/>
      <c r="GN105" s="141"/>
      <c r="GU105" s="126"/>
      <c r="HC105" s="147"/>
      <c r="HH105" s="141"/>
      <c r="HO105" s="126"/>
      <c r="HW105" s="147"/>
      <c r="IB105" s="141"/>
      <c r="II105" s="126"/>
      <c r="IQ105" s="147"/>
      <c r="IV105" s="141"/>
    </row>
    <row r="106" spans="1:256" s="134" customFormat="1" ht="13.5" customHeight="1">
      <c r="A106" s="161"/>
      <c r="B106" s="138"/>
      <c r="E106" s="140"/>
      <c r="F106" s="136"/>
      <c r="G106" s="137"/>
      <c r="H106" s="138"/>
      <c r="I106" s="136"/>
      <c r="J106" s="137"/>
      <c r="K106" s="140"/>
      <c r="L106" s="137"/>
      <c r="M106" s="137"/>
      <c r="P106" s="141"/>
      <c r="Q106" s="140"/>
      <c r="R106" s="137"/>
      <c r="S106" s="137"/>
      <c r="U106" s="137"/>
      <c r="V106" s="137"/>
      <c r="W106" s="126"/>
      <c r="Y106" s="140"/>
      <c r="Z106" s="136"/>
      <c r="AA106" s="136"/>
      <c r="AB106" s="138"/>
      <c r="AC106" s="136"/>
      <c r="AD106" s="136"/>
      <c r="AE106" s="140"/>
      <c r="AF106" s="137"/>
      <c r="AG106" s="137"/>
      <c r="AJ106" s="141"/>
      <c r="AK106" s="140"/>
      <c r="AM106" s="137"/>
      <c r="AO106" s="137"/>
      <c r="AP106" s="137"/>
      <c r="AQ106" s="126"/>
      <c r="AS106" s="140"/>
      <c r="AT106" s="136"/>
      <c r="AU106" s="136"/>
      <c r="AV106" s="138"/>
      <c r="AW106" s="136"/>
      <c r="AX106" s="136"/>
      <c r="AY106" s="140"/>
      <c r="AZ106" s="137"/>
      <c r="BA106" s="137"/>
      <c r="BD106" s="141"/>
      <c r="BE106" s="140"/>
      <c r="BF106" s="137"/>
      <c r="BG106" s="137"/>
      <c r="BI106" s="137"/>
      <c r="BJ106" s="137"/>
      <c r="BK106" s="126"/>
      <c r="BM106" s="140"/>
      <c r="BN106" s="136"/>
      <c r="BO106" s="136"/>
      <c r="BP106" s="138"/>
      <c r="BQ106" s="136"/>
      <c r="BR106" s="136"/>
      <c r="BS106" s="140"/>
      <c r="BT106" s="137"/>
      <c r="BU106" s="137"/>
      <c r="BX106" s="141"/>
      <c r="BY106" s="140"/>
      <c r="BZ106" s="137"/>
      <c r="CA106" s="137"/>
      <c r="CC106" s="137"/>
      <c r="CD106" s="137"/>
      <c r="CE106" s="140"/>
      <c r="CG106" s="140"/>
      <c r="CH106" s="136"/>
      <c r="CI106" s="136"/>
      <c r="CJ106" s="138"/>
      <c r="CK106" s="136"/>
      <c r="CL106" s="136"/>
      <c r="CM106" s="140"/>
      <c r="CN106" s="137"/>
      <c r="CO106" s="137"/>
      <c r="CR106" s="141"/>
      <c r="CS106" s="140"/>
      <c r="CT106" s="137"/>
      <c r="CU106" s="137"/>
      <c r="CW106" s="137"/>
      <c r="CX106" s="137"/>
      <c r="CY106" s="126"/>
      <c r="DA106" s="140"/>
      <c r="DB106" s="136"/>
      <c r="DC106" s="136"/>
      <c r="DD106" s="138"/>
      <c r="DE106" s="136"/>
      <c r="DF106" s="136"/>
      <c r="DG106" s="140"/>
      <c r="DH106" s="137"/>
      <c r="DI106" s="137"/>
      <c r="DL106" s="141"/>
      <c r="DM106" s="140"/>
      <c r="DN106" s="137"/>
      <c r="DO106" s="137"/>
      <c r="DQ106" s="137"/>
      <c r="DR106" s="137"/>
      <c r="DS106" s="126"/>
      <c r="DU106" s="140"/>
      <c r="DV106" s="136"/>
      <c r="DW106" s="136"/>
      <c r="DX106" s="138"/>
      <c r="DY106" s="136"/>
      <c r="DZ106" s="136"/>
      <c r="EA106" s="140"/>
      <c r="EC106" s="146"/>
      <c r="EF106" s="141"/>
      <c r="EG106" s="140"/>
      <c r="EH106" s="137"/>
      <c r="EI106" s="137"/>
      <c r="EK106" s="137"/>
      <c r="EL106" s="137"/>
      <c r="EM106" s="126"/>
      <c r="EO106" s="140"/>
      <c r="EP106" s="136"/>
      <c r="EQ106" s="136"/>
      <c r="ER106" s="138"/>
      <c r="ES106" s="136"/>
      <c r="ET106" s="136"/>
      <c r="EU106" s="140"/>
      <c r="EV106" s="137"/>
      <c r="EW106" s="137"/>
      <c r="EZ106" s="141"/>
      <c r="FA106" s="140"/>
      <c r="FB106" s="137"/>
      <c r="FC106" s="137"/>
      <c r="FE106" s="137"/>
      <c r="FF106" s="137"/>
      <c r="FG106" s="126"/>
      <c r="FI106" s="140"/>
      <c r="FJ106" s="136"/>
      <c r="FK106" s="136"/>
      <c r="FL106" s="138"/>
      <c r="FM106" s="136"/>
      <c r="FN106" s="136"/>
      <c r="FO106" s="140"/>
      <c r="FP106" s="137"/>
      <c r="FQ106" s="137"/>
      <c r="FT106" s="141"/>
      <c r="FU106" s="140"/>
      <c r="FV106" s="137"/>
      <c r="FW106" s="137"/>
      <c r="FY106" s="137"/>
      <c r="FZ106" s="137"/>
      <c r="GA106" s="126"/>
      <c r="GI106" s="147"/>
      <c r="GN106" s="141"/>
      <c r="GU106" s="126"/>
      <c r="HC106" s="147"/>
      <c r="HH106" s="141"/>
      <c r="HO106" s="126"/>
      <c r="HW106" s="147"/>
      <c r="IB106" s="141"/>
      <c r="II106" s="126"/>
      <c r="IQ106" s="147"/>
      <c r="IV106" s="141"/>
    </row>
    <row r="107" spans="1:256" s="134" customFormat="1" ht="13.5" customHeight="1">
      <c r="A107" s="161"/>
      <c r="B107" s="138"/>
      <c r="E107" s="140"/>
      <c r="F107" s="136"/>
      <c r="G107" s="137"/>
      <c r="H107" s="138"/>
      <c r="I107" s="136"/>
      <c r="J107" s="137"/>
      <c r="K107" s="140"/>
      <c r="L107" s="137"/>
      <c r="M107" s="137"/>
      <c r="P107" s="141"/>
      <c r="Q107" s="140"/>
      <c r="R107" s="137"/>
      <c r="S107" s="137"/>
      <c r="U107" s="137"/>
      <c r="V107" s="137"/>
      <c r="W107" s="126"/>
      <c r="Y107" s="140"/>
      <c r="Z107" s="136"/>
      <c r="AA107" s="136"/>
      <c r="AB107" s="138"/>
      <c r="AC107" s="136"/>
      <c r="AD107" s="136"/>
      <c r="AE107" s="140"/>
      <c r="AF107" s="137"/>
      <c r="AG107" s="137"/>
      <c r="AJ107" s="141"/>
      <c r="AK107" s="140"/>
      <c r="AM107" s="137"/>
      <c r="AO107" s="137"/>
      <c r="AP107" s="137"/>
      <c r="AQ107" s="126"/>
      <c r="AS107" s="140"/>
      <c r="AT107" s="136"/>
      <c r="AU107" s="136"/>
      <c r="AV107" s="138"/>
      <c r="AW107" s="136"/>
      <c r="AX107" s="136"/>
      <c r="AY107" s="140"/>
      <c r="AZ107" s="137"/>
      <c r="BA107" s="137"/>
      <c r="BD107" s="141"/>
      <c r="BE107" s="140"/>
      <c r="BF107" s="137"/>
      <c r="BG107" s="137"/>
      <c r="BI107" s="137"/>
      <c r="BJ107" s="137"/>
      <c r="BK107" s="126"/>
      <c r="BM107" s="140"/>
      <c r="BN107" s="136"/>
      <c r="BO107" s="136"/>
      <c r="BP107" s="138"/>
      <c r="BQ107" s="136"/>
      <c r="BR107" s="136"/>
      <c r="BS107" s="140"/>
      <c r="BT107" s="137"/>
      <c r="BU107" s="137"/>
      <c r="BX107" s="141"/>
      <c r="BY107" s="140"/>
      <c r="BZ107" s="137"/>
      <c r="CA107" s="137"/>
      <c r="CC107" s="137"/>
      <c r="CD107" s="137"/>
      <c r="CE107" s="140"/>
      <c r="CG107" s="140"/>
      <c r="CH107" s="136"/>
      <c r="CI107" s="136"/>
      <c r="CJ107" s="138"/>
      <c r="CK107" s="136"/>
      <c r="CL107" s="136"/>
      <c r="CM107" s="140"/>
      <c r="CN107" s="137"/>
      <c r="CO107" s="137"/>
      <c r="CR107" s="141"/>
      <c r="CS107" s="140"/>
      <c r="CT107" s="137"/>
      <c r="CU107" s="137"/>
      <c r="CW107" s="137"/>
      <c r="CX107" s="137"/>
      <c r="CY107" s="126"/>
      <c r="DA107" s="140"/>
      <c r="DB107" s="136"/>
      <c r="DC107" s="136"/>
      <c r="DD107" s="138"/>
      <c r="DE107" s="136"/>
      <c r="DF107" s="136"/>
      <c r="DG107" s="140"/>
      <c r="DH107" s="137"/>
      <c r="DI107" s="137"/>
      <c r="DL107" s="141"/>
      <c r="DM107" s="140"/>
      <c r="DN107" s="137"/>
      <c r="DO107" s="137"/>
      <c r="DQ107" s="137"/>
      <c r="DR107" s="137"/>
      <c r="DS107" s="126"/>
      <c r="DU107" s="140"/>
      <c r="DV107" s="136"/>
      <c r="DW107" s="136"/>
      <c r="DX107" s="138"/>
      <c r="DY107" s="136"/>
      <c r="DZ107" s="136"/>
      <c r="EA107" s="140"/>
      <c r="EC107" s="146"/>
      <c r="EF107" s="141"/>
      <c r="EG107" s="140"/>
      <c r="EH107" s="137"/>
      <c r="EI107" s="137"/>
      <c r="EK107" s="137"/>
      <c r="EL107" s="137"/>
      <c r="EM107" s="126"/>
      <c r="EO107" s="140"/>
      <c r="EP107" s="136"/>
      <c r="EQ107" s="136"/>
      <c r="ER107" s="138"/>
      <c r="ES107" s="136"/>
      <c r="ET107" s="136"/>
      <c r="EU107" s="140"/>
      <c r="EV107" s="137"/>
      <c r="EW107" s="137"/>
      <c r="EZ107" s="141"/>
      <c r="FA107" s="140"/>
      <c r="FB107" s="137"/>
      <c r="FC107" s="137"/>
      <c r="FE107" s="137"/>
      <c r="FF107" s="137"/>
      <c r="FG107" s="126"/>
      <c r="FI107" s="140"/>
      <c r="FJ107" s="136"/>
      <c r="FK107" s="136"/>
      <c r="FL107" s="138"/>
      <c r="FM107" s="136"/>
      <c r="FN107" s="136"/>
      <c r="FO107" s="140"/>
      <c r="FP107" s="137"/>
      <c r="FQ107" s="137"/>
      <c r="FT107" s="141"/>
      <c r="FU107" s="140"/>
      <c r="FV107" s="137"/>
      <c r="FW107" s="137"/>
      <c r="FY107" s="137"/>
      <c r="FZ107" s="137"/>
      <c r="GA107" s="126"/>
      <c r="GI107" s="147"/>
      <c r="GN107" s="141"/>
      <c r="GU107" s="126"/>
      <c r="HC107" s="147"/>
      <c r="HH107" s="141"/>
      <c r="HO107" s="126"/>
      <c r="HW107" s="147"/>
      <c r="IB107" s="141"/>
      <c r="II107" s="126"/>
      <c r="IQ107" s="147"/>
      <c r="IV107" s="141"/>
    </row>
    <row r="108" spans="1:256" s="138" customFormat="1" ht="13.5" customHeight="1">
      <c r="A108" s="161"/>
      <c r="C108" s="134"/>
      <c r="D108" s="134"/>
      <c r="E108" s="140"/>
      <c r="F108" s="136"/>
      <c r="G108" s="137"/>
      <c r="I108" s="136"/>
      <c r="J108" s="137"/>
      <c r="K108" s="140"/>
      <c r="L108" s="137"/>
      <c r="M108" s="137"/>
      <c r="N108" s="134"/>
      <c r="O108" s="134"/>
      <c r="P108" s="141"/>
      <c r="Q108" s="140"/>
      <c r="R108" s="137"/>
      <c r="S108" s="137"/>
      <c r="T108" s="134"/>
      <c r="U108" s="137"/>
      <c r="V108" s="137"/>
      <c r="W108" s="126"/>
      <c r="X108" s="134"/>
      <c r="Y108" s="140"/>
      <c r="Z108" s="136"/>
      <c r="AA108" s="136"/>
      <c r="AC108" s="136"/>
      <c r="AD108" s="136"/>
      <c r="AE108" s="140"/>
      <c r="AF108" s="137"/>
      <c r="AG108" s="137"/>
      <c r="AH108" s="134"/>
      <c r="AI108" s="134"/>
      <c r="AJ108" s="141"/>
      <c r="AK108" s="140"/>
      <c r="AL108" s="134"/>
      <c r="AM108" s="137"/>
      <c r="AN108" s="134"/>
      <c r="AO108" s="137"/>
      <c r="AP108" s="137"/>
      <c r="AQ108" s="126"/>
      <c r="AR108" s="134"/>
      <c r="AS108" s="140"/>
      <c r="AT108" s="136"/>
      <c r="AU108" s="136"/>
      <c r="AW108" s="136"/>
      <c r="AX108" s="136"/>
      <c r="AY108" s="140"/>
      <c r="AZ108" s="137"/>
      <c r="BA108" s="137"/>
      <c r="BB108" s="134"/>
      <c r="BC108" s="134"/>
      <c r="BD108" s="141"/>
      <c r="BE108" s="140"/>
      <c r="BF108" s="137"/>
      <c r="BG108" s="137"/>
      <c r="BH108" s="134"/>
      <c r="BI108" s="137"/>
      <c r="BJ108" s="137"/>
      <c r="BK108" s="126"/>
      <c r="BL108" s="134"/>
      <c r="BM108" s="140"/>
      <c r="BN108" s="136"/>
      <c r="BO108" s="136"/>
      <c r="BQ108" s="136"/>
      <c r="BR108" s="136"/>
      <c r="BS108" s="140"/>
      <c r="BT108" s="137"/>
      <c r="BU108" s="137"/>
      <c r="BV108" s="134"/>
      <c r="BW108" s="134"/>
      <c r="BX108" s="141"/>
      <c r="BY108" s="140"/>
      <c r="BZ108" s="137"/>
      <c r="CA108" s="137"/>
      <c r="CB108" s="134"/>
      <c r="CC108" s="137"/>
      <c r="CD108" s="137"/>
      <c r="CE108" s="140"/>
      <c r="CF108" s="134"/>
      <c r="CG108" s="140"/>
      <c r="CH108" s="136"/>
      <c r="CI108" s="136"/>
      <c r="CK108" s="136"/>
      <c r="CL108" s="136"/>
      <c r="CM108" s="140"/>
      <c r="CN108" s="137"/>
      <c r="CO108" s="137"/>
      <c r="CP108" s="134"/>
      <c r="CQ108" s="134"/>
      <c r="CR108" s="141"/>
      <c r="CS108" s="140"/>
      <c r="CT108" s="137"/>
      <c r="CU108" s="137"/>
      <c r="CV108" s="134"/>
      <c r="CW108" s="137"/>
      <c r="CX108" s="137"/>
      <c r="CY108" s="126"/>
      <c r="CZ108" s="134"/>
      <c r="DA108" s="140"/>
      <c r="DB108" s="136"/>
      <c r="DC108" s="136"/>
      <c r="DE108" s="136"/>
      <c r="DF108" s="136"/>
      <c r="DG108" s="140"/>
      <c r="DH108" s="137"/>
      <c r="DI108" s="137"/>
      <c r="DJ108" s="134"/>
      <c r="DK108" s="134"/>
      <c r="DL108" s="141"/>
      <c r="DM108" s="140"/>
      <c r="DN108" s="137"/>
      <c r="DO108" s="137"/>
      <c r="DP108" s="134"/>
      <c r="DQ108" s="137"/>
      <c r="DR108" s="137"/>
      <c r="DS108" s="126"/>
      <c r="DT108" s="134"/>
      <c r="DU108" s="140"/>
      <c r="DV108" s="136"/>
      <c r="DW108" s="136"/>
      <c r="DY108" s="136"/>
      <c r="DZ108" s="136"/>
      <c r="EA108" s="140"/>
      <c r="EB108" s="134"/>
      <c r="EC108" s="146"/>
      <c r="ED108" s="134"/>
      <c r="EE108" s="134"/>
      <c r="EF108" s="141"/>
      <c r="EG108" s="140"/>
      <c r="EH108" s="137"/>
      <c r="EI108" s="137"/>
      <c r="EJ108" s="134"/>
      <c r="EK108" s="137"/>
      <c r="EL108" s="137"/>
      <c r="EM108" s="126"/>
      <c r="EN108" s="134"/>
      <c r="EO108" s="140"/>
      <c r="EP108" s="136"/>
      <c r="EQ108" s="136"/>
      <c r="ES108" s="136"/>
      <c r="ET108" s="136"/>
      <c r="EU108" s="140"/>
      <c r="EV108" s="137"/>
      <c r="EW108" s="137"/>
      <c r="EX108" s="134"/>
      <c r="EY108" s="134"/>
      <c r="EZ108" s="141"/>
      <c r="FA108" s="140"/>
      <c r="FB108" s="137"/>
      <c r="FC108" s="137"/>
      <c r="FD108" s="134"/>
      <c r="FE108" s="137"/>
      <c r="FF108" s="137"/>
      <c r="FG108" s="126"/>
      <c r="FH108" s="134"/>
      <c r="FI108" s="140"/>
      <c r="FJ108" s="136"/>
      <c r="FK108" s="136"/>
      <c r="FM108" s="136"/>
      <c r="FN108" s="136"/>
      <c r="FO108" s="140"/>
      <c r="FP108" s="137"/>
      <c r="FQ108" s="137"/>
      <c r="FR108" s="134"/>
      <c r="FS108" s="134"/>
      <c r="FT108" s="141"/>
      <c r="FU108" s="140"/>
      <c r="FV108" s="137"/>
      <c r="FW108" s="137"/>
      <c r="FX108" s="134"/>
      <c r="FY108" s="137"/>
      <c r="FZ108" s="137"/>
      <c r="GA108" s="156"/>
      <c r="GI108" s="153"/>
      <c r="GN108" s="154"/>
      <c r="GU108" s="156"/>
      <c r="HC108" s="153"/>
      <c r="HH108" s="154"/>
      <c r="HO108" s="156"/>
      <c r="HW108" s="153"/>
      <c r="IB108" s="154"/>
      <c r="II108" s="156"/>
      <c r="IQ108" s="153"/>
      <c r="IV108" s="154"/>
    </row>
    <row r="109" spans="1:256" s="138" customFormat="1" ht="13.5" customHeight="1">
      <c r="A109" s="161"/>
      <c r="C109" s="134"/>
      <c r="D109" s="134"/>
      <c r="E109" s="140"/>
      <c r="F109" s="136"/>
      <c r="G109" s="137"/>
      <c r="I109" s="136"/>
      <c r="J109" s="137"/>
      <c r="K109" s="140"/>
      <c r="L109" s="137"/>
      <c r="M109" s="137"/>
      <c r="N109" s="134"/>
      <c r="O109" s="134"/>
      <c r="P109" s="141"/>
      <c r="Q109" s="140"/>
      <c r="R109" s="137"/>
      <c r="S109" s="137"/>
      <c r="T109" s="134"/>
      <c r="U109" s="137"/>
      <c r="V109" s="137"/>
      <c r="W109" s="126"/>
      <c r="X109" s="134"/>
      <c r="Y109" s="140"/>
      <c r="Z109" s="136"/>
      <c r="AA109" s="136"/>
      <c r="AC109" s="136"/>
      <c r="AD109" s="136"/>
      <c r="AE109" s="140"/>
      <c r="AF109" s="137"/>
      <c r="AG109" s="137"/>
      <c r="AH109" s="134"/>
      <c r="AI109" s="134"/>
      <c r="AJ109" s="141"/>
      <c r="AK109" s="140"/>
      <c r="AL109" s="134"/>
      <c r="AM109" s="137"/>
      <c r="AN109" s="134"/>
      <c r="AO109" s="137"/>
      <c r="AP109" s="137"/>
      <c r="AQ109" s="126"/>
      <c r="AR109" s="134"/>
      <c r="AS109" s="140"/>
      <c r="AT109" s="136"/>
      <c r="AU109" s="136"/>
      <c r="AW109" s="136"/>
      <c r="AX109" s="136"/>
      <c r="AY109" s="140"/>
      <c r="AZ109" s="137"/>
      <c r="BA109" s="137"/>
      <c r="BB109" s="134"/>
      <c r="BC109" s="134"/>
      <c r="BD109" s="141"/>
      <c r="BE109" s="140"/>
      <c r="BF109" s="137"/>
      <c r="BG109" s="137"/>
      <c r="BH109" s="134"/>
      <c r="BI109" s="137"/>
      <c r="BJ109" s="137"/>
      <c r="BK109" s="126"/>
      <c r="BL109" s="134"/>
      <c r="BM109" s="140"/>
      <c r="BN109" s="136"/>
      <c r="BO109" s="136"/>
      <c r="BQ109" s="136"/>
      <c r="BR109" s="136"/>
      <c r="BS109" s="140"/>
      <c r="BT109" s="137"/>
      <c r="BU109" s="137"/>
      <c r="BV109" s="134"/>
      <c r="BW109" s="134"/>
      <c r="BX109" s="141"/>
      <c r="BY109" s="140"/>
      <c r="BZ109" s="137"/>
      <c r="CA109" s="137"/>
      <c r="CB109" s="134"/>
      <c r="CC109" s="137"/>
      <c r="CD109" s="137"/>
      <c r="CE109" s="140"/>
      <c r="CF109" s="134"/>
      <c r="CG109" s="140"/>
      <c r="CH109" s="136"/>
      <c r="CI109" s="136"/>
      <c r="CK109" s="136"/>
      <c r="CL109" s="136"/>
      <c r="CM109" s="140"/>
      <c r="CN109" s="137"/>
      <c r="CO109" s="137"/>
      <c r="CP109" s="134"/>
      <c r="CQ109" s="134"/>
      <c r="CR109" s="141"/>
      <c r="CS109" s="140"/>
      <c r="CT109" s="137"/>
      <c r="CU109" s="137"/>
      <c r="CV109" s="134"/>
      <c r="CW109" s="137"/>
      <c r="CX109" s="137"/>
      <c r="CY109" s="126"/>
      <c r="CZ109" s="134"/>
      <c r="DA109" s="140"/>
      <c r="DB109" s="136"/>
      <c r="DC109" s="136"/>
      <c r="DE109" s="136"/>
      <c r="DF109" s="136"/>
      <c r="DG109" s="140"/>
      <c r="DH109" s="137"/>
      <c r="DI109" s="137"/>
      <c r="DJ109" s="134"/>
      <c r="DK109" s="134"/>
      <c r="DL109" s="141"/>
      <c r="DM109" s="140"/>
      <c r="DN109" s="137"/>
      <c r="DO109" s="137"/>
      <c r="DP109" s="134"/>
      <c r="DQ109" s="137"/>
      <c r="DR109" s="137"/>
      <c r="DS109" s="126"/>
      <c r="DT109" s="134"/>
      <c r="DU109" s="140"/>
      <c r="DV109" s="136"/>
      <c r="DW109" s="136"/>
      <c r="DY109" s="136"/>
      <c r="DZ109" s="136"/>
      <c r="EA109" s="140"/>
      <c r="EB109" s="134"/>
      <c r="EC109" s="146"/>
      <c r="ED109" s="134"/>
      <c r="EE109" s="134"/>
      <c r="EF109" s="141"/>
      <c r="EG109" s="140"/>
      <c r="EH109" s="137"/>
      <c r="EI109" s="137"/>
      <c r="EJ109" s="134"/>
      <c r="EK109" s="137"/>
      <c r="EL109" s="137"/>
      <c r="EM109" s="126"/>
      <c r="EN109" s="134"/>
      <c r="EO109" s="140"/>
      <c r="EP109" s="136"/>
      <c r="EQ109" s="136"/>
      <c r="ES109" s="136"/>
      <c r="ET109" s="136"/>
      <c r="EU109" s="140"/>
      <c r="EV109" s="137"/>
      <c r="EW109" s="137"/>
      <c r="EX109" s="134"/>
      <c r="EY109" s="134"/>
      <c r="EZ109" s="141"/>
      <c r="FA109" s="140"/>
      <c r="FB109" s="137"/>
      <c r="FC109" s="137"/>
      <c r="FD109" s="134"/>
      <c r="FE109" s="137"/>
      <c r="FF109" s="137"/>
      <c r="FG109" s="126"/>
      <c r="FH109" s="134"/>
      <c r="FI109" s="140"/>
      <c r="FJ109" s="136"/>
      <c r="FK109" s="136"/>
      <c r="FM109" s="136"/>
      <c r="FN109" s="136"/>
      <c r="FO109" s="140"/>
      <c r="FP109" s="137"/>
      <c r="FQ109" s="137"/>
      <c r="FR109" s="134"/>
      <c r="FS109" s="134"/>
      <c r="FT109" s="141"/>
      <c r="FU109" s="140"/>
      <c r="FV109" s="137"/>
      <c r="FW109" s="137"/>
      <c r="FX109" s="134"/>
      <c r="FY109" s="137"/>
      <c r="FZ109" s="137"/>
      <c r="GA109" s="156"/>
      <c r="GI109" s="153"/>
      <c r="GN109" s="154"/>
      <c r="GU109" s="156"/>
      <c r="HC109" s="153"/>
      <c r="HH109" s="154"/>
      <c r="HO109" s="156"/>
      <c r="HW109" s="153"/>
      <c r="IB109" s="154"/>
      <c r="II109" s="156"/>
      <c r="IQ109" s="153"/>
      <c r="IV109" s="154"/>
    </row>
    <row r="110" spans="1:256" s="138" customFormat="1" ht="13.5" customHeight="1">
      <c r="A110" s="161"/>
      <c r="C110" s="134"/>
      <c r="D110" s="134"/>
      <c r="E110" s="140"/>
      <c r="F110" s="136"/>
      <c r="G110" s="137"/>
      <c r="I110" s="136"/>
      <c r="J110" s="137"/>
      <c r="K110" s="140"/>
      <c r="L110" s="137"/>
      <c r="M110" s="137"/>
      <c r="N110" s="134"/>
      <c r="O110" s="134"/>
      <c r="P110" s="141"/>
      <c r="Q110" s="140"/>
      <c r="R110" s="137"/>
      <c r="S110" s="137"/>
      <c r="T110" s="134"/>
      <c r="U110" s="137"/>
      <c r="V110" s="137"/>
      <c r="W110" s="126"/>
      <c r="X110" s="134"/>
      <c r="Y110" s="140"/>
      <c r="Z110" s="136"/>
      <c r="AA110" s="136"/>
      <c r="AC110" s="136"/>
      <c r="AD110" s="136"/>
      <c r="AE110" s="140"/>
      <c r="AF110" s="137"/>
      <c r="AG110" s="137"/>
      <c r="AH110" s="134"/>
      <c r="AI110" s="134"/>
      <c r="AJ110" s="141"/>
      <c r="AK110" s="140"/>
      <c r="AL110" s="134"/>
      <c r="AM110" s="137"/>
      <c r="AN110" s="134"/>
      <c r="AO110" s="137"/>
      <c r="AP110" s="137"/>
      <c r="AQ110" s="126"/>
      <c r="AR110" s="134"/>
      <c r="AS110" s="140"/>
      <c r="AT110" s="136"/>
      <c r="AU110" s="136"/>
      <c r="AW110" s="136"/>
      <c r="AX110" s="136"/>
      <c r="AY110" s="140"/>
      <c r="AZ110" s="137"/>
      <c r="BA110" s="137"/>
      <c r="BB110" s="134"/>
      <c r="BC110" s="134"/>
      <c r="BD110" s="141"/>
      <c r="BE110" s="140"/>
      <c r="BF110" s="137"/>
      <c r="BG110" s="137"/>
      <c r="BH110" s="134"/>
      <c r="BI110" s="137"/>
      <c r="BJ110" s="137"/>
      <c r="BK110" s="126"/>
      <c r="BL110" s="134"/>
      <c r="BM110" s="140"/>
      <c r="BN110" s="136"/>
      <c r="BO110" s="136"/>
      <c r="BQ110" s="136"/>
      <c r="BR110" s="136"/>
      <c r="BS110" s="140"/>
      <c r="BT110" s="137"/>
      <c r="BU110" s="137"/>
      <c r="BV110" s="134"/>
      <c r="BW110" s="134"/>
      <c r="BX110" s="141"/>
      <c r="BY110" s="140"/>
      <c r="BZ110" s="137"/>
      <c r="CA110" s="137"/>
      <c r="CB110" s="134"/>
      <c r="CC110" s="137"/>
      <c r="CD110" s="137"/>
      <c r="CE110" s="140"/>
      <c r="CF110" s="134"/>
      <c r="CG110" s="140"/>
      <c r="CH110" s="136"/>
      <c r="CI110" s="136"/>
      <c r="CK110" s="136"/>
      <c r="CL110" s="136"/>
      <c r="CM110" s="140"/>
      <c r="CN110" s="137"/>
      <c r="CO110" s="137"/>
      <c r="CP110" s="134"/>
      <c r="CQ110" s="134"/>
      <c r="CR110" s="141"/>
      <c r="CS110" s="140"/>
      <c r="CT110" s="137"/>
      <c r="CU110" s="137"/>
      <c r="CV110" s="134"/>
      <c r="CW110" s="137"/>
      <c r="CX110" s="137"/>
      <c r="CY110" s="126"/>
      <c r="CZ110" s="134"/>
      <c r="DA110" s="140"/>
      <c r="DB110" s="136"/>
      <c r="DC110" s="136"/>
      <c r="DE110" s="136"/>
      <c r="DF110" s="136"/>
      <c r="DG110" s="140"/>
      <c r="DH110" s="137"/>
      <c r="DI110" s="137"/>
      <c r="DJ110" s="134"/>
      <c r="DK110" s="134"/>
      <c r="DL110" s="141"/>
      <c r="DM110" s="140"/>
      <c r="DN110" s="137"/>
      <c r="DO110" s="137"/>
      <c r="DP110" s="134"/>
      <c r="DQ110" s="137"/>
      <c r="DR110" s="137"/>
      <c r="DS110" s="126"/>
      <c r="DT110" s="134"/>
      <c r="DU110" s="140"/>
      <c r="DV110" s="136"/>
      <c r="DW110" s="136"/>
      <c r="DY110" s="136"/>
      <c r="DZ110" s="136"/>
      <c r="EA110" s="140"/>
      <c r="EB110" s="134"/>
      <c r="EC110" s="146"/>
      <c r="ED110" s="134"/>
      <c r="EE110" s="134"/>
      <c r="EF110" s="141"/>
      <c r="EG110" s="140"/>
      <c r="EH110" s="137"/>
      <c r="EI110" s="137"/>
      <c r="EJ110" s="134"/>
      <c r="EK110" s="137"/>
      <c r="EL110" s="137"/>
      <c r="EM110" s="126"/>
      <c r="EN110" s="134"/>
      <c r="EO110" s="140"/>
      <c r="EP110" s="136"/>
      <c r="EQ110" s="136"/>
      <c r="ES110" s="136"/>
      <c r="ET110" s="136"/>
      <c r="EU110" s="140"/>
      <c r="EV110" s="137"/>
      <c r="EW110" s="137"/>
      <c r="EX110" s="134"/>
      <c r="EY110" s="134"/>
      <c r="EZ110" s="141"/>
      <c r="FA110" s="140"/>
      <c r="FB110" s="137"/>
      <c r="FC110" s="137"/>
      <c r="FD110" s="134"/>
      <c r="FE110" s="137"/>
      <c r="FF110" s="137"/>
      <c r="FG110" s="126"/>
      <c r="FH110" s="134"/>
      <c r="FI110" s="140"/>
      <c r="FJ110" s="136"/>
      <c r="FK110" s="136"/>
      <c r="FM110" s="136"/>
      <c r="FN110" s="136"/>
      <c r="FO110" s="140"/>
      <c r="FP110" s="137"/>
      <c r="FQ110" s="137"/>
      <c r="FR110" s="134"/>
      <c r="FS110" s="134"/>
      <c r="FT110" s="141"/>
      <c r="FU110" s="140"/>
      <c r="FV110" s="137"/>
      <c r="FW110" s="137"/>
      <c r="FX110" s="134"/>
      <c r="FY110" s="137"/>
      <c r="FZ110" s="137"/>
      <c r="GA110" s="156"/>
      <c r="GI110" s="153"/>
      <c r="GN110" s="154"/>
      <c r="GU110" s="156"/>
      <c r="HC110" s="153"/>
      <c r="HH110" s="154"/>
      <c r="HO110" s="156"/>
      <c r="HW110" s="153"/>
      <c r="IB110" s="154"/>
      <c r="II110" s="156"/>
      <c r="IQ110" s="153"/>
      <c r="IV110" s="154"/>
    </row>
    <row r="111" spans="1:256" s="138" customFormat="1" ht="13.5" customHeight="1">
      <c r="A111" s="161"/>
      <c r="C111" s="134"/>
      <c r="D111" s="134"/>
      <c r="E111" s="140"/>
      <c r="F111" s="136"/>
      <c r="G111" s="137"/>
      <c r="I111" s="136"/>
      <c r="J111" s="137"/>
      <c r="K111" s="140"/>
      <c r="L111" s="137"/>
      <c r="M111" s="137"/>
      <c r="N111" s="134"/>
      <c r="O111" s="134"/>
      <c r="P111" s="141"/>
      <c r="Q111" s="140"/>
      <c r="R111" s="137"/>
      <c r="S111" s="137"/>
      <c r="T111" s="134"/>
      <c r="U111" s="137"/>
      <c r="V111" s="137"/>
      <c r="W111" s="126"/>
      <c r="X111" s="134"/>
      <c r="Y111" s="140"/>
      <c r="Z111" s="136"/>
      <c r="AA111" s="136"/>
      <c r="AC111" s="136"/>
      <c r="AD111" s="136"/>
      <c r="AE111" s="140"/>
      <c r="AF111" s="137"/>
      <c r="AG111" s="137"/>
      <c r="AH111" s="134"/>
      <c r="AI111" s="134"/>
      <c r="AJ111" s="141"/>
      <c r="AK111" s="140"/>
      <c r="AL111" s="134"/>
      <c r="AM111" s="137"/>
      <c r="AN111" s="134"/>
      <c r="AO111" s="137"/>
      <c r="AP111" s="137"/>
      <c r="AQ111" s="126"/>
      <c r="AR111" s="134"/>
      <c r="AS111" s="140"/>
      <c r="AT111" s="136"/>
      <c r="AU111" s="136"/>
      <c r="AW111" s="136"/>
      <c r="AX111" s="136"/>
      <c r="AY111" s="140"/>
      <c r="AZ111" s="137"/>
      <c r="BA111" s="137"/>
      <c r="BB111" s="134"/>
      <c r="BC111" s="134"/>
      <c r="BD111" s="141"/>
      <c r="BE111" s="140"/>
      <c r="BF111" s="137"/>
      <c r="BG111" s="137"/>
      <c r="BH111" s="134"/>
      <c r="BI111" s="137"/>
      <c r="BJ111" s="137"/>
      <c r="BK111" s="126"/>
      <c r="BL111" s="134"/>
      <c r="BM111" s="140"/>
      <c r="BN111" s="136"/>
      <c r="BO111" s="136"/>
      <c r="BQ111" s="136"/>
      <c r="BR111" s="136"/>
      <c r="BS111" s="140"/>
      <c r="BT111" s="137"/>
      <c r="BU111" s="137"/>
      <c r="BV111" s="134"/>
      <c r="BW111" s="134"/>
      <c r="BX111" s="141"/>
      <c r="BY111" s="140"/>
      <c r="BZ111" s="137"/>
      <c r="CA111" s="137"/>
      <c r="CB111" s="134"/>
      <c r="CC111" s="137"/>
      <c r="CD111" s="137"/>
      <c r="CE111" s="140"/>
      <c r="CF111" s="134"/>
      <c r="CG111" s="140"/>
      <c r="CH111" s="136"/>
      <c r="CI111" s="136"/>
      <c r="CK111" s="136"/>
      <c r="CL111" s="136"/>
      <c r="CM111" s="140"/>
      <c r="CN111" s="137"/>
      <c r="CO111" s="137"/>
      <c r="CP111" s="134"/>
      <c r="CQ111" s="134"/>
      <c r="CR111" s="141"/>
      <c r="CS111" s="140"/>
      <c r="CT111" s="137"/>
      <c r="CU111" s="137"/>
      <c r="CV111" s="134"/>
      <c r="CW111" s="137"/>
      <c r="CX111" s="137"/>
      <c r="CY111" s="126"/>
      <c r="CZ111" s="134"/>
      <c r="DA111" s="140"/>
      <c r="DB111" s="136"/>
      <c r="DC111" s="136"/>
      <c r="DE111" s="136"/>
      <c r="DF111" s="136"/>
      <c r="DG111" s="140"/>
      <c r="DH111" s="137"/>
      <c r="DI111" s="137"/>
      <c r="DJ111" s="134"/>
      <c r="DK111" s="134"/>
      <c r="DL111" s="141"/>
      <c r="DM111" s="140"/>
      <c r="DN111" s="137"/>
      <c r="DO111" s="137"/>
      <c r="DP111" s="134"/>
      <c r="DQ111" s="137"/>
      <c r="DR111" s="137"/>
      <c r="DS111" s="126"/>
      <c r="DT111" s="134"/>
      <c r="DU111" s="140"/>
      <c r="DV111" s="136"/>
      <c r="DW111" s="136"/>
      <c r="DY111" s="136"/>
      <c r="DZ111" s="136"/>
      <c r="EA111" s="140"/>
      <c r="EB111" s="134"/>
      <c r="EC111" s="146"/>
      <c r="ED111" s="134"/>
      <c r="EE111" s="134"/>
      <c r="EF111" s="141"/>
      <c r="EG111" s="140"/>
      <c r="EH111" s="137"/>
      <c r="EI111" s="137"/>
      <c r="EJ111" s="134"/>
      <c r="EK111" s="137"/>
      <c r="EL111" s="137"/>
      <c r="EM111" s="126"/>
      <c r="EN111" s="134"/>
      <c r="EO111" s="140"/>
      <c r="EP111" s="136"/>
      <c r="EQ111" s="136"/>
      <c r="ES111" s="136"/>
      <c r="ET111" s="136"/>
      <c r="EU111" s="140"/>
      <c r="EV111" s="137"/>
      <c r="EW111" s="137"/>
      <c r="EX111" s="134"/>
      <c r="EY111" s="134"/>
      <c r="EZ111" s="141"/>
      <c r="FA111" s="140"/>
      <c r="FB111" s="137"/>
      <c r="FC111" s="137"/>
      <c r="FD111" s="134"/>
      <c r="FE111" s="137"/>
      <c r="FF111" s="137"/>
      <c r="FG111" s="126"/>
      <c r="FH111" s="134"/>
      <c r="FI111" s="140"/>
      <c r="FJ111" s="136"/>
      <c r="FK111" s="136"/>
      <c r="FM111" s="136"/>
      <c r="FN111" s="136"/>
      <c r="FO111" s="140"/>
      <c r="FP111" s="137"/>
      <c r="FQ111" s="137"/>
      <c r="FR111" s="134"/>
      <c r="FS111" s="134"/>
      <c r="FT111" s="141"/>
      <c r="FU111" s="140"/>
      <c r="FV111" s="137"/>
      <c r="FW111" s="137"/>
      <c r="FX111" s="134"/>
      <c r="FY111" s="137"/>
      <c r="FZ111" s="137"/>
      <c r="GA111" s="156"/>
      <c r="GI111" s="153"/>
      <c r="GN111" s="154"/>
      <c r="GU111" s="156"/>
      <c r="HC111" s="153"/>
      <c r="HH111" s="154"/>
      <c r="HO111" s="156"/>
      <c r="HW111" s="153"/>
      <c r="IB111" s="154"/>
      <c r="II111" s="156"/>
      <c r="IQ111" s="153"/>
      <c r="IV111" s="154"/>
    </row>
    <row r="112" spans="1:256" s="138" customFormat="1" ht="13.5" customHeight="1">
      <c r="A112" s="161"/>
      <c r="C112" s="134"/>
      <c r="D112" s="134"/>
      <c r="E112" s="140"/>
      <c r="F112" s="136"/>
      <c r="G112" s="137"/>
      <c r="I112" s="136"/>
      <c r="J112" s="137"/>
      <c r="K112" s="140"/>
      <c r="L112" s="137"/>
      <c r="M112" s="137"/>
      <c r="N112" s="134"/>
      <c r="O112" s="134"/>
      <c r="P112" s="141"/>
      <c r="Q112" s="140"/>
      <c r="R112" s="137"/>
      <c r="S112" s="137"/>
      <c r="T112" s="134"/>
      <c r="U112" s="137"/>
      <c r="V112" s="137"/>
      <c r="W112" s="126"/>
      <c r="X112" s="134"/>
      <c r="Y112" s="140"/>
      <c r="Z112" s="136"/>
      <c r="AA112" s="136"/>
      <c r="AC112" s="136"/>
      <c r="AD112" s="136"/>
      <c r="AE112" s="140"/>
      <c r="AF112" s="137"/>
      <c r="AG112" s="137"/>
      <c r="AH112" s="134"/>
      <c r="AI112" s="134"/>
      <c r="AJ112" s="141"/>
      <c r="AK112" s="140"/>
      <c r="AL112" s="134"/>
      <c r="AM112" s="137"/>
      <c r="AN112" s="134"/>
      <c r="AO112" s="137"/>
      <c r="AP112" s="137"/>
      <c r="AQ112" s="126"/>
      <c r="AR112" s="134"/>
      <c r="AS112" s="140"/>
      <c r="AT112" s="136"/>
      <c r="AU112" s="136"/>
      <c r="AW112" s="136"/>
      <c r="AX112" s="136"/>
      <c r="AY112" s="140"/>
      <c r="AZ112" s="137"/>
      <c r="BA112" s="137"/>
      <c r="BB112" s="134"/>
      <c r="BC112" s="134"/>
      <c r="BD112" s="141"/>
      <c r="BE112" s="140"/>
      <c r="BF112" s="137"/>
      <c r="BG112" s="137"/>
      <c r="BH112" s="134"/>
      <c r="BI112" s="137"/>
      <c r="BJ112" s="137"/>
      <c r="BK112" s="126"/>
      <c r="BL112" s="134"/>
      <c r="BM112" s="140"/>
      <c r="BN112" s="136"/>
      <c r="BO112" s="136"/>
      <c r="BQ112" s="136"/>
      <c r="BR112" s="136"/>
      <c r="BS112" s="140"/>
      <c r="BT112" s="137"/>
      <c r="BU112" s="137"/>
      <c r="BV112" s="134"/>
      <c r="BW112" s="134"/>
      <c r="BX112" s="141"/>
      <c r="BY112" s="140"/>
      <c r="BZ112" s="137"/>
      <c r="CA112" s="137"/>
      <c r="CB112" s="134"/>
      <c r="CC112" s="137"/>
      <c r="CD112" s="137"/>
      <c r="CE112" s="140"/>
      <c r="CF112" s="134"/>
      <c r="CG112" s="140"/>
      <c r="CH112" s="136"/>
      <c r="CI112" s="136"/>
      <c r="CK112" s="136"/>
      <c r="CL112" s="136"/>
      <c r="CM112" s="140"/>
      <c r="CN112" s="137"/>
      <c r="CO112" s="137"/>
      <c r="CP112" s="134"/>
      <c r="CQ112" s="134"/>
      <c r="CR112" s="141"/>
      <c r="CS112" s="140"/>
      <c r="CT112" s="137"/>
      <c r="CU112" s="137"/>
      <c r="CV112" s="134"/>
      <c r="CW112" s="137"/>
      <c r="CX112" s="137"/>
      <c r="CY112" s="126"/>
      <c r="CZ112" s="134"/>
      <c r="DA112" s="140"/>
      <c r="DB112" s="136"/>
      <c r="DC112" s="136"/>
      <c r="DE112" s="136"/>
      <c r="DF112" s="136"/>
      <c r="DG112" s="140"/>
      <c r="DH112" s="137"/>
      <c r="DI112" s="137"/>
      <c r="DJ112" s="134"/>
      <c r="DK112" s="134"/>
      <c r="DL112" s="141"/>
      <c r="DM112" s="140"/>
      <c r="DN112" s="137"/>
      <c r="DO112" s="137"/>
      <c r="DP112" s="134"/>
      <c r="DQ112" s="137"/>
      <c r="DR112" s="137"/>
      <c r="DS112" s="126"/>
      <c r="DT112" s="134"/>
      <c r="DU112" s="140"/>
      <c r="DV112" s="136"/>
      <c r="DW112" s="136"/>
      <c r="DY112" s="136"/>
      <c r="DZ112" s="136"/>
      <c r="EA112" s="140"/>
      <c r="EB112" s="134"/>
      <c r="EC112" s="146"/>
      <c r="ED112" s="134"/>
      <c r="EE112" s="134"/>
      <c r="EF112" s="141"/>
      <c r="EG112" s="140"/>
      <c r="EH112" s="137"/>
      <c r="EI112" s="137"/>
      <c r="EJ112" s="134"/>
      <c r="EK112" s="137"/>
      <c r="EL112" s="137"/>
      <c r="EM112" s="126"/>
      <c r="EN112" s="134"/>
      <c r="EO112" s="140"/>
      <c r="EP112" s="136"/>
      <c r="EQ112" s="136"/>
      <c r="ES112" s="136"/>
      <c r="ET112" s="136"/>
      <c r="EU112" s="140"/>
      <c r="EV112" s="137"/>
      <c r="EW112" s="137"/>
      <c r="EX112" s="134"/>
      <c r="EY112" s="134"/>
      <c r="EZ112" s="141"/>
      <c r="FA112" s="140"/>
      <c r="FB112" s="137"/>
      <c r="FC112" s="137"/>
      <c r="FD112" s="134"/>
      <c r="FE112" s="137"/>
      <c r="FF112" s="137"/>
      <c r="FG112" s="126"/>
      <c r="FH112" s="134"/>
      <c r="FI112" s="140"/>
      <c r="FJ112" s="136"/>
      <c r="FK112" s="136"/>
      <c r="FM112" s="136"/>
      <c r="FN112" s="136"/>
      <c r="FO112" s="140"/>
      <c r="FP112" s="137"/>
      <c r="FQ112" s="137"/>
      <c r="FR112" s="134"/>
      <c r="FS112" s="134"/>
      <c r="FT112" s="141"/>
      <c r="FU112" s="140"/>
      <c r="FV112" s="137"/>
      <c r="FW112" s="137"/>
      <c r="FX112" s="134"/>
      <c r="FY112" s="137"/>
      <c r="FZ112" s="137"/>
      <c r="GA112" s="156"/>
      <c r="GI112" s="153"/>
      <c r="GN112" s="154"/>
      <c r="GU112" s="156"/>
      <c r="HC112" s="153"/>
      <c r="HH112" s="154"/>
      <c r="HO112" s="156"/>
      <c r="HW112" s="153"/>
      <c r="IB112" s="154"/>
      <c r="II112" s="156"/>
      <c r="IQ112" s="153"/>
      <c r="IV112" s="154"/>
    </row>
    <row r="113" spans="1:256" s="138" customFormat="1" ht="13.5" customHeight="1">
      <c r="A113" s="161"/>
      <c r="C113" s="134"/>
      <c r="D113" s="134"/>
      <c r="E113" s="140"/>
      <c r="F113" s="136"/>
      <c r="G113" s="137"/>
      <c r="I113" s="136"/>
      <c r="J113" s="137"/>
      <c r="K113" s="140"/>
      <c r="L113" s="137"/>
      <c r="M113" s="137"/>
      <c r="N113" s="134"/>
      <c r="O113" s="134"/>
      <c r="P113" s="141"/>
      <c r="Q113" s="140"/>
      <c r="R113" s="137"/>
      <c r="S113" s="137"/>
      <c r="T113" s="134"/>
      <c r="U113" s="137"/>
      <c r="V113" s="137"/>
      <c r="W113" s="126"/>
      <c r="X113" s="134"/>
      <c r="Y113" s="140"/>
      <c r="Z113" s="136"/>
      <c r="AA113" s="136"/>
      <c r="AC113" s="136"/>
      <c r="AD113" s="136"/>
      <c r="AE113" s="140"/>
      <c r="AF113" s="137"/>
      <c r="AG113" s="137"/>
      <c r="AH113" s="134"/>
      <c r="AI113" s="134"/>
      <c r="AJ113" s="141"/>
      <c r="AK113" s="140"/>
      <c r="AL113" s="134"/>
      <c r="AM113" s="137"/>
      <c r="AN113" s="134"/>
      <c r="AO113" s="137"/>
      <c r="AP113" s="137"/>
      <c r="AQ113" s="126"/>
      <c r="AR113" s="134"/>
      <c r="AS113" s="140"/>
      <c r="AT113" s="136"/>
      <c r="AU113" s="136"/>
      <c r="AW113" s="136"/>
      <c r="AX113" s="136"/>
      <c r="AY113" s="140"/>
      <c r="AZ113" s="137"/>
      <c r="BA113" s="137"/>
      <c r="BB113" s="134"/>
      <c r="BC113" s="134"/>
      <c r="BD113" s="141"/>
      <c r="BE113" s="140"/>
      <c r="BF113" s="137"/>
      <c r="BG113" s="137"/>
      <c r="BH113" s="134"/>
      <c r="BI113" s="137"/>
      <c r="BJ113" s="137"/>
      <c r="BK113" s="126"/>
      <c r="BL113" s="134"/>
      <c r="BM113" s="140"/>
      <c r="BN113" s="136"/>
      <c r="BO113" s="136"/>
      <c r="BQ113" s="136"/>
      <c r="BR113" s="136"/>
      <c r="BS113" s="140"/>
      <c r="BT113" s="137"/>
      <c r="BU113" s="137"/>
      <c r="BV113" s="134"/>
      <c r="BW113" s="134"/>
      <c r="BX113" s="141"/>
      <c r="BY113" s="140"/>
      <c r="BZ113" s="137"/>
      <c r="CA113" s="137"/>
      <c r="CB113" s="134"/>
      <c r="CC113" s="137"/>
      <c r="CD113" s="137"/>
      <c r="CE113" s="140"/>
      <c r="CF113" s="134"/>
      <c r="CG113" s="140"/>
      <c r="CH113" s="136"/>
      <c r="CI113" s="136"/>
      <c r="CK113" s="136"/>
      <c r="CL113" s="136"/>
      <c r="CM113" s="140"/>
      <c r="CN113" s="137"/>
      <c r="CO113" s="137"/>
      <c r="CP113" s="134"/>
      <c r="CQ113" s="134"/>
      <c r="CR113" s="141"/>
      <c r="CS113" s="140"/>
      <c r="CT113" s="137"/>
      <c r="CU113" s="137"/>
      <c r="CV113" s="134"/>
      <c r="CW113" s="137"/>
      <c r="CX113" s="137"/>
      <c r="CY113" s="126"/>
      <c r="CZ113" s="134"/>
      <c r="DA113" s="140"/>
      <c r="DB113" s="136"/>
      <c r="DC113" s="136"/>
      <c r="DE113" s="136"/>
      <c r="DF113" s="136"/>
      <c r="DG113" s="140"/>
      <c r="DH113" s="137"/>
      <c r="DI113" s="137"/>
      <c r="DJ113" s="134"/>
      <c r="DK113" s="134"/>
      <c r="DL113" s="141"/>
      <c r="DM113" s="140"/>
      <c r="DN113" s="137"/>
      <c r="DO113" s="137"/>
      <c r="DP113" s="134"/>
      <c r="DQ113" s="137"/>
      <c r="DR113" s="137"/>
      <c r="DS113" s="126"/>
      <c r="DT113" s="134"/>
      <c r="DU113" s="140"/>
      <c r="DV113" s="136"/>
      <c r="DW113" s="136"/>
      <c r="DY113" s="136"/>
      <c r="DZ113" s="136"/>
      <c r="EA113" s="140"/>
      <c r="EB113" s="134"/>
      <c r="EC113" s="146"/>
      <c r="ED113" s="134"/>
      <c r="EE113" s="134"/>
      <c r="EF113" s="141"/>
      <c r="EG113" s="140"/>
      <c r="EH113" s="137"/>
      <c r="EI113" s="137"/>
      <c r="EJ113" s="134"/>
      <c r="EK113" s="137"/>
      <c r="EL113" s="137"/>
      <c r="EM113" s="126"/>
      <c r="EN113" s="134"/>
      <c r="EO113" s="140"/>
      <c r="EP113" s="136"/>
      <c r="EQ113" s="136"/>
      <c r="ES113" s="136"/>
      <c r="ET113" s="136"/>
      <c r="EU113" s="140"/>
      <c r="EV113" s="137"/>
      <c r="EW113" s="137"/>
      <c r="EX113" s="134"/>
      <c r="EY113" s="134"/>
      <c r="EZ113" s="141"/>
      <c r="FA113" s="140"/>
      <c r="FB113" s="137"/>
      <c r="FC113" s="137"/>
      <c r="FD113" s="134"/>
      <c r="FE113" s="137"/>
      <c r="FF113" s="137"/>
      <c r="FG113" s="126"/>
      <c r="FH113" s="134"/>
      <c r="FI113" s="140"/>
      <c r="FJ113" s="136"/>
      <c r="FK113" s="136"/>
      <c r="FM113" s="136"/>
      <c r="FN113" s="136"/>
      <c r="FO113" s="140"/>
      <c r="FP113" s="137"/>
      <c r="FQ113" s="137"/>
      <c r="FR113" s="134"/>
      <c r="FS113" s="134"/>
      <c r="FT113" s="141"/>
      <c r="FU113" s="140"/>
      <c r="FV113" s="137"/>
      <c r="FW113" s="137"/>
      <c r="FX113" s="134"/>
      <c r="FY113" s="137"/>
      <c r="FZ113" s="137"/>
      <c r="GA113" s="156"/>
      <c r="GI113" s="153"/>
      <c r="GN113" s="154"/>
      <c r="GU113" s="156"/>
      <c r="HC113" s="153"/>
      <c r="HH113" s="154"/>
      <c r="HO113" s="156"/>
      <c r="HW113" s="153"/>
      <c r="IB113" s="154"/>
      <c r="II113" s="156"/>
      <c r="IQ113" s="153"/>
      <c r="IV113" s="154"/>
    </row>
    <row r="114" spans="1:256" s="138" customFormat="1" ht="13.5" customHeight="1">
      <c r="A114" s="161"/>
      <c r="C114" s="134"/>
      <c r="D114" s="134"/>
      <c r="E114" s="140"/>
      <c r="F114" s="136"/>
      <c r="G114" s="137"/>
      <c r="I114" s="136"/>
      <c r="J114" s="137"/>
      <c r="K114" s="140"/>
      <c r="L114" s="137"/>
      <c r="M114" s="137"/>
      <c r="N114" s="134"/>
      <c r="O114" s="134"/>
      <c r="P114" s="141"/>
      <c r="Q114" s="140"/>
      <c r="R114" s="137"/>
      <c r="S114" s="137"/>
      <c r="T114" s="134"/>
      <c r="U114" s="137"/>
      <c r="V114" s="137"/>
      <c r="W114" s="126"/>
      <c r="X114" s="134"/>
      <c r="Y114" s="140"/>
      <c r="Z114" s="136"/>
      <c r="AA114" s="136"/>
      <c r="AC114" s="136"/>
      <c r="AD114" s="136"/>
      <c r="AE114" s="140"/>
      <c r="AF114" s="137"/>
      <c r="AG114" s="137"/>
      <c r="AH114" s="134"/>
      <c r="AI114" s="134"/>
      <c r="AJ114" s="141"/>
      <c r="AK114" s="140"/>
      <c r="AL114" s="134"/>
      <c r="AM114" s="137"/>
      <c r="AN114" s="134"/>
      <c r="AO114" s="137"/>
      <c r="AP114" s="137"/>
      <c r="AQ114" s="126"/>
      <c r="AR114" s="134"/>
      <c r="AS114" s="140"/>
      <c r="AT114" s="136"/>
      <c r="AU114" s="136"/>
      <c r="AW114" s="136"/>
      <c r="AX114" s="136"/>
      <c r="AY114" s="140"/>
      <c r="AZ114" s="137"/>
      <c r="BA114" s="137"/>
      <c r="BB114" s="134"/>
      <c r="BC114" s="134"/>
      <c r="BD114" s="141"/>
      <c r="BE114" s="140"/>
      <c r="BF114" s="137"/>
      <c r="BG114" s="137"/>
      <c r="BH114" s="134"/>
      <c r="BI114" s="137"/>
      <c r="BJ114" s="137"/>
      <c r="BK114" s="126"/>
      <c r="BL114" s="134"/>
      <c r="BM114" s="140"/>
      <c r="BN114" s="136"/>
      <c r="BO114" s="136"/>
      <c r="BQ114" s="136"/>
      <c r="BR114" s="136"/>
      <c r="BS114" s="140"/>
      <c r="BT114" s="137"/>
      <c r="BU114" s="137"/>
      <c r="BV114" s="134"/>
      <c r="BW114" s="134"/>
      <c r="BX114" s="141"/>
      <c r="BY114" s="140"/>
      <c r="BZ114" s="137"/>
      <c r="CA114" s="137"/>
      <c r="CB114" s="134"/>
      <c r="CC114" s="137"/>
      <c r="CD114" s="137"/>
      <c r="CE114" s="140"/>
      <c r="CF114" s="134"/>
      <c r="CG114" s="140"/>
      <c r="CH114" s="136"/>
      <c r="CI114" s="136"/>
      <c r="CK114" s="136"/>
      <c r="CL114" s="136"/>
      <c r="CM114" s="140"/>
      <c r="CN114" s="137"/>
      <c r="CO114" s="137"/>
      <c r="CP114" s="134"/>
      <c r="CQ114" s="134"/>
      <c r="CR114" s="141"/>
      <c r="CS114" s="140"/>
      <c r="CT114" s="137"/>
      <c r="CU114" s="137"/>
      <c r="CV114" s="134"/>
      <c r="CW114" s="137"/>
      <c r="CX114" s="137"/>
      <c r="CY114" s="126"/>
      <c r="CZ114" s="134"/>
      <c r="DA114" s="140"/>
      <c r="DB114" s="136"/>
      <c r="DC114" s="136"/>
      <c r="DE114" s="136"/>
      <c r="DF114" s="136"/>
      <c r="DG114" s="140"/>
      <c r="DH114" s="137"/>
      <c r="DI114" s="137"/>
      <c r="DJ114" s="134"/>
      <c r="DK114" s="134"/>
      <c r="DL114" s="141"/>
      <c r="DM114" s="140"/>
      <c r="DN114" s="137"/>
      <c r="DO114" s="137"/>
      <c r="DP114" s="134"/>
      <c r="DQ114" s="137"/>
      <c r="DR114" s="137"/>
      <c r="DS114" s="126"/>
      <c r="DT114" s="134"/>
      <c r="DU114" s="140"/>
      <c r="DV114" s="136"/>
      <c r="DW114" s="136"/>
      <c r="DY114" s="136"/>
      <c r="DZ114" s="136"/>
      <c r="EA114" s="140"/>
      <c r="EB114" s="134"/>
      <c r="EC114" s="146"/>
      <c r="ED114" s="134"/>
      <c r="EE114" s="134"/>
      <c r="EF114" s="141"/>
      <c r="EG114" s="140"/>
      <c r="EH114" s="137"/>
      <c r="EI114" s="137"/>
      <c r="EJ114" s="134"/>
      <c r="EK114" s="137"/>
      <c r="EL114" s="137"/>
      <c r="EM114" s="126"/>
      <c r="EN114" s="134"/>
      <c r="EO114" s="140"/>
      <c r="EP114" s="136"/>
      <c r="EQ114" s="136"/>
      <c r="ES114" s="136"/>
      <c r="ET114" s="136"/>
      <c r="EU114" s="140"/>
      <c r="EV114" s="137"/>
      <c r="EW114" s="137"/>
      <c r="EX114" s="134"/>
      <c r="EY114" s="134"/>
      <c r="EZ114" s="141"/>
      <c r="FA114" s="140"/>
      <c r="FB114" s="137"/>
      <c r="FC114" s="137"/>
      <c r="FD114" s="134"/>
      <c r="FE114" s="137"/>
      <c r="FF114" s="137"/>
      <c r="FG114" s="126"/>
      <c r="FH114" s="134"/>
      <c r="FI114" s="140"/>
      <c r="FJ114" s="136"/>
      <c r="FK114" s="136"/>
      <c r="FM114" s="136"/>
      <c r="FN114" s="136"/>
      <c r="FO114" s="140"/>
      <c r="FP114" s="137"/>
      <c r="FQ114" s="137"/>
      <c r="FR114" s="134"/>
      <c r="FS114" s="134"/>
      <c r="FT114" s="141"/>
      <c r="FU114" s="140"/>
      <c r="FV114" s="137"/>
      <c r="FW114" s="137"/>
      <c r="FX114" s="134"/>
      <c r="FY114" s="137"/>
      <c r="FZ114" s="137"/>
      <c r="GA114" s="156"/>
      <c r="GI114" s="153"/>
      <c r="GN114" s="154"/>
      <c r="GU114" s="156"/>
      <c r="HC114" s="153"/>
      <c r="HH114" s="154"/>
      <c r="HO114" s="156"/>
      <c r="HW114" s="153"/>
      <c r="IB114" s="154"/>
      <c r="II114" s="156"/>
      <c r="IQ114" s="153"/>
      <c r="IV114" s="154"/>
    </row>
    <row r="115" spans="1:256" s="138" customFormat="1" ht="13.5" customHeight="1">
      <c r="A115" s="161"/>
      <c r="C115" s="134"/>
      <c r="D115" s="134"/>
      <c r="E115" s="140"/>
      <c r="F115" s="136"/>
      <c r="G115" s="137"/>
      <c r="I115" s="136"/>
      <c r="J115" s="137"/>
      <c r="K115" s="140"/>
      <c r="L115" s="137"/>
      <c r="M115" s="137"/>
      <c r="N115" s="134"/>
      <c r="O115" s="134"/>
      <c r="P115" s="141"/>
      <c r="Q115" s="140"/>
      <c r="R115" s="137"/>
      <c r="S115" s="137"/>
      <c r="T115" s="134"/>
      <c r="U115" s="137"/>
      <c r="V115" s="137"/>
      <c r="W115" s="126"/>
      <c r="X115" s="134"/>
      <c r="Y115" s="140"/>
      <c r="Z115" s="136"/>
      <c r="AA115" s="136"/>
      <c r="AC115" s="136"/>
      <c r="AD115" s="136"/>
      <c r="AE115" s="140"/>
      <c r="AF115" s="137"/>
      <c r="AG115" s="137"/>
      <c r="AH115" s="134"/>
      <c r="AI115" s="134"/>
      <c r="AJ115" s="141"/>
      <c r="AK115" s="140"/>
      <c r="AL115" s="134"/>
      <c r="AM115" s="137"/>
      <c r="AN115" s="134"/>
      <c r="AO115" s="137"/>
      <c r="AP115" s="137"/>
      <c r="AQ115" s="126"/>
      <c r="AR115" s="134"/>
      <c r="AS115" s="140"/>
      <c r="AT115" s="136"/>
      <c r="AU115" s="136"/>
      <c r="AW115" s="136"/>
      <c r="AX115" s="136"/>
      <c r="AY115" s="140"/>
      <c r="AZ115" s="137"/>
      <c r="BA115" s="137"/>
      <c r="BB115" s="134"/>
      <c r="BC115" s="134"/>
      <c r="BD115" s="141"/>
      <c r="BE115" s="140"/>
      <c r="BF115" s="137"/>
      <c r="BG115" s="137"/>
      <c r="BH115" s="134"/>
      <c r="BI115" s="137"/>
      <c r="BJ115" s="137"/>
      <c r="BK115" s="126"/>
      <c r="BL115" s="134"/>
      <c r="BM115" s="140"/>
      <c r="BN115" s="136"/>
      <c r="BO115" s="136"/>
      <c r="BQ115" s="136"/>
      <c r="BR115" s="136"/>
      <c r="BS115" s="140"/>
      <c r="BT115" s="137"/>
      <c r="BU115" s="137"/>
      <c r="BV115" s="134"/>
      <c r="BW115" s="134"/>
      <c r="BX115" s="141"/>
      <c r="BY115" s="140"/>
      <c r="BZ115" s="137"/>
      <c r="CA115" s="137"/>
      <c r="CB115" s="134"/>
      <c r="CC115" s="137"/>
      <c r="CD115" s="137"/>
      <c r="CE115" s="140"/>
      <c r="CF115" s="134"/>
      <c r="CG115" s="140"/>
      <c r="CH115" s="136"/>
      <c r="CI115" s="136"/>
      <c r="CK115" s="136"/>
      <c r="CL115" s="136"/>
      <c r="CM115" s="140"/>
      <c r="CN115" s="137"/>
      <c r="CO115" s="137"/>
      <c r="CP115" s="134"/>
      <c r="CQ115" s="134"/>
      <c r="CR115" s="141"/>
      <c r="CS115" s="140"/>
      <c r="CT115" s="137"/>
      <c r="CU115" s="137"/>
      <c r="CV115" s="134"/>
      <c r="CW115" s="137"/>
      <c r="CX115" s="137"/>
      <c r="CY115" s="126"/>
      <c r="CZ115" s="134"/>
      <c r="DA115" s="140"/>
      <c r="DB115" s="136"/>
      <c r="DC115" s="136"/>
      <c r="DE115" s="136"/>
      <c r="DF115" s="136"/>
      <c r="DG115" s="140"/>
      <c r="DH115" s="137"/>
      <c r="DI115" s="137"/>
      <c r="DJ115" s="134"/>
      <c r="DK115" s="134"/>
      <c r="DL115" s="141"/>
      <c r="DM115" s="140"/>
      <c r="DN115" s="137"/>
      <c r="DO115" s="137"/>
      <c r="DP115" s="134"/>
      <c r="DQ115" s="137"/>
      <c r="DR115" s="137"/>
      <c r="DS115" s="126"/>
      <c r="DT115" s="134"/>
      <c r="DU115" s="140"/>
      <c r="DV115" s="136"/>
      <c r="DW115" s="136"/>
      <c r="DY115" s="136"/>
      <c r="DZ115" s="136"/>
      <c r="EA115" s="140"/>
      <c r="EB115" s="134"/>
      <c r="EC115" s="146"/>
      <c r="ED115" s="134"/>
      <c r="EE115" s="134"/>
      <c r="EF115" s="141"/>
      <c r="EG115" s="140"/>
      <c r="EH115" s="137"/>
      <c r="EI115" s="137"/>
      <c r="EJ115" s="134"/>
      <c r="EK115" s="137"/>
      <c r="EL115" s="137"/>
      <c r="EM115" s="126"/>
      <c r="EN115" s="134"/>
      <c r="EO115" s="140"/>
      <c r="EP115" s="136"/>
      <c r="EQ115" s="136"/>
      <c r="ES115" s="136"/>
      <c r="ET115" s="136"/>
      <c r="EU115" s="140"/>
      <c r="EV115" s="137"/>
      <c r="EW115" s="137"/>
      <c r="EX115" s="134"/>
      <c r="EY115" s="134"/>
      <c r="EZ115" s="141"/>
      <c r="FA115" s="140"/>
      <c r="FB115" s="137"/>
      <c r="FC115" s="137"/>
      <c r="FD115" s="134"/>
      <c r="FE115" s="137"/>
      <c r="FF115" s="137"/>
      <c r="FG115" s="126"/>
      <c r="FH115" s="134"/>
      <c r="FI115" s="140"/>
      <c r="FJ115" s="136"/>
      <c r="FK115" s="136"/>
      <c r="FM115" s="136"/>
      <c r="FN115" s="136"/>
      <c r="FO115" s="140"/>
      <c r="FP115" s="137"/>
      <c r="FQ115" s="137"/>
      <c r="FR115" s="134"/>
      <c r="FS115" s="134"/>
      <c r="FT115" s="141"/>
      <c r="FU115" s="140"/>
      <c r="FV115" s="137"/>
      <c r="FW115" s="137"/>
      <c r="FX115" s="134"/>
      <c r="FY115" s="137"/>
      <c r="FZ115" s="137"/>
      <c r="GA115" s="156"/>
      <c r="GI115" s="153"/>
      <c r="GN115" s="154"/>
      <c r="GU115" s="156"/>
      <c r="HC115" s="153"/>
      <c r="HH115" s="154"/>
      <c r="HO115" s="156"/>
      <c r="HW115" s="153"/>
      <c r="IB115" s="154"/>
      <c r="II115" s="156"/>
      <c r="IQ115" s="153"/>
      <c r="IV115" s="154"/>
    </row>
    <row r="116" spans="1:256" s="138" customFormat="1" ht="13.5" customHeight="1">
      <c r="A116" s="161"/>
      <c r="C116" s="134"/>
      <c r="D116" s="134"/>
      <c r="E116" s="140"/>
      <c r="F116" s="136"/>
      <c r="G116" s="137"/>
      <c r="I116" s="136"/>
      <c r="J116" s="137"/>
      <c r="K116" s="140"/>
      <c r="L116" s="137"/>
      <c r="M116" s="137"/>
      <c r="N116" s="134"/>
      <c r="O116" s="134"/>
      <c r="P116" s="141"/>
      <c r="Q116" s="140"/>
      <c r="R116" s="137"/>
      <c r="S116" s="137"/>
      <c r="T116" s="134"/>
      <c r="U116" s="137"/>
      <c r="V116" s="137"/>
      <c r="W116" s="126"/>
      <c r="X116" s="134"/>
      <c r="Y116" s="140"/>
      <c r="Z116" s="136"/>
      <c r="AA116" s="136"/>
      <c r="AC116" s="136"/>
      <c r="AD116" s="136"/>
      <c r="AE116" s="140"/>
      <c r="AF116" s="137"/>
      <c r="AG116" s="137"/>
      <c r="AH116" s="134"/>
      <c r="AI116" s="134"/>
      <c r="AJ116" s="141"/>
      <c r="AK116" s="140"/>
      <c r="AL116" s="134"/>
      <c r="AM116" s="137"/>
      <c r="AN116" s="134"/>
      <c r="AO116" s="137"/>
      <c r="AP116" s="137"/>
      <c r="AQ116" s="126"/>
      <c r="AR116" s="134"/>
      <c r="AS116" s="140"/>
      <c r="AT116" s="136"/>
      <c r="AU116" s="136"/>
      <c r="AW116" s="136"/>
      <c r="AX116" s="136"/>
      <c r="AY116" s="140"/>
      <c r="AZ116" s="137"/>
      <c r="BA116" s="137"/>
      <c r="BB116" s="134"/>
      <c r="BC116" s="134"/>
      <c r="BD116" s="141"/>
      <c r="BE116" s="140"/>
      <c r="BF116" s="137"/>
      <c r="BG116" s="137"/>
      <c r="BH116" s="134"/>
      <c r="BI116" s="137"/>
      <c r="BJ116" s="137"/>
      <c r="BK116" s="126"/>
      <c r="BL116" s="134"/>
      <c r="BM116" s="140"/>
      <c r="BN116" s="136"/>
      <c r="BO116" s="136"/>
      <c r="BQ116" s="136"/>
      <c r="BR116" s="136"/>
      <c r="BS116" s="140"/>
      <c r="BT116" s="137"/>
      <c r="BU116" s="137"/>
      <c r="BV116" s="134"/>
      <c r="BW116" s="134"/>
      <c r="BX116" s="141"/>
      <c r="BY116" s="140"/>
      <c r="BZ116" s="137"/>
      <c r="CA116" s="137"/>
      <c r="CB116" s="134"/>
      <c r="CC116" s="137"/>
      <c r="CD116" s="137"/>
      <c r="CE116" s="140"/>
      <c r="CF116" s="134"/>
      <c r="CG116" s="140"/>
      <c r="CH116" s="136"/>
      <c r="CI116" s="136"/>
      <c r="CK116" s="136"/>
      <c r="CL116" s="136"/>
      <c r="CM116" s="140"/>
      <c r="CN116" s="137"/>
      <c r="CO116" s="137"/>
      <c r="CP116" s="134"/>
      <c r="CQ116" s="134"/>
      <c r="CR116" s="141"/>
      <c r="CS116" s="140"/>
      <c r="CT116" s="137"/>
      <c r="CU116" s="137"/>
      <c r="CV116" s="134"/>
      <c r="CW116" s="137"/>
      <c r="CX116" s="137"/>
      <c r="CY116" s="126"/>
      <c r="CZ116" s="134"/>
      <c r="DA116" s="140"/>
      <c r="DB116" s="136"/>
      <c r="DC116" s="136"/>
      <c r="DE116" s="136"/>
      <c r="DF116" s="136"/>
      <c r="DG116" s="140"/>
      <c r="DH116" s="137"/>
      <c r="DI116" s="137"/>
      <c r="DJ116" s="134"/>
      <c r="DK116" s="134"/>
      <c r="DL116" s="141"/>
      <c r="DM116" s="140"/>
      <c r="DN116" s="137"/>
      <c r="DO116" s="137"/>
      <c r="DP116" s="134"/>
      <c r="DQ116" s="137"/>
      <c r="DR116" s="137"/>
      <c r="DS116" s="126"/>
      <c r="DT116" s="134"/>
      <c r="DU116" s="140"/>
      <c r="DV116" s="136"/>
      <c r="DW116" s="136"/>
      <c r="DY116" s="136"/>
      <c r="DZ116" s="136"/>
      <c r="EA116" s="140"/>
      <c r="EB116" s="134"/>
      <c r="EC116" s="146"/>
      <c r="ED116" s="134"/>
      <c r="EE116" s="134"/>
      <c r="EF116" s="141"/>
      <c r="EG116" s="140"/>
      <c r="EH116" s="137"/>
      <c r="EI116" s="137"/>
      <c r="EJ116" s="134"/>
      <c r="EK116" s="137"/>
      <c r="EL116" s="137"/>
      <c r="EM116" s="126"/>
      <c r="EN116" s="134"/>
      <c r="EO116" s="140"/>
      <c r="EP116" s="136"/>
      <c r="EQ116" s="136"/>
      <c r="ES116" s="136"/>
      <c r="ET116" s="136"/>
      <c r="EU116" s="140"/>
      <c r="EV116" s="137"/>
      <c r="EW116" s="137"/>
      <c r="EX116" s="134"/>
      <c r="EY116" s="134"/>
      <c r="EZ116" s="141"/>
      <c r="FA116" s="140"/>
      <c r="FB116" s="137"/>
      <c r="FC116" s="137"/>
      <c r="FD116" s="134"/>
      <c r="FE116" s="137"/>
      <c r="FF116" s="137"/>
      <c r="FG116" s="126"/>
      <c r="FH116" s="134"/>
      <c r="FI116" s="140"/>
      <c r="FJ116" s="136"/>
      <c r="FK116" s="136"/>
      <c r="FM116" s="136"/>
      <c r="FN116" s="136"/>
      <c r="FO116" s="140"/>
      <c r="FP116" s="137"/>
      <c r="FQ116" s="137"/>
      <c r="FR116" s="134"/>
      <c r="FS116" s="134"/>
      <c r="FT116" s="141"/>
      <c r="FU116" s="140"/>
      <c r="FV116" s="137"/>
      <c r="FW116" s="137"/>
      <c r="FX116" s="134"/>
      <c r="FY116" s="137"/>
      <c r="FZ116" s="137"/>
      <c r="GA116" s="156"/>
      <c r="GI116" s="153"/>
      <c r="GN116" s="154"/>
      <c r="GU116" s="156"/>
      <c r="HC116" s="153"/>
      <c r="HH116" s="154"/>
      <c r="HO116" s="156"/>
      <c r="HW116" s="153"/>
      <c r="IB116" s="154"/>
      <c r="II116" s="156"/>
      <c r="IQ116" s="153"/>
      <c r="IV116" s="154"/>
    </row>
    <row r="117" spans="1:256" s="138" customFormat="1" ht="13.5" customHeight="1">
      <c r="A117" s="161"/>
      <c r="C117" s="134"/>
      <c r="D117" s="134"/>
      <c r="E117" s="140"/>
      <c r="F117" s="136"/>
      <c r="G117" s="137"/>
      <c r="I117" s="136"/>
      <c r="J117" s="137"/>
      <c r="K117" s="140"/>
      <c r="L117" s="137"/>
      <c r="M117" s="137"/>
      <c r="N117" s="134"/>
      <c r="O117" s="134"/>
      <c r="P117" s="141"/>
      <c r="Q117" s="140"/>
      <c r="R117" s="137"/>
      <c r="S117" s="137"/>
      <c r="T117" s="134"/>
      <c r="U117" s="137"/>
      <c r="V117" s="137"/>
      <c r="W117" s="126"/>
      <c r="X117" s="134"/>
      <c r="Y117" s="140"/>
      <c r="Z117" s="136"/>
      <c r="AA117" s="136"/>
      <c r="AC117" s="136"/>
      <c r="AD117" s="136"/>
      <c r="AE117" s="140"/>
      <c r="AF117" s="137"/>
      <c r="AG117" s="137"/>
      <c r="AH117" s="134"/>
      <c r="AI117" s="134"/>
      <c r="AJ117" s="141"/>
      <c r="AK117" s="140"/>
      <c r="AL117" s="134"/>
      <c r="AM117" s="137"/>
      <c r="AN117" s="134"/>
      <c r="AO117" s="137"/>
      <c r="AP117" s="137"/>
      <c r="AQ117" s="126"/>
      <c r="AR117" s="134"/>
      <c r="AS117" s="140"/>
      <c r="AT117" s="136"/>
      <c r="AU117" s="136"/>
      <c r="AW117" s="136"/>
      <c r="AX117" s="136"/>
      <c r="AY117" s="140"/>
      <c r="AZ117" s="137"/>
      <c r="BA117" s="137"/>
      <c r="BB117" s="134"/>
      <c r="BC117" s="134"/>
      <c r="BD117" s="141"/>
      <c r="BE117" s="140"/>
      <c r="BF117" s="137"/>
      <c r="BG117" s="137"/>
      <c r="BH117" s="134"/>
      <c r="BI117" s="137"/>
      <c r="BJ117" s="137"/>
      <c r="BK117" s="126"/>
      <c r="BL117" s="134"/>
      <c r="BM117" s="140"/>
      <c r="BN117" s="136"/>
      <c r="BO117" s="136"/>
      <c r="BQ117" s="136"/>
      <c r="BR117" s="136"/>
      <c r="BS117" s="140"/>
      <c r="BT117" s="137"/>
      <c r="BU117" s="137"/>
      <c r="BV117" s="134"/>
      <c r="BW117" s="134"/>
      <c r="BX117" s="141"/>
      <c r="BY117" s="140"/>
      <c r="BZ117" s="137"/>
      <c r="CA117" s="137"/>
      <c r="CB117" s="134"/>
      <c r="CC117" s="137"/>
      <c r="CD117" s="137"/>
      <c r="CE117" s="140"/>
      <c r="CF117" s="134"/>
      <c r="CG117" s="140"/>
      <c r="CH117" s="136"/>
      <c r="CI117" s="136"/>
      <c r="CK117" s="136"/>
      <c r="CL117" s="136"/>
      <c r="CM117" s="140"/>
      <c r="CN117" s="137"/>
      <c r="CO117" s="137"/>
      <c r="CP117" s="134"/>
      <c r="CQ117" s="134"/>
      <c r="CR117" s="141"/>
      <c r="CS117" s="140"/>
      <c r="CT117" s="137"/>
      <c r="CU117" s="137"/>
      <c r="CV117" s="134"/>
      <c r="CW117" s="137"/>
      <c r="CX117" s="137"/>
      <c r="CY117" s="126"/>
      <c r="CZ117" s="134"/>
      <c r="DA117" s="140"/>
      <c r="DB117" s="136"/>
      <c r="DC117" s="136"/>
      <c r="DE117" s="136"/>
      <c r="DF117" s="136"/>
      <c r="DG117" s="140"/>
      <c r="DH117" s="137"/>
      <c r="DI117" s="137"/>
      <c r="DJ117" s="134"/>
      <c r="DK117" s="134"/>
      <c r="DL117" s="141"/>
      <c r="DM117" s="140"/>
      <c r="DN117" s="137"/>
      <c r="DO117" s="137"/>
      <c r="DP117" s="134"/>
      <c r="DQ117" s="137"/>
      <c r="DR117" s="137"/>
      <c r="DS117" s="126"/>
      <c r="DT117" s="134"/>
      <c r="DU117" s="140"/>
      <c r="DV117" s="136"/>
      <c r="DW117" s="136"/>
      <c r="DY117" s="136"/>
      <c r="DZ117" s="136"/>
      <c r="EA117" s="140"/>
      <c r="EB117" s="134"/>
      <c r="EC117" s="146"/>
      <c r="ED117" s="134"/>
      <c r="EE117" s="134"/>
      <c r="EF117" s="141"/>
      <c r="EG117" s="140"/>
      <c r="EH117" s="137"/>
      <c r="EI117" s="137"/>
      <c r="EJ117" s="134"/>
      <c r="EK117" s="137"/>
      <c r="EL117" s="137"/>
      <c r="EM117" s="126"/>
      <c r="EN117" s="134"/>
      <c r="EO117" s="140"/>
      <c r="EP117" s="136"/>
      <c r="EQ117" s="136"/>
      <c r="ES117" s="136"/>
      <c r="ET117" s="136"/>
      <c r="EU117" s="140"/>
      <c r="EV117" s="137"/>
      <c r="EW117" s="137"/>
      <c r="EX117" s="134"/>
      <c r="EY117" s="134"/>
      <c r="EZ117" s="141"/>
      <c r="FA117" s="140"/>
      <c r="FB117" s="137"/>
      <c r="FC117" s="137"/>
      <c r="FD117" s="134"/>
      <c r="FE117" s="137"/>
      <c r="FF117" s="137"/>
      <c r="FG117" s="126"/>
      <c r="FH117" s="134"/>
      <c r="FI117" s="140"/>
      <c r="FJ117" s="136"/>
      <c r="FK117" s="136"/>
      <c r="FM117" s="136"/>
      <c r="FN117" s="136"/>
      <c r="FO117" s="140"/>
      <c r="FP117" s="137"/>
      <c r="FQ117" s="137"/>
      <c r="FR117" s="134"/>
      <c r="FS117" s="134"/>
      <c r="FT117" s="141"/>
      <c r="FU117" s="140"/>
      <c r="FV117" s="137"/>
      <c r="FW117" s="137"/>
      <c r="FX117" s="134"/>
      <c r="FY117" s="137"/>
      <c r="FZ117" s="137"/>
      <c r="GA117" s="156"/>
      <c r="GI117" s="153"/>
      <c r="GN117" s="154"/>
      <c r="GU117" s="156"/>
      <c r="HC117" s="153"/>
      <c r="HH117" s="154"/>
      <c r="HO117" s="156"/>
      <c r="HW117" s="153"/>
      <c r="IB117" s="154"/>
      <c r="II117" s="156"/>
      <c r="IQ117" s="153"/>
      <c r="IV117" s="154"/>
    </row>
    <row r="118" spans="1:256" s="138" customFormat="1" ht="13.5" customHeight="1">
      <c r="A118" s="161"/>
      <c r="C118" s="134"/>
      <c r="D118" s="134"/>
      <c r="E118" s="140"/>
      <c r="F118" s="136"/>
      <c r="G118" s="137"/>
      <c r="I118" s="136"/>
      <c r="J118" s="137"/>
      <c r="K118" s="140"/>
      <c r="L118" s="137"/>
      <c r="M118" s="137"/>
      <c r="N118" s="134"/>
      <c r="O118" s="134"/>
      <c r="P118" s="141"/>
      <c r="Q118" s="140"/>
      <c r="R118" s="137"/>
      <c r="S118" s="137"/>
      <c r="T118" s="134"/>
      <c r="U118" s="137"/>
      <c r="V118" s="137"/>
      <c r="W118" s="126"/>
      <c r="X118" s="134"/>
      <c r="Y118" s="140"/>
      <c r="Z118" s="136"/>
      <c r="AA118" s="136"/>
      <c r="AC118" s="136"/>
      <c r="AD118" s="136"/>
      <c r="AE118" s="140"/>
      <c r="AF118" s="137"/>
      <c r="AG118" s="137"/>
      <c r="AH118" s="134"/>
      <c r="AI118" s="134"/>
      <c r="AJ118" s="141"/>
      <c r="AK118" s="140"/>
      <c r="AL118" s="134"/>
      <c r="AM118" s="137"/>
      <c r="AN118" s="134"/>
      <c r="AO118" s="137"/>
      <c r="AP118" s="137"/>
      <c r="AQ118" s="126"/>
      <c r="AR118" s="134"/>
      <c r="AS118" s="140"/>
      <c r="AT118" s="136"/>
      <c r="AU118" s="136"/>
      <c r="AW118" s="136"/>
      <c r="AX118" s="136"/>
      <c r="AY118" s="140"/>
      <c r="AZ118" s="137"/>
      <c r="BA118" s="137"/>
      <c r="BB118" s="134"/>
      <c r="BC118" s="134"/>
      <c r="BD118" s="141"/>
      <c r="BE118" s="140"/>
      <c r="BF118" s="137"/>
      <c r="BG118" s="137"/>
      <c r="BH118" s="134"/>
      <c r="BI118" s="137"/>
      <c r="BJ118" s="137"/>
      <c r="BK118" s="126"/>
      <c r="BL118" s="134"/>
      <c r="BM118" s="140"/>
      <c r="BN118" s="136"/>
      <c r="BO118" s="136"/>
      <c r="BQ118" s="136"/>
      <c r="BR118" s="136"/>
      <c r="BS118" s="140"/>
      <c r="BT118" s="137"/>
      <c r="BU118" s="137"/>
      <c r="BV118" s="134"/>
      <c r="BW118" s="134"/>
      <c r="BX118" s="141"/>
      <c r="BY118" s="140"/>
      <c r="BZ118" s="137"/>
      <c r="CA118" s="137"/>
      <c r="CB118" s="134"/>
      <c r="CC118" s="137"/>
      <c r="CD118" s="137"/>
      <c r="CE118" s="140"/>
      <c r="CF118" s="134"/>
      <c r="CG118" s="140"/>
      <c r="CH118" s="136"/>
      <c r="CI118" s="136"/>
      <c r="CK118" s="136"/>
      <c r="CL118" s="136"/>
      <c r="CM118" s="140"/>
      <c r="CN118" s="137"/>
      <c r="CO118" s="137"/>
      <c r="CP118" s="134"/>
      <c r="CQ118" s="134"/>
      <c r="CR118" s="141"/>
      <c r="CS118" s="140"/>
      <c r="CT118" s="137"/>
      <c r="CU118" s="137"/>
      <c r="CV118" s="134"/>
      <c r="CW118" s="137"/>
      <c r="CX118" s="137"/>
      <c r="CY118" s="126"/>
      <c r="CZ118" s="134"/>
      <c r="DA118" s="140"/>
      <c r="DB118" s="136"/>
      <c r="DC118" s="136"/>
      <c r="DE118" s="136"/>
      <c r="DF118" s="136"/>
      <c r="DG118" s="140"/>
      <c r="DH118" s="137"/>
      <c r="DI118" s="137"/>
      <c r="DJ118" s="134"/>
      <c r="DK118" s="134"/>
      <c r="DL118" s="141"/>
      <c r="DM118" s="140"/>
      <c r="DN118" s="137"/>
      <c r="DO118" s="137"/>
      <c r="DP118" s="134"/>
      <c r="DQ118" s="137"/>
      <c r="DR118" s="137"/>
      <c r="DS118" s="126"/>
      <c r="DT118" s="134"/>
      <c r="DU118" s="140"/>
      <c r="DV118" s="136"/>
      <c r="DW118" s="136"/>
      <c r="DY118" s="136"/>
      <c r="DZ118" s="136"/>
      <c r="EA118" s="140"/>
      <c r="EB118" s="134"/>
      <c r="EC118" s="146"/>
      <c r="ED118" s="134"/>
      <c r="EE118" s="134"/>
      <c r="EF118" s="141"/>
      <c r="EG118" s="140"/>
      <c r="EH118" s="137"/>
      <c r="EI118" s="137"/>
      <c r="EJ118" s="134"/>
      <c r="EK118" s="137"/>
      <c r="EL118" s="137"/>
      <c r="EM118" s="126"/>
      <c r="EN118" s="134"/>
      <c r="EO118" s="140"/>
      <c r="EP118" s="136"/>
      <c r="EQ118" s="136"/>
      <c r="ES118" s="136"/>
      <c r="ET118" s="136"/>
      <c r="EU118" s="140"/>
      <c r="EV118" s="137"/>
      <c r="EW118" s="137"/>
      <c r="EX118" s="134"/>
      <c r="EY118" s="134"/>
      <c r="EZ118" s="141"/>
      <c r="FA118" s="140"/>
      <c r="FB118" s="137"/>
      <c r="FC118" s="137"/>
      <c r="FD118" s="134"/>
      <c r="FE118" s="137"/>
      <c r="FF118" s="137"/>
      <c r="FG118" s="126"/>
      <c r="FH118" s="134"/>
      <c r="FI118" s="140"/>
      <c r="FJ118" s="136"/>
      <c r="FK118" s="136"/>
      <c r="FM118" s="136"/>
      <c r="FN118" s="136"/>
      <c r="FO118" s="140"/>
      <c r="FP118" s="137"/>
      <c r="FQ118" s="137"/>
      <c r="FR118" s="134"/>
      <c r="FS118" s="134"/>
      <c r="FT118" s="141"/>
      <c r="FU118" s="140"/>
      <c r="FV118" s="137"/>
      <c r="FW118" s="137"/>
      <c r="FX118" s="134"/>
      <c r="FY118" s="137"/>
      <c r="FZ118" s="137"/>
      <c r="GA118" s="156"/>
      <c r="GI118" s="153"/>
      <c r="GN118" s="154"/>
      <c r="GU118" s="156"/>
      <c r="HC118" s="153"/>
      <c r="HH118" s="154"/>
      <c r="HO118" s="156"/>
      <c r="HW118" s="153"/>
      <c r="IB118" s="154"/>
      <c r="II118" s="156"/>
      <c r="IQ118" s="153"/>
      <c r="IV118" s="154"/>
    </row>
    <row r="119" spans="1:256" s="138" customFormat="1" ht="13.5" customHeight="1">
      <c r="A119" s="161"/>
      <c r="C119" s="134"/>
      <c r="D119" s="134"/>
      <c r="E119" s="140"/>
      <c r="F119" s="136"/>
      <c r="G119" s="137"/>
      <c r="I119" s="136"/>
      <c r="J119" s="137"/>
      <c r="K119" s="140"/>
      <c r="L119" s="137"/>
      <c r="M119" s="137"/>
      <c r="N119" s="134"/>
      <c r="O119" s="134"/>
      <c r="P119" s="141"/>
      <c r="Q119" s="140"/>
      <c r="R119" s="137"/>
      <c r="S119" s="137"/>
      <c r="T119" s="134"/>
      <c r="U119" s="137"/>
      <c r="V119" s="137"/>
      <c r="W119" s="126"/>
      <c r="X119" s="134"/>
      <c r="Y119" s="140"/>
      <c r="Z119" s="136"/>
      <c r="AA119" s="136"/>
      <c r="AC119" s="136"/>
      <c r="AD119" s="136"/>
      <c r="AE119" s="140"/>
      <c r="AF119" s="137"/>
      <c r="AG119" s="137"/>
      <c r="AH119" s="134"/>
      <c r="AI119" s="134"/>
      <c r="AJ119" s="141"/>
      <c r="AK119" s="140"/>
      <c r="AL119" s="134"/>
      <c r="AM119" s="137"/>
      <c r="AN119" s="134"/>
      <c r="AO119" s="137"/>
      <c r="AP119" s="137"/>
      <c r="AQ119" s="126"/>
      <c r="AR119" s="134"/>
      <c r="AS119" s="140"/>
      <c r="AT119" s="136"/>
      <c r="AU119" s="136"/>
      <c r="AW119" s="136"/>
      <c r="AX119" s="136"/>
      <c r="AY119" s="140"/>
      <c r="AZ119" s="137"/>
      <c r="BA119" s="137"/>
      <c r="BB119" s="134"/>
      <c r="BC119" s="134"/>
      <c r="BD119" s="141"/>
      <c r="BE119" s="140"/>
      <c r="BF119" s="137"/>
      <c r="BG119" s="137"/>
      <c r="BH119" s="134"/>
      <c r="BI119" s="137"/>
      <c r="BJ119" s="137"/>
      <c r="BK119" s="126"/>
      <c r="BL119" s="134"/>
      <c r="BM119" s="140"/>
      <c r="BN119" s="136"/>
      <c r="BO119" s="136"/>
      <c r="BQ119" s="136"/>
      <c r="BR119" s="136"/>
      <c r="BS119" s="140"/>
      <c r="BT119" s="137"/>
      <c r="BU119" s="137"/>
      <c r="BV119" s="134"/>
      <c r="BW119" s="134"/>
      <c r="BX119" s="141"/>
      <c r="BY119" s="140"/>
      <c r="BZ119" s="137"/>
      <c r="CA119" s="137"/>
      <c r="CB119" s="134"/>
      <c r="CC119" s="137"/>
      <c r="CD119" s="137"/>
      <c r="CE119" s="140"/>
      <c r="CF119" s="134"/>
      <c r="CG119" s="140"/>
      <c r="CH119" s="136"/>
      <c r="CI119" s="136"/>
      <c r="CK119" s="136"/>
      <c r="CL119" s="136"/>
      <c r="CM119" s="140"/>
      <c r="CN119" s="137"/>
      <c r="CO119" s="137"/>
      <c r="CP119" s="134"/>
      <c r="CQ119" s="134"/>
      <c r="CR119" s="141"/>
      <c r="CS119" s="140"/>
      <c r="CT119" s="137"/>
      <c r="CU119" s="137"/>
      <c r="CV119" s="134"/>
      <c r="CW119" s="137"/>
      <c r="CX119" s="137"/>
      <c r="CY119" s="126"/>
      <c r="CZ119" s="134"/>
      <c r="DA119" s="140"/>
      <c r="DB119" s="136"/>
      <c r="DC119" s="136"/>
      <c r="DE119" s="136"/>
      <c r="DF119" s="136"/>
      <c r="DG119" s="140"/>
      <c r="DH119" s="137"/>
      <c r="DI119" s="137"/>
      <c r="DJ119" s="134"/>
      <c r="DK119" s="134"/>
      <c r="DL119" s="141"/>
      <c r="DM119" s="140"/>
      <c r="DN119" s="137"/>
      <c r="DO119" s="137"/>
      <c r="DP119" s="134"/>
      <c r="DQ119" s="137"/>
      <c r="DR119" s="137"/>
      <c r="DS119" s="126"/>
      <c r="DT119" s="134"/>
      <c r="DU119" s="140"/>
      <c r="DV119" s="136"/>
      <c r="DW119" s="136"/>
      <c r="DY119" s="136"/>
      <c r="DZ119" s="136"/>
      <c r="EA119" s="140"/>
      <c r="EB119" s="134"/>
      <c r="EC119" s="146"/>
      <c r="ED119" s="134"/>
      <c r="EE119" s="134"/>
      <c r="EF119" s="141"/>
      <c r="EG119" s="140"/>
      <c r="EH119" s="137"/>
      <c r="EI119" s="137"/>
      <c r="EJ119" s="134"/>
      <c r="EK119" s="137"/>
      <c r="EL119" s="137"/>
      <c r="EM119" s="126"/>
      <c r="EN119" s="134"/>
      <c r="EO119" s="140"/>
      <c r="EP119" s="136"/>
      <c r="EQ119" s="136"/>
      <c r="ES119" s="136"/>
      <c r="ET119" s="136"/>
      <c r="EU119" s="140"/>
      <c r="EV119" s="137"/>
      <c r="EW119" s="137"/>
      <c r="EX119" s="134"/>
      <c r="EY119" s="134"/>
      <c r="EZ119" s="141"/>
      <c r="FA119" s="140"/>
      <c r="FB119" s="137"/>
      <c r="FC119" s="137"/>
      <c r="FD119" s="134"/>
      <c r="FE119" s="137"/>
      <c r="FF119" s="137"/>
      <c r="FG119" s="126"/>
      <c r="FH119" s="134"/>
      <c r="FI119" s="140"/>
      <c r="FJ119" s="136"/>
      <c r="FK119" s="136"/>
      <c r="FM119" s="136"/>
      <c r="FN119" s="136"/>
      <c r="FO119" s="140"/>
      <c r="FP119" s="137"/>
      <c r="FQ119" s="137"/>
      <c r="FR119" s="134"/>
      <c r="FS119" s="134"/>
      <c r="FT119" s="141"/>
      <c r="FU119" s="140"/>
      <c r="FV119" s="137"/>
      <c r="FW119" s="137"/>
      <c r="FX119" s="134"/>
      <c r="FY119" s="137"/>
      <c r="FZ119" s="137"/>
      <c r="GA119" s="156"/>
      <c r="GI119" s="153"/>
      <c r="GN119" s="154"/>
      <c r="GU119" s="156"/>
      <c r="HC119" s="153"/>
      <c r="HH119" s="154"/>
      <c r="HO119" s="156"/>
      <c r="HW119" s="153"/>
      <c r="IB119" s="154"/>
      <c r="II119" s="156"/>
      <c r="IQ119" s="153"/>
      <c r="IV119" s="154"/>
    </row>
    <row r="120" spans="1:256" s="138" customFormat="1" ht="13.5" customHeight="1">
      <c r="A120" s="161"/>
      <c r="C120" s="134"/>
      <c r="D120" s="134"/>
      <c r="E120" s="140"/>
      <c r="F120" s="136"/>
      <c r="G120" s="137"/>
      <c r="I120" s="136"/>
      <c r="J120" s="137"/>
      <c r="K120" s="140"/>
      <c r="L120" s="137"/>
      <c r="M120" s="137"/>
      <c r="N120" s="134"/>
      <c r="O120" s="134"/>
      <c r="P120" s="141"/>
      <c r="Q120" s="140"/>
      <c r="R120" s="137"/>
      <c r="S120" s="137"/>
      <c r="T120" s="134"/>
      <c r="U120" s="137"/>
      <c r="V120" s="137"/>
      <c r="W120" s="126"/>
      <c r="X120" s="134"/>
      <c r="Y120" s="140"/>
      <c r="Z120" s="136"/>
      <c r="AA120" s="136"/>
      <c r="AC120" s="136"/>
      <c r="AD120" s="136"/>
      <c r="AE120" s="140"/>
      <c r="AF120" s="137"/>
      <c r="AG120" s="137"/>
      <c r="AH120" s="134"/>
      <c r="AI120" s="134"/>
      <c r="AJ120" s="141"/>
      <c r="AK120" s="140"/>
      <c r="AL120" s="134"/>
      <c r="AM120" s="137"/>
      <c r="AN120" s="134"/>
      <c r="AO120" s="137"/>
      <c r="AP120" s="137"/>
      <c r="AQ120" s="126"/>
      <c r="AR120" s="134"/>
      <c r="AS120" s="140"/>
      <c r="AT120" s="136"/>
      <c r="AU120" s="136"/>
      <c r="AW120" s="136"/>
      <c r="AX120" s="136"/>
      <c r="AY120" s="140"/>
      <c r="AZ120" s="137"/>
      <c r="BA120" s="137"/>
      <c r="BB120" s="134"/>
      <c r="BC120" s="134"/>
      <c r="BD120" s="141"/>
      <c r="BE120" s="140"/>
      <c r="BF120" s="137"/>
      <c r="BG120" s="137"/>
      <c r="BH120" s="134"/>
      <c r="BI120" s="137"/>
      <c r="BJ120" s="137"/>
      <c r="BK120" s="126"/>
      <c r="BL120" s="134"/>
      <c r="BM120" s="140"/>
      <c r="BN120" s="136"/>
      <c r="BO120" s="136"/>
      <c r="BQ120" s="136"/>
      <c r="BR120" s="136"/>
      <c r="BS120" s="140"/>
      <c r="BT120" s="137"/>
      <c r="BU120" s="137"/>
      <c r="BV120" s="134"/>
      <c r="BW120" s="134"/>
      <c r="BX120" s="141"/>
      <c r="BY120" s="140"/>
      <c r="BZ120" s="137"/>
      <c r="CA120" s="137"/>
      <c r="CB120" s="134"/>
      <c r="CC120" s="137"/>
      <c r="CD120" s="137"/>
      <c r="CE120" s="140"/>
      <c r="CF120" s="134"/>
      <c r="CG120" s="140"/>
      <c r="CH120" s="136"/>
      <c r="CI120" s="136"/>
      <c r="CK120" s="136"/>
      <c r="CL120" s="136"/>
      <c r="CM120" s="140"/>
      <c r="CN120" s="137"/>
      <c r="CO120" s="137"/>
      <c r="CP120" s="134"/>
      <c r="CQ120" s="134"/>
      <c r="CR120" s="141"/>
      <c r="CS120" s="140"/>
      <c r="CT120" s="137"/>
      <c r="CU120" s="137"/>
      <c r="CV120" s="134"/>
      <c r="CW120" s="137"/>
      <c r="CX120" s="137"/>
      <c r="CY120" s="126"/>
      <c r="CZ120" s="134"/>
      <c r="DA120" s="140"/>
      <c r="DB120" s="136"/>
      <c r="DC120" s="136"/>
      <c r="DE120" s="136"/>
      <c r="DF120" s="136"/>
      <c r="DG120" s="140"/>
      <c r="DH120" s="137"/>
      <c r="DI120" s="137"/>
      <c r="DJ120" s="134"/>
      <c r="DK120" s="134"/>
      <c r="DL120" s="141"/>
      <c r="DM120" s="140"/>
      <c r="DN120" s="137"/>
      <c r="DO120" s="137"/>
      <c r="DP120" s="134"/>
      <c r="DQ120" s="137"/>
      <c r="DR120" s="137"/>
      <c r="DS120" s="126"/>
      <c r="DT120" s="134"/>
      <c r="DU120" s="140"/>
      <c r="DV120" s="136"/>
      <c r="DW120" s="136"/>
      <c r="DY120" s="136"/>
      <c r="DZ120" s="136"/>
      <c r="EA120" s="140"/>
      <c r="EB120" s="134"/>
      <c r="EC120" s="146"/>
      <c r="ED120" s="134"/>
      <c r="EE120" s="134"/>
      <c r="EF120" s="141"/>
      <c r="EG120" s="140"/>
      <c r="EH120" s="137"/>
      <c r="EI120" s="137"/>
      <c r="EJ120" s="134"/>
      <c r="EK120" s="137"/>
      <c r="EL120" s="137"/>
      <c r="EM120" s="126"/>
      <c r="EN120" s="134"/>
      <c r="EO120" s="140"/>
      <c r="EP120" s="136"/>
      <c r="EQ120" s="136"/>
      <c r="ES120" s="136"/>
      <c r="ET120" s="136"/>
      <c r="EU120" s="140"/>
      <c r="EV120" s="137"/>
      <c r="EW120" s="137"/>
      <c r="EX120" s="134"/>
      <c r="EY120" s="134"/>
      <c r="EZ120" s="141"/>
      <c r="FA120" s="140"/>
      <c r="FB120" s="137"/>
      <c r="FC120" s="137"/>
      <c r="FD120" s="134"/>
      <c r="FE120" s="137"/>
      <c r="FF120" s="137"/>
      <c r="FG120" s="126"/>
      <c r="FH120" s="134"/>
      <c r="FI120" s="140"/>
      <c r="FJ120" s="136"/>
      <c r="FK120" s="136"/>
      <c r="FM120" s="136"/>
      <c r="FN120" s="136"/>
      <c r="FO120" s="140"/>
      <c r="FP120" s="137"/>
      <c r="FQ120" s="137"/>
      <c r="FR120" s="134"/>
      <c r="FS120" s="134"/>
      <c r="FT120" s="141"/>
      <c r="FU120" s="140"/>
      <c r="FV120" s="137"/>
      <c r="FW120" s="137"/>
      <c r="FX120" s="134"/>
      <c r="FY120" s="137"/>
      <c r="FZ120" s="137"/>
      <c r="GA120" s="156"/>
      <c r="GI120" s="153"/>
      <c r="GN120" s="154"/>
      <c r="GU120" s="156"/>
      <c r="HC120" s="153"/>
      <c r="HH120" s="154"/>
      <c r="HO120" s="156"/>
      <c r="HW120" s="153"/>
      <c r="IB120" s="154"/>
      <c r="II120" s="156"/>
      <c r="IQ120" s="153"/>
      <c r="IV120" s="154"/>
    </row>
    <row r="121" spans="1:256" s="138" customFormat="1" ht="13.5" customHeight="1">
      <c r="A121" s="162"/>
      <c r="S121" s="136"/>
    </row>
    <row r="122" spans="1:256" s="138" customFormat="1" ht="13.5" customHeight="1">
      <c r="A122" s="162"/>
    </row>
    <row r="123" spans="1:256" s="138" customFormat="1" ht="13.5" customHeight="1">
      <c r="A123" s="162"/>
    </row>
    <row r="124" spans="1:256" s="138" customFormat="1" ht="13.5" customHeight="1">
      <c r="A124" s="162"/>
    </row>
    <row r="125" spans="1:256" s="138" customFormat="1" ht="13.5" customHeight="1">
      <c r="A125" s="162"/>
    </row>
    <row r="126" spans="1:256" s="138" customFormat="1" ht="13.5" customHeight="1">
      <c r="A126" s="162"/>
    </row>
    <row r="127" spans="1:256" s="138" customFormat="1" ht="13.5" customHeight="1">
      <c r="A127" s="162"/>
    </row>
    <row r="128" spans="1:256" s="138" customFormat="1" ht="13.5" customHeight="1">
      <c r="A128" s="162"/>
    </row>
    <row r="129" spans="1:1" s="138" customFormat="1" ht="13.5" customHeight="1">
      <c r="A129" s="162"/>
    </row>
    <row r="130" spans="1:1" s="138" customFormat="1" ht="13.5" customHeight="1">
      <c r="A130" s="162"/>
    </row>
    <row r="131" spans="1:1" s="138" customFormat="1" ht="13.5" customHeight="1">
      <c r="A131" s="162"/>
    </row>
    <row r="132" spans="1:1" s="138" customFormat="1" ht="13.5" customHeight="1">
      <c r="A132" s="162"/>
    </row>
    <row r="133" spans="1:1" s="138" customFormat="1" ht="13.5" customHeight="1">
      <c r="A133" s="162"/>
    </row>
    <row r="134" spans="1:1" s="138" customFormat="1" ht="13.5" customHeight="1">
      <c r="A134" s="162"/>
    </row>
    <row r="135" spans="1:1" s="138" customFormat="1" ht="13.5" customHeight="1">
      <c r="A135" s="162"/>
    </row>
    <row r="136" spans="1:1" s="138" customFormat="1" ht="13.5" customHeight="1">
      <c r="A136" s="162"/>
    </row>
    <row r="137" spans="1:1" s="138" customFormat="1" ht="13.5" customHeight="1">
      <c r="A137" s="162"/>
    </row>
    <row r="138" spans="1:1" s="138" customFormat="1" ht="13.5" customHeight="1">
      <c r="A138" s="162"/>
    </row>
    <row r="139" spans="1:1" s="138" customFormat="1" ht="13.5" customHeight="1">
      <c r="A139" s="162"/>
    </row>
    <row r="140" spans="1:1" s="138" customFormat="1" ht="13.5" customHeight="1">
      <c r="A140" s="162"/>
    </row>
    <row r="141" spans="1:1" s="138" customFormat="1" ht="13.5" customHeight="1">
      <c r="A141" s="162"/>
    </row>
    <row r="142" spans="1:1" s="138" customFormat="1" ht="13.5" customHeight="1">
      <c r="A142" s="162"/>
    </row>
    <row r="143" spans="1:1" s="138" customFormat="1" ht="13.5" customHeight="1">
      <c r="A143" s="162"/>
    </row>
    <row r="144" spans="1:1" s="138" customFormat="1" ht="13.5" customHeight="1">
      <c r="A144" s="162"/>
    </row>
    <row r="145" spans="1:1" s="138" customFormat="1" ht="13.5" customHeight="1">
      <c r="A145" s="162"/>
    </row>
    <row r="146" spans="1:1" s="138" customFormat="1" ht="13.5" customHeight="1">
      <c r="A146" s="162"/>
    </row>
    <row r="147" spans="1:1" s="138" customFormat="1" ht="13.5" customHeight="1">
      <c r="A147" s="162"/>
    </row>
    <row r="148" spans="1:1" s="138" customFormat="1" ht="13.5" customHeight="1">
      <c r="A148" s="162"/>
    </row>
    <row r="149" spans="1:1" s="138" customFormat="1" ht="13.5" customHeight="1">
      <c r="A149" s="162"/>
    </row>
    <row r="150" spans="1:1" s="138" customFormat="1" ht="13.5" customHeight="1">
      <c r="A150" s="162"/>
    </row>
    <row r="151" spans="1:1" s="138" customFormat="1" ht="13.5" customHeight="1">
      <c r="A151" s="162"/>
    </row>
    <row r="152" spans="1:1" s="138" customFormat="1" ht="13.5" customHeight="1">
      <c r="A152" s="162"/>
    </row>
    <row r="153" spans="1:1" s="138" customFormat="1" ht="13.5" customHeight="1">
      <c r="A153" s="162"/>
    </row>
    <row r="154" spans="1:1" s="138" customFormat="1" ht="13.5" customHeight="1">
      <c r="A154" s="162"/>
    </row>
    <row r="155" spans="1:1" s="138" customFormat="1" ht="13.5" customHeight="1">
      <c r="A155" s="162"/>
    </row>
    <row r="156" spans="1:1" s="138" customFormat="1" ht="13.5" customHeight="1">
      <c r="A156" s="162"/>
    </row>
    <row r="157" spans="1:1" s="138" customFormat="1" ht="13.5" customHeight="1">
      <c r="A157" s="162"/>
    </row>
    <row r="158" spans="1:1" s="138" customFormat="1" ht="13.5" customHeight="1">
      <c r="A158" s="162"/>
    </row>
    <row r="159" spans="1:1" s="138" customFormat="1" ht="13.5" customHeight="1">
      <c r="A159" s="162"/>
    </row>
    <row r="160" spans="1:1" s="138" customFormat="1" ht="13.5" customHeight="1">
      <c r="A160" s="162"/>
    </row>
    <row r="161" spans="1:6" s="138" customFormat="1" ht="13.5" customHeight="1">
      <c r="A161" s="162"/>
    </row>
    <row r="162" spans="1:6" s="138" customFormat="1" ht="13.5" customHeight="1">
      <c r="A162" s="162"/>
    </row>
    <row r="163" spans="1:6" s="138" customFormat="1" ht="13.5" customHeight="1">
      <c r="A163" s="162"/>
    </row>
    <row r="164" spans="1:6" s="138" customFormat="1" ht="13.5" customHeight="1">
      <c r="A164" s="162"/>
    </row>
    <row r="165" spans="1:6" s="138" customFormat="1" ht="13.5" customHeight="1">
      <c r="A165" s="162"/>
    </row>
    <row r="166" spans="1:6" s="138" customFormat="1" ht="13.5" customHeight="1">
      <c r="A166" s="162"/>
    </row>
    <row r="167" spans="1:6" s="138" customFormat="1" ht="13.5" customHeight="1">
      <c r="A167" s="162"/>
    </row>
    <row r="168" spans="1:6" s="138" customFormat="1" ht="13.5" customHeight="1">
      <c r="A168" s="162"/>
    </row>
    <row r="169" spans="1:6" s="138" customFormat="1" ht="13.5" customHeight="1">
      <c r="A169" s="162"/>
    </row>
    <row r="170" spans="1:6" s="138" customFormat="1" ht="13.5" customHeight="1">
      <c r="A170" s="162"/>
    </row>
    <row r="171" spans="1:6" s="138" customFormat="1" ht="13.5" customHeight="1">
      <c r="A171" s="162"/>
    </row>
    <row r="172" spans="1:6" s="138" customFormat="1" ht="13.5" customHeight="1">
      <c r="A172" s="162"/>
    </row>
    <row r="173" spans="1:6" s="138" customFormat="1" ht="13.5" customHeight="1">
      <c r="A173" s="162"/>
    </row>
    <row r="174" spans="1:6" s="138" customFormat="1" ht="13.5" customHeight="1">
      <c r="A174" s="162"/>
    </row>
    <row r="175" spans="1:6" s="138" customFormat="1" ht="13.5" customHeight="1">
      <c r="A175" s="162"/>
    </row>
    <row r="176" spans="1:6" s="162" customFormat="1" ht="13.5" customHeight="1">
      <c r="E176" s="138"/>
      <c r="F176" s="138"/>
    </row>
    <row r="177" spans="5:6" s="162" customFormat="1" ht="13.5" customHeight="1">
      <c r="E177" s="138"/>
      <c r="F177" s="138"/>
    </row>
    <row r="178" spans="5:6" s="162" customFormat="1" ht="13.5" customHeight="1">
      <c r="E178" s="138"/>
      <c r="F178" s="138"/>
    </row>
    <row r="179" spans="5:6" s="162" customFormat="1" ht="13.5" customHeight="1">
      <c r="E179" s="138"/>
      <c r="F179" s="138"/>
    </row>
    <row r="180" spans="5:6" s="162" customFormat="1" ht="13.5" customHeight="1">
      <c r="E180" s="138"/>
      <c r="F180" s="138"/>
    </row>
    <row r="181" spans="5:6" s="162" customFormat="1" ht="13.5" customHeight="1">
      <c r="E181" s="138"/>
      <c r="F181" s="138"/>
    </row>
    <row r="182" spans="5:6" s="162" customFormat="1" ht="13.5" customHeight="1">
      <c r="E182" s="138"/>
      <c r="F182" s="138"/>
    </row>
    <row r="183" spans="5:6" s="162" customFormat="1" ht="13.5" customHeight="1">
      <c r="E183" s="138"/>
      <c r="F183" s="138"/>
    </row>
    <row r="184" spans="5:6" s="162" customFormat="1" ht="13.5" customHeight="1">
      <c r="E184" s="138"/>
      <c r="F184" s="138"/>
    </row>
    <row r="185" spans="5:6" s="162" customFormat="1" ht="13.5" customHeight="1">
      <c r="E185" s="138"/>
      <c r="F185" s="138"/>
    </row>
    <row r="186" spans="5:6" s="162" customFormat="1" ht="13.5" customHeight="1">
      <c r="E186" s="138"/>
      <c r="F186" s="138"/>
    </row>
    <row r="187" spans="5:6" s="162" customFormat="1" ht="13.5" customHeight="1">
      <c r="E187" s="138"/>
      <c r="F187" s="138"/>
    </row>
    <row r="188" spans="5:6" s="162" customFormat="1" ht="13.5" customHeight="1">
      <c r="E188" s="138"/>
      <c r="F188" s="138"/>
    </row>
    <row r="189" spans="5:6" s="162" customFormat="1" ht="13.5" customHeight="1">
      <c r="E189" s="138"/>
      <c r="F189" s="138"/>
    </row>
    <row r="190" spans="5:6" s="162" customFormat="1" ht="13.5" customHeight="1">
      <c r="E190" s="138"/>
      <c r="F190" s="138"/>
    </row>
    <row r="191" spans="5:6" s="162" customFormat="1" ht="13.5" customHeight="1">
      <c r="E191" s="138"/>
      <c r="F191" s="138"/>
    </row>
    <row r="192" spans="5:6" s="162" customFormat="1" ht="13.5" customHeight="1">
      <c r="E192" s="138"/>
      <c r="F192" s="138"/>
    </row>
    <row r="193" spans="5:6" s="162" customFormat="1" ht="13.5" customHeight="1">
      <c r="E193" s="138"/>
      <c r="F193" s="138"/>
    </row>
    <row r="194" spans="5:6" s="162" customFormat="1" ht="13.5" customHeight="1">
      <c r="E194" s="138"/>
      <c r="F194" s="138"/>
    </row>
    <row r="195" spans="5:6" s="162" customFormat="1" ht="13.5" customHeight="1">
      <c r="E195" s="138"/>
      <c r="F195" s="138"/>
    </row>
    <row r="196" spans="5:6" s="162" customFormat="1" ht="13.5" customHeight="1">
      <c r="E196" s="138"/>
      <c r="F196" s="138"/>
    </row>
    <row r="197" spans="5:6" s="162" customFormat="1" ht="13.5" customHeight="1">
      <c r="E197" s="138"/>
      <c r="F197" s="138"/>
    </row>
    <row r="198" spans="5:6" s="162" customFormat="1" ht="13.5" customHeight="1">
      <c r="E198" s="138"/>
      <c r="F198" s="138"/>
    </row>
    <row r="199" spans="5:6" s="162" customFormat="1" ht="13.5" customHeight="1">
      <c r="E199" s="138"/>
      <c r="F199" s="138"/>
    </row>
    <row r="200" spans="5:6" s="162" customFormat="1" ht="13.5" customHeight="1">
      <c r="E200" s="138"/>
      <c r="F200" s="138"/>
    </row>
    <row r="201" spans="5:6" s="162" customFormat="1" ht="13.5" customHeight="1">
      <c r="E201" s="138"/>
      <c r="F201" s="138"/>
    </row>
    <row r="202" spans="5:6" s="162" customFormat="1" ht="13.5" customHeight="1">
      <c r="E202" s="138"/>
      <c r="F202" s="138"/>
    </row>
    <row r="203" spans="5:6" s="162" customFormat="1" ht="13.5" customHeight="1">
      <c r="E203" s="138"/>
      <c r="F203" s="138"/>
    </row>
    <row r="204" spans="5:6" s="162" customFormat="1" ht="13.5" customHeight="1">
      <c r="E204" s="138"/>
      <c r="F204" s="138"/>
    </row>
    <row r="205" spans="5:6" s="162" customFormat="1" ht="13.5" customHeight="1">
      <c r="E205" s="138"/>
      <c r="F205" s="138"/>
    </row>
    <row r="206" spans="5:6" s="162" customFormat="1" ht="13.5" customHeight="1">
      <c r="E206" s="138"/>
      <c r="F206" s="138"/>
    </row>
    <row r="207" spans="5:6" s="162" customFormat="1" ht="13.5" customHeight="1">
      <c r="E207" s="138"/>
      <c r="F207" s="138"/>
    </row>
    <row r="208" spans="5:6" s="162" customFormat="1" ht="13.5" customHeight="1"/>
    <row r="209" s="162" customFormat="1" ht="13.5" customHeight="1"/>
    <row r="210" s="162" customFormat="1" ht="13.5" customHeight="1"/>
    <row r="211" s="162" customFormat="1" ht="13.5" customHeight="1"/>
    <row r="212" s="162" customFormat="1" ht="13.5" customHeight="1"/>
    <row r="213" s="162" customFormat="1" ht="13.5" customHeight="1"/>
    <row r="214" s="162" customFormat="1" ht="13.5" customHeight="1"/>
    <row r="215" s="162" customFormat="1" ht="13.5" customHeight="1"/>
    <row r="216" s="162" customFormat="1" ht="13.5" customHeight="1"/>
    <row r="217" s="162" customFormat="1" ht="13.5" customHeight="1"/>
    <row r="218" s="162" customFormat="1" ht="13.5" customHeight="1"/>
    <row r="219" s="162" customFormat="1" ht="13.5" customHeight="1"/>
    <row r="220" s="162" customFormat="1" ht="13.5" customHeight="1"/>
    <row r="221" s="162" customFormat="1" ht="13.5" customHeight="1"/>
    <row r="222" s="162" customFormat="1" ht="13.5" customHeight="1"/>
    <row r="223" s="162" customFormat="1" ht="13.5" customHeight="1"/>
    <row r="224" s="162" customFormat="1" ht="13.5" customHeight="1"/>
    <row r="225" s="162" customFormat="1" ht="13.5" customHeight="1"/>
    <row r="226" s="162" customFormat="1" ht="13.5" customHeight="1"/>
    <row r="227" s="162" customFormat="1" ht="13.5" customHeight="1"/>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dataValidations count="2">
    <dataValidation type="list" allowBlank="1" showInputMessage="1" showErrorMessage="1" sqref="A15:A32 A38:A120 A35">
      <formula1>$A$1:$A$115</formula1>
    </dataValidation>
    <dataValidation type="list" allowBlank="1" showInputMessage="1" showErrorMessage="1" sqref="A33 A37">
      <formula1>$A$1:$A$107</formula1>
    </dataValidation>
  </dataValidation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A11:A12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BED2BE"/>
  </sheetPr>
  <dimension ref="A1:GC98"/>
  <sheetViews>
    <sheetView zoomScaleNormal="100" workbookViewId="0">
      <pane xSplit="2" ySplit="10" topLeftCell="C11" activePane="bottomRight" state="frozen"/>
      <selection activeCell="I23" sqref="I23:I24"/>
      <selection pane="topRight" activeCell="I23" sqref="I23:I24"/>
      <selection pane="bottomLeft" activeCell="I23" sqref="I23:I24"/>
      <selection pane="bottomRight" activeCell="A11" sqref="A11"/>
    </sheetView>
  </sheetViews>
  <sheetFormatPr defaultColWidth="9.109375" defaultRowHeight="13.5" customHeight="1"/>
  <cols>
    <col min="1" max="1" width="9.109375" style="2"/>
    <col min="2" max="2" width="27.6640625" style="2" customWidth="1"/>
    <col min="3" max="4" width="10.21875" style="2" customWidth="1"/>
    <col min="5" max="5" width="9.109375" style="17"/>
    <col min="6" max="6" width="9.109375" style="39" customWidth="1"/>
    <col min="7" max="8" width="9.109375" style="17" customWidth="1"/>
    <col min="9" max="9" width="9.109375" style="2"/>
    <col min="10" max="11" width="12" style="2" customWidth="1"/>
    <col min="12" max="16384" width="9.109375" style="2"/>
  </cols>
  <sheetData>
    <row r="1" spans="1:185" ht="13.5" customHeight="1">
      <c r="A1" s="18" t="s">
        <v>5</v>
      </c>
      <c r="B1" s="19"/>
      <c r="C1" s="92">
        <v>33811</v>
      </c>
      <c r="D1" s="21"/>
      <c r="E1" s="24"/>
      <c r="F1" s="92">
        <v>34187</v>
      </c>
      <c r="G1" s="22"/>
      <c r="H1" s="24"/>
      <c r="I1" s="92">
        <v>34915</v>
      </c>
      <c r="J1" s="21"/>
      <c r="K1" s="24"/>
      <c r="L1" s="92">
        <v>35084</v>
      </c>
      <c r="M1" s="22"/>
      <c r="N1" s="24"/>
      <c r="O1" s="93">
        <v>35359</v>
      </c>
      <c r="P1" s="22"/>
      <c r="Q1" s="24"/>
      <c r="R1" s="93">
        <v>35450</v>
      </c>
      <c r="S1" s="22"/>
      <c r="T1" s="24"/>
      <c r="U1" s="93">
        <v>35702</v>
      </c>
      <c r="V1" s="22"/>
      <c r="W1" s="24"/>
      <c r="X1" s="93">
        <v>35807</v>
      </c>
      <c r="Y1" s="22"/>
      <c r="Z1" s="24"/>
      <c r="AA1" s="93">
        <v>36006</v>
      </c>
      <c r="AB1" s="22"/>
      <c r="AC1" s="24"/>
      <c r="AD1" s="93">
        <v>36179</v>
      </c>
      <c r="AE1" s="22"/>
      <c r="AF1" s="24"/>
      <c r="AG1" s="93">
        <v>36462</v>
      </c>
      <c r="AH1" s="22"/>
      <c r="AI1" s="24"/>
      <c r="AJ1" s="93">
        <v>36545</v>
      </c>
      <c r="AK1" s="22"/>
      <c r="AL1" s="24"/>
      <c r="AM1" s="92">
        <v>36621</v>
      </c>
      <c r="AN1" s="22"/>
      <c r="AO1" s="24"/>
      <c r="AP1" s="92">
        <v>36911</v>
      </c>
      <c r="AQ1" s="22"/>
      <c r="AR1" s="24"/>
      <c r="AS1" s="92">
        <v>37277</v>
      </c>
      <c r="AT1" s="22"/>
      <c r="AU1" s="24"/>
      <c r="AV1" s="92">
        <v>37374</v>
      </c>
      <c r="AW1" s="22"/>
      <c r="AX1" s="24"/>
      <c r="AY1" s="92">
        <v>37615</v>
      </c>
      <c r="AZ1" s="22"/>
      <c r="BA1" s="24"/>
      <c r="BB1" s="92">
        <v>37641</v>
      </c>
      <c r="BC1" s="22"/>
      <c r="BD1" s="24"/>
      <c r="BE1" s="92">
        <v>37738</v>
      </c>
      <c r="BF1" s="22"/>
      <c r="BG1" s="24"/>
      <c r="BH1" s="92">
        <v>37888</v>
      </c>
      <c r="BI1" s="22"/>
      <c r="BJ1" s="24"/>
      <c r="BK1" s="92">
        <v>37934</v>
      </c>
      <c r="BL1" s="22"/>
      <c r="BM1" s="24"/>
      <c r="BN1" s="93">
        <v>38372</v>
      </c>
      <c r="BO1" s="22"/>
      <c r="BP1" s="24"/>
      <c r="BQ1" s="93">
        <v>38466</v>
      </c>
      <c r="BR1" s="22"/>
      <c r="BS1" s="24"/>
      <c r="BT1" s="93">
        <v>38606</v>
      </c>
      <c r="BU1" s="22"/>
      <c r="BV1" s="24"/>
      <c r="BW1" s="93">
        <v>38648</v>
      </c>
      <c r="BX1" s="22"/>
      <c r="BY1" s="24"/>
      <c r="BZ1" s="93">
        <v>38737</v>
      </c>
      <c r="CA1" s="22"/>
      <c r="CB1" s="24"/>
      <c r="CC1" s="93">
        <v>38986</v>
      </c>
      <c r="CD1" s="22"/>
      <c r="CE1" s="24"/>
      <c r="CF1" s="93">
        <v>39107</v>
      </c>
      <c r="CG1" s="22"/>
      <c r="CH1" s="24"/>
      <c r="CI1" s="93">
        <v>39301</v>
      </c>
      <c r="CJ1" s="22"/>
      <c r="CK1" s="24"/>
      <c r="CL1" s="93">
        <v>39335</v>
      </c>
      <c r="CM1" s="22"/>
      <c r="CN1" s="24"/>
      <c r="CO1" s="93">
        <v>39465</v>
      </c>
      <c r="CP1" s="22"/>
      <c r="CQ1" s="24"/>
      <c r="CR1" s="93">
        <v>39715</v>
      </c>
      <c r="CS1" s="22"/>
      <c r="CT1" s="24"/>
      <c r="CU1" s="93">
        <v>39818</v>
      </c>
      <c r="CV1" s="22"/>
      <c r="CW1" s="24"/>
      <c r="CX1" s="93">
        <v>40072</v>
      </c>
      <c r="CY1" s="22"/>
      <c r="CZ1" s="24"/>
      <c r="DA1" s="93">
        <v>40112</v>
      </c>
      <c r="DB1" s="22"/>
      <c r="DC1" s="24"/>
      <c r="DD1" s="93">
        <v>40196</v>
      </c>
      <c r="DE1" s="22"/>
      <c r="DF1" s="24"/>
      <c r="DG1" s="92">
        <v>40389</v>
      </c>
      <c r="DH1" s="22"/>
      <c r="DI1" s="24"/>
      <c r="DJ1" s="92">
        <v>40461</v>
      </c>
      <c r="DK1" s="22"/>
      <c r="DL1" s="24"/>
      <c r="DM1" s="92">
        <v>40567</v>
      </c>
      <c r="DN1" s="22"/>
      <c r="DO1" s="24"/>
      <c r="DP1" s="92">
        <v>40799</v>
      </c>
      <c r="DQ1" s="22"/>
      <c r="DR1" s="24"/>
      <c r="DS1" s="92">
        <v>40836</v>
      </c>
      <c r="DT1" s="22"/>
      <c r="DU1" s="24"/>
      <c r="DV1" s="92">
        <v>40932</v>
      </c>
      <c r="DW1" s="22"/>
      <c r="DX1" s="24"/>
      <c r="DY1" s="92">
        <v>41211</v>
      </c>
      <c r="DZ1" s="22"/>
      <c r="EA1" s="24"/>
      <c r="EB1" s="92">
        <v>41269</v>
      </c>
      <c r="EC1" s="22"/>
      <c r="ED1" s="24"/>
      <c r="EE1" s="92"/>
      <c r="EF1" s="22"/>
      <c r="EG1" s="24"/>
      <c r="EH1" s="93"/>
      <c r="EI1" s="22"/>
      <c r="EJ1" s="24"/>
      <c r="EK1" s="93"/>
      <c r="EL1" s="22"/>
      <c r="EM1" s="24"/>
      <c r="EN1" s="93"/>
      <c r="EO1" s="22"/>
      <c r="EP1" s="24"/>
      <c r="EQ1" s="93"/>
      <c r="ER1" s="22"/>
      <c r="ES1" s="24"/>
      <c r="ET1" s="93"/>
      <c r="EU1" s="22"/>
      <c r="EV1" s="24"/>
      <c r="EW1" s="93"/>
      <c r="EX1" s="22"/>
      <c r="EY1" s="24"/>
      <c r="EZ1" s="93"/>
      <c r="FA1" s="22"/>
      <c r="FB1" s="24"/>
      <c r="FC1" s="93"/>
      <c r="FD1" s="22"/>
      <c r="FE1" s="24"/>
      <c r="FF1" s="93"/>
      <c r="FG1" s="22"/>
      <c r="FH1" s="24"/>
      <c r="FI1" s="93"/>
      <c r="FJ1" s="22"/>
      <c r="FK1" s="24"/>
      <c r="FL1" s="93"/>
      <c r="FM1" s="22"/>
      <c r="FN1" s="24"/>
      <c r="FO1" s="93"/>
      <c r="FP1" s="22"/>
      <c r="FQ1" s="24"/>
      <c r="FR1" s="93"/>
      <c r="FS1" s="22"/>
      <c r="FT1" s="24"/>
    </row>
    <row r="2" spans="1:185" ht="3.75" customHeight="1">
      <c r="A2" s="18"/>
      <c r="B2" s="19"/>
      <c r="C2" s="25"/>
      <c r="D2" s="21"/>
      <c r="E2" s="22"/>
      <c r="F2" s="25"/>
      <c r="G2" s="22"/>
      <c r="H2" s="24"/>
      <c r="I2" s="26"/>
      <c r="J2" s="21"/>
      <c r="K2" s="22"/>
      <c r="L2" s="25"/>
      <c r="M2" s="22"/>
      <c r="N2" s="24"/>
      <c r="O2" s="25"/>
      <c r="P2" s="22"/>
      <c r="Q2" s="24"/>
      <c r="R2" s="25"/>
      <c r="S2" s="22"/>
      <c r="T2" s="24"/>
      <c r="U2" s="25"/>
      <c r="V2" s="22"/>
      <c r="W2" s="24"/>
      <c r="X2" s="25"/>
      <c r="Y2" s="22"/>
      <c r="Z2" s="24"/>
      <c r="AA2" s="25"/>
      <c r="AB2" s="22"/>
      <c r="AC2" s="24"/>
      <c r="AD2" s="25"/>
      <c r="AE2" s="22"/>
      <c r="AF2" s="24"/>
      <c r="AG2" s="25"/>
      <c r="AH2" s="22"/>
      <c r="AI2" s="24"/>
      <c r="AJ2" s="25"/>
      <c r="AK2" s="22"/>
      <c r="AL2" s="24"/>
      <c r="AM2" s="25"/>
      <c r="AN2" s="22"/>
      <c r="AO2" s="24"/>
      <c r="AP2" s="25"/>
      <c r="AQ2" s="22"/>
      <c r="AR2" s="24"/>
      <c r="AS2" s="25"/>
      <c r="AT2" s="22"/>
      <c r="AU2" s="24"/>
      <c r="AV2" s="25"/>
      <c r="AW2" s="22"/>
      <c r="AX2" s="24"/>
      <c r="AY2" s="25"/>
      <c r="AZ2" s="22"/>
      <c r="BA2" s="24"/>
      <c r="BB2" s="25"/>
      <c r="BC2" s="22"/>
      <c r="BD2" s="24"/>
      <c r="BE2" s="25"/>
      <c r="BF2" s="22"/>
      <c r="BG2" s="24"/>
      <c r="BH2" s="25"/>
      <c r="BI2" s="22"/>
      <c r="BJ2" s="24"/>
      <c r="BK2" s="25"/>
      <c r="BL2" s="22"/>
      <c r="BM2" s="24"/>
      <c r="BN2" s="25"/>
      <c r="BO2" s="22"/>
      <c r="BP2" s="24"/>
      <c r="BQ2" s="25"/>
      <c r="BR2" s="22"/>
      <c r="BS2" s="24"/>
      <c r="BT2" s="25"/>
      <c r="BU2" s="22"/>
      <c r="BV2" s="24"/>
      <c r="BW2" s="25"/>
      <c r="BX2" s="22"/>
      <c r="BY2" s="24"/>
      <c r="BZ2" s="25"/>
      <c r="CA2" s="22"/>
      <c r="CB2" s="24"/>
      <c r="CC2" s="25"/>
      <c r="CD2" s="22"/>
      <c r="CE2" s="24"/>
      <c r="CF2" s="25"/>
      <c r="CG2" s="22"/>
      <c r="CH2" s="24"/>
      <c r="CI2" s="25"/>
      <c r="CJ2" s="22"/>
      <c r="CK2" s="24"/>
      <c r="CL2" s="25"/>
      <c r="CM2" s="22"/>
      <c r="CN2" s="24"/>
      <c r="CO2" s="25"/>
      <c r="CP2" s="22"/>
      <c r="CQ2" s="24"/>
      <c r="CR2" s="25"/>
      <c r="CS2" s="22"/>
      <c r="CT2" s="24"/>
      <c r="CU2" s="25"/>
      <c r="CV2" s="22"/>
      <c r="CW2" s="24"/>
      <c r="CX2" s="25"/>
      <c r="CY2" s="22"/>
      <c r="CZ2" s="24"/>
      <c r="DA2" s="25"/>
      <c r="DB2" s="22"/>
      <c r="DC2" s="24"/>
      <c r="DD2" s="25"/>
      <c r="DE2" s="22"/>
      <c r="DF2" s="24"/>
      <c r="DG2" s="25"/>
      <c r="DH2" s="22"/>
      <c r="DI2" s="24"/>
      <c r="DJ2" s="25"/>
      <c r="DK2" s="22"/>
      <c r="DL2" s="24"/>
      <c r="DM2" s="25"/>
      <c r="DN2" s="22"/>
      <c r="DO2" s="24"/>
      <c r="DP2" s="25"/>
      <c r="DQ2" s="22"/>
      <c r="DR2" s="24"/>
      <c r="DS2" s="25"/>
      <c r="DT2" s="22"/>
      <c r="DU2" s="24"/>
      <c r="DV2" s="25"/>
      <c r="DW2" s="22"/>
      <c r="DX2" s="24"/>
      <c r="DY2" s="25"/>
      <c r="DZ2" s="22"/>
      <c r="EA2" s="24"/>
      <c r="EB2" s="25"/>
      <c r="EC2" s="22"/>
      <c r="ED2" s="24"/>
      <c r="EE2" s="25"/>
      <c r="EF2" s="22"/>
      <c r="EG2" s="24"/>
      <c r="EH2" s="25"/>
      <c r="EI2" s="22"/>
      <c r="EJ2" s="24"/>
      <c r="EK2" s="25"/>
      <c r="EL2" s="22"/>
      <c r="EM2" s="24"/>
      <c r="EN2" s="25"/>
      <c r="EO2" s="22"/>
      <c r="EP2" s="24"/>
      <c r="EQ2" s="25"/>
      <c r="ER2" s="22"/>
      <c r="ES2" s="24"/>
      <c r="ET2" s="25"/>
      <c r="EU2" s="22"/>
      <c r="EV2" s="24"/>
      <c r="EW2" s="25"/>
      <c r="EX2" s="22"/>
      <c r="EY2" s="24"/>
      <c r="EZ2" s="25"/>
      <c r="FA2" s="22"/>
      <c r="FB2" s="24"/>
      <c r="FC2" s="25"/>
      <c r="FD2" s="22"/>
      <c r="FE2" s="24"/>
      <c r="FF2" s="25"/>
      <c r="FG2" s="22"/>
      <c r="FH2" s="24"/>
      <c r="FI2" s="25"/>
      <c r="FJ2" s="22"/>
      <c r="FK2" s="24"/>
      <c r="FL2" s="25"/>
      <c r="FM2" s="22"/>
      <c r="FN2" s="24"/>
      <c r="FO2" s="25"/>
      <c r="FP2" s="22"/>
      <c r="FQ2" s="24"/>
      <c r="FR2" s="25"/>
      <c r="FS2" s="22"/>
      <c r="FT2" s="24"/>
    </row>
    <row r="3" spans="1:185" ht="3.75" customHeight="1">
      <c r="A3" s="18"/>
      <c r="B3" s="19"/>
      <c r="C3" s="25"/>
      <c r="D3" s="21"/>
      <c r="E3" s="22"/>
      <c r="F3" s="25"/>
      <c r="G3" s="22"/>
      <c r="H3" s="24"/>
      <c r="I3" s="26"/>
      <c r="J3" s="21"/>
      <c r="K3" s="22"/>
      <c r="L3" s="25"/>
      <c r="M3" s="22"/>
      <c r="N3" s="24"/>
      <c r="O3" s="25"/>
      <c r="P3" s="22"/>
      <c r="Q3" s="24"/>
      <c r="R3" s="25"/>
      <c r="S3" s="22"/>
      <c r="T3" s="24"/>
      <c r="U3" s="25"/>
      <c r="V3" s="22"/>
      <c r="W3" s="24"/>
      <c r="X3" s="25"/>
      <c r="Y3" s="22"/>
      <c r="Z3" s="24"/>
      <c r="AA3" s="25"/>
      <c r="AB3" s="22"/>
      <c r="AC3" s="24"/>
      <c r="AD3" s="25"/>
      <c r="AE3" s="22"/>
      <c r="AF3" s="24"/>
      <c r="AG3" s="25"/>
      <c r="AH3" s="22"/>
      <c r="AI3" s="24"/>
      <c r="AJ3" s="25"/>
      <c r="AK3" s="22"/>
      <c r="AL3" s="24"/>
      <c r="AM3" s="25"/>
      <c r="AN3" s="22"/>
      <c r="AO3" s="24"/>
      <c r="AP3" s="25"/>
      <c r="AQ3" s="22"/>
      <c r="AR3" s="24"/>
      <c r="AS3" s="25"/>
      <c r="AT3" s="22"/>
      <c r="AU3" s="24"/>
      <c r="AV3" s="25"/>
      <c r="AW3" s="22"/>
      <c r="AX3" s="24"/>
      <c r="AY3" s="25"/>
      <c r="AZ3" s="22"/>
      <c r="BA3" s="24"/>
      <c r="BB3" s="25"/>
      <c r="BC3" s="22"/>
      <c r="BD3" s="24"/>
      <c r="BE3" s="25"/>
      <c r="BF3" s="22"/>
      <c r="BG3" s="24"/>
      <c r="BH3" s="25"/>
      <c r="BI3" s="22"/>
      <c r="BJ3" s="24"/>
      <c r="BK3" s="25"/>
      <c r="BL3" s="22"/>
      <c r="BM3" s="24"/>
      <c r="BN3" s="25"/>
      <c r="BO3" s="22"/>
      <c r="BP3" s="24"/>
      <c r="BQ3" s="25"/>
      <c r="BR3" s="22"/>
      <c r="BS3" s="24"/>
      <c r="BT3" s="25"/>
      <c r="BU3" s="22"/>
      <c r="BV3" s="24"/>
      <c r="BW3" s="25"/>
      <c r="BX3" s="22"/>
      <c r="BY3" s="24"/>
      <c r="BZ3" s="25"/>
      <c r="CA3" s="22"/>
      <c r="CB3" s="24"/>
      <c r="CC3" s="25"/>
      <c r="CD3" s="22"/>
      <c r="CE3" s="24"/>
      <c r="CF3" s="25"/>
      <c r="CG3" s="22"/>
      <c r="CH3" s="24"/>
      <c r="CI3" s="25"/>
      <c r="CJ3" s="22"/>
      <c r="CK3" s="24"/>
      <c r="CL3" s="25"/>
      <c r="CM3" s="22"/>
      <c r="CN3" s="24"/>
      <c r="CO3" s="25"/>
      <c r="CP3" s="22"/>
      <c r="CQ3" s="24"/>
      <c r="CR3" s="25"/>
      <c r="CS3" s="22"/>
      <c r="CT3" s="24"/>
      <c r="CU3" s="25"/>
      <c r="CV3" s="22"/>
      <c r="CW3" s="24"/>
      <c r="CX3" s="25"/>
      <c r="CY3" s="22"/>
      <c r="CZ3" s="24"/>
      <c r="DA3" s="25"/>
      <c r="DB3" s="22"/>
      <c r="DC3" s="24"/>
      <c r="DD3" s="25"/>
      <c r="DE3" s="22"/>
      <c r="DF3" s="24"/>
      <c r="DG3" s="25"/>
      <c r="DH3" s="22"/>
      <c r="DI3" s="24"/>
      <c r="DJ3" s="25"/>
      <c r="DK3" s="22"/>
      <c r="DL3" s="24"/>
      <c r="DM3" s="25"/>
      <c r="DN3" s="22"/>
      <c r="DO3" s="24"/>
      <c r="DP3" s="25"/>
      <c r="DQ3" s="22"/>
      <c r="DR3" s="24"/>
      <c r="DS3" s="25"/>
      <c r="DT3" s="22"/>
      <c r="DU3" s="24"/>
      <c r="DV3" s="25"/>
      <c r="DW3" s="22"/>
      <c r="DX3" s="24"/>
      <c r="DY3" s="25"/>
      <c r="DZ3" s="22"/>
      <c r="EA3" s="24"/>
      <c r="EB3" s="25"/>
      <c r="EC3" s="22"/>
      <c r="ED3" s="24"/>
      <c r="EE3" s="25"/>
      <c r="EF3" s="22"/>
      <c r="EG3" s="24"/>
      <c r="EH3" s="25"/>
      <c r="EI3" s="22"/>
      <c r="EJ3" s="24"/>
      <c r="EK3" s="25"/>
      <c r="EL3" s="22"/>
      <c r="EM3" s="24"/>
      <c r="EN3" s="25"/>
      <c r="EO3" s="22"/>
      <c r="EP3" s="24"/>
      <c r="EQ3" s="25"/>
      <c r="ER3" s="22"/>
      <c r="ES3" s="24"/>
      <c r="ET3" s="25"/>
      <c r="EU3" s="22"/>
      <c r="EV3" s="24"/>
      <c r="EW3" s="25"/>
      <c r="EX3" s="22"/>
      <c r="EY3" s="24"/>
      <c r="EZ3" s="25"/>
      <c r="FA3" s="22"/>
      <c r="FB3" s="24"/>
      <c r="FC3" s="25"/>
      <c r="FD3" s="22"/>
      <c r="FE3" s="24"/>
      <c r="FF3" s="25"/>
      <c r="FG3" s="22"/>
      <c r="FH3" s="24"/>
      <c r="FI3" s="25"/>
      <c r="FJ3" s="22"/>
      <c r="FK3" s="24"/>
      <c r="FL3" s="25"/>
      <c r="FM3" s="22"/>
      <c r="FN3" s="24"/>
      <c r="FO3" s="25"/>
      <c r="FP3" s="22"/>
      <c r="FQ3" s="24"/>
      <c r="FR3" s="25"/>
      <c r="FS3" s="22"/>
      <c r="FT3" s="24"/>
    </row>
    <row r="4" spans="1:185" ht="3.75" customHeight="1">
      <c r="A4" s="18"/>
      <c r="B4" s="19"/>
      <c r="C4" s="25"/>
      <c r="D4" s="21"/>
      <c r="E4" s="22"/>
      <c r="F4" s="25"/>
      <c r="G4" s="22"/>
      <c r="H4" s="24"/>
      <c r="I4" s="26"/>
      <c r="J4" s="21"/>
      <c r="K4" s="22"/>
      <c r="L4" s="25"/>
      <c r="M4" s="22"/>
      <c r="N4" s="24"/>
      <c r="O4" s="25"/>
      <c r="P4" s="22"/>
      <c r="Q4" s="24"/>
      <c r="R4" s="25"/>
      <c r="S4" s="22"/>
      <c r="T4" s="24"/>
      <c r="U4" s="25"/>
      <c r="V4" s="22"/>
      <c r="W4" s="24"/>
      <c r="X4" s="25"/>
      <c r="Y4" s="22"/>
      <c r="Z4" s="24"/>
      <c r="AA4" s="25"/>
      <c r="AB4" s="22"/>
      <c r="AC4" s="24"/>
      <c r="AD4" s="25"/>
      <c r="AE4" s="22"/>
      <c r="AF4" s="24"/>
      <c r="AG4" s="25"/>
      <c r="AH4" s="22"/>
      <c r="AI4" s="24"/>
      <c r="AJ4" s="25"/>
      <c r="AK4" s="22"/>
      <c r="AL4" s="24"/>
      <c r="AM4" s="25"/>
      <c r="AN4" s="22"/>
      <c r="AO4" s="24"/>
      <c r="AP4" s="25"/>
      <c r="AQ4" s="22"/>
      <c r="AR4" s="24"/>
      <c r="AS4" s="25"/>
      <c r="AT4" s="22"/>
      <c r="AU4" s="24"/>
      <c r="AV4" s="25"/>
      <c r="AW4" s="22"/>
      <c r="AX4" s="24"/>
      <c r="AY4" s="25"/>
      <c r="AZ4" s="22"/>
      <c r="BA4" s="24"/>
      <c r="BB4" s="25"/>
      <c r="BC4" s="22"/>
      <c r="BD4" s="24"/>
      <c r="BE4" s="25"/>
      <c r="BF4" s="22"/>
      <c r="BG4" s="24"/>
      <c r="BH4" s="25"/>
      <c r="BI4" s="22"/>
      <c r="BJ4" s="24"/>
      <c r="BK4" s="25"/>
      <c r="BL4" s="22"/>
      <c r="BM4" s="24"/>
      <c r="BN4" s="25"/>
      <c r="BO4" s="22"/>
      <c r="BP4" s="24"/>
      <c r="BQ4" s="25"/>
      <c r="BR4" s="22"/>
      <c r="BS4" s="24"/>
      <c r="BT4" s="25"/>
      <c r="BU4" s="22"/>
      <c r="BV4" s="24"/>
      <c r="BW4" s="25"/>
      <c r="BX4" s="22"/>
      <c r="BY4" s="24"/>
      <c r="BZ4" s="25"/>
      <c r="CA4" s="22"/>
      <c r="CB4" s="24"/>
      <c r="CC4" s="25"/>
      <c r="CD4" s="22"/>
      <c r="CE4" s="24"/>
      <c r="CF4" s="25"/>
      <c r="CG4" s="22"/>
      <c r="CH4" s="24"/>
      <c r="CI4" s="25"/>
      <c r="CJ4" s="22"/>
      <c r="CK4" s="24"/>
      <c r="CL4" s="25"/>
      <c r="CM4" s="22"/>
      <c r="CN4" s="24"/>
      <c r="CO4" s="25"/>
      <c r="CP4" s="22"/>
      <c r="CQ4" s="24"/>
      <c r="CR4" s="25"/>
      <c r="CS4" s="22"/>
      <c r="CT4" s="24"/>
      <c r="CU4" s="25"/>
      <c r="CV4" s="22"/>
      <c r="CW4" s="24"/>
      <c r="CX4" s="25"/>
      <c r="CY4" s="22"/>
      <c r="CZ4" s="24"/>
      <c r="DA4" s="25"/>
      <c r="DB4" s="22"/>
      <c r="DC4" s="24"/>
      <c r="DD4" s="25"/>
      <c r="DE4" s="22"/>
      <c r="DF4" s="24"/>
      <c r="DG4" s="25"/>
      <c r="DH4" s="22"/>
      <c r="DI4" s="24"/>
      <c r="DJ4" s="25"/>
      <c r="DK4" s="22"/>
      <c r="DL4" s="24"/>
      <c r="DM4" s="25"/>
      <c r="DN4" s="22"/>
      <c r="DO4" s="24"/>
      <c r="DP4" s="25"/>
      <c r="DQ4" s="22"/>
      <c r="DR4" s="24"/>
      <c r="DS4" s="25"/>
      <c r="DT4" s="22"/>
      <c r="DU4" s="24"/>
      <c r="DV4" s="25"/>
      <c r="DW4" s="22"/>
      <c r="DX4" s="24"/>
      <c r="DY4" s="25"/>
      <c r="DZ4" s="22"/>
      <c r="EA4" s="24"/>
      <c r="EB4" s="25"/>
      <c r="EC4" s="22"/>
      <c r="ED4" s="24"/>
      <c r="EE4" s="25"/>
      <c r="EF4" s="22"/>
      <c r="EG4" s="24"/>
      <c r="EH4" s="25"/>
      <c r="EI4" s="22"/>
      <c r="EJ4" s="24"/>
      <c r="EK4" s="25"/>
      <c r="EL4" s="22"/>
      <c r="EM4" s="24"/>
      <c r="EN4" s="25"/>
      <c r="EO4" s="22"/>
      <c r="EP4" s="24"/>
      <c r="EQ4" s="25"/>
      <c r="ER4" s="22"/>
      <c r="ES4" s="24"/>
      <c r="ET4" s="25"/>
      <c r="EU4" s="22"/>
      <c r="EV4" s="24"/>
      <c r="EW4" s="25"/>
      <c r="EX4" s="22"/>
      <c r="EY4" s="24"/>
      <c r="EZ4" s="25"/>
      <c r="FA4" s="22"/>
      <c r="FB4" s="24"/>
      <c r="FC4" s="25"/>
      <c r="FD4" s="22"/>
      <c r="FE4" s="24"/>
      <c r="FF4" s="25"/>
      <c r="FG4" s="22"/>
      <c r="FH4" s="24"/>
      <c r="FI4" s="25"/>
      <c r="FJ4" s="22"/>
      <c r="FK4" s="24"/>
      <c r="FL4" s="25"/>
      <c r="FM4" s="22"/>
      <c r="FN4" s="24"/>
      <c r="FO4" s="25"/>
      <c r="FP4" s="22"/>
      <c r="FQ4" s="24"/>
      <c r="FR4" s="25"/>
      <c r="FS4" s="22"/>
      <c r="FT4" s="24"/>
    </row>
    <row r="5" spans="1:185" ht="3.75" customHeight="1">
      <c r="A5" s="18"/>
      <c r="B5" s="19"/>
      <c r="C5" s="25"/>
      <c r="D5" s="21"/>
      <c r="E5" s="22"/>
      <c r="F5" s="25"/>
      <c r="G5" s="22"/>
      <c r="H5" s="24"/>
      <c r="I5" s="26"/>
      <c r="J5" s="21"/>
      <c r="K5" s="22"/>
      <c r="L5" s="25"/>
      <c r="M5" s="22"/>
      <c r="N5" s="24"/>
      <c r="O5" s="25"/>
      <c r="P5" s="22"/>
      <c r="Q5" s="24"/>
      <c r="R5" s="25"/>
      <c r="S5" s="22"/>
      <c r="T5" s="24"/>
      <c r="U5" s="25"/>
      <c r="V5" s="22"/>
      <c r="W5" s="24"/>
      <c r="X5" s="25"/>
      <c r="Y5" s="22"/>
      <c r="Z5" s="24"/>
      <c r="AA5" s="25"/>
      <c r="AB5" s="22"/>
      <c r="AC5" s="24"/>
      <c r="AD5" s="25"/>
      <c r="AE5" s="22"/>
      <c r="AF5" s="24"/>
      <c r="AG5" s="25"/>
      <c r="AH5" s="22"/>
      <c r="AI5" s="24"/>
      <c r="AJ5" s="25"/>
      <c r="AK5" s="22"/>
      <c r="AL5" s="24"/>
      <c r="AM5" s="25"/>
      <c r="AN5" s="22"/>
      <c r="AO5" s="24"/>
      <c r="AP5" s="25"/>
      <c r="AQ5" s="22"/>
      <c r="AR5" s="24"/>
      <c r="AS5" s="25"/>
      <c r="AT5" s="22"/>
      <c r="AU5" s="24"/>
      <c r="AV5" s="25"/>
      <c r="AW5" s="22"/>
      <c r="AX5" s="24"/>
      <c r="AY5" s="25"/>
      <c r="AZ5" s="22"/>
      <c r="BA5" s="24"/>
      <c r="BB5" s="25"/>
      <c r="BC5" s="22"/>
      <c r="BD5" s="24"/>
      <c r="BE5" s="25"/>
      <c r="BF5" s="22"/>
      <c r="BG5" s="24"/>
      <c r="BH5" s="25"/>
      <c r="BI5" s="22"/>
      <c r="BJ5" s="24"/>
      <c r="BK5" s="25"/>
      <c r="BL5" s="22"/>
      <c r="BM5" s="24"/>
      <c r="BN5" s="25"/>
      <c r="BO5" s="22"/>
      <c r="BP5" s="24"/>
      <c r="BQ5" s="25"/>
      <c r="BR5" s="22"/>
      <c r="BS5" s="24"/>
      <c r="BT5" s="25"/>
      <c r="BU5" s="22"/>
      <c r="BV5" s="24"/>
      <c r="BW5" s="25"/>
      <c r="BX5" s="22"/>
      <c r="BY5" s="24"/>
      <c r="BZ5" s="25"/>
      <c r="CA5" s="22"/>
      <c r="CB5" s="24"/>
      <c r="CC5" s="25"/>
      <c r="CD5" s="22"/>
      <c r="CE5" s="24"/>
      <c r="CF5" s="25"/>
      <c r="CG5" s="22"/>
      <c r="CH5" s="24"/>
      <c r="CI5" s="25"/>
      <c r="CJ5" s="22"/>
      <c r="CK5" s="24"/>
      <c r="CL5" s="25"/>
      <c r="CM5" s="22"/>
      <c r="CN5" s="24"/>
      <c r="CO5" s="25"/>
      <c r="CP5" s="22"/>
      <c r="CQ5" s="24"/>
      <c r="CR5" s="25"/>
      <c r="CS5" s="22"/>
      <c r="CT5" s="24"/>
      <c r="CU5" s="25"/>
      <c r="CV5" s="22"/>
      <c r="CW5" s="24"/>
      <c r="CX5" s="25"/>
      <c r="CY5" s="22"/>
      <c r="CZ5" s="24"/>
      <c r="DA5" s="25"/>
      <c r="DB5" s="22"/>
      <c r="DC5" s="24"/>
      <c r="DD5" s="25"/>
      <c r="DE5" s="22"/>
      <c r="DF5" s="24"/>
      <c r="DG5" s="25"/>
      <c r="DH5" s="22"/>
      <c r="DI5" s="24"/>
      <c r="DJ5" s="25"/>
      <c r="DK5" s="22"/>
      <c r="DL5" s="24"/>
      <c r="DM5" s="25"/>
      <c r="DN5" s="22"/>
      <c r="DO5" s="24"/>
      <c r="DP5" s="25"/>
      <c r="DQ5" s="22"/>
      <c r="DR5" s="24"/>
      <c r="DS5" s="25"/>
      <c r="DT5" s="22"/>
      <c r="DU5" s="24"/>
      <c r="DV5" s="25"/>
      <c r="DW5" s="22"/>
      <c r="DX5" s="24"/>
      <c r="DY5" s="25"/>
      <c r="DZ5" s="22"/>
      <c r="EA5" s="24"/>
      <c r="EB5" s="25"/>
      <c r="EC5" s="22"/>
      <c r="ED5" s="24"/>
      <c r="EE5" s="25"/>
      <c r="EF5" s="22"/>
      <c r="EG5" s="24"/>
      <c r="EH5" s="25"/>
      <c r="EI5" s="22"/>
      <c r="EJ5" s="24"/>
      <c r="EK5" s="25"/>
      <c r="EL5" s="22"/>
      <c r="EM5" s="24"/>
      <c r="EN5" s="25"/>
      <c r="EO5" s="22"/>
      <c r="EP5" s="24"/>
      <c r="EQ5" s="25"/>
      <c r="ER5" s="22"/>
      <c r="ES5" s="24"/>
      <c r="ET5" s="25"/>
      <c r="EU5" s="22"/>
      <c r="EV5" s="24"/>
      <c r="EW5" s="25"/>
      <c r="EX5" s="22"/>
      <c r="EY5" s="24"/>
      <c r="EZ5" s="25"/>
      <c r="FA5" s="22"/>
      <c r="FB5" s="24"/>
      <c r="FC5" s="25"/>
      <c r="FD5" s="22"/>
      <c r="FE5" s="24"/>
      <c r="FF5" s="25"/>
      <c r="FG5" s="22"/>
      <c r="FH5" s="24"/>
      <c r="FI5" s="25"/>
      <c r="FJ5" s="22"/>
      <c r="FK5" s="24"/>
      <c r="FL5" s="25"/>
      <c r="FM5" s="22"/>
      <c r="FN5" s="24"/>
      <c r="FO5" s="25"/>
      <c r="FP5" s="22"/>
      <c r="FQ5" s="24"/>
      <c r="FR5" s="25"/>
      <c r="FS5" s="22"/>
      <c r="FT5" s="24"/>
    </row>
    <row r="6" spans="1:185" ht="3.75" customHeight="1">
      <c r="A6" s="18"/>
      <c r="B6" s="19"/>
      <c r="C6" s="25"/>
      <c r="D6" s="21"/>
      <c r="E6" s="22"/>
      <c r="F6" s="25"/>
      <c r="G6" s="22"/>
      <c r="H6" s="24"/>
      <c r="I6" s="26"/>
      <c r="J6" s="21"/>
      <c r="K6" s="22"/>
      <c r="L6" s="25"/>
      <c r="M6" s="22"/>
      <c r="N6" s="24"/>
      <c r="O6" s="25"/>
      <c r="P6" s="22"/>
      <c r="Q6" s="24"/>
      <c r="R6" s="25"/>
      <c r="S6" s="22"/>
      <c r="T6" s="24"/>
      <c r="U6" s="25"/>
      <c r="V6" s="22"/>
      <c r="W6" s="24"/>
      <c r="X6" s="25"/>
      <c r="Y6" s="22"/>
      <c r="Z6" s="24"/>
      <c r="AA6" s="25"/>
      <c r="AB6" s="22"/>
      <c r="AC6" s="24"/>
      <c r="AD6" s="25"/>
      <c r="AE6" s="22"/>
      <c r="AF6" s="24"/>
      <c r="AG6" s="25"/>
      <c r="AH6" s="22"/>
      <c r="AI6" s="24"/>
      <c r="AJ6" s="25"/>
      <c r="AK6" s="22"/>
      <c r="AL6" s="24"/>
      <c r="AM6" s="25"/>
      <c r="AN6" s="22"/>
      <c r="AO6" s="24"/>
      <c r="AP6" s="25"/>
      <c r="AQ6" s="22"/>
      <c r="AR6" s="24"/>
      <c r="AS6" s="25"/>
      <c r="AT6" s="22"/>
      <c r="AU6" s="24"/>
      <c r="AV6" s="25"/>
      <c r="AW6" s="22"/>
      <c r="AX6" s="24"/>
      <c r="AY6" s="25"/>
      <c r="AZ6" s="22"/>
      <c r="BA6" s="24"/>
      <c r="BB6" s="25"/>
      <c r="BC6" s="22"/>
      <c r="BD6" s="24"/>
      <c r="BE6" s="25"/>
      <c r="BF6" s="22"/>
      <c r="BG6" s="24"/>
      <c r="BH6" s="25"/>
      <c r="BI6" s="22"/>
      <c r="BJ6" s="24"/>
      <c r="BK6" s="25"/>
      <c r="BL6" s="22"/>
      <c r="BM6" s="24"/>
      <c r="BN6" s="25"/>
      <c r="BO6" s="22"/>
      <c r="BP6" s="24"/>
      <c r="BQ6" s="25"/>
      <c r="BR6" s="22"/>
      <c r="BS6" s="24"/>
      <c r="BT6" s="25"/>
      <c r="BU6" s="22"/>
      <c r="BV6" s="24"/>
      <c r="BW6" s="25"/>
      <c r="BX6" s="22"/>
      <c r="BY6" s="24"/>
      <c r="BZ6" s="25"/>
      <c r="CA6" s="22"/>
      <c r="CB6" s="24"/>
      <c r="CC6" s="25"/>
      <c r="CD6" s="22"/>
      <c r="CE6" s="24"/>
      <c r="CF6" s="25"/>
      <c r="CG6" s="22"/>
      <c r="CH6" s="24"/>
      <c r="CI6" s="25"/>
      <c r="CJ6" s="22"/>
      <c r="CK6" s="24"/>
      <c r="CL6" s="25"/>
      <c r="CM6" s="22"/>
      <c r="CN6" s="24"/>
      <c r="CO6" s="25"/>
      <c r="CP6" s="22"/>
      <c r="CQ6" s="24"/>
      <c r="CR6" s="25"/>
      <c r="CS6" s="22"/>
      <c r="CT6" s="24"/>
      <c r="CU6" s="25"/>
      <c r="CV6" s="22"/>
      <c r="CW6" s="24"/>
      <c r="CX6" s="25"/>
      <c r="CY6" s="22"/>
      <c r="CZ6" s="24"/>
      <c r="DA6" s="25"/>
      <c r="DB6" s="22"/>
      <c r="DC6" s="24"/>
      <c r="DD6" s="25"/>
      <c r="DE6" s="22"/>
      <c r="DF6" s="24"/>
      <c r="DG6" s="25"/>
      <c r="DH6" s="22"/>
      <c r="DI6" s="24"/>
      <c r="DJ6" s="25"/>
      <c r="DK6" s="22"/>
      <c r="DL6" s="24"/>
      <c r="DM6" s="25"/>
      <c r="DN6" s="22"/>
      <c r="DO6" s="24"/>
      <c r="DP6" s="25"/>
      <c r="DQ6" s="22"/>
      <c r="DR6" s="24"/>
      <c r="DS6" s="25"/>
      <c r="DT6" s="22"/>
      <c r="DU6" s="24"/>
      <c r="DV6" s="25"/>
      <c r="DW6" s="22"/>
      <c r="DX6" s="24"/>
      <c r="DY6" s="25"/>
      <c r="DZ6" s="22"/>
      <c r="EA6" s="24"/>
      <c r="EB6" s="25"/>
      <c r="EC6" s="22"/>
      <c r="ED6" s="24"/>
      <c r="EE6" s="25"/>
      <c r="EF6" s="22"/>
      <c r="EG6" s="24"/>
      <c r="EH6" s="25"/>
      <c r="EI6" s="22"/>
      <c r="EJ6" s="24"/>
      <c r="EK6" s="25"/>
      <c r="EL6" s="22"/>
      <c r="EM6" s="24"/>
      <c r="EN6" s="25"/>
      <c r="EO6" s="22"/>
      <c r="EP6" s="24"/>
      <c r="EQ6" s="25"/>
      <c r="ER6" s="22"/>
      <c r="ES6" s="24"/>
      <c r="ET6" s="25"/>
      <c r="EU6" s="22"/>
      <c r="EV6" s="24"/>
      <c r="EW6" s="25"/>
      <c r="EX6" s="22"/>
      <c r="EY6" s="24"/>
      <c r="EZ6" s="25"/>
      <c r="FA6" s="22"/>
      <c r="FB6" s="24"/>
      <c r="FC6" s="25"/>
      <c r="FD6" s="22"/>
      <c r="FE6" s="24"/>
      <c r="FF6" s="25"/>
      <c r="FG6" s="22"/>
      <c r="FH6" s="24"/>
      <c r="FI6" s="25"/>
      <c r="FJ6" s="22"/>
      <c r="FK6" s="24"/>
      <c r="FL6" s="25"/>
      <c r="FM6" s="22"/>
      <c r="FN6" s="24"/>
      <c r="FO6" s="25"/>
      <c r="FP6" s="22"/>
      <c r="FQ6" s="24"/>
      <c r="FR6" s="25"/>
      <c r="FS6" s="22"/>
      <c r="FT6" s="24"/>
    </row>
    <row r="7" spans="1:185" ht="3.75" customHeight="1">
      <c r="A7" s="18"/>
      <c r="B7" s="19"/>
      <c r="C7" s="25"/>
      <c r="D7" s="21"/>
      <c r="E7" s="22"/>
      <c r="F7" s="25"/>
      <c r="G7" s="22"/>
      <c r="H7" s="24"/>
      <c r="I7" s="26"/>
      <c r="J7" s="21"/>
      <c r="K7" s="22"/>
      <c r="L7" s="25"/>
      <c r="M7" s="22"/>
      <c r="N7" s="24"/>
      <c r="O7" s="25"/>
      <c r="P7" s="22"/>
      <c r="Q7" s="24"/>
      <c r="R7" s="25"/>
      <c r="S7" s="22"/>
      <c r="T7" s="24"/>
      <c r="U7" s="25"/>
      <c r="V7" s="22"/>
      <c r="W7" s="24"/>
      <c r="X7" s="25"/>
      <c r="Y7" s="22"/>
      <c r="Z7" s="24"/>
      <c r="AA7" s="25"/>
      <c r="AB7" s="22"/>
      <c r="AC7" s="24"/>
      <c r="AD7" s="25"/>
      <c r="AE7" s="22"/>
      <c r="AF7" s="24"/>
      <c r="AG7" s="25"/>
      <c r="AH7" s="22"/>
      <c r="AI7" s="24"/>
      <c r="AJ7" s="25"/>
      <c r="AK7" s="22"/>
      <c r="AL7" s="24"/>
      <c r="AM7" s="25"/>
      <c r="AN7" s="22"/>
      <c r="AO7" s="24"/>
      <c r="AP7" s="25"/>
      <c r="AQ7" s="22"/>
      <c r="AR7" s="24"/>
      <c r="AS7" s="25"/>
      <c r="AT7" s="22"/>
      <c r="AU7" s="24"/>
      <c r="AV7" s="25"/>
      <c r="AW7" s="22"/>
      <c r="AX7" s="24"/>
      <c r="AY7" s="25"/>
      <c r="AZ7" s="22"/>
      <c r="BA7" s="24"/>
      <c r="BB7" s="25"/>
      <c r="BC7" s="22"/>
      <c r="BD7" s="24"/>
      <c r="BE7" s="25"/>
      <c r="BF7" s="22"/>
      <c r="BG7" s="24"/>
      <c r="BH7" s="25"/>
      <c r="BI7" s="22"/>
      <c r="BJ7" s="24"/>
      <c r="BK7" s="25"/>
      <c r="BL7" s="22"/>
      <c r="BM7" s="24"/>
      <c r="BN7" s="25"/>
      <c r="BO7" s="22"/>
      <c r="BP7" s="24"/>
      <c r="BQ7" s="25"/>
      <c r="BR7" s="22"/>
      <c r="BS7" s="24"/>
      <c r="BT7" s="25"/>
      <c r="BU7" s="22"/>
      <c r="BV7" s="24"/>
      <c r="BW7" s="25"/>
      <c r="BX7" s="22"/>
      <c r="BY7" s="24"/>
      <c r="BZ7" s="25"/>
      <c r="CA7" s="22"/>
      <c r="CB7" s="24"/>
      <c r="CC7" s="25"/>
      <c r="CD7" s="22"/>
      <c r="CE7" s="24"/>
      <c r="CF7" s="25"/>
      <c r="CG7" s="22"/>
      <c r="CH7" s="24"/>
      <c r="CI7" s="25"/>
      <c r="CJ7" s="22"/>
      <c r="CK7" s="24"/>
      <c r="CL7" s="25"/>
      <c r="CM7" s="22"/>
      <c r="CN7" s="24"/>
      <c r="CO7" s="25"/>
      <c r="CP7" s="22"/>
      <c r="CQ7" s="24"/>
      <c r="CR7" s="25"/>
      <c r="CS7" s="22"/>
      <c r="CT7" s="24"/>
      <c r="CU7" s="25"/>
      <c r="CV7" s="22"/>
      <c r="CW7" s="24"/>
      <c r="CX7" s="25"/>
      <c r="CY7" s="22"/>
      <c r="CZ7" s="24"/>
      <c r="DA7" s="25"/>
      <c r="DB7" s="22"/>
      <c r="DC7" s="24"/>
      <c r="DD7" s="25"/>
      <c r="DE7" s="22"/>
      <c r="DF7" s="24"/>
      <c r="DG7" s="25"/>
      <c r="DH7" s="22"/>
      <c r="DI7" s="24"/>
      <c r="DJ7" s="25"/>
      <c r="DK7" s="22"/>
      <c r="DL7" s="24"/>
      <c r="DM7" s="25"/>
      <c r="DN7" s="22"/>
      <c r="DO7" s="24"/>
      <c r="DP7" s="25"/>
      <c r="DQ7" s="22"/>
      <c r="DR7" s="24"/>
      <c r="DS7" s="25"/>
      <c r="DT7" s="22"/>
      <c r="DU7" s="24"/>
      <c r="DV7" s="25"/>
      <c r="DW7" s="22"/>
      <c r="DX7" s="24"/>
      <c r="DY7" s="25"/>
      <c r="DZ7" s="22"/>
      <c r="EA7" s="24"/>
      <c r="EB7" s="25"/>
      <c r="EC7" s="22"/>
      <c r="ED7" s="24"/>
      <c r="EE7" s="25"/>
      <c r="EF7" s="22"/>
      <c r="EG7" s="24"/>
      <c r="EH7" s="25"/>
      <c r="EI7" s="22"/>
      <c r="EJ7" s="24"/>
      <c r="EK7" s="25"/>
      <c r="EL7" s="22"/>
      <c r="EM7" s="24"/>
      <c r="EN7" s="25"/>
      <c r="EO7" s="22"/>
      <c r="EP7" s="24"/>
      <c r="EQ7" s="25"/>
      <c r="ER7" s="22"/>
      <c r="ES7" s="24"/>
      <c r="ET7" s="25"/>
      <c r="EU7" s="22"/>
      <c r="EV7" s="24"/>
      <c r="EW7" s="25"/>
      <c r="EX7" s="22"/>
      <c r="EY7" s="24"/>
      <c r="EZ7" s="25"/>
      <c r="FA7" s="22"/>
      <c r="FB7" s="24"/>
      <c r="FC7" s="25"/>
      <c r="FD7" s="22"/>
      <c r="FE7" s="24"/>
      <c r="FF7" s="25"/>
      <c r="FG7" s="22"/>
      <c r="FH7" s="24"/>
      <c r="FI7" s="25"/>
      <c r="FJ7" s="22"/>
      <c r="FK7" s="24"/>
      <c r="FL7" s="25"/>
      <c r="FM7" s="22"/>
      <c r="FN7" s="24"/>
      <c r="FO7" s="25"/>
      <c r="FP7" s="22"/>
      <c r="FQ7" s="24"/>
      <c r="FR7" s="25"/>
      <c r="FS7" s="22"/>
      <c r="FT7" s="24"/>
    </row>
    <row r="8" spans="1:185" ht="3.75" customHeight="1">
      <c r="A8" s="18"/>
      <c r="B8" s="19"/>
      <c r="C8" s="25"/>
      <c r="D8" s="21"/>
      <c r="E8" s="22"/>
      <c r="F8" s="25"/>
      <c r="G8" s="22"/>
      <c r="H8" s="24"/>
      <c r="I8" s="26"/>
      <c r="J8" s="21"/>
      <c r="K8" s="22"/>
      <c r="L8" s="25"/>
      <c r="M8" s="22"/>
      <c r="N8" s="24"/>
      <c r="O8" s="25"/>
      <c r="P8" s="22"/>
      <c r="Q8" s="24"/>
      <c r="R8" s="25"/>
      <c r="S8" s="22"/>
      <c r="T8" s="24"/>
      <c r="U8" s="25"/>
      <c r="V8" s="22"/>
      <c r="W8" s="24"/>
      <c r="X8" s="25"/>
      <c r="Y8" s="22"/>
      <c r="Z8" s="24"/>
      <c r="AA8" s="25"/>
      <c r="AB8" s="22"/>
      <c r="AC8" s="24"/>
      <c r="AD8" s="25"/>
      <c r="AE8" s="22"/>
      <c r="AF8" s="24"/>
      <c r="AG8" s="25"/>
      <c r="AH8" s="22"/>
      <c r="AI8" s="24"/>
      <c r="AJ8" s="25"/>
      <c r="AK8" s="22"/>
      <c r="AL8" s="24"/>
      <c r="AM8" s="25"/>
      <c r="AN8" s="22"/>
      <c r="AO8" s="24"/>
      <c r="AP8" s="25"/>
      <c r="AQ8" s="22"/>
      <c r="AR8" s="24"/>
      <c r="AS8" s="25"/>
      <c r="AT8" s="22"/>
      <c r="AU8" s="24"/>
      <c r="AV8" s="25"/>
      <c r="AW8" s="22"/>
      <c r="AX8" s="24"/>
      <c r="AY8" s="25"/>
      <c r="AZ8" s="22"/>
      <c r="BA8" s="24"/>
      <c r="BB8" s="25"/>
      <c r="BC8" s="22"/>
      <c r="BD8" s="24"/>
      <c r="BE8" s="25"/>
      <c r="BF8" s="22"/>
      <c r="BG8" s="24"/>
      <c r="BH8" s="25"/>
      <c r="BI8" s="22"/>
      <c r="BJ8" s="24"/>
      <c r="BK8" s="25"/>
      <c r="BL8" s="22"/>
      <c r="BM8" s="24"/>
      <c r="BN8" s="25"/>
      <c r="BO8" s="22"/>
      <c r="BP8" s="24"/>
      <c r="BQ8" s="25"/>
      <c r="BR8" s="22"/>
      <c r="BS8" s="24"/>
      <c r="BT8" s="25"/>
      <c r="BU8" s="22"/>
      <c r="BV8" s="24"/>
      <c r="BW8" s="25"/>
      <c r="BX8" s="22"/>
      <c r="BY8" s="24"/>
      <c r="BZ8" s="25"/>
      <c r="CA8" s="22"/>
      <c r="CB8" s="24"/>
      <c r="CC8" s="25"/>
      <c r="CD8" s="22"/>
      <c r="CE8" s="24"/>
      <c r="CF8" s="25"/>
      <c r="CG8" s="22"/>
      <c r="CH8" s="24"/>
      <c r="CI8" s="25"/>
      <c r="CJ8" s="22"/>
      <c r="CK8" s="24"/>
      <c r="CL8" s="25"/>
      <c r="CM8" s="22"/>
      <c r="CN8" s="24"/>
      <c r="CO8" s="25"/>
      <c r="CP8" s="22"/>
      <c r="CQ8" s="24"/>
      <c r="CR8" s="25"/>
      <c r="CS8" s="22"/>
      <c r="CT8" s="24"/>
      <c r="CU8" s="25"/>
      <c r="CV8" s="22"/>
      <c r="CW8" s="24"/>
      <c r="CX8" s="25"/>
      <c r="CY8" s="22"/>
      <c r="CZ8" s="24"/>
      <c r="DA8" s="25"/>
      <c r="DB8" s="22"/>
      <c r="DC8" s="24"/>
      <c r="DD8" s="25"/>
      <c r="DE8" s="22"/>
      <c r="DF8" s="24"/>
      <c r="DG8" s="25"/>
      <c r="DH8" s="22"/>
      <c r="DI8" s="24"/>
      <c r="DJ8" s="25"/>
      <c r="DK8" s="22"/>
      <c r="DL8" s="24"/>
      <c r="DM8" s="25"/>
      <c r="DN8" s="22"/>
      <c r="DO8" s="24"/>
      <c r="DP8" s="25"/>
      <c r="DQ8" s="22"/>
      <c r="DR8" s="24"/>
      <c r="DS8" s="25"/>
      <c r="DT8" s="22"/>
      <c r="DU8" s="24"/>
      <c r="DV8" s="25"/>
      <c r="DW8" s="22"/>
      <c r="DX8" s="24"/>
      <c r="DY8" s="25"/>
      <c r="DZ8" s="22"/>
      <c r="EA8" s="24"/>
      <c r="EB8" s="25"/>
      <c r="EC8" s="22"/>
      <c r="ED8" s="24"/>
      <c r="EE8" s="25"/>
      <c r="EF8" s="22"/>
      <c r="EG8" s="24"/>
      <c r="EH8" s="25"/>
      <c r="EI8" s="22"/>
      <c r="EJ8" s="24"/>
      <c r="EK8" s="25"/>
      <c r="EL8" s="22"/>
      <c r="EM8" s="24"/>
      <c r="EN8" s="25"/>
      <c r="EO8" s="22"/>
      <c r="EP8" s="24"/>
      <c r="EQ8" s="25"/>
      <c r="ER8" s="22"/>
      <c r="ES8" s="24"/>
      <c r="ET8" s="25"/>
      <c r="EU8" s="22"/>
      <c r="EV8" s="24"/>
      <c r="EW8" s="25"/>
      <c r="EX8" s="22"/>
      <c r="EY8" s="24"/>
      <c r="EZ8" s="25"/>
      <c r="FA8" s="22"/>
      <c r="FB8" s="24"/>
      <c r="FC8" s="25"/>
      <c r="FD8" s="22"/>
      <c r="FE8" s="24"/>
      <c r="FF8" s="25"/>
      <c r="FG8" s="22"/>
      <c r="FH8" s="24"/>
      <c r="FI8" s="25"/>
      <c r="FJ8" s="22"/>
      <c r="FK8" s="24"/>
      <c r="FL8" s="25"/>
      <c r="FM8" s="22"/>
      <c r="FN8" s="24"/>
      <c r="FO8" s="25"/>
      <c r="FP8" s="22"/>
      <c r="FQ8" s="24"/>
      <c r="FR8" s="25"/>
      <c r="FS8" s="22"/>
      <c r="FT8" s="24"/>
    </row>
    <row r="9" spans="1:185" ht="13.5" customHeight="1">
      <c r="A9" s="18" t="s">
        <v>6</v>
      </c>
      <c r="B9" s="19"/>
      <c r="C9" s="20"/>
      <c r="D9" s="21"/>
      <c r="E9" s="22"/>
      <c r="F9" s="23"/>
      <c r="G9" s="22"/>
      <c r="H9" s="24"/>
      <c r="I9" s="20"/>
      <c r="J9" s="21"/>
      <c r="K9" s="22"/>
      <c r="L9" s="23"/>
      <c r="M9" s="22"/>
      <c r="N9" s="24"/>
      <c r="O9" s="23"/>
      <c r="P9" s="22"/>
      <c r="Q9" s="24"/>
      <c r="R9" s="23"/>
      <c r="S9" s="22"/>
      <c r="T9" s="24"/>
      <c r="U9" s="23"/>
      <c r="V9" s="22"/>
      <c r="W9" s="24"/>
      <c r="X9" s="23"/>
      <c r="Y9" s="22"/>
      <c r="Z9" s="24"/>
      <c r="AA9" s="23"/>
      <c r="AB9" s="22"/>
      <c r="AC9" s="24"/>
      <c r="AD9" s="23"/>
      <c r="AE9" s="22"/>
      <c r="AF9" s="24"/>
      <c r="AG9" s="23"/>
      <c r="AH9" s="22"/>
      <c r="AI9" s="24"/>
      <c r="AJ9" s="23"/>
      <c r="AK9" s="22"/>
      <c r="AL9" s="24"/>
      <c r="AM9" s="23"/>
      <c r="AN9" s="22"/>
      <c r="AO9" s="24"/>
      <c r="AP9" s="23"/>
      <c r="AQ9" s="22"/>
      <c r="AR9" s="24"/>
      <c r="AS9" s="23"/>
      <c r="AT9" s="22"/>
      <c r="AU9" s="24"/>
      <c r="AV9" s="23"/>
      <c r="AW9" s="22"/>
      <c r="AX9" s="24"/>
      <c r="AY9" s="23"/>
      <c r="AZ9" s="22"/>
      <c r="BA9" s="24"/>
      <c r="BB9" s="23"/>
      <c r="BC9" s="22"/>
      <c r="BD9" s="24"/>
      <c r="BE9" s="23"/>
      <c r="BF9" s="22"/>
      <c r="BG9" s="24"/>
      <c r="BH9" s="23"/>
      <c r="BI9" s="22"/>
      <c r="BJ9" s="24"/>
      <c r="BK9" s="23"/>
      <c r="BL9" s="22"/>
      <c r="BM9" s="24"/>
      <c r="BN9" s="23"/>
      <c r="BO9" s="22"/>
      <c r="BP9" s="24"/>
      <c r="BQ9" s="23"/>
      <c r="BR9" s="22" t="s">
        <v>292</v>
      </c>
      <c r="BS9" s="24"/>
      <c r="BT9" s="23"/>
      <c r="BU9" s="22"/>
      <c r="BV9" s="24"/>
      <c r="BW9" s="23"/>
      <c r="BX9" s="22"/>
      <c r="BY9" s="24"/>
      <c r="BZ9" s="23"/>
      <c r="CA9" s="22"/>
      <c r="CB9" s="24"/>
      <c r="CC9" s="23"/>
      <c r="CD9" s="22"/>
      <c r="CE9" s="24"/>
      <c r="CF9" s="23"/>
      <c r="CG9" s="22"/>
      <c r="CH9" s="24"/>
      <c r="CI9" s="23"/>
      <c r="CJ9" s="22"/>
      <c r="CK9" s="24"/>
      <c r="CL9" s="23"/>
      <c r="CM9" s="22"/>
      <c r="CN9" s="24"/>
      <c r="CO9" s="23"/>
      <c r="CP9" s="22"/>
      <c r="CQ9" s="24"/>
      <c r="CR9" s="23"/>
      <c r="CS9" s="22"/>
      <c r="CT9" s="24"/>
      <c r="CU9" s="23"/>
      <c r="CV9" s="22"/>
      <c r="CW9" s="24"/>
      <c r="CX9" s="23"/>
      <c r="CY9" s="22"/>
      <c r="CZ9" s="24"/>
      <c r="DA9" s="23"/>
      <c r="DB9" s="22"/>
      <c r="DC9" s="24"/>
      <c r="DD9" s="23" t="s">
        <v>446</v>
      </c>
      <c r="DE9" s="22"/>
      <c r="DF9" s="24"/>
      <c r="DG9" s="23" t="s">
        <v>447</v>
      </c>
      <c r="DH9" s="22"/>
      <c r="DI9" s="24"/>
      <c r="DJ9" s="23" t="s">
        <v>448</v>
      </c>
      <c r="DK9" s="22"/>
      <c r="DL9" s="24"/>
      <c r="DM9" s="23" t="s">
        <v>449</v>
      </c>
      <c r="DN9" s="22"/>
      <c r="DO9" s="24"/>
      <c r="DP9" s="23" t="s">
        <v>450</v>
      </c>
      <c r="DQ9" s="22"/>
      <c r="DR9" s="24"/>
      <c r="DS9" s="23" t="s">
        <v>451</v>
      </c>
      <c r="DT9" s="22"/>
      <c r="DU9" s="24"/>
      <c r="DV9" s="23" t="s">
        <v>452</v>
      </c>
      <c r="DW9" s="22"/>
      <c r="DX9" s="24"/>
      <c r="DY9" s="23" t="s">
        <v>453</v>
      </c>
      <c r="DZ9" s="22"/>
      <c r="EA9" s="24"/>
      <c r="EB9" s="23" t="s">
        <v>454</v>
      </c>
      <c r="EC9" s="22"/>
      <c r="ED9" s="24"/>
      <c r="EE9" s="23"/>
      <c r="EF9" s="22"/>
      <c r="EG9" s="24"/>
      <c r="EH9" s="23"/>
      <c r="EI9" s="22"/>
      <c r="EJ9" s="24"/>
      <c r="EK9" s="23"/>
      <c r="EL9" s="22"/>
      <c r="EM9" s="24"/>
      <c r="EN9" s="23"/>
      <c r="EO9" s="22"/>
      <c r="EP9" s="24"/>
      <c r="EQ9" s="23"/>
      <c r="ER9" s="22"/>
      <c r="ES9" s="24"/>
      <c r="ET9" s="23"/>
      <c r="EU9" s="22"/>
      <c r="EV9" s="24"/>
      <c r="EW9" s="23"/>
      <c r="EX9" s="22"/>
      <c r="EY9" s="24"/>
      <c r="EZ9" s="23"/>
      <c r="FA9" s="22"/>
      <c r="FB9" s="24"/>
      <c r="FC9" s="23"/>
      <c r="FD9" s="22"/>
      <c r="FE9" s="24"/>
      <c r="FF9" s="23"/>
      <c r="FG9" s="22"/>
      <c r="FH9" s="24"/>
      <c r="FI9" s="23"/>
      <c r="FJ9" s="22"/>
      <c r="FK9" s="24"/>
      <c r="FL9" s="23"/>
      <c r="FM9" s="22"/>
      <c r="FN9" s="24"/>
      <c r="FO9" s="23"/>
      <c r="FP9" s="22"/>
      <c r="FQ9" s="24"/>
      <c r="FR9" s="23"/>
      <c r="FS9" s="22"/>
      <c r="FT9" s="24"/>
    </row>
    <row r="10" spans="1:185" ht="31.5" customHeight="1">
      <c r="A10" s="27" t="s">
        <v>128</v>
      </c>
      <c r="B10" s="28" t="s">
        <v>33</v>
      </c>
      <c r="C10" s="29" t="s">
        <v>125</v>
      </c>
      <c r="D10" s="28" t="s">
        <v>34</v>
      </c>
      <c r="E10" s="30" t="s">
        <v>35</v>
      </c>
      <c r="F10" s="29" t="s">
        <v>125</v>
      </c>
      <c r="G10" s="30" t="s">
        <v>34</v>
      </c>
      <c r="H10" s="31" t="s">
        <v>35</v>
      </c>
      <c r="I10" s="30" t="s">
        <v>125</v>
      </c>
      <c r="J10" s="28" t="s">
        <v>34</v>
      </c>
      <c r="K10" s="30" t="s">
        <v>35</v>
      </c>
      <c r="L10" s="29" t="s">
        <v>125</v>
      </c>
      <c r="M10" s="30" t="s">
        <v>34</v>
      </c>
      <c r="N10" s="31" t="s">
        <v>35</v>
      </c>
      <c r="O10" s="29" t="s">
        <v>125</v>
      </c>
      <c r="P10" s="30" t="s">
        <v>34</v>
      </c>
      <c r="Q10" s="31" t="s">
        <v>35</v>
      </c>
      <c r="R10" s="29" t="s">
        <v>125</v>
      </c>
      <c r="S10" s="30" t="s">
        <v>34</v>
      </c>
      <c r="T10" s="31" t="s">
        <v>35</v>
      </c>
      <c r="U10" s="29" t="s">
        <v>125</v>
      </c>
      <c r="V10" s="30" t="s">
        <v>34</v>
      </c>
      <c r="W10" s="31" t="s">
        <v>35</v>
      </c>
      <c r="X10" s="29" t="s">
        <v>125</v>
      </c>
      <c r="Y10" s="30" t="s">
        <v>34</v>
      </c>
      <c r="Z10" s="31" t="s">
        <v>35</v>
      </c>
      <c r="AA10" s="29" t="s">
        <v>125</v>
      </c>
      <c r="AB10" s="30" t="s">
        <v>34</v>
      </c>
      <c r="AC10" s="31" t="s">
        <v>35</v>
      </c>
      <c r="AD10" s="29" t="s">
        <v>125</v>
      </c>
      <c r="AE10" s="30" t="s">
        <v>34</v>
      </c>
      <c r="AF10" s="31" t="s">
        <v>35</v>
      </c>
      <c r="AG10" s="29" t="s">
        <v>125</v>
      </c>
      <c r="AH10" s="30" t="s">
        <v>34</v>
      </c>
      <c r="AI10" s="31" t="s">
        <v>35</v>
      </c>
      <c r="AJ10" s="29" t="s">
        <v>125</v>
      </c>
      <c r="AK10" s="30" t="s">
        <v>34</v>
      </c>
      <c r="AL10" s="31" t="s">
        <v>35</v>
      </c>
      <c r="AM10" s="29" t="s">
        <v>125</v>
      </c>
      <c r="AN10" s="30" t="s">
        <v>34</v>
      </c>
      <c r="AO10" s="31" t="s">
        <v>35</v>
      </c>
      <c r="AP10" s="29" t="s">
        <v>125</v>
      </c>
      <c r="AQ10" s="30" t="s">
        <v>34</v>
      </c>
      <c r="AR10" s="31" t="s">
        <v>35</v>
      </c>
      <c r="AS10" s="29" t="s">
        <v>125</v>
      </c>
      <c r="AT10" s="30" t="s">
        <v>34</v>
      </c>
      <c r="AU10" s="31" t="s">
        <v>35</v>
      </c>
      <c r="AV10" s="29" t="s">
        <v>125</v>
      </c>
      <c r="AW10" s="30" t="s">
        <v>34</v>
      </c>
      <c r="AX10" s="31" t="s">
        <v>35</v>
      </c>
      <c r="AY10" s="29" t="s">
        <v>125</v>
      </c>
      <c r="AZ10" s="30" t="s">
        <v>34</v>
      </c>
      <c r="BA10" s="31" t="s">
        <v>35</v>
      </c>
      <c r="BB10" s="29" t="s">
        <v>125</v>
      </c>
      <c r="BC10" s="30" t="s">
        <v>34</v>
      </c>
      <c r="BD10" s="31" t="s">
        <v>35</v>
      </c>
      <c r="BE10" s="29" t="s">
        <v>125</v>
      </c>
      <c r="BF10" s="30" t="s">
        <v>34</v>
      </c>
      <c r="BG10" s="31" t="s">
        <v>35</v>
      </c>
      <c r="BH10" s="29" t="s">
        <v>125</v>
      </c>
      <c r="BI10" s="30" t="s">
        <v>34</v>
      </c>
      <c r="BJ10" s="31" t="s">
        <v>35</v>
      </c>
      <c r="BK10" s="29" t="s">
        <v>125</v>
      </c>
      <c r="BL10" s="30" t="s">
        <v>34</v>
      </c>
      <c r="BM10" s="31" t="s">
        <v>35</v>
      </c>
      <c r="BN10" s="29" t="s">
        <v>125</v>
      </c>
      <c r="BO10" s="30" t="s">
        <v>34</v>
      </c>
      <c r="BP10" s="31" t="s">
        <v>35</v>
      </c>
      <c r="BQ10" s="29" t="s">
        <v>125</v>
      </c>
      <c r="BR10" s="30" t="s">
        <v>34</v>
      </c>
      <c r="BS10" s="31" t="s">
        <v>35</v>
      </c>
      <c r="BT10" s="29" t="s">
        <v>125</v>
      </c>
      <c r="BU10" s="30" t="s">
        <v>34</v>
      </c>
      <c r="BV10" s="31" t="s">
        <v>35</v>
      </c>
      <c r="BW10" s="29" t="s">
        <v>125</v>
      </c>
      <c r="BX10" s="30" t="s">
        <v>34</v>
      </c>
      <c r="BY10" s="31" t="s">
        <v>35</v>
      </c>
      <c r="BZ10" s="29" t="s">
        <v>125</v>
      </c>
      <c r="CA10" s="28" t="s">
        <v>34</v>
      </c>
      <c r="CB10" s="30" t="s">
        <v>35</v>
      </c>
      <c r="CC10" s="29" t="s">
        <v>125</v>
      </c>
      <c r="CD10" s="30" t="s">
        <v>34</v>
      </c>
      <c r="CE10" s="31" t="s">
        <v>35</v>
      </c>
      <c r="CF10" s="30" t="s">
        <v>125</v>
      </c>
      <c r="CG10" s="28" t="s">
        <v>34</v>
      </c>
      <c r="CH10" s="30" t="s">
        <v>35</v>
      </c>
      <c r="CI10" s="29" t="s">
        <v>125</v>
      </c>
      <c r="CJ10" s="30" t="s">
        <v>34</v>
      </c>
      <c r="CK10" s="31" t="s">
        <v>35</v>
      </c>
      <c r="CL10" s="29" t="s">
        <v>125</v>
      </c>
      <c r="CM10" s="30" t="s">
        <v>34</v>
      </c>
      <c r="CN10" s="31" t="s">
        <v>35</v>
      </c>
      <c r="CO10" s="29" t="s">
        <v>125</v>
      </c>
      <c r="CP10" s="30" t="s">
        <v>34</v>
      </c>
      <c r="CQ10" s="31" t="s">
        <v>35</v>
      </c>
      <c r="CR10" s="29" t="s">
        <v>125</v>
      </c>
      <c r="CS10" s="30" t="s">
        <v>34</v>
      </c>
      <c r="CT10" s="31" t="s">
        <v>35</v>
      </c>
      <c r="CU10" s="29" t="s">
        <v>125</v>
      </c>
      <c r="CV10" s="30" t="s">
        <v>34</v>
      </c>
      <c r="CW10" s="31" t="s">
        <v>35</v>
      </c>
      <c r="CX10" s="29" t="s">
        <v>125</v>
      </c>
      <c r="CY10" s="30" t="s">
        <v>34</v>
      </c>
      <c r="CZ10" s="31" t="s">
        <v>35</v>
      </c>
      <c r="DA10" s="29" t="s">
        <v>125</v>
      </c>
      <c r="DB10" s="28" t="s">
        <v>34</v>
      </c>
      <c r="DC10" s="30" t="s">
        <v>35</v>
      </c>
      <c r="DD10" s="29"/>
      <c r="DE10" s="30"/>
      <c r="DF10" s="31"/>
      <c r="DG10" s="30"/>
      <c r="DH10" s="28"/>
      <c r="DI10" s="30"/>
      <c r="DJ10" s="29"/>
      <c r="DK10" s="30"/>
      <c r="DL10" s="31"/>
      <c r="DM10" s="29"/>
      <c r="DN10" s="30" t="s">
        <v>459</v>
      </c>
      <c r="DO10" s="31"/>
      <c r="DP10" s="29"/>
      <c r="DQ10" s="30" t="s">
        <v>459</v>
      </c>
      <c r="DR10" s="31"/>
      <c r="DS10" s="29"/>
      <c r="DT10" s="30" t="s">
        <v>459</v>
      </c>
      <c r="DU10" s="31"/>
      <c r="DV10" s="29"/>
      <c r="DW10" s="30" t="s">
        <v>459</v>
      </c>
      <c r="DX10" s="31"/>
      <c r="DY10" s="29"/>
      <c r="DZ10" s="30" t="s">
        <v>459</v>
      </c>
      <c r="EA10" s="31"/>
      <c r="EB10" s="29"/>
      <c r="EC10" s="28" t="s">
        <v>459</v>
      </c>
      <c r="ED10" s="30" t="s">
        <v>35</v>
      </c>
      <c r="EE10" s="29" t="s">
        <v>125</v>
      </c>
      <c r="EF10" s="30" t="s">
        <v>34</v>
      </c>
      <c r="EG10" s="31" t="s">
        <v>35</v>
      </c>
      <c r="EH10" s="30" t="s">
        <v>125</v>
      </c>
      <c r="EI10" s="28" t="s">
        <v>34</v>
      </c>
      <c r="EJ10" s="30" t="s">
        <v>35</v>
      </c>
      <c r="EK10" s="29" t="s">
        <v>125</v>
      </c>
      <c r="EL10" s="30" t="s">
        <v>34</v>
      </c>
      <c r="EM10" s="31" t="s">
        <v>35</v>
      </c>
      <c r="EN10" s="29" t="s">
        <v>125</v>
      </c>
      <c r="EO10" s="30" t="s">
        <v>34</v>
      </c>
      <c r="EP10" s="31" t="s">
        <v>35</v>
      </c>
      <c r="EQ10" s="29" t="s">
        <v>125</v>
      </c>
      <c r="ER10" s="30" t="s">
        <v>34</v>
      </c>
      <c r="ES10" s="31" t="s">
        <v>35</v>
      </c>
      <c r="ET10" s="29" t="s">
        <v>125</v>
      </c>
      <c r="EU10" s="30" t="s">
        <v>34</v>
      </c>
      <c r="EV10" s="31" t="s">
        <v>35</v>
      </c>
      <c r="EW10" s="29" t="s">
        <v>125</v>
      </c>
      <c r="EX10" s="30" t="s">
        <v>34</v>
      </c>
      <c r="EY10" s="31" t="s">
        <v>35</v>
      </c>
      <c r="EZ10" s="29" t="s">
        <v>125</v>
      </c>
      <c r="FA10" s="30" t="s">
        <v>34</v>
      </c>
      <c r="FB10" s="31" t="s">
        <v>35</v>
      </c>
      <c r="FC10" s="29" t="s">
        <v>125</v>
      </c>
      <c r="FD10" s="28" t="s">
        <v>34</v>
      </c>
      <c r="FE10" s="30" t="s">
        <v>35</v>
      </c>
      <c r="FF10" s="29" t="s">
        <v>125</v>
      </c>
      <c r="FG10" s="30" t="s">
        <v>34</v>
      </c>
      <c r="FH10" s="31" t="s">
        <v>35</v>
      </c>
      <c r="FI10" s="30" t="s">
        <v>125</v>
      </c>
      <c r="FJ10" s="28" t="s">
        <v>34</v>
      </c>
      <c r="FK10" s="30" t="s">
        <v>35</v>
      </c>
      <c r="FL10" s="29" t="s">
        <v>125</v>
      </c>
      <c r="FM10" s="30" t="s">
        <v>34</v>
      </c>
      <c r="FN10" s="31" t="s">
        <v>35</v>
      </c>
      <c r="FO10" s="29" t="s">
        <v>125</v>
      </c>
      <c r="FP10" s="30" t="s">
        <v>34</v>
      </c>
      <c r="FQ10" s="31" t="s">
        <v>35</v>
      </c>
      <c r="FR10" s="29" t="s">
        <v>125</v>
      </c>
      <c r="FS10" s="30" t="s">
        <v>34</v>
      </c>
      <c r="FT10" s="31" t="s">
        <v>35</v>
      </c>
      <c r="FU10" s="29" t="s">
        <v>125</v>
      </c>
      <c r="FV10" s="30" t="s">
        <v>34</v>
      </c>
      <c r="FW10" s="31" t="s">
        <v>35</v>
      </c>
      <c r="FX10" s="29" t="s">
        <v>125</v>
      </c>
      <c r="FY10" s="30" t="s">
        <v>34</v>
      </c>
      <c r="FZ10" s="31" t="s">
        <v>35</v>
      </c>
      <c r="GA10" s="29" t="s">
        <v>125</v>
      </c>
      <c r="GB10" s="30" t="s">
        <v>34</v>
      </c>
      <c r="GC10" s="31" t="s">
        <v>35</v>
      </c>
    </row>
    <row r="11" spans="1:185" ht="13.5" customHeight="1">
      <c r="A11" s="32" t="s">
        <v>1335</v>
      </c>
      <c r="B11" s="14" t="str">
        <f>VLOOKUP(A11,info_parties!A$2:Z$200,5,FALSE)</f>
        <v>Liberal Democratic Party  (Jiyū Minshutō, LDP)</v>
      </c>
      <c r="D11" s="2">
        <v>108</v>
      </c>
      <c r="E11" s="33"/>
      <c r="F11" s="16"/>
      <c r="G11" s="17">
        <v>99</v>
      </c>
      <c r="H11" s="34"/>
      <c r="J11" s="2">
        <v>111</v>
      </c>
      <c r="L11" s="16"/>
      <c r="M11" s="17">
        <v>111</v>
      </c>
      <c r="N11" s="34"/>
      <c r="O11" s="16"/>
      <c r="P11" s="17">
        <v>110</v>
      </c>
      <c r="Q11" s="34"/>
      <c r="R11" s="16"/>
      <c r="S11" s="14">
        <v>112</v>
      </c>
      <c r="T11" s="34"/>
      <c r="U11" s="16"/>
      <c r="V11" s="17">
        <v>112</v>
      </c>
      <c r="W11" s="34"/>
      <c r="X11" s="16"/>
      <c r="Y11" s="17">
        <v>119</v>
      </c>
      <c r="Z11" s="34"/>
      <c r="AA11" s="16"/>
      <c r="AB11" s="17">
        <v>105</v>
      </c>
      <c r="AC11" s="34"/>
      <c r="AD11" s="16"/>
      <c r="AE11" s="17">
        <v>104</v>
      </c>
      <c r="AF11" s="34"/>
      <c r="AG11" s="16"/>
      <c r="AH11" s="17">
        <v>105</v>
      </c>
      <c r="AI11" s="34"/>
      <c r="AJ11" s="16"/>
      <c r="AK11" s="17"/>
      <c r="AL11" s="34"/>
      <c r="AM11" s="16"/>
      <c r="AN11" s="17">
        <v>107</v>
      </c>
      <c r="AO11" s="34"/>
      <c r="AP11" s="16"/>
      <c r="AQ11" s="17"/>
      <c r="AR11" s="34"/>
      <c r="AS11" s="16"/>
      <c r="AT11" s="17"/>
      <c r="AU11" s="34"/>
      <c r="AV11" s="16"/>
      <c r="AW11" s="17"/>
      <c r="AX11" s="34"/>
      <c r="AY11" s="16"/>
      <c r="AZ11" s="17"/>
      <c r="BA11" s="34"/>
      <c r="BB11" s="16"/>
      <c r="BC11" s="17"/>
      <c r="BD11" s="34"/>
      <c r="BE11" s="16"/>
      <c r="BF11" s="17"/>
      <c r="BG11" s="34"/>
      <c r="BH11" s="16"/>
      <c r="BI11" s="17"/>
      <c r="BJ11" s="34"/>
      <c r="BK11" s="16"/>
      <c r="BL11" s="17"/>
      <c r="BM11" s="34"/>
      <c r="BN11" s="16"/>
      <c r="BO11" s="17">
        <v>114</v>
      </c>
      <c r="BP11" s="34"/>
      <c r="BQ11" s="16"/>
      <c r="BR11" s="17">
        <v>114</v>
      </c>
      <c r="BS11" s="34"/>
      <c r="BT11" s="16"/>
      <c r="BU11" s="17">
        <v>113</v>
      </c>
      <c r="BV11" s="34"/>
      <c r="BW11" s="16"/>
      <c r="BX11" s="17">
        <v>114</v>
      </c>
      <c r="BY11" s="34"/>
      <c r="BZ11" s="16"/>
      <c r="CA11" s="17">
        <v>112</v>
      </c>
      <c r="CB11" s="34"/>
      <c r="CC11" s="16"/>
      <c r="CD11" s="17">
        <v>111</v>
      </c>
      <c r="CE11" s="34"/>
      <c r="CF11" s="16"/>
      <c r="CG11" s="17">
        <v>109</v>
      </c>
      <c r="CH11" s="34"/>
      <c r="CI11" s="16"/>
      <c r="CJ11" s="17">
        <v>84</v>
      </c>
      <c r="CK11" s="34"/>
      <c r="CL11" s="16"/>
      <c r="CM11" s="17">
        <v>84</v>
      </c>
      <c r="CN11" s="34"/>
      <c r="CO11" s="16"/>
      <c r="CP11" s="17"/>
      <c r="CQ11" s="34"/>
      <c r="CR11" s="16"/>
      <c r="CS11" s="17"/>
      <c r="CT11" s="34"/>
      <c r="CU11" s="16"/>
      <c r="CV11" s="17">
        <v>82</v>
      </c>
      <c r="CW11" s="34"/>
      <c r="CX11" s="16"/>
      <c r="CY11" s="17">
        <v>85</v>
      </c>
      <c r="CZ11" s="34"/>
      <c r="DA11" s="16"/>
      <c r="DB11" s="17">
        <v>85</v>
      </c>
      <c r="DC11" s="34"/>
      <c r="DD11" s="16" t="s">
        <v>389</v>
      </c>
      <c r="DE11" s="17">
        <v>82</v>
      </c>
      <c r="DF11" s="34"/>
      <c r="DG11" s="16" t="s">
        <v>389</v>
      </c>
      <c r="DH11" s="17">
        <v>83</v>
      </c>
      <c r="DI11" s="34"/>
      <c r="DJ11" s="16" t="s">
        <v>389</v>
      </c>
      <c r="DK11" s="17">
        <v>83</v>
      </c>
      <c r="DL11" s="34"/>
      <c r="DM11" s="16" t="s">
        <v>389</v>
      </c>
      <c r="DN11" s="17">
        <v>83</v>
      </c>
      <c r="DO11" s="34"/>
      <c r="DP11" s="16" t="s">
        <v>389</v>
      </c>
      <c r="DQ11" s="17">
        <v>83</v>
      </c>
      <c r="DR11" s="34"/>
      <c r="DS11" s="16" t="s">
        <v>389</v>
      </c>
      <c r="DT11" s="17">
        <v>83</v>
      </c>
      <c r="DU11" s="34"/>
      <c r="DV11" s="16" t="s">
        <v>389</v>
      </c>
      <c r="DW11" s="17">
        <v>86</v>
      </c>
      <c r="DX11" s="34"/>
      <c r="DY11" s="16" t="s">
        <v>389</v>
      </c>
      <c r="DZ11" s="17">
        <v>87</v>
      </c>
      <c r="EA11" s="34"/>
      <c r="EB11" s="16" t="s">
        <v>389</v>
      </c>
      <c r="EC11" s="17">
        <v>83</v>
      </c>
      <c r="ED11" s="34"/>
      <c r="EE11" s="16"/>
      <c r="EF11" s="17"/>
      <c r="EG11" s="34"/>
      <c r="EH11" s="16"/>
      <c r="EI11" s="17"/>
      <c r="EJ11" s="34"/>
      <c r="EK11" s="16"/>
      <c r="EL11" s="17"/>
      <c r="EM11" s="34"/>
      <c r="EN11" s="16"/>
      <c r="EO11" s="17"/>
      <c r="EP11" s="34"/>
      <c r="EQ11" s="16"/>
      <c r="ER11" s="17"/>
      <c r="ES11" s="34"/>
      <c r="ET11" s="16"/>
      <c r="EU11" s="17"/>
      <c r="EV11" s="34"/>
      <c r="EW11" s="16"/>
      <c r="EX11" s="17"/>
      <c r="EY11" s="34"/>
      <c r="EZ11" s="16"/>
      <c r="FA11" s="17"/>
      <c r="FB11" s="34"/>
      <c r="FC11" s="16"/>
      <c r="FD11" s="17"/>
      <c r="FE11" s="34"/>
      <c r="FF11" s="16"/>
      <c r="FG11" s="17"/>
      <c r="FH11" s="34"/>
      <c r="FI11" s="16"/>
      <c r="FJ11" s="17"/>
      <c r="FK11" s="34"/>
      <c r="FL11" s="16"/>
      <c r="FM11" s="17"/>
      <c r="FN11" s="34"/>
      <c r="FO11" s="16"/>
      <c r="FP11" s="17"/>
      <c r="FQ11" s="34"/>
      <c r="FR11" s="16"/>
      <c r="FS11" s="17"/>
      <c r="FT11" s="34"/>
    </row>
    <row r="12" spans="1:185" ht="13.5" customHeight="1">
      <c r="A12" s="66" t="s">
        <v>1467</v>
      </c>
      <c r="B12" s="14" t="str">
        <f>VLOOKUP(A12,info_parties!A$2:Z$200,5,FALSE)</f>
        <v>Liberal Democratic Party and Liberal National Congress (combination, LDP and LNC)</v>
      </c>
      <c r="E12" s="33"/>
      <c r="F12" s="16"/>
      <c r="H12" s="34"/>
      <c r="L12" s="16"/>
      <c r="M12" s="17"/>
      <c r="N12" s="34"/>
      <c r="O12" s="16"/>
      <c r="P12" s="17"/>
      <c r="Q12" s="34"/>
      <c r="R12" s="16"/>
      <c r="S12" s="14"/>
      <c r="T12" s="34"/>
      <c r="U12" s="16"/>
      <c r="V12" s="17"/>
      <c r="W12" s="34"/>
      <c r="X12" s="16"/>
      <c r="Y12" s="17"/>
      <c r="Z12" s="34"/>
      <c r="AA12" s="16"/>
      <c r="AB12" s="17"/>
      <c r="AC12" s="34"/>
      <c r="AD12" s="16"/>
      <c r="AE12" s="17"/>
      <c r="AF12" s="34"/>
      <c r="AG12" s="16"/>
      <c r="AH12" s="17"/>
      <c r="AI12" s="34"/>
      <c r="AJ12" s="16"/>
      <c r="AK12" s="17">
        <v>107</v>
      </c>
      <c r="AL12" s="34"/>
      <c r="AM12" s="16"/>
      <c r="AN12" s="17"/>
      <c r="AO12" s="34"/>
      <c r="AP12" s="16"/>
      <c r="AQ12" s="17"/>
      <c r="AR12" s="34"/>
      <c r="AS12" s="16"/>
      <c r="AT12" s="17"/>
      <c r="AU12" s="34"/>
      <c r="AV12" s="16"/>
      <c r="AW12" s="17"/>
      <c r="AX12" s="34"/>
      <c r="AY12" s="16"/>
      <c r="AZ12" s="17"/>
      <c r="BA12" s="34"/>
      <c r="BB12" s="16"/>
      <c r="BC12" s="17"/>
      <c r="BD12" s="34"/>
      <c r="BE12" s="16"/>
      <c r="BF12" s="17"/>
      <c r="BG12" s="34"/>
      <c r="BH12" s="16"/>
      <c r="BI12" s="17"/>
      <c r="BJ12" s="34"/>
      <c r="BK12" s="16"/>
      <c r="BL12" s="17"/>
      <c r="BM12" s="34"/>
      <c r="BN12" s="16"/>
      <c r="BO12" s="17"/>
      <c r="BP12" s="34"/>
      <c r="BQ12" s="16"/>
      <c r="BR12" s="17"/>
      <c r="BS12" s="34"/>
      <c r="BT12" s="16"/>
      <c r="BU12" s="17"/>
      <c r="BV12" s="34"/>
      <c r="BW12" s="16"/>
      <c r="BX12" s="17"/>
      <c r="BY12" s="34"/>
      <c r="BZ12" s="16"/>
      <c r="CA12" s="17"/>
      <c r="CB12" s="34"/>
      <c r="CC12" s="16"/>
      <c r="CD12" s="17"/>
      <c r="CE12" s="34"/>
      <c r="CF12" s="16"/>
      <c r="CG12" s="17"/>
      <c r="CH12" s="34"/>
      <c r="CI12" s="16"/>
      <c r="CJ12" s="17"/>
      <c r="CK12" s="34"/>
      <c r="CL12" s="16"/>
      <c r="CM12" s="17"/>
      <c r="CN12" s="34"/>
      <c r="CO12" s="16"/>
      <c r="CP12" s="17"/>
      <c r="CQ12" s="34"/>
      <c r="CR12" s="16"/>
      <c r="CS12" s="17"/>
      <c r="CT12" s="34"/>
      <c r="CU12" s="16"/>
      <c r="CV12" s="17"/>
      <c r="CW12" s="34"/>
      <c r="CX12" s="16"/>
      <c r="CY12" s="17"/>
      <c r="CZ12" s="34"/>
      <c r="DA12" s="16"/>
      <c r="DB12" s="17"/>
      <c r="DC12" s="34"/>
      <c r="DD12" s="16"/>
      <c r="DE12" s="17"/>
      <c r="DF12" s="34"/>
      <c r="DG12" s="16"/>
      <c r="DH12" s="17"/>
      <c r="DI12" s="34"/>
      <c r="DJ12" s="16"/>
      <c r="DK12" s="17"/>
      <c r="DL12" s="34"/>
      <c r="DM12" s="16"/>
      <c r="DN12" s="17"/>
      <c r="DO12" s="34"/>
      <c r="DP12" s="16"/>
      <c r="DQ12" s="17"/>
      <c r="DR12" s="34"/>
      <c r="DS12" s="16"/>
      <c r="DT12" s="17"/>
      <c r="DU12" s="34"/>
      <c r="DV12" s="16"/>
      <c r="DW12" s="17"/>
      <c r="DX12" s="34"/>
      <c r="DY12" s="16"/>
      <c r="DZ12" s="17"/>
      <c r="EA12" s="34"/>
      <c r="EB12" s="16"/>
      <c r="EC12" s="17"/>
      <c r="ED12" s="34"/>
      <c r="EE12" s="16"/>
      <c r="EF12" s="17"/>
      <c r="EG12" s="34"/>
      <c r="EH12" s="16"/>
      <c r="EI12" s="17"/>
      <c r="EJ12" s="34"/>
      <c r="EK12" s="16"/>
      <c r="EL12" s="17"/>
      <c r="EM12" s="34"/>
      <c r="EN12" s="16"/>
      <c r="EO12" s="17"/>
      <c r="EP12" s="34"/>
      <c r="EQ12" s="16"/>
      <c r="ER12" s="17"/>
      <c r="ES12" s="34"/>
      <c r="ET12" s="16"/>
      <c r="EU12" s="17"/>
      <c r="EV12" s="34"/>
      <c r="EW12" s="16"/>
      <c r="EX12" s="17"/>
      <c r="EY12" s="34"/>
      <c r="EZ12" s="16"/>
      <c r="FA12" s="17"/>
      <c r="FB12" s="34"/>
      <c r="FC12" s="16"/>
      <c r="FD12" s="17"/>
      <c r="FE12" s="34"/>
      <c r="FF12" s="16"/>
      <c r="FG12" s="17"/>
      <c r="FH12" s="34"/>
      <c r="FI12" s="16"/>
      <c r="FJ12" s="17"/>
      <c r="FK12" s="34"/>
      <c r="FL12" s="16"/>
      <c r="FM12" s="17"/>
      <c r="FN12" s="34"/>
      <c r="FO12" s="16"/>
      <c r="FP12" s="17"/>
      <c r="FQ12" s="34"/>
      <c r="FR12" s="16"/>
      <c r="FS12" s="17"/>
      <c r="FT12" s="34"/>
    </row>
    <row r="13" spans="1:185" ht="13.5" customHeight="1">
      <c r="A13" s="35" t="s">
        <v>1426</v>
      </c>
      <c r="B13" s="14" t="str">
        <f>VLOOKUP(A13,info_parties!A$2:Z$200,5,FALSE)</f>
        <v>Liberal Democratic Party and Independents Club (combination, LDP and IC)</v>
      </c>
      <c r="E13" s="33"/>
      <c r="F13" s="16"/>
      <c r="H13" s="34"/>
      <c r="L13" s="16"/>
      <c r="M13" s="17"/>
      <c r="N13" s="34"/>
      <c r="O13" s="16"/>
      <c r="P13" s="17"/>
      <c r="Q13" s="34"/>
      <c r="R13" s="16"/>
      <c r="S13" s="14"/>
      <c r="T13" s="34"/>
      <c r="U13" s="16"/>
      <c r="V13" s="17"/>
      <c r="W13" s="34"/>
      <c r="X13" s="16"/>
      <c r="Y13" s="17"/>
      <c r="Z13" s="34"/>
      <c r="AA13" s="16"/>
      <c r="AB13" s="17"/>
      <c r="AC13" s="34"/>
      <c r="AD13" s="16"/>
      <c r="AE13" s="17"/>
      <c r="AF13" s="34"/>
      <c r="AG13" s="16"/>
      <c r="AH13" s="17"/>
      <c r="AI13" s="34"/>
      <c r="AJ13" s="16"/>
      <c r="AK13" s="17"/>
      <c r="AL13" s="34"/>
      <c r="AM13" s="16"/>
      <c r="AN13" s="17"/>
      <c r="AO13" s="34"/>
      <c r="AP13" s="16"/>
      <c r="AQ13" s="17"/>
      <c r="AR13" s="34"/>
      <c r="AS13" s="16"/>
      <c r="AT13" s="17"/>
      <c r="AU13" s="34"/>
      <c r="AV13" s="16"/>
      <c r="AW13" s="17"/>
      <c r="AX13" s="34"/>
      <c r="AY13" s="16"/>
      <c r="AZ13" s="17"/>
      <c r="BA13" s="34"/>
      <c r="BB13" s="16"/>
      <c r="BC13" s="17"/>
      <c r="BD13" s="34"/>
      <c r="BE13" s="16"/>
      <c r="BF13" s="17"/>
      <c r="BG13" s="34"/>
      <c r="BH13" s="16"/>
      <c r="BI13" s="17"/>
      <c r="BJ13" s="34"/>
      <c r="BK13" s="16"/>
      <c r="BL13" s="17"/>
      <c r="BM13" s="34"/>
      <c r="BN13" s="16"/>
      <c r="BO13" s="17"/>
      <c r="BP13" s="34"/>
      <c r="BQ13" s="16"/>
      <c r="BR13" s="17"/>
      <c r="BS13" s="34"/>
      <c r="BT13" s="16"/>
      <c r="BU13" s="17"/>
      <c r="BV13" s="34"/>
      <c r="BW13" s="16"/>
      <c r="BX13" s="17"/>
      <c r="BY13" s="34"/>
      <c r="BZ13" s="16"/>
      <c r="CA13" s="17"/>
      <c r="CB13" s="34"/>
      <c r="CC13" s="16"/>
      <c r="CD13" s="17"/>
      <c r="CE13" s="34"/>
      <c r="CF13" s="16"/>
      <c r="CG13" s="17"/>
      <c r="CH13" s="34"/>
      <c r="CI13" s="16"/>
      <c r="CJ13" s="17"/>
      <c r="CK13" s="34"/>
      <c r="CL13" s="16"/>
      <c r="CM13" s="17"/>
      <c r="CN13" s="34"/>
      <c r="CO13" s="16"/>
      <c r="CP13" s="17">
        <v>84</v>
      </c>
      <c r="CQ13" s="34"/>
      <c r="CR13" s="16"/>
      <c r="CS13" s="17">
        <v>83</v>
      </c>
      <c r="CT13" s="34"/>
      <c r="CU13" s="16"/>
      <c r="CV13" s="17"/>
      <c r="CW13" s="34"/>
      <c r="CX13" s="16"/>
      <c r="CY13" s="17"/>
      <c r="CZ13" s="34"/>
      <c r="DA13" s="16"/>
      <c r="DB13" s="17"/>
      <c r="DC13" s="34"/>
      <c r="DD13" s="16"/>
      <c r="DE13" s="17"/>
      <c r="DF13" s="34"/>
      <c r="DG13" s="16"/>
      <c r="DH13" s="17"/>
      <c r="DI13" s="34"/>
      <c r="DJ13" s="16"/>
      <c r="DK13" s="17"/>
      <c r="DL13" s="34"/>
      <c r="DM13" s="16"/>
      <c r="DN13" s="17"/>
      <c r="DO13" s="34"/>
      <c r="DP13" s="16"/>
      <c r="DQ13" s="17"/>
      <c r="DR13" s="34"/>
      <c r="DS13" s="16"/>
      <c r="DT13" s="17"/>
      <c r="DU13" s="34"/>
      <c r="DV13" s="16"/>
      <c r="DW13" s="17"/>
      <c r="DX13" s="34"/>
      <c r="DY13" s="16"/>
      <c r="DZ13" s="17"/>
      <c r="EA13" s="34"/>
      <c r="EB13" s="16"/>
      <c r="EC13" s="17"/>
      <c r="ED13" s="34"/>
      <c r="EE13" s="16"/>
      <c r="EF13" s="17"/>
      <c r="EG13" s="34"/>
      <c r="EH13" s="16"/>
      <c r="EI13" s="17"/>
      <c r="EJ13" s="34"/>
      <c r="EK13" s="16"/>
      <c r="EL13" s="17"/>
      <c r="EM13" s="34"/>
      <c r="EN13" s="16"/>
      <c r="EO13" s="17"/>
      <c r="EP13" s="34"/>
      <c r="EQ13" s="16"/>
      <c r="ER13" s="17"/>
      <c r="ES13" s="34"/>
      <c r="ET13" s="16"/>
      <c r="EU13" s="17"/>
      <c r="EV13" s="34"/>
      <c r="EW13" s="16"/>
      <c r="EX13" s="17"/>
      <c r="EY13" s="34"/>
      <c r="EZ13" s="16"/>
      <c r="FA13" s="17"/>
      <c r="FB13" s="34"/>
      <c r="FC13" s="16"/>
      <c r="FD13" s="17"/>
      <c r="FE13" s="34"/>
      <c r="FF13" s="16"/>
      <c r="FG13" s="17"/>
      <c r="FH13" s="34"/>
      <c r="FI13" s="16"/>
      <c r="FJ13" s="17"/>
      <c r="FK13" s="34"/>
      <c r="FL13" s="16"/>
      <c r="FM13" s="17"/>
      <c r="FN13" s="34"/>
      <c r="FO13" s="16"/>
      <c r="FP13" s="17"/>
      <c r="FQ13" s="34"/>
      <c r="FR13" s="16"/>
      <c r="FS13" s="17"/>
      <c r="FT13" s="34"/>
    </row>
    <row r="14" spans="1:185" ht="13.5" customHeight="1">
      <c r="A14" s="35" t="s">
        <v>1423</v>
      </c>
      <c r="B14" s="14" t="str">
        <f>VLOOKUP(A14,info_parties!A$2:Z$200,5,FALSE)</f>
        <v>Liberal Democratic Party and Conservative Party (combination, LDP and CP)</v>
      </c>
      <c r="C14" s="8"/>
      <c r="D14" s="37"/>
      <c r="E14" s="6"/>
      <c r="F14" s="8"/>
      <c r="G14" s="37"/>
      <c r="H14" s="38"/>
      <c r="I14" s="37"/>
      <c r="J14" s="37"/>
      <c r="K14" s="6"/>
      <c r="L14" s="8"/>
      <c r="M14" s="37"/>
      <c r="N14" s="38"/>
      <c r="O14" s="8"/>
      <c r="P14" s="37"/>
      <c r="Q14" s="38"/>
      <c r="R14" s="8"/>
      <c r="S14" s="37"/>
      <c r="T14" s="38"/>
      <c r="U14" s="8"/>
      <c r="V14" s="37"/>
      <c r="W14" s="38"/>
      <c r="X14" s="8"/>
      <c r="Y14" s="37"/>
      <c r="Z14" s="38"/>
      <c r="AA14" s="8"/>
      <c r="AB14" s="37"/>
      <c r="AC14" s="38"/>
      <c r="AD14" s="8"/>
      <c r="AE14" s="37"/>
      <c r="AF14" s="38"/>
      <c r="AG14" s="8"/>
      <c r="AH14" s="37"/>
      <c r="AI14" s="38"/>
      <c r="AJ14" s="8"/>
      <c r="AK14" s="37"/>
      <c r="AL14" s="38"/>
      <c r="AM14" s="8"/>
      <c r="AN14" s="37"/>
      <c r="AO14" s="38"/>
      <c r="AP14" s="8"/>
      <c r="AQ14" s="37">
        <v>112</v>
      </c>
      <c r="AR14" s="38"/>
      <c r="AS14" s="8"/>
      <c r="AT14" s="37">
        <v>116</v>
      </c>
      <c r="AU14" s="38"/>
      <c r="AV14" s="8"/>
      <c r="AW14" s="37">
        <v>114</v>
      </c>
      <c r="AX14" s="38"/>
      <c r="AY14" s="8"/>
      <c r="AZ14" s="37"/>
      <c r="BA14" s="38"/>
      <c r="BB14" s="8"/>
      <c r="BC14" s="37"/>
      <c r="BD14" s="38"/>
      <c r="BE14" s="8"/>
      <c r="BF14" s="37"/>
      <c r="BG14" s="38"/>
      <c r="BH14" s="8"/>
      <c r="BI14" s="37"/>
      <c r="BJ14" s="38"/>
      <c r="BK14" s="8"/>
      <c r="BL14" s="37"/>
      <c r="BM14" s="38"/>
      <c r="BN14" s="8"/>
      <c r="BO14" s="37"/>
      <c r="BP14" s="38"/>
      <c r="BQ14" s="8"/>
      <c r="BR14" s="37"/>
      <c r="BS14" s="38"/>
      <c r="BT14" s="8"/>
      <c r="BU14" s="37"/>
      <c r="BV14" s="38"/>
      <c r="BW14" s="8"/>
      <c r="BX14" s="37"/>
      <c r="BY14" s="38"/>
      <c r="BZ14" s="8"/>
      <c r="CA14" s="37"/>
      <c r="CB14" s="38"/>
      <c r="CC14" s="8"/>
      <c r="CD14" s="37"/>
      <c r="CE14" s="38"/>
      <c r="CF14" s="8"/>
      <c r="CG14" s="37"/>
      <c r="CH14" s="38"/>
      <c r="CI14" s="8"/>
      <c r="CJ14" s="37"/>
      <c r="CK14" s="38"/>
      <c r="CL14" s="8"/>
      <c r="CM14" s="37"/>
      <c r="CN14" s="38"/>
      <c r="CO14" s="8"/>
      <c r="CP14" s="37"/>
      <c r="CQ14" s="38"/>
      <c r="CR14" s="8"/>
      <c r="CS14" s="37"/>
      <c r="CT14" s="38"/>
      <c r="CU14" s="8"/>
      <c r="CV14" s="37"/>
      <c r="CW14" s="38"/>
      <c r="CX14" s="8"/>
      <c r="CY14" s="37"/>
      <c r="CZ14" s="38"/>
      <c r="DA14" s="8"/>
      <c r="DB14" s="37"/>
      <c r="DC14" s="38"/>
      <c r="DD14" s="8"/>
      <c r="DE14" s="37"/>
      <c r="DF14" s="38"/>
      <c r="DG14" s="8"/>
      <c r="DH14" s="37"/>
      <c r="DI14" s="38"/>
      <c r="DJ14" s="8"/>
      <c r="DK14" s="37"/>
      <c r="DL14" s="38"/>
      <c r="DM14" s="8"/>
      <c r="DN14" s="37"/>
      <c r="DO14" s="38"/>
      <c r="DP14" s="8"/>
      <c r="DQ14" s="37"/>
      <c r="DR14" s="38"/>
      <c r="DS14" s="8"/>
      <c r="DT14" s="37"/>
      <c r="DU14" s="38"/>
      <c r="DV14" s="8"/>
      <c r="DW14" s="37"/>
      <c r="DX14" s="38"/>
      <c r="DY14" s="8"/>
      <c r="DZ14" s="37"/>
      <c r="EA14" s="38"/>
      <c r="EB14" s="8"/>
      <c r="EC14" s="37"/>
      <c r="ED14" s="38"/>
      <c r="EE14" s="8"/>
      <c r="EF14" s="37"/>
      <c r="EG14" s="38"/>
      <c r="EH14" s="8"/>
      <c r="EI14" s="37"/>
      <c r="EJ14" s="38"/>
      <c r="EK14" s="8"/>
      <c r="EL14" s="37"/>
      <c r="EM14" s="38"/>
      <c r="EN14" s="8"/>
      <c r="EO14" s="37"/>
      <c r="EP14" s="38"/>
      <c r="EQ14" s="8"/>
      <c r="ER14" s="37"/>
      <c r="ES14" s="38"/>
      <c r="ET14" s="8"/>
      <c r="EU14" s="37"/>
      <c r="EV14" s="38"/>
      <c r="EW14" s="8"/>
      <c r="EX14" s="37"/>
      <c r="EY14" s="38"/>
      <c r="EZ14" s="8"/>
      <c r="FA14" s="37"/>
      <c r="FB14" s="38"/>
      <c r="FC14" s="8"/>
      <c r="FD14" s="37"/>
      <c r="FE14" s="38"/>
      <c r="FF14" s="8"/>
      <c r="FG14" s="37"/>
      <c r="FH14" s="38"/>
      <c r="FI14" s="8"/>
      <c r="FJ14" s="37"/>
      <c r="FK14" s="38"/>
      <c r="FL14" s="8"/>
      <c r="FM14" s="37"/>
      <c r="FN14" s="38"/>
      <c r="FO14" s="8"/>
      <c r="FP14" s="37"/>
      <c r="FQ14" s="38"/>
      <c r="FR14" s="8"/>
      <c r="FS14" s="37"/>
      <c r="FT14" s="38"/>
    </row>
    <row r="15" spans="1:185" ht="13.5" customHeight="1">
      <c r="A15" s="35" t="s">
        <v>1409</v>
      </c>
      <c r="B15" s="14" t="str">
        <f>VLOOKUP(A15,info_parties!A$2:Z$200,5,FALSE)</f>
        <v>Liberal Democratic Party and New Conservative Party (combination, LDP and NCP)</v>
      </c>
      <c r="C15" s="8"/>
      <c r="D15" s="37"/>
      <c r="E15" s="6"/>
      <c r="F15" s="8"/>
      <c r="G15" s="37"/>
      <c r="H15" s="38"/>
      <c r="I15" s="37"/>
      <c r="J15" s="37"/>
      <c r="K15" s="6"/>
      <c r="L15" s="8"/>
      <c r="M15" s="37"/>
      <c r="N15" s="38"/>
      <c r="O15" s="8"/>
      <c r="P15" s="37"/>
      <c r="Q15" s="38"/>
      <c r="R15" s="8"/>
      <c r="S15" s="37"/>
      <c r="T15" s="38"/>
      <c r="U15" s="8"/>
      <c r="V15" s="37"/>
      <c r="W15" s="38"/>
      <c r="X15" s="8"/>
      <c r="Y15" s="37"/>
      <c r="Z15" s="38"/>
      <c r="AA15" s="8"/>
      <c r="AB15" s="37"/>
      <c r="AC15" s="38"/>
      <c r="AD15" s="8"/>
      <c r="AE15" s="37"/>
      <c r="AF15" s="38"/>
      <c r="AG15" s="8"/>
      <c r="AH15" s="37"/>
      <c r="AI15" s="38"/>
      <c r="AJ15" s="8"/>
      <c r="AK15" s="37"/>
      <c r="AL15" s="38"/>
      <c r="AM15" s="8"/>
      <c r="AN15" s="37"/>
      <c r="AO15" s="38"/>
      <c r="AP15" s="8"/>
      <c r="AQ15" s="37"/>
      <c r="AR15" s="38"/>
      <c r="AS15" s="8"/>
      <c r="AT15" s="37"/>
      <c r="AU15" s="38"/>
      <c r="AV15" s="8"/>
      <c r="AW15" s="37"/>
      <c r="AX15" s="38"/>
      <c r="AY15" s="8"/>
      <c r="AZ15" s="37">
        <v>115</v>
      </c>
      <c r="BA15" s="38"/>
      <c r="BB15" s="8"/>
      <c r="BC15" s="37">
        <v>115</v>
      </c>
      <c r="BD15" s="38"/>
      <c r="BE15" s="8"/>
      <c r="BF15" s="37">
        <v>116</v>
      </c>
      <c r="BG15" s="38"/>
      <c r="BH15" s="8"/>
      <c r="BI15" s="37">
        <v>116</v>
      </c>
      <c r="BJ15" s="38"/>
      <c r="BK15" s="8"/>
      <c r="BL15" s="37">
        <v>117</v>
      </c>
      <c r="BM15" s="38"/>
      <c r="BN15" s="8"/>
      <c r="BO15" s="37"/>
      <c r="BP15" s="38"/>
      <c r="BQ15" s="8"/>
      <c r="BR15" s="37"/>
      <c r="BS15" s="38"/>
      <c r="BT15" s="8"/>
      <c r="BU15" s="37"/>
      <c r="BV15" s="38"/>
      <c r="BW15" s="8"/>
      <c r="BX15" s="37"/>
      <c r="BY15" s="38"/>
      <c r="BZ15" s="8"/>
      <c r="CA15" s="37"/>
      <c r="CB15" s="38"/>
      <c r="CC15" s="8"/>
      <c r="CD15" s="37"/>
      <c r="CE15" s="38"/>
      <c r="CF15" s="8"/>
      <c r="CG15" s="37"/>
      <c r="CH15" s="38"/>
      <c r="CI15" s="8"/>
      <c r="CJ15" s="37"/>
      <c r="CK15" s="38"/>
      <c r="CL15" s="8"/>
      <c r="CM15" s="37"/>
      <c r="CN15" s="38"/>
      <c r="CO15" s="8"/>
      <c r="CP15" s="37"/>
      <c r="CQ15" s="38"/>
      <c r="CR15" s="8"/>
      <c r="CS15" s="37"/>
      <c r="CT15" s="38"/>
      <c r="CU15" s="8"/>
      <c r="CV15" s="37"/>
      <c r="CW15" s="38"/>
      <c r="CX15" s="8"/>
      <c r="CY15" s="37"/>
      <c r="CZ15" s="38"/>
      <c r="DA15" s="8"/>
      <c r="DB15" s="37"/>
      <c r="DC15" s="38"/>
      <c r="DD15" s="8"/>
      <c r="DE15" s="37"/>
      <c r="DF15" s="38"/>
      <c r="DG15" s="8"/>
      <c r="DH15" s="37"/>
      <c r="DI15" s="38"/>
      <c r="DJ15" s="8"/>
      <c r="DK15" s="37"/>
      <c r="DL15" s="38"/>
      <c r="DM15" s="8"/>
      <c r="DN15" s="37"/>
      <c r="DO15" s="38"/>
      <c r="DP15" s="8"/>
      <c r="DQ15" s="37"/>
      <c r="DR15" s="38"/>
      <c r="DS15" s="8"/>
      <c r="DT15" s="37"/>
      <c r="DU15" s="38"/>
      <c r="DV15" s="8"/>
      <c r="DW15" s="37"/>
      <c r="DX15" s="38"/>
      <c r="DY15" s="8"/>
      <c r="DZ15" s="37"/>
      <c r="EA15" s="38"/>
      <c r="EB15" s="8"/>
      <c r="EC15" s="37"/>
      <c r="ED15" s="38"/>
      <c r="EE15" s="8"/>
      <c r="EF15" s="37"/>
      <c r="EG15" s="38"/>
      <c r="EH15" s="8"/>
      <c r="EI15" s="37"/>
      <c r="EJ15" s="38"/>
      <c r="EK15" s="8"/>
      <c r="EL15" s="37"/>
      <c r="EM15" s="38"/>
      <c r="EN15" s="8"/>
      <c r="EO15" s="37"/>
      <c r="EP15" s="38"/>
      <c r="EQ15" s="8"/>
      <c r="ER15" s="37"/>
      <c r="ES15" s="38"/>
      <c r="ET15" s="8"/>
      <c r="EU15" s="37"/>
      <c r="EV15" s="38"/>
      <c r="EW15" s="8"/>
      <c r="EX15" s="37"/>
      <c r="EY15" s="38"/>
      <c r="EZ15" s="8"/>
      <c r="FA15" s="37"/>
      <c r="FB15" s="38"/>
      <c r="FC15" s="8"/>
      <c r="FD15" s="37"/>
      <c r="FE15" s="38"/>
      <c r="FF15" s="8"/>
      <c r="FG15" s="37"/>
      <c r="FH15" s="38"/>
      <c r="FI15" s="8"/>
      <c r="FJ15" s="37"/>
      <c r="FK15" s="38"/>
      <c r="FL15" s="8"/>
      <c r="FM15" s="37"/>
      <c r="FN15" s="38"/>
      <c r="FO15" s="8"/>
      <c r="FP15" s="37"/>
      <c r="FQ15" s="38"/>
      <c r="FR15" s="8"/>
      <c r="FS15" s="37"/>
      <c r="FT15" s="38"/>
    </row>
    <row r="16" spans="1:185" ht="13.5" customHeight="1">
      <c r="A16" s="35" t="s">
        <v>1365</v>
      </c>
      <c r="B16" s="14" t="str">
        <f>VLOOKUP(A16,info_parties!A$2:Z$200,5,FALSE)</f>
        <v>Conservative Party  (Hoshutō, CP)</v>
      </c>
      <c r="C16" s="8"/>
      <c r="D16" s="37"/>
      <c r="E16" s="6"/>
      <c r="F16" s="8"/>
      <c r="G16" s="37"/>
      <c r="H16" s="38"/>
      <c r="I16" s="37"/>
      <c r="J16" s="37"/>
      <c r="K16" s="6"/>
      <c r="L16" s="8"/>
      <c r="M16" s="37"/>
      <c r="N16" s="38"/>
      <c r="O16" s="8"/>
      <c r="P16" s="37"/>
      <c r="Q16" s="38"/>
      <c r="R16" s="8"/>
      <c r="S16" s="37"/>
      <c r="T16" s="38"/>
      <c r="U16" s="8"/>
      <c r="V16" s="37"/>
      <c r="W16" s="38"/>
      <c r="X16" s="8"/>
      <c r="Y16" s="37"/>
      <c r="Z16" s="38"/>
      <c r="AA16" s="8"/>
      <c r="AB16" s="37"/>
      <c r="AC16" s="38"/>
      <c r="AD16" s="8"/>
      <c r="AE16" s="37"/>
      <c r="AF16" s="38"/>
      <c r="AG16" s="8"/>
      <c r="AH16" s="37"/>
      <c r="AI16" s="38"/>
      <c r="AJ16" s="8"/>
      <c r="AK16" s="37"/>
      <c r="AL16" s="38"/>
      <c r="AM16" s="8"/>
      <c r="AN16" s="37">
        <v>6</v>
      </c>
      <c r="AO16" s="38"/>
      <c r="AP16" s="8"/>
      <c r="AQ16" s="37"/>
      <c r="AR16" s="38"/>
      <c r="AS16" s="8"/>
      <c r="AT16" s="37"/>
      <c r="AU16" s="38"/>
      <c r="AV16" s="8"/>
      <c r="AW16" s="37"/>
      <c r="AX16" s="38"/>
      <c r="AY16" s="8"/>
      <c r="AZ16" s="37"/>
      <c r="BA16" s="38"/>
      <c r="BB16" s="8"/>
      <c r="BC16" s="37"/>
      <c r="BD16" s="38"/>
      <c r="BE16" s="8"/>
      <c r="BF16" s="37"/>
      <c r="BG16" s="38"/>
      <c r="BH16" s="8"/>
      <c r="BI16" s="37"/>
      <c r="BJ16" s="38"/>
      <c r="BK16" s="8"/>
      <c r="BL16" s="37"/>
      <c r="BM16" s="38"/>
      <c r="BN16" s="8"/>
      <c r="BO16" s="37"/>
      <c r="BP16" s="38"/>
      <c r="BQ16" s="8"/>
      <c r="BR16" s="37"/>
      <c r="BS16" s="38"/>
      <c r="BT16" s="8"/>
      <c r="BU16" s="37"/>
      <c r="BV16" s="38"/>
      <c r="BW16" s="8"/>
      <c r="BX16" s="37"/>
      <c r="BY16" s="38"/>
      <c r="BZ16" s="8"/>
      <c r="CA16" s="37"/>
      <c r="CB16" s="38"/>
      <c r="CC16" s="8"/>
      <c r="CD16" s="37"/>
      <c r="CE16" s="38"/>
      <c r="CF16" s="8"/>
      <c r="CG16" s="37"/>
      <c r="CH16" s="38"/>
      <c r="CI16" s="8"/>
      <c r="CJ16" s="37"/>
      <c r="CK16" s="38"/>
      <c r="CL16" s="8"/>
      <c r="CM16" s="37"/>
      <c r="CN16" s="38"/>
      <c r="CO16" s="8"/>
      <c r="CP16" s="37"/>
      <c r="CQ16" s="38"/>
      <c r="CR16" s="8"/>
      <c r="CS16" s="37"/>
      <c r="CT16" s="38"/>
      <c r="CU16" s="8"/>
      <c r="CV16" s="37"/>
      <c r="CW16" s="38"/>
      <c r="CX16" s="8"/>
      <c r="CY16" s="37"/>
      <c r="CZ16" s="38"/>
      <c r="DA16" s="8"/>
      <c r="DB16" s="37"/>
      <c r="DC16" s="38"/>
      <c r="DD16" s="8"/>
      <c r="DE16" s="37"/>
      <c r="DF16" s="38"/>
      <c r="DG16" s="8"/>
      <c r="DH16" s="37"/>
      <c r="DI16" s="38"/>
      <c r="DJ16" s="8"/>
      <c r="DK16" s="37"/>
      <c r="DL16" s="38"/>
      <c r="DM16" s="8"/>
      <c r="DN16" s="37"/>
      <c r="DO16" s="38"/>
      <c r="DP16" s="8"/>
      <c r="DQ16" s="37"/>
      <c r="DR16" s="38"/>
      <c r="DS16" s="8"/>
      <c r="DT16" s="37"/>
      <c r="DU16" s="38"/>
      <c r="DV16" s="8"/>
      <c r="DW16" s="37"/>
      <c r="DX16" s="38"/>
      <c r="DY16" s="8"/>
      <c r="DZ16" s="37"/>
      <c r="EA16" s="38"/>
      <c r="EB16" s="8"/>
      <c r="EC16" s="37"/>
      <c r="ED16" s="38"/>
      <c r="EE16" s="8"/>
      <c r="EF16" s="37"/>
      <c r="EG16" s="38"/>
      <c r="EH16" s="8"/>
      <c r="EI16" s="37"/>
      <c r="EJ16" s="38"/>
      <c r="EK16" s="8"/>
      <c r="EL16" s="37"/>
      <c r="EM16" s="38"/>
      <c r="EN16" s="8"/>
      <c r="EO16" s="37"/>
      <c r="EP16" s="38"/>
      <c r="EQ16" s="8"/>
      <c r="ER16" s="37"/>
      <c r="ES16" s="38"/>
      <c r="ET16" s="8"/>
      <c r="EU16" s="37"/>
      <c r="EV16" s="38"/>
      <c r="EW16" s="8"/>
      <c r="EX16" s="37"/>
      <c r="EY16" s="38"/>
      <c r="EZ16" s="8"/>
      <c r="FA16" s="37"/>
      <c r="FB16" s="38"/>
      <c r="FC16" s="8"/>
      <c r="FD16" s="37"/>
      <c r="FE16" s="38"/>
      <c r="FF16" s="8"/>
      <c r="FG16" s="37"/>
      <c r="FH16" s="38"/>
      <c r="FI16" s="8"/>
      <c r="FJ16" s="37"/>
      <c r="FK16" s="38"/>
      <c r="FL16" s="8"/>
      <c r="FM16" s="37"/>
      <c r="FN16" s="38"/>
      <c r="FO16" s="8"/>
      <c r="FP16" s="37"/>
      <c r="FQ16" s="38"/>
      <c r="FR16" s="8"/>
      <c r="FS16" s="37"/>
      <c r="FT16" s="38"/>
    </row>
    <row r="17" spans="1:176" ht="13.5" customHeight="1">
      <c r="A17" s="32" t="s">
        <v>1379</v>
      </c>
      <c r="B17" s="14" t="str">
        <f>VLOOKUP(A17,info_parties!A$2:Z$200,5,FALSE)</f>
        <v>Japan Socialist Party (Nihon Shakaitō, JSP)</v>
      </c>
      <c r="D17" s="2">
        <v>71</v>
      </c>
      <c r="E17" s="33"/>
      <c r="F17" s="16"/>
      <c r="H17" s="34"/>
      <c r="L17" s="16"/>
      <c r="M17" s="17"/>
      <c r="N17" s="34"/>
      <c r="O17" s="16"/>
      <c r="P17" s="17"/>
      <c r="Q17" s="34"/>
      <c r="R17" s="16"/>
      <c r="S17" s="14"/>
      <c r="T17" s="34"/>
      <c r="U17" s="16"/>
      <c r="V17" s="17"/>
      <c r="W17" s="34"/>
      <c r="X17" s="16"/>
      <c r="Y17" s="17"/>
      <c r="Z17" s="34"/>
      <c r="AA17" s="16"/>
      <c r="AB17" s="17"/>
      <c r="AC17" s="34"/>
      <c r="AD17" s="16"/>
      <c r="AE17" s="17"/>
      <c r="AF17" s="34"/>
      <c r="AG17" s="16"/>
      <c r="AH17" s="17"/>
      <c r="AI17" s="34"/>
      <c r="AJ17" s="16"/>
      <c r="AK17" s="17"/>
      <c r="AL17" s="34"/>
      <c r="AM17" s="16"/>
      <c r="AN17" s="17"/>
      <c r="AO17" s="34"/>
      <c r="AP17" s="16"/>
      <c r="AQ17" s="17"/>
      <c r="AR17" s="34"/>
      <c r="AS17" s="16"/>
      <c r="AT17" s="17"/>
      <c r="AU17" s="34"/>
      <c r="AV17" s="16"/>
      <c r="AW17" s="17"/>
      <c r="AX17" s="34"/>
      <c r="AY17" s="16"/>
      <c r="AZ17" s="17"/>
      <c r="BA17" s="34"/>
      <c r="BB17" s="16"/>
      <c r="BC17" s="17"/>
      <c r="BD17" s="34"/>
      <c r="BE17" s="16"/>
      <c r="BF17" s="17"/>
      <c r="BG17" s="34"/>
      <c r="BH17" s="16"/>
      <c r="BI17" s="17"/>
      <c r="BJ17" s="34"/>
      <c r="BK17" s="16"/>
      <c r="BL17" s="17"/>
      <c r="BM17" s="34"/>
      <c r="BN17" s="16"/>
      <c r="BO17" s="17"/>
      <c r="BP17" s="34"/>
      <c r="BQ17" s="16"/>
      <c r="BR17" s="17"/>
      <c r="BS17" s="34"/>
      <c r="BT17" s="16"/>
      <c r="BU17" s="17"/>
      <c r="BV17" s="34"/>
      <c r="BW17" s="16"/>
      <c r="BX17" s="17"/>
      <c r="BY17" s="34"/>
      <c r="BZ17" s="16"/>
      <c r="CA17" s="17"/>
      <c r="CB17" s="34"/>
      <c r="CC17" s="16"/>
      <c r="CD17" s="17"/>
      <c r="CE17" s="34"/>
      <c r="CF17" s="16"/>
      <c r="CG17" s="17"/>
      <c r="CH17" s="34"/>
      <c r="CI17" s="16"/>
      <c r="CJ17" s="17"/>
      <c r="CK17" s="34"/>
      <c r="CL17" s="16"/>
      <c r="CM17" s="17"/>
      <c r="CN17" s="34"/>
      <c r="CO17" s="16"/>
      <c r="CP17" s="17"/>
      <c r="CQ17" s="34"/>
      <c r="CR17" s="16"/>
      <c r="CS17" s="17"/>
      <c r="CT17" s="34"/>
      <c r="CU17" s="16"/>
      <c r="CV17" s="17"/>
      <c r="CW17" s="34"/>
      <c r="CX17" s="16"/>
      <c r="CY17" s="17"/>
      <c r="CZ17" s="34"/>
      <c r="DA17" s="16"/>
      <c r="DB17" s="17"/>
      <c r="DC17" s="34"/>
      <c r="DD17" s="16"/>
      <c r="DE17" s="17"/>
      <c r="DF17" s="34"/>
      <c r="DG17" s="16"/>
      <c r="DH17" s="17"/>
      <c r="DI17" s="34"/>
      <c r="DJ17" s="16"/>
      <c r="DK17" s="17"/>
      <c r="DL17" s="34"/>
      <c r="DM17" s="16"/>
      <c r="DN17" s="17"/>
      <c r="DO17" s="34"/>
      <c r="DP17" s="16"/>
      <c r="DQ17" s="17"/>
      <c r="DR17" s="34"/>
      <c r="DS17" s="16"/>
      <c r="DT17" s="17"/>
      <c r="DU17" s="34"/>
      <c r="DV17" s="16"/>
      <c r="DW17" s="17"/>
      <c r="DX17" s="34"/>
      <c r="DY17" s="16"/>
      <c r="DZ17" s="17"/>
      <c r="EA17" s="34"/>
      <c r="EB17" s="16"/>
      <c r="EC17" s="17"/>
      <c r="ED17" s="34"/>
      <c r="EE17" s="16"/>
      <c r="EF17" s="17"/>
      <c r="EG17" s="34"/>
      <c r="EH17" s="16"/>
      <c r="EI17" s="17"/>
      <c r="EJ17" s="34"/>
      <c r="EK17" s="16"/>
      <c r="EL17" s="17"/>
      <c r="EM17" s="34"/>
      <c r="EN17" s="16"/>
      <c r="EO17" s="17"/>
      <c r="EP17" s="34"/>
      <c r="EQ17" s="16"/>
      <c r="ER17" s="17"/>
      <c r="ES17" s="34"/>
      <c r="ET17" s="16"/>
      <c r="EU17" s="17"/>
      <c r="EV17" s="34"/>
      <c r="EW17" s="16"/>
      <c r="EX17" s="17"/>
      <c r="EY17" s="34"/>
      <c r="EZ17" s="16"/>
      <c r="FA17" s="17"/>
      <c r="FB17" s="34"/>
      <c r="FC17" s="16"/>
      <c r="FD17" s="17"/>
      <c r="FE17" s="34"/>
      <c r="FF17" s="16"/>
      <c r="FG17" s="17"/>
      <c r="FH17" s="34"/>
      <c r="FI17" s="16"/>
      <c r="FJ17" s="17"/>
      <c r="FK17" s="34"/>
      <c r="FL17" s="16"/>
      <c r="FM17" s="17"/>
      <c r="FN17" s="34"/>
      <c r="FO17" s="16"/>
      <c r="FP17" s="17"/>
      <c r="FQ17" s="34"/>
      <c r="FR17" s="16"/>
      <c r="FS17" s="17"/>
      <c r="FT17" s="34"/>
    </row>
    <row r="18" spans="1:176" ht="13.5" customHeight="1">
      <c r="A18" s="32" t="s">
        <v>1338</v>
      </c>
      <c r="B18" s="14" t="str">
        <f>VLOOKUP(A18,info_parties!A$2:Z$200,5,FALSE)</f>
        <v>Clean Government Party (Komei-to) (Komeitō, CGP)</v>
      </c>
      <c r="D18" s="2">
        <v>24</v>
      </c>
      <c r="E18" s="33"/>
      <c r="F18" s="16"/>
      <c r="G18" s="17">
        <v>24</v>
      </c>
      <c r="H18" s="34"/>
      <c r="L18" s="16"/>
      <c r="M18" s="17"/>
      <c r="N18" s="34"/>
      <c r="O18" s="16"/>
      <c r="P18" s="17"/>
      <c r="Q18" s="34"/>
      <c r="R18" s="16"/>
      <c r="S18" s="14"/>
      <c r="T18" s="34"/>
      <c r="U18" s="16"/>
      <c r="V18" s="17"/>
      <c r="W18" s="34"/>
      <c r="X18" s="16"/>
      <c r="Y18" s="37">
        <v>25</v>
      </c>
      <c r="Z18" s="38"/>
      <c r="AA18" s="8"/>
      <c r="AB18" s="37">
        <v>24</v>
      </c>
      <c r="AC18" s="38"/>
      <c r="AD18" s="8"/>
      <c r="AE18" s="37">
        <v>24</v>
      </c>
      <c r="AF18" s="38"/>
      <c r="AG18" s="8"/>
      <c r="AH18" s="37">
        <v>24</v>
      </c>
      <c r="AI18" s="34"/>
      <c r="AJ18" s="16"/>
      <c r="AK18" s="17"/>
      <c r="AL18" s="34"/>
      <c r="AM18" s="16"/>
      <c r="AN18" s="17">
        <v>24</v>
      </c>
      <c r="AO18" s="34"/>
      <c r="AP18" s="16"/>
      <c r="AQ18" s="17">
        <v>24</v>
      </c>
      <c r="AR18" s="34"/>
      <c r="AS18" s="16"/>
      <c r="AT18" s="37">
        <v>24</v>
      </c>
      <c r="AU18" s="38"/>
      <c r="AV18" s="8"/>
      <c r="AW18" s="37">
        <v>24</v>
      </c>
      <c r="AX18" s="38"/>
      <c r="AY18" s="8"/>
      <c r="AZ18" s="37">
        <v>24</v>
      </c>
      <c r="BA18" s="38"/>
      <c r="BB18" s="8"/>
      <c r="BC18" s="37">
        <v>24</v>
      </c>
      <c r="BD18" s="38"/>
      <c r="BE18" s="8"/>
      <c r="BF18" s="37">
        <v>24</v>
      </c>
      <c r="BG18" s="38"/>
      <c r="BH18" s="8"/>
      <c r="BI18" s="37">
        <v>23</v>
      </c>
      <c r="BJ18" s="38"/>
      <c r="BK18" s="8"/>
      <c r="BL18" s="37">
        <v>23</v>
      </c>
      <c r="BM18" s="34"/>
      <c r="BN18" s="16"/>
      <c r="BO18" s="17">
        <v>24</v>
      </c>
      <c r="BP18" s="34"/>
      <c r="BQ18" s="16"/>
      <c r="BR18" s="17">
        <v>24</v>
      </c>
      <c r="BS18" s="34"/>
      <c r="BT18" s="16"/>
      <c r="BU18" s="17">
        <v>24</v>
      </c>
      <c r="BV18" s="34"/>
      <c r="BW18" s="16"/>
      <c r="BX18" s="17">
        <v>24</v>
      </c>
      <c r="BY18" s="34"/>
      <c r="BZ18" s="16"/>
      <c r="CA18" s="17">
        <v>24</v>
      </c>
      <c r="CB18" s="34"/>
      <c r="CC18" s="16"/>
      <c r="CD18" s="17">
        <v>24</v>
      </c>
      <c r="CE18" s="34"/>
      <c r="CF18" s="16"/>
      <c r="CG18" s="17">
        <v>24</v>
      </c>
      <c r="CH18" s="34"/>
      <c r="CI18" s="16"/>
      <c r="CJ18" s="17">
        <v>20</v>
      </c>
      <c r="CK18" s="34"/>
      <c r="CL18" s="16"/>
      <c r="CM18" s="17">
        <v>21</v>
      </c>
      <c r="CN18" s="34"/>
      <c r="CO18" s="16"/>
      <c r="CP18" s="17">
        <v>21</v>
      </c>
      <c r="CQ18" s="34"/>
      <c r="CR18" s="16"/>
      <c r="CS18" s="17">
        <v>21</v>
      </c>
      <c r="CT18" s="34"/>
      <c r="CU18" s="16"/>
      <c r="CV18" s="17">
        <v>21</v>
      </c>
      <c r="CW18" s="34"/>
      <c r="CX18" s="16"/>
      <c r="CY18" s="17">
        <v>21</v>
      </c>
      <c r="CZ18" s="34"/>
      <c r="DA18" s="8"/>
      <c r="DB18" s="37">
        <v>21</v>
      </c>
      <c r="DC18" s="34"/>
      <c r="DD18" s="16" t="s">
        <v>456</v>
      </c>
      <c r="DE18" s="17">
        <v>21</v>
      </c>
      <c r="DF18" s="34"/>
      <c r="DG18" s="16" t="s">
        <v>456</v>
      </c>
      <c r="DH18" s="17">
        <v>19</v>
      </c>
      <c r="DI18" s="34"/>
      <c r="DJ18" s="16" t="s">
        <v>456</v>
      </c>
      <c r="DK18" s="17">
        <v>19</v>
      </c>
      <c r="DL18" s="34"/>
      <c r="DM18" s="16" t="s">
        <v>456</v>
      </c>
      <c r="DN18" s="37">
        <v>19</v>
      </c>
      <c r="DO18" s="38"/>
      <c r="DP18" s="8" t="s">
        <v>456</v>
      </c>
      <c r="DQ18" s="37">
        <v>19</v>
      </c>
      <c r="DR18" s="38"/>
      <c r="DS18" s="8" t="s">
        <v>456</v>
      </c>
      <c r="DT18" s="37">
        <v>19</v>
      </c>
      <c r="DU18" s="38"/>
      <c r="DV18" s="8" t="s">
        <v>456</v>
      </c>
      <c r="DW18" s="37">
        <v>19</v>
      </c>
      <c r="DX18" s="38"/>
      <c r="DY18" s="8" t="s">
        <v>456</v>
      </c>
      <c r="DZ18" s="37">
        <v>19</v>
      </c>
      <c r="EA18" s="38"/>
      <c r="EB18" s="8" t="s">
        <v>456</v>
      </c>
      <c r="EC18" s="37">
        <v>19</v>
      </c>
      <c r="ED18" s="38"/>
      <c r="EE18" s="8"/>
      <c r="EF18" s="37"/>
      <c r="EG18" s="34"/>
      <c r="EH18" s="16"/>
      <c r="EI18" s="17"/>
      <c r="EJ18" s="34"/>
      <c r="EK18" s="16"/>
      <c r="EL18" s="17"/>
      <c r="EM18" s="34"/>
      <c r="EN18" s="16"/>
      <c r="EO18" s="17"/>
      <c r="EP18" s="34"/>
      <c r="EQ18" s="16"/>
      <c r="ER18" s="17"/>
      <c r="ES18" s="34"/>
      <c r="ET18" s="16"/>
      <c r="EU18" s="17"/>
      <c r="EV18" s="34"/>
      <c r="EW18" s="16"/>
      <c r="EX18" s="17"/>
      <c r="EY18" s="34"/>
      <c r="EZ18" s="16"/>
      <c r="FA18" s="17"/>
      <c r="FB18" s="34"/>
      <c r="FC18" s="16"/>
      <c r="FD18" s="17"/>
      <c r="FE18" s="34"/>
      <c r="FF18" s="16"/>
      <c r="FG18" s="17"/>
      <c r="FH18" s="34"/>
      <c r="FI18" s="16"/>
      <c r="FJ18" s="17"/>
      <c r="FK18" s="34"/>
      <c r="FL18" s="16"/>
      <c r="FM18" s="17"/>
      <c r="FN18" s="34"/>
      <c r="FO18" s="16"/>
      <c r="FP18" s="17"/>
      <c r="FQ18" s="34"/>
      <c r="FR18" s="16"/>
      <c r="FS18" s="17"/>
      <c r="FT18" s="34"/>
    </row>
    <row r="19" spans="1:176" ht="13.5" customHeight="1">
      <c r="A19" s="32" t="s">
        <v>1418</v>
      </c>
      <c r="B19" s="14" t="str">
        <f>VLOOKUP(A19,info_parties!A$2:Z$200,5,FALSE)</f>
        <v>Clean Government Party and Reform Club (combination, CGP and RC)</v>
      </c>
      <c r="E19" s="33"/>
      <c r="F19" s="16"/>
      <c r="H19" s="34"/>
      <c r="L19" s="16"/>
      <c r="M19" s="17"/>
      <c r="N19" s="34"/>
      <c r="O19" s="16"/>
      <c r="P19" s="17"/>
      <c r="Q19" s="34"/>
      <c r="R19" s="16"/>
      <c r="S19" s="14"/>
      <c r="T19" s="34"/>
      <c r="U19" s="16"/>
      <c r="V19" s="17"/>
      <c r="W19" s="34"/>
      <c r="X19" s="16"/>
      <c r="Y19" s="17"/>
      <c r="Z19" s="34"/>
      <c r="AA19" s="16"/>
      <c r="AB19" s="17"/>
      <c r="AC19" s="34"/>
      <c r="AD19" s="16"/>
      <c r="AE19" s="17"/>
      <c r="AF19" s="34"/>
      <c r="AG19" s="16"/>
      <c r="AH19" s="17"/>
      <c r="AI19" s="34"/>
      <c r="AJ19" s="16"/>
      <c r="AK19" s="17">
        <v>24</v>
      </c>
      <c r="AL19" s="34"/>
      <c r="AM19" s="16"/>
      <c r="AN19" s="17"/>
      <c r="AO19" s="34"/>
      <c r="AP19" s="16"/>
      <c r="AQ19" s="17"/>
      <c r="AR19" s="34"/>
      <c r="AS19" s="16"/>
      <c r="AT19" s="17"/>
      <c r="AU19" s="34"/>
      <c r="AV19" s="16"/>
      <c r="AW19" s="17"/>
      <c r="AX19" s="34"/>
      <c r="AY19" s="16"/>
      <c r="AZ19" s="17"/>
      <c r="BA19" s="34"/>
      <c r="BB19" s="16"/>
      <c r="BC19" s="17"/>
      <c r="BD19" s="34"/>
      <c r="BE19" s="16"/>
      <c r="BF19" s="17"/>
      <c r="BG19" s="34"/>
      <c r="BH19" s="16"/>
      <c r="BI19" s="17"/>
      <c r="BJ19" s="34"/>
      <c r="BK19" s="16"/>
      <c r="BL19" s="17"/>
      <c r="BM19" s="34"/>
      <c r="BN19" s="16"/>
      <c r="BO19" s="17"/>
      <c r="BP19" s="34"/>
      <c r="BQ19" s="16"/>
      <c r="BR19" s="17"/>
      <c r="BS19" s="34"/>
      <c r="BT19" s="16"/>
      <c r="BU19" s="17"/>
      <c r="BV19" s="34"/>
      <c r="BW19" s="16"/>
      <c r="BX19" s="17"/>
      <c r="BY19" s="34"/>
      <c r="BZ19" s="16"/>
      <c r="CA19" s="17"/>
      <c r="CB19" s="34"/>
      <c r="CC19" s="16"/>
      <c r="CD19" s="17"/>
      <c r="CE19" s="34"/>
      <c r="CF19" s="16"/>
      <c r="CG19" s="17"/>
      <c r="CH19" s="34"/>
      <c r="CI19" s="16"/>
      <c r="CJ19" s="17"/>
      <c r="CK19" s="34"/>
      <c r="CL19" s="16"/>
      <c r="CM19" s="17"/>
      <c r="CN19" s="34"/>
      <c r="CO19" s="16"/>
      <c r="CP19" s="17"/>
      <c r="CQ19" s="34"/>
      <c r="CR19" s="16"/>
      <c r="CS19" s="17"/>
      <c r="CT19" s="34"/>
      <c r="CU19" s="16"/>
      <c r="CV19" s="17"/>
      <c r="CW19" s="34"/>
      <c r="CX19" s="16"/>
      <c r="CY19" s="17"/>
      <c r="CZ19" s="34"/>
      <c r="DA19" s="16"/>
      <c r="DB19" s="17"/>
      <c r="DC19" s="34"/>
      <c r="DD19" s="16"/>
      <c r="DE19" s="17"/>
      <c r="DF19" s="34"/>
      <c r="DG19" s="16"/>
      <c r="DH19" s="17"/>
      <c r="DI19" s="34"/>
      <c r="DJ19" s="16"/>
      <c r="DK19" s="17"/>
      <c r="DL19" s="34"/>
      <c r="DM19" s="16"/>
      <c r="DN19" s="17"/>
      <c r="DO19" s="34"/>
      <c r="DP19" s="16"/>
      <c r="DQ19" s="17"/>
      <c r="DR19" s="34"/>
      <c r="DS19" s="16"/>
      <c r="DT19" s="17"/>
      <c r="DU19" s="34"/>
      <c r="DV19" s="16"/>
      <c r="DW19" s="17"/>
      <c r="DX19" s="34"/>
      <c r="DY19" s="16"/>
      <c r="DZ19" s="17"/>
      <c r="EA19" s="34"/>
      <c r="EB19" s="16"/>
      <c r="EC19" s="17"/>
      <c r="ED19" s="34"/>
      <c r="EE19" s="16"/>
      <c r="EF19" s="17"/>
      <c r="EG19" s="34"/>
      <c r="EH19" s="16"/>
      <c r="EI19" s="17"/>
      <c r="EJ19" s="34"/>
      <c r="EK19" s="16"/>
      <c r="EL19" s="17"/>
      <c r="EM19" s="34"/>
      <c r="EN19" s="16"/>
      <c r="EO19" s="17"/>
      <c r="EP19" s="34"/>
      <c r="EQ19" s="16"/>
      <c r="ER19" s="17"/>
      <c r="ES19" s="34"/>
      <c r="ET19" s="16"/>
      <c r="EU19" s="17"/>
      <c r="EV19" s="34"/>
      <c r="EW19" s="16"/>
      <c r="EX19" s="17"/>
      <c r="EY19" s="34"/>
      <c r="EZ19" s="16"/>
      <c r="FA19" s="17"/>
      <c r="FB19" s="34"/>
      <c r="FC19" s="16"/>
      <c r="FD19" s="17"/>
      <c r="FE19" s="34"/>
      <c r="FF19" s="16"/>
      <c r="FG19" s="17"/>
      <c r="FH19" s="34"/>
      <c r="FI19" s="16"/>
      <c r="FJ19" s="17"/>
      <c r="FK19" s="34"/>
      <c r="FL19" s="16"/>
      <c r="FM19" s="17"/>
      <c r="FN19" s="34"/>
      <c r="FO19" s="16"/>
      <c r="FP19" s="17"/>
      <c r="FQ19" s="34"/>
      <c r="FR19" s="16"/>
      <c r="FS19" s="17"/>
      <c r="FT19" s="34"/>
    </row>
    <row r="20" spans="1:176" ht="13.5" customHeight="1">
      <c r="A20" s="32" t="s">
        <v>1397</v>
      </c>
      <c r="B20" s="14" t="str">
        <f>VLOOKUP(A20,info_parties!A$2:Z$200,5,FALSE)</f>
        <v>Japanese Trade Union Confederation (Nihon Rōdōkumiai Sōrengōkai, JTUC)</v>
      </c>
      <c r="D20" s="2">
        <v>12</v>
      </c>
      <c r="E20" s="33"/>
      <c r="F20" s="16"/>
      <c r="H20" s="34"/>
      <c r="L20" s="16"/>
      <c r="M20" s="17"/>
      <c r="N20" s="34"/>
      <c r="O20" s="16"/>
      <c r="P20" s="17"/>
      <c r="Q20" s="34"/>
      <c r="R20" s="16"/>
      <c r="S20" s="14"/>
      <c r="T20" s="34"/>
      <c r="U20" s="16"/>
      <c r="V20" s="17"/>
      <c r="W20" s="34"/>
      <c r="X20" s="16"/>
      <c r="Y20" s="17"/>
      <c r="Z20" s="34"/>
      <c r="AA20" s="16"/>
      <c r="AB20" s="17"/>
      <c r="AC20" s="34"/>
      <c r="AD20" s="16"/>
      <c r="AE20" s="17"/>
      <c r="AF20" s="34"/>
      <c r="AG20" s="16"/>
      <c r="AH20" s="17"/>
      <c r="AI20" s="34"/>
      <c r="AJ20" s="16"/>
      <c r="AK20" s="17"/>
      <c r="AL20" s="34"/>
      <c r="AM20" s="16"/>
      <c r="AN20" s="17"/>
      <c r="AO20" s="34"/>
      <c r="AP20" s="16"/>
      <c r="AQ20" s="17"/>
      <c r="AR20" s="34"/>
      <c r="AS20" s="16"/>
      <c r="AT20" s="17"/>
      <c r="AU20" s="34"/>
      <c r="AV20" s="16"/>
      <c r="AW20" s="17"/>
      <c r="AX20" s="34"/>
      <c r="AY20" s="16"/>
      <c r="AZ20" s="17"/>
      <c r="BA20" s="34"/>
      <c r="BB20" s="16"/>
      <c r="BC20" s="17"/>
      <c r="BD20" s="34"/>
      <c r="BE20" s="16"/>
      <c r="BF20" s="17"/>
      <c r="BG20" s="34"/>
      <c r="BH20" s="16"/>
      <c r="BI20" s="17"/>
      <c r="BJ20" s="34"/>
      <c r="BK20" s="16"/>
      <c r="BL20" s="17"/>
      <c r="BM20" s="34"/>
      <c r="BN20" s="16"/>
      <c r="BO20" s="17"/>
      <c r="BP20" s="34"/>
      <c r="BQ20" s="16"/>
      <c r="BR20" s="17"/>
      <c r="BS20" s="34"/>
      <c r="BT20" s="16"/>
      <c r="BU20" s="17"/>
      <c r="BV20" s="34"/>
      <c r="BW20" s="16"/>
      <c r="BX20" s="17"/>
      <c r="BY20" s="34"/>
      <c r="BZ20" s="16"/>
      <c r="CA20" s="17"/>
      <c r="CB20" s="34"/>
      <c r="CC20" s="16"/>
      <c r="CD20" s="17"/>
      <c r="CE20" s="34"/>
      <c r="CF20" s="16"/>
      <c r="CG20" s="17"/>
      <c r="CH20" s="34"/>
      <c r="CI20" s="16"/>
      <c r="CJ20" s="17"/>
      <c r="CK20" s="34"/>
      <c r="CL20" s="16"/>
      <c r="CM20" s="17"/>
      <c r="CN20" s="34"/>
      <c r="CO20" s="16"/>
      <c r="CP20" s="17"/>
      <c r="CQ20" s="34"/>
      <c r="CR20" s="16"/>
      <c r="CS20" s="17"/>
      <c r="CT20" s="34"/>
      <c r="CU20" s="16"/>
      <c r="CV20" s="17"/>
      <c r="CW20" s="34"/>
      <c r="CX20" s="16"/>
      <c r="CY20" s="17"/>
      <c r="CZ20" s="34"/>
      <c r="DA20" s="16"/>
      <c r="DB20" s="17"/>
      <c r="DC20" s="34"/>
      <c r="DD20" s="16"/>
      <c r="DE20" s="17"/>
      <c r="DF20" s="34"/>
      <c r="DG20" s="16"/>
      <c r="DH20" s="17"/>
      <c r="DI20" s="34"/>
      <c r="DJ20" s="16"/>
      <c r="DK20" s="17"/>
      <c r="DL20" s="34"/>
      <c r="DM20" s="16"/>
      <c r="DN20" s="17"/>
      <c r="DO20" s="34"/>
      <c r="DP20" s="16"/>
      <c r="DQ20" s="17"/>
      <c r="DR20" s="34"/>
      <c r="DS20" s="16"/>
      <c r="DT20" s="17"/>
      <c r="DU20" s="34"/>
      <c r="DV20" s="16"/>
      <c r="DW20" s="17"/>
      <c r="DX20" s="34"/>
      <c r="DY20" s="16"/>
      <c r="DZ20" s="17"/>
      <c r="EA20" s="34"/>
      <c r="EB20" s="16"/>
      <c r="EC20" s="17"/>
      <c r="ED20" s="34"/>
      <c r="EE20" s="16"/>
      <c r="EF20" s="17"/>
      <c r="EG20" s="34"/>
      <c r="EH20" s="16"/>
      <c r="EI20" s="17"/>
      <c r="EJ20" s="34"/>
      <c r="EK20" s="16"/>
      <c r="EL20" s="17"/>
      <c r="EM20" s="34"/>
      <c r="EN20" s="16"/>
      <c r="EO20" s="17"/>
      <c r="EP20" s="34"/>
      <c r="EQ20" s="16"/>
      <c r="ER20" s="17"/>
      <c r="ES20" s="34"/>
      <c r="ET20" s="16"/>
      <c r="EU20" s="17"/>
      <c r="EV20" s="34"/>
      <c r="EW20" s="16"/>
      <c r="EX20" s="17"/>
      <c r="EY20" s="34"/>
      <c r="EZ20" s="16"/>
      <c r="FA20" s="17"/>
      <c r="FB20" s="34"/>
      <c r="FC20" s="16"/>
      <c r="FD20" s="17"/>
      <c r="FE20" s="34"/>
      <c r="FF20" s="16"/>
      <c r="FG20" s="17"/>
      <c r="FH20" s="34"/>
      <c r="FI20" s="16"/>
      <c r="FJ20" s="17"/>
      <c r="FK20" s="34"/>
      <c r="FL20" s="16"/>
      <c r="FM20" s="17"/>
      <c r="FN20" s="34"/>
      <c r="FO20" s="16"/>
      <c r="FP20" s="17"/>
      <c r="FQ20" s="34"/>
      <c r="FR20" s="16"/>
      <c r="FS20" s="17"/>
      <c r="FT20" s="34"/>
    </row>
    <row r="21" spans="1:176" ht="13.5" customHeight="1">
      <c r="A21" s="32" t="s">
        <v>1340</v>
      </c>
      <c r="B21" s="14" t="str">
        <f>VLOOKUP(A21,info_parties!A$2:Z$200,5,FALSE)</f>
        <v>Japan/Japanese Communist Party (Nihon Kyōsantō, JCP)</v>
      </c>
      <c r="D21" s="2">
        <v>11</v>
      </c>
      <c r="E21" s="33"/>
      <c r="F21" s="16"/>
      <c r="G21" s="17">
        <v>11</v>
      </c>
      <c r="H21" s="34"/>
      <c r="J21" s="2">
        <v>14</v>
      </c>
      <c r="L21" s="16"/>
      <c r="M21" s="17">
        <v>14</v>
      </c>
      <c r="N21" s="34"/>
      <c r="O21" s="16"/>
      <c r="P21" s="17">
        <v>14</v>
      </c>
      <c r="Q21" s="34"/>
      <c r="R21" s="16"/>
      <c r="S21" s="14"/>
      <c r="T21" s="34"/>
      <c r="U21" s="16"/>
      <c r="V21" s="17">
        <v>14</v>
      </c>
      <c r="W21" s="34"/>
      <c r="X21" s="16"/>
      <c r="Y21" s="17">
        <v>14</v>
      </c>
      <c r="Z21" s="34"/>
      <c r="AA21" s="16"/>
      <c r="AB21" s="17">
        <v>23</v>
      </c>
      <c r="AC21" s="34"/>
      <c r="AD21" s="16"/>
      <c r="AE21" s="17">
        <v>23</v>
      </c>
      <c r="AF21" s="34"/>
      <c r="AG21" s="16"/>
      <c r="AH21" s="17">
        <v>23</v>
      </c>
      <c r="AI21" s="34"/>
      <c r="AJ21" s="16"/>
      <c r="AK21" s="17">
        <v>23</v>
      </c>
      <c r="AL21" s="34"/>
      <c r="AM21" s="16"/>
      <c r="AN21" s="17">
        <v>23</v>
      </c>
      <c r="AO21" s="34"/>
      <c r="AP21" s="16"/>
      <c r="AQ21" s="17">
        <v>23</v>
      </c>
      <c r="AR21" s="34"/>
      <c r="AS21" s="16"/>
      <c r="AT21" s="17">
        <v>20</v>
      </c>
      <c r="AU21" s="34"/>
      <c r="AV21" s="16"/>
      <c r="AW21" s="17">
        <v>20</v>
      </c>
      <c r="AX21" s="34"/>
      <c r="AY21" s="16"/>
      <c r="AZ21" s="17">
        <v>20</v>
      </c>
      <c r="BA21" s="34"/>
      <c r="BB21" s="16"/>
      <c r="BC21" s="17">
        <v>20</v>
      </c>
      <c r="BD21" s="34"/>
      <c r="BE21" s="16"/>
      <c r="BF21" s="17">
        <v>20</v>
      </c>
      <c r="BG21" s="34"/>
      <c r="BH21" s="16"/>
      <c r="BI21" s="17">
        <v>20</v>
      </c>
      <c r="BJ21" s="34"/>
      <c r="BK21" s="16"/>
      <c r="BL21" s="17">
        <v>20</v>
      </c>
      <c r="BM21" s="34"/>
      <c r="BN21" s="16"/>
      <c r="BO21" s="17">
        <v>9</v>
      </c>
      <c r="BP21" s="34"/>
      <c r="BQ21" s="16"/>
      <c r="BR21" s="17">
        <v>9</v>
      </c>
      <c r="BS21" s="34"/>
      <c r="BT21" s="16"/>
      <c r="BU21" s="17">
        <v>9</v>
      </c>
      <c r="BV21" s="34"/>
      <c r="BW21" s="16"/>
      <c r="BX21" s="17">
        <v>9</v>
      </c>
      <c r="BY21" s="34"/>
      <c r="BZ21" s="16"/>
      <c r="CA21" s="17">
        <v>9</v>
      </c>
      <c r="CB21" s="34"/>
      <c r="CC21" s="16"/>
      <c r="CD21" s="17">
        <v>9</v>
      </c>
      <c r="CE21" s="34"/>
      <c r="CF21" s="16"/>
      <c r="CG21" s="17">
        <v>9</v>
      </c>
      <c r="CH21" s="34"/>
      <c r="CI21" s="16"/>
      <c r="CJ21" s="17">
        <v>7</v>
      </c>
      <c r="CK21" s="34"/>
      <c r="CL21" s="16"/>
      <c r="CM21" s="17">
        <v>7</v>
      </c>
      <c r="CN21" s="34"/>
      <c r="CO21" s="16"/>
      <c r="CP21" s="17">
        <v>7</v>
      </c>
      <c r="CQ21" s="34"/>
      <c r="CR21" s="16"/>
      <c r="CS21" s="17">
        <v>7</v>
      </c>
      <c r="CT21" s="34"/>
      <c r="CU21" s="16"/>
      <c r="CV21" s="17">
        <v>7</v>
      </c>
      <c r="CW21" s="34"/>
      <c r="CX21" s="16"/>
      <c r="CY21" s="17">
        <v>7</v>
      </c>
      <c r="CZ21" s="34"/>
      <c r="DA21" s="16"/>
      <c r="DB21" s="17">
        <v>7</v>
      </c>
      <c r="DC21" s="34"/>
      <c r="DD21" s="16" t="s">
        <v>376</v>
      </c>
      <c r="DE21" s="17">
        <v>7</v>
      </c>
      <c r="DF21" s="34"/>
      <c r="DG21" s="16" t="s">
        <v>376</v>
      </c>
      <c r="DH21" s="17">
        <v>6</v>
      </c>
      <c r="DI21" s="34"/>
      <c r="DJ21" s="16" t="s">
        <v>376</v>
      </c>
      <c r="DK21" s="17">
        <v>6</v>
      </c>
      <c r="DL21" s="34"/>
      <c r="DM21" s="16" t="s">
        <v>376</v>
      </c>
      <c r="DN21" s="17">
        <v>6</v>
      </c>
      <c r="DO21" s="34"/>
      <c r="DP21" s="16" t="s">
        <v>376</v>
      </c>
      <c r="DQ21" s="17">
        <v>6</v>
      </c>
      <c r="DR21" s="34"/>
      <c r="DS21" s="16" t="s">
        <v>376</v>
      </c>
      <c r="DT21" s="17">
        <v>6</v>
      </c>
      <c r="DU21" s="34"/>
      <c r="DV21" s="16" t="s">
        <v>376</v>
      </c>
      <c r="DW21" s="17">
        <v>6</v>
      </c>
      <c r="DX21" s="34"/>
      <c r="DY21" s="16" t="s">
        <v>376</v>
      </c>
      <c r="DZ21" s="17">
        <v>6</v>
      </c>
      <c r="EA21" s="34"/>
      <c r="EB21" s="16" t="s">
        <v>376</v>
      </c>
      <c r="EC21" s="17">
        <v>6</v>
      </c>
      <c r="ED21" s="34"/>
      <c r="EE21" s="16"/>
      <c r="EF21" s="17"/>
      <c r="EG21" s="34"/>
      <c r="EH21" s="16"/>
      <c r="EI21" s="17"/>
      <c r="EJ21" s="34"/>
      <c r="EK21" s="16"/>
      <c r="EL21" s="17"/>
      <c r="EM21" s="34"/>
      <c r="EN21" s="16"/>
      <c r="EO21" s="17"/>
      <c r="EP21" s="34"/>
      <c r="EQ21" s="16"/>
      <c r="ER21" s="17"/>
      <c r="ES21" s="34"/>
      <c r="ET21" s="16"/>
      <c r="EU21" s="17"/>
      <c r="EV21" s="34"/>
      <c r="EW21" s="16"/>
      <c r="EX21" s="17"/>
      <c r="EY21" s="34"/>
      <c r="EZ21" s="16"/>
      <c r="FA21" s="17"/>
      <c r="FB21" s="34"/>
      <c r="FC21" s="16"/>
      <c r="FD21" s="17"/>
      <c r="FE21" s="34"/>
      <c r="FF21" s="16"/>
      <c r="FG21" s="17"/>
      <c r="FH21" s="34"/>
      <c r="FI21" s="16"/>
      <c r="FJ21" s="17"/>
      <c r="FK21" s="34"/>
      <c r="FL21" s="16"/>
      <c r="FM21" s="17"/>
      <c r="FN21" s="34"/>
      <c r="FO21" s="16"/>
      <c r="FP21" s="17"/>
      <c r="FQ21" s="34"/>
      <c r="FR21" s="16"/>
      <c r="FS21" s="17"/>
      <c r="FT21" s="34"/>
    </row>
    <row r="22" spans="1:176" ht="13.5" customHeight="1">
      <c r="A22" s="32" t="s">
        <v>1339</v>
      </c>
      <c r="B22" s="14" t="str">
        <f>VLOOKUP(A22,info_parties!A$2:Z$200,5,FALSE)</f>
        <v>Democratic Socialist Party (Minshu Shakaitō, DSP)</v>
      </c>
      <c r="D22" s="2">
        <v>7</v>
      </c>
      <c r="E22" s="33"/>
      <c r="F22" s="16"/>
      <c r="H22" s="34"/>
      <c r="L22" s="16"/>
      <c r="M22" s="17"/>
      <c r="N22" s="34"/>
      <c r="O22" s="16"/>
      <c r="P22" s="17"/>
      <c r="Q22" s="34"/>
      <c r="R22" s="16"/>
      <c r="S22" s="14"/>
      <c r="T22" s="34"/>
      <c r="U22" s="16"/>
      <c r="V22" s="17"/>
      <c r="W22" s="34"/>
      <c r="X22" s="16"/>
      <c r="Y22" s="17"/>
      <c r="Z22" s="34"/>
      <c r="AA22" s="16"/>
      <c r="AB22" s="17"/>
      <c r="AC22" s="34"/>
      <c r="AD22" s="16"/>
      <c r="AE22" s="17"/>
      <c r="AF22" s="34"/>
      <c r="AG22" s="16"/>
      <c r="AH22" s="17"/>
      <c r="AI22" s="34"/>
      <c r="AJ22" s="16"/>
      <c r="AK22" s="17"/>
      <c r="AL22" s="34"/>
      <c r="AM22" s="16"/>
      <c r="AN22" s="17"/>
      <c r="AO22" s="34"/>
      <c r="AP22" s="16"/>
      <c r="AQ22" s="17"/>
      <c r="AR22" s="34"/>
      <c r="AS22" s="16"/>
      <c r="AT22" s="17"/>
      <c r="AU22" s="34"/>
      <c r="AV22" s="16"/>
      <c r="AW22" s="17"/>
      <c r="AX22" s="34"/>
      <c r="AY22" s="16"/>
      <c r="AZ22" s="17"/>
      <c r="BA22" s="34"/>
      <c r="BB22" s="16"/>
      <c r="BC22" s="17"/>
      <c r="BD22" s="34"/>
      <c r="BE22" s="16"/>
      <c r="BF22" s="17"/>
      <c r="BG22" s="34"/>
      <c r="BH22" s="16"/>
      <c r="BI22" s="17"/>
      <c r="BJ22" s="34"/>
      <c r="BK22" s="16"/>
      <c r="BL22" s="17"/>
      <c r="BM22" s="34"/>
      <c r="BN22" s="16"/>
      <c r="BO22" s="17"/>
      <c r="BP22" s="34"/>
      <c r="BQ22" s="16"/>
      <c r="BR22" s="17"/>
      <c r="BS22" s="34"/>
      <c r="BT22" s="16"/>
      <c r="BU22" s="17"/>
      <c r="BV22" s="34"/>
      <c r="BW22" s="16"/>
      <c r="BX22" s="17"/>
      <c r="BY22" s="34"/>
      <c r="BZ22" s="16"/>
      <c r="CA22" s="17"/>
      <c r="CB22" s="34"/>
      <c r="CC22" s="16"/>
      <c r="CD22" s="17"/>
      <c r="CE22" s="34"/>
      <c r="CF22" s="16"/>
      <c r="CG22" s="17"/>
      <c r="CH22" s="34"/>
      <c r="CI22" s="16"/>
      <c r="CJ22" s="17"/>
      <c r="CK22" s="34"/>
      <c r="CL22" s="16"/>
      <c r="CM22" s="17"/>
      <c r="CN22" s="34"/>
      <c r="CO22" s="16"/>
      <c r="CP22" s="17"/>
      <c r="CQ22" s="34"/>
      <c r="CR22" s="16"/>
      <c r="CS22" s="17"/>
      <c r="CT22" s="34"/>
      <c r="CU22" s="16"/>
      <c r="CV22" s="17"/>
      <c r="CW22" s="34"/>
      <c r="CX22" s="16"/>
      <c r="CY22" s="17"/>
      <c r="CZ22" s="34"/>
      <c r="DA22" s="16"/>
      <c r="DB22" s="17"/>
      <c r="DC22" s="34"/>
      <c r="DD22" s="16"/>
      <c r="DE22" s="17"/>
      <c r="DF22" s="34"/>
      <c r="DG22" s="16"/>
      <c r="DH22" s="17"/>
      <c r="DI22" s="34"/>
      <c r="DJ22" s="16"/>
      <c r="DK22" s="17"/>
      <c r="DL22" s="34"/>
      <c r="DM22" s="16"/>
      <c r="DN22" s="17"/>
      <c r="DO22" s="34"/>
      <c r="DP22" s="16"/>
      <c r="DQ22" s="17"/>
      <c r="DR22" s="34"/>
      <c r="DS22" s="16"/>
      <c r="DT22" s="17"/>
      <c r="DU22" s="34"/>
      <c r="DV22" s="16"/>
      <c r="DW22" s="17"/>
      <c r="DX22" s="34"/>
      <c r="DY22" s="16"/>
      <c r="DZ22" s="17"/>
      <c r="EA22" s="34"/>
      <c r="EB22" s="16"/>
      <c r="EC22" s="17"/>
      <c r="ED22" s="34"/>
      <c r="EE22" s="16"/>
      <c r="EF22" s="17"/>
      <c r="EG22" s="34"/>
      <c r="EH22" s="16"/>
      <c r="EI22" s="17"/>
      <c r="EJ22" s="34"/>
      <c r="EK22" s="16"/>
      <c r="EL22" s="17"/>
      <c r="EM22" s="34"/>
      <c r="EN22" s="16"/>
      <c r="EO22" s="17"/>
      <c r="EP22" s="34"/>
      <c r="EQ22" s="16"/>
      <c r="ER22" s="17"/>
      <c r="ES22" s="34"/>
      <c r="ET22" s="16"/>
      <c r="EU22" s="17"/>
      <c r="EV22" s="34"/>
      <c r="EW22" s="16"/>
      <c r="EX22" s="17"/>
      <c r="EY22" s="34"/>
      <c r="EZ22" s="16"/>
      <c r="FA22" s="17"/>
      <c r="FB22" s="34"/>
      <c r="FC22" s="16"/>
      <c r="FD22" s="17"/>
      <c r="FE22" s="34"/>
      <c r="FF22" s="16"/>
      <c r="FG22" s="17"/>
      <c r="FH22" s="34"/>
      <c r="FI22" s="16"/>
      <c r="FJ22" s="17"/>
      <c r="FK22" s="34"/>
      <c r="FL22" s="16"/>
      <c r="FM22" s="17"/>
      <c r="FN22" s="34"/>
      <c r="FO22" s="16"/>
      <c r="FP22" s="17"/>
      <c r="FQ22" s="34"/>
      <c r="FR22" s="16"/>
      <c r="FS22" s="17"/>
      <c r="FT22" s="34"/>
    </row>
    <row r="23" spans="1:176" ht="13.5" customHeight="1">
      <c r="A23" s="32" t="s">
        <v>1366</v>
      </c>
      <c r="B23" s="14" t="str">
        <f>VLOOKUP(A23,info_parties!A$2:Z$200,5,FALSE)</f>
        <v>Japan New Party (Nihon Shintō, JNP)</v>
      </c>
      <c r="D23" s="2">
        <v>4</v>
      </c>
      <c r="E23" s="33"/>
      <c r="F23" s="16"/>
      <c r="H23" s="34"/>
      <c r="L23" s="16"/>
      <c r="M23" s="17"/>
      <c r="N23" s="34"/>
      <c r="O23" s="16"/>
      <c r="P23" s="17"/>
      <c r="Q23" s="34"/>
      <c r="R23" s="16"/>
      <c r="S23" s="14"/>
      <c r="T23" s="34"/>
      <c r="U23" s="16"/>
      <c r="V23" s="17"/>
      <c r="W23" s="34"/>
      <c r="X23" s="16"/>
      <c r="Y23" s="17"/>
      <c r="Z23" s="34"/>
      <c r="AA23" s="16"/>
      <c r="AB23" s="17"/>
      <c r="AC23" s="34"/>
      <c r="AD23" s="16"/>
      <c r="AE23" s="17"/>
      <c r="AF23" s="34"/>
      <c r="AG23" s="16"/>
      <c r="AH23" s="17"/>
      <c r="AI23" s="34"/>
      <c r="AJ23" s="16"/>
      <c r="AK23" s="17"/>
      <c r="AL23" s="34"/>
      <c r="AM23" s="16"/>
      <c r="AN23" s="17"/>
      <c r="AO23" s="34"/>
      <c r="AP23" s="16"/>
      <c r="AQ23" s="17"/>
      <c r="AR23" s="34"/>
      <c r="AS23" s="16"/>
      <c r="AT23" s="17"/>
      <c r="AU23" s="34"/>
      <c r="AV23" s="16"/>
      <c r="AW23" s="17"/>
      <c r="AX23" s="34"/>
      <c r="AY23" s="16"/>
      <c r="AZ23" s="17"/>
      <c r="BA23" s="34"/>
      <c r="BB23" s="16"/>
      <c r="BC23" s="17"/>
      <c r="BD23" s="34"/>
      <c r="BE23" s="16"/>
      <c r="BF23" s="17"/>
      <c r="BG23" s="34"/>
      <c r="BH23" s="16"/>
      <c r="BI23" s="17"/>
      <c r="BJ23" s="34"/>
      <c r="BK23" s="16"/>
      <c r="BL23" s="17"/>
      <c r="BM23" s="34"/>
      <c r="BN23" s="16"/>
      <c r="BO23" s="17"/>
      <c r="BP23" s="34"/>
      <c r="BQ23" s="16"/>
      <c r="BR23" s="17"/>
      <c r="BS23" s="34"/>
      <c r="BT23" s="16"/>
      <c r="BU23" s="17"/>
      <c r="BV23" s="34"/>
      <c r="BW23" s="16"/>
      <c r="BX23" s="17"/>
      <c r="BY23" s="34"/>
      <c r="BZ23" s="16"/>
      <c r="CA23" s="17"/>
      <c r="CB23" s="34"/>
      <c r="CC23" s="16"/>
      <c r="CD23" s="17"/>
      <c r="CE23" s="34"/>
      <c r="CF23" s="16"/>
      <c r="CG23" s="17"/>
      <c r="CH23" s="34"/>
      <c r="CI23" s="16"/>
      <c r="CJ23" s="17"/>
      <c r="CK23" s="34"/>
      <c r="CL23" s="16"/>
      <c r="CM23" s="17"/>
      <c r="CN23" s="34"/>
      <c r="CO23" s="16"/>
      <c r="CP23" s="17"/>
      <c r="CQ23" s="34"/>
      <c r="CR23" s="16"/>
      <c r="CS23" s="17"/>
      <c r="CT23" s="34"/>
      <c r="CU23" s="16"/>
      <c r="CV23" s="17"/>
      <c r="CW23" s="34"/>
      <c r="CX23" s="16"/>
      <c r="CY23" s="17"/>
      <c r="CZ23" s="34"/>
      <c r="DA23" s="16"/>
      <c r="DB23" s="17"/>
      <c r="DC23" s="34"/>
      <c r="DD23" s="16"/>
      <c r="DE23" s="17"/>
      <c r="DF23" s="34"/>
      <c r="DG23" s="16"/>
      <c r="DH23" s="17"/>
      <c r="DI23" s="34"/>
      <c r="DJ23" s="16"/>
      <c r="DK23" s="17"/>
      <c r="DL23" s="34"/>
      <c r="DM23" s="16"/>
      <c r="DN23" s="17"/>
      <c r="DO23" s="34"/>
      <c r="DP23" s="16"/>
      <c r="DQ23" s="17"/>
      <c r="DR23" s="34"/>
      <c r="DS23" s="16"/>
      <c r="DT23" s="17"/>
      <c r="DU23" s="34"/>
      <c r="DV23" s="16"/>
      <c r="DW23" s="17"/>
      <c r="DX23" s="34"/>
      <c r="DY23" s="16"/>
      <c r="DZ23" s="17"/>
      <c r="EA23" s="34"/>
      <c r="EB23" s="16"/>
      <c r="EC23" s="17"/>
      <c r="ED23" s="34"/>
      <c r="EE23" s="16"/>
      <c r="EF23" s="17"/>
      <c r="EG23" s="34"/>
      <c r="EH23" s="16"/>
      <c r="EI23" s="17"/>
      <c r="EJ23" s="34"/>
      <c r="EK23" s="16"/>
      <c r="EL23" s="17"/>
      <c r="EM23" s="34"/>
      <c r="EN23" s="16"/>
      <c r="EO23" s="17"/>
      <c r="EP23" s="34"/>
      <c r="EQ23" s="16"/>
      <c r="ER23" s="17"/>
      <c r="ES23" s="34"/>
      <c r="ET23" s="16"/>
      <c r="EU23" s="17"/>
      <c r="EV23" s="34"/>
      <c r="EW23" s="16"/>
      <c r="EX23" s="17"/>
      <c r="EY23" s="34"/>
      <c r="EZ23" s="16"/>
      <c r="FA23" s="17"/>
      <c r="FB23" s="34"/>
      <c r="FC23" s="16"/>
      <c r="FD23" s="17"/>
      <c r="FE23" s="34"/>
      <c r="FF23" s="16"/>
      <c r="FG23" s="17"/>
      <c r="FH23" s="34"/>
      <c r="FI23" s="16"/>
      <c r="FJ23" s="17"/>
      <c r="FK23" s="34"/>
      <c r="FL23" s="16"/>
      <c r="FM23" s="17"/>
      <c r="FN23" s="34"/>
      <c r="FO23" s="16"/>
      <c r="FP23" s="17"/>
      <c r="FQ23" s="34"/>
      <c r="FR23" s="16"/>
      <c r="FS23" s="17"/>
      <c r="FT23" s="34"/>
    </row>
    <row r="24" spans="1:176" ht="13.5" customHeight="1">
      <c r="A24" s="32" t="s">
        <v>1364</v>
      </c>
      <c r="B24" s="14" t="str">
        <f>VLOOKUP(A24,info_parties!A$2:Z$200,5,FALSE)</f>
        <v>Social Democratic Party of Japan (Shakai Minshutō, SDP)</v>
      </c>
      <c r="E24" s="33"/>
      <c r="F24" s="16"/>
      <c r="H24" s="34"/>
      <c r="J24" s="2">
        <v>39</v>
      </c>
      <c r="L24" s="16"/>
      <c r="M24" s="17"/>
      <c r="N24" s="34"/>
      <c r="O24" s="16"/>
      <c r="P24" s="17"/>
      <c r="Q24" s="34"/>
      <c r="R24" s="16"/>
      <c r="S24" s="14"/>
      <c r="T24" s="34"/>
      <c r="U24" s="16"/>
      <c r="V24" s="17"/>
      <c r="W24" s="34"/>
      <c r="X24" s="16"/>
      <c r="Y24" s="17"/>
      <c r="Z24" s="34"/>
      <c r="AA24" s="16"/>
      <c r="AB24" s="17"/>
      <c r="AC24" s="34"/>
      <c r="AD24" s="16"/>
      <c r="AE24" s="17"/>
      <c r="AF24" s="34"/>
      <c r="AG24" s="16"/>
      <c r="AH24" s="17"/>
      <c r="AI24" s="34"/>
      <c r="AJ24" s="16"/>
      <c r="AK24" s="17"/>
      <c r="AL24" s="34"/>
      <c r="AM24" s="16"/>
      <c r="AN24" s="17"/>
      <c r="AO24" s="34"/>
      <c r="AP24" s="16"/>
      <c r="AQ24" s="17"/>
      <c r="AR24" s="34"/>
      <c r="AS24" s="16"/>
      <c r="AT24" s="17"/>
      <c r="AU24" s="34"/>
      <c r="AV24" s="16"/>
      <c r="AW24" s="17"/>
      <c r="AX24" s="34"/>
      <c r="AY24" s="16"/>
      <c r="AZ24" s="17"/>
      <c r="BA24" s="34"/>
      <c r="BB24" s="16"/>
      <c r="BC24" s="17"/>
      <c r="BD24" s="34"/>
      <c r="BE24" s="16"/>
      <c r="BF24" s="17"/>
      <c r="BG24" s="34"/>
      <c r="BH24" s="16"/>
      <c r="BI24" s="17"/>
      <c r="BJ24" s="34"/>
      <c r="BK24" s="16"/>
      <c r="BL24" s="17"/>
      <c r="BM24" s="34"/>
      <c r="BN24" s="16"/>
      <c r="BO24" s="17"/>
      <c r="BP24" s="34"/>
      <c r="BQ24" s="16"/>
      <c r="BR24" s="17"/>
      <c r="BS24" s="34"/>
      <c r="BT24" s="16"/>
      <c r="BU24" s="17"/>
      <c r="BV24" s="34"/>
      <c r="BW24" s="16"/>
      <c r="BX24" s="17"/>
      <c r="BY24" s="34"/>
      <c r="BZ24" s="16"/>
      <c r="CA24" s="17"/>
      <c r="CB24" s="34"/>
      <c r="CC24" s="16"/>
      <c r="CD24" s="17"/>
      <c r="CE24" s="34"/>
      <c r="CF24" s="16"/>
      <c r="CG24" s="17"/>
      <c r="CH24" s="34"/>
      <c r="CI24" s="16"/>
      <c r="CJ24" s="17"/>
      <c r="CK24" s="34"/>
      <c r="CL24" s="16"/>
      <c r="CM24" s="17"/>
      <c r="CN24" s="34"/>
      <c r="CO24" s="16"/>
      <c r="CP24" s="17"/>
      <c r="CQ24" s="34"/>
      <c r="CR24" s="16"/>
      <c r="CS24" s="17"/>
      <c r="CT24" s="34"/>
      <c r="CU24" s="16"/>
      <c r="CV24" s="17"/>
      <c r="CW24" s="34"/>
      <c r="CX24" s="16"/>
      <c r="CY24" s="17"/>
      <c r="CZ24" s="34"/>
      <c r="DA24" s="16"/>
      <c r="DB24" s="17"/>
      <c r="DC24" s="34"/>
      <c r="DD24" s="16" t="s">
        <v>377</v>
      </c>
      <c r="DE24" s="17">
        <v>5</v>
      </c>
      <c r="DF24" s="34"/>
      <c r="DG24" s="16" t="s">
        <v>377</v>
      </c>
      <c r="DH24" s="17">
        <v>4</v>
      </c>
      <c r="DI24" s="34"/>
      <c r="DJ24" s="16" t="s">
        <v>377</v>
      </c>
      <c r="DK24" s="17">
        <v>4</v>
      </c>
      <c r="DL24" s="34"/>
      <c r="DM24" s="16" t="s">
        <v>377</v>
      </c>
      <c r="DN24" s="17">
        <v>4</v>
      </c>
      <c r="DO24" s="34"/>
      <c r="DP24" s="16" t="s">
        <v>377</v>
      </c>
      <c r="DQ24" s="17">
        <v>4</v>
      </c>
      <c r="DR24" s="34"/>
      <c r="DS24" s="16" t="s">
        <v>377</v>
      </c>
      <c r="DT24" s="17">
        <v>4</v>
      </c>
      <c r="DU24" s="34"/>
      <c r="DV24" s="16" t="s">
        <v>377</v>
      </c>
      <c r="DW24" s="17">
        <v>4</v>
      </c>
      <c r="DX24" s="34"/>
      <c r="DY24" s="16" t="s">
        <v>377</v>
      </c>
      <c r="DZ24" s="17">
        <v>4</v>
      </c>
      <c r="EA24" s="34"/>
      <c r="EB24" s="16" t="s">
        <v>377</v>
      </c>
      <c r="EC24" s="17">
        <v>4</v>
      </c>
      <c r="ED24" s="34"/>
      <c r="EE24" s="16"/>
      <c r="EF24" s="17"/>
      <c r="EG24" s="34"/>
      <c r="EH24" s="16"/>
      <c r="EI24" s="17"/>
      <c r="EJ24" s="34"/>
      <c r="EK24" s="16"/>
      <c r="EL24" s="17"/>
      <c r="EM24" s="34"/>
      <c r="EN24" s="16"/>
      <c r="EO24" s="17"/>
      <c r="EP24" s="34"/>
      <c r="EQ24" s="16"/>
      <c r="ER24" s="17"/>
      <c r="ES24" s="34"/>
      <c r="ET24" s="16"/>
      <c r="EU24" s="17"/>
      <c r="EV24" s="34"/>
      <c r="EW24" s="16"/>
      <c r="EX24" s="17"/>
      <c r="EY24" s="34"/>
      <c r="EZ24" s="16"/>
      <c r="FA24" s="17"/>
      <c r="FB24" s="34"/>
      <c r="FC24" s="16"/>
      <c r="FD24" s="17"/>
      <c r="FE24" s="34"/>
      <c r="FF24" s="16"/>
      <c r="FG24" s="17"/>
      <c r="FH24" s="34"/>
      <c r="FI24" s="16"/>
      <c r="FJ24" s="17"/>
      <c r="FK24" s="34"/>
      <c r="FL24" s="16"/>
      <c r="FM24" s="17"/>
      <c r="FN24" s="34"/>
      <c r="FO24" s="16"/>
      <c r="FP24" s="17"/>
      <c r="FQ24" s="34"/>
      <c r="FR24" s="16"/>
      <c r="FS24" s="17"/>
      <c r="FT24" s="34"/>
    </row>
    <row r="25" spans="1:176" ht="13.5" customHeight="1">
      <c r="A25" s="32" t="s">
        <v>1415</v>
      </c>
      <c r="B25" s="14" t="str">
        <f>VLOOKUP(A25,info_parties!A$2:Z$200,5,FALSE)</f>
        <v>Social Democratic Party and Socialist Democratic Federation (combination, SDP and SDF)</v>
      </c>
      <c r="E25" s="33"/>
      <c r="F25" s="16"/>
      <c r="G25" s="17">
        <v>73</v>
      </c>
      <c r="H25" s="34"/>
      <c r="L25" s="16"/>
      <c r="M25" s="17">
        <v>36</v>
      </c>
      <c r="N25" s="34"/>
      <c r="O25" s="16"/>
      <c r="P25" s="17">
        <v>36</v>
      </c>
      <c r="Q25" s="34"/>
      <c r="R25" s="16"/>
      <c r="S25" s="14">
        <v>23</v>
      </c>
      <c r="T25" s="34"/>
      <c r="U25" s="16"/>
      <c r="V25" s="17">
        <v>21</v>
      </c>
      <c r="W25" s="34"/>
      <c r="X25" s="16"/>
      <c r="Y25" s="17">
        <v>21</v>
      </c>
      <c r="Z25" s="34"/>
      <c r="AA25" s="16"/>
      <c r="AB25" s="17">
        <v>14</v>
      </c>
      <c r="AC25" s="34"/>
      <c r="AD25" s="16"/>
      <c r="AE25" s="17">
        <v>14</v>
      </c>
      <c r="AF25" s="34"/>
      <c r="AG25" s="16"/>
      <c r="AH25" s="17">
        <v>13</v>
      </c>
      <c r="AI25" s="34"/>
      <c r="AJ25" s="16"/>
      <c r="AK25" s="17"/>
      <c r="AL25" s="34"/>
      <c r="AM25" s="16"/>
      <c r="AN25" s="17">
        <v>13</v>
      </c>
      <c r="AO25" s="34"/>
      <c r="AP25" s="16"/>
      <c r="AQ25" s="17"/>
      <c r="AR25" s="34"/>
      <c r="AS25" s="16"/>
      <c r="AT25" s="17"/>
      <c r="AU25" s="34"/>
      <c r="AV25" s="16"/>
      <c r="AW25" s="17"/>
      <c r="AX25" s="34"/>
      <c r="AY25" s="16"/>
      <c r="AZ25" s="17"/>
      <c r="BA25" s="34"/>
      <c r="BB25" s="16"/>
      <c r="BC25" s="17"/>
      <c r="BD25" s="34"/>
      <c r="BE25" s="16"/>
      <c r="BF25" s="17"/>
      <c r="BG25" s="34"/>
      <c r="BH25" s="16"/>
      <c r="BI25" s="17"/>
      <c r="BJ25" s="34"/>
      <c r="BK25" s="16"/>
      <c r="BL25" s="17"/>
      <c r="BM25" s="34"/>
      <c r="BN25" s="16"/>
      <c r="BO25" s="17">
        <v>6</v>
      </c>
      <c r="BP25" s="34"/>
      <c r="BQ25" s="16"/>
      <c r="BR25" s="17">
        <v>6</v>
      </c>
      <c r="BS25" s="34"/>
      <c r="BT25" s="16"/>
      <c r="BU25" s="17">
        <v>6</v>
      </c>
      <c r="BV25" s="34"/>
      <c r="BW25" s="16"/>
      <c r="BX25" s="17">
        <v>6</v>
      </c>
      <c r="BY25" s="34"/>
      <c r="BZ25" s="16"/>
      <c r="CA25" s="17"/>
      <c r="CB25" s="34"/>
      <c r="CC25" s="16"/>
      <c r="CD25" s="17"/>
      <c r="CE25" s="34"/>
      <c r="CF25" s="16"/>
      <c r="CG25" s="17"/>
      <c r="CH25" s="34"/>
      <c r="CI25" s="16"/>
      <c r="CJ25" s="17"/>
      <c r="CK25" s="34"/>
      <c r="CL25" s="16"/>
      <c r="CM25" s="17"/>
      <c r="CN25" s="34"/>
      <c r="CO25" s="16"/>
      <c r="CP25" s="17"/>
      <c r="CQ25" s="34"/>
      <c r="CR25" s="16"/>
      <c r="CS25" s="17"/>
      <c r="CT25" s="34"/>
      <c r="CU25" s="16"/>
      <c r="CV25" s="17"/>
      <c r="CW25" s="34"/>
      <c r="CX25" s="16"/>
      <c r="CY25" s="17"/>
      <c r="CZ25" s="34"/>
      <c r="DA25" s="16"/>
      <c r="DB25" s="17"/>
      <c r="DC25" s="34"/>
      <c r="DD25" s="16"/>
      <c r="DE25" s="17"/>
      <c r="DF25" s="34"/>
      <c r="DG25" s="16"/>
      <c r="DH25" s="17"/>
      <c r="DI25" s="34"/>
      <c r="DJ25" s="16"/>
      <c r="DK25" s="17"/>
      <c r="DL25" s="34"/>
      <c r="DM25" s="16"/>
      <c r="DN25" s="17"/>
      <c r="DO25" s="34"/>
      <c r="DP25" s="16"/>
      <c r="DQ25" s="17"/>
      <c r="DR25" s="34"/>
      <c r="DS25" s="16"/>
      <c r="DT25" s="17"/>
      <c r="DU25" s="34"/>
      <c r="DV25" s="16"/>
      <c r="DW25" s="17"/>
      <c r="DX25" s="34"/>
      <c r="DY25" s="16"/>
      <c r="DZ25" s="17"/>
      <c r="EA25" s="34"/>
      <c r="EB25" s="16"/>
      <c r="EC25" s="17"/>
      <c r="ED25" s="34"/>
      <c r="EE25" s="16"/>
      <c r="EF25" s="17"/>
      <c r="EG25" s="34"/>
      <c r="EH25" s="16"/>
      <c r="EI25" s="17"/>
      <c r="EJ25" s="34"/>
      <c r="EK25" s="16"/>
      <c r="EL25" s="17"/>
      <c r="EM25" s="34"/>
      <c r="EN25" s="16"/>
      <c r="EO25" s="17"/>
      <c r="EP25" s="34"/>
      <c r="EQ25" s="16"/>
      <c r="ER25" s="17"/>
      <c r="ES25" s="34"/>
      <c r="ET25" s="16"/>
      <c r="EU25" s="17"/>
      <c r="EV25" s="34"/>
      <c r="EW25" s="16"/>
      <c r="EX25" s="17"/>
      <c r="EY25" s="34"/>
      <c r="EZ25" s="16"/>
      <c r="FA25" s="17"/>
      <c r="FB25" s="34"/>
      <c r="FC25" s="16"/>
      <c r="FD25" s="17"/>
      <c r="FE25" s="34"/>
      <c r="FF25" s="16"/>
      <c r="FG25" s="17"/>
      <c r="FH25" s="34"/>
      <c r="FI25" s="16"/>
      <c r="FJ25" s="17"/>
      <c r="FK25" s="34"/>
      <c r="FL25" s="16"/>
      <c r="FM25" s="17"/>
      <c r="FN25" s="34"/>
      <c r="FO25" s="16"/>
      <c r="FP25" s="17"/>
      <c r="FQ25" s="34"/>
      <c r="FR25" s="16"/>
      <c r="FS25" s="17"/>
      <c r="FT25" s="34"/>
    </row>
    <row r="26" spans="1:176" ht="13.5" customHeight="1">
      <c r="A26" s="32" t="s">
        <v>1441</v>
      </c>
      <c r="B26" s="14" t="str">
        <f>VLOOKUP(A26,info_parties!A$2:Z$200,5,FALSE)</f>
        <v>Social Democratic Party and Association for the Constitution (combination, SDP and AC)</v>
      </c>
      <c r="E26" s="33"/>
      <c r="F26" s="16"/>
      <c r="H26" s="34"/>
      <c r="L26" s="16"/>
      <c r="M26" s="17"/>
      <c r="N26" s="34"/>
      <c r="O26" s="16"/>
      <c r="P26" s="17"/>
      <c r="Q26" s="34"/>
      <c r="R26" s="16"/>
      <c r="S26" s="14"/>
      <c r="T26" s="34"/>
      <c r="U26" s="16"/>
      <c r="V26" s="17"/>
      <c r="W26" s="34"/>
      <c r="X26" s="16"/>
      <c r="Y26" s="17"/>
      <c r="Z26" s="34"/>
      <c r="AA26" s="16"/>
      <c r="AB26" s="17"/>
      <c r="AC26" s="34"/>
      <c r="AD26" s="16"/>
      <c r="AE26" s="17"/>
      <c r="AF26" s="34"/>
      <c r="AG26" s="16"/>
      <c r="AH26" s="17"/>
      <c r="AI26" s="34"/>
      <c r="AJ26" s="16"/>
      <c r="AK26" s="17">
        <v>13</v>
      </c>
      <c r="AL26" s="34"/>
      <c r="AM26" s="16"/>
      <c r="AN26" s="17"/>
      <c r="AO26" s="34"/>
      <c r="AP26" s="16"/>
      <c r="AQ26" s="17">
        <v>13</v>
      </c>
      <c r="AR26" s="34"/>
      <c r="AS26" s="16"/>
      <c r="AT26" s="17">
        <v>7</v>
      </c>
      <c r="AU26" s="34"/>
      <c r="AV26" s="16"/>
      <c r="AW26" s="17">
        <v>7</v>
      </c>
      <c r="AX26" s="34"/>
      <c r="AY26" s="16"/>
      <c r="AZ26" s="17">
        <v>5</v>
      </c>
      <c r="BA26" s="34"/>
      <c r="BB26" s="16"/>
      <c r="BC26" s="17">
        <v>5</v>
      </c>
      <c r="BD26" s="34"/>
      <c r="BE26" s="16"/>
      <c r="BF26" s="17">
        <v>6</v>
      </c>
      <c r="BG26" s="34"/>
      <c r="BH26" s="16"/>
      <c r="BI26" s="17">
        <v>6</v>
      </c>
      <c r="BJ26" s="34"/>
      <c r="BK26" s="16"/>
      <c r="BL26" s="17">
        <v>6</v>
      </c>
      <c r="BM26" s="34"/>
      <c r="BN26" s="16"/>
      <c r="BO26" s="17"/>
      <c r="BP26" s="34"/>
      <c r="BQ26" s="16"/>
      <c r="BR26" s="17"/>
      <c r="BS26" s="34"/>
      <c r="BT26" s="16"/>
      <c r="BU26" s="17"/>
      <c r="BV26" s="34"/>
      <c r="BW26" s="16"/>
      <c r="BX26" s="17"/>
      <c r="BY26" s="34"/>
      <c r="BZ26" s="16"/>
      <c r="CA26" s="17"/>
      <c r="CB26" s="34"/>
      <c r="CC26" s="16"/>
      <c r="CD26" s="17"/>
      <c r="CE26" s="34"/>
      <c r="CF26" s="16"/>
      <c r="CG26" s="17"/>
      <c r="CH26" s="34"/>
      <c r="CI26" s="16"/>
      <c r="CJ26" s="17"/>
      <c r="CK26" s="34"/>
      <c r="CL26" s="16"/>
      <c r="CM26" s="17"/>
      <c r="CN26" s="34"/>
      <c r="CO26" s="16"/>
      <c r="CP26" s="17">
        <v>5</v>
      </c>
      <c r="CQ26" s="34"/>
      <c r="CR26" s="16"/>
      <c r="CS26" s="17">
        <v>5</v>
      </c>
      <c r="CT26" s="34"/>
      <c r="CU26" s="16"/>
      <c r="CV26" s="17">
        <v>5</v>
      </c>
      <c r="CW26" s="34"/>
      <c r="CX26" s="16"/>
      <c r="CY26" s="17">
        <v>5</v>
      </c>
      <c r="CZ26" s="34"/>
      <c r="DA26" s="16"/>
      <c r="DB26" s="17">
        <v>5</v>
      </c>
      <c r="DC26" s="34"/>
      <c r="DD26" s="16"/>
      <c r="DE26" s="17"/>
      <c r="DF26" s="34"/>
      <c r="DG26" s="16"/>
      <c r="DH26" s="17"/>
      <c r="DI26" s="34"/>
      <c r="DJ26" s="16"/>
      <c r="DK26" s="17"/>
      <c r="DL26" s="34"/>
      <c r="DM26" s="16"/>
      <c r="DN26" s="17"/>
      <c r="DO26" s="34"/>
      <c r="DP26" s="16"/>
      <c r="DQ26" s="17"/>
      <c r="DR26" s="34"/>
      <c r="DS26" s="16"/>
      <c r="DT26" s="17"/>
      <c r="DU26" s="34"/>
      <c r="DV26" s="16"/>
      <c r="DW26" s="17"/>
      <c r="DX26" s="34"/>
      <c r="DY26" s="16"/>
      <c r="DZ26" s="17"/>
      <c r="EA26" s="34"/>
      <c r="EB26" s="16"/>
      <c r="EC26" s="17"/>
      <c r="ED26" s="34"/>
      <c r="EE26" s="16"/>
      <c r="EF26" s="17"/>
      <c r="EG26" s="34"/>
      <c r="EH26" s="16"/>
      <c r="EI26" s="17"/>
      <c r="EJ26" s="34"/>
      <c r="EK26" s="16"/>
      <c r="EL26" s="17"/>
      <c r="EM26" s="34"/>
      <c r="EN26" s="16"/>
      <c r="EO26" s="17"/>
      <c r="EP26" s="34"/>
      <c r="EQ26" s="16"/>
      <c r="ER26" s="17"/>
      <c r="ES26" s="34"/>
      <c r="ET26" s="16"/>
      <c r="EU26" s="17"/>
      <c r="EV26" s="34"/>
      <c r="EW26" s="16"/>
      <c r="EX26" s="17"/>
      <c r="EY26" s="34"/>
      <c r="EZ26" s="16"/>
      <c r="FA26" s="17"/>
      <c r="FB26" s="34"/>
      <c r="FC26" s="16"/>
      <c r="FD26" s="17"/>
      <c r="FE26" s="34"/>
      <c r="FF26" s="16"/>
      <c r="FG26" s="17"/>
      <c r="FH26" s="34"/>
      <c r="FI26" s="16"/>
      <c r="FJ26" s="17"/>
      <c r="FK26" s="34"/>
      <c r="FL26" s="16"/>
      <c r="FM26" s="17"/>
      <c r="FN26" s="34"/>
      <c r="FO26" s="16"/>
      <c r="FP26" s="17"/>
      <c r="FQ26" s="34"/>
      <c r="FR26" s="16"/>
      <c r="FS26" s="17"/>
      <c r="FT26" s="34"/>
    </row>
    <row r="27" spans="1:176" ht="13.5" customHeight="1">
      <c r="A27" s="32" t="s">
        <v>1438</v>
      </c>
      <c r="B27" s="14" t="str">
        <f>VLOOKUP(A27,info_parties!A$2:Z$200,5,FALSE)</f>
        <v>Social Democratic Party and Citizens' Association and Association for the Constitution (combination, SDP and CA and AC)</v>
      </c>
      <c r="E27" s="33"/>
      <c r="F27" s="16"/>
      <c r="H27" s="34"/>
      <c r="L27" s="16"/>
      <c r="M27" s="17"/>
      <c r="N27" s="34"/>
      <c r="O27" s="16"/>
      <c r="P27" s="17"/>
      <c r="Q27" s="34"/>
      <c r="R27" s="16"/>
      <c r="S27" s="14"/>
      <c r="T27" s="34"/>
      <c r="U27" s="16"/>
      <c r="V27" s="17"/>
      <c r="W27" s="34"/>
      <c r="X27" s="16"/>
      <c r="Y27" s="17"/>
      <c r="Z27" s="34"/>
      <c r="AA27" s="16"/>
      <c r="AB27" s="17"/>
      <c r="AC27" s="34"/>
      <c r="AD27" s="16"/>
      <c r="AE27" s="17"/>
      <c r="AF27" s="34"/>
      <c r="AG27" s="16"/>
      <c r="AH27" s="17"/>
      <c r="AI27" s="34"/>
      <c r="AJ27" s="16"/>
      <c r="AK27" s="17"/>
      <c r="AL27" s="34"/>
      <c r="AM27" s="16"/>
      <c r="AN27" s="17"/>
      <c r="AO27" s="34"/>
      <c r="AP27" s="16"/>
      <c r="AQ27" s="17"/>
      <c r="AR27" s="34"/>
      <c r="AS27" s="16"/>
      <c r="AT27" s="17"/>
      <c r="AU27" s="34"/>
      <c r="AV27" s="16"/>
      <c r="AW27" s="17"/>
      <c r="AX27" s="34"/>
      <c r="AY27" s="16"/>
      <c r="AZ27" s="17"/>
      <c r="BA27" s="34"/>
      <c r="BB27" s="16"/>
      <c r="BC27" s="17"/>
      <c r="BD27" s="34"/>
      <c r="BE27" s="16"/>
      <c r="BF27" s="17"/>
      <c r="BG27" s="34"/>
      <c r="BH27" s="16"/>
      <c r="BI27" s="17"/>
      <c r="BJ27" s="34"/>
      <c r="BK27" s="16"/>
      <c r="BL27" s="17"/>
      <c r="BM27" s="34"/>
      <c r="BN27" s="16"/>
      <c r="BO27" s="17"/>
      <c r="BP27" s="34"/>
      <c r="BQ27" s="16"/>
      <c r="BR27" s="17"/>
      <c r="BS27" s="34"/>
      <c r="BT27" s="16"/>
      <c r="BU27" s="17"/>
      <c r="BV27" s="34"/>
      <c r="BW27" s="16"/>
      <c r="BX27" s="17"/>
      <c r="BY27" s="34"/>
      <c r="BZ27" s="16"/>
      <c r="CA27" s="17">
        <v>6</v>
      </c>
      <c r="CB27" s="34"/>
      <c r="CC27" s="16"/>
      <c r="CD27" s="17">
        <v>6</v>
      </c>
      <c r="CE27" s="34"/>
      <c r="CF27" s="16"/>
      <c r="CG27" s="17">
        <v>6</v>
      </c>
      <c r="CH27" s="34"/>
      <c r="CI27" s="16"/>
      <c r="CJ27" s="17">
        <v>5</v>
      </c>
      <c r="CK27" s="34"/>
      <c r="CL27" s="16"/>
      <c r="CM27" s="17">
        <v>5</v>
      </c>
      <c r="CN27" s="34"/>
      <c r="CO27" s="16"/>
      <c r="CP27" s="17"/>
      <c r="CQ27" s="34"/>
      <c r="CR27" s="16"/>
      <c r="CS27" s="17"/>
      <c r="CT27" s="34"/>
      <c r="CU27" s="16"/>
      <c r="CV27" s="17"/>
      <c r="CW27" s="34"/>
      <c r="CX27" s="16"/>
      <c r="CY27" s="17"/>
      <c r="CZ27" s="34"/>
      <c r="DA27" s="16"/>
      <c r="DB27" s="17"/>
      <c r="DC27" s="34"/>
      <c r="DD27" s="16"/>
      <c r="DE27" s="17"/>
      <c r="DF27" s="34"/>
      <c r="DG27" s="16"/>
      <c r="DH27" s="17"/>
      <c r="DI27" s="34"/>
      <c r="DJ27" s="16"/>
      <c r="DK27" s="17"/>
      <c r="DL27" s="34"/>
      <c r="DM27" s="16"/>
      <c r="DN27" s="17"/>
      <c r="DO27" s="34"/>
      <c r="DP27" s="16"/>
      <c r="DQ27" s="17"/>
      <c r="DR27" s="34"/>
      <c r="DS27" s="16"/>
      <c r="DT27" s="17"/>
      <c r="DU27" s="34"/>
      <c r="DV27" s="16"/>
      <c r="DW27" s="17"/>
      <c r="DX27" s="34"/>
      <c r="DY27" s="16"/>
      <c r="DZ27" s="17"/>
      <c r="EA27" s="34"/>
      <c r="EB27" s="16"/>
      <c r="EC27" s="17"/>
      <c r="ED27" s="34"/>
      <c r="EE27" s="16"/>
      <c r="EF27" s="17"/>
      <c r="EG27" s="34"/>
      <c r="EH27" s="16"/>
      <c r="EI27" s="17"/>
      <c r="EJ27" s="34"/>
      <c r="EK27" s="16"/>
      <c r="EL27" s="17"/>
      <c r="EM27" s="34"/>
      <c r="EN27" s="16"/>
      <c r="EO27" s="17"/>
      <c r="EP27" s="34"/>
      <c r="EQ27" s="16"/>
      <c r="ER27" s="17"/>
      <c r="ES27" s="34"/>
      <c r="ET27" s="16"/>
      <c r="EU27" s="17"/>
      <c r="EV27" s="34"/>
      <c r="EW27" s="16"/>
      <c r="EX27" s="17"/>
      <c r="EY27" s="34"/>
      <c r="EZ27" s="16"/>
      <c r="FA27" s="17"/>
      <c r="FB27" s="34"/>
      <c r="FC27" s="16"/>
      <c r="FD27" s="17"/>
      <c r="FE27" s="34"/>
      <c r="FF27" s="16"/>
      <c r="FG27" s="17"/>
      <c r="FH27" s="34"/>
      <c r="FI27" s="16"/>
      <c r="FJ27" s="17"/>
      <c r="FK27" s="34"/>
      <c r="FL27" s="16"/>
      <c r="FM27" s="17"/>
      <c r="FN27" s="34"/>
      <c r="FO27" s="16"/>
      <c r="FP27" s="17"/>
      <c r="FQ27" s="34"/>
      <c r="FR27" s="16"/>
      <c r="FS27" s="17"/>
      <c r="FT27" s="34"/>
    </row>
    <row r="28" spans="1:176" ht="13.5" customHeight="1">
      <c r="A28" s="32" t="s">
        <v>1337</v>
      </c>
      <c r="B28" s="14" t="str">
        <f>VLOOKUP(A28,info_parties!A$2:Z$200,5,FALSE)</f>
        <v>Japan Renewal Party (Shinseitō, JRP)</v>
      </c>
      <c r="E28" s="33"/>
      <c r="F28" s="16"/>
      <c r="G28" s="14">
        <v>8</v>
      </c>
      <c r="H28" s="34"/>
      <c r="J28" s="36"/>
      <c r="L28" s="16"/>
      <c r="M28" s="14"/>
      <c r="N28" s="34"/>
      <c r="O28" s="16"/>
      <c r="P28" s="14"/>
      <c r="Q28" s="34"/>
      <c r="R28" s="16"/>
      <c r="S28" s="14"/>
      <c r="T28" s="34"/>
      <c r="U28" s="16"/>
      <c r="V28" s="14"/>
      <c r="W28" s="34"/>
      <c r="X28" s="16"/>
      <c r="Y28" s="14"/>
      <c r="Z28" s="34"/>
      <c r="AA28" s="16"/>
      <c r="AB28" s="14"/>
      <c r="AC28" s="34"/>
      <c r="AD28" s="16"/>
      <c r="AE28" s="14"/>
      <c r="AF28" s="34"/>
      <c r="AG28" s="16"/>
      <c r="AH28" s="14"/>
      <c r="AI28" s="34"/>
      <c r="AJ28" s="16"/>
      <c r="AK28" s="14"/>
      <c r="AL28" s="34"/>
      <c r="AM28" s="16"/>
      <c r="AN28" s="14"/>
      <c r="AO28" s="34"/>
      <c r="AP28" s="16"/>
      <c r="AQ28" s="14"/>
      <c r="AR28" s="34"/>
      <c r="AS28" s="16"/>
      <c r="AT28" s="14"/>
      <c r="AU28" s="34"/>
      <c r="AV28" s="16"/>
      <c r="AW28" s="14"/>
      <c r="AX28" s="34"/>
      <c r="AY28" s="16"/>
      <c r="AZ28" s="14"/>
      <c r="BA28" s="34"/>
      <c r="BB28" s="16"/>
      <c r="BC28" s="14"/>
      <c r="BD28" s="34"/>
      <c r="BE28" s="16"/>
      <c r="BF28" s="14"/>
      <c r="BG28" s="34"/>
      <c r="BH28" s="16"/>
      <c r="BI28" s="14"/>
      <c r="BJ28" s="34"/>
      <c r="BK28" s="16"/>
      <c r="BL28" s="14"/>
      <c r="BM28" s="34"/>
      <c r="BN28" s="16"/>
      <c r="BO28" s="14"/>
      <c r="BP28" s="34"/>
      <c r="BQ28" s="16"/>
      <c r="BR28" s="14"/>
      <c r="BS28" s="34"/>
      <c r="BT28" s="16"/>
      <c r="BU28" s="14"/>
      <c r="BV28" s="34"/>
      <c r="BW28" s="16"/>
      <c r="BX28" s="14"/>
      <c r="BY28" s="34"/>
      <c r="BZ28" s="16"/>
      <c r="CA28" s="14"/>
      <c r="CB28" s="34"/>
      <c r="CC28" s="16"/>
      <c r="CD28" s="14"/>
      <c r="CE28" s="34"/>
      <c r="CF28" s="16"/>
      <c r="CG28" s="14"/>
      <c r="CH28" s="34"/>
      <c r="CI28" s="16"/>
      <c r="CJ28" s="14"/>
      <c r="CK28" s="34"/>
      <c r="CL28" s="16"/>
      <c r="CM28" s="14"/>
      <c r="CN28" s="34"/>
      <c r="CO28" s="16"/>
      <c r="CP28" s="14"/>
      <c r="CQ28" s="34"/>
      <c r="CR28" s="16"/>
      <c r="CS28" s="14"/>
      <c r="CT28" s="34"/>
      <c r="CU28" s="16"/>
      <c r="CV28" s="14"/>
      <c r="CW28" s="34"/>
      <c r="CX28" s="16"/>
      <c r="CY28" s="14"/>
      <c r="CZ28" s="34"/>
      <c r="DA28" s="16"/>
      <c r="DB28" s="14"/>
      <c r="DC28" s="34"/>
      <c r="DD28" s="16"/>
      <c r="DE28" s="14"/>
      <c r="DF28" s="34"/>
      <c r="DG28" s="16"/>
      <c r="DH28" s="14"/>
      <c r="DI28" s="34"/>
      <c r="DJ28" s="16"/>
      <c r="DK28" s="14"/>
      <c r="DL28" s="34"/>
      <c r="DM28" s="16"/>
      <c r="DN28" s="14"/>
      <c r="DO28" s="34"/>
      <c r="DP28" s="16"/>
      <c r="DQ28" s="14"/>
      <c r="DR28" s="34"/>
      <c r="DS28" s="16"/>
      <c r="DT28" s="14"/>
      <c r="DU28" s="34"/>
      <c r="DV28" s="16"/>
      <c r="DW28" s="14"/>
      <c r="DX28" s="34"/>
      <c r="DY28" s="16"/>
      <c r="DZ28" s="14"/>
      <c r="EA28" s="34"/>
      <c r="EB28" s="16"/>
      <c r="EC28" s="14"/>
      <c r="ED28" s="34"/>
      <c r="EE28" s="16"/>
      <c r="EF28" s="14"/>
      <c r="EG28" s="34"/>
      <c r="EH28" s="16"/>
      <c r="EI28" s="14"/>
      <c r="EJ28" s="34"/>
      <c r="EK28" s="16"/>
      <c r="EL28" s="14"/>
      <c r="EM28" s="34"/>
      <c r="EN28" s="16"/>
      <c r="EO28" s="14"/>
      <c r="EP28" s="34"/>
      <c r="EQ28" s="16"/>
      <c r="ER28" s="14"/>
      <c r="ES28" s="34"/>
      <c r="ET28" s="16"/>
      <c r="EU28" s="14"/>
      <c r="EV28" s="34"/>
      <c r="EW28" s="16"/>
      <c r="EX28" s="14"/>
      <c r="EY28" s="34"/>
      <c r="EZ28" s="16"/>
      <c r="FA28" s="14"/>
      <c r="FB28" s="34"/>
      <c r="FC28" s="16"/>
      <c r="FD28" s="14"/>
      <c r="FE28" s="34"/>
      <c r="FF28" s="16"/>
      <c r="FG28" s="14"/>
      <c r="FH28" s="34"/>
      <c r="FI28" s="16"/>
      <c r="FJ28" s="14"/>
      <c r="FK28" s="34"/>
      <c r="FL28" s="16"/>
      <c r="FM28" s="14"/>
      <c r="FN28" s="34"/>
      <c r="FO28" s="16"/>
      <c r="FP28" s="14"/>
      <c r="FQ28" s="34"/>
      <c r="FR28" s="16"/>
      <c r="FS28" s="14"/>
      <c r="FT28" s="34"/>
    </row>
    <row r="29" spans="1:176" ht="13.5" customHeight="1">
      <c r="A29" s="32" t="s">
        <v>1353</v>
      </c>
      <c r="B29" s="14" t="str">
        <f>VLOOKUP(A29,info_parties!A$2:Z$200,5,FALSE)</f>
        <v>New Party Sakigake (Shintō Sakigake, NPS)</v>
      </c>
      <c r="E29" s="33"/>
      <c r="F29" s="16"/>
      <c r="H29" s="34"/>
      <c r="J29" s="2">
        <v>3</v>
      </c>
      <c r="L29" s="16"/>
      <c r="M29" s="17">
        <v>3</v>
      </c>
      <c r="N29" s="34"/>
      <c r="O29" s="16"/>
      <c r="P29" s="17">
        <v>4</v>
      </c>
      <c r="Q29" s="34"/>
      <c r="R29" s="16"/>
      <c r="S29" s="14">
        <v>3</v>
      </c>
      <c r="T29" s="34"/>
      <c r="U29" s="16"/>
      <c r="V29" s="17">
        <v>3</v>
      </c>
      <c r="W29" s="34"/>
      <c r="X29" s="16"/>
      <c r="Y29" s="17">
        <v>3</v>
      </c>
      <c r="Z29" s="34"/>
      <c r="AA29" s="16"/>
      <c r="AB29" s="17">
        <v>3</v>
      </c>
      <c r="AC29" s="34"/>
      <c r="AD29" s="16"/>
      <c r="AE29" s="17"/>
      <c r="AF29" s="34"/>
      <c r="AG29" s="16"/>
      <c r="AH29" s="17"/>
      <c r="AI29" s="34"/>
      <c r="AJ29" s="16"/>
      <c r="AK29" s="17"/>
      <c r="AL29" s="34"/>
      <c r="AM29" s="16"/>
      <c r="AN29" s="17"/>
      <c r="AO29" s="34"/>
      <c r="AP29" s="16"/>
      <c r="AQ29" s="17"/>
      <c r="AR29" s="34"/>
      <c r="AS29" s="16"/>
      <c r="AT29" s="17"/>
      <c r="AU29" s="34"/>
      <c r="AV29" s="16"/>
      <c r="AW29" s="17"/>
      <c r="AX29" s="34"/>
      <c r="AY29" s="16"/>
      <c r="AZ29" s="17"/>
      <c r="BA29" s="34"/>
      <c r="BB29" s="16"/>
      <c r="BC29" s="17"/>
      <c r="BD29" s="34"/>
      <c r="BE29" s="16"/>
      <c r="BF29" s="17"/>
      <c r="BG29" s="34"/>
      <c r="BH29" s="16"/>
      <c r="BI29" s="17"/>
      <c r="BJ29" s="34"/>
      <c r="BK29" s="16"/>
      <c r="BL29" s="17"/>
      <c r="BM29" s="34"/>
      <c r="BN29" s="16"/>
      <c r="BO29" s="17"/>
      <c r="BP29" s="34"/>
      <c r="BQ29" s="16"/>
      <c r="BR29" s="17"/>
      <c r="BS29" s="34"/>
      <c r="BT29" s="16"/>
      <c r="BU29" s="17"/>
      <c r="BV29" s="34"/>
      <c r="BW29" s="16"/>
      <c r="BX29" s="17"/>
      <c r="BY29" s="34"/>
      <c r="BZ29" s="16"/>
      <c r="CA29" s="17"/>
      <c r="CB29" s="34"/>
      <c r="CC29" s="16"/>
      <c r="CD29" s="17"/>
      <c r="CE29" s="34"/>
      <c r="CF29" s="16"/>
      <c r="CG29" s="17"/>
      <c r="CH29" s="34"/>
      <c r="CI29" s="16"/>
      <c r="CJ29" s="17"/>
      <c r="CK29" s="34"/>
      <c r="CL29" s="16"/>
      <c r="CM29" s="17"/>
      <c r="CN29" s="34"/>
      <c r="CO29" s="16"/>
      <c r="CP29" s="17"/>
      <c r="CQ29" s="34"/>
      <c r="CR29" s="16"/>
      <c r="CS29" s="17"/>
      <c r="CT29" s="34"/>
      <c r="CU29" s="16"/>
      <c r="CV29" s="17"/>
      <c r="CW29" s="34"/>
      <c r="CX29" s="16"/>
      <c r="CY29" s="17"/>
      <c r="CZ29" s="34"/>
      <c r="DA29" s="16"/>
      <c r="DB29" s="17"/>
      <c r="DC29" s="34"/>
      <c r="DD29" s="16"/>
      <c r="DE29" s="17"/>
      <c r="DF29" s="34"/>
      <c r="DG29" s="16"/>
      <c r="DH29" s="17"/>
      <c r="DI29" s="34"/>
      <c r="DJ29" s="16"/>
      <c r="DK29" s="17"/>
      <c r="DL29" s="34"/>
      <c r="DM29" s="16"/>
      <c r="DN29" s="17"/>
      <c r="DO29" s="34"/>
      <c r="DP29" s="16"/>
      <c r="DQ29" s="17"/>
      <c r="DR29" s="34"/>
      <c r="DS29" s="16"/>
      <c r="DT29" s="17"/>
      <c r="DU29" s="34"/>
      <c r="DV29" s="16"/>
      <c r="DW29" s="17"/>
      <c r="DX29" s="34"/>
      <c r="DY29" s="16"/>
      <c r="DZ29" s="17"/>
      <c r="EA29" s="34"/>
      <c r="EB29" s="16"/>
      <c r="EC29" s="17"/>
      <c r="ED29" s="34"/>
      <c r="EE29" s="16"/>
      <c r="EF29" s="17"/>
      <c r="EG29" s="34"/>
      <c r="EH29" s="16"/>
      <c r="EI29" s="17"/>
      <c r="EJ29" s="34"/>
      <c r="EK29" s="16"/>
      <c r="EL29" s="17"/>
      <c r="EM29" s="34"/>
      <c r="EN29" s="16"/>
      <c r="EO29" s="17"/>
      <c r="EP29" s="34"/>
      <c r="EQ29" s="16"/>
      <c r="ER29" s="17"/>
      <c r="ES29" s="34"/>
      <c r="ET29" s="16"/>
      <c r="EU29" s="17"/>
      <c r="EV29" s="34"/>
      <c r="EW29" s="16"/>
      <c r="EX29" s="17"/>
      <c r="EY29" s="34"/>
      <c r="EZ29" s="16"/>
      <c r="FA29" s="17"/>
      <c r="FB29" s="34"/>
      <c r="FC29" s="16"/>
      <c r="FD29" s="17"/>
      <c r="FE29" s="34"/>
      <c r="FF29" s="16"/>
      <c r="FG29" s="17"/>
      <c r="FH29" s="34"/>
      <c r="FI29" s="16"/>
      <c r="FJ29" s="17"/>
      <c r="FK29" s="34"/>
      <c r="FL29" s="16"/>
      <c r="FM29" s="17"/>
      <c r="FN29" s="34"/>
      <c r="FO29" s="16"/>
      <c r="FP29" s="17"/>
      <c r="FQ29" s="34"/>
      <c r="FR29" s="16"/>
      <c r="FS29" s="17"/>
      <c r="FT29" s="34"/>
    </row>
    <row r="30" spans="1:176" ht="13.5" customHeight="1">
      <c r="A30" s="32" t="s">
        <v>1432</v>
      </c>
      <c r="B30" s="14" t="str">
        <f>VLOOKUP(A30,info_parties!A$2:Z$200,5,FALSE)</f>
        <v>New Party Sakigake and Japan New Party (combination, NPS and JNP)</v>
      </c>
      <c r="E30" s="33"/>
      <c r="F30" s="16"/>
      <c r="G30" s="17">
        <v>4</v>
      </c>
      <c r="H30" s="34"/>
      <c r="L30" s="16"/>
      <c r="M30" s="17"/>
      <c r="N30" s="34"/>
      <c r="O30" s="16"/>
      <c r="P30" s="17"/>
      <c r="Q30" s="34"/>
      <c r="R30" s="16"/>
      <c r="S30" s="14"/>
      <c r="T30" s="34"/>
      <c r="U30" s="16"/>
      <c r="V30" s="17"/>
      <c r="W30" s="34"/>
      <c r="X30" s="16"/>
      <c r="Y30" s="17"/>
      <c r="Z30" s="34"/>
      <c r="AA30" s="16"/>
      <c r="AB30" s="17"/>
      <c r="AC30" s="34"/>
      <c r="AD30" s="16"/>
      <c r="AE30" s="17"/>
      <c r="AF30" s="34"/>
      <c r="AG30" s="16"/>
      <c r="AH30" s="17"/>
      <c r="AI30" s="34"/>
      <c r="AJ30" s="16"/>
      <c r="AK30" s="17"/>
      <c r="AL30" s="34"/>
      <c r="AM30" s="16"/>
      <c r="AN30" s="17"/>
      <c r="AO30" s="34"/>
      <c r="AP30" s="16"/>
      <c r="AQ30" s="17"/>
      <c r="AR30" s="34"/>
      <c r="AS30" s="16"/>
      <c r="AT30" s="17"/>
      <c r="AU30" s="34"/>
      <c r="AV30" s="16"/>
      <c r="AW30" s="17"/>
      <c r="AX30" s="34"/>
      <c r="AY30" s="16"/>
      <c r="AZ30" s="17"/>
      <c r="BA30" s="34"/>
      <c r="BB30" s="16"/>
      <c r="BC30" s="17"/>
      <c r="BD30" s="34"/>
      <c r="BE30" s="16"/>
      <c r="BF30" s="17"/>
      <c r="BG30" s="34"/>
      <c r="BH30" s="16"/>
      <c r="BI30" s="17"/>
      <c r="BJ30" s="34"/>
      <c r="BK30" s="16"/>
      <c r="BL30" s="17"/>
      <c r="BM30" s="34"/>
      <c r="BN30" s="16"/>
      <c r="BO30" s="17"/>
      <c r="BP30" s="34"/>
      <c r="BQ30" s="16"/>
      <c r="BR30" s="17"/>
      <c r="BS30" s="34"/>
      <c r="BT30" s="16"/>
      <c r="BU30" s="17"/>
      <c r="BV30" s="34"/>
      <c r="BW30" s="16"/>
      <c r="BX30" s="17"/>
      <c r="BY30" s="34"/>
      <c r="BZ30" s="16"/>
      <c r="CA30" s="17"/>
      <c r="CB30" s="34"/>
      <c r="CC30" s="16"/>
      <c r="CD30" s="17"/>
      <c r="CE30" s="34"/>
      <c r="CF30" s="16"/>
      <c r="CG30" s="17"/>
      <c r="CH30" s="34"/>
      <c r="CI30" s="16"/>
      <c r="CJ30" s="17"/>
      <c r="CK30" s="34"/>
      <c r="CL30" s="16"/>
      <c r="CM30" s="17"/>
      <c r="CN30" s="34"/>
      <c r="CO30" s="16"/>
      <c r="CP30" s="17"/>
      <c r="CQ30" s="34"/>
      <c r="CR30" s="16"/>
      <c r="CS30" s="17"/>
      <c r="CT30" s="34"/>
      <c r="CU30" s="16"/>
      <c r="CV30" s="17"/>
      <c r="CW30" s="34"/>
      <c r="CX30" s="16"/>
      <c r="CY30" s="17"/>
      <c r="CZ30" s="34"/>
      <c r="DA30" s="16"/>
      <c r="DB30" s="17"/>
      <c r="DC30" s="34"/>
      <c r="DD30" s="16"/>
      <c r="DE30" s="17"/>
      <c r="DF30" s="34"/>
      <c r="DG30" s="16"/>
      <c r="DH30" s="17"/>
      <c r="DI30" s="34"/>
      <c r="DJ30" s="16"/>
      <c r="DK30" s="17"/>
      <c r="DL30" s="34"/>
      <c r="DM30" s="16"/>
      <c r="DN30" s="17"/>
      <c r="DO30" s="34"/>
      <c r="DP30" s="16"/>
      <c r="DQ30" s="17"/>
      <c r="DR30" s="34"/>
      <c r="DS30" s="16"/>
      <c r="DT30" s="17"/>
      <c r="DU30" s="34"/>
      <c r="DV30" s="16"/>
      <c r="DW30" s="17"/>
      <c r="DX30" s="34"/>
      <c r="DY30" s="16"/>
      <c r="DZ30" s="17"/>
      <c r="EA30" s="34"/>
      <c r="EB30" s="16"/>
      <c r="EC30" s="17"/>
      <c r="ED30" s="34"/>
      <c r="EE30" s="16"/>
      <c r="EF30" s="17"/>
      <c r="EG30" s="34"/>
      <c r="EH30" s="16"/>
      <c r="EI30" s="17"/>
      <c r="EJ30" s="34"/>
      <c r="EK30" s="16"/>
      <c r="EL30" s="17"/>
      <c r="EM30" s="34"/>
      <c r="EN30" s="16"/>
      <c r="EO30" s="17"/>
      <c r="EP30" s="34"/>
      <c r="EQ30" s="16"/>
      <c r="ER30" s="17"/>
      <c r="ES30" s="34"/>
      <c r="ET30" s="16"/>
      <c r="EU30" s="17"/>
      <c r="EV30" s="34"/>
      <c r="EW30" s="16"/>
      <c r="EX30" s="17"/>
      <c r="EY30" s="34"/>
      <c r="EZ30" s="16"/>
      <c r="FA30" s="17"/>
      <c r="FB30" s="34"/>
      <c r="FC30" s="16"/>
      <c r="FD30" s="17"/>
      <c r="FE30" s="34"/>
      <c r="FF30" s="16"/>
      <c r="FG30" s="17"/>
      <c r="FH30" s="34"/>
      <c r="FI30" s="16"/>
      <c r="FJ30" s="17"/>
      <c r="FK30" s="34"/>
      <c r="FL30" s="16"/>
      <c r="FM30" s="17"/>
      <c r="FN30" s="34"/>
      <c r="FO30" s="16"/>
      <c r="FP30" s="17"/>
      <c r="FQ30" s="34"/>
      <c r="FR30" s="16"/>
      <c r="FS30" s="17"/>
      <c r="FT30" s="34"/>
    </row>
    <row r="31" spans="1:176" ht="13.5" customHeight="1">
      <c r="A31" s="32" t="s">
        <v>1412</v>
      </c>
      <c r="B31" s="14" t="str">
        <f>VLOOKUP(A31,info_parties!A$2:Z$200,5,FALSE)</f>
        <v>Democratic Socialist Party and Socialist Democratic Federation (combination, DSP and SDF)</v>
      </c>
      <c r="E31" s="33"/>
      <c r="F31" s="16"/>
      <c r="G31" s="17">
        <v>11</v>
      </c>
      <c r="H31" s="34"/>
      <c r="L31" s="16"/>
      <c r="M31" s="17"/>
      <c r="N31" s="34"/>
      <c r="O31" s="16"/>
      <c r="P31" s="17"/>
      <c r="Q31" s="34"/>
      <c r="R31" s="16"/>
      <c r="S31" s="14"/>
      <c r="T31" s="34"/>
      <c r="U31" s="16"/>
      <c r="V31" s="17"/>
      <c r="W31" s="34"/>
      <c r="X31" s="16"/>
      <c r="Y31" s="17"/>
      <c r="Z31" s="34"/>
      <c r="AA31" s="16"/>
      <c r="AB31" s="17"/>
      <c r="AC31" s="34"/>
      <c r="AD31" s="16"/>
      <c r="AE31" s="17"/>
      <c r="AF31" s="34"/>
      <c r="AG31" s="16"/>
      <c r="AH31" s="17"/>
      <c r="AI31" s="34"/>
      <c r="AJ31" s="16"/>
      <c r="AK31" s="17"/>
      <c r="AL31" s="34"/>
      <c r="AM31" s="16"/>
      <c r="AN31" s="17"/>
      <c r="AO31" s="34"/>
      <c r="AP31" s="16"/>
      <c r="AQ31" s="17"/>
      <c r="AR31" s="34"/>
      <c r="AS31" s="16"/>
      <c r="AT31" s="17"/>
      <c r="AU31" s="34"/>
      <c r="AV31" s="16"/>
      <c r="AW31" s="17"/>
      <c r="AX31" s="34"/>
      <c r="AY31" s="16"/>
      <c r="AZ31" s="17"/>
      <c r="BA31" s="34"/>
      <c r="BB31" s="16"/>
      <c r="BC31" s="17"/>
      <c r="BD31" s="34"/>
      <c r="BE31" s="16"/>
      <c r="BF31" s="17"/>
      <c r="BG31" s="34"/>
      <c r="BH31" s="16"/>
      <c r="BI31" s="17"/>
      <c r="BJ31" s="34"/>
      <c r="BK31" s="16"/>
      <c r="BL31" s="17"/>
      <c r="BM31" s="34"/>
      <c r="BN31" s="16"/>
      <c r="BO31" s="17"/>
      <c r="BP31" s="34"/>
      <c r="BQ31" s="16"/>
      <c r="BR31" s="17"/>
      <c r="BS31" s="34"/>
      <c r="BT31" s="16"/>
      <c r="BU31" s="17"/>
      <c r="BV31" s="34"/>
      <c r="BW31" s="16"/>
      <c r="BX31" s="17"/>
      <c r="BY31" s="34"/>
      <c r="BZ31" s="16"/>
      <c r="CA31" s="17"/>
      <c r="CB31" s="34"/>
      <c r="CC31" s="16"/>
      <c r="CD31" s="17"/>
      <c r="CE31" s="34"/>
      <c r="CF31" s="16"/>
      <c r="CG31" s="17"/>
      <c r="CH31" s="34"/>
      <c r="CI31" s="16"/>
      <c r="CJ31" s="17"/>
      <c r="CK31" s="34"/>
      <c r="CL31" s="16"/>
      <c r="CM31" s="17"/>
      <c r="CN31" s="34"/>
      <c r="CO31" s="16"/>
      <c r="CP31" s="17"/>
      <c r="CQ31" s="34"/>
      <c r="CR31" s="16"/>
      <c r="CS31" s="17"/>
      <c r="CT31" s="34"/>
      <c r="CU31" s="16"/>
      <c r="CV31" s="17"/>
      <c r="CW31" s="34"/>
      <c r="CX31" s="16"/>
      <c r="CY31" s="17"/>
      <c r="CZ31" s="34"/>
      <c r="DA31" s="16"/>
      <c r="DB31" s="17"/>
      <c r="DC31" s="34"/>
      <c r="DD31" s="16"/>
      <c r="DE31" s="17"/>
      <c r="DF31" s="34"/>
      <c r="DG31" s="16"/>
      <c r="DH31" s="17"/>
      <c r="DI31" s="34"/>
      <c r="DJ31" s="16"/>
      <c r="DK31" s="17"/>
      <c r="DL31" s="34"/>
      <c r="DM31" s="16"/>
      <c r="DN31" s="17"/>
      <c r="DO31" s="34"/>
      <c r="DP31" s="16"/>
      <c r="DQ31" s="17"/>
      <c r="DR31" s="34"/>
      <c r="DS31" s="16"/>
      <c r="DT31" s="17"/>
      <c r="DU31" s="34"/>
      <c r="DV31" s="16"/>
      <c r="DW31" s="17"/>
      <c r="DX31" s="34"/>
      <c r="DY31" s="16"/>
      <c r="DZ31" s="17"/>
      <c r="EA31" s="34"/>
      <c r="EB31" s="16"/>
      <c r="EC31" s="17"/>
      <c r="ED31" s="34"/>
      <c r="EE31" s="16"/>
      <c r="EF31" s="17"/>
      <c r="EG31" s="34"/>
      <c r="EH31" s="16"/>
      <c r="EI31" s="17"/>
      <c r="EJ31" s="34"/>
      <c r="EK31" s="16"/>
      <c r="EL31" s="17"/>
      <c r="EM31" s="34"/>
      <c r="EN31" s="16"/>
      <c r="EO31" s="17"/>
      <c r="EP31" s="34"/>
      <c r="EQ31" s="16"/>
      <c r="ER31" s="17"/>
      <c r="ES31" s="34"/>
      <c r="ET31" s="16"/>
      <c r="EU31" s="17"/>
      <c r="EV31" s="34"/>
      <c r="EW31" s="16"/>
      <c r="EX31" s="17"/>
      <c r="EY31" s="34"/>
      <c r="EZ31" s="16"/>
      <c r="FA31" s="17"/>
      <c r="FB31" s="34"/>
      <c r="FC31" s="16"/>
      <c r="FD31" s="17"/>
      <c r="FE31" s="34"/>
      <c r="FF31" s="16"/>
      <c r="FG31" s="17"/>
      <c r="FH31" s="34"/>
      <c r="FI31" s="16"/>
      <c r="FJ31" s="17"/>
      <c r="FK31" s="34"/>
      <c r="FL31" s="16"/>
      <c r="FM31" s="17"/>
      <c r="FN31" s="34"/>
      <c r="FO31" s="16"/>
      <c r="FP31" s="17"/>
      <c r="FQ31" s="34"/>
      <c r="FR31" s="16"/>
      <c r="FS31" s="17"/>
      <c r="FT31" s="34"/>
    </row>
    <row r="32" spans="1:176" ht="13.5" customHeight="1">
      <c r="A32" s="32" t="s">
        <v>1368</v>
      </c>
      <c r="B32" s="14" t="str">
        <f>VLOOKUP(A32,info_parties!A$2:Z$200,5,FALSE)</f>
        <v>Democratic Reform Party (Minshu-Kaikaku-Rengo, DRP)</v>
      </c>
      <c r="E32" s="33"/>
      <c r="F32" s="16"/>
      <c r="G32" s="17">
        <v>11</v>
      </c>
      <c r="H32" s="34"/>
      <c r="L32" s="16"/>
      <c r="M32" s="17"/>
      <c r="N32" s="34"/>
      <c r="O32" s="16"/>
      <c r="P32" s="17"/>
      <c r="Q32" s="34"/>
      <c r="R32" s="16"/>
      <c r="S32" s="14"/>
      <c r="T32" s="34"/>
      <c r="U32" s="16"/>
      <c r="V32" s="17"/>
      <c r="W32" s="34"/>
      <c r="X32" s="16"/>
      <c r="Y32" s="37">
        <v>3</v>
      </c>
      <c r="Z32" s="34"/>
      <c r="AA32" s="16"/>
      <c r="AB32" s="17"/>
      <c r="AC32" s="34"/>
      <c r="AD32" s="16"/>
      <c r="AE32" s="17"/>
      <c r="AF32" s="34"/>
      <c r="AG32" s="16"/>
      <c r="AH32" s="17"/>
      <c r="AI32" s="34"/>
      <c r="AJ32" s="16"/>
      <c r="AK32" s="17"/>
      <c r="AL32" s="34"/>
      <c r="AM32" s="16"/>
      <c r="AN32" s="17"/>
      <c r="AO32" s="34"/>
      <c r="AP32" s="16"/>
      <c r="AQ32" s="17"/>
      <c r="AR32" s="34"/>
      <c r="AS32" s="16"/>
      <c r="AT32" s="17"/>
      <c r="AU32" s="34"/>
      <c r="AV32" s="16"/>
      <c r="AW32" s="17"/>
      <c r="AX32" s="34"/>
      <c r="AY32" s="16"/>
      <c r="AZ32" s="17"/>
      <c r="BA32" s="34"/>
      <c r="BB32" s="16"/>
      <c r="BC32" s="17"/>
      <c r="BD32" s="34"/>
      <c r="BE32" s="16"/>
      <c r="BF32" s="17"/>
      <c r="BG32" s="34"/>
      <c r="BH32" s="16"/>
      <c r="BI32" s="17"/>
      <c r="BJ32" s="34"/>
      <c r="BK32" s="16"/>
      <c r="BL32" s="17"/>
      <c r="BM32" s="34"/>
      <c r="BN32" s="16"/>
      <c r="BO32" s="17"/>
      <c r="BP32" s="34"/>
      <c r="BQ32" s="16"/>
      <c r="BR32" s="17"/>
      <c r="BS32" s="34"/>
      <c r="BT32" s="16"/>
      <c r="BU32" s="17"/>
      <c r="BV32" s="34"/>
      <c r="BW32" s="16"/>
      <c r="BX32" s="17"/>
      <c r="BY32" s="34"/>
      <c r="BZ32" s="16"/>
      <c r="CA32" s="17"/>
      <c r="CB32" s="34"/>
      <c r="CC32" s="16"/>
      <c r="CD32" s="17"/>
      <c r="CE32" s="34"/>
      <c r="CF32" s="16"/>
      <c r="CG32" s="17"/>
      <c r="CH32" s="34"/>
      <c r="CI32" s="16"/>
      <c r="CJ32" s="17"/>
      <c r="CK32" s="34"/>
      <c r="CL32" s="16"/>
      <c r="CM32" s="17"/>
      <c r="CN32" s="34"/>
      <c r="CO32" s="16"/>
      <c r="CP32" s="17"/>
      <c r="CQ32" s="34"/>
      <c r="CR32" s="16"/>
      <c r="CS32" s="17"/>
      <c r="CT32" s="34"/>
      <c r="CU32" s="16"/>
      <c r="CV32" s="17"/>
      <c r="CW32" s="34"/>
      <c r="CX32" s="16"/>
      <c r="CY32" s="17"/>
      <c r="CZ32" s="34"/>
      <c r="DA32" s="16"/>
      <c r="DB32" s="17"/>
      <c r="DC32" s="34"/>
      <c r="DD32" s="16"/>
      <c r="DE32" s="17"/>
      <c r="DF32" s="34"/>
      <c r="DG32" s="16"/>
      <c r="DH32" s="17"/>
      <c r="DI32" s="34"/>
      <c r="DJ32" s="16"/>
      <c r="DK32" s="17"/>
      <c r="DL32" s="34"/>
      <c r="DM32" s="16"/>
      <c r="DN32" s="17"/>
      <c r="DO32" s="34"/>
      <c r="DP32" s="16"/>
      <c r="DQ32" s="17"/>
      <c r="DR32" s="34"/>
      <c r="DS32" s="16"/>
      <c r="DT32" s="17"/>
      <c r="DU32" s="34"/>
      <c r="DV32" s="16"/>
      <c r="DW32" s="17"/>
      <c r="DX32" s="34"/>
      <c r="DY32" s="16"/>
      <c r="DZ32" s="17"/>
      <c r="EA32" s="34"/>
      <c r="EB32" s="16"/>
      <c r="EC32" s="17"/>
      <c r="ED32" s="34"/>
      <c r="EE32" s="16"/>
      <c r="EF32" s="17"/>
      <c r="EG32" s="34"/>
      <c r="EH32" s="16"/>
      <c r="EI32" s="17"/>
      <c r="EJ32" s="34"/>
      <c r="EK32" s="16"/>
      <c r="EL32" s="17"/>
      <c r="EM32" s="34"/>
      <c r="EN32" s="16"/>
      <c r="EO32" s="17"/>
      <c r="EP32" s="34"/>
      <c r="EQ32" s="16"/>
      <c r="ER32" s="17"/>
      <c r="ES32" s="34"/>
      <c r="ET32" s="16"/>
      <c r="EU32" s="17"/>
      <c r="EV32" s="34"/>
      <c r="EW32" s="16"/>
      <c r="EX32" s="17"/>
      <c r="EY32" s="34"/>
      <c r="EZ32" s="16"/>
      <c r="FA32" s="17"/>
      <c r="FB32" s="34"/>
      <c r="FC32" s="16"/>
      <c r="FD32" s="17"/>
      <c r="FE32" s="34"/>
      <c r="FF32" s="16"/>
      <c r="FG32" s="17"/>
      <c r="FH32" s="34"/>
      <c r="FI32" s="16"/>
      <c r="FJ32" s="17"/>
      <c r="FK32" s="34"/>
      <c r="FL32" s="16"/>
      <c r="FM32" s="17"/>
      <c r="FN32" s="34"/>
      <c r="FO32" s="16"/>
      <c r="FP32" s="17"/>
      <c r="FQ32" s="34"/>
      <c r="FR32" s="16"/>
      <c r="FS32" s="17"/>
      <c r="FT32" s="34"/>
    </row>
    <row r="33" spans="1:176" ht="13.5" customHeight="1">
      <c r="A33" s="32" t="s">
        <v>1396</v>
      </c>
      <c r="B33" s="14" t="str">
        <f>VLOOKUP(A33,info_parties!A$2:Z$200,5,FALSE)</f>
        <v>House of Councillors Club (Niin-kurabu, HCC)</v>
      </c>
      <c r="E33" s="33"/>
      <c r="F33" s="16"/>
      <c r="G33" s="17">
        <v>5</v>
      </c>
      <c r="H33" s="34"/>
      <c r="L33" s="16"/>
      <c r="M33" s="17">
        <v>4</v>
      </c>
      <c r="N33" s="34"/>
      <c r="O33" s="16"/>
      <c r="P33" s="17">
        <v>4</v>
      </c>
      <c r="Q33" s="34"/>
      <c r="R33" s="16"/>
      <c r="S33" s="14">
        <v>4</v>
      </c>
      <c r="T33" s="34"/>
      <c r="U33" s="16"/>
      <c r="V33" s="17">
        <v>4</v>
      </c>
      <c r="W33" s="34"/>
      <c r="X33" s="16"/>
      <c r="Y33" s="17">
        <v>4</v>
      </c>
      <c r="Z33" s="34"/>
      <c r="AA33" s="16"/>
      <c r="AB33" s="17"/>
      <c r="AC33" s="34"/>
      <c r="AD33" s="16"/>
      <c r="AE33" s="17"/>
      <c r="AF33" s="34"/>
      <c r="AG33" s="16"/>
      <c r="AH33" s="17"/>
      <c r="AI33" s="34"/>
      <c r="AJ33" s="16"/>
      <c r="AK33" s="17"/>
      <c r="AL33" s="34"/>
      <c r="AM33" s="16"/>
      <c r="AN33" s="17"/>
      <c r="AO33" s="34"/>
      <c r="AP33" s="16"/>
      <c r="AQ33" s="17"/>
      <c r="AR33" s="34"/>
      <c r="AS33" s="16"/>
      <c r="AT33" s="17"/>
      <c r="AU33" s="34"/>
      <c r="AV33" s="16"/>
      <c r="AW33" s="17"/>
      <c r="AX33" s="34"/>
      <c r="AY33" s="16"/>
      <c r="AZ33" s="17"/>
      <c r="BA33" s="34"/>
      <c r="BB33" s="16"/>
      <c r="BC33" s="17"/>
      <c r="BD33" s="34"/>
      <c r="BE33" s="16"/>
      <c r="BF33" s="17"/>
      <c r="BG33" s="34"/>
      <c r="BH33" s="16"/>
      <c r="BI33" s="17"/>
      <c r="BJ33" s="34"/>
      <c r="BK33" s="16"/>
      <c r="BL33" s="17"/>
      <c r="BM33" s="34"/>
      <c r="BN33" s="16"/>
      <c r="BO33" s="17"/>
      <c r="BP33" s="34"/>
      <c r="BQ33" s="16"/>
      <c r="BR33" s="17"/>
      <c r="BS33" s="34"/>
      <c r="BT33" s="16"/>
      <c r="BU33" s="17"/>
      <c r="BV33" s="34"/>
      <c r="BW33" s="16"/>
      <c r="BX33" s="17"/>
      <c r="BY33" s="34"/>
      <c r="BZ33" s="16"/>
      <c r="CA33" s="17"/>
      <c r="CB33" s="34"/>
      <c r="CC33" s="16"/>
      <c r="CD33" s="17"/>
      <c r="CE33" s="34"/>
      <c r="CF33" s="16"/>
      <c r="CG33" s="17"/>
      <c r="CH33" s="34"/>
      <c r="CI33" s="16"/>
      <c r="CJ33" s="17"/>
      <c r="CK33" s="34"/>
      <c r="CL33" s="16"/>
      <c r="CM33" s="17"/>
      <c r="CN33" s="34"/>
      <c r="CO33" s="16"/>
      <c r="CP33" s="17"/>
      <c r="CQ33" s="34"/>
      <c r="CR33" s="16"/>
      <c r="CS33" s="17"/>
      <c r="CT33" s="34"/>
      <c r="CU33" s="16"/>
      <c r="CV33" s="17"/>
      <c r="CW33" s="34"/>
      <c r="CX33" s="16"/>
      <c r="CY33" s="17"/>
      <c r="CZ33" s="34"/>
      <c r="DA33" s="16"/>
      <c r="DB33" s="17"/>
      <c r="DC33" s="34"/>
      <c r="DD33" s="16"/>
      <c r="DE33" s="17"/>
      <c r="DF33" s="34"/>
      <c r="DG33" s="16"/>
      <c r="DH33" s="17"/>
      <c r="DI33" s="34"/>
      <c r="DJ33" s="16"/>
      <c r="DK33" s="17"/>
      <c r="DL33" s="34"/>
      <c r="DM33" s="16"/>
      <c r="DN33" s="17"/>
      <c r="DO33" s="34"/>
      <c r="DP33" s="16"/>
      <c r="DQ33" s="17"/>
      <c r="DR33" s="34"/>
      <c r="DS33" s="16"/>
      <c r="DT33" s="17"/>
      <c r="DU33" s="34"/>
      <c r="DV33" s="16"/>
      <c r="DW33" s="17"/>
      <c r="DX33" s="34"/>
      <c r="DY33" s="16"/>
      <c r="DZ33" s="17"/>
      <c r="EA33" s="34"/>
      <c r="EB33" s="16"/>
      <c r="EC33" s="17"/>
      <c r="ED33" s="34"/>
      <c r="EE33" s="16"/>
      <c r="EF33" s="17"/>
      <c r="EG33" s="34"/>
      <c r="EH33" s="16"/>
      <c r="EI33" s="17"/>
      <c r="EJ33" s="34"/>
      <c r="EK33" s="16"/>
      <c r="EL33" s="17"/>
      <c r="EM33" s="34"/>
      <c r="EN33" s="16"/>
      <c r="EO33" s="17"/>
      <c r="EP33" s="34"/>
      <c r="EQ33" s="16"/>
      <c r="ER33" s="17"/>
      <c r="ES33" s="34"/>
      <c r="ET33" s="16"/>
      <c r="EU33" s="17"/>
      <c r="EV33" s="34"/>
      <c r="EW33" s="16"/>
      <c r="EX33" s="17"/>
      <c r="EY33" s="34"/>
      <c r="EZ33" s="16"/>
      <c r="FA33" s="17"/>
      <c r="FB33" s="34"/>
      <c r="FC33" s="16"/>
      <c r="FD33" s="17"/>
      <c r="FE33" s="34"/>
      <c r="FF33" s="16"/>
      <c r="FG33" s="17"/>
      <c r="FH33" s="34"/>
      <c r="FI33" s="16"/>
      <c r="FJ33" s="17"/>
      <c r="FK33" s="34"/>
      <c r="FL33" s="16"/>
      <c r="FM33" s="17"/>
      <c r="FN33" s="34"/>
      <c r="FO33" s="16"/>
      <c r="FP33" s="17"/>
      <c r="FQ33" s="34"/>
      <c r="FR33" s="16"/>
      <c r="FS33" s="17"/>
      <c r="FT33" s="34"/>
    </row>
    <row r="34" spans="1:176" ht="13.5" customHeight="1">
      <c r="A34" s="32" t="s">
        <v>1367</v>
      </c>
      <c r="B34" s="14" t="str">
        <f>VLOOKUP(A34,info_parties!A$2:Z$200,5,FALSE)</f>
        <v>New Frontier Party (Shinshintō, NFP)</v>
      </c>
      <c r="E34" s="33"/>
      <c r="F34" s="16"/>
      <c r="H34" s="34"/>
      <c r="J34" s="2">
        <v>68</v>
      </c>
      <c r="L34" s="16"/>
      <c r="M34" s="17">
        <v>68</v>
      </c>
      <c r="N34" s="34"/>
      <c r="O34" s="16"/>
      <c r="P34" s="17">
        <v>69</v>
      </c>
      <c r="Q34" s="34"/>
      <c r="R34" s="16"/>
      <c r="S34" s="14">
        <v>61</v>
      </c>
      <c r="T34" s="34"/>
      <c r="U34" s="16"/>
      <c r="V34" s="17">
        <v>59</v>
      </c>
      <c r="W34" s="34"/>
      <c r="X34" s="16"/>
      <c r="Y34" s="17"/>
      <c r="Z34" s="34"/>
      <c r="AA34" s="16"/>
      <c r="AB34" s="17"/>
      <c r="AC34" s="34"/>
      <c r="AD34" s="16"/>
      <c r="AE34" s="17"/>
      <c r="AF34" s="34"/>
      <c r="AG34" s="16"/>
      <c r="AH34" s="17"/>
      <c r="AI34" s="34"/>
      <c r="AJ34" s="16"/>
      <c r="AK34" s="17"/>
      <c r="AL34" s="34"/>
      <c r="AM34" s="16"/>
      <c r="AN34" s="17"/>
      <c r="AO34" s="34"/>
      <c r="AP34" s="16"/>
      <c r="AQ34" s="17"/>
      <c r="AR34" s="34"/>
      <c r="AS34" s="16"/>
      <c r="AT34" s="17"/>
      <c r="AU34" s="34"/>
      <c r="AV34" s="16"/>
      <c r="AW34" s="17"/>
      <c r="AX34" s="34"/>
      <c r="AY34" s="16"/>
      <c r="AZ34" s="17"/>
      <c r="BA34" s="34"/>
      <c r="BB34" s="16"/>
      <c r="BC34" s="17"/>
      <c r="BD34" s="34"/>
      <c r="BE34" s="16"/>
      <c r="BF34" s="17"/>
      <c r="BG34" s="34"/>
      <c r="BH34" s="16"/>
      <c r="BI34" s="17"/>
      <c r="BJ34" s="34"/>
      <c r="BK34" s="16"/>
      <c r="BL34" s="17"/>
      <c r="BM34" s="34"/>
      <c r="BN34" s="16"/>
      <c r="BO34" s="17"/>
      <c r="BP34" s="34"/>
      <c r="BQ34" s="16"/>
      <c r="BR34" s="17"/>
      <c r="BS34" s="34"/>
      <c r="BT34" s="16"/>
      <c r="BU34" s="17"/>
      <c r="BV34" s="34"/>
      <c r="BW34" s="16"/>
      <c r="BX34" s="17"/>
      <c r="BY34" s="34"/>
      <c r="BZ34" s="16"/>
      <c r="CA34" s="17"/>
      <c r="CB34" s="34"/>
      <c r="CC34" s="16"/>
      <c r="CD34" s="17"/>
      <c r="CE34" s="34"/>
      <c r="CF34" s="16"/>
      <c r="CG34" s="17"/>
      <c r="CH34" s="34"/>
      <c r="CI34" s="16"/>
      <c r="CJ34" s="17"/>
      <c r="CK34" s="34"/>
      <c r="CL34" s="16"/>
      <c r="CM34" s="17"/>
      <c r="CN34" s="34"/>
      <c r="CO34" s="16"/>
      <c r="CP34" s="17"/>
      <c r="CQ34" s="34"/>
      <c r="CR34" s="16"/>
      <c r="CS34" s="17"/>
      <c r="CT34" s="34"/>
      <c r="CU34" s="16"/>
      <c r="CV34" s="17"/>
      <c r="CW34" s="34"/>
      <c r="CX34" s="16"/>
      <c r="CY34" s="17"/>
      <c r="CZ34" s="34"/>
      <c r="DA34" s="16"/>
      <c r="DB34" s="17"/>
      <c r="DC34" s="34"/>
      <c r="DD34" s="16"/>
      <c r="DE34" s="17"/>
      <c r="DF34" s="34"/>
      <c r="DG34" s="16"/>
      <c r="DH34" s="17"/>
      <c r="DI34" s="34"/>
      <c r="DJ34" s="16"/>
      <c r="DK34" s="17"/>
      <c r="DL34" s="34"/>
      <c r="DM34" s="16"/>
      <c r="DN34" s="17"/>
      <c r="DO34" s="34"/>
      <c r="DP34" s="16"/>
      <c r="DQ34" s="17"/>
      <c r="DR34" s="34"/>
      <c r="DS34" s="16"/>
      <c r="DT34" s="17"/>
      <c r="DU34" s="34"/>
      <c r="DV34" s="16"/>
      <c r="DW34" s="17"/>
      <c r="DX34" s="34"/>
      <c r="DY34" s="16"/>
      <c r="DZ34" s="17"/>
      <c r="EA34" s="34"/>
      <c r="EB34" s="16"/>
      <c r="EC34" s="17"/>
      <c r="ED34" s="34"/>
      <c r="EE34" s="16"/>
      <c r="EF34" s="17"/>
      <c r="EG34" s="34"/>
      <c r="EH34" s="16"/>
      <c r="EI34" s="17"/>
      <c r="EJ34" s="34"/>
      <c r="EK34" s="16"/>
      <c r="EL34" s="17"/>
      <c r="EM34" s="34"/>
      <c r="EN34" s="16"/>
      <c r="EO34" s="17"/>
      <c r="EP34" s="34"/>
      <c r="EQ34" s="16"/>
      <c r="ER34" s="17"/>
      <c r="ES34" s="34"/>
      <c r="ET34" s="16"/>
      <c r="EU34" s="17"/>
      <c r="EV34" s="34"/>
      <c r="EW34" s="16"/>
      <c r="EX34" s="17"/>
      <c r="EY34" s="34"/>
      <c r="EZ34" s="16"/>
      <c r="FA34" s="17"/>
      <c r="FB34" s="34"/>
      <c r="FC34" s="16"/>
      <c r="FD34" s="17"/>
      <c r="FE34" s="34"/>
      <c r="FF34" s="16"/>
      <c r="FG34" s="17"/>
      <c r="FH34" s="34"/>
      <c r="FI34" s="16"/>
      <c r="FJ34" s="17"/>
      <c r="FK34" s="34"/>
      <c r="FL34" s="16"/>
      <c r="FM34" s="17"/>
      <c r="FN34" s="34"/>
      <c r="FO34" s="16"/>
      <c r="FP34" s="17"/>
      <c r="FQ34" s="34"/>
      <c r="FR34" s="16"/>
      <c r="FS34" s="17"/>
      <c r="FT34" s="34"/>
    </row>
    <row r="35" spans="1:176" ht="13.5" customHeight="1">
      <c r="A35" s="13" t="s">
        <v>1377</v>
      </c>
      <c r="B35" s="14" t="str">
        <f>VLOOKUP(A35,info_parties!A$2:Z$200,5,FALSE)</f>
        <v>New Socialist Party (Shin Shakaitō, NSP)</v>
      </c>
      <c r="E35" s="33"/>
      <c r="F35" s="16"/>
      <c r="H35" s="34"/>
      <c r="L35" s="16"/>
      <c r="M35" s="17">
        <v>3</v>
      </c>
      <c r="N35" s="34"/>
      <c r="O35" s="16"/>
      <c r="P35" s="17">
        <v>3</v>
      </c>
      <c r="Q35" s="34"/>
      <c r="R35" s="16"/>
      <c r="S35" s="14">
        <v>3</v>
      </c>
      <c r="T35" s="34"/>
      <c r="U35" s="16"/>
      <c r="V35" s="17">
        <v>3</v>
      </c>
      <c r="W35" s="34"/>
      <c r="X35" s="16"/>
      <c r="Y35" s="17">
        <v>3</v>
      </c>
      <c r="Z35" s="34"/>
      <c r="AA35" s="16"/>
      <c r="AB35" s="17"/>
      <c r="AC35" s="34"/>
      <c r="AD35" s="16"/>
      <c r="AE35" s="17"/>
      <c r="AF35" s="34"/>
      <c r="AG35" s="16"/>
      <c r="AH35" s="17"/>
      <c r="AI35" s="34"/>
      <c r="AJ35" s="16"/>
      <c r="AK35" s="17"/>
      <c r="AL35" s="34"/>
      <c r="AM35" s="16"/>
      <c r="AN35" s="17"/>
      <c r="AO35" s="34"/>
      <c r="AP35" s="16"/>
      <c r="AQ35" s="17"/>
      <c r="AR35" s="34"/>
      <c r="AS35" s="16"/>
      <c r="AT35" s="17"/>
      <c r="AU35" s="34"/>
      <c r="AV35" s="16"/>
      <c r="AW35" s="17"/>
      <c r="AX35" s="34"/>
      <c r="AY35" s="16"/>
      <c r="AZ35" s="17"/>
      <c r="BA35" s="34"/>
      <c r="BB35" s="16"/>
      <c r="BC35" s="17"/>
      <c r="BD35" s="34"/>
      <c r="BE35" s="16"/>
      <c r="BF35" s="17"/>
      <c r="BG35" s="34"/>
      <c r="BH35" s="16"/>
      <c r="BI35" s="17"/>
      <c r="BJ35" s="34"/>
      <c r="BK35" s="16"/>
      <c r="BL35" s="17"/>
      <c r="BM35" s="34"/>
      <c r="BN35" s="16"/>
      <c r="BO35" s="17"/>
      <c r="BP35" s="34"/>
      <c r="BQ35" s="16"/>
      <c r="BR35" s="17"/>
      <c r="BS35" s="34"/>
      <c r="BT35" s="16"/>
      <c r="BU35" s="17"/>
      <c r="BV35" s="34"/>
      <c r="BW35" s="16"/>
      <c r="BX35" s="17"/>
      <c r="BY35" s="34"/>
      <c r="BZ35" s="16"/>
      <c r="CA35" s="17"/>
      <c r="CB35" s="34"/>
      <c r="CC35" s="16"/>
      <c r="CD35" s="17"/>
      <c r="CE35" s="34"/>
      <c r="CF35" s="16"/>
      <c r="CG35" s="17"/>
      <c r="CH35" s="34"/>
      <c r="CI35" s="16"/>
      <c r="CJ35" s="17"/>
      <c r="CK35" s="34"/>
      <c r="CL35" s="16"/>
      <c r="CM35" s="17"/>
      <c r="CN35" s="34"/>
      <c r="CO35" s="16"/>
      <c r="CP35" s="17"/>
      <c r="CQ35" s="34"/>
      <c r="CR35" s="16"/>
      <c r="CS35" s="17"/>
      <c r="CT35" s="34"/>
      <c r="CU35" s="16"/>
      <c r="CV35" s="17"/>
      <c r="CW35" s="34"/>
      <c r="CX35" s="16"/>
      <c r="CY35" s="17"/>
      <c r="CZ35" s="34"/>
      <c r="DA35" s="16"/>
      <c r="DB35" s="17"/>
      <c r="DC35" s="34"/>
      <c r="DD35" s="16"/>
      <c r="DE35" s="17"/>
      <c r="DF35" s="34"/>
      <c r="DG35" s="16"/>
      <c r="DH35" s="17"/>
      <c r="DI35" s="34"/>
      <c r="DJ35" s="16"/>
      <c r="DK35" s="17"/>
      <c r="DL35" s="34"/>
      <c r="DM35" s="16"/>
      <c r="DN35" s="17"/>
      <c r="DO35" s="34"/>
      <c r="DP35" s="16"/>
      <c r="DQ35" s="17"/>
      <c r="DR35" s="34"/>
      <c r="DS35" s="16"/>
      <c r="DT35" s="17"/>
      <c r="DU35" s="34"/>
      <c r="DV35" s="16"/>
      <c r="DW35" s="17"/>
      <c r="DX35" s="34"/>
      <c r="DY35" s="16"/>
      <c r="DZ35" s="17"/>
      <c r="EA35" s="34"/>
      <c r="EB35" s="16"/>
      <c r="EC35" s="17"/>
      <c r="ED35" s="34"/>
      <c r="EE35" s="16"/>
      <c r="EF35" s="17"/>
      <c r="EG35" s="34"/>
      <c r="EH35" s="16"/>
      <c r="EI35" s="17"/>
      <c r="EJ35" s="34"/>
      <c r="EK35" s="16"/>
      <c r="EL35" s="17"/>
      <c r="EM35" s="34"/>
      <c r="EN35" s="16"/>
      <c r="EO35" s="17"/>
      <c r="EP35" s="34"/>
      <c r="EQ35" s="16"/>
      <c r="ER35" s="17"/>
      <c r="ES35" s="34"/>
      <c r="ET35" s="16"/>
      <c r="EU35" s="17"/>
      <c r="EV35" s="34"/>
      <c r="EW35" s="16"/>
      <c r="EX35" s="17"/>
      <c r="EY35" s="34"/>
      <c r="EZ35" s="16"/>
      <c r="FA35" s="17"/>
      <c r="FB35" s="34"/>
      <c r="FC35" s="16"/>
      <c r="FD35" s="17"/>
      <c r="FE35" s="34"/>
      <c r="FF35" s="16"/>
      <c r="FG35" s="17"/>
      <c r="FH35" s="34"/>
      <c r="FI35" s="16"/>
      <c r="FJ35" s="17"/>
      <c r="FK35" s="34"/>
      <c r="FL35" s="16"/>
      <c r="FM35" s="17"/>
      <c r="FN35" s="34"/>
      <c r="FO35" s="16"/>
      <c r="FP35" s="17"/>
      <c r="FQ35" s="34"/>
      <c r="FR35" s="16"/>
      <c r="FS35" s="17"/>
      <c r="FT35" s="34"/>
    </row>
    <row r="36" spans="1:176" ht="13.5" customHeight="1">
      <c r="A36" s="13" t="s">
        <v>1376</v>
      </c>
      <c r="B36" s="14" t="str">
        <f>VLOOKUP(A36,info_parties!A$2:Z$200,5,FALSE)</f>
        <v>Independents Club (Mushozoku-no-kai, IC)</v>
      </c>
      <c r="E36" s="33"/>
      <c r="F36" s="16"/>
      <c r="H36" s="34"/>
      <c r="L36" s="16"/>
      <c r="M36" s="17"/>
      <c r="N36" s="34"/>
      <c r="O36" s="16"/>
      <c r="P36" s="17"/>
      <c r="Q36" s="34"/>
      <c r="R36" s="16"/>
      <c r="S36" s="14"/>
      <c r="T36" s="34"/>
      <c r="U36" s="16"/>
      <c r="V36" s="17"/>
      <c r="W36" s="34"/>
      <c r="X36" s="16"/>
      <c r="Y36" s="17"/>
      <c r="Z36" s="34"/>
      <c r="AA36" s="16"/>
      <c r="AB36" s="17"/>
      <c r="AC36" s="34"/>
      <c r="AD36" s="16"/>
      <c r="AE36" s="17"/>
      <c r="AF36" s="34"/>
      <c r="AG36" s="16"/>
      <c r="AH36" s="17"/>
      <c r="AI36" s="34"/>
      <c r="AJ36" s="16"/>
      <c r="AK36" s="17"/>
      <c r="AL36" s="34"/>
      <c r="AM36" s="16"/>
      <c r="AN36" s="17"/>
      <c r="AO36" s="34"/>
      <c r="AP36" s="16"/>
      <c r="AQ36" s="17">
        <v>7</v>
      </c>
      <c r="AR36" s="34"/>
      <c r="AS36" s="16"/>
      <c r="AT36" s="17"/>
      <c r="AU36" s="34"/>
      <c r="AV36" s="16"/>
      <c r="AW36" s="17"/>
      <c r="AX36" s="34"/>
      <c r="AY36" s="16"/>
      <c r="AZ36" s="17"/>
      <c r="BA36" s="34"/>
      <c r="BB36" s="16"/>
      <c r="BC36" s="17">
        <v>6</v>
      </c>
      <c r="BD36" s="34"/>
      <c r="BE36" s="16"/>
      <c r="BF36" s="17">
        <v>6</v>
      </c>
      <c r="BG36" s="34"/>
      <c r="BH36" s="16"/>
      <c r="BI36" s="17">
        <v>6</v>
      </c>
      <c r="BJ36" s="34"/>
      <c r="BK36" s="16"/>
      <c r="BL36" s="17">
        <v>6</v>
      </c>
      <c r="BM36" s="34"/>
      <c r="BN36" s="16"/>
      <c r="BO36" s="17"/>
      <c r="BP36" s="34"/>
      <c r="BQ36" s="16"/>
      <c r="BR36" s="17"/>
      <c r="BS36" s="34"/>
      <c r="BT36" s="16"/>
      <c r="BU36" s="17"/>
      <c r="BV36" s="34"/>
      <c r="BW36" s="16"/>
      <c r="BX36" s="17"/>
      <c r="BY36" s="34"/>
      <c r="BZ36" s="16"/>
      <c r="CA36" s="17"/>
      <c r="CB36" s="34"/>
      <c r="CC36" s="16"/>
      <c r="CD36" s="17"/>
      <c r="CE36" s="34"/>
      <c r="CF36" s="16"/>
      <c r="CG36" s="17"/>
      <c r="CH36" s="34"/>
      <c r="CI36" s="16"/>
      <c r="CJ36" s="17"/>
      <c r="CK36" s="34"/>
      <c r="CL36" s="16"/>
      <c r="CM36" s="17"/>
      <c r="CN36" s="34"/>
      <c r="CO36" s="16"/>
      <c r="CP36" s="17"/>
      <c r="CQ36" s="34"/>
      <c r="CR36" s="16"/>
      <c r="CS36" s="17"/>
      <c r="CT36" s="34"/>
      <c r="CU36" s="16"/>
      <c r="CV36" s="17"/>
      <c r="CW36" s="34"/>
      <c r="CX36" s="16"/>
      <c r="CY36" s="17"/>
      <c r="CZ36" s="34"/>
      <c r="DA36" s="16"/>
      <c r="DB36" s="17"/>
      <c r="DC36" s="34"/>
      <c r="DD36" s="16"/>
      <c r="DE36" s="17"/>
      <c r="DF36" s="34"/>
      <c r="DG36" s="16"/>
      <c r="DH36" s="17"/>
      <c r="DI36" s="34"/>
      <c r="DJ36" s="16"/>
      <c r="DK36" s="17"/>
      <c r="DL36" s="34"/>
      <c r="DM36" s="16"/>
      <c r="DN36" s="17"/>
      <c r="DO36" s="34"/>
      <c r="DP36" s="16"/>
      <c r="DQ36" s="17"/>
      <c r="DR36" s="34"/>
      <c r="DS36" s="16"/>
      <c r="DT36" s="17"/>
      <c r="DU36" s="34"/>
      <c r="DV36" s="16"/>
      <c r="DW36" s="17"/>
      <c r="DX36" s="34"/>
      <c r="DY36" s="16"/>
      <c r="DZ36" s="17"/>
      <c r="EA36" s="34"/>
      <c r="EB36" s="16"/>
      <c r="EC36" s="17"/>
      <c r="ED36" s="34"/>
      <c r="EE36" s="16"/>
      <c r="EF36" s="17"/>
      <c r="EG36" s="34"/>
      <c r="EH36" s="16"/>
      <c r="EI36" s="17"/>
      <c r="EJ36" s="34"/>
      <c r="EK36" s="16"/>
      <c r="EL36" s="17"/>
      <c r="EM36" s="34"/>
      <c r="EN36" s="16"/>
      <c r="EO36" s="17"/>
      <c r="EP36" s="34"/>
      <c r="EQ36" s="16"/>
      <c r="ER36" s="17"/>
      <c r="ES36" s="34"/>
      <c r="ET36" s="16"/>
      <c r="EU36" s="17"/>
      <c r="EV36" s="34"/>
      <c r="EW36" s="16"/>
      <c r="EX36" s="17"/>
      <c r="EY36" s="34"/>
      <c r="EZ36" s="16"/>
      <c r="FA36" s="17"/>
      <c r="FB36" s="34"/>
      <c r="FC36" s="16"/>
      <c r="FD36" s="17"/>
      <c r="FE36" s="34"/>
      <c r="FF36" s="16"/>
      <c r="FG36" s="17"/>
      <c r="FH36" s="34"/>
      <c r="FI36" s="16"/>
      <c r="FJ36" s="17"/>
      <c r="FK36" s="34"/>
      <c r="FL36" s="16"/>
      <c r="FM36" s="17"/>
      <c r="FN36" s="34"/>
      <c r="FO36" s="16"/>
      <c r="FP36" s="17"/>
      <c r="FQ36" s="34"/>
      <c r="FR36" s="16"/>
      <c r="FS36" s="17"/>
      <c r="FT36" s="34"/>
    </row>
    <row r="37" spans="1:176" ht="13.5" customHeight="1">
      <c r="A37" s="13" t="s">
        <v>1375</v>
      </c>
      <c r="B37" s="14" t="str">
        <f>VLOOKUP(A37,info_parties!A$2:Z$200,5,FALSE)</f>
        <v>Liberal League (Jiyu Rengo, LL)</v>
      </c>
      <c r="E37" s="33"/>
      <c r="F37" s="16"/>
      <c r="H37" s="34"/>
      <c r="L37" s="16"/>
      <c r="M37" s="17">
        <v>2</v>
      </c>
      <c r="N37" s="34"/>
      <c r="O37" s="16"/>
      <c r="P37" s="17">
        <v>2</v>
      </c>
      <c r="Q37" s="34"/>
      <c r="R37" s="16"/>
      <c r="S37" s="14"/>
      <c r="T37" s="34"/>
      <c r="U37" s="16"/>
      <c r="V37" s="17"/>
      <c r="W37" s="34"/>
      <c r="X37" s="16"/>
      <c r="Y37" s="17"/>
      <c r="Z37" s="34"/>
      <c r="AA37" s="16"/>
      <c r="AB37" s="17"/>
      <c r="AC37" s="34"/>
      <c r="AD37" s="16"/>
      <c r="AE37" s="17"/>
      <c r="AF37" s="34"/>
      <c r="AG37" s="16"/>
      <c r="AH37" s="17"/>
      <c r="AI37" s="34"/>
      <c r="AJ37" s="16"/>
      <c r="AK37" s="17"/>
      <c r="AL37" s="34"/>
      <c r="AM37" s="16"/>
      <c r="AN37" s="17"/>
      <c r="AO37" s="34"/>
      <c r="AP37" s="16"/>
      <c r="AQ37" s="17"/>
      <c r="AR37" s="34"/>
      <c r="AS37" s="16"/>
      <c r="AT37" s="17"/>
      <c r="AU37" s="34"/>
      <c r="AV37" s="16"/>
      <c r="AW37" s="17"/>
      <c r="AX37" s="34"/>
      <c r="AY37" s="16"/>
      <c r="AZ37" s="17"/>
      <c r="BA37" s="34"/>
      <c r="BB37" s="16"/>
      <c r="BC37" s="17"/>
      <c r="BD37" s="34"/>
      <c r="BE37" s="16"/>
      <c r="BF37" s="17"/>
      <c r="BG37" s="34"/>
      <c r="BH37" s="16"/>
      <c r="BI37" s="17"/>
      <c r="BJ37" s="34"/>
      <c r="BK37" s="16"/>
      <c r="BL37" s="17"/>
      <c r="BM37" s="34"/>
      <c r="BN37" s="16"/>
      <c r="BO37" s="17"/>
      <c r="BP37" s="34"/>
      <c r="BQ37" s="16"/>
      <c r="BR37" s="17"/>
      <c r="BS37" s="34"/>
      <c r="BT37" s="16"/>
      <c r="BU37" s="17"/>
      <c r="BV37" s="34"/>
      <c r="BW37" s="16"/>
      <c r="BX37" s="17"/>
      <c r="BY37" s="34"/>
      <c r="BZ37" s="16"/>
      <c r="CA37" s="17"/>
      <c r="CB37" s="34"/>
      <c r="CC37" s="16"/>
      <c r="CD37" s="17"/>
      <c r="CE37" s="34"/>
      <c r="CF37" s="16"/>
      <c r="CG37" s="17"/>
      <c r="CH37" s="34"/>
      <c r="CI37" s="16"/>
      <c r="CJ37" s="17"/>
      <c r="CK37" s="34"/>
      <c r="CL37" s="16"/>
      <c r="CM37" s="17"/>
      <c r="CN37" s="34"/>
      <c r="CO37" s="16"/>
      <c r="CP37" s="17"/>
      <c r="CQ37" s="34"/>
      <c r="CR37" s="16"/>
      <c r="CS37" s="17"/>
      <c r="CT37" s="34"/>
      <c r="CU37" s="16"/>
      <c r="CV37" s="17"/>
      <c r="CW37" s="34"/>
      <c r="CX37" s="16"/>
      <c r="CY37" s="17"/>
      <c r="CZ37" s="34"/>
      <c r="DA37" s="16"/>
      <c r="DB37" s="17"/>
      <c r="DC37" s="34"/>
      <c r="DD37" s="16"/>
      <c r="DE37" s="17"/>
      <c r="DF37" s="34"/>
      <c r="DG37" s="16"/>
      <c r="DH37" s="17"/>
      <c r="DI37" s="34"/>
      <c r="DJ37" s="16"/>
      <c r="DK37" s="17"/>
      <c r="DL37" s="34"/>
      <c r="DM37" s="16"/>
      <c r="DN37" s="17"/>
      <c r="DO37" s="34"/>
      <c r="DP37" s="16"/>
      <c r="DQ37" s="17"/>
      <c r="DR37" s="34"/>
      <c r="DS37" s="16"/>
      <c r="DT37" s="17"/>
      <c r="DU37" s="34"/>
      <c r="DV37" s="16"/>
      <c r="DW37" s="17"/>
      <c r="DX37" s="34"/>
      <c r="DY37" s="16"/>
      <c r="DZ37" s="17"/>
      <c r="EA37" s="34"/>
      <c r="EB37" s="16"/>
      <c r="EC37" s="17"/>
      <c r="ED37" s="34"/>
      <c r="EE37" s="16"/>
      <c r="EF37" s="17"/>
      <c r="EG37" s="34"/>
      <c r="EH37" s="16"/>
      <c r="EI37" s="17"/>
      <c r="EJ37" s="34"/>
      <c r="EK37" s="16"/>
      <c r="EL37" s="17"/>
      <c r="EM37" s="34"/>
      <c r="EN37" s="16"/>
      <c r="EO37" s="17"/>
      <c r="EP37" s="34"/>
      <c r="EQ37" s="16"/>
      <c r="ER37" s="17"/>
      <c r="ES37" s="34"/>
      <c r="ET37" s="16"/>
      <c r="EU37" s="17"/>
      <c r="EV37" s="34"/>
      <c r="EW37" s="16"/>
      <c r="EX37" s="17"/>
      <c r="EY37" s="34"/>
      <c r="EZ37" s="16"/>
      <c r="FA37" s="17"/>
      <c r="FB37" s="34"/>
      <c r="FC37" s="16"/>
      <c r="FD37" s="17"/>
      <c r="FE37" s="34"/>
      <c r="FF37" s="16"/>
      <c r="FG37" s="17"/>
      <c r="FH37" s="34"/>
      <c r="FI37" s="16"/>
      <c r="FJ37" s="17"/>
      <c r="FK37" s="34"/>
      <c r="FL37" s="16"/>
      <c r="FM37" s="17"/>
      <c r="FN37" s="34"/>
      <c r="FO37" s="16"/>
      <c r="FP37" s="17"/>
      <c r="FQ37" s="34"/>
      <c r="FR37" s="16"/>
      <c r="FS37" s="17"/>
      <c r="FT37" s="34"/>
    </row>
    <row r="38" spans="1:176" ht="13.5" customHeight="1">
      <c r="A38" s="32" t="s">
        <v>1400</v>
      </c>
      <c r="B38" s="14" t="str">
        <f>VLOOKUP(A38,info_parties!A$2:Z$200,5,FALSE)</f>
        <v>House of Councillors Forum  (Sangiin Fōramu, HCF)</v>
      </c>
      <c r="E38" s="33"/>
      <c r="F38" s="16"/>
      <c r="H38" s="34"/>
      <c r="L38" s="16"/>
      <c r="M38" s="17">
        <v>4</v>
      </c>
      <c r="N38" s="34"/>
      <c r="O38" s="16"/>
      <c r="P38" s="17">
        <v>3</v>
      </c>
      <c r="Q38" s="34"/>
      <c r="R38" s="16"/>
      <c r="S38" s="14"/>
      <c r="T38" s="34"/>
      <c r="U38" s="16"/>
      <c r="V38" s="17"/>
      <c r="W38" s="34"/>
      <c r="X38" s="16"/>
      <c r="Y38" s="17"/>
      <c r="Z38" s="34"/>
      <c r="AA38" s="16"/>
      <c r="AB38" s="17"/>
      <c r="AC38" s="34"/>
      <c r="AD38" s="16"/>
      <c r="AE38" s="17"/>
      <c r="AF38" s="34"/>
      <c r="AG38" s="16"/>
      <c r="AH38" s="17"/>
      <c r="AI38" s="34"/>
      <c r="AJ38" s="16"/>
      <c r="AK38" s="17"/>
      <c r="AL38" s="34"/>
      <c r="AM38" s="16"/>
      <c r="AN38" s="17"/>
      <c r="AO38" s="34"/>
      <c r="AP38" s="16"/>
      <c r="AQ38" s="17"/>
      <c r="AR38" s="34"/>
      <c r="AS38" s="16"/>
      <c r="AT38" s="17"/>
      <c r="AU38" s="34"/>
      <c r="AV38" s="16"/>
      <c r="AW38" s="17"/>
      <c r="AX38" s="34"/>
      <c r="AY38" s="16"/>
      <c r="AZ38" s="17"/>
      <c r="BA38" s="34"/>
      <c r="BB38" s="16"/>
      <c r="BC38" s="17"/>
      <c r="BD38" s="34"/>
      <c r="BE38" s="16"/>
      <c r="BF38" s="17"/>
      <c r="BG38" s="34"/>
      <c r="BH38" s="16"/>
      <c r="BI38" s="17"/>
      <c r="BJ38" s="34"/>
      <c r="BK38" s="16"/>
      <c r="BL38" s="17"/>
      <c r="BM38" s="34"/>
      <c r="BN38" s="16"/>
      <c r="BO38" s="17"/>
      <c r="BP38" s="34"/>
      <c r="BQ38" s="16"/>
      <c r="BR38" s="17"/>
      <c r="BS38" s="34"/>
      <c r="BT38" s="16"/>
      <c r="BU38" s="17"/>
      <c r="BV38" s="34"/>
      <c r="BW38" s="16"/>
      <c r="BX38" s="17"/>
      <c r="BY38" s="34"/>
      <c r="BZ38" s="16"/>
      <c r="CA38" s="17"/>
      <c r="CB38" s="34"/>
      <c r="CC38" s="16"/>
      <c r="CD38" s="17"/>
      <c r="CE38" s="34"/>
      <c r="CF38" s="16"/>
      <c r="CG38" s="17"/>
      <c r="CH38" s="34"/>
      <c r="CI38" s="16"/>
      <c r="CJ38" s="17"/>
      <c r="CK38" s="34"/>
      <c r="CL38" s="16"/>
      <c r="CM38" s="17"/>
      <c r="CN38" s="34"/>
      <c r="CO38" s="16"/>
      <c r="CP38" s="17"/>
      <c r="CQ38" s="34"/>
      <c r="CR38" s="16"/>
      <c r="CS38" s="17"/>
      <c r="CT38" s="34"/>
      <c r="CU38" s="16"/>
      <c r="CV38" s="17"/>
      <c r="CW38" s="34"/>
      <c r="CX38" s="16"/>
      <c r="CY38" s="17"/>
      <c r="CZ38" s="34"/>
      <c r="DA38" s="16"/>
      <c r="DB38" s="17"/>
      <c r="DC38" s="34"/>
      <c r="DD38" s="16"/>
      <c r="DE38" s="17"/>
      <c r="DF38" s="34"/>
      <c r="DG38" s="16"/>
      <c r="DH38" s="17"/>
      <c r="DI38" s="34"/>
      <c r="DJ38" s="16"/>
      <c r="DK38" s="17"/>
      <c r="DL38" s="34"/>
      <c r="DM38" s="16"/>
      <c r="DN38" s="17"/>
      <c r="DO38" s="34"/>
      <c r="DP38" s="16"/>
      <c r="DQ38" s="17"/>
      <c r="DR38" s="34"/>
      <c r="DS38" s="16"/>
      <c r="DT38" s="17"/>
      <c r="DU38" s="34"/>
      <c r="DV38" s="16"/>
      <c r="DW38" s="17"/>
      <c r="DX38" s="34"/>
      <c r="DY38" s="16"/>
      <c r="DZ38" s="17"/>
      <c r="EA38" s="34"/>
      <c r="EB38" s="16"/>
      <c r="EC38" s="17"/>
      <c r="ED38" s="34"/>
      <c r="EE38" s="16"/>
      <c r="EF38" s="17"/>
      <c r="EG38" s="34"/>
      <c r="EH38" s="16"/>
      <c r="EI38" s="17"/>
      <c r="EJ38" s="34"/>
      <c r="EK38" s="16"/>
      <c r="EL38" s="17"/>
      <c r="EM38" s="34"/>
      <c r="EN38" s="16"/>
      <c r="EO38" s="17"/>
      <c r="EP38" s="34"/>
      <c r="EQ38" s="16"/>
      <c r="ER38" s="17"/>
      <c r="ES38" s="34"/>
      <c r="ET38" s="16"/>
      <c r="EU38" s="17"/>
      <c r="EV38" s="34"/>
      <c r="EW38" s="16"/>
      <c r="EX38" s="17"/>
      <c r="EY38" s="34"/>
      <c r="EZ38" s="16"/>
      <c r="FA38" s="17"/>
      <c r="FB38" s="34"/>
      <c r="FC38" s="16"/>
      <c r="FD38" s="17"/>
      <c r="FE38" s="34"/>
      <c r="FF38" s="16"/>
      <c r="FG38" s="17"/>
      <c r="FH38" s="34"/>
      <c r="FI38" s="16"/>
      <c r="FJ38" s="17"/>
      <c r="FK38" s="34"/>
      <c r="FL38" s="16"/>
      <c r="FM38" s="17"/>
      <c r="FN38" s="34"/>
      <c r="FO38" s="16"/>
      <c r="FP38" s="17"/>
      <c r="FQ38" s="34"/>
      <c r="FR38" s="16"/>
      <c r="FS38" s="17"/>
      <c r="FT38" s="34"/>
    </row>
    <row r="39" spans="1:176" ht="13.5" customHeight="1">
      <c r="A39" s="32" t="s">
        <v>1453</v>
      </c>
      <c r="B39" s="14" t="str">
        <f>VLOOKUP(A39,info_parties!A$2:Z$200,5,FALSE)</f>
        <v>New Wind (Shin-ryokufu-kai, NW)</v>
      </c>
      <c r="E39" s="33"/>
      <c r="F39" s="16"/>
      <c r="G39" s="14"/>
      <c r="H39" s="34"/>
      <c r="L39" s="16"/>
      <c r="M39" s="14">
        <v>5</v>
      </c>
      <c r="N39" s="34"/>
      <c r="O39" s="16"/>
      <c r="P39" s="14">
        <v>5</v>
      </c>
      <c r="Q39" s="34"/>
      <c r="R39" s="16"/>
      <c r="S39" s="14"/>
      <c r="T39" s="34"/>
      <c r="U39" s="16"/>
      <c r="V39" s="14"/>
      <c r="W39" s="34"/>
      <c r="X39" s="16"/>
      <c r="Y39" s="14"/>
      <c r="Z39" s="34"/>
      <c r="AA39" s="16"/>
      <c r="AB39" s="14"/>
      <c r="AC39" s="34"/>
      <c r="AD39" s="16"/>
      <c r="AE39" s="14"/>
      <c r="AF39" s="34"/>
      <c r="AG39" s="16"/>
      <c r="AH39" s="14"/>
      <c r="AI39" s="34"/>
      <c r="AJ39" s="16"/>
      <c r="AK39" s="14"/>
      <c r="AL39" s="34"/>
      <c r="AM39" s="16"/>
      <c r="AN39" s="14"/>
      <c r="AO39" s="34"/>
      <c r="AP39" s="16"/>
      <c r="AQ39" s="14"/>
      <c r="AR39" s="34"/>
      <c r="AS39" s="16"/>
      <c r="AT39" s="14"/>
      <c r="AU39" s="34"/>
      <c r="AV39" s="16"/>
      <c r="AW39" s="14"/>
      <c r="AX39" s="34"/>
      <c r="AY39" s="16"/>
      <c r="AZ39" s="14"/>
      <c r="BA39" s="34"/>
      <c r="BB39" s="16"/>
      <c r="BC39" s="14"/>
      <c r="BD39" s="34"/>
      <c r="BE39" s="16"/>
      <c r="BF39" s="14"/>
      <c r="BG39" s="34"/>
      <c r="BH39" s="16"/>
      <c r="BI39" s="14"/>
      <c r="BJ39" s="34"/>
      <c r="BK39" s="16"/>
      <c r="BL39" s="14"/>
      <c r="BM39" s="34"/>
      <c r="BN39" s="16"/>
      <c r="BO39" s="14"/>
      <c r="BP39" s="34"/>
      <c r="BQ39" s="16"/>
      <c r="BR39" s="14"/>
      <c r="BS39" s="34"/>
      <c r="BT39" s="16"/>
      <c r="BU39" s="14"/>
      <c r="BV39" s="34"/>
      <c r="BW39" s="16"/>
      <c r="BX39" s="14"/>
      <c r="BY39" s="34"/>
      <c r="BZ39" s="16"/>
      <c r="CA39" s="14"/>
      <c r="CB39" s="34"/>
      <c r="CC39" s="16"/>
      <c r="CD39" s="14"/>
      <c r="CE39" s="34"/>
      <c r="CF39" s="16"/>
      <c r="CG39" s="14"/>
      <c r="CH39" s="34"/>
      <c r="CI39" s="16"/>
      <c r="CJ39" s="14"/>
      <c r="CK39" s="34"/>
      <c r="CL39" s="16"/>
      <c r="CM39" s="14"/>
      <c r="CN39" s="34"/>
      <c r="CO39" s="16"/>
      <c r="CP39" s="14"/>
      <c r="CQ39" s="34"/>
      <c r="CR39" s="16"/>
      <c r="CS39" s="14"/>
      <c r="CT39" s="34"/>
      <c r="CU39" s="16"/>
      <c r="CV39" s="14"/>
      <c r="CW39" s="34"/>
      <c r="CX39" s="16"/>
      <c r="CY39" s="14"/>
      <c r="CZ39" s="34"/>
      <c r="DA39" s="16"/>
      <c r="DB39" s="14"/>
      <c r="DC39" s="34"/>
      <c r="DD39" s="16"/>
      <c r="DE39" s="14"/>
      <c r="DF39" s="34"/>
      <c r="DG39" s="16"/>
      <c r="DH39" s="14"/>
      <c r="DI39" s="34"/>
      <c r="DJ39" s="16"/>
      <c r="DK39" s="14"/>
      <c r="DL39" s="34"/>
      <c r="DM39" s="16"/>
      <c r="DN39" s="14"/>
      <c r="DO39" s="34"/>
      <c r="DP39" s="16"/>
      <c r="DQ39" s="14"/>
      <c r="DR39" s="34"/>
      <c r="DS39" s="16"/>
      <c r="DT39" s="14"/>
      <c r="DU39" s="34"/>
      <c r="DV39" s="16"/>
      <c r="DW39" s="14"/>
      <c r="DX39" s="34"/>
      <c r="DY39" s="16"/>
      <c r="DZ39" s="14"/>
      <c r="EA39" s="34"/>
      <c r="EB39" s="16"/>
      <c r="EC39" s="14"/>
      <c r="ED39" s="34"/>
      <c r="EE39" s="16"/>
      <c r="EF39" s="14"/>
      <c r="EG39" s="34"/>
      <c r="EH39" s="16"/>
      <c r="EI39" s="14"/>
      <c r="EJ39" s="34"/>
      <c r="EK39" s="16"/>
      <c r="EL39" s="14"/>
      <c r="EM39" s="34"/>
      <c r="EN39" s="16"/>
      <c r="EO39" s="14"/>
      <c r="EP39" s="34"/>
      <c r="EQ39" s="16"/>
      <c r="ER39" s="14"/>
      <c r="ES39" s="34"/>
      <c r="ET39" s="16"/>
      <c r="EU39" s="14"/>
      <c r="EV39" s="34"/>
      <c r="EW39" s="16"/>
      <c r="EX39" s="14"/>
      <c r="EY39" s="34"/>
      <c r="EZ39" s="16"/>
      <c r="FA39" s="14"/>
      <c r="FB39" s="34"/>
      <c r="FC39" s="16"/>
      <c r="FD39" s="14"/>
      <c r="FE39" s="34"/>
      <c r="FF39" s="16"/>
      <c r="FG39" s="14"/>
      <c r="FH39" s="34"/>
      <c r="FI39" s="16"/>
      <c r="FJ39" s="14"/>
      <c r="FK39" s="34"/>
      <c r="FL39" s="16"/>
      <c r="FM39" s="14"/>
      <c r="FN39" s="34"/>
      <c r="FO39" s="16"/>
      <c r="FP39" s="14"/>
      <c r="FQ39" s="34"/>
      <c r="FR39" s="16"/>
      <c r="FS39" s="14"/>
      <c r="FT39" s="34"/>
    </row>
    <row r="40" spans="1:176" ht="13.5" customHeight="1">
      <c r="A40" s="32" t="s">
        <v>1336</v>
      </c>
      <c r="B40" s="14" t="str">
        <f>VLOOKUP(A40,info_parties!A$2:Z$200,5,FALSE)</f>
        <v>Democratic Party of Japan (Minshutō, DPJ)</v>
      </c>
      <c r="E40" s="33"/>
      <c r="F40" s="16"/>
      <c r="G40" s="14"/>
      <c r="H40" s="34"/>
      <c r="L40" s="16"/>
      <c r="M40" s="14"/>
      <c r="N40" s="34"/>
      <c r="O40" s="16"/>
      <c r="P40" s="14"/>
      <c r="Q40" s="34"/>
      <c r="R40" s="16"/>
      <c r="S40" s="14">
        <v>21</v>
      </c>
      <c r="T40" s="34"/>
      <c r="U40" s="16"/>
      <c r="V40" s="14">
        <v>23</v>
      </c>
      <c r="W40" s="34"/>
      <c r="X40" s="16"/>
      <c r="Y40" s="14">
        <v>17</v>
      </c>
      <c r="Z40" s="34"/>
      <c r="AA40" s="16"/>
      <c r="AB40" s="14">
        <v>54</v>
      </c>
      <c r="AC40" s="34"/>
      <c r="AD40" s="16"/>
      <c r="AE40" s="14">
        <v>55</v>
      </c>
      <c r="AF40" s="34"/>
      <c r="AG40" s="16"/>
      <c r="AH40" s="14">
        <v>56</v>
      </c>
      <c r="AI40" s="34"/>
      <c r="AJ40" s="16"/>
      <c r="AK40" s="14"/>
      <c r="AL40" s="34"/>
      <c r="AM40" s="16"/>
      <c r="AN40" s="14">
        <v>57</v>
      </c>
      <c r="AO40" s="34"/>
      <c r="AP40" s="16"/>
      <c r="AQ40" s="14"/>
      <c r="AR40" s="34"/>
      <c r="AS40" s="16"/>
      <c r="AT40" s="14"/>
      <c r="AU40" s="34"/>
      <c r="AV40" s="16"/>
      <c r="AW40" s="14"/>
      <c r="AX40" s="34"/>
      <c r="AY40" s="16"/>
      <c r="AZ40" s="14"/>
      <c r="BA40" s="34"/>
      <c r="BB40" s="16"/>
      <c r="BC40" s="14"/>
      <c r="BD40" s="34"/>
      <c r="BE40" s="16"/>
      <c r="BF40" s="14"/>
      <c r="BG40" s="34"/>
      <c r="BH40" s="16"/>
      <c r="BI40" s="14"/>
      <c r="BJ40" s="34"/>
      <c r="BK40" s="16"/>
      <c r="BL40" s="14"/>
      <c r="BM40" s="34"/>
      <c r="BN40" s="16"/>
      <c r="BO40" s="14">
        <v>84</v>
      </c>
      <c r="BP40" s="34"/>
      <c r="BQ40" s="16"/>
      <c r="BR40" s="14">
        <v>84</v>
      </c>
      <c r="BS40" s="34"/>
      <c r="BT40" s="16"/>
      <c r="BU40" s="14">
        <v>81</v>
      </c>
      <c r="BV40" s="34"/>
      <c r="BW40" s="16"/>
      <c r="BX40" s="14">
        <v>81</v>
      </c>
      <c r="BY40" s="34"/>
      <c r="BZ40" s="16"/>
      <c r="CA40" s="14"/>
      <c r="CB40" s="34"/>
      <c r="CC40" s="16"/>
      <c r="CD40" s="14"/>
      <c r="CE40" s="34"/>
      <c r="CF40" s="16"/>
      <c r="CG40" s="14">
        <v>83</v>
      </c>
      <c r="CH40" s="34"/>
      <c r="CI40" s="16"/>
      <c r="CJ40" s="14">
        <v>112</v>
      </c>
      <c r="CK40" s="34"/>
      <c r="CL40" s="16"/>
      <c r="CM40" s="14">
        <v>120</v>
      </c>
      <c r="CN40" s="34"/>
      <c r="CO40" s="16"/>
      <c r="CP40" s="14"/>
      <c r="CQ40" s="34"/>
      <c r="CR40" s="16"/>
      <c r="CS40" s="14"/>
      <c r="CT40" s="34"/>
      <c r="CU40" s="16"/>
      <c r="CV40" s="14"/>
      <c r="CW40" s="34"/>
      <c r="CX40" s="16"/>
      <c r="CY40" s="14"/>
      <c r="CZ40" s="34"/>
      <c r="DA40" s="16"/>
      <c r="DB40" s="14"/>
      <c r="DC40" s="34"/>
      <c r="DD40" s="16" t="s">
        <v>436</v>
      </c>
      <c r="DE40" s="14">
        <v>120</v>
      </c>
      <c r="DF40" s="34"/>
      <c r="DG40" s="16" t="s">
        <v>436</v>
      </c>
      <c r="DH40" s="14">
        <v>106</v>
      </c>
      <c r="DI40" s="34"/>
      <c r="DJ40" s="16" t="s">
        <v>436</v>
      </c>
      <c r="DK40" s="14">
        <v>106</v>
      </c>
      <c r="DL40" s="34"/>
      <c r="DM40" s="16" t="s">
        <v>436</v>
      </c>
      <c r="DN40" s="14">
        <v>106</v>
      </c>
      <c r="DO40" s="34"/>
      <c r="DP40" s="16" t="s">
        <v>436</v>
      </c>
      <c r="DQ40" s="14">
        <v>106</v>
      </c>
      <c r="DR40" s="34"/>
      <c r="DS40" s="16" t="s">
        <v>436</v>
      </c>
      <c r="DT40" s="14">
        <v>106</v>
      </c>
      <c r="DU40" s="34"/>
      <c r="DV40" s="16" t="s">
        <v>436</v>
      </c>
      <c r="DW40" s="14">
        <v>106</v>
      </c>
      <c r="DX40" s="34"/>
      <c r="DY40" s="16" t="s">
        <v>436</v>
      </c>
      <c r="DZ40" s="14">
        <v>90</v>
      </c>
      <c r="EA40" s="34"/>
      <c r="EB40" s="16" t="s">
        <v>436</v>
      </c>
      <c r="EC40" s="14">
        <v>87</v>
      </c>
      <c r="ED40" s="34"/>
      <c r="EE40" s="16"/>
      <c r="EF40" s="14"/>
      <c r="EG40" s="34"/>
      <c r="EH40" s="16"/>
      <c r="EI40" s="14"/>
      <c r="EJ40" s="34"/>
      <c r="EK40" s="16"/>
      <c r="EL40" s="14"/>
      <c r="EM40" s="34"/>
      <c r="EN40" s="16"/>
      <c r="EO40" s="14"/>
      <c r="EP40" s="34"/>
      <c r="EQ40" s="16"/>
      <c r="ER40" s="14"/>
      <c r="ES40" s="34"/>
      <c r="ET40" s="16"/>
      <c r="EU40" s="14"/>
      <c r="EV40" s="34"/>
      <c r="EW40" s="16"/>
      <c r="EX40" s="14"/>
      <c r="EY40" s="34"/>
      <c r="EZ40" s="16"/>
      <c r="FA40" s="14"/>
      <c r="FB40" s="34"/>
      <c r="FC40" s="16"/>
      <c r="FD40" s="14"/>
      <c r="FE40" s="34"/>
      <c r="FF40" s="16"/>
      <c r="FG40" s="14"/>
      <c r="FH40" s="34"/>
      <c r="FI40" s="16"/>
      <c r="FJ40" s="14"/>
      <c r="FK40" s="34"/>
      <c r="FL40" s="16"/>
      <c r="FM40" s="14"/>
      <c r="FN40" s="34"/>
      <c r="FO40" s="16"/>
      <c r="FP40" s="14"/>
      <c r="FQ40" s="34"/>
      <c r="FR40" s="16"/>
      <c r="FS40" s="14"/>
      <c r="FT40" s="34"/>
    </row>
    <row r="41" spans="1:176" ht="13.5" customHeight="1">
      <c r="A41" s="32" t="s">
        <v>1404</v>
      </c>
      <c r="B41" s="14" t="str">
        <f>VLOOKUP(A41,info_parties!A$2:Z$200,5,FALSE)</f>
        <v>Democratic Party of Japan and New Wind and People's New Party and New Party Nippon (combination, DPJ and NW)</v>
      </c>
      <c r="E41" s="33"/>
      <c r="F41" s="16"/>
      <c r="G41" s="14"/>
      <c r="H41" s="34"/>
      <c r="L41" s="16"/>
      <c r="M41" s="14"/>
      <c r="N41" s="34"/>
      <c r="O41" s="16"/>
      <c r="P41" s="14"/>
      <c r="Q41" s="34"/>
      <c r="R41" s="16"/>
      <c r="S41" s="14"/>
      <c r="T41" s="34"/>
      <c r="U41" s="16"/>
      <c r="V41" s="14"/>
      <c r="W41" s="34"/>
      <c r="X41" s="16"/>
      <c r="Y41" s="14"/>
      <c r="Z41" s="34"/>
      <c r="AA41" s="16"/>
      <c r="AB41" s="14"/>
      <c r="AC41" s="34"/>
      <c r="AD41" s="16"/>
      <c r="AE41" s="14"/>
      <c r="AF41" s="34"/>
      <c r="AG41" s="16"/>
      <c r="AH41" s="14"/>
      <c r="AI41" s="34"/>
      <c r="AJ41" s="16"/>
      <c r="AK41" s="14">
        <v>57</v>
      </c>
      <c r="AL41" s="34"/>
      <c r="AM41" s="16"/>
      <c r="AN41" s="14"/>
      <c r="AO41" s="34"/>
      <c r="AP41" s="16"/>
      <c r="AQ41" s="14">
        <v>58</v>
      </c>
      <c r="AR41" s="34"/>
      <c r="AS41" s="16"/>
      <c r="AT41" s="14">
        <v>60</v>
      </c>
      <c r="AU41" s="34"/>
      <c r="AV41" s="16"/>
      <c r="AW41" s="14">
        <v>60</v>
      </c>
      <c r="AX41" s="34"/>
      <c r="AY41" s="16"/>
      <c r="AZ41" s="14">
        <v>60</v>
      </c>
      <c r="BA41" s="34"/>
      <c r="BB41" s="16"/>
      <c r="BC41" s="14">
        <v>60</v>
      </c>
      <c r="BD41" s="34"/>
      <c r="BE41" s="16"/>
      <c r="BF41" s="14">
        <v>60</v>
      </c>
      <c r="BG41" s="34"/>
      <c r="BH41" s="16"/>
      <c r="BI41" s="14">
        <v>69</v>
      </c>
      <c r="BJ41" s="34"/>
      <c r="BK41" s="16"/>
      <c r="BL41" s="14">
        <v>67</v>
      </c>
      <c r="BM41" s="34"/>
      <c r="BN41" s="16"/>
      <c r="BO41" s="14"/>
      <c r="BP41" s="34"/>
      <c r="BQ41" s="16"/>
      <c r="BR41" s="14"/>
      <c r="BS41" s="34"/>
      <c r="BT41" s="16"/>
      <c r="BU41" s="14"/>
      <c r="BV41" s="34"/>
      <c r="BW41" s="16"/>
      <c r="BX41" s="14"/>
      <c r="BY41" s="34"/>
      <c r="BZ41" s="16"/>
      <c r="CA41" s="14"/>
      <c r="CB41" s="34"/>
      <c r="CC41" s="16"/>
      <c r="CD41" s="14"/>
      <c r="CE41" s="34"/>
      <c r="CF41" s="16"/>
      <c r="CG41" s="14"/>
      <c r="CH41" s="34"/>
      <c r="CI41" s="16"/>
      <c r="CJ41" s="14"/>
      <c r="CK41" s="34"/>
      <c r="CL41" s="16"/>
      <c r="CM41" s="14"/>
      <c r="CN41" s="34"/>
      <c r="CO41" s="16"/>
      <c r="CP41" s="14"/>
      <c r="CQ41" s="34"/>
      <c r="CR41" s="16"/>
      <c r="CS41" s="14"/>
      <c r="CT41" s="34"/>
      <c r="CU41" s="16"/>
      <c r="CV41" s="14"/>
      <c r="CW41" s="34"/>
      <c r="CX41" s="16"/>
      <c r="CY41" s="14"/>
      <c r="CZ41" s="34"/>
      <c r="DA41" s="16"/>
      <c r="DB41" s="14"/>
      <c r="DC41" s="34"/>
      <c r="DD41" s="16"/>
      <c r="DE41" s="14"/>
      <c r="DF41" s="34"/>
      <c r="DG41" s="16"/>
      <c r="DH41" s="14"/>
      <c r="DI41" s="34"/>
      <c r="DJ41" s="16"/>
      <c r="DK41" s="14"/>
      <c r="DL41" s="34"/>
      <c r="DM41" s="16"/>
      <c r="DN41" s="14"/>
      <c r="DO41" s="34"/>
      <c r="DP41" s="16"/>
      <c r="DQ41" s="14"/>
      <c r="DR41" s="34"/>
      <c r="DS41" s="16"/>
      <c r="DT41" s="14"/>
      <c r="DU41" s="34"/>
      <c r="DV41" s="16"/>
      <c r="DW41" s="14"/>
      <c r="DX41" s="34"/>
      <c r="DY41" s="16"/>
      <c r="DZ41" s="14"/>
      <c r="EA41" s="34"/>
      <c r="EB41" s="16"/>
      <c r="EC41" s="14"/>
      <c r="ED41" s="34"/>
      <c r="EE41" s="16"/>
      <c r="EF41" s="14"/>
      <c r="EG41" s="34"/>
      <c r="EH41" s="16"/>
      <c r="EI41" s="14"/>
      <c r="EJ41" s="34"/>
      <c r="EK41" s="16"/>
      <c r="EL41" s="14"/>
      <c r="EM41" s="34"/>
      <c r="EN41" s="16"/>
      <c r="EO41" s="14"/>
      <c r="EP41" s="34"/>
      <c r="EQ41" s="16"/>
      <c r="ER41" s="14"/>
      <c r="ES41" s="34"/>
      <c r="ET41" s="16"/>
      <c r="EU41" s="14"/>
      <c r="EV41" s="34"/>
      <c r="EW41" s="16"/>
      <c r="EX41" s="14"/>
      <c r="EY41" s="34"/>
      <c r="EZ41" s="16"/>
      <c r="FA41" s="14"/>
      <c r="FB41" s="34"/>
      <c r="FC41" s="16"/>
      <c r="FD41" s="14"/>
      <c r="FE41" s="34"/>
      <c r="FF41" s="16"/>
      <c r="FG41" s="14"/>
      <c r="FH41" s="34"/>
      <c r="FI41" s="16"/>
      <c r="FJ41" s="14"/>
      <c r="FK41" s="34"/>
      <c r="FL41" s="16"/>
      <c r="FM41" s="14"/>
      <c r="FN41" s="34"/>
      <c r="FO41" s="16"/>
      <c r="FP41" s="14"/>
      <c r="FQ41" s="34"/>
      <c r="FR41" s="16"/>
      <c r="FS41" s="14"/>
      <c r="FT41" s="34"/>
    </row>
    <row r="42" spans="1:176" ht="13.5" customHeight="1">
      <c r="A42" s="32" t="s">
        <v>1407</v>
      </c>
      <c r="B42" s="14" t="str">
        <f>VLOOKUP(A42,info_parties!A$2:Z$200,5,FALSE)</f>
        <v>Democratic Party of Japan and New Wind and People's New Party and New Party Nippon (combination, DPJ and NW and PNP and NPN)</v>
      </c>
      <c r="C42" s="8"/>
      <c r="D42" s="37"/>
      <c r="E42" s="6"/>
      <c r="F42" s="8"/>
      <c r="G42" s="37"/>
      <c r="H42" s="38"/>
      <c r="I42" s="37"/>
      <c r="J42" s="37"/>
      <c r="K42" s="6"/>
      <c r="L42" s="8"/>
      <c r="M42" s="37"/>
      <c r="N42" s="38"/>
      <c r="O42" s="8"/>
      <c r="P42" s="37"/>
      <c r="Q42" s="38"/>
      <c r="R42" s="8"/>
      <c r="S42" s="37"/>
      <c r="T42" s="38"/>
      <c r="U42" s="8"/>
      <c r="V42" s="37"/>
      <c r="W42" s="38"/>
      <c r="X42" s="8"/>
      <c r="Y42" s="37"/>
      <c r="Z42" s="38"/>
      <c r="AA42" s="8"/>
      <c r="AB42" s="37"/>
      <c r="AC42" s="38"/>
      <c r="AD42" s="8"/>
      <c r="AE42" s="37"/>
      <c r="AF42" s="38"/>
      <c r="AG42" s="8"/>
      <c r="AH42" s="37"/>
      <c r="AI42" s="38"/>
      <c r="AJ42" s="8"/>
      <c r="AK42" s="37"/>
      <c r="AL42" s="38"/>
      <c r="AM42" s="8"/>
      <c r="AN42" s="37"/>
      <c r="AO42" s="38"/>
      <c r="AP42" s="8"/>
      <c r="AQ42" s="37"/>
      <c r="AR42" s="38"/>
      <c r="AS42" s="8"/>
      <c r="AT42" s="37"/>
      <c r="AU42" s="38"/>
      <c r="AV42" s="8"/>
      <c r="AW42" s="37"/>
      <c r="AX42" s="38"/>
      <c r="AY42" s="8"/>
      <c r="AZ42" s="37"/>
      <c r="BA42" s="38"/>
      <c r="BB42" s="8"/>
      <c r="BC42" s="37"/>
      <c r="BD42" s="38"/>
      <c r="BE42" s="8"/>
      <c r="BF42" s="37"/>
      <c r="BG42" s="38"/>
      <c r="BH42" s="8"/>
      <c r="BI42" s="37"/>
      <c r="BJ42" s="38"/>
      <c r="BK42" s="8"/>
      <c r="BL42" s="37"/>
      <c r="BM42" s="38"/>
      <c r="BN42" s="8"/>
      <c r="BO42" s="37"/>
      <c r="BP42" s="38"/>
      <c r="BQ42" s="8"/>
      <c r="BR42" s="37"/>
      <c r="BS42" s="38"/>
      <c r="BT42" s="8"/>
      <c r="BU42" s="37"/>
      <c r="BV42" s="38"/>
      <c r="BW42" s="8"/>
      <c r="BX42" s="37"/>
      <c r="BY42" s="38"/>
      <c r="BZ42" s="8"/>
      <c r="CA42" s="37"/>
      <c r="CB42" s="38"/>
      <c r="CC42" s="8"/>
      <c r="CD42" s="37"/>
      <c r="CE42" s="38"/>
      <c r="CF42" s="8"/>
      <c r="CG42" s="37"/>
      <c r="CH42" s="38"/>
      <c r="CI42" s="8"/>
      <c r="CJ42" s="37"/>
      <c r="CK42" s="38"/>
      <c r="CL42" s="8"/>
      <c r="CM42" s="37"/>
      <c r="CN42" s="38"/>
      <c r="CO42" s="8"/>
      <c r="CP42" s="37">
        <v>120</v>
      </c>
      <c r="CQ42" s="38"/>
      <c r="CR42" s="8"/>
      <c r="CS42" s="37">
        <v>118</v>
      </c>
      <c r="CT42" s="38"/>
      <c r="CU42" s="8"/>
      <c r="CV42" s="37">
        <v>118</v>
      </c>
      <c r="CW42" s="38"/>
      <c r="CX42" s="8"/>
      <c r="CY42" s="37">
        <v>118</v>
      </c>
      <c r="CZ42" s="38"/>
      <c r="DA42" s="8"/>
      <c r="DB42" s="37">
        <v>118</v>
      </c>
      <c r="DC42" s="38"/>
      <c r="DD42" s="8"/>
      <c r="DE42" s="37"/>
      <c r="DF42" s="38"/>
      <c r="DG42" s="8"/>
      <c r="DH42" s="37"/>
      <c r="DI42" s="38"/>
      <c r="DJ42" s="8"/>
      <c r="DK42" s="37"/>
      <c r="DL42" s="38"/>
      <c r="DM42" s="8"/>
      <c r="DN42" s="37"/>
      <c r="DO42" s="38"/>
      <c r="DP42" s="8"/>
      <c r="DQ42" s="37"/>
      <c r="DR42" s="38"/>
      <c r="DS42" s="8"/>
      <c r="DT42" s="37"/>
      <c r="DU42" s="38"/>
      <c r="DV42" s="8"/>
      <c r="DW42" s="37"/>
      <c r="DX42" s="38"/>
      <c r="DY42" s="8"/>
      <c r="DZ42" s="37"/>
      <c r="EA42" s="38"/>
      <c r="EB42" s="8"/>
      <c r="EC42" s="37"/>
      <c r="ED42" s="38"/>
      <c r="EE42" s="8"/>
      <c r="EF42" s="37"/>
      <c r="EG42" s="38"/>
      <c r="EH42" s="8"/>
      <c r="EI42" s="37"/>
      <c r="EJ42" s="38"/>
      <c r="EK42" s="8"/>
      <c r="EL42" s="37"/>
      <c r="EM42" s="38"/>
      <c r="EN42" s="8"/>
      <c r="EO42" s="37"/>
      <c r="EP42" s="38"/>
      <c r="EQ42" s="8"/>
      <c r="ER42" s="37"/>
      <c r="ES42" s="38"/>
      <c r="ET42" s="8"/>
      <c r="EU42" s="37"/>
      <c r="EV42" s="38"/>
      <c r="EW42" s="8"/>
      <c r="EX42" s="37"/>
      <c r="EY42" s="38"/>
      <c r="EZ42" s="8"/>
      <c r="FA42" s="37"/>
      <c r="FB42" s="38"/>
      <c r="FC42" s="8"/>
      <c r="FD42" s="37"/>
      <c r="FE42" s="38"/>
      <c r="FF42" s="8"/>
      <c r="FG42" s="37"/>
      <c r="FH42" s="38"/>
      <c r="FI42" s="8"/>
      <c r="FJ42" s="37"/>
      <c r="FK42" s="38"/>
      <c r="FL42" s="8"/>
      <c r="FM42" s="37"/>
      <c r="FN42" s="38"/>
      <c r="FO42" s="8"/>
      <c r="FP42" s="37"/>
      <c r="FQ42" s="38"/>
      <c r="FR42" s="8"/>
      <c r="FS42" s="37"/>
      <c r="FT42" s="38"/>
    </row>
    <row r="43" spans="1:176" ht="13.5" customHeight="1">
      <c r="A43" s="32" t="s">
        <v>1394</v>
      </c>
      <c r="B43" s="14" t="str">
        <f>VLOOKUP(A43,info_parties!A$2:Z$200,5,FALSE)</f>
        <v>Sun Party (Taiyotō, SP)</v>
      </c>
      <c r="C43" s="8"/>
      <c r="D43" s="37"/>
      <c r="E43" s="6"/>
      <c r="F43" s="8"/>
      <c r="G43" s="37"/>
      <c r="H43" s="38"/>
      <c r="I43" s="37"/>
      <c r="J43" s="37"/>
      <c r="K43" s="6"/>
      <c r="L43" s="8"/>
      <c r="M43" s="37"/>
      <c r="N43" s="38"/>
      <c r="O43" s="8"/>
      <c r="P43" s="37"/>
      <c r="Q43" s="38"/>
      <c r="R43" s="8"/>
      <c r="S43" s="37">
        <v>3</v>
      </c>
      <c r="T43" s="38"/>
      <c r="U43" s="8"/>
      <c r="V43" s="37">
        <v>3</v>
      </c>
      <c r="W43" s="38"/>
      <c r="X43" s="8"/>
      <c r="Y43" s="37">
        <v>3</v>
      </c>
      <c r="Z43" s="38"/>
      <c r="AA43" s="8"/>
      <c r="AB43" s="37"/>
      <c r="AC43" s="38"/>
      <c r="AD43" s="8"/>
      <c r="AE43" s="37"/>
      <c r="AF43" s="38"/>
      <c r="AG43" s="8"/>
      <c r="AH43" s="37"/>
      <c r="AI43" s="38"/>
      <c r="AJ43" s="8"/>
      <c r="AK43" s="37"/>
      <c r="AL43" s="38"/>
      <c r="AM43" s="8"/>
      <c r="AN43" s="37"/>
      <c r="AO43" s="38"/>
      <c r="AP43" s="8"/>
      <c r="AQ43" s="37"/>
      <c r="AR43" s="38"/>
      <c r="AS43" s="8"/>
      <c r="AT43" s="37"/>
      <c r="AU43" s="38"/>
      <c r="AV43" s="8"/>
      <c r="AW43" s="37"/>
      <c r="AX43" s="38"/>
      <c r="AY43" s="8"/>
      <c r="AZ43" s="37"/>
      <c r="BA43" s="38"/>
      <c r="BB43" s="8"/>
      <c r="BC43" s="37"/>
      <c r="BD43" s="38"/>
      <c r="BE43" s="8"/>
      <c r="BF43" s="37"/>
      <c r="BG43" s="38"/>
      <c r="BH43" s="8"/>
      <c r="BI43" s="37"/>
      <c r="BJ43" s="38"/>
      <c r="BK43" s="8"/>
      <c r="BL43" s="37"/>
      <c r="BM43" s="38"/>
      <c r="BN43" s="8"/>
      <c r="BO43" s="37"/>
      <c r="BP43" s="38"/>
      <c r="BQ43" s="8"/>
      <c r="BR43" s="37"/>
      <c r="BS43" s="38"/>
      <c r="BT43" s="8"/>
      <c r="BU43" s="37"/>
      <c r="BV43" s="38"/>
      <c r="BW43" s="8"/>
      <c r="BX43" s="37"/>
      <c r="BY43" s="38"/>
      <c r="BZ43" s="8"/>
      <c r="CA43" s="37"/>
      <c r="CB43" s="38"/>
      <c r="CC43" s="8"/>
      <c r="CD43" s="37"/>
      <c r="CE43" s="38"/>
      <c r="CF43" s="8"/>
      <c r="CG43" s="37"/>
      <c r="CH43" s="38"/>
      <c r="CI43" s="8"/>
      <c r="CJ43" s="37"/>
      <c r="CK43" s="38"/>
      <c r="CL43" s="8"/>
      <c r="CM43" s="37"/>
      <c r="CN43" s="38"/>
      <c r="CO43" s="8"/>
      <c r="CP43" s="37"/>
      <c r="CQ43" s="38"/>
      <c r="CR43" s="8"/>
      <c r="CS43" s="37"/>
      <c r="CT43" s="38"/>
      <c r="CU43" s="8"/>
      <c r="CV43" s="37"/>
      <c r="CW43" s="38"/>
      <c r="CX43" s="8"/>
      <c r="CY43" s="37"/>
      <c r="CZ43" s="38"/>
      <c r="DA43" s="8"/>
      <c r="DB43" s="37"/>
      <c r="DC43" s="38"/>
      <c r="DD43" s="8"/>
      <c r="DE43" s="37"/>
      <c r="DF43" s="38"/>
      <c r="DG43" s="8"/>
      <c r="DH43" s="37"/>
      <c r="DI43" s="38"/>
      <c r="DJ43" s="8"/>
      <c r="DK43" s="37"/>
      <c r="DL43" s="38"/>
      <c r="DM43" s="8"/>
      <c r="DN43" s="37"/>
      <c r="DO43" s="38"/>
      <c r="DP43" s="8"/>
      <c r="DQ43" s="37"/>
      <c r="DR43" s="38"/>
      <c r="DS43" s="8"/>
      <c r="DT43" s="37"/>
      <c r="DU43" s="38"/>
      <c r="DV43" s="8"/>
      <c r="DW43" s="37"/>
      <c r="DX43" s="38"/>
      <c r="DY43" s="8"/>
      <c r="DZ43" s="37"/>
      <c r="EA43" s="38"/>
      <c r="EB43" s="8"/>
      <c r="EC43" s="37"/>
      <c r="ED43" s="38"/>
      <c r="EE43" s="8"/>
      <c r="EF43" s="37"/>
      <c r="EG43" s="38"/>
      <c r="EH43" s="8"/>
      <c r="EI43" s="37"/>
      <c r="EJ43" s="38"/>
      <c r="EK43" s="8"/>
      <c r="EL43" s="37"/>
      <c r="EM43" s="38"/>
      <c r="EN43" s="8"/>
      <c r="EO43" s="37"/>
      <c r="EP43" s="38"/>
      <c r="EQ43" s="8"/>
      <c r="ER43" s="37"/>
      <c r="ES43" s="38"/>
      <c r="ET43" s="8"/>
      <c r="EU43" s="37"/>
      <c r="EV43" s="38"/>
      <c r="EW43" s="8"/>
      <c r="EX43" s="37"/>
      <c r="EY43" s="38"/>
      <c r="EZ43" s="8"/>
      <c r="FA43" s="37"/>
      <c r="FB43" s="38"/>
      <c r="FC43" s="8"/>
      <c r="FD43" s="37"/>
      <c r="FE43" s="38"/>
      <c r="FF43" s="8"/>
      <c r="FG43" s="37"/>
      <c r="FH43" s="38"/>
      <c r="FI43" s="8"/>
      <c r="FJ43" s="37"/>
      <c r="FK43" s="38"/>
      <c r="FL43" s="8"/>
      <c r="FM43" s="37"/>
      <c r="FN43" s="38"/>
      <c r="FO43" s="8"/>
      <c r="FP43" s="37"/>
      <c r="FQ43" s="38"/>
      <c r="FR43" s="8"/>
      <c r="FS43" s="37"/>
      <c r="FT43" s="38"/>
    </row>
    <row r="44" spans="1:176" ht="13.5" customHeight="1">
      <c r="A44" s="32" t="s">
        <v>1378</v>
      </c>
      <c r="B44" s="14" t="str">
        <f>VLOOKUP(A44,info_parties!A$2:Z$200,5,FALSE)</f>
        <v>Liberal Association (Jiyu no kai, LA)</v>
      </c>
      <c r="C44" s="8"/>
      <c r="D44" s="37"/>
      <c r="E44" s="6"/>
      <c r="F44" s="8"/>
      <c r="G44" s="37"/>
      <c r="H44" s="38"/>
      <c r="I44" s="37"/>
      <c r="J44" s="37"/>
      <c r="K44" s="6"/>
      <c r="L44" s="8"/>
      <c r="M44" s="37"/>
      <c r="N44" s="38"/>
      <c r="O44" s="8"/>
      <c r="P44" s="37"/>
      <c r="Q44" s="38"/>
      <c r="R44" s="8"/>
      <c r="S44" s="2">
        <v>4</v>
      </c>
      <c r="T44" s="38"/>
      <c r="U44" s="8"/>
      <c r="V44" s="37">
        <v>4</v>
      </c>
      <c r="W44" s="38"/>
      <c r="X44" s="8"/>
      <c r="Y44" s="37"/>
      <c r="Z44" s="38"/>
      <c r="AA44" s="8"/>
      <c r="AB44" s="37"/>
      <c r="AC44" s="38"/>
      <c r="AD44" s="8"/>
      <c r="AE44" s="37"/>
      <c r="AF44" s="38"/>
      <c r="AG44" s="8"/>
      <c r="AH44" s="37"/>
      <c r="AI44" s="38"/>
      <c r="AJ44" s="8"/>
      <c r="AK44" s="37"/>
      <c r="AL44" s="38"/>
      <c r="AM44" s="8"/>
      <c r="AN44" s="37"/>
      <c r="AO44" s="38"/>
      <c r="AP44" s="8"/>
      <c r="AQ44" s="37"/>
      <c r="AR44" s="38"/>
      <c r="AS44" s="8"/>
      <c r="AT44" s="37"/>
      <c r="AU44" s="38"/>
      <c r="AV44" s="8"/>
      <c r="AW44" s="37"/>
      <c r="AX44" s="38"/>
      <c r="AY44" s="8"/>
      <c r="AZ44" s="37"/>
      <c r="BA44" s="38"/>
      <c r="BB44" s="8"/>
      <c r="BC44" s="37"/>
      <c r="BD44" s="38"/>
      <c r="BE44" s="8"/>
      <c r="BF44" s="37"/>
      <c r="BG44" s="38"/>
      <c r="BH44" s="8"/>
      <c r="BI44" s="37"/>
      <c r="BJ44" s="38"/>
      <c r="BK44" s="8"/>
      <c r="BL44" s="37"/>
      <c r="BM44" s="38"/>
      <c r="BN44" s="8"/>
      <c r="BO44" s="37"/>
      <c r="BP44" s="38"/>
      <c r="BQ44" s="8"/>
      <c r="BR44" s="37"/>
      <c r="BS44" s="38"/>
      <c r="BT44" s="8"/>
      <c r="BU44" s="37"/>
      <c r="BV44" s="38"/>
      <c r="BW44" s="8"/>
      <c r="BX44" s="37"/>
      <c r="BY44" s="38"/>
      <c r="BZ44" s="8"/>
      <c r="CA44" s="37"/>
      <c r="CB44" s="38"/>
      <c r="CC44" s="8"/>
      <c r="CD44" s="37"/>
      <c r="CE44" s="38"/>
      <c r="CF44" s="8"/>
      <c r="CG44" s="37"/>
      <c r="CH44" s="38"/>
      <c r="CI44" s="8"/>
      <c r="CJ44" s="37"/>
      <c r="CK44" s="38"/>
      <c r="CL44" s="8"/>
      <c r="CM44" s="37"/>
      <c r="CN44" s="38"/>
      <c r="CO44" s="8"/>
      <c r="CP44" s="37"/>
      <c r="CQ44" s="38"/>
      <c r="CR44" s="8"/>
      <c r="CS44" s="37"/>
      <c r="CT44" s="38"/>
      <c r="CU44" s="8"/>
      <c r="CV44" s="37"/>
      <c r="CW44" s="38"/>
      <c r="CX44" s="8"/>
      <c r="CY44" s="37"/>
      <c r="CZ44" s="38"/>
      <c r="DA44" s="8"/>
      <c r="DB44" s="37"/>
      <c r="DC44" s="38"/>
      <c r="DD44" s="8"/>
      <c r="DE44" s="37"/>
      <c r="DF44" s="38"/>
      <c r="DG44" s="8"/>
      <c r="DH44" s="37"/>
      <c r="DI44" s="38"/>
      <c r="DJ44" s="8"/>
      <c r="DK44" s="37"/>
      <c r="DL44" s="38"/>
      <c r="DM44" s="8"/>
      <c r="DN44" s="37"/>
      <c r="DO44" s="38"/>
      <c r="DP44" s="8"/>
      <c r="DQ44" s="37"/>
      <c r="DR44" s="38"/>
      <c r="DS44" s="8"/>
      <c r="DT44" s="37"/>
      <c r="DU44" s="38"/>
      <c r="DV44" s="8"/>
      <c r="DW44" s="37"/>
      <c r="DX44" s="38"/>
      <c r="DY44" s="8"/>
      <c r="DZ44" s="37"/>
      <c r="EA44" s="38"/>
      <c r="EB44" s="8"/>
      <c r="EC44" s="37"/>
      <c r="ED44" s="38"/>
      <c r="EE44" s="8"/>
      <c r="EF44" s="37"/>
      <c r="EG44" s="38"/>
      <c r="EH44" s="8"/>
      <c r="EI44" s="37"/>
      <c r="EJ44" s="38"/>
      <c r="EK44" s="8"/>
      <c r="EL44" s="37"/>
      <c r="EM44" s="38"/>
      <c r="EN44" s="8"/>
      <c r="EO44" s="37"/>
      <c r="EP44" s="38"/>
      <c r="EQ44" s="8"/>
      <c r="ER44" s="37"/>
      <c r="ES44" s="38"/>
      <c r="ET44" s="8"/>
      <c r="EU44" s="37"/>
      <c r="EV44" s="38"/>
      <c r="EW44" s="8"/>
      <c r="EX44" s="37"/>
      <c r="EY44" s="38"/>
      <c r="EZ44" s="8"/>
      <c r="FA44" s="37"/>
      <c r="FB44" s="38"/>
      <c r="FC44" s="8"/>
      <c r="FD44" s="37"/>
      <c r="FE44" s="38"/>
      <c r="FF44" s="8"/>
      <c r="FG44" s="37"/>
      <c r="FH44" s="38"/>
      <c r="FI44" s="8"/>
      <c r="FJ44" s="37"/>
      <c r="FK44" s="38"/>
      <c r="FL44" s="8"/>
      <c r="FM44" s="37"/>
      <c r="FN44" s="38"/>
      <c r="FO44" s="8"/>
      <c r="FP44" s="37"/>
      <c r="FQ44" s="38"/>
      <c r="FR44" s="8"/>
      <c r="FS44" s="37"/>
      <c r="FT44" s="38"/>
    </row>
    <row r="45" spans="1:176" ht="13.5" customHeight="1">
      <c r="A45" s="32" t="s">
        <v>1429</v>
      </c>
      <c r="B45" s="14" t="str">
        <f>VLOOKUP(A45,info_parties!A$2:Z$200,5,FALSE)</f>
        <v>House of Councillors Club and Liberal Association (combination, HCC and LA)</v>
      </c>
      <c r="C45" s="8"/>
      <c r="D45" s="37"/>
      <c r="E45" s="6"/>
      <c r="F45" s="8"/>
      <c r="G45" s="37"/>
      <c r="H45" s="38"/>
      <c r="I45" s="37"/>
      <c r="J45" s="37"/>
      <c r="K45" s="6"/>
      <c r="L45" s="8"/>
      <c r="M45" s="37"/>
      <c r="N45" s="38"/>
      <c r="O45" s="8"/>
      <c r="P45" s="37"/>
      <c r="Q45" s="38"/>
      <c r="R45" s="8"/>
      <c r="S45" s="37"/>
      <c r="T45" s="38"/>
      <c r="U45" s="8"/>
      <c r="V45" s="37"/>
      <c r="W45" s="38"/>
      <c r="X45" s="8"/>
      <c r="Y45" s="37"/>
      <c r="Z45" s="38"/>
      <c r="AA45" s="8"/>
      <c r="AB45" s="37">
        <v>4</v>
      </c>
      <c r="AC45" s="38"/>
      <c r="AD45" s="8"/>
      <c r="AE45" s="37">
        <v>4</v>
      </c>
      <c r="AF45" s="38"/>
      <c r="AG45" s="8"/>
      <c r="AH45" s="37">
        <v>4</v>
      </c>
      <c r="AI45" s="38"/>
      <c r="AJ45" s="8"/>
      <c r="AK45" s="37">
        <v>4</v>
      </c>
      <c r="AL45" s="38"/>
      <c r="AM45" s="8"/>
      <c r="AN45" s="37">
        <v>4</v>
      </c>
      <c r="AO45" s="38"/>
      <c r="AP45" s="8"/>
      <c r="AQ45" s="37">
        <v>4</v>
      </c>
      <c r="AR45" s="38"/>
      <c r="AS45" s="8"/>
      <c r="AT45" s="37"/>
      <c r="AU45" s="38"/>
      <c r="AV45" s="8"/>
      <c r="AW45" s="37"/>
      <c r="AX45" s="38"/>
      <c r="AY45" s="8"/>
      <c r="AZ45" s="37"/>
      <c r="BA45" s="38"/>
      <c r="BB45" s="8"/>
      <c r="BC45" s="37"/>
      <c r="BD45" s="38"/>
      <c r="BE45" s="8"/>
      <c r="BF45" s="37"/>
      <c r="BG45" s="38"/>
      <c r="BH45" s="8"/>
      <c r="BI45" s="37"/>
      <c r="BJ45" s="38"/>
      <c r="BK45" s="8"/>
      <c r="BL45" s="37"/>
      <c r="BM45" s="38"/>
      <c r="BN45" s="8"/>
      <c r="BO45" s="37"/>
      <c r="BP45" s="38"/>
      <c r="BQ45" s="8"/>
      <c r="BR45" s="37"/>
      <c r="BS45" s="38"/>
      <c r="BT45" s="8"/>
      <c r="BU45" s="37"/>
      <c r="BV45" s="38"/>
      <c r="BW45" s="8"/>
      <c r="BX45" s="37"/>
      <c r="BY45" s="38"/>
      <c r="BZ45" s="8"/>
      <c r="CA45" s="37"/>
      <c r="CB45" s="38"/>
      <c r="CC45" s="8"/>
      <c r="CD45" s="37"/>
      <c r="CE45" s="38"/>
      <c r="CF45" s="8"/>
      <c r="CG45" s="37"/>
      <c r="CH45" s="38"/>
      <c r="CI45" s="8"/>
      <c r="CJ45" s="37"/>
      <c r="CK45" s="38"/>
      <c r="CL45" s="8"/>
      <c r="CM45" s="37"/>
      <c r="CN45" s="38"/>
      <c r="CO45" s="8"/>
      <c r="CP45" s="37"/>
      <c r="CQ45" s="38"/>
      <c r="CR45" s="8"/>
      <c r="CS45" s="37"/>
      <c r="CT45" s="38"/>
      <c r="CU45" s="8"/>
      <c r="CV45" s="37"/>
      <c r="CW45" s="38"/>
      <c r="CX45" s="8"/>
      <c r="CY45" s="37"/>
      <c r="CZ45" s="38"/>
      <c r="DA45" s="8"/>
      <c r="DB45" s="37"/>
      <c r="DC45" s="38"/>
      <c r="DD45" s="8"/>
      <c r="DE45" s="37"/>
      <c r="DF45" s="38"/>
      <c r="DG45" s="8"/>
      <c r="DH45" s="37"/>
      <c r="DI45" s="38"/>
      <c r="DJ45" s="8"/>
      <c r="DK45" s="37"/>
      <c r="DL45" s="38"/>
      <c r="DM45" s="8"/>
      <c r="DN45" s="37"/>
      <c r="DO45" s="38"/>
      <c r="DP45" s="8"/>
      <c r="DQ45" s="37"/>
      <c r="DR45" s="38"/>
      <c r="DS45" s="8"/>
      <c r="DT45" s="37"/>
      <c r="DU45" s="38"/>
      <c r="DV45" s="8"/>
      <c r="DW45" s="37"/>
      <c r="DX45" s="38"/>
      <c r="DY45" s="8"/>
      <c r="DZ45" s="37"/>
      <c r="EA45" s="38"/>
      <c r="EB45" s="8"/>
      <c r="EC45" s="37"/>
      <c r="ED45" s="38"/>
      <c r="EE45" s="8"/>
      <c r="EF45" s="37"/>
      <c r="EG45" s="38"/>
      <c r="EH45" s="8"/>
      <c r="EI45" s="37"/>
      <c r="EJ45" s="38"/>
      <c r="EK45" s="8"/>
      <c r="EL45" s="37"/>
      <c r="EM45" s="38"/>
      <c r="EN45" s="8"/>
      <c r="EO45" s="37"/>
      <c r="EP45" s="38"/>
      <c r="EQ45" s="8"/>
      <c r="ER45" s="37"/>
      <c r="ES45" s="38"/>
      <c r="ET45" s="8"/>
      <c r="EU45" s="37"/>
      <c r="EV45" s="38"/>
      <c r="EW45" s="8"/>
      <c r="EX45" s="37"/>
      <c r="EY45" s="38"/>
      <c r="EZ45" s="8"/>
      <c r="FA45" s="37"/>
      <c r="FB45" s="38"/>
      <c r="FC45" s="8"/>
      <c r="FD45" s="37"/>
      <c r="FE45" s="38"/>
      <c r="FF45" s="8"/>
      <c r="FG45" s="37"/>
      <c r="FH45" s="38"/>
      <c r="FI45" s="8"/>
      <c r="FJ45" s="37"/>
      <c r="FK45" s="38"/>
      <c r="FL45" s="8"/>
      <c r="FM45" s="37"/>
      <c r="FN45" s="38"/>
      <c r="FO45" s="8"/>
      <c r="FP45" s="37"/>
      <c r="FQ45" s="38"/>
      <c r="FR45" s="8"/>
      <c r="FS45" s="37"/>
      <c r="FT45" s="38"/>
    </row>
    <row r="46" spans="1:176" ht="13.5" customHeight="1">
      <c r="A46" s="32" t="s">
        <v>1395</v>
      </c>
      <c r="B46" s="14" t="str">
        <f>VLOOKUP(A46,info_parties!A$2:Z$200,5,FALSE)</f>
        <v>Minyuren (incl. VP, NFP, DPJ, SP, FF &amp; DRP) (Minshu Yuai Taiyo Kokumin Rengo, Minyuren)</v>
      </c>
      <c r="C46" s="8"/>
      <c r="D46" s="37"/>
      <c r="E46" s="6"/>
      <c r="F46" s="8"/>
      <c r="G46" s="37"/>
      <c r="H46" s="38"/>
      <c r="I46" s="37"/>
      <c r="J46" s="37"/>
      <c r="K46" s="6"/>
      <c r="L46" s="8"/>
      <c r="M46" s="37"/>
      <c r="N46" s="38"/>
      <c r="O46" s="8"/>
      <c r="P46" s="37"/>
      <c r="Q46" s="38"/>
      <c r="R46" s="8"/>
      <c r="S46" s="37"/>
      <c r="T46" s="38"/>
      <c r="U46" s="8"/>
      <c r="V46" s="37"/>
      <c r="W46" s="38"/>
      <c r="X46" s="8"/>
      <c r="Y46" s="37">
        <v>41</v>
      </c>
      <c r="Z46" s="38"/>
      <c r="AA46" s="8"/>
      <c r="AB46" s="37"/>
      <c r="AC46" s="38"/>
      <c r="AD46" s="8"/>
      <c r="AE46" s="37"/>
      <c r="AF46" s="38"/>
      <c r="AG46" s="8"/>
      <c r="AH46" s="37"/>
      <c r="AI46" s="38"/>
      <c r="AJ46" s="8"/>
      <c r="AK46" s="37"/>
      <c r="AL46" s="38"/>
      <c r="AM46" s="8"/>
      <c r="AN46" s="37"/>
      <c r="AO46" s="38"/>
      <c r="AP46" s="8"/>
      <c r="AQ46" s="37"/>
      <c r="AR46" s="38"/>
      <c r="AS46" s="8"/>
      <c r="AT46" s="37"/>
      <c r="AU46" s="38"/>
      <c r="AV46" s="8"/>
      <c r="AW46" s="37"/>
      <c r="AX46" s="38"/>
      <c r="AY46" s="8"/>
      <c r="AZ46" s="37"/>
      <c r="BA46" s="38"/>
      <c r="BB46" s="8"/>
      <c r="BC46" s="37"/>
      <c r="BD46" s="38"/>
      <c r="BE46" s="8"/>
      <c r="BF46" s="37"/>
      <c r="BG46" s="38"/>
      <c r="BH46" s="8"/>
      <c r="BI46" s="37"/>
      <c r="BJ46" s="38"/>
      <c r="BK46" s="8"/>
      <c r="BL46" s="37"/>
      <c r="BM46" s="38"/>
      <c r="BN46" s="8"/>
      <c r="BO46" s="37"/>
      <c r="BP46" s="38"/>
      <c r="BQ46" s="8"/>
      <c r="BR46" s="37"/>
      <c r="BS46" s="38"/>
      <c r="BT46" s="8"/>
      <c r="BU46" s="37"/>
      <c r="BV46" s="38"/>
      <c r="BW46" s="8"/>
      <c r="BX46" s="37"/>
      <c r="BY46" s="38"/>
      <c r="BZ46" s="8"/>
      <c r="CA46" s="37"/>
      <c r="CB46" s="38"/>
      <c r="CC46" s="8"/>
      <c r="CD46" s="37"/>
      <c r="CE46" s="38"/>
      <c r="CF46" s="8"/>
      <c r="CG46" s="37"/>
      <c r="CH46" s="38"/>
      <c r="CI46" s="8"/>
      <c r="CJ46" s="37"/>
      <c r="CK46" s="38"/>
      <c r="CL46" s="8"/>
      <c r="CM46" s="37"/>
      <c r="CN46" s="38"/>
      <c r="CO46" s="8"/>
      <c r="CP46" s="37"/>
      <c r="CQ46" s="38"/>
      <c r="CR46" s="8"/>
      <c r="CS46" s="37"/>
      <c r="CT46" s="38"/>
      <c r="CU46" s="8"/>
      <c r="CV46" s="37"/>
      <c r="CW46" s="38"/>
      <c r="CX46" s="8"/>
      <c r="CY46" s="37"/>
      <c r="CZ46" s="38"/>
      <c r="DA46" s="8"/>
      <c r="DB46" s="37"/>
      <c r="DC46" s="38"/>
      <c r="DD46" s="8"/>
      <c r="DE46" s="37"/>
      <c r="DF46" s="38"/>
      <c r="DG46" s="8"/>
      <c r="DH46" s="37"/>
      <c r="DI46" s="38"/>
      <c r="DJ46" s="8"/>
      <c r="DK46" s="37"/>
      <c r="DL46" s="38"/>
      <c r="DM46" s="8"/>
      <c r="DN46" s="37"/>
      <c r="DO46" s="38"/>
      <c r="DP46" s="8"/>
      <c r="DQ46" s="37"/>
      <c r="DR46" s="38"/>
      <c r="DS46" s="8"/>
      <c r="DT46" s="37"/>
      <c r="DU46" s="38"/>
      <c r="DV46" s="8"/>
      <c r="DW46" s="37"/>
      <c r="DX46" s="38"/>
      <c r="DY46" s="8"/>
      <c r="DZ46" s="37"/>
      <c r="EA46" s="38"/>
      <c r="EB46" s="8"/>
      <c r="EC46" s="37"/>
      <c r="ED46" s="38"/>
      <c r="EE46" s="8"/>
      <c r="EF46" s="37"/>
      <c r="EG46" s="38"/>
      <c r="EH46" s="8"/>
      <c r="EI46" s="37"/>
      <c r="EJ46" s="38"/>
      <c r="EK46" s="8"/>
      <c r="EL46" s="37"/>
      <c r="EM46" s="38"/>
      <c r="EN46" s="8"/>
      <c r="EO46" s="37"/>
      <c r="EP46" s="38"/>
      <c r="EQ46" s="8"/>
      <c r="ER46" s="37"/>
      <c r="ES46" s="38"/>
      <c r="ET46" s="8"/>
      <c r="EU46" s="37"/>
      <c r="EV46" s="38"/>
      <c r="EW46" s="8"/>
      <c r="EX46" s="37"/>
      <c r="EY46" s="38"/>
      <c r="EZ46" s="8"/>
      <c r="FA46" s="37"/>
      <c r="FB46" s="38"/>
      <c r="FC46" s="8"/>
      <c r="FD46" s="37"/>
      <c r="FE46" s="38"/>
      <c r="FF46" s="8"/>
      <c r="FG46" s="37"/>
      <c r="FH46" s="38"/>
      <c r="FI46" s="8"/>
      <c r="FJ46" s="37"/>
      <c r="FK46" s="38"/>
      <c r="FL46" s="8"/>
      <c r="FM46" s="37"/>
      <c r="FN46" s="38"/>
      <c r="FO46" s="8"/>
      <c r="FP46" s="37"/>
      <c r="FQ46" s="38"/>
      <c r="FR46" s="8"/>
      <c r="FS46" s="37"/>
      <c r="FT46" s="38"/>
    </row>
    <row r="47" spans="1:176" ht="13.5" customHeight="1">
      <c r="A47" s="32" t="s">
        <v>1388</v>
      </c>
      <c r="B47" s="14" t="str">
        <f>VLOOKUP(A47,info_parties!A$2:Z$200,5,FALSE)</f>
        <v>Friendship Group (Yuai, FG)</v>
      </c>
      <c r="C47" s="8"/>
      <c r="D47" s="37"/>
      <c r="E47" s="6"/>
      <c r="F47" s="8"/>
      <c r="G47" s="37"/>
      <c r="H47" s="38"/>
      <c r="I47" s="37"/>
      <c r="J47" s="37"/>
      <c r="K47" s="6"/>
      <c r="L47" s="8"/>
      <c r="M47" s="37"/>
      <c r="N47" s="38"/>
      <c r="O47" s="8"/>
      <c r="P47" s="37"/>
      <c r="Q47" s="38"/>
      <c r="R47" s="8"/>
      <c r="S47" s="37"/>
      <c r="T47" s="38"/>
      <c r="U47" s="8"/>
      <c r="V47" s="37"/>
      <c r="W47" s="38"/>
      <c r="X47" s="8"/>
      <c r="Y47" s="37">
        <v>9</v>
      </c>
      <c r="Z47" s="38"/>
      <c r="AA47" s="8"/>
      <c r="AB47" s="37"/>
      <c r="AC47" s="38"/>
      <c r="AD47" s="8"/>
      <c r="AE47" s="37"/>
      <c r="AF47" s="38"/>
      <c r="AG47" s="8"/>
      <c r="AH47" s="37"/>
      <c r="AI47" s="38"/>
      <c r="AJ47" s="8"/>
      <c r="AK47" s="37"/>
      <c r="AL47" s="38"/>
      <c r="AM47" s="8"/>
      <c r="AN47" s="37"/>
      <c r="AO47" s="38"/>
      <c r="AP47" s="8"/>
      <c r="AQ47" s="37"/>
      <c r="AR47" s="38"/>
      <c r="AS47" s="8"/>
      <c r="AT47" s="37"/>
      <c r="AU47" s="38"/>
      <c r="AV47" s="8"/>
      <c r="AW47" s="37"/>
      <c r="AX47" s="38"/>
      <c r="AY47" s="8"/>
      <c r="AZ47" s="37"/>
      <c r="BA47" s="38"/>
      <c r="BB47" s="8"/>
      <c r="BC47" s="37"/>
      <c r="BD47" s="38"/>
      <c r="BE47" s="8"/>
      <c r="BF47" s="37"/>
      <c r="BG47" s="38"/>
      <c r="BH47" s="8"/>
      <c r="BI47" s="37"/>
      <c r="BJ47" s="38"/>
      <c r="BK47" s="8"/>
      <c r="BL47" s="37"/>
      <c r="BM47" s="38"/>
      <c r="BN47" s="8"/>
      <c r="BO47" s="37"/>
      <c r="BP47" s="38"/>
      <c r="BQ47" s="8"/>
      <c r="BR47" s="37"/>
      <c r="BS47" s="38"/>
      <c r="BT47" s="8"/>
      <c r="BU47" s="37"/>
      <c r="BV47" s="38"/>
      <c r="BW47" s="8"/>
      <c r="BX47" s="37"/>
      <c r="BY47" s="38"/>
      <c r="BZ47" s="8"/>
      <c r="CA47" s="37"/>
      <c r="CB47" s="38"/>
      <c r="CC47" s="8"/>
      <c r="CD47" s="37"/>
      <c r="CE47" s="38"/>
      <c r="CF47" s="8"/>
      <c r="CG47" s="37"/>
      <c r="CH47" s="38"/>
      <c r="CI47" s="8"/>
      <c r="CJ47" s="37"/>
      <c r="CK47" s="38"/>
      <c r="CL47" s="8"/>
      <c r="CM47" s="37"/>
      <c r="CN47" s="38"/>
      <c r="CO47" s="8"/>
      <c r="CP47" s="37"/>
      <c r="CQ47" s="38"/>
      <c r="CR47" s="8"/>
      <c r="CS47" s="37"/>
      <c r="CT47" s="38"/>
      <c r="CU47" s="8"/>
      <c r="CV47" s="37"/>
      <c r="CW47" s="38"/>
      <c r="CX47" s="8"/>
      <c r="CY47" s="37"/>
      <c r="CZ47" s="38"/>
      <c r="DA47" s="8"/>
      <c r="DB47" s="37"/>
      <c r="DC47" s="38"/>
      <c r="DD47" s="8"/>
      <c r="DE47" s="37"/>
      <c r="DF47" s="38"/>
      <c r="DG47" s="8"/>
      <c r="DH47" s="37"/>
      <c r="DI47" s="38"/>
      <c r="DJ47" s="8"/>
      <c r="DK47" s="37"/>
      <c r="DL47" s="38"/>
      <c r="DM47" s="8"/>
      <c r="DN47" s="37"/>
      <c r="DO47" s="38"/>
      <c r="DP47" s="8"/>
      <c r="DQ47" s="37"/>
      <c r="DR47" s="38"/>
      <c r="DS47" s="8"/>
      <c r="DT47" s="37"/>
      <c r="DU47" s="38"/>
      <c r="DV47" s="8"/>
      <c r="DW47" s="37"/>
      <c r="DX47" s="38"/>
      <c r="DY47" s="8"/>
      <c r="DZ47" s="37"/>
      <c r="EA47" s="38"/>
      <c r="EB47" s="8"/>
      <c r="EC47" s="37"/>
      <c r="ED47" s="38"/>
      <c r="EE47" s="8"/>
      <c r="EF47" s="37"/>
      <c r="EG47" s="38"/>
      <c r="EH47" s="8"/>
      <c r="EI47" s="37"/>
      <c r="EJ47" s="38"/>
      <c r="EK47" s="8"/>
      <c r="EL47" s="37"/>
      <c r="EM47" s="38"/>
      <c r="EN47" s="8"/>
      <c r="EO47" s="37"/>
      <c r="EP47" s="38"/>
      <c r="EQ47" s="8"/>
      <c r="ER47" s="37"/>
      <c r="ES47" s="38"/>
      <c r="ET47" s="8"/>
      <c r="EU47" s="37"/>
      <c r="EV47" s="38"/>
      <c r="EW47" s="8"/>
      <c r="EX47" s="37"/>
      <c r="EY47" s="38"/>
      <c r="EZ47" s="8"/>
      <c r="FA47" s="37"/>
      <c r="FB47" s="38"/>
      <c r="FC47" s="8"/>
      <c r="FD47" s="37"/>
      <c r="FE47" s="38"/>
      <c r="FF47" s="8"/>
      <c r="FG47" s="37"/>
      <c r="FH47" s="38"/>
      <c r="FI47" s="8"/>
      <c r="FJ47" s="37"/>
      <c r="FK47" s="38"/>
      <c r="FL47" s="8"/>
      <c r="FM47" s="37"/>
      <c r="FN47" s="38"/>
      <c r="FO47" s="8"/>
      <c r="FP47" s="37"/>
      <c r="FQ47" s="38"/>
      <c r="FR47" s="8"/>
      <c r="FS47" s="37"/>
      <c r="FT47" s="38"/>
    </row>
    <row r="48" spans="1:176" ht="13.5" customHeight="1">
      <c r="A48" s="32" t="s">
        <v>1387</v>
      </c>
      <c r="B48" s="14" t="str">
        <f>VLOOKUP(A48,info_parties!A$2:Z$200,5,FALSE)</f>
        <v>Voice of People (Kokumin no Koe, VP)</v>
      </c>
      <c r="C48" s="8"/>
      <c r="D48" s="37"/>
      <c r="E48" s="6"/>
      <c r="F48" s="8"/>
      <c r="G48" s="37"/>
      <c r="H48" s="38"/>
      <c r="I48" s="37"/>
      <c r="J48" s="37"/>
      <c r="K48" s="6"/>
      <c r="L48" s="8"/>
      <c r="M48" s="37"/>
      <c r="N48" s="38"/>
      <c r="O48" s="8"/>
      <c r="P48" s="37"/>
      <c r="Q48" s="38"/>
      <c r="R48" s="8"/>
      <c r="S48" s="37"/>
      <c r="T48" s="38"/>
      <c r="U48" s="8"/>
      <c r="V48" s="37"/>
      <c r="W48" s="38"/>
      <c r="X48" s="8"/>
      <c r="Y48" s="37">
        <v>3</v>
      </c>
      <c r="Z48" s="38"/>
      <c r="AA48" s="8"/>
      <c r="AB48" s="37"/>
      <c r="AC48" s="38"/>
      <c r="AD48" s="8"/>
      <c r="AE48" s="37"/>
      <c r="AF48" s="38"/>
      <c r="AG48" s="8"/>
      <c r="AH48" s="37"/>
      <c r="AI48" s="38"/>
      <c r="AJ48" s="8"/>
      <c r="AK48" s="37"/>
      <c r="AL48" s="38"/>
      <c r="AM48" s="8"/>
      <c r="AN48" s="37"/>
      <c r="AO48" s="38"/>
      <c r="AP48" s="8"/>
      <c r="AQ48" s="37"/>
      <c r="AR48" s="38"/>
      <c r="AS48" s="8"/>
      <c r="AT48" s="37"/>
      <c r="AU48" s="38"/>
      <c r="AV48" s="8"/>
      <c r="AW48" s="37"/>
      <c r="AX48" s="38"/>
      <c r="AY48" s="8"/>
      <c r="AZ48" s="37"/>
      <c r="BA48" s="38"/>
      <c r="BB48" s="8"/>
      <c r="BC48" s="37"/>
      <c r="BD48" s="38"/>
      <c r="BE48" s="8"/>
      <c r="BF48" s="37"/>
      <c r="BG48" s="38"/>
      <c r="BH48" s="8"/>
      <c r="BI48" s="37"/>
      <c r="BJ48" s="38"/>
      <c r="BK48" s="8"/>
      <c r="BL48" s="37"/>
      <c r="BM48" s="38"/>
      <c r="BN48" s="8"/>
      <c r="BO48" s="37"/>
      <c r="BP48" s="38"/>
      <c r="BQ48" s="8"/>
      <c r="BR48" s="37"/>
      <c r="BS48" s="38"/>
      <c r="BT48" s="8"/>
      <c r="BU48" s="37"/>
      <c r="BV48" s="38"/>
      <c r="BW48" s="8"/>
      <c r="BX48" s="37"/>
      <c r="BY48" s="38"/>
      <c r="BZ48" s="8"/>
      <c r="CA48" s="37"/>
      <c r="CB48" s="38"/>
      <c r="CC48" s="8"/>
      <c r="CD48" s="37"/>
      <c r="CE48" s="38"/>
      <c r="CF48" s="8"/>
      <c r="CG48" s="37"/>
      <c r="CH48" s="38"/>
      <c r="CI48" s="8"/>
      <c r="CJ48" s="37"/>
      <c r="CK48" s="38"/>
      <c r="CL48" s="8"/>
      <c r="CM48" s="37"/>
      <c r="CN48" s="38"/>
      <c r="CO48" s="8"/>
      <c r="CP48" s="37"/>
      <c r="CQ48" s="38"/>
      <c r="CR48" s="8"/>
      <c r="CS48" s="37"/>
      <c r="CT48" s="38"/>
      <c r="CU48" s="8"/>
      <c r="CV48" s="37"/>
      <c r="CW48" s="38"/>
      <c r="CX48" s="8"/>
      <c r="CY48" s="37"/>
      <c r="CZ48" s="38"/>
      <c r="DA48" s="8"/>
      <c r="DB48" s="37"/>
      <c r="DC48" s="38"/>
      <c r="DD48" s="8"/>
      <c r="DE48" s="37"/>
      <c r="DF48" s="38"/>
      <c r="DG48" s="8"/>
      <c r="DH48" s="37"/>
      <c r="DI48" s="38"/>
      <c r="DJ48" s="8"/>
      <c r="DK48" s="37"/>
      <c r="DL48" s="38"/>
      <c r="DM48" s="8"/>
      <c r="DN48" s="37"/>
      <c r="DO48" s="38"/>
      <c r="DP48" s="8"/>
      <c r="DQ48" s="37"/>
      <c r="DR48" s="38"/>
      <c r="DS48" s="8"/>
      <c r="DT48" s="37"/>
      <c r="DU48" s="38"/>
      <c r="DV48" s="8"/>
      <c r="DW48" s="37"/>
      <c r="DX48" s="38"/>
      <c r="DY48" s="8"/>
      <c r="DZ48" s="37"/>
      <c r="EA48" s="38"/>
      <c r="EB48" s="8"/>
      <c r="EC48" s="37"/>
      <c r="ED48" s="38"/>
      <c r="EE48" s="8"/>
      <c r="EF48" s="37"/>
      <c r="EG48" s="38"/>
      <c r="EH48" s="8"/>
      <c r="EI48" s="37"/>
      <c r="EJ48" s="38"/>
      <c r="EK48" s="8"/>
      <c r="EL48" s="37"/>
      <c r="EM48" s="38"/>
      <c r="EN48" s="8"/>
      <c r="EO48" s="37"/>
      <c r="EP48" s="38"/>
      <c r="EQ48" s="8"/>
      <c r="ER48" s="37"/>
      <c r="ES48" s="38"/>
      <c r="ET48" s="8"/>
      <c r="EU48" s="37"/>
      <c r="EV48" s="38"/>
      <c r="EW48" s="8"/>
      <c r="EX48" s="37"/>
      <c r="EY48" s="38"/>
      <c r="EZ48" s="8"/>
      <c r="FA48" s="37"/>
      <c r="FB48" s="38"/>
      <c r="FC48" s="8"/>
      <c r="FD48" s="37"/>
      <c r="FE48" s="38"/>
      <c r="FF48" s="8"/>
      <c r="FG48" s="37"/>
      <c r="FH48" s="38"/>
      <c r="FI48" s="8"/>
      <c r="FJ48" s="37"/>
      <c r="FK48" s="38"/>
      <c r="FL48" s="8"/>
      <c r="FM48" s="37"/>
      <c r="FN48" s="38"/>
      <c r="FO48" s="8"/>
      <c r="FP48" s="37"/>
      <c r="FQ48" s="38"/>
      <c r="FR48" s="8"/>
      <c r="FS48" s="37"/>
      <c r="FT48" s="38"/>
    </row>
    <row r="49" spans="1:176" ht="13.5" customHeight="1">
      <c r="A49" s="32" t="s">
        <v>1386</v>
      </c>
      <c r="B49" s="14" t="str">
        <f>VLOOKUP(A49,info_parties!A$2:Z$200,5,FALSE)</f>
        <v>From Five (Furomu Faibu, FF)</v>
      </c>
      <c r="C49" s="8"/>
      <c r="D49" s="37"/>
      <c r="E49" s="6"/>
      <c r="F49" s="8"/>
      <c r="G49" s="37"/>
      <c r="H49" s="38"/>
      <c r="I49" s="37"/>
      <c r="J49" s="37"/>
      <c r="K49" s="6"/>
      <c r="L49" s="8"/>
      <c r="M49" s="37"/>
      <c r="N49" s="38"/>
      <c r="O49" s="8"/>
      <c r="P49" s="37"/>
      <c r="Q49" s="38"/>
      <c r="R49" s="8"/>
      <c r="S49" s="37"/>
      <c r="T49" s="38"/>
      <c r="U49" s="8"/>
      <c r="V49" s="37"/>
      <c r="W49" s="38"/>
      <c r="X49" s="8"/>
      <c r="Y49" s="37">
        <v>3</v>
      </c>
      <c r="Z49" s="38"/>
      <c r="AA49" s="8"/>
      <c r="AB49" s="37"/>
      <c r="AC49" s="38"/>
      <c r="AD49" s="8"/>
      <c r="AE49" s="37"/>
      <c r="AF49" s="38"/>
      <c r="AG49" s="8"/>
      <c r="AH49" s="37"/>
      <c r="AI49" s="38"/>
      <c r="AJ49" s="8"/>
      <c r="AK49" s="37"/>
      <c r="AL49" s="38"/>
      <c r="AM49" s="8"/>
      <c r="AN49" s="37"/>
      <c r="AO49" s="38"/>
      <c r="AP49" s="8"/>
      <c r="AQ49" s="37"/>
      <c r="AR49" s="38"/>
      <c r="AS49" s="8"/>
      <c r="AT49" s="37"/>
      <c r="AU49" s="38"/>
      <c r="AV49" s="8"/>
      <c r="AW49" s="37"/>
      <c r="AX49" s="38"/>
      <c r="AY49" s="8"/>
      <c r="AZ49" s="37"/>
      <c r="BA49" s="38"/>
      <c r="BB49" s="8"/>
      <c r="BC49" s="37"/>
      <c r="BD49" s="38"/>
      <c r="BE49" s="8"/>
      <c r="BF49" s="37"/>
      <c r="BG49" s="38"/>
      <c r="BH49" s="8"/>
      <c r="BI49" s="37"/>
      <c r="BJ49" s="38"/>
      <c r="BK49" s="8"/>
      <c r="BL49" s="37"/>
      <c r="BM49" s="38"/>
      <c r="BN49" s="8"/>
      <c r="BO49" s="37"/>
      <c r="BP49" s="38"/>
      <c r="BQ49" s="8"/>
      <c r="BR49" s="37"/>
      <c r="BS49" s="38"/>
      <c r="BT49" s="8"/>
      <c r="BU49" s="37"/>
      <c r="BV49" s="38"/>
      <c r="BW49" s="8"/>
      <c r="BX49" s="37"/>
      <c r="BY49" s="38"/>
      <c r="BZ49" s="8"/>
      <c r="CA49" s="37"/>
      <c r="CB49" s="38"/>
      <c r="CC49" s="8"/>
      <c r="CD49" s="37"/>
      <c r="CE49" s="38"/>
      <c r="CF49" s="8"/>
      <c r="CG49" s="37"/>
      <c r="CH49" s="38"/>
      <c r="CI49" s="8"/>
      <c r="CJ49" s="37"/>
      <c r="CK49" s="38"/>
      <c r="CL49" s="8"/>
      <c r="CM49" s="37"/>
      <c r="CN49" s="38"/>
      <c r="CO49" s="8"/>
      <c r="CP49" s="37"/>
      <c r="CQ49" s="38"/>
      <c r="CR49" s="8"/>
      <c r="CS49" s="37"/>
      <c r="CT49" s="38"/>
      <c r="CU49" s="8"/>
      <c r="CV49" s="37"/>
      <c r="CW49" s="38"/>
      <c r="CX49" s="8"/>
      <c r="CY49" s="37"/>
      <c r="CZ49" s="38"/>
      <c r="DA49" s="8"/>
      <c r="DB49" s="37"/>
      <c r="DC49" s="38"/>
      <c r="DD49" s="8"/>
      <c r="DE49" s="37"/>
      <c r="DF49" s="38"/>
      <c r="DG49" s="8"/>
      <c r="DH49" s="37"/>
      <c r="DI49" s="38"/>
      <c r="DJ49" s="8"/>
      <c r="DK49" s="37"/>
      <c r="DL49" s="38"/>
      <c r="DM49" s="8"/>
      <c r="DN49" s="37"/>
      <c r="DO49" s="38"/>
      <c r="DP49" s="8"/>
      <c r="DQ49" s="37"/>
      <c r="DR49" s="38"/>
      <c r="DS49" s="8"/>
      <c r="DT49" s="37"/>
      <c r="DU49" s="38"/>
      <c r="DV49" s="8"/>
      <c r="DW49" s="37"/>
      <c r="DX49" s="38"/>
      <c r="DY49" s="8"/>
      <c r="DZ49" s="37"/>
      <c r="EA49" s="38"/>
      <c r="EB49" s="8"/>
      <c r="EC49" s="37"/>
      <c r="ED49" s="38"/>
      <c r="EE49" s="8"/>
      <c r="EF49" s="37"/>
      <c r="EG49" s="38"/>
      <c r="EH49" s="8"/>
      <c r="EI49" s="37"/>
      <c r="EJ49" s="38"/>
      <c r="EK49" s="8"/>
      <c r="EL49" s="37"/>
      <c r="EM49" s="38"/>
      <c r="EN49" s="8"/>
      <c r="EO49" s="37"/>
      <c r="EP49" s="38"/>
      <c r="EQ49" s="8"/>
      <c r="ER49" s="37"/>
      <c r="ES49" s="38"/>
      <c r="ET49" s="8"/>
      <c r="EU49" s="37"/>
      <c r="EV49" s="38"/>
      <c r="EW49" s="8"/>
      <c r="EX49" s="37"/>
      <c r="EY49" s="38"/>
      <c r="EZ49" s="8"/>
      <c r="FA49" s="37"/>
      <c r="FB49" s="38"/>
      <c r="FC49" s="8"/>
      <c r="FD49" s="37"/>
      <c r="FE49" s="38"/>
      <c r="FF49" s="8"/>
      <c r="FG49" s="37"/>
      <c r="FH49" s="38"/>
      <c r="FI49" s="8"/>
      <c r="FJ49" s="37"/>
      <c r="FK49" s="38"/>
      <c r="FL49" s="8"/>
      <c r="FM49" s="37"/>
      <c r="FN49" s="38"/>
      <c r="FO49" s="8"/>
      <c r="FP49" s="37"/>
      <c r="FQ49" s="38"/>
      <c r="FR49" s="8"/>
      <c r="FS49" s="37"/>
      <c r="FT49" s="38"/>
    </row>
    <row r="50" spans="1:176" ht="13.5" customHeight="1">
      <c r="A50" s="32" t="s">
        <v>1368</v>
      </c>
      <c r="B50" s="14" t="str">
        <f>VLOOKUP(A50,info_parties!A$2:Z$200,5,FALSE)</f>
        <v>Democratic Reform Party (Minshu-Kaikaku-Rengo, DRP)</v>
      </c>
      <c r="C50" s="8"/>
      <c r="D50" s="37"/>
      <c r="E50" s="6"/>
      <c r="F50" s="8"/>
      <c r="G50" s="37"/>
      <c r="H50" s="38"/>
      <c r="I50" s="37"/>
      <c r="J50" s="37"/>
      <c r="K50" s="6"/>
      <c r="L50" s="8"/>
      <c r="M50" s="37"/>
      <c r="N50" s="38"/>
      <c r="O50" s="8"/>
      <c r="P50" s="37"/>
      <c r="Q50" s="38"/>
      <c r="R50" s="8"/>
      <c r="S50" s="37"/>
      <c r="T50" s="38"/>
      <c r="U50" s="8"/>
      <c r="V50" s="37"/>
      <c r="W50" s="38"/>
      <c r="X50" s="8"/>
      <c r="Y50" s="37">
        <v>3</v>
      </c>
      <c r="Z50" s="38"/>
      <c r="AA50" s="8"/>
      <c r="AB50" s="37"/>
      <c r="AC50" s="38"/>
      <c r="AD50" s="8"/>
      <c r="AE50" s="37"/>
      <c r="AF50" s="38"/>
      <c r="AG50" s="8"/>
      <c r="AH50" s="37"/>
      <c r="AI50" s="38"/>
      <c r="AJ50" s="8"/>
      <c r="AK50" s="37"/>
      <c r="AL50" s="38"/>
      <c r="AM50" s="8"/>
      <c r="AN50" s="37"/>
      <c r="AO50" s="38"/>
      <c r="AP50" s="8"/>
      <c r="AQ50" s="37"/>
      <c r="AR50" s="38"/>
      <c r="AS50" s="8"/>
      <c r="AT50" s="37"/>
      <c r="AU50" s="38"/>
      <c r="AV50" s="8"/>
      <c r="AW50" s="37"/>
      <c r="AX50" s="38"/>
      <c r="AY50" s="8"/>
      <c r="AZ50" s="37"/>
      <c r="BA50" s="38"/>
      <c r="BB50" s="8"/>
      <c r="BC50" s="37"/>
      <c r="BD50" s="38"/>
      <c r="BE50" s="8"/>
      <c r="BF50" s="37"/>
      <c r="BG50" s="38"/>
      <c r="BH50" s="8"/>
      <c r="BI50" s="37"/>
      <c r="BJ50" s="38"/>
      <c r="BK50" s="8"/>
      <c r="BL50" s="37"/>
      <c r="BM50" s="38"/>
      <c r="BN50" s="8"/>
      <c r="BO50" s="37"/>
      <c r="BP50" s="38"/>
      <c r="BQ50" s="8"/>
      <c r="BR50" s="37"/>
      <c r="BS50" s="38"/>
      <c r="BT50" s="8"/>
      <c r="BU50" s="37"/>
      <c r="BV50" s="38"/>
      <c r="BW50" s="8"/>
      <c r="BX50" s="37"/>
      <c r="BY50" s="38"/>
      <c r="BZ50" s="8"/>
      <c r="CA50" s="37"/>
      <c r="CB50" s="38"/>
      <c r="CC50" s="8"/>
      <c r="CD50" s="37"/>
      <c r="CE50" s="38"/>
      <c r="CF50" s="8"/>
      <c r="CG50" s="37"/>
      <c r="CH50" s="38"/>
      <c r="CI50" s="8"/>
      <c r="CJ50" s="37"/>
      <c r="CK50" s="38"/>
      <c r="CL50" s="8"/>
      <c r="CM50" s="37"/>
      <c r="CN50" s="38"/>
      <c r="CO50" s="8"/>
      <c r="CP50" s="37"/>
      <c r="CQ50" s="38"/>
      <c r="CR50" s="8"/>
      <c r="CS50" s="37"/>
      <c r="CT50" s="38"/>
      <c r="CU50" s="8"/>
      <c r="CV50" s="37"/>
      <c r="CW50" s="38"/>
      <c r="CX50" s="8"/>
      <c r="CY50" s="37"/>
      <c r="CZ50" s="38"/>
      <c r="DA50" s="8"/>
      <c r="DB50" s="37"/>
      <c r="DC50" s="38"/>
      <c r="DD50" s="8"/>
      <c r="DE50" s="37"/>
      <c r="DF50" s="38"/>
      <c r="DG50" s="8"/>
      <c r="DH50" s="37"/>
      <c r="DI50" s="38"/>
      <c r="DJ50" s="8"/>
      <c r="DK50" s="37"/>
      <c r="DL50" s="38"/>
      <c r="DM50" s="8"/>
      <c r="DN50" s="37"/>
      <c r="DO50" s="38"/>
      <c r="DP50" s="8"/>
      <c r="DQ50" s="37"/>
      <c r="DR50" s="38"/>
      <c r="DS50" s="8"/>
      <c r="DT50" s="37"/>
      <c r="DU50" s="38"/>
      <c r="DV50" s="8"/>
      <c r="DW50" s="37"/>
      <c r="DX50" s="38"/>
      <c r="DY50" s="8"/>
      <c r="DZ50" s="37"/>
      <c r="EA50" s="38"/>
      <c r="EB50" s="8"/>
      <c r="EC50" s="37"/>
      <c r="ED50" s="38"/>
      <c r="EE50" s="8"/>
      <c r="EF50" s="37"/>
      <c r="EG50" s="38"/>
      <c r="EH50" s="8"/>
      <c r="EI50" s="37"/>
      <c r="EJ50" s="38"/>
      <c r="EK50" s="8"/>
      <c r="EL50" s="37"/>
      <c r="EM50" s="38"/>
      <c r="EN50" s="8"/>
      <c r="EO50" s="37"/>
      <c r="EP50" s="38"/>
      <c r="EQ50" s="8"/>
      <c r="ER50" s="37"/>
      <c r="ES50" s="38"/>
      <c r="ET50" s="8"/>
      <c r="EU50" s="37"/>
      <c r="EV50" s="38"/>
      <c r="EW50" s="8"/>
      <c r="EX50" s="37"/>
      <c r="EY50" s="38"/>
      <c r="EZ50" s="8"/>
      <c r="FA50" s="37"/>
      <c r="FB50" s="38"/>
      <c r="FC50" s="8"/>
      <c r="FD50" s="37"/>
      <c r="FE50" s="38"/>
      <c r="FF50" s="8"/>
      <c r="FG50" s="37"/>
      <c r="FH50" s="38"/>
      <c r="FI50" s="8"/>
      <c r="FJ50" s="37"/>
      <c r="FK50" s="38"/>
      <c r="FL50" s="8"/>
      <c r="FM50" s="37"/>
      <c r="FN50" s="38"/>
      <c r="FO50" s="8"/>
      <c r="FP50" s="37"/>
      <c r="FQ50" s="38"/>
      <c r="FR50" s="8"/>
      <c r="FS50" s="37"/>
      <c r="FT50" s="38"/>
    </row>
    <row r="51" spans="1:176" ht="13.5" customHeight="1">
      <c r="A51" s="32" t="s">
        <v>1372</v>
      </c>
      <c r="B51" s="14" t="str">
        <f>VLOOKUP(A51,info_parties!A$2:Z$200,5,FALSE)</f>
        <v>Reform Club (Kaikaku-kurabu, RC)</v>
      </c>
      <c r="C51" s="8"/>
      <c r="D51" s="37"/>
      <c r="E51" s="6"/>
      <c r="F51" s="8"/>
      <c r="G51" s="37"/>
      <c r="H51" s="38"/>
      <c r="I51" s="37"/>
      <c r="J51" s="37"/>
      <c r="K51" s="6"/>
      <c r="L51" s="8"/>
      <c r="M51" s="37"/>
      <c r="N51" s="38"/>
      <c r="O51" s="8"/>
      <c r="P51" s="37"/>
      <c r="Q51" s="38"/>
      <c r="R51" s="8"/>
      <c r="S51" s="37"/>
      <c r="T51" s="38"/>
      <c r="U51" s="8"/>
      <c r="V51" s="37"/>
      <c r="W51" s="38"/>
      <c r="X51" s="8"/>
      <c r="Y51" s="37">
        <v>3</v>
      </c>
      <c r="Z51" s="38"/>
      <c r="AA51" s="8"/>
      <c r="AB51" s="37">
        <v>3</v>
      </c>
      <c r="AC51" s="38"/>
      <c r="AD51" s="8"/>
      <c r="AE51" s="37"/>
      <c r="AF51" s="38"/>
      <c r="AG51" s="8"/>
      <c r="AH51" s="37"/>
      <c r="AI51" s="38"/>
      <c r="AJ51" s="8"/>
      <c r="AK51" s="37"/>
      <c r="AL51" s="38"/>
      <c r="AM51" s="8"/>
      <c r="AN51" s="37"/>
      <c r="AO51" s="38"/>
      <c r="AP51" s="8"/>
      <c r="AQ51" s="37"/>
      <c r="AR51" s="38"/>
      <c r="AS51" s="8"/>
      <c r="AT51" s="37"/>
      <c r="AU51" s="38"/>
      <c r="AV51" s="8"/>
      <c r="AW51" s="37"/>
      <c r="AX51" s="38"/>
      <c r="AY51" s="8"/>
      <c r="AZ51" s="37"/>
      <c r="BA51" s="38"/>
      <c r="BB51" s="8"/>
      <c r="BC51" s="37"/>
      <c r="BD51" s="38"/>
      <c r="BE51" s="8"/>
      <c r="BF51" s="37"/>
      <c r="BG51" s="38"/>
      <c r="BH51" s="8"/>
      <c r="BI51" s="37"/>
      <c r="BJ51" s="38"/>
      <c r="BK51" s="8"/>
      <c r="BL51" s="37"/>
      <c r="BM51" s="38"/>
      <c r="BN51" s="8"/>
      <c r="BO51" s="37"/>
      <c r="BP51" s="38"/>
      <c r="BQ51" s="8"/>
      <c r="BR51" s="37"/>
      <c r="BS51" s="38"/>
      <c r="BT51" s="8"/>
      <c r="BU51" s="37"/>
      <c r="BV51" s="38"/>
      <c r="BW51" s="8"/>
      <c r="BX51" s="37"/>
      <c r="BY51" s="38"/>
      <c r="BZ51" s="8"/>
      <c r="CA51" s="37"/>
      <c r="CB51" s="38"/>
      <c r="CC51" s="8"/>
      <c r="CD51" s="37"/>
      <c r="CE51" s="38"/>
      <c r="CF51" s="8"/>
      <c r="CG51" s="37"/>
      <c r="CH51" s="38"/>
      <c r="CI51" s="8"/>
      <c r="CJ51" s="37"/>
      <c r="CK51" s="38"/>
      <c r="CL51" s="8"/>
      <c r="CM51" s="37"/>
      <c r="CN51" s="38"/>
      <c r="CO51" s="8"/>
      <c r="CP51" s="37"/>
      <c r="CQ51" s="38"/>
      <c r="CR51" s="8"/>
      <c r="CS51" s="37"/>
      <c r="CT51" s="38"/>
      <c r="CU51" s="8"/>
      <c r="CV51" s="37">
        <v>4</v>
      </c>
      <c r="CW51" s="38"/>
      <c r="CX51" s="8"/>
      <c r="CY51" s="37"/>
      <c r="CZ51" s="38"/>
      <c r="DA51" s="8"/>
      <c r="DB51" s="37"/>
      <c r="DC51" s="38"/>
      <c r="DD51" s="8"/>
      <c r="DE51" s="37"/>
      <c r="DF51" s="38"/>
      <c r="DG51" s="8"/>
      <c r="DH51" s="37"/>
      <c r="DI51" s="38"/>
      <c r="DJ51" s="8"/>
      <c r="DK51" s="37"/>
      <c r="DL51" s="38"/>
      <c r="DM51" s="8"/>
      <c r="DN51" s="37"/>
      <c r="DO51" s="38"/>
      <c r="DP51" s="8"/>
      <c r="DQ51" s="37"/>
      <c r="DR51" s="38"/>
      <c r="DS51" s="8"/>
      <c r="DT51" s="37"/>
      <c r="DU51" s="38"/>
      <c r="DV51" s="8"/>
      <c r="DW51" s="37"/>
      <c r="DX51" s="38"/>
      <c r="DY51" s="8"/>
      <c r="DZ51" s="37"/>
      <c r="EA51" s="38"/>
      <c r="EB51" s="8"/>
      <c r="EC51" s="37"/>
      <c r="ED51" s="38"/>
      <c r="EE51" s="8"/>
      <c r="EF51" s="37"/>
      <c r="EG51" s="38"/>
      <c r="EH51" s="8"/>
      <c r="EI51" s="37"/>
      <c r="EJ51" s="38"/>
      <c r="EK51" s="8"/>
      <c r="EL51" s="37"/>
      <c r="EM51" s="38"/>
      <c r="EN51" s="8"/>
      <c r="EO51" s="37"/>
      <c r="EP51" s="38"/>
      <c r="EQ51" s="8"/>
      <c r="ER51" s="37"/>
      <c r="ES51" s="38"/>
      <c r="ET51" s="8"/>
      <c r="EU51" s="37"/>
      <c r="EV51" s="38"/>
      <c r="EW51" s="8"/>
      <c r="EX51" s="37"/>
      <c r="EY51" s="38"/>
      <c r="EZ51" s="8"/>
      <c r="FA51" s="37"/>
      <c r="FB51" s="38"/>
      <c r="FC51" s="8"/>
      <c r="FD51" s="37"/>
      <c r="FE51" s="38"/>
      <c r="FF51" s="8"/>
      <c r="FG51" s="37"/>
      <c r="FH51" s="38"/>
      <c r="FI51" s="8"/>
      <c r="FJ51" s="37"/>
      <c r="FK51" s="38"/>
      <c r="FL51" s="8"/>
      <c r="FM51" s="37"/>
      <c r="FN51" s="38"/>
      <c r="FO51" s="8"/>
      <c r="FP51" s="37"/>
      <c r="FQ51" s="38"/>
      <c r="FR51" s="8"/>
      <c r="FS51" s="37"/>
      <c r="FT51" s="38"/>
    </row>
    <row r="52" spans="1:176" ht="13.5" customHeight="1">
      <c r="A52" s="32" t="s">
        <v>1341</v>
      </c>
      <c r="B52" s="14" t="str">
        <f>VLOOKUP(A52,info_parties!A$2:Z$200,5,FALSE)</f>
        <v>Liberal Party (Jiyūtō, LP)</v>
      </c>
      <c r="C52" s="8"/>
      <c r="D52" s="37"/>
      <c r="E52" s="6"/>
      <c r="F52" s="8"/>
      <c r="G52" s="37"/>
      <c r="H52" s="38"/>
      <c r="I52" s="37"/>
      <c r="J52" s="37"/>
      <c r="K52" s="6"/>
      <c r="L52" s="8"/>
      <c r="M52" s="37"/>
      <c r="N52" s="38"/>
      <c r="O52" s="8"/>
      <c r="P52" s="37"/>
      <c r="Q52" s="38"/>
      <c r="R52" s="8"/>
      <c r="S52" s="37"/>
      <c r="T52" s="38"/>
      <c r="U52" s="8"/>
      <c r="V52" s="37"/>
      <c r="W52" s="38"/>
      <c r="X52" s="8"/>
      <c r="Y52" s="37">
        <v>12</v>
      </c>
      <c r="Z52" s="38"/>
      <c r="AA52" s="8"/>
      <c r="AB52" s="37">
        <v>12</v>
      </c>
      <c r="AC52" s="38"/>
      <c r="AD52" s="8"/>
      <c r="AE52" s="37">
        <v>12</v>
      </c>
      <c r="AF52" s="38"/>
      <c r="AG52" s="8"/>
      <c r="AH52" s="37">
        <v>12</v>
      </c>
      <c r="AI52" s="38"/>
      <c r="AJ52" s="8"/>
      <c r="AK52" s="37">
        <v>12</v>
      </c>
      <c r="AL52" s="38"/>
      <c r="AM52" s="8"/>
      <c r="AN52" s="37"/>
      <c r="AO52" s="38"/>
      <c r="AP52" s="8"/>
      <c r="AQ52" s="37">
        <v>5</v>
      </c>
      <c r="AR52" s="38"/>
      <c r="AS52" s="8"/>
      <c r="AT52" s="37"/>
      <c r="AU52" s="38"/>
      <c r="AV52" s="8"/>
      <c r="AW52" s="37"/>
      <c r="AX52" s="38"/>
      <c r="AY52" s="8"/>
      <c r="AZ52" s="37"/>
      <c r="BA52" s="38"/>
      <c r="BB52" s="8"/>
      <c r="BC52" s="37"/>
      <c r="BD52" s="38"/>
      <c r="BE52" s="8"/>
      <c r="BF52" s="37"/>
      <c r="BG52" s="38"/>
      <c r="BH52" s="8"/>
      <c r="BI52" s="37"/>
      <c r="BJ52" s="38"/>
      <c r="BK52" s="8"/>
      <c r="BL52" s="37"/>
      <c r="BM52" s="38"/>
      <c r="BN52" s="8"/>
      <c r="BO52" s="37"/>
      <c r="BP52" s="38"/>
      <c r="BQ52" s="8"/>
      <c r="BR52" s="37"/>
      <c r="BS52" s="38"/>
      <c r="BT52" s="8"/>
      <c r="BU52" s="37"/>
      <c r="BV52" s="38"/>
      <c r="BW52" s="8"/>
      <c r="BX52" s="37"/>
      <c r="BY52" s="38"/>
      <c r="BZ52" s="8"/>
      <c r="CA52" s="37"/>
      <c r="CB52" s="38"/>
      <c r="CC52" s="8"/>
      <c r="CD52" s="37"/>
      <c r="CE52" s="38"/>
      <c r="CF52" s="8"/>
      <c r="CG52" s="37"/>
      <c r="CH52" s="38"/>
      <c r="CI52" s="8"/>
      <c r="CJ52" s="37"/>
      <c r="CK52" s="38"/>
      <c r="CL52" s="8"/>
      <c r="CM52" s="37"/>
      <c r="CN52" s="38"/>
      <c r="CO52" s="8"/>
      <c r="CP52" s="37"/>
      <c r="CQ52" s="38"/>
      <c r="CR52" s="8"/>
      <c r="CS52" s="37"/>
      <c r="CT52" s="38"/>
      <c r="CU52" s="8"/>
      <c r="CV52" s="37"/>
      <c r="CW52" s="38"/>
      <c r="CX52" s="8"/>
      <c r="CY52" s="37"/>
      <c r="CZ52" s="38"/>
      <c r="DA52" s="8"/>
      <c r="DB52" s="37"/>
      <c r="DC52" s="38"/>
      <c r="DD52" s="8"/>
      <c r="DE52" s="37"/>
      <c r="DF52" s="38"/>
      <c r="DG52" s="8"/>
      <c r="DH52" s="37"/>
      <c r="DI52" s="38"/>
      <c r="DJ52" s="8"/>
      <c r="DK52" s="37"/>
      <c r="DL52" s="38"/>
      <c r="DM52" s="8"/>
      <c r="DN52" s="37"/>
      <c r="DO52" s="38"/>
      <c r="DP52" s="8"/>
      <c r="DQ52" s="37"/>
      <c r="DR52" s="38"/>
      <c r="DS52" s="8"/>
      <c r="DT52" s="37"/>
      <c r="DU52" s="38"/>
      <c r="DV52" s="8"/>
      <c r="DW52" s="37"/>
      <c r="DX52" s="38"/>
      <c r="DY52" s="8"/>
      <c r="DZ52" s="37"/>
      <c r="EA52" s="38"/>
      <c r="EB52" s="8"/>
      <c r="EC52" s="37"/>
      <c r="ED52" s="38"/>
      <c r="EE52" s="8"/>
      <c r="EF52" s="37"/>
      <c r="EG52" s="38"/>
      <c r="EH52" s="8"/>
      <c r="EI52" s="37"/>
      <c r="EJ52" s="38"/>
      <c r="EK52" s="8"/>
      <c r="EL52" s="37"/>
      <c r="EM52" s="38"/>
      <c r="EN52" s="8"/>
      <c r="EO52" s="37"/>
      <c r="EP52" s="38"/>
      <c r="EQ52" s="8"/>
      <c r="ER52" s="37"/>
      <c r="ES52" s="38"/>
      <c r="ET52" s="8"/>
      <c r="EU52" s="37"/>
      <c r="EV52" s="38"/>
      <c r="EW52" s="8"/>
      <c r="EX52" s="37"/>
      <c r="EY52" s="38"/>
      <c r="EZ52" s="8"/>
      <c r="FA52" s="37"/>
      <c r="FB52" s="38"/>
      <c r="FC52" s="8"/>
      <c r="FD52" s="37"/>
      <c r="FE52" s="38"/>
      <c r="FF52" s="8"/>
      <c r="FG52" s="37"/>
      <c r="FH52" s="38"/>
      <c r="FI52" s="8"/>
      <c r="FJ52" s="37"/>
      <c r="FK52" s="38"/>
      <c r="FL52" s="8"/>
      <c r="FM52" s="37"/>
      <c r="FN52" s="38"/>
      <c r="FO52" s="8"/>
      <c r="FP52" s="37"/>
      <c r="FQ52" s="38"/>
      <c r="FR52" s="8"/>
      <c r="FS52" s="37"/>
      <c r="FT52" s="38"/>
    </row>
    <row r="53" spans="1:176" ht="13.5" customHeight="1">
      <c r="A53" s="32" t="s">
        <v>1399</v>
      </c>
      <c r="B53" s="14" t="str">
        <f>VLOOKUP(A53,info_parties!A$2:Z$200,5,FALSE)</f>
        <v>Party Independents (Sangiin-no-kai, PI)</v>
      </c>
      <c r="C53" s="8"/>
      <c r="D53" s="37"/>
      <c r="E53" s="6"/>
      <c r="F53" s="8"/>
      <c r="G53" s="37"/>
      <c r="H53" s="38"/>
      <c r="I53" s="37"/>
      <c r="J53" s="37"/>
      <c r="K53" s="6"/>
      <c r="L53" s="8"/>
      <c r="M53" s="37"/>
      <c r="N53" s="38"/>
      <c r="O53" s="8"/>
      <c r="P53" s="37"/>
      <c r="Q53" s="38"/>
      <c r="R53" s="8"/>
      <c r="S53" s="37"/>
      <c r="T53" s="38"/>
      <c r="U53" s="8"/>
      <c r="V53" s="37"/>
      <c r="W53" s="38"/>
      <c r="X53" s="8"/>
      <c r="Y53" s="37"/>
      <c r="Z53" s="38"/>
      <c r="AA53" s="8"/>
      <c r="AB53" s="37"/>
      <c r="AC53" s="38"/>
      <c r="AD53" s="8"/>
      <c r="AE53" s="37">
        <v>11</v>
      </c>
      <c r="AF53" s="38"/>
      <c r="AG53" s="8"/>
      <c r="AH53" s="37">
        <v>10</v>
      </c>
      <c r="AI53" s="38"/>
      <c r="AJ53" s="8"/>
      <c r="AK53" s="37">
        <v>8</v>
      </c>
      <c r="AL53" s="38"/>
      <c r="AM53" s="8"/>
      <c r="AN53" s="37">
        <v>8</v>
      </c>
      <c r="AO53" s="38"/>
      <c r="AP53" s="8"/>
      <c r="AQ53" s="37"/>
      <c r="AR53" s="38"/>
      <c r="AS53" s="8"/>
      <c r="AT53" s="37"/>
      <c r="AU53" s="38"/>
      <c r="AV53" s="8"/>
      <c r="AW53" s="37"/>
      <c r="AX53" s="38"/>
      <c r="AY53" s="8"/>
      <c r="AZ53" s="37"/>
      <c r="BA53" s="38"/>
      <c r="BB53" s="8"/>
      <c r="BC53" s="37"/>
      <c r="BD53" s="38"/>
      <c r="BE53" s="8"/>
      <c r="BF53" s="37"/>
      <c r="BG53" s="38"/>
      <c r="BH53" s="8"/>
      <c r="BI53" s="37"/>
      <c r="BJ53" s="38"/>
      <c r="BK53" s="8"/>
      <c r="BL53" s="37"/>
      <c r="BM53" s="38"/>
      <c r="BN53" s="8"/>
      <c r="BO53" s="37"/>
      <c r="BP53" s="38"/>
      <c r="BQ53" s="8"/>
      <c r="BR53" s="37"/>
      <c r="BS53" s="38"/>
      <c r="BT53" s="8"/>
      <c r="BU53" s="37"/>
      <c r="BV53" s="38"/>
      <c r="BW53" s="8"/>
      <c r="BX53" s="37"/>
      <c r="BY53" s="38"/>
      <c r="BZ53" s="8"/>
      <c r="CA53" s="37"/>
      <c r="CB53" s="38"/>
      <c r="CC53" s="8"/>
      <c r="CD53" s="37"/>
      <c r="CE53" s="38"/>
      <c r="CF53" s="8"/>
      <c r="CG53" s="37"/>
      <c r="CH53" s="38"/>
      <c r="CI53" s="8"/>
      <c r="CJ53" s="37"/>
      <c r="CK53" s="38"/>
      <c r="CL53" s="8"/>
      <c r="CM53" s="37"/>
      <c r="CN53" s="38"/>
      <c r="CO53" s="8"/>
      <c r="CP53" s="37"/>
      <c r="CQ53" s="38"/>
      <c r="CR53" s="8"/>
      <c r="CS53" s="37"/>
      <c r="CT53" s="38"/>
      <c r="CU53" s="8"/>
      <c r="CV53" s="37"/>
      <c r="CW53" s="38"/>
      <c r="CX53" s="8"/>
      <c r="CY53" s="37"/>
      <c r="CZ53" s="38"/>
      <c r="DA53" s="8"/>
      <c r="DB53" s="37"/>
      <c r="DC53" s="38"/>
      <c r="DD53" s="8"/>
      <c r="DE53" s="37"/>
      <c r="DF53" s="38"/>
      <c r="DG53" s="8"/>
      <c r="DH53" s="37"/>
      <c r="DI53" s="38"/>
      <c r="DJ53" s="8"/>
      <c r="DK53" s="37"/>
      <c r="DL53" s="38"/>
      <c r="DM53" s="8"/>
      <c r="DN53" s="37"/>
      <c r="DO53" s="38"/>
      <c r="DP53" s="8"/>
      <c r="DQ53" s="37"/>
      <c r="DR53" s="38"/>
      <c r="DS53" s="8"/>
      <c r="DT53" s="37"/>
      <c r="DU53" s="38"/>
      <c r="DV53" s="8"/>
      <c r="DW53" s="37"/>
      <c r="DX53" s="38"/>
      <c r="DY53" s="8"/>
      <c r="DZ53" s="37"/>
      <c r="EA53" s="38"/>
      <c r="EB53" s="8"/>
      <c r="EC53" s="37"/>
      <c r="ED53" s="38"/>
      <c r="EE53" s="8"/>
      <c r="EF53" s="37"/>
      <c r="EG53" s="38"/>
      <c r="EH53" s="8"/>
      <c r="EI53" s="37"/>
      <c r="EJ53" s="38"/>
      <c r="EK53" s="8"/>
      <c r="EL53" s="37"/>
      <c r="EM53" s="38"/>
      <c r="EN53" s="8"/>
      <c r="EO53" s="37"/>
      <c r="EP53" s="38"/>
      <c r="EQ53" s="8"/>
      <c r="ER53" s="37"/>
      <c r="ES53" s="38"/>
      <c r="ET53" s="8"/>
      <c r="EU53" s="37"/>
      <c r="EV53" s="38"/>
      <c r="EW53" s="8"/>
      <c r="EX53" s="37"/>
      <c r="EY53" s="38"/>
      <c r="EZ53" s="8"/>
      <c r="FA53" s="37"/>
      <c r="FB53" s="38"/>
      <c r="FC53" s="8"/>
      <c r="FD53" s="37"/>
      <c r="FE53" s="38"/>
      <c r="FF53" s="8"/>
      <c r="FG53" s="37"/>
      <c r="FH53" s="38"/>
      <c r="FI53" s="8"/>
      <c r="FJ53" s="37"/>
      <c r="FK53" s="38"/>
      <c r="FL53" s="8"/>
      <c r="FM53" s="37"/>
      <c r="FN53" s="38"/>
      <c r="FO53" s="8"/>
      <c r="FP53" s="37"/>
      <c r="FQ53" s="38"/>
      <c r="FR53" s="8"/>
      <c r="FS53" s="37"/>
      <c r="FT53" s="38"/>
    </row>
    <row r="54" spans="1:176" ht="13.5" customHeight="1">
      <c r="A54" s="32" t="s">
        <v>1398</v>
      </c>
      <c r="B54" s="14" t="str">
        <f>VLOOKUP(A54,info_parties!A$2:Z$200,5,FALSE)</f>
        <v>Association for Diet Reform (Kokkai Kaikaku Renrakukai, ADR)</v>
      </c>
      <c r="C54" s="8"/>
      <c r="D54" s="37"/>
      <c r="E54" s="6"/>
      <c r="F54" s="8"/>
      <c r="G54" s="37"/>
      <c r="H54" s="38"/>
      <c r="I54" s="37"/>
      <c r="J54" s="37"/>
      <c r="K54" s="6"/>
      <c r="L54" s="8"/>
      <c r="M54" s="37"/>
      <c r="N54" s="38"/>
      <c r="O54" s="8"/>
      <c r="P54" s="37"/>
      <c r="Q54" s="38"/>
      <c r="R54" s="8"/>
      <c r="S54" s="37"/>
      <c r="T54" s="38"/>
      <c r="U54" s="8"/>
      <c r="V54" s="37"/>
      <c r="W54" s="38"/>
      <c r="X54" s="8"/>
      <c r="Y54" s="37"/>
      <c r="Z54" s="38"/>
      <c r="AA54" s="8"/>
      <c r="AB54" s="37"/>
      <c r="AC54" s="38"/>
      <c r="AD54" s="8"/>
      <c r="AE54" s="37"/>
      <c r="AF54" s="38"/>
      <c r="AG54" s="8"/>
      <c r="AH54" s="37"/>
      <c r="AI54" s="38"/>
      <c r="AJ54" s="8"/>
      <c r="AK54" s="37"/>
      <c r="AL54" s="38"/>
      <c r="AM54" s="8"/>
      <c r="AN54" s="37"/>
      <c r="AO54" s="38"/>
      <c r="AP54" s="8"/>
      <c r="AQ54" s="37"/>
      <c r="AR54" s="38"/>
      <c r="AS54" s="8"/>
      <c r="AT54" s="37">
        <v>15</v>
      </c>
      <c r="AU54" s="38"/>
      <c r="AV54" s="8"/>
      <c r="AW54" s="37">
        <v>15</v>
      </c>
      <c r="AX54" s="38"/>
      <c r="AY54" s="8"/>
      <c r="AZ54" s="37">
        <v>15</v>
      </c>
      <c r="BA54" s="38"/>
      <c r="BB54" s="8"/>
      <c r="BC54" s="37">
        <v>14</v>
      </c>
      <c r="BD54" s="38"/>
      <c r="BE54" s="8"/>
      <c r="BF54" s="37">
        <v>14</v>
      </c>
      <c r="BG54" s="38"/>
      <c r="BH54" s="8"/>
      <c r="BI54" s="37"/>
      <c r="BJ54" s="38"/>
      <c r="BK54" s="8"/>
      <c r="BL54" s="37"/>
      <c r="BM54" s="38"/>
      <c r="BN54" s="8"/>
      <c r="BO54" s="37"/>
      <c r="BP54" s="38"/>
      <c r="BQ54" s="8"/>
      <c r="BR54" s="37"/>
      <c r="BS54" s="38"/>
      <c r="BT54" s="8"/>
      <c r="BU54" s="37"/>
      <c r="BV54" s="38"/>
      <c r="BW54" s="8"/>
      <c r="BX54" s="37"/>
      <c r="BY54" s="38"/>
      <c r="BZ54" s="8"/>
      <c r="CA54" s="37"/>
      <c r="CB54" s="38"/>
      <c r="CC54" s="8"/>
      <c r="CD54" s="37"/>
      <c r="CE54" s="38"/>
      <c r="CF54" s="8"/>
      <c r="CG54" s="37"/>
      <c r="CH54" s="38"/>
      <c r="CI54" s="8"/>
      <c r="CJ54" s="37"/>
      <c r="CK54" s="38"/>
      <c r="CL54" s="8"/>
      <c r="CM54" s="37"/>
      <c r="CN54" s="38"/>
      <c r="CO54" s="8"/>
      <c r="CP54" s="37"/>
      <c r="CQ54" s="38"/>
      <c r="CR54" s="8"/>
      <c r="CS54" s="37"/>
      <c r="CT54" s="38"/>
      <c r="CU54" s="8"/>
      <c r="CV54" s="37"/>
      <c r="CW54" s="38"/>
      <c r="CX54" s="8"/>
      <c r="CY54" s="37"/>
      <c r="CZ54" s="38"/>
      <c r="DA54" s="8"/>
      <c r="DB54" s="37"/>
      <c r="DC54" s="38"/>
      <c r="DD54" s="8"/>
      <c r="DE54" s="37"/>
      <c r="DF54" s="38"/>
      <c r="DG54" s="8"/>
      <c r="DH54" s="37"/>
      <c r="DI54" s="38"/>
      <c r="DJ54" s="8"/>
      <c r="DK54" s="37"/>
      <c r="DL54" s="38"/>
      <c r="DM54" s="8"/>
      <c r="DN54" s="37"/>
      <c r="DO54" s="38"/>
      <c r="DP54" s="8"/>
      <c r="DQ54" s="37"/>
      <c r="DR54" s="38"/>
      <c r="DS54" s="8"/>
      <c r="DT54" s="37"/>
      <c r="DU54" s="38"/>
      <c r="DV54" s="8"/>
      <c r="DW54" s="37"/>
      <c r="DX54" s="38"/>
      <c r="DY54" s="8"/>
      <c r="DZ54" s="37"/>
      <c r="EA54" s="38"/>
      <c r="EB54" s="8"/>
      <c r="EC54" s="37"/>
      <c r="ED54" s="38"/>
      <c r="EE54" s="8"/>
      <c r="EF54" s="37"/>
      <c r="EG54" s="38"/>
      <c r="EH54" s="8"/>
      <c r="EI54" s="37"/>
      <c r="EJ54" s="38"/>
      <c r="EK54" s="8"/>
      <c r="EL54" s="37"/>
      <c r="EM54" s="38"/>
      <c r="EN54" s="8"/>
      <c r="EO54" s="37"/>
      <c r="EP54" s="38"/>
      <c r="EQ54" s="8"/>
      <c r="ER54" s="37"/>
      <c r="ES54" s="38"/>
      <c r="ET54" s="8"/>
      <c r="EU54" s="37"/>
      <c r="EV54" s="38"/>
      <c r="EW54" s="8"/>
      <c r="EX54" s="37"/>
      <c r="EY54" s="38"/>
      <c r="EZ54" s="8"/>
      <c r="FA54" s="37"/>
      <c r="FB54" s="38"/>
      <c r="FC54" s="8"/>
      <c r="FD54" s="37"/>
      <c r="FE54" s="38"/>
      <c r="FF54" s="8"/>
      <c r="FG54" s="37"/>
      <c r="FH54" s="38"/>
      <c r="FI54" s="8"/>
      <c r="FJ54" s="37"/>
      <c r="FK54" s="38"/>
      <c r="FL54" s="8"/>
      <c r="FM54" s="37"/>
      <c r="FN54" s="38"/>
      <c r="FO54" s="8"/>
      <c r="FP54" s="37"/>
      <c r="FQ54" s="38"/>
      <c r="FR54" s="8"/>
      <c r="FS54" s="37"/>
      <c r="FT54" s="38"/>
    </row>
    <row r="55" spans="1:176" ht="13.5" customHeight="1">
      <c r="A55" s="32" t="s">
        <v>1350</v>
      </c>
      <c r="B55" s="14" t="str">
        <f>VLOOKUP(A55,info_parties!A$2:Z$200,5,FALSE)</f>
        <v>People's New Party (Kokumin Shintō, PNP)</v>
      </c>
      <c r="C55" s="8"/>
      <c r="D55" s="37"/>
      <c r="E55" s="6"/>
      <c r="F55" s="8"/>
      <c r="G55" s="37"/>
      <c r="H55" s="38"/>
      <c r="I55" s="37"/>
      <c r="J55" s="37"/>
      <c r="K55" s="6"/>
      <c r="L55" s="8"/>
      <c r="M55" s="37"/>
      <c r="N55" s="38"/>
      <c r="O55" s="8"/>
      <c r="P55" s="37"/>
      <c r="Q55" s="38"/>
      <c r="R55" s="8"/>
      <c r="S55" s="37"/>
      <c r="T55" s="38"/>
      <c r="U55" s="8"/>
      <c r="V55" s="37"/>
      <c r="W55" s="38"/>
      <c r="X55" s="8"/>
      <c r="Y55" s="37"/>
      <c r="Z55" s="38"/>
      <c r="AA55" s="8"/>
      <c r="AB55" s="37"/>
      <c r="AC55" s="38"/>
      <c r="AD55" s="8"/>
      <c r="AE55" s="37"/>
      <c r="AF55" s="38"/>
      <c r="AG55" s="8"/>
      <c r="AH55" s="37"/>
      <c r="AI55" s="38"/>
      <c r="AJ55" s="8"/>
      <c r="AK55" s="37"/>
      <c r="AL55" s="38"/>
      <c r="AM55" s="8"/>
      <c r="AN55" s="37"/>
      <c r="AO55" s="38"/>
      <c r="AP55" s="8"/>
      <c r="AQ55" s="37"/>
      <c r="AR55" s="38"/>
      <c r="AS55" s="8"/>
      <c r="AT55" s="37"/>
      <c r="AU55" s="38"/>
      <c r="AV55" s="8"/>
      <c r="AW55" s="37"/>
      <c r="AX55" s="38"/>
      <c r="AY55" s="8"/>
      <c r="AZ55" s="37"/>
      <c r="BA55" s="38"/>
      <c r="BB55" s="8"/>
      <c r="BC55" s="37"/>
      <c r="BD55" s="38"/>
      <c r="BE55" s="8"/>
      <c r="BF55" s="37"/>
      <c r="BG55" s="38"/>
      <c r="BH55" s="8"/>
      <c r="BI55" s="37"/>
      <c r="BJ55" s="38"/>
      <c r="BK55" s="8"/>
      <c r="BL55" s="37"/>
      <c r="BM55" s="38"/>
      <c r="BN55" s="8"/>
      <c r="BO55" s="37"/>
      <c r="BP55" s="38"/>
      <c r="BQ55" s="8"/>
      <c r="BR55" s="37"/>
      <c r="BS55" s="38"/>
      <c r="BT55" s="8"/>
      <c r="BU55" s="37">
        <v>1</v>
      </c>
      <c r="BV55" s="38"/>
      <c r="BW55" s="8"/>
      <c r="BX55" s="37">
        <v>1</v>
      </c>
      <c r="BY55" s="38"/>
      <c r="BZ55" s="8"/>
      <c r="CA55" s="37"/>
      <c r="CB55" s="38"/>
      <c r="CC55" s="8"/>
      <c r="CD55" s="37"/>
      <c r="CE55" s="38"/>
      <c r="CF55" s="8"/>
      <c r="CG55" s="37"/>
      <c r="CH55" s="38"/>
      <c r="CI55" s="8"/>
      <c r="CJ55" s="37"/>
      <c r="CK55" s="38"/>
      <c r="CL55" s="8"/>
      <c r="CM55" s="37"/>
      <c r="CN55" s="38"/>
      <c r="CO55" s="8"/>
      <c r="CP55" s="37"/>
      <c r="CQ55" s="38"/>
      <c r="CR55" s="8"/>
      <c r="CS55" s="37"/>
      <c r="CT55" s="38"/>
      <c r="CU55" s="8"/>
      <c r="CV55" s="37"/>
      <c r="CW55" s="38"/>
      <c r="CX55" s="8"/>
      <c r="CY55" s="37"/>
      <c r="CZ55" s="38"/>
      <c r="DA55" s="8"/>
      <c r="DB55" s="37"/>
      <c r="DC55" s="38"/>
      <c r="DD55" s="8"/>
      <c r="DE55" s="37"/>
      <c r="DF55" s="38"/>
      <c r="DG55" s="8" t="s">
        <v>457</v>
      </c>
      <c r="DH55" s="37">
        <v>3</v>
      </c>
      <c r="DI55" s="38"/>
      <c r="DJ55" s="8" t="s">
        <v>457</v>
      </c>
      <c r="DK55" s="37">
        <v>3</v>
      </c>
      <c r="DL55" s="38"/>
      <c r="DM55" s="8" t="s">
        <v>457</v>
      </c>
      <c r="DN55" s="37">
        <v>3</v>
      </c>
      <c r="DO55" s="38"/>
      <c r="DP55" s="8" t="s">
        <v>457</v>
      </c>
      <c r="DQ55" s="37">
        <v>3</v>
      </c>
      <c r="DR55" s="38"/>
      <c r="DS55" s="8" t="s">
        <v>457</v>
      </c>
      <c r="DT55" s="37">
        <v>3</v>
      </c>
      <c r="DU55" s="38"/>
      <c r="DV55" s="8" t="s">
        <v>457</v>
      </c>
      <c r="DW55" s="37">
        <v>4</v>
      </c>
      <c r="DX55" s="38"/>
      <c r="DY55" s="8"/>
      <c r="DZ55" s="37"/>
      <c r="EA55" s="38"/>
      <c r="EB55" s="8" t="s">
        <v>457</v>
      </c>
      <c r="EC55" s="37">
        <v>3</v>
      </c>
      <c r="ED55" s="38"/>
      <c r="EE55" s="8"/>
      <c r="EF55" s="37"/>
      <c r="EG55" s="38"/>
      <c r="EH55" s="8"/>
      <c r="EI55" s="37"/>
      <c r="EJ55" s="38"/>
      <c r="EK55" s="8"/>
      <c r="EL55" s="37"/>
      <c r="EM55" s="38"/>
      <c r="EN55" s="8"/>
      <c r="EO55" s="37"/>
      <c r="EP55" s="38"/>
      <c r="EQ55" s="8"/>
      <c r="ER55" s="37"/>
      <c r="ES55" s="38"/>
      <c r="ET55" s="8"/>
      <c r="EU55" s="37"/>
      <c r="EV55" s="38"/>
      <c r="EW55" s="8"/>
      <c r="EX55" s="37"/>
      <c r="EY55" s="38"/>
      <c r="EZ55" s="8"/>
      <c r="FA55" s="37"/>
      <c r="FB55" s="38"/>
      <c r="FC55" s="8"/>
      <c r="FD55" s="37"/>
      <c r="FE55" s="38"/>
      <c r="FF55" s="8"/>
      <c r="FG55" s="37"/>
      <c r="FH55" s="38"/>
      <c r="FI55" s="8"/>
      <c r="FJ55" s="37"/>
      <c r="FK55" s="38"/>
      <c r="FL55" s="8"/>
      <c r="FM55" s="37"/>
      <c r="FN55" s="38"/>
      <c r="FO55" s="8"/>
      <c r="FP55" s="37"/>
      <c r="FQ55" s="38"/>
      <c r="FR55" s="8"/>
      <c r="FS55" s="37"/>
      <c r="FT55" s="38"/>
    </row>
    <row r="56" spans="1:176" ht="13.5" customHeight="1">
      <c r="A56" s="32" t="s">
        <v>1447</v>
      </c>
      <c r="B56" s="14" t="e">
        <f>VLOOKUP(A56,info_parties!A$2:Z$200,5,FALSE)</f>
        <v>#N/A</v>
      </c>
      <c r="C56" s="8"/>
      <c r="D56" s="37"/>
      <c r="E56" s="6"/>
      <c r="F56" s="8"/>
      <c r="G56" s="37"/>
      <c r="H56" s="38"/>
      <c r="I56" s="37"/>
      <c r="J56" s="37"/>
      <c r="K56" s="6"/>
      <c r="L56" s="8"/>
      <c r="M56" s="37"/>
      <c r="N56" s="38"/>
      <c r="O56" s="8"/>
      <c r="P56" s="37"/>
      <c r="Q56" s="38"/>
      <c r="R56" s="8"/>
      <c r="S56" s="37"/>
      <c r="T56" s="38"/>
      <c r="U56" s="8"/>
      <c r="V56" s="37"/>
      <c r="W56" s="38"/>
      <c r="X56" s="8"/>
      <c r="Y56" s="37"/>
      <c r="Z56" s="38"/>
      <c r="AA56" s="8"/>
      <c r="AB56" s="37"/>
      <c r="AC56" s="38"/>
      <c r="AD56" s="8"/>
      <c r="AE56" s="37"/>
      <c r="AF56" s="38"/>
      <c r="AG56" s="8"/>
      <c r="AH56" s="37"/>
      <c r="AI56" s="38"/>
      <c r="AJ56" s="8"/>
      <c r="AK56" s="37"/>
      <c r="AL56" s="38"/>
      <c r="AM56" s="8"/>
      <c r="AN56" s="37"/>
      <c r="AO56" s="38"/>
      <c r="AP56" s="8"/>
      <c r="AQ56" s="37"/>
      <c r="AR56" s="38"/>
      <c r="AS56" s="8"/>
      <c r="AT56" s="37"/>
      <c r="AU56" s="38"/>
      <c r="AV56" s="8"/>
      <c r="AW56" s="37"/>
      <c r="AX56" s="38"/>
      <c r="AY56" s="8"/>
      <c r="AZ56" s="37"/>
      <c r="BA56" s="38"/>
      <c r="BB56" s="8"/>
      <c r="BC56" s="37"/>
      <c r="BD56" s="38"/>
      <c r="BE56" s="8"/>
      <c r="BF56" s="37"/>
      <c r="BG56" s="38"/>
      <c r="BH56" s="8"/>
      <c r="BI56" s="37"/>
      <c r="BJ56" s="38"/>
      <c r="BK56" s="8"/>
      <c r="BL56" s="37"/>
      <c r="BM56" s="38"/>
      <c r="BN56" s="8"/>
      <c r="BO56" s="37"/>
      <c r="BP56" s="38"/>
      <c r="BQ56" s="8"/>
      <c r="BR56" s="37"/>
      <c r="BS56" s="38"/>
      <c r="BT56" s="8"/>
      <c r="BU56" s="37"/>
      <c r="BV56" s="38"/>
      <c r="BW56" s="8"/>
      <c r="BX56" s="37"/>
      <c r="BY56" s="38"/>
      <c r="BZ56" s="8"/>
      <c r="CA56" s="37">
        <v>4</v>
      </c>
      <c r="CB56" s="38"/>
      <c r="CC56" s="8"/>
      <c r="CD56" s="37">
        <v>4</v>
      </c>
      <c r="CE56" s="38"/>
      <c r="CF56" s="8"/>
      <c r="CG56" s="37"/>
      <c r="CH56" s="38"/>
      <c r="CI56" s="8"/>
      <c r="CJ56" s="37"/>
      <c r="CK56" s="38"/>
      <c r="CL56" s="8"/>
      <c r="CM56" s="37"/>
      <c r="CN56" s="38"/>
      <c r="CO56" s="8"/>
      <c r="CP56" s="37"/>
      <c r="CQ56" s="38"/>
      <c r="CR56" s="8"/>
      <c r="CS56" s="37"/>
      <c r="CT56" s="38"/>
      <c r="CU56" s="8"/>
      <c r="CV56" s="37"/>
      <c r="CW56" s="38"/>
      <c r="CX56" s="8"/>
      <c r="CY56" s="37"/>
      <c r="CZ56" s="38"/>
      <c r="DA56" s="8"/>
      <c r="DB56" s="37"/>
      <c r="DC56" s="38"/>
      <c r="DD56" s="8"/>
      <c r="DE56" s="37"/>
      <c r="DF56" s="38"/>
      <c r="DG56" s="8"/>
      <c r="DH56" s="37"/>
      <c r="DI56" s="38"/>
      <c r="DJ56" s="8"/>
      <c r="DK56" s="37"/>
      <c r="DL56" s="38"/>
      <c r="DM56" s="8"/>
      <c r="DN56" s="37"/>
      <c r="DO56" s="38"/>
      <c r="DP56" s="8"/>
      <c r="DQ56" s="37"/>
      <c r="DR56" s="38"/>
      <c r="DS56" s="8"/>
      <c r="DT56" s="37"/>
      <c r="DU56" s="38"/>
      <c r="DV56" s="8"/>
      <c r="DW56" s="37"/>
      <c r="DX56" s="38"/>
      <c r="DY56" s="8"/>
      <c r="DZ56" s="37"/>
      <c r="EA56" s="38"/>
      <c r="EB56" s="8"/>
      <c r="EC56" s="37"/>
      <c r="ED56" s="38"/>
      <c r="EE56" s="8"/>
      <c r="EF56" s="37"/>
      <c r="EG56" s="38"/>
      <c r="EH56" s="8"/>
      <c r="EI56" s="37"/>
      <c r="EJ56" s="38"/>
      <c r="EK56" s="8"/>
      <c r="EL56" s="37"/>
      <c r="EM56" s="38"/>
      <c r="EN56" s="8"/>
      <c r="EO56" s="37"/>
      <c r="EP56" s="38"/>
      <c r="EQ56" s="8"/>
      <c r="ER56" s="37"/>
      <c r="ES56" s="38"/>
      <c r="ET56" s="8"/>
      <c r="EU56" s="37"/>
      <c r="EV56" s="38"/>
      <c r="EW56" s="8"/>
      <c r="EX56" s="37"/>
      <c r="EY56" s="38"/>
      <c r="EZ56" s="8"/>
      <c r="FA56" s="37"/>
      <c r="FB56" s="38"/>
      <c r="FC56" s="8"/>
      <c r="FD56" s="37"/>
      <c r="FE56" s="38"/>
      <c r="FF56" s="8"/>
      <c r="FG56" s="37"/>
      <c r="FH56" s="38"/>
      <c r="FI56" s="8"/>
      <c r="FJ56" s="37"/>
      <c r="FK56" s="38"/>
      <c r="FL56" s="8"/>
      <c r="FM56" s="37"/>
      <c r="FN56" s="38"/>
      <c r="FO56" s="8"/>
      <c r="FP56" s="37"/>
      <c r="FQ56" s="38"/>
      <c r="FR56" s="8"/>
      <c r="FS56" s="37"/>
      <c r="FT56" s="38"/>
    </row>
    <row r="57" spans="1:176" ht="13.5" customHeight="1">
      <c r="A57" s="32" t="s">
        <v>1450</v>
      </c>
      <c r="B57" s="14" t="e">
        <f>VLOOKUP(A57,info_parties!A$2:Z$200,5,FALSE)</f>
        <v>#N/A</v>
      </c>
      <c r="C57" s="8"/>
      <c r="D57" s="37"/>
      <c r="E57" s="6"/>
      <c r="F57" s="8"/>
      <c r="G57" s="37"/>
      <c r="H57" s="38"/>
      <c r="I57" s="37"/>
      <c r="J57" s="37"/>
      <c r="K57" s="6"/>
      <c r="L57" s="8"/>
      <c r="M57" s="37"/>
      <c r="N57" s="38"/>
      <c r="O57" s="8"/>
      <c r="P57" s="37"/>
      <c r="Q57" s="38"/>
      <c r="R57" s="8"/>
      <c r="S57" s="37"/>
      <c r="T57" s="38"/>
      <c r="U57" s="8"/>
      <c r="V57" s="37"/>
      <c r="W57" s="38"/>
      <c r="X57" s="8"/>
      <c r="Y57" s="37"/>
      <c r="Z57" s="38"/>
      <c r="AA57" s="8"/>
      <c r="AB57" s="37"/>
      <c r="AC57" s="38"/>
      <c r="AD57" s="8"/>
      <c r="AE57" s="37"/>
      <c r="AF57" s="38"/>
      <c r="AG57" s="8"/>
      <c r="AH57" s="37"/>
      <c r="AI57" s="38"/>
      <c r="AJ57" s="8"/>
      <c r="AK57" s="37"/>
      <c r="AL57" s="38"/>
      <c r="AM57" s="8"/>
      <c r="AN57" s="37"/>
      <c r="AO57" s="38"/>
      <c r="AP57" s="8"/>
      <c r="AQ57" s="37"/>
      <c r="AR57" s="38"/>
      <c r="AS57" s="8"/>
      <c r="AT57" s="37"/>
      <c r="AU57" s="38"/>
      <c r="AV57" s="8"/>
      <c r="AW57" s="37"/>
      <c r="AX57" s="38"/>
      <c r="AY57" s="8"/>
      <c r="AZ57" s="37"/>
      <c r="BA57" s="38"/>
      <c r="BB57" s="8"/>
      <c r="BC57" s="37"/>
      <c r="BD57" s="38"/>
      <c r="BE57" s="8"/>
      <c r="BF57" s="37"/>
      <c r="BG57" s="38"/>
      <c r="BH57" s="8"/>
      <c r="BI57" s="37"/>
      <c r="BJ57" s="38"/>
      <c r="BK57" s="8"/>
      <c r="BL57" s="37"/>
      <c r="BM57" s="38"/>
      <c r="BN57" s="8"/>
      <c r="BO57" s="37"/>
      <c r="BP57" s="38"/>
      <c r="BQ57" s="8"/>
      <c r="BR57" s="37"/>
      <c r="BS57" s="38"/>
      <c r="BT57" s="8"/>
      <c r="BU57" s="37"/>
      <c r="BV57" s="38"/>
      <c r="BW57" s="8"/>
      <c r="BX57" s="37"/>
      <c r="BY57" s="38"/>
      <c r="BZ57" s="8"/>
      <c r="CA57" s="37"/>
      <c r="CB57" s="38"/>
      <c r="CC57" s="8"/>
      <c r="CD57" s="37"/>
      <c r="CE57" s="38"/>
      <c r="CF57" s="8"/>
      <c r="CG57" s="37">
        <v>4</v>
      </c>
      <c r="CH57" s="38"/>
      <c r="CI57" s="8"/>
      <c r="CJ57" s="37">
        <v>4</v>
      </c>
      <c r="CK57" s="38"/>
      <c r="CL57" s="8"/>
      <c r="CM57" s="37">
        <v>0</v>
      </c>
      <c r="CN57" s="38"/>
      <c r="CO57" s="8"/>
      <c r="CP57" s="37"/>
      <c r="CQ57" s="38"/>
      <c r="CR57" s="8"/>
      <c r="CS57" s="37"/>
      <c r="CT57" s="38"/>
      <c r="CU57" s="8"/>
      <c r="CV57" s="37"/>
      <c r="CW57" s="38"/>
      <c r="CX57" s="8"/>
      <c r="CY57" s="37"/>
      <c r="CZ57" s="38"/>
      <c r="DA57" s="8"/>
      <c r="DB57" s="37"/>
      <c r="DC57" s="38"/>
      <c r="DD57" s="8"/>
      <c r="DE57" s="37"/>
      <c r="DF57" s="38"/>
      <c r="DG57" s="8"/>
      <c r="DH57" s="37"/>
      <c r="DI57" s="38"/>
      <c r="DJ57" s="8"/>
      <c r="DK57" s="37"/>
      <c r="DL57" s="38"/>
      <c r="DM57" s="8"/>
      <c r="DN57" s="37"/>
      <c r="DO57" s="38"/>
      <c r="DP57" s="8"/>
      <c r="DQ57" s="37"/>
      <c r="DR57" s="38"/>
      <c r="DS57" s="8"/>
      <c r="DT57" s="37"/>
      <c r="DU57" s="38"/>
      <c r="DV57" s="8"/>
      <c r="DW57" s="37"/>
      <c r="DX57" s="38"/>
      <c r="DY57" s="8"/>
      <c r="DZ57" s="37"/>
      <c r="EA57" s="38"/>
      <c r="EB57" s="8"/>
      <c r="EC57" s="37"/>
      <c r="ED57" s="38"/>
      <c r="EE57" s="8"/>
      <c r="EF57" s="37"/>
      <c r="EG57" s="38"/>
      <c r="EH57" s="8"/>
      <c r="EI57" s="37"/>
      <c r="EJ57" s="38"/>
      <c r="EK57" s="8"/>
      <c r="EL57" s="37"/>
      <c r="EM57" s="38"/>
      <c r="EN57" s="8"/>
      <c r="EO57" s="37"/>
      <c r="EP57" s="38"/>
      <c r="EQ57" s="8"/>
      <c r="ER57" s="37"/>
      <c r="ES57" s="38"/>
      <c r="ET57" s="8"/>
      <c r="EU57" s="37"/>
      <c r="EV57" s="38"/>
      <c r="EW57" s="8"/>
      <c r="EX57" s="37"/>
      <c r="EY57" s="38"/>
      <c r="EZ57" s="8"/>
      <c r="FA57" s="37"/>
      <c r="FB57" s="38"/>
      <c r="FC57" s="8"/>
      <c r="FD57" s="37"/>
      <c r="FE57" s="38"/>
      <c r="FF57" s="8"/>
      <c r="FG57" s="37"/>
      <c r="FH57" s="38"/>
      <c r="FI57" s="8"/>
      <c r="FJ57" s="37"/>
      <c r="FK57" s="38"/>
      <c r="FL57" s="8"/>
      <c r="FM57" s="37"/>
      <c r="FN57" s="38"/>
      <c r="FO57" s="8"/>
      <c r="FP57" s="37"/>
      <c r="FQ57" s="38"/>
      <c r="FR57" s="8"/>
      <c r="FS57" s="37"/>
      <c r="FT57" s="38"/>
    </row>
    <row r="58" spans="1:176" ht="13.5" customHeight="1">
      <c r="A58" s="32" t="s">
        <v>1444</v>
      </c>
      <c r="B58" s="14" t="e">
        <f>VLOOKUP(A58,info_parties!A$2:Z$200,5,FALSE)</f>
        <v>#N/A</v>
      </c>
      <c r="C58" s="8"/>
      <c r="D58" s="37"/>
      <c r="E58" s="6"/>
      <c r="F58" s="8"/>
      <c r="G58" s="37"/>
      <c r="H58" s="38"/>
      <c r="I58" s="37"/>
      <c r="J58" s="37"/>
      <c r="K58" s="6"/>
      <c r="L58" s="8"/>
      <c r="M58" s="37"/>
      <c r="N58" s="38"/>
      <c r="O58" s="8"/>
      <c r="P58" s="37"/>
      <c r="Q58" s="38"/>
      <c r="R58" s="8"/>
      <c r="S58" s="37"/>
      <c r="T58" s="38"/>
      <c r="U58" s="8"/>
      <c r="V58" s="37"/>
      <c r="W58" s="38"/>
      <c r="X58" s="8"/>
      <c r="Y58" s="37"/>
      <c r="Z58" s="38"/>
      <c r="AA58" s="8"/>
      <c r="AB58" s="37"/>
      <c r="AC58" s="38"/>
      <c r="AD58" s="8"/>
      <c r="AE58" s="37"/>
      <c r="AF58" s="38"/>
      <c r="AG58" s="8"/>
      <c r="AH58" s="37"/>
      <c r="AI58" s="38"/>
      <c r="AJ58" s="8"/>
      <c r="AK58" s="37"/>
      <c r="AL58" s="38"/>
      <c r="AM58" s="8"/>
      <c r="AN58" s="37"/>
      <c r="AO58" s="38"/>
      <c r="AP58" s="8"/>
      <c r="AQ58" s="37"/>
      <c r="AR58" s="38"/>
      <c r="AS58" s="8"/>
      <c r="AT58" s="37"/>
      <c r="AU58" s="38"/>
      <c r="AV58" s="8"/>
      <c r="AW58" s="37"/>
      <c r="AX58" s="38"/>
      <c r="AY58" s="8"/>
      <c r="AZ58" s="37"/>
      <c r="BA58" s="38"/>
      <c r="BB58" s="8"/>
      <c r="BC58" s="37"/>
      <c r="BD58" s="38"/>
      <c r="BE58" s="8"/>
      <c r="BF58" s="37"/>
      <c r="BG58" s="38"/>
      <c r="BH58" s="8"/>
      <c r="BI58" s="37"/>
      <c r="BJ58" s="38"/>
      <c r="BK58" s="8"/>
      <c r="BL58" s="37"/>
      <c r="BM58" s="38"/>
      <c r="BN58" s="8"/>
      <c r="BO58" s="37"/>
      <c r="BP58" s="38"/>
      <c r="BQ58" s="8"/>
      <c r="BR58" s="37"/>
      <c r="BS58" s="38"/>
      <c r="BT58" s="8"/>
      <c r="BU58" s="37"/>
      <c r="BV58" s="38"/>
      <c r="BW58" s="8"/>
      <c r="BX58" s="37"/>
      <c r="BY58" s="38"/>
      <c r="BZ58" s="8"/>
      <c r="CA58" s="37"/>
      <c r="CB58" s="38"/>
      <c r="CC58" s="8"/>
      <c r="CD58" s="37"/>
      <c r="CE58" s="38"/>
      <c r="CF58" s="8"/>
      <c r="CG58" s="37"/>
      <c r="CH58" s="38"/>
      <c r="CI58" s="8"/>
      <c r="CJ58" s="37"/>
      <c r="CK58" s="38"/>
      <c r="CL58" s="8"/>
      <c r="CM58" s="37"/>
      <c r="CN58" s="38"/>
      <c r="CO58" s="8"/>
      <c r="CP58" s="37"/>
      <c r="CQ58" s="38"/>
      <c r="CR58" s="8"/>
      <c r="CS58" s="37">
        <v>4</v>
      </c>
      <c r="CT58" s="38"/>
      <c r="CU58" s="8"/>
      <c r="CV58" s="37"/>
      <c r="CW58" s="38"/>
      <c r="CX58" s="8"/>
      <c r="CY58" s="37"/>
      <c r="CZ58" s="38"/>
      <c r="DA58" s="8"/>
      <c r="DB58" s="37"/>
      <c r="DC58" s="38"/>
      <c r="DD58" s="8"/>
      <c r="DE58" s="37"/>
      <c r="DF58" s="38"/>
      <c r="DG58" s="8"/>
      <c r="DH58" s="37"/>
      <c r="DI58" s="38"/>
      <c r="DJ58" s="8"/>
      <c r="DK58" s="37"/>
      <c r="DL58" s="38"/>
      <c r="DM58" s="8"/>
      <c r="DN58" s="37"/>
      <c r="DO58" s="38"/>
      <c r="DP58" s="8"/>
      <c r="DQ58" s="37"/>
      <c r="DR58" s="38"/>
      <c r="DS58" s="8"/>
      <c r="DT58" s="37"/>
      <c r="DU58" s="38"/>
      <c r="DV58" s="8"/>
      <c r="DW58" s="37"/>
      <c r="DX58" s="38"/>
      <c r="DY58" s="8"/>
      <c r="DZ58" s="37"/>
      <c r="EA58" s="38"/>
      <c r="EB58" s="8"/>
      <c r="EC58" s="37"/>
      <c r="ED58" s="38"/>
      <c r="EE58" s="8"/>
      <c r="EF58" s="37"/>
      <c r="EG58" s="38"/>
      <c r="EH58" s="8"/>
      <c r="EI58" s="37"/>
      <c r="EJ58" s="38"/>
      <c r="EK58" s="8"/>
      <c r="EL58" s="37"/>
      <c r="EM58" s="38"/>
      <c r="EN58" s="8"/>
      <c r="EO58" s="37"/>
      <c r="EP58" s="38"/>
      <c r="EQ58" s="8"/>
      <c r="ER58" s="37"/>
      <c r="ES58" s="38"/>
      <c r="ET58" s="8"/>
      <c r="EU58" s="37"/>
      <c r="EV58" s="38"/>
      <c r="EW58" s="8"/>
      <c r="EX58" s="37"/>
      <c r="EY58" s="38"/>
      <c r="EZ58" s="8"/>
      <c r="FA58" s="37"/>
      <c r="FB58" s="38"/>
      <c r="FC58" s="8"/>
      <c r="FD58" s="37"/>
      <c r="FE58" s="38"/>
      <c r="FF58" s="8"/>
      <c r="FG58" s="37"/>
      <c r="FH58" s="38"/>
      <c r="FI58" s="8"/>
      <c r="FJ58" s="37"/>
      <c r="FK58" s="38"/>
      <c r="FL58" s="8"/>
      <c r="FM58" s="37"/>
      <c r="FN58" s="38"/>
      <c r="FO58" s="8"/>
      <c r="FP58" s="37"/>
      <c r="FQ58" s="38"/>
      <c r="FR58" s="8"/>
      <c r="FS58" s="37"/>
      <c r="FT58" s="38"/>
    </row>
    <row r="59" spans="1:176" ht="13.5" customHeight="1">
      <c r="A59" s="32" t="s">
        <v>1373</v>
      </c>
      <c r="B59" s="14" t="str">
        <f>VLOOKUP(A59,info_parties!A$2:Z$200,5,FALSE)</f>
        <v>New Party Nippon (Shintō Nippon, NPN)</v>
      </c>
      <c r="C59" s="8"/>
      <c r="D59" s="37"/>
      <c r="E59" s="6"/>
      <c r="F59" s="8"/>
      <c r="G59" s="37"/>
      <c r="H59" s="38"/>
      <c r="I59" s="37"/>
      <c r="J59" s="37"/>
      <c r="K59" s="6"/>
      <c r="L59" s="8"/>
      <c r="M59" s="37"/>
      <c r="N59" s="38"/>
      <c r="O59" s="8"/>
      <c r="P59" s="37"/>
      <c r="Q59" s="38"/>
      <c r="R59" s="8"/>
      <c r="S59" s="37"/>
      <c r="T59" s="38"/>
      <c r="U59" s="8"/>
      <c r="V59" s="37"/>
      <c r="W59" s="38"/>
      <c r="X59" s="8"/>
      <c r="Y59" s="37"/>
      <c r="Z59" s="38"/>
      <c r="AA59" s="8"/>
      <c r="AB59" s="37"/>
      <c r="AC59" s="38"/>
      <c r="AD59" s="8"/>
      <c r="AE59" s="37"/>
      <c r="AF59" s="38"/>
      <c r="AG59" s="8"/>
      <c r="AH59" s="37"/>
      <c r="AI59" s="38"/>
      <c r="AJ59" s="8"/>
      <c r="AK59" s="37"/>
      <c r="AL59" s="38"/>
      <c r="AM59" s="8"/>
      <c r="AN59" s="37"/>
      <c r="AO59" s="38"/>
      <c r="AP59" s="8"/>
      <c r="AQ59" s="37"/>
      <c r="AR59" s="38"/>
      <c r="AS59" s="8"/>
      <c r="AT59" s="37"/>
      <c r="AU59" s="38"/>
      <c r="AV59" s="8"/>
      <c r="AW59" s="37"/>
      <c r="AX59" s="38"/>
      <c r="AY59" s="8"/>
      <c r="AZ59" s="37"/>
      <c r="BA59" s="38"/>
      <c r="BB59" s="8"/>
      <c r="BC59" s="37"/>
      <c r="BD59" s="38"/>
      <c r="BE59" s="8"/>
      <c r="BF59" s="37"/>
      <c r="BG59" s="38"/>
      <c r="BH59" s="8"/>
      <c r="BI59" s="37"/>
      <c r="BJ59" s="38"/>
      <c r="BK59" s="8"/>
      <c r="BL59" s="37"/>
      <c r="BM59" s="38"/>
      <c r="BN59" s="8"/>
      <c r="BO59" s="37"/>
      <c r="BP59" s="38"/>
      <c r="BQ59" s="8"/>
      <c r="BR59" s="37"/>
      <c r="BS59" s="38"/>
      <c r="BT59" s="8"/>
      <c r="BU59" s="37">
        <v>2</v>
      </c>
      <c r="BV59" s="38"/>
      <c r="BW59" s="8"/>
      <c r="BX59" s="37">
        <v>2</v>
      </c>
      <c r="BY59" s="38"/>
      <c r="BZ59" s="8"/>
      <c r="CA59" s="37"/>
      <c r="CB59" s="38"/>
      <c r="CC59" s="8"/>
      <c r="CD59" s="37"/>
      <c r="CE59" s="38"/>
      <c r="CF59" s="8"/>
      <c r="CG59" s="37"/>
      <c r="CH59" s="38"/>
      <c r="CI59" s="8"/>
      <c r="CJ59" s="37"/>
      <c r="CK59" s="38"/>
      <c r="CL59" s="8"/>
      <c r="CM59" s="37"/>
      <c r="CN59" s="38"/>
      <c r="CO59" s="8"/>
      <c r="CP59" s="37"/>
      <c r="CQ59" s="38"/>
      <c r="CR59" s="8"/>
      <c r="CS59" s="37"/>
      <c r="CT59" s="38"/>
      <c r="CU59" s="8"/>
      <c r="CV59" s="37"/>
      <c r="CW59" s="38"/>
      <c r="CX59" s="8"/>
      <c r="CY59" s="37"/>
      <c r="CZ59" s="38"/>
      <c r="DA59" s="8"/>
      <c r="DB59" s="37"/>
      <c r="DC59" s="38"/>
      <c r="DD59" s="8"/>
      <c r="DE59" s="37"/>
      <c r="DF59" s="38"/>
      <c r="DG59" s="8"/>
      <c r="DH59" s="37"/>
      <c r="DI59" s="38"/>
      <c r="DJ59" s="8"/>
      <c r="DK59" s="37"/>
      <c r="DL59" s="38"/>
      <c r="DM59" s="8"/>
      <c r="DN59" s="37"/>
      <c r="DO59" s="38"/>
      <c r="DP59" s="8"/>
      <c r="DQ59" s="37"/>
      <c r="DR59" s="38"/>
      <c r="DS59" s="8"/>
      <c r="DT59" s="37"/>
      <c r="DU59" s="38"/>
      <c r="DV59" s="8"/>
      <c r="DW59" s="37"/>
      <c r="DX59" s="38"/>
      <c r="DY59" s="8"/>
      <c r="DZ59" s="37"/>
      <c r="EA59" s="38"/>
      <c r="EB59" s="8"/>
      <c r="EC59" s="37"/>
      <c r="ED59" s="38"/>
      <c r="EE59" s="8"/>
      <c r="EF59" s="37"/>
      <c r="EG59" s="38"/>
      <c r="EH59" s="8"/>
      <c r="EI59" s="37"/>
      <c r="EJ59" s="38"/>
      <c r="EK59" s="8"/>
      <c r="EL59" s="37"/>
      <c r="EM59" s="38"/>
      <c r="EN59" s="8"/>
      <c r="EO59" s="37"/>
      <c r="EP59" s="38"/>
      <c r="EQ59" s="8"/>
      <c r="ER59" s="37"/>
      <c r="ES59" s="38"/>
      <c r="ET59" s="8"/>
      <c r="EU59" s="37"/>
      <c r="EV59" s="38"/>
      <c r="EW59" s="8"/>
      <c r="EX59" s="37"/>
      <c r="EY59" s="38"/>
      <c r="EZ59" s="8"/>
      <c r="FA59" s="37"/>
      <c r="FB59" s="38"/>
      <c r="FC59" s="8"/>
      <c r="FD59" s="37"/>
      <c r="FE59" s="38"/>
      <c r="FF59" s="8"/>
      <c r="FG59" s="37"/>
      <c r="FH59" s="38"/>
      <c r="FI59" s="8"/>
      <c r="FJ59" s="37"/>
      <c r="FK59" s="38"/>
      <c r="FL59" s="8"/>
      <c r="FM59" s="37"/>
      <c r="FN59" s="38"/>
      <c r="FO59" s="8"/>
      <c r="FP59" s="37"/>
      <c r="FQ59" s="38"/>
      <c r="FR59" s="8"/>
      <c r="FS59" s="37"/>
      <c r="FT59" s="38"/>
    </row>
    <row r="60" spans="1:176" ht="13.5" customHeight="1">
      <c r="A60" s="32" t="s">
        <v>1371</v>
      </c>
      <c r="B60" s="14" t="str">
        <f>VLOOKUP(A60,info_parties!A$2:Z$200,5,FALSE)</f>
        <v>New Party Daichi (Shintō Daichi, NPD)</v>
      </c>
      <c r="C60" s="8"/>
      <c r="D60" s="37"/>
      <c r="E60" s="6"/>
      <c r="F60" s="8"/>
      <c r="G60" s="37"/>
      <c r="H60" s="38"/>
      <c r="I60" s="37"/>
      <c r="J60" s="37"/>
      <c r="K60" s="6"/>
      <c r="L60" s="8"/>
      <c r="M60" s="37"/>
      <c r="N60" s="38"/>
      <c r="O60" s="8"/>
      <c r="P60" s="37"/>
      <c r="Q60" s="38"/>
      <c r="R60" s="8"/>
      <c r="S60" s="37"/>
      <c r="T60" s="38"/>
      <c r="U60" s="8"/>
      <c r="V60" s="37"/>
      <c r="W60" s="38"/>
      <c r="X60" s="8"/>
      <c r="Y60" s="37"/>
      <c r="Z60" s="38"/>
      <c r="AA60" s="8"/>
      <c r="AB60" s="37"/>
      <c r="AC60" s="38"/>
      <c r="AD60" s="8"/>
      <c r="AE60" s="37"/>
      <c r="AF60" s="38"/>
      <c r="AG60" s="8"/>
      <c r="AH60" s="37"/>
      <c r="AI60" s="38"/>
      <c r="AJ60" s="8"/>
      <c r="AK60" s="37"/>
      <c r="AL60" s="38"/>
      <c r="AM60" s="8"/>
      <c r="AN60" s="37"/>
      <c r="AO60" s="38"/>
      <c r="AP60" s="8"/>
      <c r="AQ60" s="37"/>
      <c r="AR60" s="38"/>
      <c r="AS60" s="8"/>
      <c r="AT60" s="37"/>
      <c r="AU60" s="38"/>
      <c r="AV60" s="8"/>
      <c r="AW60" s="37"/>
      <c r="AX60" s="38"/>
      <c r="AY60" s="8"/>
      <c r="AZ60" s="37"/>
      <c r="BA60" s="38"/>
      <c r="BB60" s="8"/>
      <c r="BC60" s="37"/>
      <c r="BD60" s="38"/>
      <c r="BE60" s="8"/>
      <c r="BF60" s="37"/>
      <c r="BG60" s="38"/>
      <c r="BH60" s="8"/>
      <c r="BI60" s="37"/>
      <c r="BJ60" s="38"/>
      <c r="BK60" s="8"/>
      <c r="BL60" s="37"/>
      <c r="BM60" s="38"/>
      <c r="BN60" s="8"/>
      <c r="BO60" s="37"/>
      <c r="BP60" s="38"/>
      <c r="BQ60" s="8"/>
      <c r="BR60" s="37"/>
      <c r="BS60" s="38"/>
      <c r="BT60" s="8"/>
      <c r="BU60" s="37">
        <v>0</v>
      </c>
      <c r="BV60" s="38"/>
      <c r="BW60" s="8"/>
      <c r="BX60" s="37">
        <v>0</v>
      </c>
      <c r="BY60" s="38"/>
      <c r="BZ60" s="8"/>
      <c r="CA60" s="37"/>
      <c r="CB60" s="38"/>
      <c r="CC60" s="8"/>
      <c r="CD60" s="37"/>
      <c r="CE60" s="38"/>
      <c r="CF60" s="8"/>
      <c r="CG60" s="37"/>
      <c r="CH60" s="38"/>
      <c r="CI60" s="8"/>
      <c r="CJ60" s="37"/>
      <c r="CK60" s="38"/>
      <c r="CL60" s="8"/>
      <c r="CM60" s="37"/>
      <c r="CN60" s="38"/>
      <c r="CO60" s="8"/>
      <c r="CP60" s="37"/>
      <c r="CQ60" s="38"/>
      <c r="CR60" s="8"/>
      <c r="CS60" s="37"/>
      <c r="CT60" s="38"/>
      <c r="CU60" s="8"/>
      <c r="CV60" s="37"/>
      <c r="CW60" s="38"/>
      <c r="CX60" s="8"/>
      <c r="CY60" s="37"/>
      <c r="CZ60" s="38"/>
      <c r="DA60" s="8"/>
      <c r="DB60" s="37"/>
      <c r="DC60" s="38"/>
      <c r="DD60" s="8"/>
      <c r="DE60" s="37"/>
      <c r="DF60" s="38"/>
      <c r="DG60" s="8"/>
      <c r="DH60" s="37"/>
      <c r="DI60" s="38"/>
      <c r="DJ60" s="8"/>
      <c r="DK60" s="37"/>
      <c r="DL60" s="38"/>
      <c r="DM60" s="8"/>
      <c r="DN60" s="37"/>
      <c r="DO60" s="38"/>
      <c r="DP60" s="8"/>
      <c r="DQ60" s="37"/>
      <c r="DR60" s="38"/>
      <c r="DS60" s="8"/>
      <c r="DT60" s="37"/>
      <c r="DU60" s="38"/>
      <c r="DV60" s="8" t="s">
        <v>443</v>
      </c>
      <c r="DW60" s="37"/>
      <c r="DX60" s="38"/>
      <c r="DY60" s="8" t="s">
        <v>443</v>
      </c>
      <c r="DZ60" s="37">
        <v>2</v>
      </c>
      <c r="EA60" s="38"/>
      <c r="EB60" s="8" t="s">
        <v>443</v>
      </c>
      <c r="EC60" s="37">
        <v>2</v>
      </c>
      <c r="ED60" s="38"/>
      <c r="EE60" s="8"/>
      <c r="EF60" s="37"/>
      <c r="EG60" s="38"/>
      <c r="EH60" s="8"/>
      <c r="EI60" s="37"/>
      <c r="EJ60" s="38"/>
      <c r="EK60" s="8"/>
      <c r="EL60" s="37"/>
      <c r="EM60" s="38"/>
      <c r="EN60" s="8"/>
      <c r="EO60" s="37"/>
      <c r="EP60" s="38"/>
      <c r="EQ60" s="8"/>
      <c r="ER60" s="37"/>
      <c r="ES60" s="38"/>
      <c r="ET60" s="8"/>
      <c r="EU60" s="37"/>
      <c r="EV60" s="38"/>
      <c r="EW60" s="8"/>
      <c r="EX60" s="37"/>
      <c r="EY60" s="38"/>
      <c r="EZ60" s="8"/>
      <c r="FA60" s="37"/>
      <c r="FB60" s="38"/>
      <c r="FC60" s="8"/>
      <c r="FD60" s="37"/>
      <c r="FE60" s="38"/>
      <c r="FF60" s="8"/>
      <c r="FG60" s="37"/>
      <c r="FH60" s="38"/>
      <c r="FI60" s="8"/>
      <c r="FJ60" s="37"/>
      <c r="FK60" s="38"/>
      <c r="FL60" s="8"/>
      <c r="FM60" s="37"/>
      <c r="FN60" s="38"/>
      <c r="FO60" s="8"/>
      <c r="FP60" s="37"/>
      <c r="FQ60" s="38"/>
      <c r="FR60" s="8"/>
      <c r="FS60" s="37"/>
      <c r="FT60" s="38"/>
    </row>
    <row r="61" spans="1:176" ht="13.5" customHeight="1">
      <c r="A61" s="32" t="s">
        <v>1374</v>
      </c>
      <c r="B61" s="14" t="str">
        <f>VLOOKUP(A61,info_parties!A$2:Z$200,5,FALSE)</f>
        <v>Your Party (Minna no Tō, YP)</v>
      </c>
      <c r="C61" s="8"/>
      <c r="D61" s="37"/>
      <c r="E61" s="6"/>
      <c r="F61" s="8"/>
      <c r="G61" s="37"/>
      <c r="H61" s="38"/>
      <c r="I61" s="37"/>
      <c r="J61" s="37"/>
      <c r="K61" s="6"/>
      <c r="L61" s="8"/>
      <c r="M61" s="37"/>
      <c r="N61" s="38"/>
      <c r="O61" s="8"/>
      <c r="P61" s="37"/>
      <c r="Q61" s="38"/>
      <c r="R61" s="8"/>
      <c r="S61" s="37"/>
      <c r="T61" s="38"/>
      <c r="U61" s="8"/>
      <c r="V61" s="37"/>
      <c r="W61" s="38"/>
      <c r="X61" s="8"/>
      <c r="Y61" s="37"/>
      <c r="Z61" s="38"/>
      <c r="AA61" s="8"/>
      <c r="AB61" s="37"/>
      <c r="AC61" s="38"/>
      <c r="AD61" s="8"/>
      <c r="AE61" s="37"/>
      <c r="AF61" s="38"/>
      <c r="AG61" s="8"/>
      <c r="AH61" s="37"/>
      <c r="AI61" s="38"/>
      <c r="AJ61" s="8"/>
      <c r="AK61" s="37"/>
      <c r="AL61" s="38"/>
      <c r="AM61" s="8"/>
      <c r="AN61" s="37"/>
      <c r="AO61" s="38"/>
      <c r="AP61" s="8"/>
      <c r="AQ61" s="37"/>
      <c r="AR61" s="38"/>
      <c r="AS61" s="8"/>
      <c r="AT61" s="37"/>
      <c r="AU61" s="38"/>
      <c r="AV61" s="8"/>
      <c r="AW61" s="37"/>
      <c r="AX61" s="38"/>
      <c r="AY61" s="8"/>
      <c r="AZ61" s="37"/>
      <c r="BA61" s="38"/>
      <c r="BB61" s="8"/>
      <c r="BC61" s="37"/>
      <c r="BD61" s="38"/>
      <c r="BE61" s="8"/>
      <c r="BF61" s="37"/>
      <c r="BG61" s="38"/>
      <c r="BH61" s="8"/>
      <c r="BI61" s="37"/>
      <c r="BJ61" s="38"/>
      <c r="BK61" s="8"/>
      <c r="BL61" s="37"/>
      <c r="BM61" s="38"/>
      <c r="BN61" s="8"/>
      <c r="BO61" s="37"/>
      <c r="BP61" s="38"/>
      <c r="BQ61" s="8"/>
      <c r="BR61" s="37"/>
      <c r="BS61" s="38"/>
      <c r="BT61" s="8"/>
      <c r="BU61" s="37"/>
      <c r="BV61" s="38"/>
      <c r="BW61" s="8"/>
      <c r="BX61" s="37"/>
      <c r="BY61" s="38"/>
      <c r="BZ61" s="8"/>
      <c r="CA61" s="37"/>
      <c r="CB61" s="38"/>
      <c r="CC61" s="8"/>
      <c r="CD61" s="37"/>
      <c r="CE61" s="38"/>
      <c r="CF61" s="8"/>
      <c r="CG61" s="37"/>
      <c r="CH61" s="38"/>
      <c r="CI61" s="8"/>
      <c r="CJ61" s="37"/>
      <c r="CK61" s="38"/>
      <c r="CL61" s="8"/>
      <c r="CM61" s="37"/>
      <c r="CN61" s="38"/>
      <c r="CO61" s="8"/>
      <c r="CP61" s="37"/>
      <c r="CQ61" s="38"/>
      <c r="CR61" s="8"/>
      <c r="CS61" s="37"/>
      <c r="CT61" s="38"/>
      <c r="CU61" s="8"/>
      <c r="CV61" s="37"/>
      <c r="CW61" s="38"/>
      <c r="CX61" s="8"/>
      <c r="CY61" s="37"/>
      <c r="CZ61" s="38"/>
      <c r="DA61" s="8"/>
      <c r="DB61" s="37"/>
      <c r="DC61" s="38"/>
      <c r="DD61" s="8"/>
      <c r="DE61" s="37"/>
      <c r="DF61" s="38"/>
      <c r="DG61" s="8" t="s">
        <v>385</v>
      </c>
      <c r="DH61" s="37">
        <v>11</v>
      </c>
      <c r="DI61" s="38"/>
      <c r="DJ61" s="8" t="s">
        <v>385</v>
      </c>
      <c r="DK61" s="37">
        <v>11</v>
      </c>
      <c r="DL61" s="38"/>
      <c r="DM61" s="8" t="s">
        <v>385</v>
      </c>
      <c r="DN61" s="37">
        <v>11</v>
      </c>
      <c r="DO61" s="38"/>
      <c r="DP61" s="8" t="s">
        <v>385</v>
      </c>
      <c r="DQ61" s="37">
        <v>11</v>
      </c>
      <c r="DR61" s="38"/>
      <c r="DS61" s="8" t="s">
        <v>385</v>
      </c>
      <c r="DT61" s="37">
        <v>11</v>
      </c>
      <c r="DU61" s="38"/>
      <c r="DV61" s="8" t="s">
        <v>385</v>
      </c>
      <c r="DW61" s="37">
        <v>11</v>
      </c>
      <c r="DX61" s="38"/>
      <c r="DY61" s="8" t="s">
        <v>385</v>
      </c>
      <c r="DZ61" s="37">
        <v>11</v>
      </c>
      <c r="EA61" s="38"/>
      <c r="EB61" s="8" t="s">
        <v>385</v>
      </c>
      <c r="EC61" s="37">
        <v>11</v>
      </c>
      <c r="ED61" s="38"/>
      <c r="EE61" s="8"/>
      <c r="EF61" s="37"/>
      <c r="EG61" s="38"/>
      <c r="EH61" s="8"/>
      <c r="EI61" s="37"/>
      <c r="EJ61" s="38"/>
      <c r="EK61" s="8"/>
      <c r="EL61" s="37"/>
      <c r="EM61" s="38"/>
      <c r="EN61" s="8"/>
      <c r="EO61" s="37"/>
      <c r="EP61" s="38"/>
      <c r="EQ61" s="8"/>
      <c r="ER61" s="37"/>
      <c r="ES61" s="38"/>
      <c r="ET61" s="8"/>
      <c r="EU61" s="37"/>
      <c r="EV61" s="38"/>
      <c r="EW61" s="8"/>
      <c r="EX61" s="37"/>
      <c r="EY61" s="38"/>
      <c r="EZ61" s="8"/>
      <c r="FA61" s="37"/>
      <c r="FB61" s="38"/>
      <c r="FC61" s="8"/>
      <c r="FD61" s="37"/>
      <c r="FE61" s="38"/>
      <c r="FF61" s="8"/>
      <c r="FG61" s="37"/>
      <c r="FH61" s="38"/>
      <c r="FI61" s="8"/>
      <c r="FJ61" s="37"/>
      <c r="FK61" s="38"/>
      <c r="FL61" s="8"/>
      <c r="FM61" s="37"/>
      <c r="FN61" s="38"/>
      <c r="FO61" s="8"/>
      <c r="FP61" s="37"/>
      <c r="FQ61" s="38"/>
      <c r="FR61" s="8"/>
      <c r="FS61" s="37"/>
      <c r="FT61" s="38"/>
    </row>
    <row r="62" spans="1:176" ht="13.5" customHeight="1">
      <c r="A62" s="32" t="s">
        <v>1384</v>
      </c>
      <c r="B62" s="14" t="str">
        <f>VLOOKUP(A62,info_parties!A$2:Z$200,5,FALSE)</f>
        <v>Sunrise Party of Japan (Tachiagare Nippon, SPJ)</v>
      </c>
      <c r="C62" s="8"/>
      <c r="D62" s="37"/>
      <c r="E62" s="6"/>
      <c r="F62" s="8"/>
      <c r="G62" s="37"/>
      <c r="H62" s="38"/>
      <c r="I62" s="37"/>
      <c r="J62" s="37"/>
      <c r="K62" s="6"/>
      <c r="L62" s="8"/>
      <c r="M62" s="37"/>
      <c r="N62" s="38"/>
      <c r="O62" s="8"/>
      <c r="P62" s="37"/>
      <c r="Q62" s="38"/>
      <c r="R62" s="8"/>
      <c r="S62" s="37"/>
      <c r="T62" s="38"/>
      <c r="U62" s="8"/>
      <c r="V62" s="37"/>
      <c r="W62" s="38"/>
      <c r="X62" s="8"/>
      <c r="Y62" s="37"/>
      <c r="Z62" s="38"/>
      <c r="AA62" s="8"/>
      <c r="AB62" s="37"/>
      <c r="AC62" s="38"/>
      <c r="AD62" s="8"/>
      <c r="AE62" s="37"/>
      <c r="AF62" s="38"/>
      <c r="AG62" s="8"/>
      <c r="AH62" s="37"/>
      <c r="AI62" s="38"/>
      <c r="AJ62" s="8"/>
      <c r="AK62" s="37"/>
      <c r="AL62" s="38"/>
      <c r="AM62" s="8"/>
      <c r="AN62" s="37"/>
      <c r="AO62" s="38"/>
      <c r="AP62" s="8"/>
      <c r="AQ62" s="37"/>
      <c r="AR62" s="38"/>
      <c r="AS62" s="8"/>
      <c r="AT62" s="37"/>
      <c r="AU62" s="38"/>
      <c r="AV62" s="8"/>
      <c r="AW62" s="37"/>
      <c r="AX62" s="38"/>
      <c r="AY62" s="8"/>
      <c r="AZ62" s="37"/>
      <c r="BA62" s="38"/>
      <c r="BB62" s="8"/>
      <c r="BC62" s="37"/>
      <c r="BD62" s="38"/>
      <c r="BE62" s="8"/>
      <c r="BF62" s="37"/>
      <c r="BG62" s="38"/>
      <c r="BH62" s="8"/>
      <c r="BI62" s="37"/>
      <c r="BJ62" s="38"/>
      <c r="BK62" s="8"/>
      <c r="BL62" s="37"/>
      <c r="BM62" s="38"/>
      <c r="BN62" s="8"/>
      <c r="BO62" s="37"/>
      <c r="BP62" s="38"/>
      <c r="BQ62" s="8"/>
      <c r="BR62" s="37"/>
      <c r="BS62" s="38"/>
      <c r="BT62" s="8"/>
      <c r="BU62" s="37"/>
      <c r="BV62" s="38"/>
      <c r="BW62" s="8"/>
      <c r="BX62" s="37"/>
      <c r="BY62" s="38"/>
      <c r="BZ62" s="8"/>
      <c r="CA62" s="37"/>
      <c r="CB62" s="38"/>
      <c r="CC62" s="8"/>
      <c r="CD62" s="37"/>
      <c r="CE62" s="38"/>
      <c r="CF62" s="8"/>
      <c r="CG62" s="37"/>
      <c r="CH62" s="38"/>
      <c r="CI62" s="8"/>
      <c r="CJ62" s="37"/>
      <c r="CK62" s="38"/>
      <c r="CL62" s="8"/>
      <c r="CM62" s="37"/>
      <c r="CN62" s="38"/>
      <c r="CO62" s="8"/>
      <c r="CP62" s="37"/>
      <c r="CQ62" s="38"/>
      <c r="CR62" s="8"/>
      <c r="CS62" s="37"/>
      <c r="CT62" s="38"/>
      <c r="CU62" s="8"/>
      <c r="CV62" s="37"/>
      <c r="CW62" s="38"/>
      <c r="CX62" s="8"/>
      <c r="CY62" s="37"/>
      <c r="CZ62" s="38"/>
      <c r="DA62" s="8"/>
      <c r="DB62" s="37"/>
      <c r="DC62" s="38"/>
      <c r="DD62" s="8"/>
      <c r="DE62" s="37"/>
      <c r="DF62" s="38"/>
      <c r="DG62" s="8" t="s">
        <v>445</v>
      </c>
      <c r="DH62" s="37">
        <v>5</v>
      </c>
      <c r="DI62" s="38"/>
      <c r="DJ62" s="8" t="s">
        <v>445</v>
      </c>
      <c r="DK62" s="37">
        <v>5</v>
      </c>
      <c r="DL62" s="38"/>
      <c r="DM62" s="8" t="s">
        <v>445</v>
      </c>
      <c r="DN62" s="37">
        <v>5</v>
      </c>
      <c r="DO62" s="38"/>
      <c r="DP62" s="8" t="s">
        <v>445</v>
      </c>
      <c r="DQ62" s="37">
        <v>5</v>
      </c>
      <c r="DR62" s="38"/>
      <c r="DS62" s="8" t="s">
        <v>445</v>
      </c>
      <c r="DT62" s="37">
        <v>5</v>
      </c>
      <c r="DU62" s="38"/>
      <c r="DV62" s="8"/>
      <c r="DW62" s="37"/>
      <c r="DX62" s="38"/>
      <c r="DY62" s="8"/>
      <c r="DZ62" s="37"/>
      <c r="EA62" s="38"/>
      <c r="EB62" s="8"/>
      <c r="EC62" s="37"/>
      <c r="ED62" s="38"/>
      <c r="EE62" s="8"/>
      <c r="EF62" s="37"/>
      <c r="EG62" s="38"/>
      <c r="EH62" s="8"/>
      <c r="EI62" s="37"/>
      <c r="EJ62" s="38"/>
      <c r="EK62" s="8"/>
      <c r="EL62" s="37"/>
      <c r="EM62" s="38"/>
      <c r="EN62" s="8"/>
      <c r="EO62" s="37"/>
      <c r="EP62" s="38"/>
      <c r="EQ62" s="8"/>
      <c r="ER62" s="37"/>
      <c r="ES62" s="38"/>
      <c r="ET62" s="8"/>
      <c r="EU62" s="37"/>
      <c r="EV62" s="38"/>
      <c r="EW62" s="8"/>
      <c r="EX62" s="37"/>
      <c r="EY62" s="38"/>
      <c r="EZ62" s="8"/>
      <c r="FA62" s="37"/>
      <c r="FB62" s="38"/>
      <c r="FC62" s="8"/>
      <c r="FD62" s="37"/>
      <c r="FE62" s="38"/>
      <c r="FF62" s="8"/>
      <c r="FG62" s="37"/>
      <c r="FH62" s="38"/>
      <c r="FI62" s="8"/>
      <c r="FJ62" s="37"/>
      <c r="FK62" s="38"/>
      <c r="FL62" s="8"/>
      <c r="FM62" s="37"/>
      <c r="FN62" s="38"/>
      <c r="FO62" s="8"/>
      <c r="FP62" s="37"/>
      <c r="FQ62" s="38"/>
      <c r="FR62" s="8"/>
      <c r="FS62" s="37"/>
      <c r="FT62" s="38"/>
    </row>
    <row r="63" spans="1:176" ht="13.5" customHeight="1">
      <c r="A63" s="32" t="s">
        <v>1383</v>
      </c>
      <c r="B63" s="14" t="str">
        <f>VLOOKUP(A63,info_parties!A$2:Z$200,5,FALSE)</f>
        <v>New Party Reform (Shinto Kaikaku, NPR)</v>
      </c>
      <c r="C63" s="8"/>
      <c r="D63" s="37"/>
      <c r="E63" s="6"/>
      <c r="F63" s="8"/>
      <c r="G63" s="37"/>
      <c r="H63" s="38"/>
      <c r="I63" s="37"/>
      <c r="J63" s="37"/>
      <c r="K63" s="6"/>
      <c r="L63" s="8"/>
      <c r="M63" s="37"/>
      <c r="N63" s="38"/>
      <c r="O63" s="8"/>
      <c r="P63" s="37"/>
      <c r="Q63" s="38"/>
      <c r="R63" s="8"/>
      <c r="S63" s="37"/>
      <c r="T63" s="38"/>
      <c r="U63" s="8"/>
      <c r="V63" s="37"/>
      <c r="W63" s="38"/>
      <c r="X63" s="8"/>
      <c r="Y63" s="37"/>
      <c r="Z63" s="38"/>
      <c r="AA63" s="8"/>
      <c r="AB63" s="37"/>
      <c r="AC63" s="38"/>
      <c r="AD63" s="8"/>
      <c r="AE63" s="37"/>
      <c r="AF63" s="38"/>
      <c r="AG63" s="8"/>
      <c r="AH63" s="37"/>
      <c r="AI63" s="38"/>
      <c r="AJ63" s="8"/>
      <c r="AK63" s="37"/>
      <c r="AL63" s="38"/>
      <c r="AM63" s="8"/>
      <c r="AN63" s="37"/>
      <c r="AO63" s="38"/>
      <c r="AP63" s="8"/>
      <c r="AQ63" s="37"/>
      <c r="AR63" s="38"/>
      <c r="AS63" s="8"/>
      <c r="AT63" s="37"/>
      <c r="AU63" s="38"/>
      <c r="AV63" s="8"/>
      <c r="AW63" s="37"/>
      <c r="AX63" s="38"/>
      <c r="AY63" s="8"/>
      <c r="AZ63" s="37"/>
      <c r="BA63" s="38"/>
      <c r="BB63" s="8"/>
      <c r="BC63" s="37"/>
      <c r="BD63" s="38"/>
      <c r="BE63" s="8"/>
      <c r="BF63" s="37"/>
      <c r="BG63" s="38"/>
      <c r="BH63" s="8"/>
      <c r="BI63" s="37"/>
      <c r="BJ63" s="38"/>
      <c r="BK63" s="8"/>
      <c r="BL63" s="37"/>
      <c r="BM63" s="38"/>
      <c r="BN63" s="8"/>
      <c r="BO63" s="37"/>
      <c r="BP63" s="38"/>
      <c r="BQ63" s="8"/>
      <c r="BR63" s="37"/>
      <c r="BS63" s="38"/>
      <c r="BT63" s="8"/>
      <c r="BU63" s="37"/>
      <c r="BV63" s="38"/>
      <c r="BW63" s="8"/>
      <c r="BX63" s="37"/>
      <c r="BY63" s="38"/>
      <c r="BZ63" s="8"/>
      <c r="CA63" s="37"/>
      <c r="CB63" s="38"/>
      <c r="CC63" s="8"/>
      <c r="CD63" s="37"/>
      <c r="CE63" s="38"/>
      <c r="CF63" s="8"/>
      <c r="CG63" s="37"/>
      <c r="CH63" s="38"/>
      <c r="CI63" s="8"/>
      <c r="CJ63" s="37"/>
      <c r="CK63" s="38"/>
      <c r="CL63" s="8"/>
      <c r="CM63" s="37"/>
      <c r="CN63" s="38"/>
      <c r="CO63" s="8"/>
      <c r="CP63" s="37"/>
      <c r="CQ63" s="38"/>
      <c r="CR63" s="8"/>
      <c r="CS63" s="37"/>
      <c r="CT63" s="38"/>
      <c r="CU63" s="8"/>
      <c r="CV63" s="37"/>
      <c r="CW63" s="38"/>
      <c r="CX63" s="8"/>
      <c r="CY63" s="37"/>
      <c r="CZ63" s="38"/>
      <c r="DA63" s="8"/>
      <c r="DB63" s="37"/>
      <c r="DC63" s="38"/>
      <c r="DD63" s="8"/>
      <c r="DE63" s="37"/>
      <c r="DF63" s="38"/>
      <c r="DG63" s="8"/>
      <c r="DH63" s="37"/>
      <c r="DI63" s="38"/>
      <c r="DJ63" s="8"/>
      <c r="DK63" s="37"/>
      <c r="DL63" s="38"/>
      <c r="DM63" s="8"/>
      <c r="DN63" s="37"/>
      <c r="DO63" s="38"/>
      <c r="DP63" s="8"/>
      <c r="DQ63" s="37"/>
      <c r="DR63" s="38"/>
      <c r="DS63" s="8"/>
      <c r="DT63" s="37"/>
      <c r="DU63" s="38"/>
      <c r="DV63" s="8" t="s">
        <v>440</v>
      </c>
      <c r="DW63" s="37">
        <v>2</v>
      </c>
      <c r="DX63" s="38"/>
      <c r="DY63" s="8" t="s">
        <v>440</v>
      </c>
      <c r="DZ63" s="37">
        <v>2</v>
      </c>
      <c r="EA63" s="38"/>
      <c r="EB63" s="8" t="s">
        <v>440</v>
      </c>
      <c r="EC63" s="37">
        <v>2</v>
      </c>
      <c r="ED63" s="38"/>
      <c r="EE63" s="8"/>
      <c r="EF63" s="37"/>
      <c r="EG63" s="38"/>
      <c r="EH63" s="8"/>
      <c r="EI63" s="37"/>
      <c r="EJ63" s="38"/>
      <c r="EK63" s="8"/>
      <c r="EL63" s="37"/>
      <c r="EM63" s="38"/>
      <c r="EN63" s="8"/>
      <c r="EO63" s="37"/>
      <c r="EP63" s="38"/>
      <c r="EQ63" s="8"/>
      <c r="ER63" s="37"/>
      <c r="ES63" s="38"/>
      <c r="ET63" s="8"/>
      <c r="EU63" s="37"/>
      <c r="EV63" s="38"/>
      <c r="EW63" s="8"/>
      <c r="EX63" s="37"/>
      <c r="EY63" s="38"/>
      <c r="EZ63" s="8"/>
      <c r="FA63" s="37"/>
      <c r="FB63" s="38"/>
      <c r="FC63" s="8"/>
      <c r="FD63" s="37"/>
      <c r="FE63" s="38"/>
      <c r="FF63" s="8"/>
      <c r="FG63" s="37"/>
      <c r="FH63" s="38"/>
      <c r="FI63" s="8"/>
      <c r="FJ63" s="37"/>
      <c r="FK63" s="38"/>
      <c r="FL63" s="8"/>
      <c r="FM63" s="37"/>
      <c r="FN63" s="38"/>
      <c r="FO63" s="8"/>
      <c r="FP63" s="37"/>
      <c r="FQ63" s="38"/>
      <c r="FR63" s="8"/>
      <c r="FS63" s="37"/>
      <c r="FT63" s="38"/>
    </row>
    <row r="64" spans="1:176" ht="13.5" customHeight="1">
      <c r="A64" s="32" t="s">
        <v>1382</v>
      </c>
      <c r="B64" s="14" t="str">
        <f>VLOOKUP(A64,info_parties!A$2:Z$200,5,FALSE)</f>
        <v>People’s Life First (Kokumin no Seikatsu ga Daiichi, PLF)</v>
      </c>
      <c r="C64" s="8"/>
      <c r="D64" s="37"/>
      <c r="E64" s="6"/>
      <c r="F64" s="8"/>
      <c r="G64" s="37"/>
      <c r="H64" s="38"/>
      <c r="I64" s="37"/>
      <c r="J64" s="37"/>
      <c r="K64" s="6"/>
      <c r="L64" s="8"/>
      <c r="M64" s="37"/>
      <c r="N64" s="38"/>
      <c r="O64" s="8"/>
      <c r="P64" s="37"/>
      <c r="Q64" s="38"/>
      <c r="R64" s="8"/>
      <c r="S64" s="37"/>
      <c r="T64" s="38"/>
      <c r="U64" s="8"/>
      <c r="V64" s="37"/>
      <c r="W64" s="38"/>
      <c r="X64" s="8"/>
      <c r="Y64" s="37"/>
      <c r="Z64" s="38"/>
      <c r="AA64" s="8"/>
      <c r="AB64" s="37"/>
      <c r="AC64" s="38"/>
      <c r="AD64" s="8"/>
      <c r="AE64" s="37"/>
      <c r="AF64" s="38"/>
      <c r="AG64" s="8"/>
      <c r="AH64" s="37"/>
      <c r="AI64" s="38"/>
      <c r="AJ64" s="8"/>
      <c r="AK64" s="37"/>
      <c r="AL64" s="38"/>
      <c r="AM64" s="8"/>
      <c r="AN64" s="37"/>
      <c r="AO64" s="38"/>
      <c r="AP64" s="8"/>
      <c r="AQ64" s="37"/>
      <c r="AR64" s="38"/>
      <c r="AS64" s="8"/>
      <c r="AT64" s="37"/>
      <c r="AU64" s="38"/>
      <c r="AV64" s="8"/>
      <c r="AW64" s="37"/>
      <c r="AX64" s="38"/>
      <c r="AY64" s="8"/>
      <c r="AZ64" s="37"/>
      <c r="BA64" s="38"/>
      <c r="BB64" s="8"/>
      <c r="BC64" s="37"/>
      <c r="BD64" s="38"/>
      <c r="BE64" s="8"/>
      <c r="BF64" s="37"/>
      <c r="BG64" s="38"/>
      <c r="BH64" s="8"/>
      <c r="BI64" s="37"/>
      <c r="BJ64" s="38"/>
      <c r="BK64" s="8"/>
      <c r="BL64" s="37"/>
      <c r="BM64" s="38"/>
      <c r="BN64" s="8"/>
      <c r="BO64" s="37"/>
      <c r="BP64" s="38"/>
      <c r="BQ64" s="8"/>
      <c r="BR64" s="37"/>
      <c r="BS64" s="38"/>
      <c r="BT64" s="8"/>
      <c r="BU64" s="37"/>
      <c r="BV64" s="38"/>
      <c r="BW64" s="8"/>
      <c r="BX64" s="37"/>
      <c r="BY64" s="38"/>
      <c r="BZ64" s="8"/>
      <c r="CA64" s="37"/>
      <c r="CB64" s="38"/>
      <c r="CC64" s="8"/>
      <c r="CD64" s="37"/>
      <c r="CE64" s="38"/>
      <c r="CF64" s="8"/>
      <c r="CG64" s="37"/>
      <c r="CH64" s="38"/>
      <c r="CI64" s="8"/>
      <c r="CJ64" s="37"/>
      <c r="CK64" s="38"/>
      <c r="CL64" s="8"/>
      <c r="CM64" s="37"/>
      <c r="CN64" s="38"/>
      <c r="CO64" s="8"/>
      <c r="CP64" s="37"/>
      <c r="CQ64" s="38"/>
      <c r="CR64" s="8"/>
      <c r="CS64" s="37"/>
      <c r="CT64" s="38"/>
      <c r="CU64" s="8"/>
      <c r="CV64" s="37"/>
      <c r="CW64" s="38"/>
      <c r="CX64" s="8"/>
      <c r="CY64" s="37"/>
      <c r="CZ64" s="38"/>
      <c r="DA64" s="8"/>
      <c r="DB64" s="37"/>
      <c r="DC64" s="38"/>
      <c r="DD64" s="8"/>
      <c r="DE64" s="37"/>
      <c r="DF64" s="38"/>
      <c r="DG64" s="8"/>
      <c r="DH64" s="37"/>
      <c r="DI64" s="38"/>
      <c r="DJ64" s="8"/>
      <c r="DK64" s="37"/>
      <c r="DL64" s="38"/>
      <c r="DM64" s="8"/>
      <c r="DN64" s="37"/>
      <c r="DO64" s="38"/>
      <c r="DP64" s="8"/>
      <c r="DQ64" s="37"/>
      <c r="DR64" s="38"/>
      <c r="DS64" s="8"/>
      <c r="DT64" s="37"/>
      <c r="DU64" s="38"/>
      <c r="DV64" s="8" t="s">
        <v>441</v>
      </c>
      <c r="DW64" s="37"/>
      <c r="DX64" s="38"/>
      <c r="DY64" s="8" t="s">
        <v>441</v>
      </c>
      <c r="DZ64" s="37">
        <v>12</v>
      </c>
      <c r="EA64" s="38"/>
      <c r="EB64" s="8" t="s">
        <v>441</v>
      </c>
      <c r="EC64" s="37"/>
      <c r="ED64" s="38"/>
      <c r="EE64" s="8"/>
      <c r="EF64" s="37"/>
      <c r="EG64" s="38"/>
      <c r="EH64" s="8"/>
      <c r="EI64" s="37"/>
      <c r="EJ64" s="38"/>
      <c r="EK64" s="8"/>
      <c r="EL64" s="37"/>
      <c r="EM64" s="38"/>
      <c r="EN64" s="8"/>
      <c r="EO64" s="37"/>
      <c r="EP64" s="38"/>
      <c r="EQ64" s="8"/>
      <c r="ER64" s="37"/>
      <c r="ES64" s="38"/>
      <c r="ET64" s="8"/>
      <c r="EU64" s="37"/>
      <c r="EV64" s="38"/>
      <c r="EW64" s="8"/>
      <c r="EX64" s="37"/>
      <c r="EY64" s="38"/>
      <c r="EZ64" s="8"/>
      <c r="FA64" s="37"/>
      <c r="FB64" s="38"/>
      <c r="FC64" s="8"/>
      <c r="FD64" s="37"/>
      <c r="FE64" s="38"/>
      <c r="FF64" s="8"/>
      <c r="FG64" s="37"/>
      <c r="FH64" s="38"/>
      <c r="FI64" s="8"/>
      <c r="FJ64" s="37"/>
      <c r="FK64" s="38"/>
      <c r="FL64" s="8"/>
      <c r="FM64" s="37"/>
      <c r="FN64" s="38"/>
      <c r="FO64" s="8"/>
      <c r="FP64" s="37"/>
      <c r="FQ64" s="38"/>
      <c r="FR64" s="8"/>
      <c r="FS64" s="37"/>
      <c r="FT64" s="38"/>
    </row>
    <row r="65" spans="1:176" ht="13.5" customHeight="1">
      <c r="A65" s="32" t="s">
        <v>1370</v>
      </c>
      <c r="B65" s="14" t="str">
        <f>VLOOKUP(A65,info_parties!A$2:Z$200,5,FALSE)</f>
        <v>Japan Restoration Party (Nippon Ishin no Kai, JRP)</v>
      </c>
      <c r="C65" s="8"/>
      <c r="D65" s="37"/>
      <c r="E65" s="6"/>
      <c r="F65" s="8"/>
      <c r="G65" s="37"/>
      <c r="H65" s="38"/>
      <c r="I65" s="37"/>
      <c r="J65" s="37"/>
      <c r="K65" s="6"/>
      <c r="L65" s="8"/>
      <c r="M65" s="37"/>
      <c r="N65" s="38"/>
      <c r="O65" s="8"/>
      <c r="P65" s="37"/>
      <c r="Q65" s="38"/>
      <c r="R65" s="8"/>
      <c r="S65" s="37"/>
      <c r="T65" s="38"/>
      <c r="U65" s="8"/>
      <c r="V65" s="37"/>
      <c r="W65" s="38"/>
      <c r="X65" s="8"/>
      <c r="Y65" s="37"/>
      <c r="Z65" s="38"/>
      <c r="AA65" s="8"/>
      <c r="AB65" s="37"/>
      <c r="AC65" s="38"/>
      <c r="AD65" s="8"/>
      <c r="AE65" s="37"/>
      <c r="AF65" s="38"/>
      <c r="AG65" s="8"/>
      <c r="AH65" s="37"/>
      <c r="AI65" s="38"/>
      <c r="AJ65" s="8"/>
      <c r="AK65" s="37"/>
      <c r="AL65" s="38"/>
      <c r="AM65" s="8"/>
      <c r="AN65" s="37"/>
      <c r="AO65" s="38"/>
      <c r="AP65" s="8"/>
      <c r="AQ65" s="37"/>
      <c r="AR65" s="38"/>
      <c r="AS65" s="8"/>
      <c r="AT65" s="37"/>
      <c r="AU65" s="38"/>
      <c r="AV65" s="8"/>
      <c r="AW65" s="37"/>
      <c r="AX65" s="38"/>
      <c r="AY65" s="8"/>
      <c r="AZ65" s="37"/>
      <c r="BA65" s="38"/>
      <c r="BB65" s="8"/>
      <c r="BC65" s="37"/>
      <c r="BD65" s="38"/>
      <c r="BE65" s="8"/>
      <c r="BF65" s="37"/>
      <c r="BG65" s="38"/>
      <c r="BH65" s="8"/>
      <c r="BI65" s="37"/>
      <c r="BJ65" s="38"/>
      <c r="BK65" s="8"/>
      <c r="BL65" s="37"/>
      <c r="BM65" s="38"/>
      <c r="BN65" s="8"/>
      <c r="BO65" s="37"/>
      <c r="BP65" s="38"/>
      <c r="BQ65" s="8"/>
      <c r="BR65" s="37"/>
      <c r="BS65" s="38"/>
      <c r="BT65" s="8"/>
      <c r="BU65" s="37"/>
      <c r="BV65" s="38"/>
      <c r="BW65" s="8"/>
      <c r="BX65" s="37"/>
      <c r="BY65" s="38"/>
      <c r="BZ65" s="8"/>
      <c r="CA65" s="37"/>
      <c r="CB65" s="38"/>
      <c r="CC65" s="8"/>
      <c r="CD65" s="37"/>
      <c r="CE65" s="38"/>
      <c r="CF65" s="8"/>
      <c r="CG65" s="37"/>
      <c r="CH65" s="38"/>
      <c r="CI65" s="8"/>
      <c r="CJ65" s="37"/>
      <c r="CK65" s="38"/>
      <c r="CL65" s="8"/>
      <c r="CM65" s="37"/>
      <c r="CN65" s="38"/>
      <c r="CO65" s="8"/>
      <c r="CP65" s="37"/>
      <c r="CQ65" s="38"/>
      <c r="CR65" s="8"/>
      <c r="CS65" s="37"/>
      <c r="CT65" s="38"/>
      <c r="CU65" s="8"/>
      <c r="CV65" s="37"/>
      <c r="CW65" s="38"/>
      <c r="CX65" s="8"/>
      <c r="CY65" s="37"/>
      <c r="CZ65" s="38"/>
      <c r="DA65" s="8"/>
      <c r="DB65" s="37"/>
      <c r="DC65" s="38"/>
      <c r="DD65" s="8"/>
      <c r="DE65" s="37"/>
      <c r="DF65" s="38"/>
      <c r="DG65" s="8"/>
      <c r="DH65" s="37"/>
      <c r="DI65" s="38"/>
      <c r="DJ65" s="8"/>
      <c r="DK65" s="37"/>
      <c r="DL65" s="38"/>
      <c r="DM65" s="8"/>
      <c r="DN65" s="37"/>
      <c r="DO65" s="38"/>
      <c r="DP65" s="8"/>
      <c r="DQ65" s="37"/>
      <c r="DR65" s="38"/>
      <c r="DS65" s="8"/>
      <c r="DT65" s="37"/>
      <c r="DU65" s="38"/>
      <c r="DV65" s="8"/>
      <c r="DW65" s="37"/>
      <c r="DX65" s="38"/>
      <c r="DY65" s="8"/>
      <c r="DZ65" s="37"/>
      <c r="EA65" s="38"/>
      <c r="EB65" s="8" t="s">
        <v>396</v>
      </c>
      <c r="EC65" s="37">
        <v>3</v>
      </c>
      <c r="ED65" s="38"/>
      <c r="EE65" s="8"/>
      <c r="EF65" s="37"/>
      <c r="EG65" s="38"/>
      <c r="EH65" s="8"/>
      <c r="EI65" s="37"/>
      <c r="EJ65" s="38"/>
      <c r="EK65" s="8"/>
      <c r="EL65" s="37"/>
      <c r="EM65" s="38"/>
      <c r="EN65" s="8"/>
      <c r="EO65" s="37"/>
      <c r="EP65" s="38"/>
      <c r="EQ65" s="8"/>
      <c r="ER65" s="37"/>
      <c r="ES65" s="38"/>
      <c r="ET65" s="8"/>
      <c r="EU65" s="37"/>
      <c r="EV65" s="38"/>
      <c r="EW65" s="8"/>
      <c r="EX65" s="37"/>
      <c r="EY65" s="38"/>
      <c r="EZ65" s="8"/>
      <c r="FA65" s="37"/>
      <c r="FB65" s="38"/>
      <c r="FC65" s="8"/>
      <c r="FD65" s="37"/>
      <c r="FE65" s="38"/>
      <c r="FF65" s="8"/>
      <c r="FG65" s="37"/>
      <c r="FH65" s="38"/>
      <c r="FI65" s="8"/>
      <c r="FJ65" s="37"/>
      <c r="FK65" s="38"/>
      <c r="FL65" s="8"/>
      <c r="FM65" s="37"/>
      <c r="FN65" s="38"/>
      <c r="FO65" s="8"/>
      <c r="FP65" s="37"/>
      <c r="FQ65" s="38"/>
      <c r="FR65" s="8"/>
      <c r="FS65" s="37"/>
      <c r="FT65" s="38"/>
    </row>
    <row r="66" spans="1:176" ht="13.5" customHeight="1">
      <c r="A66" s="32" t="s">
        <v>1380</v>
      </c>
      <c r="B66" s="14" t="str">
        <f>VLOOKUP(A66,info_parties!A$2:Z$200,5,FALSE)</f>
        <v>Green Wind (Midori no Kaze, GW)</v>
      </c>
      <c r="C66" s="8"/>
      <c r="D66" s="37"/>
      <c r="E66" s="6"/>
      <c r="F66" s="8"/>
      <c r="G66" s="37"/>
      <c r="H66" s="38"/>
      <c r="I66" s="37"/>
      <c r="J66" s="37"/>
      <c r="K66" s="6"/>
      <c r="L66" s="8"/>
      <c r="M66" s="37"/>
      <c r="N66" s="38"/>
      <c r="O66" s="8"/>
      <c r="P66" s="37"/>
      <c r="Q66" s="38"/>
      <c r="R66" s="8"/>
      <c r="S66" s="37"/>
      <c r="T66" s="38"/>
      <c r="U66" s="8"/>
      <c r="V66" s="37"/>
      <c r="W66" s="38"/>
      <c r="X66" s="8"/>
      <c r="Y66" s="37"/>
      <c r="Z66" s="38"/>
      <c r="AA66" s="8"/>
      <c r="AB66" s="37"/>
      <c r="AC66" s="38"/>
      <c r="AD66" s="8"/>
      <c r="AE66" s="37"/>
      <c r="AF66" s="38"/>
      <c r="AG66" s="8"/>
      <c r="AH66" s="37"/>
      <c r="AI66" s="38"/>
      <c r="AJ66" s="8"/>
      <c r="AK66" s="37"/>
      <c r="AL66" s="38"/>
      <c r="AM66" s="8"/>
      <c r="AN66" s="37"/>
      <c r="AO66" s="38"/>
      <c r="AP66" s="8"/>
      <c r="AQ66" s="37"/>
      <c r="AR66" s="38"/>
      <c r="AS66" s="8"/>
      <c r="AT66" s="37"/>
      <c r="AU66" s="38"/>
      <c r="AV66" s="8"/>
      <c r="AW66" s="37"/>
      <c r="AX66" s="38"/>
      <c r="AY66" s="8"/>
      <c r="AZ66" s="37"/>
      <c r="BA66" s="38"/>
      <c r="BB66" s="8"/>
      <c r="BC66" s="37"/>
      <c r="BD66" s="38"/>
      <c r="BE66" s="8"/>
      <c r="BF66" s="37"/>
      <c r="BG66" s="38"/>
      <c r="BH66" s="8"/>
      <c r="BI66" s="37"/>
      <c r="BJ66" s="38"/>
      <c r="BK66" s="8"/>
      <c r="BL66" s="37"/>
      <c r="BM66" s="38"/>
      <c r="BN66" s="8"/>
      <c r="BO66" s="37"/>
      <c r="BP66" s="38"/>
      <c r="BQ66" s="8"/>
      <c r="BR66" s="37"/>
      <c r="BS66" s="38"/>
      <c r="BT66" s="8"/>
      <c r="BU66" s="37"/>
      <c r="BV66" s="38"/>
      <c r="BW66" s="8"/>
      <c r="BX66" s="37"/>
      <c r="BY66" s="38"/>
      <c r="BZ66" s="8"/>
      <c r="CA66" s="37"/>
      <c r="CB66" s="38"/>
      <c r="CC66" s="8"/>
      <c r="CD66" s="37"/>
      <c r="CE66" s="38"/>
      <c r="CF66" s="8"/>
      <c r="CG66" s="37"/>
      <c r="CH66" s="38"/>
      <c r="CI66" s="8"/>
      <c r="CJ66" s="37"/>
      <c r="CK66" s="38"/>
      <c r="CL66" s="8"/>
      <c r="CM66" s="37"/>
      <c r="CN66" s="38"/>
      <c r="CO66" s="8"/>
      <c r="CP66" s="37"/>
      <c r="CQ66" s="38"/>
      <c r="CR66" s="8"/>
      <c r="CS66" s="37"/>
      <c r="CT66" s="38"/>
      <c r="CU66" s="8"/>
      <c r="CV66" s="37"/>
      <c r="CW66" s="38"/>
      <c r="CX66" s="8"/>
      <c r="CY66" s="37"/>
      <c r="CZ66" s="38"/>
      <c r="DA66" s="8"/>
      <c r="DB66" s="37"/>
      <c r="DC66" s="38"/>
      <c r="DD66" s="8"/>
      <c r="DE66" s="37"/>
      <c r="DF66" s="38"/>
      <c r="DG66" s="8"/>
      <c r="DH66" s="37"/>
      <c r="DI66" s="38"/>
      <c r="DJ66" s="8"/>
      <c r="DK66" s="37"/>
      <c r="DL66" s="38"/>
      <c r="DM66" s="8"/>
      <c r="DN66" s="37"/>
      <c r="DO66" s="38"/>
      <c r="DP66" s="8"/>
      <c r="DQ66" s="37"/>
      <c r="DR66" s="38"/>
      <c r="DS66" s="8"/>
      <c r="DT66" s="37"/>
      <c r="DU66" s="38"/>
      <c r="DV66" s="8"/>
      <c r="DW66" s="37"/>
      <c r="DX66" s="38"/>
      <c r="DY66" s="8" t="s">
        <v>444</v>
      </c>
      <c r="DZ66" s="37">
        <v>4</v>
      </c>
      <c r="EA66" s="38"/>
      <c r="EB66" s="8" t="s">
        <v>444</v>
      </c>
      <c r="EC66" s="37">
        <v>4</v>
      </c>
      <c r="ED66" s="38"/>
      <c r="EE66" s="8"/>
      <c r="EF66" s="37"/>
      <c r="EG66" s="38"/>
      <c r="EH66" s="8"/>
      <c r="EI66" s="37"/>
      <c r="EJ66" s="38"/>
      <c r="EK66" s="8"/>
      <c r="EL66" s="37"/>
      <c r="EM66" s="38"/>
      <c r="EN66" s="8"/>
      <c r="EO66" s="37"/>
      <c r="EP66" s="38"/>
      <c r="EQ66" s="8"/>
      <c r="ER66" s="37"/>
      <c r="ES66" s="38"/>
      <c r="ET66" s="8"/>
      <c r="EU66" s="37"/>
      <c r="EV66" s="38"/>
      <c r="EW66" s="8"/>
      <c r="EX66" s="37"/>
      <c r="EY66" s="38"/>
      <c r="EZ66" s="8"/>
      <c r="FA66" s="37"/>
      <c r="FB66" s="38"/>
      <c r="FC66" s="8"/>
      <c r="FD66" s="37"/>
      <c r="FE66" s="38"/>
      <c r="FF66" s="8"/>
      <c r="FG66" s="37"/>
      <c r="FH66" s="38"/>
      <c r="FI66" s="8"/>
      <c r="FJ66" s="37"/>
      <c r="FK66" s="38"/>
      <c r="FL66" s="8"/>
      <c r="FM66" s="37"/>
      <c r="FN66" s="38"/>
      <c r="FO66" s="8"/>
      <c r="FP66" s="37"/>
      <c r="FQ66" s="38"/>
      <c r="FR66" s="8"/>
      <c r="FS66" s="37"/>
      <c r="FT66" s="38"/>
    </row>
    <row r="67" spans="1:176" ht="13.5" customHeight="1">
      <c r="A67" s="32" t="s">
        <v>1369</v>
      </c>
      <c r="B67" s="14" t="str">
        <f>VLOOKUP(A67,info_parties!A$2:Z$200,5,FALSE)</f>
        <v>Tomorrow Party of Japan (Nippon Mirai no Tō, TPJ)</v>
      </c>
      <c r="C67" s="8"/>
      <c r="D67" s="37"/>
      <c r="E67" s="6"/>
      <c r="F67" s="8"/>
      <c r="G67" s="37"/>
      <c r="H67" s="38"/>
      <c r="I67" s="37"/>
      <c r="J67" s="37"/>
      <c r="K67" s="6"/>
      <c r="L67" s="8"/>
      <c r="M67" s="37"/>
      <c r="N67" s="38"/>
      <c r="O67" s="8"/>
      <c r="P67" s="37"/>
      <c r="Q67" s="38"/>
      <c r="R67" s="8"/>
      <c r="S67" s="37"/>
      <c r="T67" s="38"/>
      <c r="U67" s="8"/>
      <c r="V67" s="37"/>
      <c r="W67" s="38"/>
      <c r="X67" s="8"/>
      <c r="Y67" s="37"/>
      <c r="Z67" s="38"/>
      <c r="AA67" s="8"/>
      <c r="AB67" s="37"/>
      <c r="AC67" s="38"/>
      <c r="AD67" s="8"/>
      <c r="AE67" s="37"/>
      <c r="AF67" s="38"/>
      <c r="AG67" s="8"/>
      <c r="AH67" s="37"/>
      <c r="AI67" s="38"/>
      <c r="AJ67" s="8"/>
      <c r="AK67" s="37"/>
      <c r="AL67" s="38"/>
      <c r="AM67" s="8"/>
      <c r="AN67" s="37"/>
      <c r="AO67" s="38"/>
      <c r="AP67" s="8"/>
      <c r="AQ67" s="37"/>
      <c r="AR67" s="38"/>
      <c r="AS67" s="8"/>
      <c r="AT67" s="37"/>
      <c r="AU67" s="38"/>
      <c r="AV67" s="8"/>
      <c r="AW67" s="37"/>
      <c r="AX67" s="38"/>
      <c r="AY67" s="8"/>
      <c r="AZ67" s="37"/>
      <c r="BA67" s="38"/>
      <c r="BB67" s="8"/>
      <c r="BC67" s="37"/>
      <c r="BD67" s="38"/>
      <c r="BE67" s="8"/>
      <c r="BF67" s="37"/>
      <c r="BG67" s="38"/>
      <c r="BH67" s="8"/>
      <c r="BI67" s="37"/>
      <c r="BJ67" s="38"/>
      <c r="BK67" s="8"/>
      <c r="BL67" s="37"/>
      <c r="BM67" s="38"/>
      <c r="BN67" s="8"/>
      <c r="BO67" s="37"/>
      <c r="BP67" s="38"/>
      <c r="BQ67" s="8"/>
      <c r="BR67" s="37"/>
      <c r="BS67" s="38"/>
      <c r="BT67" s="8"/>
      <c r="BU67" s="37"/>
      <c r="BV67" s="38"/>
      <c r="BW67" s="8"/>
      <c r="BX67" s="37"/>
      <c r="BY67" s="38"/>
      <c r="BZ67" s="8"/>
      <c r="CA67" s="37"/>
      <c r="CB67" s="38"/>
      <c r="CC67" s="8"/>
      <c r="CD67" s="37"/>
      <c r="CE67" s="38"/>
      <c r="CF67" s="8"/>
      <c r="CG67" s="37"/>
      <c r="CH67" s="38"/>
      <c r="CI67" s="8"/>
      <c r="CJ67" s="37"/>
      <c r="CK67" s="38"/>
      <c r="CL67" s="8"/>
      <c r="CM67" s="37"/>
      <c r="CN67" s="38"/>
      <c r="CO67" s="8"/>
      <c r="CP67" s="37"/>
      <c r="CQ67" s="38"/>
      <c r="CR67" s="8"/>
      <c r="CS67" s="37"/>
      <c r="CT67" s="38"/>
      <c r="CU67" s="8"/>
      <c r="CV67" s="37"/>
      <c r="CW67" s="38"/>
      <c r="CX67" s="8"/>
      <c r="CY67" s="37"/>
      <c r="CZ67" s="38"/>
      <c r="DA67" s="8"/>
      <c r="DB67" s="37"/>
      <c r="DC67" s="38"/>
      <c r="DD67" s="8"/>
      <c r="DE67" s="37"/>
      <c r="DF67" s="38"/>
      <c r="DG67" s="8"/>
      <c r="DH67" s="37"/>
      <c r="DI67" s="38"/>
      <c r="DJ67" s="8"/>
      <c r="DK67" s="37"/>
      <c r="DL67" s="38"/>
      <c r="DM67" s="8"/>
      <c r="DN67" s="37"/>
      <c r="DO67" s="38"/>
      <c r="DP67" s="8"/>
      <c r="DQ67" s="37"/>
      <c r="DR67" s="38"/>
      <c r="DS67" s="8"/>
      <c r="DT67" s="37"/>
      <c r="DU67" s="38"/>
      <c r="DV67" s="8"/>
      <c r="DW67" s="37"/>
      <c r="DX67" s="38"/>
      <c r="DY67" s="8"/>
      <c r="DZ67" s="37"/>
      <c r="EA67" s="38"/>
      <c r="EB67" s="8" t="s">
        <v>397</v>
      </c>
      <c r="EC67" s="37">
        <v>8</v>
      </c>
      <c r="ED67" s="38"/>
      <c r="EE67" s="8"/>
      <c r="EF67" s="37"/>
      <c r="EG67" s="38"/>
      <c r="EH67" s="8"/>
      <c r="EI67" s="37"/>
      <c r="EJ67" s="38"/>
      <c r="EK67" s="8"/>
      <c r="EL67" s="37"/>
      <c r="EM67" s="38"/>
      <c r="EN67" s="8"/>
      <c r="EO67" s="37"/>
      <c r="EP67" s="38"/>
      <c r="EQ67" s="8"/>
      <c r="ER67" s="37"/>
      <c r="ES67" s="38"/>
      <c r="ET67" s="8"/>
      <c r="EU67" s="37"/>
      <c r="EV67" s="38"/>
      <c r="EW67" s="8"/>
      <c r="EX67" s="37"/>
      <c r="EY67" s="38"/>
      <c r="EZ67" s="8"/>
      <c r="FA67" s="37"/>
      <c r="FB67" s="38"/>
      <c r="FC67" s="8"/>
      <c r="FD67" s="37"/>
      <c r="FE67" s="38"/>
      <c r="FF67" s="8"/>
      <c r="FG67" s="37"/>
      <c r="FH67" s="38"/>
      <c r="FI67" s="8"/>
      <c r="FJ67" s="37"/>
      <c r="FK67" s="38"/>
      <c r="FL67" s="8"/>
      <c r="FM67" s="37"/>
      <c r="FN67" s="38"/>
      <c r="FO67" s="8"/>
      <c r="FP67" s="37"/>
      <c r="FQ67" s="38"/>
      <c r="FR67" s="8"/>
      <c r="FS67" s="37"/>
      <c r="FT67" s="38"/>
    </row>
    <row r="68" spans="1:176" ht="13.5" customHeight="1">
      <c r="A68" s="32" t="s">
        <v>1349</v>
      </c>
      <c r="B68" s="14" t="str">
        <f>VLOOKUP(A68,info_parties!A$2:Z$200,5,FALSE)</f>
        <v>Other (none, other)</v>
      </c>
      <c r="C68" s="8"/>
      <c r="D68" s="37">
        <v>8</v>
      </c>
      <c r="E68" s="6"/>
      <c r="F68" s="8"/>
      <c r="G68" s="37"/>
      <c r="H68" s="38"/>
      <c r="I68" s="37"/>
      <c r="J68" s="37">
        <v>11</v>
      </c>
      <c r="K68" s="6"/>
      <c r="L68" s="8"/>
      <c r="M68" s="37"/>
      <c r="N68" s="38"/>
      <c r="O68" s="8"/>
      <c r="P68" s="37"/>
      <c r="Q68" s="38"/>
      <c r="R68" s="8"/>
      <c r="S68" s="37"/>
      <c r="T68" s="38"/>
      <c r="U68" s="8"/>
      <c r="V68" s="37"/>
      <c r="W68" s="38"/>
      <c r="X68" s="8"/>
      <c r="Y68" s="37"/>
      <c r="Z68" s="38"/>
      <c r="AA68" s="8"/>
      <c r="AB68" s="37"/>
      <c r="AC68" s="38"/>
      <c r="AD68" s="8"/>
      <c r="AE68" s="37"/>
      <c r="AF68" s="38"/>
      <c r="AG68" s="8"/>
      <c r="AH68" s="37"/>
      <c r="AI68" s="38"/>
      <c r="AJ68" s="8"/>
      <c r="AK68" s="37"/>
      <c r="AL68" s="38"/>
      <c r="AM68" s="8"/>
      <c r="AN68" s="37"/>
      <c r="AO68" s="38"/>
      <c r="AP68" s="8"/>
      <c r="AQ68" s="37"/>
      <c r="AR68" s="38"/>
      <c r="AS68" s="8"/>
      <c r="AT68" s="37"/>
      <c r="AU68" s="38"/>
      <c r="AV68" s="8"/>
      <c r="AW68" s="37"/>
      <c r="AX68" s="38"/>
      <c r="AY68" s="8"/>
      <c r="AZ68" s="37"/>
      <c r="BA68" s="38"/>
      <c r="BB68" s="8"/>
      <c r="BC68" s="37"/>
      <c r="BD68" s="38"/>
      <c r="BE68" s="8"/>
      <c r="BF68" s="37"/>
      <c r="BG68" s="38"/>
      <c r="BH68" s="8"/>
      <c r="BI68" s="37"/>
      <c r="BJ68" s="38"/>
      <c r="BK68" s="8"/>
      <c r="BL68" s="37">
        <v>1</v>
      </c>
      <c r="BM68" s="38"/>
      <c r="BN68" s="8"/>
      <c r="BO68" s="37"/>
      <c r="BP68" s="38"/>
      <c r="BQ68" s="8"/>
      <c r="BR68" s="37"/>
      <c r="BS68" s="38"/>
      <c r="BT68" s="8"/>
      <c r="BU68" s="37"/>
      <c r="BV68" s="38"/>
      <c r="BW68" s="8"/>
      <c r="BX68" s="37"/>
      <c r="BY68" s="38"/>
      <c r="BZ68" s="8"/>
      <c r="CA68" s="37"/>
      <c r="CB68" s="38"/>
      <c r="CC68" s="8"/>
      <c r="CD68" s="37"/>
      <c r="CE68" s="38"/>
      <c r="CF68" s="8"/>
      <c r="CG68" s="37"/>
      <c r="CH68" s="38"/>
      <c r="CI68" s="8"/>
      <c r="CJ68" s="37"/>
      <c r="CK68" s="38"/>
      <c r="CL68" s="8"/>
      <c r="CM68" s="37"/>
      <c r="CN68" s="38"/>
      <c r="CO68" s="8"/>
      <c r="CP68" s="37"/>
      <c r="CQ68" s="38"/>
      <c r="CR68" s="8"/>
      <c r="CS68" s="37"/>
      <c r="CT68" s="38"/>
      <c r="CU68" s="8"/>
      <c r="CV68" s="37"/>
      <c r="CW68" s="38"/>
      <c r="CX68" s="8"/>
      <c r="CY68" s="37"/>
      <c r="CZ68" s="38"/>
      <c r="DA68" s="8"/>
      <c r="DB68" s="37"/>
      <c r="DC68" s="38"/>
      <c r="DD68" s="8"/>
      <c r="DE68" s="37"/>
      <c r="DF68" s="38"/>
      <c r="DG68" s="8"/>
      <c r="DH68" s="37"/>
      <c r="DI68" s="38"/>
      <c r="DJ68" s="8"/>
      <c r="DK68" s="37"/>
      <c r="DL68" s="38"/>
      <c r="DM68" s="8"/>
      <c r="DN68" s="37"/>
      <c r="DO68" s="38"/>
      <c r="DP68" s="8"/>
      <c r="DQ68" s="37"/>
      <c r="DR68" s="38"/>
      <c r="DS68" s="8"/>
      <c r="DT68" s="37"/>
      <c r="DU68" s="38"/>
      <c r="DV68" s="8"/>
      <c r="DW68" s="37"/>
      <c r="DX68" s="38"/>
      <c r="DY68" s="8"/>
      <c r="DZ68" s="37"/>
      <c r="EA68" s="38"/>
      <c r="EB68" s="8"/>
      <c r="EC68" s="37"/>
      <c r="ED68" s="38"/>
      <c r="EE68" s="8"/>
      <c r="EF68" s="37"/>
      <c r="EG68" s="38"/>
      <c r="EH68" s="8"/>
      <c r="EI68" s="37"/>
      <c r="EJ68" s="38"/>
      <c r="EK68" s="8"/>
      <c r="EL68" s="37"/>
      <c r="EM68" s="38"/>
      <c r="EN68" s="8"/>
      <c r="EO68" s="37"/>
      <c r="EP68" s="38"/>
      <c r="EQ68" s="8"/>
      <c r="ER68" s="37"/>
      <c r="ES68" s="38"/>
      <c r="ET68" s="8"/>
      <c r="EU68" s="37"/>
      <c r="EV68" s="38"/>
      <c r="EW68" s="8"/>
      <c r="EX68" s="37"/>
      <c r="EY68" s="38"/>
      <c r="EZ68" s="8"/>
      <c r="FA68" s="37"/>
      <c r="FB68" s="38"/>
      <c r="FC68" s="8"/>
      <c r="FD68" s="37"/>
      <c r="FE68" s="38"/>
      <c r="FF68" s="8"/>
      <c r="FG68" s="37"/>
      <c r="FH68" s="38"/>
      <c r="FI68" s="8"/>
      <c r="FJ68" s="37"/>
      <c r="FK68" s="38"/>
      <c r="FL68" s="8"/>
      <c r="FM68" s="37"/>
      <c r="FN68" s="38"/>
      <c r="FO68" s="8"/>
      <c r="FP68" s="37"/>
      <c r="FQ68" s="38"/>
      <c r="FR68" s="8"/>
      <c r="FS68" s="37"/>
      <c r="FT68" s="38"/>
    </row>
    <row r="69" spans="1:176" ht="13.5" customHeight="1">
      <c r="A69" s="32" t="s">
        <v>1348</v>
      </c>
      <c r="B69" s="14" t="str">
        <f>VLOOKUP(A69,info_parties!A$2:Z$200,5,FALSE)</f>
        <v>Independent (none, independent)</v>
      </c>
      <c r="C69" s="8"/>
      <c r="D69" s="37">
        <v>7</v>
      </c>
      <c r="E69" s="6"/>
      <c r="F69" s="8"/>
      <c r="G69" s="37">
        <v>6</v>
      </c>
      <c r="H69" s="38"/>
      <c r="I69" s="37"/>
      <c r="J69" s="37">
        <v>6</v>
      </c>
      <c r="K69" s="6"/>
      <c r="L69" s="8"/>
      <c r="M69" s="37">
        <v>2</v>
      </c>
      <c r="N69" s="38"/>
      <c r="O69" s="8"/>
      <c r="P69" s="37">
        <v>1</v>
      </c>
      <c r="Q69" s="38"/>
      <c r="R69" s="8"/>
      <c r="S69" s="37">
        <v>4</v>
      </c>
      <c r="T69" s="38"/>
      <c r="U69" s="8"/>
      <c r="V69" s="37">
        <v>6</v>
      </c>
      <c r="W69" s="38"/>
      <c r="X69" s="8"/>
      <c r="Y69" s="37">
        <v>7</v>
      </c>
      <c r="Z69" s="38"/>
      <c r="AA69" s="8"/>
      <c r="AB69" s="37">
        <v>10</v>
      </c>
      <c r="AC69" s="38"/>
      <c r="AD69" s="8"/>
      <c r="AE69" s="37">
        <v>5</v>
      </c>
      <c r="AF69" s="38"/>
      <c r="AG69" s="8"/>
      <c r="AH69" s="37">
        <v>5</v>
      </c>
      <c r="AI69" s="38"/>
      <c r="AJ69" s="8"/>
      <c r="AK69" s="37">
        <v>4</v>
      </c>
      <c r="AL69" s="38"/>
      <c r="AM69" s="8"/>
      <c r="AN69" s="37">
        <v>4</v>
      </c>
      <c r="AO69" s="38"/>
      <c r="AP69" s="8"/>
      <c r="AQ69" s="37">
        <v>5</v>
      </c>
      <c r="AR69" s="38"/>
      <c r="AS69" s="8"/>
      <c r="AT69" s="37">
        <v>4</v>
      </c>
      <c r="AU69" s="38"/>
      <c r="AV69" s="8"/>
      <c r="AW69" s="37">
        <v>6</v>
      </c>
      <c r="AX69" s="38"/>
      <c r="AY69" s="8"/>
      <c r="AZ69" s="37">
        <v>7</v>
      </c>
      <c r="BA69" s="38"/>
      <c r="BB69" s="8"/>
      <c r="BC69" s="37">
        <v>2</v>
      </c>
      <c r="BD69" s="38"/>
      <c r="BE69" s="8"/>
      <c r="BF69" s="37">
        <v>1</v>
      </c>
      <c r="BG69" s="38"/>
      <c r="BH69" s="8"/>
      <c r="BI69" s="37">
        <v>2</v>
      </c>
      <c r="BJ69" s="38"/>
      <c r="BK69" s="8"/>
      <c r="BL69" s="37">
        <v>6</v>
      </c>
      <c r="BM69" s="38"/>
      <c r="BN69" s="8"/>
      <c r="BO69" s="37">
        <v>5</v>
      </c>
      <c r="BP69" s="38"/>
      <c r="BQ69" s="8"/>
      <c r="BR69" s="37">
        <v>5</v>
      </c>
      <c r="BS69" s="38"/>
      <c r="BT69" s="8"/>
      <c r="BU69" s="37">
        <v>5</v>
      </c>
      <c r="BV69" s="38"/>
      <c r="BW69" s="8"/>
      <c r="BX69" s="37">
        <v>5</v>
      </c>
      <c r="BY69" s="38"/>
      <c r="BZ69" s="8"/>
      <c r="CA69" s="37">
        <v>4</v>
      </c>
      <c r="CB69" s="38"/>
      <c r="CC69" s="8"/>
      <c r="CD69" s="37">
        <v>4</v>
      </c>
      <c r="CE69" s="38"/>
      <c r="CF69" s="8"/>
      <c r="CG69" s="37">
        <v>5</v>
      </c>
      <c r="CH69" s="38"/>
      <c r="CI69" s="8"/>
      <c r="CJ69" s="37">
        <v>10</v>
      </c>
      <c r="CK69" s="38"/>
      <c r="CL69" s="8"/>
      <c r="CM69" s="37">
        <v>5</v>
      </c>
      <c r="CN69" s="38"/>
      <c r="CO69" s="8"/>
      <c r="CP69" s="37">
        <v>5</v>
      </c>
      <c r="CQ69" s="38"/>
      <c r="CR69" s="8"/>
      <c r="CS69" s="37">
        <v>4</v>
      </c>
      <c r="CT69" s="38"/>
      <c r="CU69" s="8"/>
      <c r="CV69" s="37">
        <v>5</v>
      </c>
      <c r="CW69" s="38"/>
      <c r="CX69" s="8"/>
      <c r="CY69" s="37">
        <v>4</v>
      </c>
      <c r="CZ69" s="38"/>
      <c r="DA69" s="8"/>
      <c r="DB69" s="37">
        <v>4</v>
      </c>
      <c r="DC69" s="38"/>
      <c r="DD69" s="8" t="s">
        <v>386</v>
      </c>
      <c r="DE69" s="37">
        <v>7</v>
      </c>
      <c r="DF69" s="38"/>
      <c r="DG69" s="8"/>
      <c r="DH69" s="37">
        <v>5</v>
      </c>
      <c r="DI69" s="38"/>
      <c r="DJ69" s="8"/>
      <c r="DK69" s="37">
        <v>5</v>
      </c>
      <c r="DL69" s="38"/>
      <c r="DM69" s="8" t="s">
        <v>386</v>
      </c>
      <c r="DN69" s="37">
        <v>5</v>
      </c>
      <c r="DO69" s="38"/>
      <c r="DP69" s="8"/>
      <c r="DQ69" s="37">
        <v>5</v>
      </c>
      <c r="DR69" s="38"/>
      <c r="DS69" s="8"/>
      <c r="DT69" s="37">
        <v>5</v>
      </c>
      <c r="DU69" s="38"/>
      <c r="DV69" s="8" t="s">
        <v>386</v>
      </c>
      <c r="DW69" s="37">
        <v>4</v>
      </c>
      <c r="DX69" s="38"/>
      <c r="DY69" s="8" t="s">
        <v>386</v>
      </c>
      <c r="DZ69" s="37">
        <v>5</v>
      </c>
      <c r="EA69" s="38"/>
      <c r="EB69" s="8" t="s">
        <v>386</v>
      </c>
      <c r="EC69" s="37">
        <v>4</v>
      </c>
      <c r="ED69" s="38"/>
      <c r="EE69" s="8"/>
      <c r="EF69" s="37"/>
      <c r="EG69" s="38"/>
      <c r="EH69" s="8"/>
      <c r="EI69" s="37"/>
      <c r="EJ69" s="38"/>
      <c r="EK69" s="8"/>
      <c r="EL69" s="37"/>
      <c r="EM69" s="38"/>
      <c r="EN69" s="8"/>
      <c r="EO69" s="37"/>
      <c r="EP69" s="38"/>
      <c r="EQ69" s="8"/>
      <c r="ER69" s="37"/>
      <c r="ES69" s="38"/>
      <c r="ET69" s="8"/>
      <c r="EU69" s="37"/>
      <c r="EV69" s="38"/>
      <c r="EW69" s="8"/>
      <c r="EX69" s="37"/>
      <c r="EY69" s="38"/>
      <c r="EZ69" s="8"/>
      <c r="FA69" s="37"/>
      <c r="FB69" s="38"/>
      <c r="FC69" s="8"/>
      <c r="FD69" s="37"/>
      <c r="FE69" s="38"/>
      <c r="FF69" s="8"/>
      <c r="FG69" s="37"/>
      <c r="FH69" s="38"/>
      <c r="FI69" s="8"/>
      <c r="FJ69" s="37"/>
      <c r="FK69" s="38"/>
      <c r="FL69" s="8"/>
      <c r="FM69" s="37"/>
      <c r="FN69" s="38"/>
      <c r="FO69" s="8"/>
      <c r="FP69" s="37"/>
      <c r="FQ69" s="38"/>
      <c r="FR69" s="8"/>
      <c r="FS69" s="37"/>
      <c r="FT69" s="38"/>
    </row>
    <row r="70" spans="1:176" ht="13.5" customHeight="1">
      <c r="A70" s="32" t="s">
        <v>1390</v>
      </c>
      <c r="B70" s="14" t="str">
        <f>VLOOKUP(A70,info_parties!A$2:Z$200,5,FALSE)</f>
        <v>Vacant (none, vacant)</v>
      </c>
      <c r="C70" s="8"/>
      <c r="D70" s="37">
        <v>0</v>
      </c>
      <c r="E70" s="6"/>
      <c r="F70" s="8"/>
      <c r="G70" s="37"/>
      <c r="H70" s="38"/>
      <c r="I70" s="37"/>
      <c r="J70" s="37">
        <v>0</v>
      </c>
      <c r="K70" s="6"/>
      <c r="L70" s="8"/>
      <c r="M70" s="37">
        <v>0</v>
      </c>
      <c r="N70" s="38"/>
      <c r="O70" s="8"/>
      <c r="P70" s="37">
        <v>0</v>
      </c>
      <c r="Q70" s="38"/>
      <c r="R70" s="8"/>
      <c r="S70" s="37"/>
      <c r="T70" s="38"/>
      <c r="U70" s="8"/>
      <c r="V70" s="37"/>
      <c r="W70" s="38"/>
      <c r="X70" s="8"/>
      <c r="Y70" s="37"/>
      <c r="Z70" s="38"/>
      <c r="AA70" s="8"/>
      <c r="AB70" s="37"/>
      <c r="AC70" s="38"/>
      <c r="AD70" s="8"/>
      <c r="AE70" s="37"/>
      <c r="AF70" s="38"/>
      <c r="AG70" s="8"/>
      <c r="AH70" s="37"/>
      <c r="AI70" s="38"/>
      <c r="AJ70" s="8"/>
      <c r="AK70" s="37"/>
      <c r="AL70" s="38"/>
      <c r="AM70" s="8"/>
      <c r="AN70" s="37">
        <v>1</v>
      </c>
      <c r="AO70" s="38"/>
      <c r="AP70" s="8"/>
      <c r="AQ70" s="37">
        <v>1</v>
      </c>
      <c r="AR70" s="38"/>
      <c r="AS70" s="8"/>
      <c r="AT70" s="37">
        <v>1</v>
      </c>
      <c r="AU70" s="38"/>
      <c r="AV70" s="8"/>
      <c r="AW70" s="37">
        <v>1</v>
      </c>
      <c r="AX70" s="38"/>
      <c r="AY70" s="8"/>
      <c r="AZ70" s="37">
        <v>1</v>
      </c>
      <c r="BA70" s="38"/>
      <c r="BB70" s="8"/>
      <c r="BC70" s="37">
        <v>1</v>
      </c>
      <c r="BD70" s="38"/>
      <c r="BE70" s="8"/>
      <c r="BF70" s="37"/>
      <c r="BG70" s="38"/>
      <c r="BH70" s="8"/>
      <c r="BI70" s="37">
        <v>4</v>
      </c>
      <c r="BJ70" s="38"/>
      <c r="BK70" s="8"/>
      <c r="BL70" s="37">
        <v>1</v>
      </c>
      <c r="BM70" s="38"/>
      <c r="BN70" s="8"/>
      <c r="BO70" s="37">
        <v>0</v>
      </c>
      <c r="BP70" s="38"/>
      <c r="BQ70" s="8"/>
      <c r="BR70" s="37">
        <v>0</v>
      </c>
      <c r="BS70" s="38"/>
      <c r="BT70" s="8"/>
      <c r="BU70" s="37">
        <v>1</v>
      </c>
      <c r="BV70" s="38"/>
      <c r="BW70" s="8"/>
      <c r="BX70" s="37">
        <v>0</v>
      </c>
      <c r="BY70" s="38"/>
      <c r="BZ70" s="8"/>
      <c r="CA70" s="37">
        <v>0</v>
      </c>
      <c r="CB70" s="38"/>
      <c r="CC70" s="8"/>
      <c r="CD70" s="37">
        <v>0</v>
      </c>
      <c r="CE70" s="38"/>
      <c r="CF70" s="8"/>
      <c r="CG70" s="37">
        <v>2</v>
      </c>
      <c r="CH70" s="38"/>
      <c r="CI70" s="8"/>
      <c r="CJ70" s="37" t="s">
        <v>388</v>
      </c>
      <c r="CK70" s="38"/>
      <c r="CL70" s="8"/>
      <c r="CM70" s="37" t="s">
        <v>388</v>
      </c>
      <c r="CN70" s="38"/>
      <c r="CO70" s="8"/>
      <c r="CP70" s="37"/>
      <c r="CQ70" s="38"/>
      <c r="CR70" s="8"/>
      <c r="CS70" s="37"/>
      <c r="CT70" s="38"/>
      <c r="CU70" s="8"/>
      <c r="CV70" s="37"/>
      <c r="CW70" s="38"/>
      <c r="CX70" s="8"/>
      <c r="CY70" s="37">
        <v>2</v>
      </c>
      <c r="CZ70" s="38"/>
      <c r="DA70" s="8"/>
      <c r="DB70" s="37">
        <v>2</v>
      </c>
      <c r="DC70" s="38"/>
      <c r="DD70" s="8"/>
      <c r="DE70" s="37"/>
      <c r="DF70" s="38"/>
      <c r="DG70" s="8"/>
      <c r="DH70" s="37"/>
      <c r="DI70" s="38"/>
      <c r="DJ70" s="8"/>
      <c r="DK70" s="37"/>
      <c r="DL70" s="38"/>
      <c r="DM70" s="8"/>
      <c r="DN70" s="37"/>
      <c r="DO70" s="38"/>
      <c r="DP70" s="8"/>
      <c r="DQ70" s="37"/>
      <c r="DR70" s="38"/>
      <c r="DS70" s="8"/>
      <c r="DT70" s="37"/>
      <c r="DU70" s="38"/>
      <c r="DV70" s="8"/>
      <c r="DW70" s="37"/>
      <c r="DX70" s="38"/>
      <c r="DY70" s="8"/>
      <c r="DZ70" s="37"/>
      <c r="EA70" s="38"/>
      <c r="EB70" s="8" t="s">
        <v>387</v>
      </c>
      <c r="EC70" s="37">
        <v>6</v>
      </c>
      <c r="ED70" s="38"/>
      <c r="EE70" s="8"/>
      <c r="EF70" s="37"/>
      <c r="EG70" s="38"/>
      <c r="EH70" s="8"/>
      <c r="EI70" s="37"/>
      <c r="EJ70" s="38"/>
      <c r="EK70" s="8"/>
      <c r="EL70" s="37"/>
      <c r="EM70" s="38"/>
      <c r="EN70" s="8"/>
      <c r="EO70" s="37"/>
      <c r="EP70" s="38"/>
      <c r="EQ70" s="8"/>
      <c r="ER70" s="37"/>
      <c r="ES70" s="38"/>
      <c r="ET70" s="8"/>
      <c r="EU70" s="37"/>
      <c r="EV70" s="38"/>
      <c r="EW70" s="8"/>
      <c r="EX70" s="37"/>
      <c r="EY70" s="38"/>
      <c r="EZ70" s="8"/>
      <c r="FA70" s="37"/>
      <c r="FB70" s="38"/>
      <c r="FC70" s="8"/>
      <c r="FD70" s="37"/>
      <c r="FE70" s="38"/>
      <c r="FF70" s="8"/>
      <c r="FG70" s="37"/>
      <c r="FH70" s="38"/>
      <c r="FI70" s="8"/>
      <c r="FJ70" s="37"/>
      <c r="FK70" s="38"/>
      <c r="FL70" s="8"/>
      <c r="FM70" s="37"/>
      <c r="FN70" s="38"/>
      <c r="FO70" s="8"/>
      <c r="FP70" s="37"/>
      <c r="FQ70" s="38"/>
      <c r="FR70" s="8"/>
      <c r="FS70" s="37"/>
      <c r="FT70" s="38"/>
    </row>
    <row r="71" spans="1:176" ht="13.5" customHeight="1">
      <c r="A71" s="32"/>
      <c r="C71" s="8"/>
      <c r="D71" s="37"/>
      <c r="E71" s="6"/>
      <c r="F71" s="8"/>
      <c r="G71" s="37"/>
      <c r="H71" s="38"/>
      <c r="I71" s="37"/>
      <c r="J71" s="37"/>
      <c r="K71" s="6"/>
      <c r="L71" s="8"/>
      <c r="M71" s="37"/>
      <c r="N71" s="38"/>
      <c r="O71" s="8"/>
      <c r="P71" s="37"/>
      <c r="Q71" s="38"/>
      <c r="R71" s="8"/>
      <c r="S71" s="37"/>
      <c r="T71" s="38"/>
      <c r="U71" s="8"/>
      <c r="V71" s="37"/>
      <c r="W71" s="38"/>
      <c r="X71" s="8"/>
      <c r="Y71" s="37"/>
      <c r="Z71" s="38"/>
      <c r="AA71" s="8"/>
      <c r="AB71" s="37"/>
      <c r="AC71" s="38"/>
      <c r="AD71" s="8"/>
      <c r="AE71" s="37"/>
      <c r="AF71" s="38"/>
      <c r="AG71" s="8"/>
      <c r="AH71" s="37"/>
      <c r="AI71" s="38"/>
      <c r="AJ71" s="8"/>
      <c r="AK71" s="37"/>
      <c r="AL71" s="38"/>
      <c r="AM71" s="8"/>
      <c r="AN71" s="37"/>
      <c r="AO71" s="38"/>
      <c r="AP71" s="8"/>
      <c r="AQ71" s="37"/>
      <c r="AR71" s="38"/>
      <c r="AS71" s="8"/>
      <c r="AT71" s="37"/>
      <c r="AU71" s="38"/>
      <c r="AV71" s="8"/>
      <c r="AW71" s="37"/>
      <c r="AX71" s="38"/>
      <c r="AY71" s="8"/>
      <c r="AZ71" s="37"/>
      <c r="BA71" s="38"/>
      <c r="BB71" s="8"/>
      <c r="BC71" s="37"/>
      <c r="BD71" s="38"/>
      <c r="BE71" s="8"/>
      <c r="BF71" s="37"/>
      <c r="BG71" s="38"/>
      <c r="BH71" s="8"/>
      <c r="BI71" s="37"/>
      <c r="BJ71" s="38"/>
      <c r="BK71" s="8"/>
      <c r="BL71" s="37"/>
      <c r="BM71" s="38"/>
      <c r="BN71" s="8"/>
      <c r="BO71" s="37"/>
      <c r="BP71" s="38"/>
      <c r="BQ71" s="8"/>
      <c r="BR71" s="37"/>
      <c r="BS71" s="38"/>
      <c r="BT71" s="8"/>
      <c r="BU71" s="37"/>
      <c r="BV71" s="38"/>
      <c r="BW71" s="8"/>
      <c r="BX71" s="37"/>
      <c r="BY71" s="38"/>
      <c r="BZ71" s="8"/>
      <c r="CA71" s="37"/>
      <c r="CB71" s="38"/>
      <c r="CC71" s="8"/>
      <c r="CD71" s="37"/>
      <c r="CE71" s="38"/>
      <c r="CF71" s="8"/>
      <c r="CG71" s="37"/>
      <c r="CH71" s="38"/>
      <c r="CI71" s="8"/>
      <c r="CJ71" s="37"/>
      <c r="CK71" s="38"/>
      <c r="CL71" s="8"/>
      <c r="CM71" s="37"/>
      <c r="CN71" s="38"/>
      <c r="CO71" s="8"/>
      <c r="CP71" s="37"/>
      <c r="CQ71" s="38"/>
      <c r="CR71" s="8"/>
      <c r="CS71" s="37"/>
      <c r="CT71" s="38"/>
      <c r="CU71" s="8"/>
      <c r="CV71" s="37"/>
      <c r="CW71" s="38"/>
      <c r="CX71" s="8"/>
      <c r="CY71" s="37"/>
      <c r="CZ71" s="38"/>
      <c r="DA71" s="8"/>
      <c r="DB71" s="37"/>
      <c r="DC71" s="38"/>
      <c r="DD71" s="8"/>
      <c r="DE71" s="37"/>
      <c r="DF71" s="38"/>
      <c r="DG71" s="8"/>
      <c r="DH71" s="37"/>
      <c r="DI71" s="38"/>
      <c r="DJ71" s="8"/>
      <c r="DK71" s="37"/>
      <c r="DL71" s="38"/>
      <c r="DM71" s="8"/>
      <c r="DN71" s="37"/>
      <c r="DO71" s="38"/>
      <c r="DP71" s="8"/>
      <c r="DQ71" s="37"/>
      <c r="DR71" s="38"/>
      <c r="DS71" s="8"/>
      <c r="DT71" s="37"/>
      <c r="DU71" s="38"/>
      <c r="DV71" s="8"/>
      <c r="DW71" s="37"/>
      <c r="DX71" s="38"/>
      <c r="DY71" s="8"/>
      <c r="DZ71" s="37"/>
      <c r="EA71" s="38"/>
      <c r="EB71" s="8"/>
      <c r="EC71" s="37"/>
      <c r="ED71" s="38"/>
      <c r="EE71" s="8"/>
      <c r="EF71" s="37"/>
      <c r="EG71" s="38"/>
      <c r="EH71" s="8"/>
      <c r="EI71" s="37"/>
      <c r="EJ71" s="38"/>
      <c r="EK71" s="8"/>
      <c r="EL71" s="37"/>
      <c r="EM71" s="38"/>
      <c r="EN71" s="8"/>
      <c r="EO71" s="37"/>
      <c r="EP71" s="38"/>
      <c r="EQ71" s="8"/>
      <c r="ER71" s="37"/>
      <c r="ES71" s="38"/>
      <c r="ET71" s="8"/>
      <c r="EU71" s="37"/>
      <c r="EV71" s="38"/>
      <c r="EW71" s="8"/>
      <c r="EX71" s="37"/>
      <c r="EY71" s="38"/>
      <c r="EZ71" s="8"/>
      <c r="FA71" s="37"/>
      <c r="FB71" s="38"/>
      <c r="FC71" s="8"/>
      <c r="FD71" s="37"/>
      <c r="FE71" s="38"/>
      <c r="FF71" s="8"/>
      <c r="FG71" s="37"/>
      <c r="FH71" s="38"/>
      <c r="FI71" s="8"/>
      <c r="FJ71" s="37"/>
      <c r="FK71" s="38"/>
      <c r="FL71" s="8"/>
      <c r="FM71" s="37"/>
      <c r="FN71" s="38"/>
      <c r="FO71" s="8"/>
      <c r="FP71" s="37"/>
      <c r="FQ71" s="38"/>
      <c r="FR71" s="8"/>
      <c r="FS71" s="37"/>
      <c r="FT71" s="38"/>
    </row>
    <row r="72" spans="1:176" ht="13.5" customHeight="1">
      <c r="A72" s="32"/>
      <c r="C72" s="8"/>
      <c r="D72" s="37"/>
      <c r="E72" s="6"/>
      <c r="F72" s="8"/>
      <c r="G72" s="37"/>
      <c r="H72" s="38"/>
      <c r="I72" s="37"/>
      <c r="J72" s="37"/>
      <c r="K72" s="6"/>
      <c r="L72" s="8"/>
      <c r="M72" s="37"/>
      <c r="N72" s="38"/>
      <c r="O72" s="8"/>
      <c r="P72" s="37"/>
      <c r="Q72" s="38"/>
      <c r="R72" s="8"/>
      <c r="S72" s="37"/>
      <c r="T72" s="38"/>
      <c r="U72" s="8"/>
      <c r="V72" s="37"/>
      <c r="W72" s="38"/>
      <c r="X72" s="8"/>
      <c r="Y72" s="37"/>
      <c r="Z72" s="38"/>
      <c r="AA72" s="8"/>
      <c r="AB72" s="37"/>
      <c r="AC72" s="38"/>
      <c r="AD72" s="8"/>
      <c r="AE72" s="37"/>
      <c r="AF72" s="38"/>
      <c r="AG72" s="8"/>
      <c r="AH72" s="37"/>
      <c r="AI72" s="38"/>
      <c r="AJ72" s="8"/>
      <c r="AK72" s="37"/>
      <c r="AL72" s="38"/>
      <c r="AM72" s="8"/>
      <c r="AN72" s="37"/>
      <c r="AO72" s="38"/>
      <c r="AP72" s="8"/>
      <c r="AQ72" s="37"/>
      <c r="AR72" s="38"/>
      <c r="AS72" s="8"/>
      <c r="AT72" s="37"/>
      <c r="AU72" s="38"/>
      <c r="AV72" s="8"/>
      <c r="AW72" s="37"/>
      <c r="AX72" s="38"/>
      <c r="AY72" s="8"/>
      <c r="AZ72" s="37"/>
      <c r="BA72" s="38"/>
      <c r="BB72" s="8"/>
      <c r="BC72" s="37"/>
      <c r="BD72" s="38"/>
      <c r="BE72" s="8"/>
      <c r="BF72" s="37"/>
      <c r="BG72" s="38"/>
      <c r="BH72" s="8"/>
      <c r="BI72" s="37"/>
      <c r="BJ72" s="38"/>
      <c r="BK72" s="8"/>
      <c r="BL72" s="37"/>
      <c r="BM72" s="38"/>
      <c r="BN72" s="8"/>
      <c r="BO72" s="37"/>
      <c r="BP72" s="38"/>
      <c r="BQ72" s="8"/>
      <c r="BR72" s="37"/>
      <c r="BS72" s="38"/>
      <c r="BT72" s="8"/>
      <c r="BU72" s="37"/>
      <c r="BV72" s="38"/>
      <c r="BW72" s="8"/>
      <c r="BX72" s="37"/>
      <c r="BY72" s="38"/>
      <c r="BZ72" s="8"/>
      <c r="CA72" s="37"/>
      <c r="CB72" s="38"/>
      <c r="CC72" s="8"/>
      <c r="CD72" s="37"/>
      <c r="CE72" s="38"/>
      <c r="CF72" s="8"/>
      <c r="CG72" s="37"/>
      <c r="CH72" s="38"/>
      <c r="CI72" s="8"/>
      <c r="CJ72" s="37"/>
      <c r="CK72" s="38"/>
      <c r="CL72" s="8"/>
      <c r="CM72" s="37"/>
      <c r="CN72" s="38"/>
      <c r="CO72" s="8"/>
      <c r="CP72" s="37"/>
      <c r="CQ72" s="38"/>
      <c r="CR72" s="8"/>
      <c r="CS72" s="37"/>
      <c r="CT72" s="38"/>
      <c r="CU72" s="8"/>
      <c r="CV72" s="37"/>
      <c r="CW72" s="38"/>
      <c r="CX72" s="8"/>
      <c r="CY72" s="37"/>
      <c r="CZ72" s="38"/>
      <c r="DA72" s="8"/>
      <c r="DB72" s="37"/>
      <c r="DC72" s="38"/>
      <c r="DD72" s="8"/>
      <c r="DE72" s="37"/>
      <c r="DF72" s="38"/>
      <c r="DG72" s="8"/>
      <c r="DH72" s="37"/>
      <c r="DI72" s="38"/>
      <c r="DJ72" s="8"/>
      <c r="DK72" s="37"/>
      <c r="DL72" s="38"/>
      <c r="DM72" s="8"/>
      <c r="DN72" s="37"/>
      <c r="DO72" s="38"/>
      <c r="DP72" s="8"/>
      <c r="DQ72" s="37"/>
      <c r="DR72" s="38"/>
      <c r="DS72" s="8"/>
      <c r="DT72" s="37"/>
      <c r="DU72" s="38"/>
      <c r="DV72" s="8"/>
      <c r="DW72" s="37"/>
      <c r="DX72" s="38"/>
      <c r="DY72" s="8"/>
      <c r="DZ72" s="37"/>
      <c r="EA72" s="38"/>
      <c r="EB72" s="8"/>
      <c r="EC72" s="37"/>
      <c r="ED72" s="38"/>
      <c r="EE72" s="8"/>
      <c r="EF72" s="37"/>
      <c r="EG72" s="38"/>
      <c r="EH72" s="8"/>
      <c r="EI72" s="37"/>
      <c r="EJ72" s="38"/>
      <c r="EK72" s="8"/>
      <c r="EL72" s="37"/>
      <c r="EM72" s="38"/>
      <c r="EN72" s="8"/>
      <c r="EO72" s="37"/>
      <c r="EP72" s="38"/>
      <c r="EQ72" s="8"/>
      <c r="ER72" s="37"/>
      <c r="ES72" s="38"/>
      <c r="ET72" s="8"/>
      <c r="EU72" s="37"/>
      <c r="EV72" s="38"/>
      <c r="EW72" s="8"/>
      <c r="EX72" s="37"/>
      <c r="EY72" s="38"/>
      <c r="EZ72" s="8"/>
      <c r="FA72" s="37"/>
      <c r="FB72" s="38"/>
      <c r="FC72" s="8"/>
      <c r="FD72" s="37"/>
      <c r="FE72" s="38"/>
      <c r="FF72" s="8"/>
      <c r="FG72" s="37"/>
      <c r="FH72" s="38"/>
      <c r="FI72" s="8"/>
      <c r="FJ72" s="37"/>
      <c r="FK72" s="38"/>
      <c r="FL72" s="8"/>
      <c r="FM72" s="37"/>
      <c r="FN72" s="38"/>
      <c r="FO72" s="8"/>
      <c r="FP72" s="37"/>
      <c r="FQ72" s="38"/>
      <c r="FR72" s="8"/>
      <c r="FS72" s="37"/>
      <c r="FT72" s="38"/>
    </row>
    <row r="73" spans="1:176" ht="13.5" customHeight="1">
      <c r="A73" s="32"/>
      <c r="C73" s="8"/>
      <c r="D73" s="37"/>
      <c r="E73" s="6"/>
      <c r="F73" s="8"/>
      <c r="G73" s="37"/>
      <c r="H73" s="38"/>
      <c r="I73" s="37"/>
      <c r="J73" s="37"/>
      <c r="K73" s="6"/>
      <c r="L73" s="8"/>
      <c r="M73" s="37"/>
      <c r="N73" s="38"/>
      <c r="O73" s="8"/>
      <c r="P73" s="37"/>
      <c r="Q73" s="38"/>
      <c r="R73" s="8"/>
      <c r="S73" s="37"/>
      <c r="T73" s="38"/>
      <c r="U73" s="8"/>
      <c r="V73" s="37"/>
      <c r="W73" s="38"/>
      <c r="X73" s="8"/>
      <c r="Y73" s="37"/>
      <c r="Z73" s="38"/>
      <c r="AA73" s="8"/>
      <c r="AB73" s="37"/>
      <c r="AC73" s="38"/>
      <c r="AD73" s="8"/>
      <c r="AE73" s="37"/>
      <c r="AF73" s="38"/>
      <c r="AG73" s="8"/>
      <c r="AH73" s="37"/>
      <c r="AI73" s="38"/>
      <c r="AJ73" s="8"/>
      <c r="AK73" s="37"/>
      <c r="AL73" s="38"/>
      <c r="AM73" s="8"/>
      <c r="AN73" s="37"/>
      <c r="AO73" s="38"/>
      <c r="AP73" s="8"/>
      <c r="AQ73" s="37"/>
      <c r="AR73" s="38"/>
      <c r="AS73" s="8"/>
      <c r="AT73" s="37"/>
      <c r="AU73" s="38"/>
      <c r="AV73" s="8"/>
      <c r="AW73" s="37"/>
      <c r="AX73" s="38"/>
      <c r="AY73" s="8"/>
      <c r="AZ73" s="37"/>
      <c r="BA73" s="38"/>
      <c r="BB73" s="8"/>
      <c r="BC73" s="37"/>
      <c r="BD73" s="38"/>
      <c r="BE73" s="8"/>
      <c r="BF73" s="37"/>
      <c r="BG73" s="38"/>
      <c r="BH73" s="8"/>
      <c r="BI73" s="37"/>
      <c r="BJ73" s="38"/>
      <c r="BK73" s="8"/>
      <c r="BL73" s="37"/>
      <c r="BM73" s="38"/>
      <c r="BN73" s="8"/>
      <c r="BO73" s="37"/>
      <c r="BP73" s="38"/>
      <c r="BQ73" s="8"/>
      <c r="BR73" s="37"/>
      <c r="BS73" s="38"/>
      <c r="BT73" s="8"/>
      <c r="BU73" s="37"/>
      <c r="BV73" s="38"/>
      <c r="BW73" s="8"/>
      <c r="BX73" s="37"/>
      <c r="BY73" s="38"/>
      <c r="BZ73" s="8"/>
      <c r="CA73" s="37"/>
      <c r="CB73" s="38"/>
      <c r="CC73" s="8"/>
      <c r="CD73" s="37"/>
      <c r="CE73" s="38"/>
      <c r="CF73" s="8"/>
      <c r="CG73" s="37"/>
      <c r="CH73" s="38"/>
      <c r="CI73" s="8"/>
      <c r="CJ73" s="37"/>
      <c r="CK73" s="38"/>
      <c r="CL73" s="8"/>
      <c r="CM73" s="37"/>
      <c r="CN73" s="38"/>
      <c r="CO73" s="8"/>
      <c r="CP73" s="37"/>
      <c r="CQ73" s="38"/>
      <c r="CR73" s="8"/>
      <c r="CS73" s="37"/>
      <c r="CT73" s="38"/>
      <c r="CU73" s="8"/>
      <c r="CV73" s="37"/>
      <c r="CW73" s="38"/>
      <c r="CX73" s="8"/>
      <c r="CY73" s="37"/>
      <c r="CZ73" s="38"/>
      <c r="DA73" s="8"/>
      <c r="DB73" s="37"/>
      <c r="DC73" s="38"/>
      <c r="DD73" s="8"/>
      <c r="DE73" s="37"/>
      <c r="DF73" s="38"/>
      <c r="DG73" s="8"/>
      <c r="DH73" s="37"/>
      <c r="DI73" s="38"/>
      <c r="DJ73" s="8"/>
      <c r="DK73" s="37"/>
      <c r="DL73" s="38"/>
      <c r="DM73" s="8"/>
      <c r="DN73" s="37"/>
      <c r="DO73" s="38"/>
      <c r="DP73" s="8"/>
      <c r="DQ73" s="37"/>
      <c r="DR73" s="38"/>
      <c r="DS73" s="8"/>
      <c r="DT73" s="37"/>
      <c r="DU73" s="38"/>
      <c r="DV73" s="8"/>
      <c r="DW73" s="37"/>
      <c r="DX73" s="38"/>
      <c r="DY73" s="8"/>
      <c r="DZ73" s="37"/>
      <c r="EA73" s="38"/>
      <c r="EB73" s="8"/>
      <c r="EC73" s="37"/>
      <c r="ED73" s="38"/>
      <c r="EE73" s="8"/>
      <c r="EF73" s="37"/>
      <c r="EG73" s="38"/>
      <c r="EH73" s="8"/>
      <c r="EI73" s="37"/>
      <c r="EJ73" s="38"/>
      <c r="EK73" s="8"/>
      <c r="EL73" s="37"/>
      <c r="EM73" s="38"/>
      <c r="EN73" s="8"/>
      <c r="EO73" s="37"/>
      <c r="EP73" s="38"/>
      <c r="EQ73" s="8"/>
      <c r="ER73" s="37"/>
      <c r="ES73" s="38"/>
      <c r="ET73" s="8"/>
      <c r="EU73" s="37"/>
      <c r="EV73" s="38"/>
      <c r="EW73" s="8"/>
      <c r="EX73" s="37"/>
      <c r="EY73" s="38"/>
      <c r="EZ73" s="8"/>
      <c r="FA73" s="37"/>
      <c r="FB73" s="38"/>
      <c r="FC73" s="8"/>
      <c r="FD73" s="37"/>
      <c r="FE73" s="38"/>
      <c r="FF73" s="8"/>
      <c r="FG73" s="37"/>
      <c r="FH73" s="38"/>
      <c r="FI73" s="8"/>
      <c r="FJ73" s="37"/>
      <c r="FK73" s="38"/>
      <c r="FL73" s="8"/>
      <c r="FM73" s="37"/>
      <c r="FN73" s="38"/>
      <c r="FO73" s="8"/>
      <c r="FP73" s="37"/>
      <c r="FQ73" s="38"/>
      <c r="FR73" s="8"/>
      <c r="FS73" s="37"/>
      <c r="FT73" s="38"/>
    </row>
    <row r="74" spans="1:176" ht="13.5" customHeight="1">
      <c r="A74" s="32"/>
      <c r="C74" s="8"/>
      <c r="D74" s="37"/>
      <c r="E74" s="6"/>
      <c r="F74" s="8"/>
      <c r="G74" s="37"/>
      <c r="H74" s="38"/>
      <c r="I74" s="37"/>
      <c r="J74" s="37"/>
      <c r="K74" s="6"/>
      <c r="L74" s="8"/>
      <c r="M74" s="37"/>
      <c r="N74" s="38"/>
      <c r="O74" s="8"/>
      <c r="P74" s="37"/>
      <c r="Q74" s="38"/>
      <c r="R74" s="8"/>
      <c r="S74" s="37"/>
      <c r="T74" s="38"/>
      <c r="U74" s="8"/>
      <c r="V74" s="37"/>
      <c r="W74" s="38"/>
      <c r="X74" s="8"/>
      <c r="Y74" s="37"/>
      <c r="Z74" s="38"/>
      <c r="AA74" s="8"/>
      <c r="AB74" s="37"/>
      <c r="AC74" s="38"/>
      <c r="AD74" s="8"/>
      <c r="AE74" s="37"/>
      <c r="AF74" s="38"/>
      <c r="AG74" s="8"/>
      <c r="AH74" s="37"/>
      <c r="AI74" s="38"/>
      <c r="AJ74" s="8"/>
      <c r="AK74" s="37"/>
      <c r="AL74" s="38"/>
      <c r="AM74" s="8"/>
      <c r="AN74" s="37"/>
      <c r="AO74" s="38"/>
      <c r="AP74" s="8"/>
      <c r="AQ74" s="37"/>
      <c r="AR74" s="38"/>
      <c r="AS74" s="8"/>
      <c r="AT74" s="37"/>
      <c r="AU74" s="38"/>
      <c r="AV74" s="8"/>
      <c r="AW74" s="37"/>
      <c r="AX74" s="38"/>
      <c r="AY74" s="8"/>
      <c r="AZ74" s="37"/>
      <c r="BA74" s="38"/>
      <c r="BB74" s="8"/>
      <c r="BC74" s="37"/>
      <c r="BD74" s="38"/>
      <c r="BE74" s="8"/>
      <c r="BF74" s="37"/>
      <c r="BG74" s="38"/>
      <c r="BH74" s="8"/>
      <c r="BI74" s="37"/>
      <c r="BJ74" s="38"/>
      <c r="BK74" s="8"/>
      <c r="BL74" s="37"/>
      <c r="BM74" s="38"/>
      <c r="BN74" s="8"/>
      <c r="BO74" s="37"/>
      <c r="BP74" s="38"/>
      <c r="BQ74" s="8"/>
      <c r="BR74" s="37"/>
      <c r="BS74" s="38"/>
      <c r="BT74" s="8"/>
      <c r="BU74" s="37"/>
      <c r="BV74" s="38"/>
      <c r="BW74" s="8"/>
      <c r="BX74" s="37"/>
      <c r="BY74" s="38"/>
      <c r="BZ74" s="8"/>
      <c r="CA74" s="37"/>
      <c r="CB74" s="38"/>
      <c r="CC74" s="8"/>
      <c r="CD74" s="37"/>
      <c r="CE74" s="38"/>
      <c r="CF74" s="8"/>
      <c r="CG74" s="37"/>
      <c r="CH74" s="38"/>
      <c r="CI74" s="8"/>
      <c r="CJ74" s="37"/>
      <c r="CK74" s="38"/>
      <c r="CL74" s="8"/>
      <c r="CM74" s="37"/>
      <c r="CN74" s="38"/>
      <c r="CO74" s="8"/>
      <c r="CP74" s="37"/>
      <c r="CQ74" s="38"/>
      <c r="CR74" s="8"/>
      <c r="CS74" s="37"/>
      <c r="CT74" s="38"/>
      <c r="CU74" s="8"/>
      <c r="CV74" s="37"/>
      <c r="CW74" s="38"/>
      <c r="CX74" s="8"/>
      <c r="CY74" s="37"/>
      <c r="CZ74" s="38"/>
      <c r="DA74" s="8"/>
      <c r="DB74" s="37"/>
      <c r="DC74" s="38"/>
      <c r="DD74" s="8"/>
      <c r="DE74" s="37"/>
      <c r="DF74" s="38"/>
      <c r="DG74" s="8"/>
      <c r="DH74" s="37"/>
      <c r="DI74" s="38"/>
      <c r="DJ74" s="8"/>
      <c r="DK74" s="37"/>
      <c r="DL74" s="38"/>
      <c r="DM74" s="8"/>
      <c r="DN74" s="37"/>
      <c r="DO74" s="38"/>
      <c r="DP74" s="8"/>
      <c r="DQ74" s="37"/>
      <c r="DR74" s="38"/>
      <c r="DS74" s="8"/>
      <c r="DT74" s="37"/>
      <c r="DU74" s="38"/>
      <c r="DV74" s="8"/>
      <c r="DW74" s="37"/>
      <c r="DX74" s="38"/>
      <c r="DY74" s="8"/>
      <c r="DZ74" s="37"/>
      <c r="EA74" s="38"/>
      <c r="EB74" s="8"/>
      <c r="EC74" s="37"/>
      <c r="ED74" s="38"/>
      <c r="EE74" s="8"/>
      <c r="EF74" s="37"/>
      <c r="EG74" s="38"/>
      <c r="EH74" s="8"/>
      <c r="EI74" s="37"/>
      <c r="EJ74" s="38"/>
      <c r="EK74" s="8"/>
      <c r="EL74" s="37"/>
      <c r="EM74" s="38"/>
      <c r="EN74" s="8"/>
      <c r="EO74" s="37"/>
      <c r="EP74" s="38"/>
      <c r="EQ74" s="8"/>
      <c r="ER74" s="37"/>
      <c r="ES74" s="38"/>
      <c r="ET74" s="8"/>
      <c r="EU74" s="37"/>
      <c r="EV74" s="38"/>
      <c r="EW74" s="8"/>
      <c r="EX74" s="37"/>
      <c r="EY74" s="38"/>
      <c r="EZ74" s="8"/>
      <c r="FA74" s="37"/>
      <c r="FB74" s="38"/>
      <c r="FC74" s="8"/>
      <c r="FD74" s="37"/>
      <c r="FE74" s="38"/>
      <c r="FF74" s="8"/>
      <c r="FG74" s="37"/>
      <c r="FH74" s="38"/>
      <c r="FI74" s="8"/>
      <c r="FJ74" s="37"/>
      <c r="FK74" s="38"/>
      <c r="FL74" s="8"/>
      <c r="FM74" s="37"/>
      <c r="FN74" s="38"/>
      <c r="FO74" s="8"/>
      <c r="FP74" s="37"/>
      <c r="FQ74" s="38"/>
      <c r="FR74" s="8"/>
      <c r="FS74" s="37"/>
      <c r="FT74" s="38"/>
    </row>
    <row r="75" spans="1:176" ht="13.5" customHeight="1">
      <c r="A75" s="32"/>
      <c r="C75" s="8"/>
      <c r="D75" s="37"/>
      <c r="E75" s="6"/>
      <c r="F75" s="8"/>
      <c r="G75" s="37"/>
      <c r="H75" s="38"/>
      <c r="I75" s="37"/>
      <c r="J75" s="37"/>
      <c r="K75" s="6"/>
      <c r="L75" s="8"/>
      <c r="M75" s="37"/>
      <c r="N75" s="38"/>
      <c r="O75" s="8"/>
      <c r="P75" s="37"/>
      <c r="Q75" s="38"/>
      <c r="R75" s="8"/>
      <c r="S75" s="37"/>
      <c r="T75" s="38"/>
      <c r="U75" s="8"/>
      <c r="V75" s="37"/>
      <c r="W75" s="38"/>
      <c r="X75" s="8"/>
      <c r="Y75" s="37"/>
      <c r="Z75" s="38"/>
      <c r="AA75" s="8"/>
      <c r="AB75" s="37"/>
      <c r="AC75" s="38"/>
      <c r="AD75" s="8"/>
      <c r="AE75" s="37"/>
      <c r="AF75" s="38"/>
      <c r="AG75" s="8"/>
      <c r="AH75" s="37"/>
      <c r="AI75" s="38"/>
      <c r="AJ75" s="8"/>
      <c r="AK75" s="37"/>
      <c r="AL75" s="38"/>
      <c r="AM75" s="8"/>
      <c r="AN75" s="37"/>
      <c r="AO75" s="38"/>
      <c r="AP75" s="8"/>
      <c r="AQ75" s="37"/>
      <c r="AR75" s="38"/>
      <c r="AS75" s="8"/>
      <c r="AT75" s="37"/>
      <c r="AU75" s="38"/>
      <c r="AV75" s="8"/>
      <c r="AW75" s="37"/>
      <c r="AX75" s="38"/>
      <c r="AY75" s="8"/>
      <c r="AZ75" s="37"/>
      <c r="BA75" s="38"/>
      <c r="BB75" s="8"/>
      <c r="BC75" s="37"/>
      <c r="BD75" s="38"/>
      <c r="BE75" s="8"/>
      <c r="BF75" s="37"/>
      <c r="BG75" s="38"/>
      <c r="BH75" s="8"/>
      <c r="BI75" s="37"/>
      <c r="BJ75" s="38"/>
      <c r="BK75" s="8"/>
      <c r="BL75" s="37"/>
      <c r="BM75" s="38"/>
      <c r="BN75" s="8"/>
      <c r="BO75" s="37"/>
      <c r="BP75" s="38"/>
      <c r="BQ75" s="8"/>
      <c r="BR75" s="37"/>
      <c r="BS75" s="38"/>
      <c r="BT75" s="8"/>
      <c r="BU75" s="37"/>
      <c r="BV75" s="38"/>
      <c r="BW75" s="8"/>
      <c r="BX75" s="37"/>
      <c r="BY75" s="38"/>
      <c r="BZ75" s="8"/>
      <c r="CA75" s="37"/>
      <c r="CB75" s="38"/>
      <c r="CC75" s="8"/>
      <c r="CD75" s="37"/>
      <c r="CE75" s="38"/>
      <c r="CF75" s="8"/>
      <c r="CG75" s="37"/>
      <c r="CH75" s="38"/>
      <c r="CI75" s="8"/>
      <c r="CJ75" s="37"/>
      <c r="CK75" s="38"/>
      <c r="CL75" s="8"/>
      <c r="CM75" s="37"/>
      <c r="CN75" s="38"/>
      <c r="CO75" s="8"/>
      <c r="CP75" s="37"/>
      <c r="CQ75" s="38"/>
      <c r="CR75" s="8"/>
      <c r="CS75" s="37"/>
      <c r="CT75" s="38"/>
      <c r="CU75" s="8"/>
      <c r="CV75" s="37"/>
      <c r="CW75" s="38"/>
      <c r="CX75" s="8"/>
      <c r="CY75" s="37"/>
      <c r="CZ75" s="38"/>
      <c r="DA75" s="8"/>
      <c r="DB75" s="37"/>
      <c r="DC75" s="38"/>
      <c r="DD75" s="8"/>
      <c r="DE75" s="37"/>
      <c r="DF75" s="38"/>
      <c r="DG75" s="8"/>
      <c r="DH75" s="37"/>
      <c r="DI75" s="38"/>
      <c r="DJ75" s="8"/>
      <c r="DK75" s="37"/>
      <c r="DL75" s="38"/>
      <c r="DM75" s="8"/>
      <c r="DN75" s="37"/>
      <c r="DO75" s="38"/>
      <c r="DP75" s="8"/>
      <c r="DQ75" s="37"/>
      <c r="DR75" s="38"/>
      <c r="DS75" s="8"/>
      <c r="DT75" s="37"/>
      <c r="DU75" s="38"/>
      <c r="DV75" s="8"/>
      <c r="DW75" s="37"/>
      <c r="DX75" s="38"/>
      <c r="DY75" s="8"/>
      <c r="DZ75" s="37"/>
      <c r="EA75" s="38"/>
      <c r="EB75" s="8"/>
      <c r="EC75" s="37"/>
      <c r="ED75" s="38"/>
      <c r="EE75" s="8"/>
      <c r="EF75" s="37"/>
      <c r="EG75" s="38"/>
      <c r="EH75" s="8"/>
      <c r="EI75" s="37"/>
      <c r="EJ75" s="38"/>
      <c r="EK75" s="8"/>
      <c r="EL75" s="37"/>
      <c r="EM75" s="38"/>
      <c r="EN75" s="8"/>
      <c r="EO75" s="37"/>
      <c r="EP75" s="38"/>
      <c r="EQ75" s="8"/>
      <c r="ER75" s="37"/>
      <c r="ES75" s="38"/>
      <c r="ET75" s="8"/>
      <c r="EU75" s="37"/>
      <c r="EV75" s="38"/>
      <c r="EW75" s="8"/>
      <c r="EX75" s="37"/>
      <c r="EY75" s="38"/>
      <c r="EZ75" s="8"/>
      <c r="FA75" s="37"/>
      <c r="FB75" s="38"/>
      <c r="FC75" s="8"/>
      <c r="FD75" s="37"/>
      <c r="FE75" s="38"/>
      <c r="FF75" s="8"/>
      <c r="FG75" s="37"/>
      <c r="FH75" s="38"/>
      <c r="FI75" s="8"/>
      <c r="FJ75" s="37"/>
      <c r="FK75" s="38"/>
      <c r="FL75" s="8"/>
      <c r="FM75" s="37"/>
      <c r="FN75" s="38"/>
      <c r="FO75" s="8"/>
      <c r="FP75" s="37"/>
      <c r="FQ75" s="38"/>
      <c r="FR75" s="8"/>
      <c r="FS75" s="37"/>
      <c r="FT75" s="38"/>
    </row>
    <row r="76" spans="1:176" ht="13.5" customHeight="1">
      <c r="A76" s="32"/>
      <c r="C76" s="8"/>
      <c r="D76" s="37"/>
      <c r="E76" s="6"/>
      <c r="F76" s="8"/>
      <c r="G76" s="37"/>
      <c r="H76" s="38"/>
      <c r="I76" s="37"/>
      <c r="J76" s="37"/>
      <c r="K76" s="6"/>
      <c r="L76" s="8"/>
      <c r="M76" s="37"/>
      <c r="N76" s="38"/>
      <c r="O76" s="8"/>
      <c r="P76" s="37"/>
      <c r="Q76" s="38"/>
      <c r="R76" s="8"/>
      <c r="S76" s="37"/>
      <c r="T76" s="38"/>
      <c r="U76" s="8"/>
      <c r="V76" s="37"/>
      <c r="W76" s="38"/>
      <c r="X76" s="8"/>
      <c r="Y76" s="37"/>
      <c r="Z76" s="38"/>
      <c r="AA76" s="8"/>
      <c r="AB76" s="37"/>
      <c r="AC76" s="38"/>
      <c r="AD76" s="8"/>
      <c r="AE76" s="37"/>
      <c r="AF76" s="38"/>
      <c r="AG76" s="8"/>
      <c r="AH76" s="37"/>
      <c r="AI76" s="38"/>
      <c r="AJ76" s="8"/>
      <c r="AK76" s="37"/>
      <c r="AL76" s="38"/>
      <c r="AM76" s="8"/>
      <c r="AN76" s="37"/>
      <c r="AO76" s="38"/>
      <c r="AP76" s="8"/>
      <c r="AQ76" s="37"/>
      <c r="AR76" s="38"/>
      <c r="AS76" s="8"/>
      <c r="AT76" s="37"/>
      <c r="AU76" s="38"/>
      <c r="AV76" s="8"/>
      <c r="AW76" s="37"/>
      <c r="AX76" s="38"/>
      <c r="AY76" s="8"/>
      <c r="AZ76" s="37"/>
      <c r="BA76" s="38"/>
      <c r="BB76" s="8"/>
      <c r="BC76" s="37"/>
      <c r="BD76" s="38"/>
      <c r="BE76" s="8"/>
      <c r="BF76" s="37"/>
      <c r="BG76" s="38"/>
      <c r="BH76" s="8"/>
      <c r="BI76" s="37"/>
      <c r="BJ76" s="38"/>
      <c r="BK76" s="8"/>
      <c r="BL76" s="37"/>
      <c r="BM76" s="38"/>
      <c r="BN76" s="8"/>
      <c r="BO76" s="37"/>
      <c r="BP76" s="38"/>
      <c r="BQ76" s="8"/>
      <c r="BR76" s="37"/>
      <c r="BS76" s="38"/>
      <c r="BT76" s="8"/>
      <c r="BU76" s="37"/>
      <c r="BV76" s="38"/>
      <c r="BW76" s="8"/>
      <c r="BX76" s="37"/>
      <c r="BY76" s="38"/>
      <c r="BZ76" s="8"/>
      <c r="CA76" s="37"/>
      <c r="CB76" s="38"/>
      <c r="CC76" s="8"/>
      <c r="CD76" s="37"/>
      <c r="CE76" s="38"/>
      <c r="CF76" s="8"/>
      <c r="CG76" s="37"/>
      <c r="CH76" s="38"/>
      <c r="CI76" s="8"/>
      <c r="CJ76" s="37"/>
      <c r="CK76" s="38"/>
      <c r="CL76" s="8"/>
      <c r="CM76" s="37"/>
      <c r="CN76" s="38"/>
      <c r="CO76" s="8"/>
      <c r="CP76" s="37"/>
      <c r="CQ76" s="38"/>
      <c r="CR76" s="8"/>
      <c r="CS76" s="37"/>
      <c r="CT76" s="38"/>
      <c r="CU76" s="8"/>
      <c r="CV76" s="37"/>
      <c r="CW76" s="38"/>
      <c r="CX76" s="8"/>
      <c r="CY76" s="37"/>
      <c r="CZ76" s="38"/>
      <c r="DA76" s="8"/>
      <c r="DB76" s="37"/>
      <c r="DC76" s="38"/>
      <c r="DD76" s="8"/>
      <c r="DE76" s="37"/>
      <c r="DF76" s="38"/>
      <c r="DG76" s="8"/>
      <c r="DH76" s="37"/>
      <c r="DI76" s="38"/>
      <c r="DJ76" s="8"/>
      <c r="DK76" s="37"/>
      <c r="DL76" s="38"/>
      <c r="DM76" s="8"/>
      <c r="DN76" s="37"/>
      <c r="DO76" s="38"/>
      <c r="DP76" s="8"/>
      <c r="DQ76" s="37"/>
      <c r="DR76" s="38"/>
      <c r="DS76" s="8"/>
      <c r="DT76" s="37"/>
      <c r="DU76" s="38"/>
      <c r="DV76" s="8"/>
      <c r="DW76" s="37"/>
      <c r="DX76" s="38"/>
      <c r="DY76" s="8"/>
      <c r="DZ76" s="37"/>
      <c r="EA76" s="38"/>
      <c r="EB76" s="8"/>
      <c r="EC76" s="37"/>
      <c r="ED76" s="38"/>
      <c r="EE76" s="8"/>
      <c r="EF76" s="37"/>
      <c r="EG76" s="38"/>
      <c r="EH76" s="8"/>
      <c r="EI76" s="37"/>
      <c r="EJ76" s="38"/>
      <c r="EK76" s="8"/>
      <c r="EL76" s="37"/>
      <c r="EM76" s="38"/>
      <c r="EN76" s="8"/>
      <c r="EO76" s="37"/>
      <c r="EP76" s="38"/>
      <c r="EQ76" s="8"/>
      <c r="ER76" s="37"/>
      <c r="ES76" s="38"/>
      <c r="ET76" s="8"/>
      <c r="EU76" s="37"/>
      <c r="EV76" s="38"/>
      <c r="EW76" s="8"/>
      <c r="EX76" s="37"/>
      <c r="EY76" s="38"/>
      <c r="EZ76" s="8"/>
      <c r="FA76" s="37"/>
      <c r="FB76" s="38"/>
      <c r="FC76" s="8"/>
      <c r="FD76" s="37"/>
      <c r="FE76" s="38"/>
      <c r="FF76" s="8"/>
      <c r="FG76" s="37"/>
      <c r="FH76" s="38"/>
      <c r="FI76" s="8"/>
      <c r="FJ76" s="37"/>
      <c r="FK76" s="38"/>
      <c r="FL76" s="8"/>
      <c r="FM76" s="37"/>
      <c r="FN76" s="38"/>
      <c r="FO76" s="8"/>
      <c r="FP76" s="37"/>
      <c r="FQ76" s="38"/>
      <c r="FR76" s="8"/>
      <c r="FS76" s="37"/>
      <c r="FT76" s="38"/>
    </row>
    <row r="77" spans="1:176" ht="13.5" customHeight="1">
      <c r="A77" s="32"/>
      <c r="C77" s="8"/>
      <c r="D77" s="37"/>
      <c r="E77" s="6"/>
      <c r="F77" s="8"/>
      <c r="G77" s="37"/>
      <c r="H77" s="38"/>
      <c r="I77" s="37"/>
      <c r="J77" s="37"/>
      <c r="K77" s="6"/>
      <c r="L77" s="8"/>
      <c r="M77" s="37"/>
      <c r="N77" s="38"/>
      <c r="O77" s="8"/>
      <c r="P77" s="37"/>
      <c r="Q77" s="38"/>
      <c r="R77" s="8"/>
      <c r="S77" s="37"/>
      <c r="T77" s="38"/>
      <c r="U77" s="8"/>
      <c r="V77" s="37"/>
      <c r="W77" s="38"/>
      <c r="X77" s="8"/>
      <c r="Y77" s="37"/>
      <c r="Z77" s="38"/>
      <c r="AA77" s="8"/>
      <c r="AB77" s="37"/>
      <c r="AC77" s="38"/>
      <c r="AD77" s="8"/>
      <c r="AE77" s="37"/>
      <c r="AF77" s="38"/>
      <c r="AG77" s="8"/>
      <c r="AH77" s="37"/>
      <c r="AI77" s="38"/>
      <c r="AJ77" s="8"/>
      <c r="AK77" s="37"/>
      <c r="AL77" s="38"/>
      <c r="AM77" s="8"/>
      <c r="AN77" s="37"/>
      <c r="AO77" s="38"/>
      <c r="AP77" s="8"/>
      <c r="AQ77" s="37"/>
      <c r="AR77" s="38"/>
      <c r="AS77" s="8"/>
      <c r="AT77" s="37"/>
      <c r="AU77" s="38"/>
      <c r="AV77" s="8"/>
      <c r="AW77" s="37"/>
      <c r="AX77" s="38"/>
      <c r="AY77" s="8"/>
      <c r="AZ77" s="37"/>
      <c r="BA77" s="38"/>
      <c r="BB77" s="8"/>
      <c r="BC77" s="37"/>
      <c r="BD77" s="38"/>
      <c r="BE77" s="8"/>
      <c r="BF77" s="37"/>
      <c r="BG77" s="38"/>
      <c r="BH77" s="8"/>
      <c r="BI77" s="37"/>
      <c r="BJ77" s="38"/>
      <c r="BK77" s="8"/>
      <c r="BL77" s="37"/>
      <c r="BM77" s="38"/>
      <c r="BN77" s="8"/>
      <c r="BO77" s="37"/>
      <c r="BP77" s="38"/>
      <c r="BQ77" s="8"/>
      <c r="BR77" s="37"/>
      <c r="BS77" s="38"/>
      <c r="BT77" s="8"/>
      <c r="BU77" s="37"/>
      <c r="BV77" s="38"/>
      <c r="BW77" s="8"/>
      <c r="BX77" s="37"/>
      <c r="BY77" s="38"/>
      <c r="BZ77" s="8"/>
      <c r="CA77" s="37"/>
      <c r="CB77" s="38"/>
      <c r="CC77" s="8"/>
      <c r="CD77" s="37"/>
      <c r="CE77" s="38"/>
      <c r="CF77" s="8"/>
      <c r="CG77" s="37"/>
      <c r="CH77" s="38"/>
      <c r="CI77" s="8"/>
      <c r="CJ77" s="37"/>
      <c r="CK77" s="38"/>
      <c r="CL77" s="8"/>
      <c r="CM77" s="37"/>
      <c r="CN77" s="38"/>
      <c r="CO77" s="8"/>
      <c r="CP77" s="37"/>
      <c r="CQ77" s="38"/>
      <c r="CR77" s="8"/>
      <c r="CS77" s="37"/>
      <c r="CT77" s="38"/>
      <c r="CU77" s="8"/>
      <c r="CV77" s="37"/>
      <c r="CW77" s="38"/>
      <c r="CX77" s="8"/>
      <c r="CY77" s="37"/>
      <c r="CZ77" s="38"/>
      <c r="DA77" s="8"/>
      <c r="DB77" s="37"/>
      <c r="DC77" s="38"/>
      <c r="DD77" s="8"/>
      <c r="DE77" s="37"/>
      <c r="DF77" s="38"/>
      <c r="DG77" s="8"/>
      <c r="DH77" s="37"/>
      <c r="DI77" s="38"/>
      <c r="DJ77" s="8"/>
      <c r="DK77" s="37"/>
      <c r="DL77" s="38"/>
      <c r="DM77" s="8"/>
      <c r="DN77" s="37"/>
      <c r="DO77" s="38"/>
      <c r="DP77" s="8"/>
      <c r="DQ77" s="37"/>
      <c r="DR77" s="38"/>
      <c r="DS77" s="8"/>
      <c r="DT77" s="37"/>
      <c r="DU77" s="38"/>
      <c r="DV77" s="8"/>
      <c r="DW77" s="37"/>
      <c r="DX77" s="38"/>
      <c r="DY77" s="8"/>
      <c r="DZ77" s="37"/>
      <c r="EA77" s="38"/>
      <c r="EB77" s="8"/>
      <c r="EC77" s="37"/>
      <c r="ED77" s="38"/>
      <c r="EE77" s="8"/>
      <c r="EF77" s="37"/>
      <c r="EG77" s="38"/>
      <c r="EH77" s="8"/>
      <c r="EI77" s="37"/>
      <c r="EJ77" s="38"/>
      <c r="EK77" s="8"/>
      <c r="EL77" s="37"/>
      <c r="EM77" s="38"/>
      <c r="EN77" s="8"/>
      <c r="EO77" s="37"/>
      <c r="EP77" s="38"/>
      <c r="EQ77" s="8"/>
      <c r="ER77" s="37"/>
      <c r="ES77" s="38"/>
      <c r="ET77" s="8"/>
      <c r="EU77" s="37"/>
      <c r="EV77" s="38"/>
      <c r="EW77" s="8"/>
      <c r="EX77" s="37"/>
      <c r="EY77" s="38"/>
      <c r="EZ77" s="8"/>
      <c r="FA77" s="37"/>
      <c r="FB77" s="38"/>
      <c r="FC77" s="8"/>
      <c r="FD77" s="37"/>
      <c r="FE77" s="38"/>
      <c r="FF77" s="8"/>
      <c r="FG77" s="37"/>
      <c r="FH77" s="38"/>
      <c r="FI77" s="8"/>
      <c r="FJ77" s="37"/>
      <c r="FK77" s="38"/>
      <c r="FL77" s="8"/>
      <c r="FM77" s="37"/>
      <c r="FN77" s="38"/>
      <c r="FO77" s="8"/>
      <c r="FP77" s="37"/>
      <c r="FQ77" s="38"/>
      <c r="FR77" s="8"/>
      <c r="FS77" s="37"/>
      <c r="FT77" s="38"/>
    </row>
    <row r="78" spans="1:176" ht="13.5" customHeight="1">
      <c r="A78" s="32"/>
      <c r="C78" s="8"/>
      <c r="D78" s="37"/>
      <c r="E78" s="6"/>
      <c r="F78" s="8"/>
      <c r="G78" s="37"/>
      <c r="H78" s="38"/>
      <c r="I78" s="37"/>
      <c r="J78" s="37"/>
      <c r="K78" s="6"/>
      <c r="L78" s="8"/>
      <c r="M78" s="37"/>
      <c r="N78" s="38"/>
      <c r="O78" s="8"/>
      <c r="P78" s="37"/>
      <c r="Q78" s="38"/>
      <c r="R78" s="8"/>
      <c r="S78" s="37"/>
      <c r="T78" s="38"/>
      <c r="U78" s="8"/>
      <c r="V78" s="37"/>
      <c r="W78" s="38"/>
      <c r="X78" s="8"/>
      <c r="Y78" s="37"/>
      <c r="Z78" s="38"/>
      <c r="AA78" s="8"/>
      <c r="AB78" s="37"/>
      <c r="AC78" s="38"/>
      <c r="AD78" s="8"/>
      <c r="AE78" s="37"/>
      <c r="AF78" s="38"/>
      <c r="AG78" s="8"/>
      <c r="AH78" s="37"/>
      <c r="AI78" s="38"/>
      <c r="AJ78" s="8"/>
      <c r="AK78" s="37"/>
      <c r="AL78" s="38"/>
      <c r="AM78" s="8"/>
      <c r="AN78" s="37"/>
      <c r="AO78" s="38"/>
      <c r="AP78" s="8"/>
      <c r="AQ78" s="37"/>
      <c r="AR78" s="38"/>
      <c r="AS78" s="8"/>
      <c r="AT78" s="37"/>
      <c r="AU78" s="38"/>
      <c r="AV78" s="8"/>
      <c r="AW78" s="37"/>
      <c r="AX78" s="38"/>
      <c r="AY78" s="8"/>
      <c r="AZ78" s="37"/>
      <c r="BA78" s="38"/>
      <c r="BB78" s="8"/>
      <c r="BC78" s="37"/>
      <c r="BD78" s="38"/>
      <c r="BE78" s="8"/>
      <c r="BF78" s="37"/>
      <c r="BG78" s="38"/>
      <c r="BH78" s="8"/>
      <c r="BI78" s="37"/>
      <c r="BJ78" s="38"/>
      <c r="BK78" s="8"/>
      <c r="BL78" s="37"/>
      <c r="BM78" s="38"/>
      <c r="BN78" s="8"/>
      <c r="BO78" s="37"/>
      <c r="BP78" s="38"/>
      <c r="BQ78" s="8"/>
      <c r="BR78" s="37"/>
      <c r="BS78" s="38"/>
      <c r="BT78" s="8"/>
      <c r="BU78" s="37"/>
      <c r="BV78" s="38"/>
      <c r="BW78" s="8"/>
      <c r="BX78" s="37"/>
      <c r="BY78" s="38"/>
      <c r="BZ78" s="8"/>
      <c r="CA78" s="37"/>
      <c r="CB78" s="38"/>
      <c r="CC78" s="8"/>
      <c r="CD78" s="37"/>
      <c r="CE78" s="38"/>
      <c r="CF78" s="8"/>
      <c r="CG78" s="37"/>
      <c r="CH78" s="38"/>
      <c r="CI78" s="8"/>
      <c r="CJ78" s="37"/>
      <c r="CK78" s="38"/>
      <c r="CL78" s="8"/>
      <c r="CM78" s="37"/>
      <c r="CN78" s="38"/>
      <c r="CO78" s="8"/>
      <c r="CP78" s="37"/>
      <c r="CQ78" s="38"/>
      <c r="CR78" s="8"/>
      <c r="CS78" s="37"/>
      <c r="CT78" s="38"/>
      <c r="CU78" s="8"/>
      <c r="CV78" s="37"/>
      <c r="CW78" s="38"/>
      <c r="CX78" s="8"/>
      <c r="CY78" s="37"/>
      <c r="CZ78" s="38"/>
      <c r="DA78" s="8"/>
      <c r="DB78" s="37"/>
      <c r="DC78" s="38"/>
      <c r="DD78" s="8"/>
      <c r="DE78" s="37"/>
      <c r="DF78" s="38"/>
      <c r="DG78" s="8"/>
      <c r="DH78" s="37"/>
      <c r="DI78" s="38"/>
      <c r="DJ78" s="8"/>
      <c r="DK78" s="37"/>
      <c r="DL78" s="38"/>
      <c r="DM78" s="8"/>
      <c r="DN78" s="37"/>
      <c r="DO78" s="38"/>
      <c r="DP78" s="8"/>
      <c r="DQ78" s="37"/>
      <c r="DR78" s="38"/>
      <c r="DS78" s="8"/>
      <c r="DT78" s="37"/>
      <c r="DU78" s="38"/>
      <c r="DV78" s="8"/>
      <c r="DW78" s="37"/>
      <c r="DX78" s="38"/>
      <c r="DY78" s="8"/>
      <c r="DZ78" s="37"/>
      <c r="EA78" s="38"/>
      <c r="EB78" s="8"/>
      <c r="EC78" s="37"/>
      <c r="ED78" s="38"/>
      <c r="EE78" s="8"/>
      <c r="EF78" s="37"/>
      <c r="EG78" s="38"/>
      <c r="EH78" s="8"/>
      <c r="EI78" s="37"/>
      <c r="EJ78" s="38"/>
      <c r="EK78" s="8"/>
      <c r="EL78" s="37"/>
      <c r="EM78" s="38"/>
      <c r="EN78" s="8"/>
      <c r="EO78" s="37"/>
      <c r="EP78" s="38"/>
      <c r="EQ78" s="8"/>
      <c r="ER78" s="37"/>
      <c r="ES78" s="38"/>
      <c r="ET78" s="8"/>
      <c r="EU78" s="37"/>
      <c r="EV78" s="38"/>
      <c r="EW78" s="8"/>
      <c r="EX78" s="37"/>
      <c r="EY78" s="38"/>
      <c r="EZ78" s="8"/>
      <c r="FA78" s="37"/>
      <c r="FB78" s="38"/>
      <c r="FC78" s="8"/>
      <c r="FD78" s="37"/>
      <c r="FE78" s="38"/>
      <c r="FF78" s="8"/>
      <c r="FG78" s="37"/>
      <c r="FH78" s="38"/>
      <c r="FI78" s="8"/>
      <c r="FJ78" s="37"/>
      <c r="FK78" s="38"/>
      <c r="FL78" s="8"/>
      <c r="FM78" s="37"/>
      <c r="FN78" s="38"/>
      <c r="FO78" s="8"/>
      <c r="FP78" s="37"/>
      <c r="FQ78" s="38"/>
      <c r="FR78" s="8"/>
      <c r="FS78" s="37"/>
      <c r="FT78" s="38"/>
    </row>
    <row r="79" spans="1:176" ht="13.5" customHeight="1">
      <c r="A79" s="32"/>
      <c r="C79" s="8"/>
      <c r="D79" s="37"/>
      <c r="E79" s="6"/>
      <c r="F79" s="8"/>
      <c r="G79" s="37"/>
      <c r="H79" s="38"/>
      <c r="I79" s="37"/>
      <c r="J79" s="37"/>
      <c r="K79" s="6"/>
      <c r="L79" s="8"/>
      <c r="M79" s="37"/>
      <c r="N79" s="38"/>
      <c r="O79" s="8"/>
      <c r="P79" s="37"/>
      <c r="Q79" s="38"/>
      <c r="R79" s="8"/>
      <c r="S79" s="37"/>
      <c r="T79" s="38"/>
      <c r="U79" s="8"/>
      <c r="V79" s="37"/>
      <c r="W79" s="38"/>
      <c r="X79" s="8"/>
      <c r="Y79" s="37"/>
      <c r="Z79" s="38"/>
      <c r="AA79" s="8"/>
      <c r="AB79" s="37"/>
      <c r="AC79" s="38"/>
      <c r="AD79" s="8"/>
      <c r="AE79" s="37"/>
      <c r="AF79" s="38"/>
      <c r="AG79" s="8"/>
      <c r="AH79" s="37"/>
      <c r="AI79" s="38"/>
      <c r="AJ79" s="8"/>
      <c r="AK79" s="37"/>
      <c r="AL79" s="38"/>
      <c r="AM79" s="8"/>
      <c r="AN79" s="37"/>
      <c r="AO79" s="38"/>
      <c r="AP79" s="8"/>
      <c r="AQ79" s="37"/>
      <c r="AR79" s="38"/>
      <c r="AS79" s="8"/>
      <c r="AT79" s="37"/>
      <c r="AU79" s="38"/>
      <c r="AV79" s="8"/>
      <c r="AW79" s="37"/>
      <c r="AX79" s="38"/>
      <c r="AY79" s="8"/>
      <c r="AZ79" s="37"/>
      <c r="BA79" s="38"/>
      <c r="BB79" s="8"/>
      <c r="BC79" s="37"/>
      <c r="BD79" s="38"/>
      <c r="BE79" s="8"/>
      <c r="BF79" s="37"/>
      <c r="BG79" s="38"/>
      <c r="BH79" s="8"/>
      <c r="BI79" s="37"/>
      <c r="BJ79" s="38"/>
      <c r="BK79" s="8"/>
      <c r="BL79" s="37"/>
      <c r="BM79" s="38"/>
      <c r="BN79" s="8"/>
      <c r="BO79" s="37"/>
      <c r="BP79" s="38"/>
      <c r="BQ79" s="8"/>
      <c r="BR79" s="37"/>
      <c r="BS79" s="38"/>
      <c r="BT79" s="8"/>
      <c r="BU79" s="37"/>
      <c r="BV79" s="38"/>
      <c r="BW79" s="8"/>
      <c r="BX79" s="37"/>
      <c r="BY79" s="38"/>
      <c r="BZ79" s="8"/>
      <c r="CA79" s="37"/>
      <c r="CB79" s="38"/>
      <c r="CC79" s="8"/>
      <c r="CD79" s="37"/>
      <c r="CE79" s="38"/>
      <c r="CF79" s="8"/>
      <c r="CG79" s="37"/>
      <c r="CH79" s="38"/>
      <c r="CI79" s="8"/>
      <c r="CJ79" s="37"/>
      <c r="CK79" s="38"/>
      <c r="CL79" s="8"/>
      <c r="CM79" s="37"/>
      <c r="CN79" s="38"/>
      <c r="CO79" s="8"/>
      <c r="CP79" s="37"/>
      <c r="CQ79" s="38"/>
      <c r="CR79" s="8"/>
      <c r="CS79" s="37"/>
      <c r="CT79" s="38"/>
      <c r="CU79" s="8"/>
      <c r="CV79" s="37"/>
      <c r="CW79" s="38"/>
      <c r="CX79" s="8"/>
      <c r="CY79" s="37"/>
      <c r="CZ79" s="38"/>
      <c r="DA79" s="8"/>
      <c r="DB79" s="37"/>
      <c r="DC79" s="38"/>
      <c r="DD79" s="8"/>
      <c r="DE79" s="37"/>
      <c r="DF79" s="38"/>
      <c r="DG79" s="8"/>
      <c r="DH79" s="37"/>
      <c r="DI79" s="38"/>
      <c r="DJ79" s="8"/>
      <c r="DK79" s="37"/>
      <c r="DL79" s="38"/>
      <c r="DM79" s="8"/>
      <c r="DN79" s="37"/>
      <c r="DO79" s="38"/>
      <c r="DP79" s="8"/>
      <c r="DQ79" s="37"/>
      <c r="DR79" s="38"/>
      <c r="DS79" s="8"/>
      <c r="DT79" s="37"/>
      <c r="DU79" s="38"/>
      <c r="DV79" s="8"/>
      <c r="DW79" s="37"/>
      <c r="DX79" s="38"/>
      <c r="DY79" s="8"/>
      <c r="DZ79" s="37"/>
      <c r="EA79" s="38"/>
      <c r="EB79" s="8"/>
      <c r="EC79" s="37"/>
      <c r="ED79" s="38"/>
      <c r="EE79" s="8"/>
      <c r="EF79" s="37"/>
      <c r="EG79" s="38"/>
      <c r="EH79" s="8"/>
      <c r="EI79" s="37"/>
      <c r="EJ79" s="38"/>
      <c r="EK79" s="8"/>
      <c r="EL79" s="37"/>
      <c r="EM79" s="38"/>
      <c r="EN79" s="8"/>
      <c r="EO79" s="37"/>
      <c r="EP79" s="38"/>
      <c r="EQ79" s="8"/>
      <c r="ER79" s="37"/>
      <c r="ES79" s="38"/>
      <c r="ET79" s="8"/>
      <c r="EU79" s="37"/>
      <c r="EV79" s="38"/>
      <c r="EW79" s="8"/>
      <c r="EX79" s="37"/>
      <c r="EY79" s="38"/>
      <c r="EZ79" s="8"/>
      <c r="FA79" s="37"/>
      <c r="FB79" s="38"/>
      <c r="FC79" s="8"/>
      <c r="FD79" s="37"/>
      <c r="FE79" s="38"/>
      <c r="FF79" s="8"/>
      <c r="FG79" s="37"/>
      <c r="FH79" s="38"/>
      <c r="FI79" s="8"/>
      <c r="FJ79" s="37"/>
      <c r="FK79" s="38"/>
      <c r="FL79" s="8"/>
      <c r="FM79" s="37"/>
      <c r="FN79" s="38"/>
      <c r="FO79" s="8"/>
      <c r="FP79" s="37"/>
      <c r="FQ79" s="38"/>
      <c r="FR79" s="8"/>
      <c r="FS79" s="37"/>
      <c r="FT79" s="38"/>
    </row>
    <row r="80" spans="1:176" ht="13.5" customHeight="1">
      <c r="A80" s="32"/>
      <c r="C80" s="8"/>
      <c r="D80" s="37"/>
      <c r="E80" s="6"/>
      <c r="F80" s="8"/>
      <c r="G80" s="37"/>
      <c r="H80" s="38"/>
      <c r="I80" s="37"/>
      <c r="J80" s="37"/>
      <c r="K80" s="6"/>
      <c r="L80" s="8"/>
      <c r="M80" s="37"/>
      <c r="N80" s="38"/>
      <c r="O80" s="8"/>
      <c r="P80" s="37"/>
      <c r="Q80" s="38"/>
      <c r="R80" s="8"/>
      <c r="S80" s="37"/>
      <c r="T80" s="38"/>
      <c r="U80" s="8"/>
      <c r="V80" s="37"/>
      <c r="W80" s="38"/>
      <c r="X80" s="8"/>
      <c r="Y80" s="37"/>
      <c r="Z80" s="38"/>
      <c r="AA80" s="8"/>
      <c r="AB80" s="37"/>
      <c r="AC80" s="38"/>
      <c r="AD80" s="8"/>
      <c r="AE80" s="37"/>
      <c r="AF80" s="38"/>
      <c r="AG80" s="8"/>
      <c r="AH80" s="37"/>
      <c r="AI80" s="38"/>
      <c r="AJ80" s="8"/>
      <c r="AK80" s="37"/>
      <c r="AL80" s="38"/>
      <c r="AM80" s="8"/>
      <c r="AN80" s="37"/>
      <c r="AO80" s="38"/>
      <c r="AP80" s="8"/>
      <c r="AQ80" s="37"/>
      <c r="AR80" s="38"/>
      <c r="AS80" s="8"/>
      <c r="AT80" s="37"/>
      <c r="AU80" s="38"/>
      <c r="AV80" s="8"/>
      <c r="AW80" s="37"/>
      <c r="AX80" s="38"/>
      <c r="AY80" s="8"/>
      <c r="AZ80" s="37"/>
      <c r="BA80" s="38"/>
      <c r="BB80" s="8"/>
      <c r="BC80" s="37"/>
      <c r="BD80" s="38"/>
      <c r="BE80" s="8"/>
      <c r="BF80" s="37"/>
      <c r="BG80" s="38"/>
      <c r="BH80" s="8"/>
      <c r="BI80" s="37"/>
      <c r="BJ80" s="38"/>
      <c r="BK80" s="8"/>
      <c r="BL80" s="37"/>
      <c r="BM80" s="38"/>
      <c r="BN80" s="8"/>
      <c r="BO80" s="37"/>
      <c r="BP80" s="38"/>
      <c r="BQ80" s="8"/>
      <c r="BR80" s="37"/>
      <c r="BS80" s="38"/>
      <c r="BT80" s="8"/>
      <c r="BU80" s="37"/>
      <c r="BV80" s="38"/>
      <c r="BW80" s="8"/>
      <c r="BX80" s="37"/>
      <c r="BY80" s="38"/>
      <c r="BZ80" s="8"/>
      <c r="CA80" s="37"/>
      <c r="CB80" s="38"/>
      <c r="CC80" s="8"/>
      <c r="CD80" s="37"/>
      <c r="CE80" s="38"/>
      <c r="CF80" s="8"/>
      <c r="CG80" s="37"/>
      <c r="CH80" s="38"/>
      <c r="CI80" s="8"/>
      <c r="CJ80" s="37"/>
      <c r="CK80" s="38"/>
      <c r="CL80" s="8"/>
      <c r="CM80" s="37"/>
      <c r="CN80" s="38"/>
      <c r="CO80" s="8"/>
      <c r="CP80" s="37"/>
      <c r="CQ80" s="38"/>
      <c r="CR80" s="8"/>
      <c r="CS80" s="37"/>
      <c r="CT80" s="38"/>
      <c r="CU80" s="8"/>
      <c r="CV80" s="37"/>
      <c r="CW80" s="38"/>
      <c r="CX80" s="8"/>
      <c r="CY80" s="37"/>
      <c r="CZ80" s="38"/>
      <c r="DA80" s="8"/>
      <c r="DB80" s="37"/>
      <c r="DC80" s="38"/>
      <c r="DD80" s="8"/>
      <c r="DE80" s="37"/>
      <c r="DF80" s="38"/>
      <c r="DG80" s="8"/>
      <c r="DH80" s="37"/>
      <c r="DI80" s="38"/>
      <c r="DJ80" s="8"/>
      <c r="DK80" s="37"/>
      <c r="DL80" s="38"/>
      <c r="DM80" s="8"/>
      <c r="DN80" s="37"/>
      <c r="DO80" s="38"/>
      <c r="DP80" s="8"/>
      <c r="DQ80" s="37"/>
      <c r="DR80" s="38"/>
      <c r="DS80" s="8"/>
      <c r="DT80" s="37"/>
      <c r="DU80" s="38"/>
      <c r="DV80" s="8"/>
      <c r="DW80" s="37"/>
      <c r="DX80" s="38"/>
      <c r="DY80" s="8"/>
      <c r="DZ80" s="37"/>
      <c r="EA80" s="38"/>
      <c r="EB80" s="8"/>
      <c r="EC80" s="37"/>
      <c r="ED80" s="38"/>
      <c r="EE80" s="8"/>
      <c r="EF80" s="37"/>
      <c r="EG80" s="38"/>
      <c r="EH80" s="8"/>
      <c r="EI80" s="37"/>
      <c r="EJ80" s="38"/>
      <c r="EK80" s="8"/>
      <c r="EL80" s="37"/>
      <c r="EM80" s="38"/>
      <c r="EN80" s="8"/>
      <c r="EO80" s="37"/>
      <c r="EP80" s="38"/>
      <c r="EQ80" s="8"/>
      <c r="ER80" s="37"/>
      <c r="ES80" s="38"/>
      <c r="ET80" s="8"/>
      <c r="EU80" s="37"/>
      <c r="EV80" s="38"/>
      <c r="EW80" s="8"/>
      <c r="EX80" s="37"/>
      <c r="EY80" s="38"/>
      <c r="EZ80" s="8"/>
      <c r="FA80" s="37"/>
      <c r="FB80" s="38"/>
      <c r="FC80" s="8"/>
      <c r="FD80" s="37"/>
      <c r="FE80" s="38"/>
      <c r="FF80" s="8"/>
      <c r="FG80" s="37"/>
      <c r="FH80" s="38"/>
      <c r="FI80" s="8"/>
      <c r="FJ80" s="37"/>
      <c r="FK80" s="38"/>
      <c r="FL80" s="8"/>
      <c r="FM80" s="37"/>
      <c r="FN80" s="38"/>
      <c r="FO80" s="8"/>
      <c r="FP80" s="37"/>
      <c r="FQ80" s="38"/>
      <c r="FR80" s="8"/>
      <c r="FS80" s="37"/>
      <c r="FT80" s="38"/>
    </row>
    <row r="81" spans="1:176" ht="13.5" customHeight="1">
      <c r="A81" s="32"/>
      <c r="C81" s="8"/>
      <c r="D81" s="37"/>
      <c r="E81" s="6"/>
      <c r="F81" s="8"/>
      <c r="G81" s="37"/>
      <c r="H81" s="38"/>
      <c r="I81" s="37"/>
      <c r="J81" s="37"/>
      <c r="K81" s="6"/>
      <c r="L81" s="8"/>
      <c r="M81" s="37"/>
      <c r="N81" s="38"/>
      <c r="O81" s="8"/>
      <c r="P81" s="37"/>
      <c r="Q81" s="38"/>
      <c r="R81" s="8"/>
      <c r="S81" s="37"/>
      <c r="T81" s="38"/>
      <c r="U81" s="8"/>
      <c r="V81" s="37"/>
      <c r="W81" s="38"/>
      <c r="X81" s="8"/>
      <c r="Y81" s="37"/>
      <c r="Z81" s="38"/>
      <c r="AA81" s="8"/>
      <c r="AB81" s="37"/>
      <c r="AC81" s="38"/>
      <c r="AD81" s="8"/>
      <c r="AE81" s="37"/>
      <c r="AF81" s="38"/>
      <c r="AG81" s="8"/>
      <c r="AH81" s="37"/>
      <c r="AI81" s="38"/>
      <c r="AJ81" s="8"/>
      <c r="AK81" s="37"/>
      <c r="AL81" s="38"/>
      <c r="AM81" s="8"/>
      <c r="AN81" s="37"/>
      <c r="AO81" s="38"/>
      <c r="AP81" s="8"/>
      <c r="AQ81" s="37"/>
      <c r="AR81" s="38"/>
      <c r="AS81" s="8"/>
      <c r="AT81" s="37"/>
      <c r="AU81" s="38"/>
      <c r="AV81" s="8"/>
      <c r="AW81" s="37"/>
      <c r="AX81" s="38"/>
      <c r="AY81" s="8"/>
      <c r="AZ81" s="37"/>
      <c r="BA81" s="38"/>
      <c r="BB81" s="8"/>
      <c r="BC81" s="37"/>
      <c r="BD81" s="38"/>
      <c r="BE81" s="8"/>
      <c r="BF81" s="37"/>
      <c r="BG81" s="38"/>
      <c r="BH81" s="8"/>
      <c r="BI81" s="37"/>
      <c r="BJ81" s="38"/>
      <c r="BK81" s="8"/>
      <c r="BL81" s="37"/>
      <c r="BM81" s="38"/>
      <c r="BN81" s="8"/>
      <c r="BO81" s="37"/>
      <c r="BP81" s="38"/>
      <c r="BQ81" s="8"/>
      <c r="BR81" s="37"/>
      <c r="BS81" s="38"/>
      <c r="BT81" s="8"/>
      <c r="BU81" s="37"/>
      <c r="BV81" s="38"/>
      <c r="BW81" s="8"/>
      <c r="BX81" s="37"/>
      <c r="BY81" s="38"/>
      <c r="BZ81" s="8"/>
      <c r="CA81" s="37"/>
      <c r="CB81" s="38"/>
      <c r="CC81" s="8"/>
      <c r="CD81" s="37"/>
      <c r="CE81" s="38"/>
      <c r="CF81" s="8"/>
      <c r="CG81" s="37"/>
      <c r="CH81" s="38"/>
      <c r="CI81" s="8"/>
      <c r="CJ81" s="37"/>
      <c r="CK81" s="38"/>
      <c r="CL81" s="8"/>
      <c r="CM81" s="37"/>
      <c r="CN81" s="38"/>
      <c r="CO81" s="8"/>
      <c r="CP81" s="37"/>
      <c r="CQ81" s="38"/>
      <c r="CR81" s="8"/>
      <c r="CS81" s="37"/>
      <c r="CT81" s="38"/>
      <c r="CU81" s="8"/>
      <c r="CV81" s="37"/>
      <c r="CW81" s="38"/>
      <c r="CX81" s="8"/>
      <c r="CY81" s="37"/>
      <c r="CZ81" s="38"/>
      <c r="DA81" s="8"/>
      <c r="DB81" s="37"/>
      <c r="DC81" s="38"/>
      <c r="DD81" s="8"/>
      <c r="DE81" s="37"/>
      <c r="DF81" s="38"/>
      <c r="DG81" s="8"/>
      <c r="DH81" s="37"/>
      <c r="DI81" s="38"/>
      <c r="DJ81" s="8"/>
      <c r="DK81" s="37"/>
      <c r="DL81" s="38"/>
      <c r="DM81" s="8"/>
      <c r="DN81" s="37"/>
      <c r="DO81" s="38"/>
      <c r="DP81" s="8"/>
      <c r="DQ81" s="37"/>
      <c r="DR81" s="38"/>
      <c r="DS81" s="8"/>
      <c r="DT81" s="37"/>
      <c r="DU81" s="38"/>
      <c r="DV81" s="8"/>
      <c r="DW81" s="37"/>
      <c r="DX81" s="38"/>
      <c r="DY81" s="8"/>
      <c r="DZ81" s="37"/>
      <c r="EA81" s="38"/>
      <c r="EB81" s="8"/>
      <c r="EC81" s="37"/>
      <c r="ED81" s="38"/>
      <c r="EE81" s="8"/>
      <c r="EF81" s="37"/>
      <c r="EG81" s="38"/>
      <c r="EH81" s="8"/>
      <c r="EI81" s="37"/>
      <c r="EJ81" s="38"/>
      <c r="EK81" s="8"/>
      <c r="EL81" s="37"/>
      <c r="EM81" s="38"/>
      <c r="EN81" s="8"/>
      <c r="EO81" s="37"/>
      <c r="EP81" s="38"/>
      <c r="EQ81" s="8"/>
      <c r="ER81" s="37"/>
      <c r="ES81" s="38"/>
      <c r="ET81" s="8"/>
      <c r="EU81" s="37"/>
      <c r="EV81" s="38"/>
      <c r="EW81" s="8"/>
      <c r="EX81" s="37"/>
      <c r="EY81" s="38"/>
      <c r="EZ81" s="8"/>
      <c r="FA81" s="37"/>
      <c r="FB81" s="38"/>
      <c r="FC81" s="8"/>
      <c r="FD81" s="37"/>
      <c r="FE81" s="38"/>
      <c r="FF81" s="8"/>
      <c r="FG81" s="37"/>
      <c r="FH81" s="38"/>
      <c r="FI81" s="8"/>
      <c r="FJ81" s="37"/>
      <c r="FK81" s="38"/>
      <c r="FL81" s="8"/>
      <c r="FM81" s="37"/>
      <c r="FN81" s="38"/>
      <c r="FO81" s="8"/>
      <c r="FP81" s="37"/>
      <c r="FQ81" s="38"/>
      <c r="FR81" s="8"/>
      <c r="FS81" s="37"/>
      <c r="FT81" s="38"/>
    </row>
    <row r="82" spans="1:176" ht="13.5" customHeight="1">
      <c r="A82" s="32"/>
      <c r="C82" s="8"/>
      <c r="D82" s="37"/>
      <c r="E82" s="6"/>
      <c r="F82" s="8"/>
      <c r="G82" s="37"/>
      <c r="H82" s="38"/>
      <c r="I82" s="37"/>
      <c r="J82" s="37"/>
      <c r="K82" s="6"/>
      <c r="L82" s="8"/>
      <c r="M82" s="37"/>
      <c r="N82" s="38"/>
      <c r="O82" s="8"/>
      <c r="P82" s="37"/>
      <c r="Q82" s="38"/>
      <c r="R82" s="8"/>
      <c r="S82" s="37"/>
      <c r="T82" s="38"/>
      <c r="U82" s="8"/>
      <c r="V82" s="37"/>
      <c r="W82" s="38"/>
      <c r="X82" s="8"/>
      <c r="Y82" s="37"/>
      <c r="Z82" s="38"/>
      <c r="AA82" s="8"/>
      <c r="AB82" s="37"/>
      <c r="AC82" s="38"/>
      <c r="AD82" s="8"/>
      <c r="AE82" s="37"/>
      <c r="AF82" s="38"/>
      <c r="AG82" s="8"/>
      <c r="AH82" s="37"/>
      <c r="AI82" s="38"/>
      <c r="AJ82" s="8"/>
      <c r="AK82" s="37"/>
      <c r="AL82" s="38"/>
      <c r="AM82" s="8"/>
      <c r="AN82" s="37"/>
      <c r="AO82" s="38"/>
      <c r="AP82" s="8"/>
      <c r="AQ82" s="37"/>
      <c r="AR82" s="38"/>
      <c r="AS82" s="8"/>
      <c r="AT82" s="37"/>
      <c r="AU82" s="38"/>
      <c r="AV82" s="8"/>
      <c r="AW82" s="37"/>
      <c r="AX82" s="38"/>
      <c r="AY82" s="8"/>
      <c r="AZ82" s="37"/>
      <c r="BA82" s="38"/>
      <c r="BB82" s="8"/>
      <c r="BC82" s="37"/>
      <c r="BD82" s="38"/>
      <c r="BE82" s="8"/>
      <c r="BF82" s="37"/>
      <c r="BG82" s="38"/>
      <c r="BH82" s="8"/>
      <c r="BI82" s="37"/>
      <c r="BJ82" s="38"/>
      <c r="BK82" s="8"/>
      <c r="BL82" s="37"/>
      <c r="BM82" s="38"/>
      <c r="BN82" s="8"/>
      <c r="BO82" s="37"/>
      <c r="BP82" s="38"/>
      <c r="BQ82" s="8"/>
      <c r="BR82" s="37"/>
      <c r="BS82" s="38"/>
      <c r="BT82" s="8"/>
      <c r="BU82" s="37"/>
      <c r="BV82" s="38"/>
      <c r="BW82" s="8"/>
      <c r="BX82" s="37"/>
      <c r="BY82" s="38"/>
      <c r="BZ82" s="8"/>
      <c r="CA82" s="37"/>
      <c r="CB82" s="38"/>
      <c r="CC82" s="8"/>
      <c r="CD82" s="37"/>
      <c r="CE82" s="38"/>
      <c r="CF82" s="8"/>
      <c r="CG82" s="37"/>
      <c r="CH82" s="38"/>
      <c r="CI82" s="8"/>
      <c r="CJ82" s="37"/>
      <c r="CK82" s="38"/>
      <c r="CL82" s="8"/>
      <c r="CM82" s="37"/>
      <c r="CN82" s="38"/>
      <c r="CO82" s="8"/>
      <c r="CP82" s="37"/>
      <c r="CQ82" s="38"/>
      <c r="CR82" s="8"/>
      <c r="CS82" s="37"/>
      <c r="CT82" s="38"/>
      <c r="CU82" s="8"/>
      <c r="CV82" s="37"/>
      <c r="CW82" s="38"/>
      <c r="CX82" s="8"/>
      <c r="CY82" s="37"/>
      <c r="CZ82" s="38"/>
      <c r="DA82" s="8"/>
      <c r="DB82" s="37"/>
      <c r="DC82" s="38"/>
      <c r="DD82" s="8"/>
      <c r="DE82" s="37"/>
      <c r="DF82" s="38"/>
      <c r="DG82" s="8"/>
      <c r="DH82" s="37"/>
      <c r="DI82" s="38"/>
      <c r="DJ82" s="8"/>
      <c r="DK82" s="37"/>
      <c r="DL82" s="38"/>
      <c r="DM82" s="8"/>
      <c r="DN82" s="37"/>
      <c r="DO82" s="38"/>
      <c r="DP82" s="8"/>
      <c r="DQ82" s="37"/>
      <c r="DR82" s="38"/>
      <c r="DS82" s="8"/>
      <c r="DT82" s="37"/>
      <c r="DU82" s="38"/>
      <c r="DV82" s="8"/>
      <c r="DW82" s="37"/>
      <c r="DX82" s="38"/>
      <c r="DY82" s="8"/>
      <c r="DZ82" s="37"/>
      <c r="EA82" s="38"/>
      <c r="EB82" s="8"/>
      <c r="EC82" s="37"/>
      <c r="ED82" s="38"/>
      <c r="EE82" s="8"/>
      <c r="EF82" s="37"/>
      <c r="EG82" s="38"/>
      <c r="EH82" s="8"/>
      <c r="EI82" s="37"/>
      <c r="EJ82" s="38"/>
      <c r="EK82" s="8"/>
      <c r="EL82" s="37"/>
      <c r="EM82" s="38"/>
      <c r="EN82" s="8"/>
      <c r="EO82" s="37"/>
      <c r="EP82" s="38"/>
      <c r="EQ82" s="8"/>
      <c r="ER82" s="37"/>
      <c r="ES82" s="38"/>
      <c r="ET82" s="8"/>
      <c r="EU82" s="37"/>
      <c r="EV82" s="38"/>
      <c r="EW82" s="8"/>
      <c r="EX82" s="37"/>
      <c r="EY82" s="38"/>
      <c r="EZ82" s="8"/>
      <c r="FA82" s="37"/>
      <c r="FB82" s="38"/>
      <c r="FC82" s="8"/>
      <c r="FD82" s="37"/>
      <c r="FE82" s="38"/>
      <c r="FF82" s="8"/>
      <c r="FG82" s="37"/>
      <c r="FH82" s="38"/>
      <c r="FI82" s="8"/>
      <c r="FJ82" s="37"/>
      <c r="FK82" s="38"/>
      <c r="FL82" s="8"/>
      <c r="FM82" s="37"/>
      <c r="FN82" s="38"/>
      <c r="FO82" s="8"/>
      <c r="FP82" s="37"/>
      <c r="FQ82" s="38"/>
      <c r="FR82" s="8"/>
      <c r="FS82" s="37"/>
      <c r="FT82" s="38"/>
    </row>
    <row r="83" spans="1:176" ht="13.5" customHeight="1">
      <c r="A83" s="32"/>
      <c r="C83" s="8"/>
      <c r="D83" s="37"/>
      <c r="E83" s="6"/>
      <c r="F83" s="8"/>
      <c r="G83" s="37"/>
      <c r="H83" s="38"/>
      <c r="I83" s="37"/>
      <c r="J83" s="37"/>
      <c r="K83" s="6"/>
      <c r="L83" s="8"/>
      <c r="M83" s="37"/>
      <c r="N83" s="38"/>
      <c r="O83" s="8"/>
      <c r="P83" s="37"/>
      <c r="Q83" s="38"/>
      <c r="R83" s="8"/>
      <c r="S83" s="37"/>
      <c r="T83" s="38"/>
      <c r="U83" s="8"/>
      <c r="V83" s="37"/>
      <c r="W83" s="38"/>
      <c r="X83" s="8"/>
      <c r="Y83" s="37"/>
      <c r="Z83" s="38"/>
      <c r="AA83" s="8"/>
      <c r="AB83" s="37"/>
      <c r="AC83" s="38"/>
      <c r="AD83" s="8"/>
      <c r="AE83" s="37"/>
      <c r="AF83" s="38"/>
      <c r="AG83" s="8"/>
      <c r="AH83" s="37"/>
      <c r="AI83" s="38"/>
      <c r="AJ83" s="8"/>
      <c r="AK83" s="37"/>
      <c r="AL83" s="38"/>
      <c r="AM83" s="8"/>
      <c r="AN83" s="37"/>
      <c r="AO83" s="38"/>
      <c r="AP83" s="8"/>
      <c r="AQ83" s="37"/>
      <c r="AR83" s="38"/>
      <c r="AS83" s="8"/>
      <c r="AT83" s="37"/>
      <c r="AU83" s="38"/>
      <c r="AV83" s="8"/>
      <c r="AW83" s="37"/>
      <c r="AX83" s="38"/>
      <c r="AY83" s="8"/>
      <c r="AZ83" s="37"/>
      <c r="BA83" s="38"/>
      <c r="BB83" s="8"/>
      <c r="BC83" s="37"/>
      <c r="BD83" s="38"/>
      <c r="BE83" s="8"/>
      <c r="BF83" s="37"/>
      <c r="BG83" s="38"/>
      <c r="BH83" s="8"/>
      <c r="BI83" s="37"/>
      <c r="BJ83" s="38"/>
      <c r="BK83" s="8"/>
      <c r="BL83" s="37"/>
      <c r="BM83" s="38"/>
      <c r="BN83" s="8"/>
      <c r="BO83" s="37"/>
      <c r="BP83" s="38"/>
      <c r="BQ83" s="8"/>
      <c r="BR83" s="37"/>
      <c r="BS83" s="38"/>
      <c r="BT83" s="8"/>
      <c r="BU83" s="37"/>
      <c r="BV83" s="38"/>
      <c r="BW83" s="8"/>
      <c r="BX83" s="37"/>
      <c r="BY83" s="38"/>
      <c r="BZ83" s="8"/>
      <c r="CA83" s="37"/>
      <c r="CB83" s="38"/>
      <c r="CC83" s="8"/>
      <c r="CD83" s="37"/>
      <c r="CE83" s="38"/>
      <c r="CF83" s="8"/>
      <c r="CG83" s="37"/>
      <c r="CH83" s="38"/>
      <c r="CI83" s="8"/>
      <c r="CJ83" s="37"/>
      <c r="CK83" s="38"/>
      <c r="CL83" s="8"/>
      <c r="CM83" s="37"/>
      <c r="CN83" s="38"/>
      <c r="CO83" s="8"/>
      <c r="CP83" s="37"/>
      <c r="CQ83" s="38"/>
      <c r="CR83" s="8"/>
      <c r="CS83" s="37"/>
      <c r="CT83" s="38"/>
      <c r="CU83" s="8"/>
      <c r="CV83" s="37"/>
      <c r="CW83" s="38"/>
      <c r="CX83" s="8"/>
      <c r="CY83" s="37"/>
      <c r="CZ83" s="38"/>
      <c r="DA83" s="8"/>
      <c r="DB83" s="37"/>
      <c r="DC83" s="38"/>
      <c r="DD83" s="8"/>
      <c r="DE83" s="37"/>
      <c r="DF83" s="38"/>
      <c r="DG83" s="8"/>
      <c r="DH83" s="37"/>
      <c r="DI83" s="38"/>
      <c r="DJ83" s="8"/>
      <c r="DK83" s="37"/>
      <c r="DL83" s="38"/>
      <c r="DM83" s="8"/>
      <c r="DN83" s="37"/>
      <c r="DO83" s="38"/>
      <c r="DP83" s="8"/>
      <c r="DQ83" s="37"/>
      <c r="DR83" s="38"/>
      <c r="DS83" s="8"/>
      <c r="DT83" s="37"/>
      <c r="DU83" s="38"/>
      <c r="DV83" s="8"/>
      <c r="DW83" s="37"/>
      <c r="DX83" s="38"/>
      <c r="DY83" s="8"/>
      <c r="DZ83" s="37"/>
      <c r="EA83" s="38"/>
      <c r="EB83" s="8"/>
      <c r="EC83" s="37"/>
      <c r="ED83" s="38"/>
      <c r="EE83" s="8"/>
      <c r="EF83" s="37"/>
      <c r="EG83" s="38"/>
      <c r="EH83" s="8"/>
      <c r="EI83" s="37"/>
      <c r="EJ83" s="38"/>
      <c r="EK83" s="8"/>
      <c r="EL83" s="37"/>
      <c r="EM83" s="38"/>
      <c r="EN83" s="8"/>
      <c r="EO83" s="37"/>
      <c r="EP83" s="38"/>
      <c r="EQ83" s="8"/>
      <c r="ER83" s="37"/>
      <c r="ES83" s="38"/>
      <c r="ET83" s="8"/>
      <c r="EU83" s="37"/>
      <c r="EV83" s="38"/>
      <c r="EW83" s="8"/>
      <c r="EX83" s="37"/>
      <c r="EY83" s="38"/>
      <c r="EZ83" s="8"/>
      <c r="FA83" s="37"/>
      <c r="FB83" s="38"/>
      <c r="FC83" s="8"/>
      <c r="FD83" s="37"/>
      <c r="FE83" s="38"/>
      <c r="FF83" s="8"/>
      <c r="FG83" s="37"/>
      <c r="FH83" s="38"/>
      <c r="FI83" s="8"/>
      <c r="FJ83" s="37"/>
      <c r="FK83" s="38"/>
      <c r="FL83" s="8"/>
      <c r="FM83" s="37"/>
      <c r="FN83" s="38"/>
      <c r="FO83" s="8"/>
      <c r="FP83" s="37"/>
      <c r="FQ83" s="38"/>
      <c r="FR83" s="8"/>
      <c r="FS83" s="37"/>
      <c r="FT83" s="38"/>
    </row>
    <row r="84" spans="1:176" ht="13.5" customHeight="1">
      <c r="A84" s="32"/>
      <c r="C84" s="8"/>
      <c r="D84" s="37"/>
      <c r="E84" s="6"/>
      <c r="F84" s="8"/>
      <c r="G84" s="37"/>
      <c r="H84" s="38"/>
      <c r="I84" s="37"/>
      <c r="J84" s="37"/>
      <c r="K84" s="6"/>
      <c r="L84" s="8"/>
      <c r="M84" s="37"/>
      <c r="N84" s="38"/>
      <c r="O84" s="8"/>
      <c r="P84" s="37"/>
      <c r="Q84" s="38"/>
      <c r="R84" s="8"/>
      <c r="S84" s="37"/>
      <c r="T84" s="38"/>
      <c r="U84" s="8"/>
      <c r="V84" s="37"/>
      <c r="W84" s="38"/>
      <c r="X84" s="8"/>
      <c r="Y84" s="37"/>
      <c r="Z84" s="38"/>
      <c r="AA84" s="8"/>
      <c r="AB84" s="37"/>
      <c r="AC84" s="38"/>
      <c r="AD84" s="8"/>
      <c r="AE84" s="37"/>
      <c r="AF84" s="38"/>
      <c r="AG84" s="8"/>
      <c r="AH84" s="37"/>
      <c r="AI84" s="38"/>
      <c r="AJ84" s="8"/>
      <c r="AK84" s="37"/>
      <c r="AL84" s="38"/>
      <c r="AM84" s="8"/>
      <c r="AN84" s="37"/>
      <c r="AO84" s="38"/>
      <c r="AP84" s="8"/>
      <c r="AQ84" s="37"/>
      <c r="AR84" s="38"/>
      <c r="AS84" s="8"/>
      <c r="AT84" s="37"/>
      <c r="AU84" s="38"/>
      <c r="AV84" s="8"/>
      <c r="AW84" s="37"/>
      <c r="AX84" s="38"/>
      <c r="AY84" s="8"/>
      <c r="AZ84" s="37"/>
      <c r="BA84" s="38"/>
      <c r="BB84" s="8"/>
      <c r="BC84" s="37"/>
      <c r="BD84" s="38"/>
      <c r="BE84" s="8"/>
      <c r="BF84" s="37"/>
      <c r="BG84" s="38"/>
      <c r="BH84" s="8"/>
      <c r="BI84" s="37"/>
      <c r="BJ84" s="38"/>
      <c r="BK84" s="8"/>
      <c r="BL84" s="37"/>
      <c r="BM84" s="38"/>
      <c r="BN84" s="8"/>
      <c r="BO84" s="37"/>
      <c r="BP84" s="38"/>
      <c r="BQ84" s="8"/>
      <c r="BR84" s="37"/>
      <c r="BS84" s="38"/>
      <c r="BT84" s="8"/>
      <c r="BU84" s="37"/>
      <c r="BV84" s="38"/>
      <c r="BW84" s="8"/>
      <c r="BX84" s="37"/>
      <c r="BY84" s="38"/>
      <c r="BZ84" s="8"/>
      <c r="CA84" s="37"/>
      <c r="CB84" s="38"/>
      <c r="CC84" s="8"/>
      <c r="CD84" s="37"/>
      <c r="CE84" s="38"/>
      <c r="CF84" s="8"/>
      <c r="CG84" s="37"/>
      <c r="CH84" s="38"/>
      <c r="CI84" s="8"/>
      <c r="CJ84" s="37"/>
      <c r="CK84" s="38"/>
      <c r="CL84" s="8"/>
      <c r="CM84" s="37"/>
      <c r="CN84" s="38"/>
      <c r="CO84" s="8"/>
      <c r="CP84" s="37"/>
      <c r="CQ84" s="38"/>
      <c r="CR84" s="8"/>
      <c r="CS84" s="37"/>
      <c r="CT84" s="38"/>
      <c r="CU84" s="8"/>
      <c r="CV84" s="37"/>
      <c r="CW84" s="38"/>
      <c r="CX84" s="8"/>
      <c r="CY84" s="37"/>
      <c r="CZ84" s="38"/>
      <c r="DA84" s="8"/>
      <c r="DB84" s="37"/>
      <c r="DC84" s="38"/>
      <c r="DD84" s="8"/>
      <c r="DE84" s="37"/>
      <c r="DF84" s="38"/>
      <c r="DG84" s="8"/>
      <c r="DH84" s="37"/>
      <c r="DI84" s="38"/>
      <c r="DJ84" s="8"/>
      <c r="DK84" s="37"/>
      <c r="DL84" s="38"/>
      <c r="DM84" s="8"/>
      <c r="DN84" s="37"/>
      <c r="DO84" s="38"/>
      <c r="DP84" s="8"/>
      <c r="DQ84" s="37"/>
      <c r="DR84" s="38"/>
      <c r="DS84" s="8"/>
      <c r="DT84" s="37"/>
      <c r="DU84" s="38"/>
      <c r="DV84" s="8"/>
      <c r="DW84" s="37"/>
      <c r="DX84" s="38"/>
      <c r="DY84" s="8"/>
      <c r="DZ84" s="37"/>
      <c r="EA84" s="38"/>
      <c r="EB84" s="8"/>
      <c r="EC84" s="37"/>
      <c r="ED84" s="38"/>
      <c r="EE84" s="8"/>
      <c r="EF84" s="37"/>
      <c r="EG84" s="38"/>
      <c r="EH84" s="8"/>
      <c r="EI84" s="37"/>
      <c r="EJ84" s="38"/>
      <c r="EK84" s="8"/>
      <c r="EL84" s="37"/>
      <c r="EM84" s="38"/>
      <c r="EN84" s="8"/>
      <c r="EO84" s="37"/>
      <c r="EP84" s="38"/>
      <c r="EQ84" s="8"/>
      <c r="ER84" s="37"/>
      <c r="ES84" s="38"/>
      <c r="ET84" s="8"/>
      <c r="EU84" s="37"/>
      <c r="EV84" s="38"/>
      <c r="EW84" s="8"/>
      <c r="EX84" s="37"/>
      <c r="EY84" s="38"/>
      <c r="EZ84" s="8"/>
      <c r="FA84" s="37"/>
      <c r="FB84" s="38"/>
      <c r="FC84" s="8"/>
      <c r="FD84" s="37"/>
      <c r="FE84" s="38"/>
      <c r="FF84" s="8"/>
      <c r="FG84" s="37"/>
      <c r="FH84" s="38"/>
      <c r="FI84" s="8"/>
      <c r="FJ84" s="37"/>
      <c r="FK84" s="38"/>
      <c r="FL84" s="8"/>
      <c r="FM84" s="37"/>
      <c r="FN84" s="38"/>
      <c r="FO84" s="8"/>
      <c r="FP84" s="37"/>
      <c r="FQ84" s="38"/>
      <c r="FR84" s="8"/>
      <c r="FS84" s="37"/>
      <c r="FT84" s="38"/>
    </row>
    <row r="85" spans="1:176" ht="13.5" customHeight="1">
      <c r="A85" s="32"/>
      <c r="C85" s="8"/>
      <c r="D85" s="37"/>
      <c r="E85" s="6"/>
      <c r="F85" s="8"/>
      <c r="G85" s="37"/>
      <c r="H85" s="38"/>
      <c r="I85" s="37"/>
      <c r="J85" s="37"/>
      <c r="K85" s="6"/>
      <c r="L85" s="8"/>
      <c r="M85" s="37"/>
      <c r="N85" s="38"/>
      <c r="O85" s="8"/>
      <c r="P85" s="37"/>
      <c r="Q85" s="38"/>
      <c r="R85" s="8"/>
      <c r="S85" s="37"/>
      <c r="T85" s="38"/>
      <c r="U85" s="8"/>
      <c r="V85" s="37"/>
      <c r="W85" s="38"/>
      <c r="X85" s="8"/>
      <c r="Y85" s="37"/>
      <c r="Z85" s="38"/>
      <c r="AA85" s="8"/>
      <c r="AB85" s="37"/>
      <c r="AC85" s="38"/>
      <c r="AD85" s="8"/>
      <c r="AE85" s="37"/>
      <c r="AF85" s="38"/>
      <c r="AG85" s="8"/>
      <c r="AH85" s="37"/>
      <c r="AI85" s="38"/>
      <c r="AJ85" s="8"/>
      <c r="AK85" s="37"/>
      <c r="AL85" s="38"/>
      <c r="AM85" s="8"/>
      <c r="AN85" s="37"/>
      <c r="AO85" s="38"/>
      <c r="AP85" s="8"/>
      <c r="AQ85" s="37"/>
      <c r="AR85" s="38"/>
      <c r="AS85" s="8"/>
      <c r="AT85" s="37"/>
      <c r="AU85" s="38"/>
      <c r="AV85" s="8"/>
      <c r="AW85" s="37"/>
      <c r="AX85" s="38"/>
      <c r="AY85" s="8"/>
      <c r="AZ85" s="37"/>
      <c r="BA85" s="38"/>
      <c r="BB85" s="8"/>
      <c r="BC85" s="37"/>
      <c r="BD85" s="38"/>
      <c r="BE85" s="8"/>
      <c r="BF85" s="37"/>
      <c r="BG85" s="38"/>
      <c r="BH85" s="8"/>
      <c r="BI85" s="37"/>
      <c r="BJ85" s="38"/>
      <c r="BK85" s="8"/>
      <c r="BL85" s="37"/>
      <c r="BM85" s="38"/>
      <c r="BN85" s="8"/>
      <c r="BO85" s="37"/>
      <c r="BP85" s="38"/>
      <c r="BQ85" s="8"/>
      <c r="BR85" s="37"/>
      <c r="BS85" s="38"/>
      <c r="BT85" s="8"/>
      <c r="BU85" s="37"/>
      <c r="BV85" s="38"/>
      <c r="BW85" s="8"/>
      <c r="BX85" s="37"/>
      <c r="BY85" s="38"/>
      <c r="BZ85" s="8"/>
      <c r="CA85" s="37"/>
      <c r="CB85" s="38"/>
      <c r="CC85" s="8"/>
      <c r="CD85" s="37"/>
      <c r="CE85" s="38"/>
      <c r="CF85" s="8"/>
      <c r="CG85" s="37"/>
      <c r="CH85" s="38"/>
      <c r="CI85" s="8"/>
      <c r="CJ85" s="37"/>
      <c r="CK85" s="38"/>
      <c r="CL85" s="8"/>
      <c r="CM85" s="37"/>
      <c r="CN85" s="38"/>
      <c r="CO85" s="8"/>
      <c r="CP85" s="37"/>
      <c r="CQ85" s="38"/>
      <c r="CR85" s="8"/>
      <c r="CS85" s="37"/>
      <c r="CT85" s="38"/>
      <c r="CU85" s="8"/>
      <c r="CV85" s="37"/>
      <c r="CW85" s="38"/>
      <c r="CX85" s="8"/>
      <c r="CY85" s="37"/>
      <c r="CZ85" s="38"/>
      <c r="DA85" s="8"/>
      <c r="DB85" s="37"/>
      <c r="DC85" s="38"/>
      <c r="DD85" s="8"/>
      <c r="DE85" s="37"/>
      <c r="DF85" s="38"/>
      <c r="DG85" s="8"/>
      <c r="DH85" s="37"/>
      <c r="DI85" s="38"/>
      <c r="DJ85" s="8"/>
      <c r="DK85" s="37"/>
      <c r="DL85" s="38"/>
      <c r="DM85" s="8"/>
      <c r="DN85" s="37"/>
      <c r="DO85" s="38"/>
      <c r="DP85" s="8"/>
      <c r="DQ85" s="37"/>
      <c r="DR85" s="38"/>
      <c r="DS85" s="8"/>
      <c r="DT85" s="37"/>
      <c r="DU85" s="38"/>
      <c r="DV85" s="8"/>
      <c r="DW85" s="37"/>
      <c r="DX85" s="38"/>
      <c r="DY85" s="8"/>
      <c r="DZ85" s="37"/>
      <c r="EA85" s="38"/>
      <c r="EB85" s="8"/>
      <c r="EC85" s="37"/>
      <c r="ED85" s="38"/>
      <c r="EE85" s="8"/>
      <c r="EF85" s="37"/>
      <c r="EG85" s="38"/>
      <c r="EH85" s="8"/>
      <c r="EI85" s="37"/>
      <c r="EJ85" s="38"/>
      <c r="EK85" s="8"/>
      <c r="EL85" s="37"/>
      <c r="EM85" s="38"/>
      <c r="EN85" s="8"/>
      <c r="EO85" s="37"/>
      <c r="EP85" s="38"/>
      <c r="EQ85" s="8"/>
      <c r="ER85" s="37"/>
      <c r="ES85" s="38"/>
      <c r="ET85" s="8"/>
      <c r="EU85" s="37"/>
      <c r="EV85" s="38"/>
      <c r="EW85" s="8"/>
      <c r="EX85" s="37"/>
      <c r="EY85" s="38"/>
      <c r="EZ85" s="8"/>
      <c r="FA85" s="37"/>
      <c r="FB85" s="38"/>
      <c r="FC85" s="8"/>
      <c r="FD85" s="37"/>
      <c r="FE85" s="38"/>
      <c r="FF85" s="8"/>
      <c r="FG85" s="37"/>
      <c r="FH85" s="38"/>
      <c r="FI85" s="8"/>
      <c r="FJ85" s="37"/>
      <c r="FK85" s="38"/>
      <c r="FL85" s="8"/>
      <c r="FM85" s="37"/>
      <c r="FN85" s="38"/>
      <c r="FO85" s="8"/>
      <c r="FP85" s="37"/>
      <c r="FQ85" s="38"/>
      <c r="FR85" s="8"/>
      <c r="FS85" s="37"/>
      <c r="FT85" s="38"/>
    </row>
    <row r="86" spans="1:176" ht="13.5" customHeight="1">
      <c r="A86" s="32"/>
      <c r="C86" s="8"/>
      <c r="D86" s="37"/>
      <c r="E86" s="6"/>
      <c r="F86" s="8"/>
      <c r="G86" s="37"/>
      <c r="H86" s="38"/>
      <c r="I86" s="37"/>
      <c r="J86" s="37"/>
      <c r="K86" s="6"/>
      <c r="L86" s="8"/>
      <c r="M86" s="37"/>
      <c r="N86" s="38"/>
      <c r="O86" s="8"/>
      <c r="P86" s="37"/>
      <c r="Q86" s="38"/>
      <c r="R86" s="8"/>
      <c r="S86" s="37"/>
      <c r="T86" s="38"/>
      <c r="U86" s="8"/>
      <c r="V86" s="37"/>
      <c r="W86" s="38"/>
      <c r="X86" s="8"/>
      <c r="Y86" s="37"/>
      <c r="Z86" s="38"/>
      <c r="AA86" s="8"/>
      <c r="AB86" s="37"/>
      <c r="AC86" s="38"/>
      <c r="AD86" s="8"/>
      <c r="AE86" s="37"/>
      <c r="AF86" s="38"/>
      <c r="AG86" s="8"/>
      <c r="AH86" s="37"/>
      <c r="AI86" s="38"/>
      <c r="AJ86" s="8"/>
      <c r="AK86" s="37"/>
      <c r="AL86" s="38"/>
      <c r="AM86" s="8"/>
      <c r="AN86" s="37"/>
      <c r="AO86" s="38"/>
      <c r="AP86" s="8"/>
      <c r="AQ86" s="37"/>
      <c r="AR86" s="38"/>
      <c r="AS86" s="8"/>
      <c r="AT86" s="37"/>
      <c r="AU86" s="38"/>
      <c r="AV86" s="8"/>
      <c r="AW86" s="37"/>
      <c r="AX86" s="38"/>
      <c r="AY86" s="8"/>
      <c r="AZ86" s="37"/>
      <c r="BA86" s="38"/>
      <c r="BB86" s="8"/>
      <c r="BC86" s="37"/>
      <c r="BD86" s="38"/>
      <c r="BE86" s="8"/>
      <c r="BF86" s="37"/>
      <c r="BG86" s="38"/>
      <c r="BH86" s="8"/>
      <c r="BI86" s="37"/>
      <c r="BJ86" s="38"/>
      <c r="BK86" s="8"/>
      <c r="BL86" s="37"/>
      <c r="BM86" s="38"/>
      <c r="BN86" s="8"/>
      <c r="BO86" s="37"/>
      <c r="BP86" s="38"/>
      <c r="BQ86" s="8"/>
      <c r="BR86" s="37"/>
      <c r="BS86" s="38"/>
      <c r="BT86" s="8"/>
      <c r="BU86" s="37"/>
      <c r="BV86" s="38"/>
      <c r="BW86" s="8"/>
      <c r="BX86" s="37"/>
      <c r="BY86" s="38"/>
      <c r="BZ86" s="8"/>
      <c r="CA86" s="37"/>
      <c r="CB86" s="38"/>
      <c r="CC86" s="8"/>
      <c r="CD86" s="37"/>
      <c r="CE86" s="38"/>
      <c r="CF86" s="8"/>
      <c r="CG86" s="37"/>
      <c r="CH86" s="38"/>
      <c r="CI86" s="8"/>
      <c r="CJ86" s="37"/>
      <c r="CK86" s="38"/>
      <c r="CL86" s="8"/>
      <c r="CM86" s="37"/>
      <c r="CN86" s="38"/>
      <c r="CO86" s="8"/>
      <c r="CP86" s="37"/>
      <c r="CQ86" s="38"/>
      <c r="CR86" s="8"/>
      <c r="CS86" s="37"/>
      <c r="CT86" s="38"/>
      <c r="CU86" s="8"/>
      <c r="CV86" s="37"/>
      <c r="CW86" s="38"/>
      <c r="CX86" s="8"/>
      <c r="CY86" s="37"/>
      <c r="CZ86" s="38"/>
      <c r="DA86" s="8"/>
      <c r="DB86" s="37"/>
      <c r="DC86" s="38"/>
      <c r="DD86" s="8"/>
      <c r="DE86" s="37"/>
      <c r="DF86" s="38"/>
      <c r="DG86" s="8"/>
      <c r="DH86" s="37"/>
      <c r="DI86" s="38"/>
      <c r="DJ86" s="8"/>
      <c r="DK86" s="37"/>
      <c r="DL86" s="38"/>
      <c r="DM86" s="8"/>
      <c r="DN86" s="37"/>
      <c r="DO86" s="38"/>
      <c r="DP86" s="8"/>
      <c r="DQ86" s="37"/>
      <c r="DR86" s="38"/>
      <c r="DS86" s="8"/>
      <c r="DT86" s="37"/>
      <c r="DU86" s="38"/>
      <c r="DV86" s="8"/>
      <c r="DW86" s="37"/>
      <c r="DX86" s="38"/>
      <c r="DY86" s="8"/>
      <c r="DZ86" s="37"/>
      <c r="EA86" s="38"/>
      <c r="EB86" s="8"/>
      <c r="EC86" s="37"/>
      <c r="ED86" s="38"/>
      <c r="EE86" s="8"/>
      <c r="EF86" s="37"/>
      <c r="EG86" s="38"/>
      <c r="EH86" s="8"/>
      <c r="EI86" s="37"/>
      <c r="EJ86" s="38"/>
      <c r="EK86" s="8"/>
      <c r="EL86" s="37"/>
      <c r="EM86" s="38"/>
      <c r="EN86" s="8"/>
      <c r="EO86" s="37"/>
      <c r="EP86" s="38"/>
      <c r="EQ86" s="8"/>
      <c r="ER86" s="37"/>
      <c r="ES86" s="38"/>
      <c r="ET86" s="8"/>
      <c r="EU86" s="37"/>
      <c r="EV86" s="38"/>
      <c r="EW86" s="8"/>
      <c r="EX86" s="37"/>
      <c r="EY86" s="38"/>
      <c r="EZ86" s="8"/>
      <c r="FA86" s="37"/>
      <c r="FB86" s="38"/>
      <c r="FC86" s="8"/>
      <c r="FD86" s="37"/>
      <c r="FE86" s="38"/>
      <c r="FF86" s="8"/>
      <c r="FG86" s="37"/>
      <c r="FH86" s="38"/>
      <c r="FI86" s="8"/>
      <c r="FJ86" s="37"/>
      <c r="FK86" s="38"/>
      <c r="FL86" s="8"/>
      <c r="FM86" s="37"/>
      <c r="FN86" s="38"/>
      <c r="FO86" s="8"/>
      <c r="FP86" s="37"/>
      <c r="FQ86" s="38"/>
      <c r="FR86" s="8"/>
      <c r="FS86" s="37"/>
      <c r="FT86" s="38"/>
    </row>
    <row r="87" spans="1:176" ht="13.5" customHeight="1">
      <c r="A87" s="32"/>
      <c r="C87" s="8"/>
      <c r="D87" s="37"/>
      <c r="E87" s="6"/>
      <c r="F87" s="8"/>
      <c r="G87" s="37"/>
      <c r="H87" s="38"/>
      <c r="I87" s="37"/>
      <c r="J87" s="37"/>
      <c r="K87" s="6"/>
      <c r="L87" s="8"/>
      <c r="M87" s="37"/>
      <c r="N87" s="38"/>
      <c r="O87" s="8"/>
      <c r="P87" s="37"/>
      <c r="Q87" s="38"/>
      <c r="R87" s="8"/>
      <c r="S87" s="37"/>
      <c r="T87" s="38"/>
      <c r="U87" s="8"/>
      <c r="V87" s="37"/>
      <c r="W87" s="38"/>
      <c r="X87" s="8"/>
      <c r="Y87" s="37"/>
      <c r="Z87" s="38"/>
      <c r="AA87" s="8"/>
      <c r="AB87" s="37"/>
      <c r="AC87" s="38"/>
      <c r="AD87" s="8"/>
      <c r="AE87" s="37"/>
      <c r="AF87" s="38"/>
      <c r="AG87" s="8"/>
      <c r="AH87" s="37"/>
      <c r="AI87" s="38"/>
      <c r="AJ87" s="8"/>
      <c r="AK87" s="37"/>
      <c r="AL87" s="38"/>
      <c r="AM87" s="8"/>
      <c r="AN87" s="37"/>
      <c r="AO87" s="38"/>
      <c r="AP87" s="8"/>
      <c r="AQ87" s="37"/>
      <c r="AR87" s="38"/>
      <c r="AS87" s="8"/>
      <c r="AT87" s="37"/>
      <c r="AU87" s="38"/>
      <c r="AV87" s="8"/>
      <c r="AW87" s="37"/>
      <c r="AX87" s="38"/>
      <c r="AY87" s="8"/>
      <c r="AZ87" s="37"/>
      <c r="BA87" s="38"/>
      <c r="BB87" s="8"/>
      <c r="BC87" s="37"/>
      <c r="BD87" s="38"/>
      <c r="BE87" s="8"/>
      <c r="BF87" s="37"/>
      <c r="BG87" s="38"/>
      <c r="BH87" s="8"/>
      <c r="BI87" s="37"/>
      <c r="BJ87" s="38"/>
      <c r="BK87" s="8"/>
      <c r="BL87" s="37"/>
      <c r="BM87" s="38"/>
      <c r="BN87" s="8"/>
      <c r="BO87" s="37"/>
      <c r="BP87" s="38"/>
      <c r="BQ87" s="8"/>
      <c r="BR87" s="37"/>
      <c r="BS87" s="38"/>
      <c r="BT87" s="8"/>
      <c r="BU87" s="37"/>
      <c r="BV87" s="38"/>
      <c r="BW87" s="8"/>
      <c r="BX87" s="37"/>
      <c r="BY87" s="38"/>
      <c r="BZ87" s="8"/>
      <c r="CA87" s="37"/>
      <c r="CB87" s="38"/>
      <c r="CC87" s="8"/>
      <c r="CD87" s="37"/>
      <c r="CE87" s="38"/>
      <c r="CF87" s="8"/>
      <c r="CG87" s="37"/>
      <c r="CH87" s="38"/>
      <c r="CI87" s="8"/>
      <c r="CJ87" s="37"/>
      <c r="CK87" s="38"/>
      <c r="CL87" s="8"/>
      <c r="CM87" s="37"/>
      <c r="CN87" s="38"/>
      <c r="CO87" s="8"/>
      <c r="CP87" s="37"/>
      <c r="CQ87" s="38"/>
      <c r="CR87" s="8"/>
      <c r="CS87" s="37"/>
      <c r="CT87" s="38"/>
      <c r="CU87" s="8"/>
      <c r="CV87" s="37"/>
      <c r="CW87" s="38"/>
      <c r="CX87" s="8"/>
      <c r="CY87" s="37"/>
      <c r="CZ87" s="38"/>
      <c r="DA87" s="8"/>
      <c r="DB87" s="37"/>
      <c r="DC87" s="38"/>
      <c r="DD87" s="8"/>
      <c r="DE87" s="37"/>
      <c r="DF87" s="38"/>
      <c r="DG87" s="8"/>
      <c r="DH87" s="37"/>
      <c r="DI87" s="38"/>
      <c r="DJ87" s="8"/>
      <c r="DK87" s="37"/>
      <c r="DL87" s="38"/>
      <c r="DM87" s="8"/>
      <c r="DN87" s="37"/>
      <c r="DO87" s="38"/>
      <c r="DP87" s="8"/>
      <c r="DQ87" s="37"/>
      <c r="DR87" s="38"/>
      <c r="DS87" s="8"/>
      <c r="DT87" s="37"/>
      <c r="DU87" s="38"/>
      <c r="DV87" s="8"/>
      <c r="DW87" s="37"/>
      <c r="DX87" s="38"/>
      <c r="DY87" s="8"/>
      <c r="DZ87" s="37"/>
      <c r="EA87" s="38"/>
      <c r="EB87" s="8"/>
      <c r="EC87" s="37"/>
      <c r="ED87" s="38"/>
      <c r="EE87" s="8"/>
      <c r="EF87" s="37"/>
      <c r="EG87" s="38"/>
      <c r="EH87" s="8"/>
      <c r="EI87" s="37"/>
      <c r="EJ87" s="38"/>
      <c r="EK87" s="8"/>
      <c r="EL87" s="37"/>
      <c r="EM87" s="38"/>
      <c r="EN87" s="8"/>
      <c r="EO87" s="37"/>
      <c r="EP87" s="38"/>
      <c r="EQ87" s="8"/>
      <c r="ER87" s="37"/>
      <c r="ES87" s="38"/>
      <c r="ET87" s="8"/>
      <c r="EU87" s="37"/>
      <c r="EV87" s="38"/>
      <c r="EW87" s="8"/>
      <c r="EX87" s="37"/>
      <c r="EY87" s="38"/>
      <c r="EZ87" s="8"/>
      <c r="FA87" s="37"/>
      <c r="FB87" s="38"/>
      <c r="FC87" s="8"/>
      <c r="FD87" s="37"/>
      <c r="FE87" s="38"/>
      <c r="FF87" s="8"/>
      <c r="FG87" s="37"/>
      <c r="FH87" s="38"/>
      <c r="FI87" s="8"/>
      <c r="FJ87" s="37"/>
      <c r="FK87" s="38"/>
      <c r="FL87" s="8"/>
      <c r="FM87" s="37"/>
      <c r="FN87" s="38"/>
      <c r="FO87" s="8"/>
      <c r="FP87" s="37"/>
      <c r="FQ87" s="38"/>
      <c r="FR87" s="8"/>
      <c r="FS87" s="37"/>
      <c r="FT87" s="38"/>
    </row>
    <row r="88" spans="1:176" ht="13.5" customHeight="1">
      <c r="A88" s="32"/>
      <c r="C88" s="8"/>
      <c r="D88" s="37"/>
      <c r="E88" s="6"/>
      <c r="F88" s="8"/>
      <c r="G88" s="37"/>
      <c r="H88" s="38"/>
      <c r="I88" s="37"/>
      <c r="J88" s="37"/>
      <c r="K88" s="6"/>
      <c r="L88" s="8"/>
      <c r="M88" s="37"/>
      <c r="N88" s="38"/>
      <c r="O88" s="8"/>
      <c r="P88" s="37"/>
      <c r="Q88" s="38"/>
      <c r="R88" s="8"/>
      <c r="S88" s="37"/>
      <c r="T88" s="38"/>
      <c r="U88" s="8"/>
      <c r="V88" s="37"/>
      <c r="W88" s="38"/>
      <c r="X88" s="8"/>
      <c r="Y88" s="37"/>
      <c r="Z88" s="38"/>
      <c r="AA88" s="8"/>
      <c r="AB88" s="37"/>
      <c r="AC88" s="38"/>
      <c r="AD88" s="8"/>
      <c r="AE88" s="37"/>
      <c r="AF88" s="38"/>
      <c r="AG88" s="8"/>
      <c r="AH88" s="37"/>
      <c r="AI88" s="38"/>
      <c r="AJ88" s="8"/>
      <c r="AK88" s="37"/>
      <c r="AL88" s="38"/>
      <c r="AM88" s="8"/>
      <c r="AN88" s="37"/>
      <c r="AO88" s="38"/>
      <c r="AP88" s="8"/>
      <c r="AQ88" s="37"/>
      <c r="AR88" s="38"/>
      <c r="AS88" s="8"/>
      <c r="AT88" s="37"/>
      <c r="AU88" s="38"/>
      <c r="AV88" s="8"/>
      <c r="AW88" s="37"/>
      <c r="AX88" s="38"/>
      <c r="AY88" s="8"/>
      <c r="AZ88" s="37"/>
      <c r="BA88" s="38"/>
      <c r="BB88" s="8"/>
      <c r="BC88" s="37"/>
      <c r="BD88" s="38"/>
      <c r="BE88" s="8"/>
      <c r="BF88" s="37"/>
      <c r="BG88" s="38"/>
      <c r="BH88" s="8"/>
      <c r="BI88" s="37"/>
      <c r="BJ88" s="38"/>
      <c r="BK88" s="8"/>
      <c r="BL88" s="37"/>
      <c r="BM88" s="38"/>
      <c r="BN88" s="8"/>
      <c r="BO88" s="37"/>
      <c r="BP88" s="38"/>
      <c r="BQ88" s="8"/>
      <c r="BR88" s="37"/>
      <c r="BS88" s="38"/>
      <c r="BT88" s="8"/>
      <c r="BU88" s="37"/>
      <c r="BV88" s="38"/>
      <c r="BW88" s="8"/>
      <c r="BX88" s="37"/>
      <c r="BY88" s="38"/>
      <c r="BZ88" s="8"/>
      <c r="CA88" s="37"/>
      <c r="CB88" s="38"/>
      <c r="CC88" s="8"/>
      <c r="CD88" s="37"/>
      <c r="CE88" s="38"/>
      <c r="CF88" s="8"/>
      <c r="CG88" s="37"/>
      <c r="CH88" s="38"/>
      <c r="CI88" s="8"/>
      <c r="CJ88" s="37"/>
      <c r="CK88" s="38"/>
      <c r="CL88" s="8"/>
      <c r="CM88" s="37"/>
      <c r="CN88" s="38"/>
      <c r="CO88" s="8"/>
      <c r="CP88" s="37"/>
      <c r="CQ88" s="38"/>
      <c r="CR88" s="8"/>
      <c r="CS88" s="37"/>
      <c r="CT88" s="38"/>
      <c r="CU88" s="8"/>
      <c r="CV88" s="37"/>
      <c r="CW88" s="38"/>
      <c r="CX88" s="8"/>
      <c r="CY88" s="37"/>
      <c r="CZ88" s="38"/>
      <c r="DA88" s="8"/>
      <c r="DB88" s="37"/>
      <c r="DC88" s="38"/>
      <c r="DD88" s="8"/>
      <c r="DE88" s="37"/>
      <c r="DF88" s="38"/>
      <c r="DG88" s="8"/>
      <c r="DH88" s="37"/>
      <c r="DI88" s="38"/>
      <c r="DJ88" s="8"/>
      <c r="DK88" s="37"/>
      <c r="DL88" s="38"/>
      <c r="DM88" s="8"/>
      <c r="DN88" s="37"/>
      <c r="DO88" s="38"/>
      <c r="DP88" s="8"/>
      <c r="DQ88" s="37"/>
      <c r="DR88" s="38"/>
      <c r="DS88" s="8"/>
      <c r="DT88" s="37"/>
      <c r="DU88" s="38"/>
      <c r="DV88" s="8"/>
      <c r="DW88" s="37"/>
      <c r="DX88" s="38"/>
      <c r="DY88" s="8"/>
      <c r="DZ88" s="37"/>
      <c r="EA88" s="38"/>
      <c r="EB88" s="8"/>
      <c r="EC88" s="37"/>
      <c r="ED88" s="38"/>
      <c r="EE88" s="8"/>
      <c r="EF88" s="37"/>
      <c r="EG88" s="38"/>
      <c r="EH88" s="8"/>
      <c r="EI88" s="37"/>
      <c r="EJ88" s="38"/>
      <c r="EK88" s="8"/>
      <c r="EL88" s="37"/>
      <c r="EM88" s="38"/>
      <c r="EN88" s="8"/>
      <c r="EO88" s="37"/>
      <c r="EP88" s="38"/>
      <c r="EQ88" s="8"/>
      <c r="ER88" s="37"/>
      <c r="ES88" s="38"/>
      <c r="ET88" s="8"/>
      <c r="EU88" s="37"/>
      <c r="EV88" s="38"/>
      <c r="EW88" s="8"/>
      <c r="EX88" s="37"/>
      <c r="EY88" s="38"/>
      <c r="EZ88" s="8"/>
      <c r="FA88" s="37"/>
      <c r="FB88" s="38"/>
      <c r="FC88" s="8"/>
      <c r="FD88" s="37"/>
      <c r="FE88" s="38"/>
      <c r="FF88" s="8"/>
      <c r="FG88" s="37"/>
      <c r="FH88" s="38"/>
      <c r="FI88" s="8"/>
      <c r="FJ88" s="37"/>
      <c r="FK88" s="38"/>
      <c r="FL88" s="8"/>
      <c r="FM88" s="37"/>
      <c r="FN88" s="38"/>
      <c r="FO88" s="8"/>
      <c r="FP88" s="37"/>
      <c r="FQ88" s="38"/>
      <c r="FR88" s="8"/>
      <c r="FS88" s="37"/>
      <c r="FT88" s="38"/>
    </row>
    <row r="89" spans="1:176" ht="13.5" customHeight="1">
      <c r="A89" s="32"/>
      <c r="C89" s="8"/>
      <c r="D89" s="37"/>
      <c r="E89" s="6"/>
      <c r="F89" s="8"/>
      <c r="G89" s="37"/>
      <c r="H89" s="38"/>
      <c r="I89" s="37"/>
      <c r="J89" s="37"/>
      <c r="K89" s="6"/>
      <c r="L89" s="8"/>
      <c r="M89" s="37"/>
      <c r="N89" s="38"/>
      <c r="O89" s="8"/>
      <c r="P89" s="37"/>
      <c r="Q89" s="38"/>
      <c r="R89" s="8"/>
      <c r="S89" s="37"/>
      <c r="T89" s="38"/>
      <c r="U89" s="8"/>
      <c r="V89" s="37"/>
      <c r="W89" s="38"/>
      <c r="X89" s="8"/>
      <c r="Y89" s="37"/>
      <c r="Z89" s="38"/>
      <c r="AA89" s="8"/>
      <c r="AB89" s="37"/>
      <c r="AC89" s="38"/>
      <c r="AD89" s="8"/>
      <c r="AE89" s="37"/>
      <c r="AF89" s="38"/>
      <c r="AG89" s="8"/>
      <c r="AH89" s="37"/>
      <c r="AI89" s="38"/>
      <c r="AJ89" s="8"/>
      <c r="AK89" s="37"/>
      <c r="AL89" s="38"/>
      <c r="AM89" s="8"/>
      <c r="AN89" s="37"/>
      <c r="AO89" s="38"/>
      <c r="AP89" s="8"/>
      <c r="AQ89" s="37"/>
      <c r="AR89" s="38"/>
      <c r="AS89" s="8"/>
      <c r="AT89" s="37"/>
      <c r="AU89" s="38"/>
      <c r="AV89" s="8"/>
      <c r="AW89" s="37"/>
      <c r="AX89" s="38"/>
      <c r="AY89" s="8"/>
      <c r="AZ89" s="37"/>
      <c r="BA89" s="38"/>
      <c r="BB89" s="8"/>
      <c r="BC89" s="37"/>
      <c r="BD89" s="38"/>
      <c r="BE89" s="8"/>
      <c r="BF89" s="37"/>
      <c r="BG89" s="38"/>
      <c r="BH89" s="8"/>
      <c r="BI89" s="37"/>
      <c r="BJ89" s="38"/>
      <c r="BK89" s="8"/>
      <c r="BL89" s="37"/>
      <c r="BM89" s="38"/>
      <c r="BN89" s="8"/>
      <c r="BO89" s="37"/>
      <c r="BP89" s="38"/>
      <c r="BQ89" s="8"/>
      <c r="BR89" s="37"/>
      <c r="BS89" s="38"/>
      <c r="BT89" s="8"/>
      <c r="BU89" s="37"/>
      <c r="BV89" s="38"/>
      <c r="BW89" s="8"/>
      <c r="BX89" s="37"/>
      <c r="BY89" s="38"/>
      <c r="BZ89" s="8"/>
      <c r="CA89" s="37"/>
      <c r="CB89" s="38"/>
      <c r="CC89" s="8"/>
      <c r="CD89" s="37"/>
      <c r="CE89" s="38"/>
      <c r="CF89" s="8"/>
      <c r="CG89" s="37"/>
      <c r="CH89" s="38"/>
      <c r="CI89" s="8"/>
      <c r="CJ89" s="37"/>
      <c r="CK89" s="38"/>
      <c r="CL89" s="8"/>
      <c r="CM89" s="37"/>
      <c r="CN89" s="38"/>
      <c r="CO89" s="8"/>
      <c r="CP89" s="37"/>
      <c r="CQ89" s="38"/>
      <c r="CR89" s="8"/>
      <c r="CS89" s="37"/>
      <c r="CT89" s="38"/>
      <c r="CU89" s="8"/>
      <c r="CV89" s="37"/>
      <c r="CW89" s="38"/>
      <c r="CX89" s="8"/>
      <c r="CY89" s="37"/>
      <c r="CZ89" s="38"/>
      <c r="DA89" s="8"/>
      <c r="DB89" s="37"/>
      <c r="DC89" s="38"/>
      <c r="DD89" s="8"/>
      <c r="DE89" s="37"/>
      <c r="DF89" s="38"/>
      <c r="DG89" s="8"/>
      <c r="DH89" s="37"/>
      <c r="DI89" s="38"/>
      <c r="DJ89" s="8"/>
      <c r="DK89" s="37"/>
      <c r="DL89" s="38"/>
      <c r="DM89" s="8"/>
      <c r="DN89" s="37"/>
      <c r="DO89" s="38"/>
      <c r="DP89" s="8"/>
      <c r="DQ89" s="37"/>
      <c r="DR89" s="38"/>
      <c r="DS89" s="8"/>
      <c r="DT89" s="37"/>
      <c r="DU89" s="38"/>
      <c r="DV89" s="8"/>
      <c r="DW89" s="37"/>
      <c r="DX89" s="38"/>
      <c r="DY89" s="8"/>
      <c r="DZ89" s="37"/>
      <c r="EA89" s="38"/>
      <c r="EB89" s="8"/>
      <c r="EC89" s="37"/>
      <c r="ED89" s="38"/>
      <c r="EE89" s="8"/>
      <c r="EF89" s="37"/>
      <c r="EG89" s="38"/>
      <c r="EH89" s="8"/>
      <c r="EI89" s="37"/>
      <c r="EJ89" s="38"/>
      <c r="EK89" s="8"/>
      <c r="EL89" s="37"/>
      <c r="EM89" s="38"/>
      <c r="EN89" s="8"/>
      <c r="EO89" s="37"/>
      <c r="EP89" s="38"/>
      <c r="EQ89" s="8"/>
      <c r="ER89" s="37"/>
      <c r="ES89" s="38"/>
      <c r="ET89" s="8"/>
      <c r="EU89" s="37"/>
      <c r="EV89" s="38"/>
      <c r="EW89" s="8"/>
      <c r="EX89" s="37"/>
      <c r="EY89" s="38"/>
      <c r="EZ89" s="8"/>
      <c r="FA89" s="37"/>
      <c r="FB89" s="38"/>
      <c r="FC89" s="8"/>
      <c r="FD89" s="37"/>
      <c r="FE89" s="38"/>
      <c r="FF89" s="8"/>
      <c r="FG89" s="37"/>
      <c r="FH89" s="38"/>
      <c r="FI89" s="8"/>
      <c r="FJ89" s="37"/>
      <c r="FK89" s="38"/>
      <c r="FL89" s="8"/>
      <c r="FM89" s="37"/>
      <c r="FN89" s="38"/>
      <c r="FO89" s="8"/>
      <c r="FP89" s="37"/>
      <c r="FQ89" s="38"/>
      <c r="FR89" s="8"/>
      <c r="FS89" s="37"/>
      <c r="FT89" s="38"/>
    </row>
    <row r="90" spans="1:176" ht="13.5" customHeight="1">
      <c r="A90" s="32"/>
      <c r="C90" s="8"/>
      <c r="D90" s="37"/>
      <c r="E90" s="6"/>
      <c r="F90" s="8"/>
      <c r="G90" s="37"/>
      <c r="H90" s="38"/>
      <c r="I90" s="37"/>
      <c r="J90" s="37"/>
      <c r="K90" s="6"/>
      <c r="L90" s="8"/>
      <c r="M90" s="37"/>
      <c r="N90" s="38"/>
      <c r="O90" s="8"/>
      <c r="P90" s="37"/>
      <c r="Q90" s="38"/>
      <c r="R90" s="8"/>
      <c r="S90" s="37"/>
      <c r="T90" s="38"/>
      <c r="U90" s="8"/>
      <c r="V90" s="37"/>
      <c r="W90" s="38"/>
      <c r="X90" s="8"/>
      <c r="Y90" s="37"/>
      <c r="Z90" s="38"/>
      <c r="AA90" s="8"/>
      <c r="AB90" s="37"/>
      <c r="AC90" s="38"/>
      <c r="AD90" s="8"/>
      <c r="AE90" s="37"/>
      <c r="AF90" s="38"/>
      <c r="AG90" s="8"/>
      <c r="AH90" s="37"/>
      <c r="AI90" s="38"/>
      <c r="AJ90" s="8"/>
      <c r="AK90" s="37"/>
      <c r="AL90" s="38"/>
      <c r="AM90" s="8"/>
      <c r="AN90" s="37"/>
      <c r="AO90" s="38"/>
      <c r="AP90" s="8"/>
      <c r="AQ90" s="37"/>
      <c r="AR90" s="38"/>
      <c r="AS90" s="8"/>
      <c r="AT90" s="37"/>
      <c r="AU90" s="38"/>
      <c r="AV90" s="8"/>
      <c r="AW90" s="37"/>
      <c r="AX90" s="38"/>
      <c r="AY90" s="8"/>
      <c r="AZ90" s="37"/>
      <c r="BA90" s="38"/>
      <c r="BB90" s="8"/>
      <c r="BC90" s="37"/>
      <c r="BD90" s="38"/>
      <c r="BE90" s="8"/>
      <c r="BF90" s="37"/>
      <c r="BG90" s="38"/>
      <c r="BH90" s="8"/>
      <c r="BI90" s="37"/>
      <c r="BJ90" s="38"/>
      <c r="BK90" s="8"/>
      <c r="BL90" s="37"/>
      <c r="BM90" s="38"/>
      <c r="BN90" s="8"/>
      <c r="BO90" s="37"/>
      <c r="BP90" s="38"/>
      <c r="BQ90" s="8"/>
      <c r="BR90" s="37"/>
      <c r="BS90" s="38"/>
      <c r="BT90" s="8"/>
      <c r="BU90" s="37"/>
      <c r="BV90" s="38"/>
      <c r="BW90" s="8"/>
      <c r="BX90" s="37"/>
      <c r="BY90" s="38"/>
      <c r="BZ90" s="8"/>
      <c r="CA90" s="37"/>
      <c r="CB90" s="38"/>
      <c r="CC90" s="8"/>
      <c r="CD90" s="37"/>
      <c r="CE90" s="38"/>
      <c r="CF90" s="8"/>
      <c r="CG90" s="37"/>
      <c r="CH90" s="38"/>
      <c r="CI90" s="8"/>
      <c r="CJ90" s="37"/>
      <c r="CK90" s="38"/>
      <c r="CL90" s="8"/>
      <c r="CM90" s="37"/>
      <c r="CN90" s="38"/>
      <c r="CO90" s="8"/>
      <c r="CP90" s="37"/>
      <c r="CQ90" s="38"/>
      <c r="CR90" s="8"/>
      <c r="CS90" s="37"/>
      <c r="CT90" s="38"/>
      <c r="CU90" s="8"/>
      <c r="CV90" s="37"/>
      <c r="CW90" s="38"/>
      <c r="CX90" s="8"/>
      <c r="CY90" s="37"/>
      <c r="CZ90" s="38"/>
      <c r="DA90" s="8"/>
      <c r="DB90" s="37"/>
      <c r="DC90" s="38"/>
      <c r="DD90" s="8"/>
      <c r="DE90" s="37"/>
      <c r="DF90" s="38"/>
      <c r="DG90" s="8"/>
      <c r="DH90" s="37"/>
      <c r="DI90" s="38"/>
      <c r="DJ90" s="8"/>
      <c r="DK90" s="37"/>
      <c r="DL90" s="38"/>
      <c r="DM90" s="8"/>
      <c r="DN90" s="37"/>
      <c r="DO90" s="38"/>
      <c r="DP90" s="8"/>
      <c r="DQ90" s="37"/>
      <c r="DR90" s="38"/>
      <c r="DS90" s="8"/>
      <c r="DT90" s="37"/>
      <c r="DU90" s="38"/>
      <c r="DV90" s="8"/>
      <c r="DW90" s="37"/>
      <c r="DX90" s="38"/>
      <c r="DY90" s="8"/>
      <c r="DZ90" s="37"/>
      <c r="EA90" s="38"/>
      <c r="EB90" s="8"/>
      <c r="EC90" s="37"/>
      <c r="ED90" s="38"/>
      <c r="EE90" s="8"/>
      <c r="EF90" s="37"/>
      <c r="EG90" s="38"/>
      <c r="EH90" s="8"/>
      <c r="EI90" s="37"/>
      <c r="EJ90" s="38"/>
      <c r="EK90" s="8"/>
      <c r="EL90" s="37"/>
      <c r="EM90" s="38"/>
      <c r="EN90" s="8"/>
      <c r="EO90" s="37"/>
      <c r="EP90" s="38"/>
      <c r="EQ90" s="8"/>
      <c r="ER90" s="37"/>
      <c r="ES90" s="38"/>
      <c r="ET90" s="8"/>
      <c r="EU90" s="37"/>
      <c r="EV90" s="38"/>
      <c r="EW90" s="8"/>
      <c r="EX90" s="37"/>
      <c r="EY90" s="38"/>
      <c r="EZ90" s="8"/>
      <c r="FA90" s="37"/>
      <c r="FB90" s="38"/>
      <c r="FC90" s="8"/>
      <c r="FD90" s="37"/>
      <c r="FE90" s="38"/>
      <c r="FF90" s="8"/>
      <c r="FG90" s="37"/>
      <c r="FH90" s="38"/>
      <c r="FI90" s="8"/>
      <c r="FJ90" s="37"/>
      <c r="FK90" s="38"/>
      <c r="FL90" s="8"/>
      <c r="FM90" s="37"/>
      <c r="FN90" s="38"/>
      <c r="FO90" s="8"/>
      <c r="FP90" s="37"/>
      <c r="FQ90" s="38"/>
      <c r="FR90" s="8"/>
      <c r="FS90" s="37"/>
      <c r="FT90" s="38"/>
    </row>
    <row r="91" spans="1:176" ht="13.5" customHeight="1">
      <c r="A91" s="32"/>
      <c r="C91" s="8"/>
      <c r="D91" s="37"/>
      <c r="E91" s="6"/>
      <c r="F91" s="8"/>
      <c r="G91" s="37"/>
      <c r="H91" s="38"/>
      <c r="I91" s="37"/>
      <c r="J91" s="37"/>
      <c r="K91" s="6"/>
      <c r="L91" s="8"/>
      <c r="M91" s="37"/>
      <c r="N91" s="38"/>
      <c r="O91" s="8"/>
      <c r="P91" s="37"/>
      <c r="Q91" s="38"/>
      <c r="R91" s="8"/>
      <c r="S91" s="37"/>
      <c r="T91" s="38"/>
      <c r="U91" s="8"/>
      <c r="V91" s="37"/>
      <c r="W91" s="38"/>
      <c r="X91" s="8"/>
      <c r="Y91" s="37"/>
      <c r="Z91" s="38"/>
      <c r="AA91" s="8"/>
      <c r="AB91" s="37"/>
      <c r="AC91" s="38"/>
      <c r="AD91" s="8"/>
      <c r="AE91" s="37"/>
      <c r="AF91" s="38"/>
      <c r="AG91" s="8"/>
      <c r="AH91" s="37"/>
      <c r="AI91" s="38"/>
      <c r="AJ91" s="8"/>
      <c r="AK91" s="37"/>
      <c r="AL91" s="38"/>
      <c r="AM91" s="8"/>
      <c r="AN91" s="37"/>
      <c r="AO91" s="38"/>
      <c r="AP91" s="8"/>
      <c r="AQ91" s="37"/>
      <c r="AR91" s="38"/>
      <c r="AS91" s="8"/>
      <c r="AT91" s="37"/>
      <c r="AU91" s="38"/>
      <c r="AV91" s="8"/>
      <c r="AW91" s="37"/>
      <c r="AX91" s="38"/>
      <c r="AY91" s="8"/>
      <c r="AZ91" s="37"/>
      <c r="BA91" s="38"/>
      <c r="BB91" s="8"/>
      <c r="BC91" s="37"/>
      <c r="BD91" s="38"/>
      <c r="BE91" s="8"/>
      <c r="BF91" s="37"/>
      <c r="BG91" s="38"/>
      <c r="BH91" s="8"/>
      <c r="BI91" s="37"/>
      <c r="BJ91" s="38"/>
      <c r="BK91" s="8"/>
      <c r="BL91" s="37"/>
      <c r="BM91" s="38"/>
      <c r="BN91" s="8"/>
      <c r="BO91" s="37"/>
      <c r="BP91" s="38"/>
      <c r="BQ91" s="8"/>
      <c r="BR91" s="37"/>
      <c r="BS91" s="38"/>
      <c r="BT91" s="8"/>
      <c r="BU91" s="37"/>
      <c r="BV91" s="38"/>
      <c r="BW91" s="8"/>
      <c r="BX91" s="37"/>
      <c r="BY91" s="38"/>
      <c r="BZ91" s="8"/>
      <c r="CA91" s="37"/>
      <c r="CB91" s="38"/>
      <c r="CC91" s="8"/>
      <c r="CD91" s="37"/>
      <c r="CE91" s="38"/>
      <c r="CF91" s="8"/>
      <c r="CG91" s="37"/>
      <c r="CH91" s="38"/>
      <c r="CI91" s="8"/>
      <c r="CJ91" s="37"/>
      <c r="CK91" s="38"/>
      <c r="CL91" s="8"/>
      <c r="CM91" s="37"/>
      <c r="CN91" s="38"/>
      <c r="CO91" s="8"/>
      <c r="CP91" s="37"/>
      <c r="CQ91" s="38"/>
      <c r="CR91" s="8"/>
      <c r="CS91" s="37"/>
      <c r="CT91" s="38"/>
      <c r="CU91" s="8"/>
      <c r="CV91" s="37"/>
      <c r="CW91" s="38"/>
      <c r="CX91" s="8"/>
      <c r="CY91" s="37"/>
      <c r="CZ91" s="38"/>
      <c r="DA91" s="8"/>
      <c r="DB91" s="37"/>
      <c r="DC91" s="38"/>
      <c r="DD91" s="8"/>
      <c r="DE91" s="37"/>
      <c r="DF91" s="38"/>
      <c r="DG91" s="8"/>
      <c r="DH91" s="37"/>
      <c r="DI91" s="38"/>
      <c r="DJ91" s="8"/>
      <c r="DK91" s="37"/>
      <c r="DL91" s="38"/>
      <c r="DM91" s="8"/>
      <c r="DN91" s="37"/>
      <c r="DO91" s="38"/>
      <c r="DP91" s="8"/>
      <c r="DQ91" s="37"/>
      <c r="DR91" s="38"/>
      <c r="DS91" s="8"/>
      <c r="DT91" s="37"/>
      <c r="DU91" s="38"/>
      <c r="DV91" s="8"/>
      <c r="DW91" s="37"/>
      <c r="DX91" s="38"/>
      <c r="DY91" s="8"/>
      <c r="DZ91" s="37"/>
      <c r="EA91" s="38"/>
      <c r="EB91" s="8"/>
      <c r="EC91" s="37"/>
      <c r="ED91" s="38"/>
      <c r="EE91" s="8"/>
      <c r="EF91" s="37"/>
      <c r="EG91" s="38"/>
      <c r="EH91" s="8"/>
      <c r="EI91" s="37"/>
      <c r="EJ91" s="38"/>
      <c r="EK91" s="8"/>
      <c r="EL91" s="37"/>
      <c r="EM91" s="38"/>
      <c r="EN91" s="8"/>
      <c r="EO91" s="37"/>
      <c r="EP91" s="38"/>
      <c r="EQ91" s="8"/>
      <c r="ER91" s="37"/>
      <c r="ES91" s="38"/>
      <c r="ET91" s="8"/>
      <c r="EU91" s="37"/>
      <c r="EV91" s="38"/>
      <c r="EW91" s="8"/>
      <c r="EX91" s="37"/>
      <c r="EY91" s="38"/>
      <c r="EZ91" s="8"/>
      <c r="FA91" s="37"/>
      <c r="FB91" s="38"/>
      <c r="FC91" s="8"/>
      <c r="FD91" s="37"/>
      <c r="FE91" s="38"/>
      <c r="FF91" s="8"/>
      <c r="FG91" s="37"/>
      <c r="FH91" s="38"/>
      <c r="FI91" s="8"/>
      <c r="FJ91" s="37"/>
      <c r="FK91" s="38"/>
      <c r="FL91" s="8"/>
      <c r="FM91" s="37"/>
      <c r="FN91" s="38"/>
      <c r="FO91" s="8"/>
      <c r="FP91" s="37"/>
      <c r="FQ91" s="38"/>
      <c r="FR91" s="8"/>
      <c r="FS91" s="37"/>
      <c r="FT91" s="38"/>
    </row>
    <row r="92" spans="1:176" ht="13.5" customHeight="1">
      <c r="A92" s="32"/>
      <c r="C92" s="8"/>
      <c r="D92" s="37"/>
      <c r="E92" s="6"/>
      <c r="F92" s="8"/>
      <c r="G92" s="37"/>
      <c r="H92" s="38"/>
      <c r="I92" s="37"/>
      <c r="J92" s="37"/>
      <c r="K92" s="6"/>
      <c r="L92" s="8"/>
      <c r="M92" s="37"/>
      <c r="N92" s="38"/>
      <c r="O92" s="8"/>
      <c r="P92" s="37"/>
      <c r="Q92" s="38"/>
      <c r="R92" s="8"/>
      <c r="S92" s="37"/>
      <c r="T92" s="38"/>
      <c r="U92" s="8"/>
      <c r="V92" s="37"/>
      <c r="W92" s="38"/>
      <c r="X92" s="8"/>
      <c r="Y92" s="37"/>
      <c r="Z92" s="38"/>
      <c r="AA92" s="8"/>
      <c r="AB92" s="37"/>
      <c r="AC92" s="38"/>
      <c r="AD92" s="8"/>
      <c r="AE92" s="37"/>
      <c r="AF92" s="38"/>
      <c r="AG92" s="8"/>
      <c r="AH92" s="37"/>
      <c r="AI92" s="38"/>
      <c r="AJ92" s="8"/>
      <c r="AK92" s="37"/>
      <c r="AL92" s="38"/>
      <c r="AM92" s="8"/>
      <c r="AN92" s="37"/>
      <c r="AO92" s="38"/>
      <c r="AP92" s="8"/>
      <c r="AQ92" s="37"/>
      <c r="AR92" s="38"/>
      <c r="AS92" s="8"/>
      <c r="AT92" s="37"/>
      <c r="AU92" s="38"/>
      <c r="AV92" s="8"/>
      <c r="AW92" s="37"/>
      <c r="AX92" s="38"/>
      <c r="AY92" s="8"/>
      <c r="AZ92" s="37"/>
      <c r="BA92" s="38"/>
      <c r="BB92" s="8"/>
      <c r="BC92" s="37"/>
      <c r="BD92" s="38"/>
      <c r="BE92" s="8"/>
      <c r="BF92" s="37"/>
      <c r="BG92" s="38"/>
      <c r="BH92" s="8"/>
      <c r="BI92" s="37"/>
      <c r="BJ92" s="38"/>
      <c r="BK92" s="8"/>
      <c r="BL92" s="37"/>
      <c r="BM92" s="38"/>
      <c r="BN92" s="8"/>
      <c r="BO92" s="37"/>
      <c r="BP92" s="38"/>
      <c r="BQ92" s="8"/>
      <c r="BR92" s="37"/>
      <c r="BS92" s="38"/>
      <c r="BT92" s="8"/>
      <c r="BU92" s="37"/>
      <c r="BV92" s="38"/>
      <c r="BW92" s="8"/>
      <c r="BX92" s="37"/>
      <c r="BY92" s="38"/>
      <c r="BZ92" s="8"/>
      <c r="CA92" s="37"/>
      <c r="CB92" s="38"/>
      <c r="CC92" s="8"/>
      <c r="CD92" s="37"/>
      <c r="CE92" s="38"/>
      <c r="CF92" s="8"/>
      <c r="CG92" s="37"/>
      <c r="CH92" s="38"/>
      <c r="CI92" s="8"/>
      <c r="CJ92" s="37"/>
      <c r="CK92" s="38"/>
      <c r="CL92" s="8"/>
      <c r="CM92" s="37"/>
      <c r="CN92" s="38"/>
      <c r="CO92" s="8"/>
      <c r="CP92" s="37"/>
      <c r="CQ92" s="38"/>
      <c r="CR92" s="8"/>
      <c r="CS92" s="37"/>
      <c r="CT92" s="38"/>
      <c r="CU92" s="8"/>
      <c r="CV92" s="37"/>
      <c r="CW92" s="38"/>
      <c r="CX92" s="8"/>
      <c r="CY92" s="37"/>
      <c r="CZ92" s="38"/>
      <c r="DA92" s="8"/>
      <c r="DB92" s="37"/>
      <c r="DC92" s="38"/>
      <c r="DD92" s="8"/>
      <c r="DE92" s="37"/>
      <c r="DF92" s="38"/>
      <c r="DG92" s="8"/>
      <c r="DH92" s="37"/>
      <c r="DI92" s="38"/>
      <c r="DJ92" s="8"/>
      <c r="DK92" s="37"/>
      <c r="DL92" s="38"/>
      <c r="DM92" s="8"/>
      <c r="DN92" s="37"/>
      <c r="DO92" s="38"/>
      <c r="DP92" s="8"/>
      <c r="DQ92" s="37"/>
      <c r="DR92" s="38"/>
      <c r="DS92" s="8"/>
      <c r="DT92" s="37"/>
      <c r="DU92" s="38"/>
      <c r="DV92" s="8"/>
      <c r="DW92" s="37"/>
      <c r="DX92" s="38"/>
      <c r="DY92" s="8"/>
      <c r="DZ92" s="37"/>
      <c r="EA92" s="38"/>
      <c r="EB92" s="8"/>
      <c r="EC92" s="37"/>
      <c r="ED92" s="38"/>
      <c r="EE92" s="8"/>
      <c r="EF92" s="37"/>
      <c r="EG92" s="38"/>
      <c r="EH92" s="8"/>
      <c r="EI92" s="37"/>
      <c r="EJ92" s="38"/>
      <c r="EK92" s="8"/>
      <c r="EL92" s="37"/>
      <c r="EM92" s="38"/>
      <c r="EN92" s="8"/>
      <c r="EO92" s="37"/>
      <c r="EP92" s="38"/>
      <c r="EQ92" s="8"/>
      <c r="ER92" s="37"/>
      <c r="ES92" s="38"/>
      <c r="ET92" s="8"/>
      <c r="EU92" s="37"/>
      <c r="EV92" s="38"/>
      <c r="EW92" s="8"/>
      <c r="EX92" s="37"/>
      <c r="EY92" s="38"/>
      <c r="EZ92" s="8"/>
      <c r="FA92" s="37"/>
      <c r="FB92" s="38"/>
      <c r="FC92" s="8"/>
      <c r="FD92" s="37"/>
      <c r="FE92" s="38"/>
      <c r="FF92" s="8"/>
      <c r="FG92" s="37"/>
      <c r="FH92" s="38"/>
      <c r="FI92" s="8"/>
      <c r="FJ92" s="37"/>
      <c r="FK92" s="38"/>
      <c r="FL92" s="8"/>
      <c r="FM92" s="37"/>
      <c r="FN92" s="38"/>
      <c r="FO92" s="8"/>
      <c r="FP92" s="37"/>
      <c r="FQ92" s="38"/>
      <c r="FR92" s="8"/>
      <c r="FS92" s="37"/>
      <c r="FT92" s="38"/>
    </row>
    <row r="93" spans="1:176" ht="13.5" customHeight="1">
      <c r="A93" s="32"/>
      <c r="C93" s="8"/>
      <c r="D93" s="37"/>
      <c r="E93" s="6"/>
      <c r="F93" s="8"/>
      <c r="G93" s="37"/>
      <c r="H93" s="38"/>
      <c r="I93" s="37"/>
      <c r="J93" s="37"/>
      <c r="K93" s="6"/>
      <c r="L93" s="8"/>
      <c r="M93" s="37"/>
      <c r="N93" s="38"/>
      <c r="O93" s="8"/>
      <c r="P93" s="37"/>
      <c r="Q93" s="38"/>
      <c r="R93" s="8"/>
      <c r="S93" s="37"/>
      <c r="T93" s="38"/>
      <c r="U93" s="8"/>
      <c r="V93" s="37"/>
      <c r="W93" s="38"/>
      <c r="X93" s="8"/>
      <c r="Y93" s="37"/>
      <c r="Z93" s="38"/>
      <c r="AA93" s="8"/>
      <c r="AB93" s="37"/>
      <c r="AC93" s="38"/>
      <c r="AD93" s="8"/>
      <c r="AE93" s="37"/>
      <c r="AF93" s="38"/>
      <c r="AG93" s="8"/>
      <c r="AH93" s="37"/>
      <c r="AI93" s="38"/>
      <c r="AJ93" s="8"/>
      <c r="AK93" s="37"/>
      <c r="AL93" s="38"/>
      <c r="AM93" s="8"/>
      <c r="AN93" s="37"/>
      <c r="AO93" s="38"/>
      <c r="AP93" s="8"/>
      <c r="AQ93" s="37"/>
      <c r="AR93" s="38"/>
      <c r="AS93" s="8"/>
      <c r="AT93" s="37"/>
      <c r="AU93" s="38"/>
      <c r="AV93" s="8"/>
      <c r="AW93" s="37"/>
      <c r="AX93" s="38"/>
      <c r="AY93" s="8"/>
      <c r="AZ93" s="37"/>
      <c r="BA93" s="38"/>
      <c r="BB93" s="8"/>
      <c r="BC93" s="37"/>
      <c r="BD93" s="38"/>
      <c r="BE93" s="8"/>
      <c r="BF93" s="37"/>
      <c r="BG93" s="38"/>
      <c r="BH93" s="8"/>
      <c r="BI93" s="37"/>
      <c r="BJ93" s="38"/>
      <c r="BK93" s="8"/>
      <c r="BL93" s="37"/>
      <c r="BM93" s="38"/>
      <c r="BN93" s="8"/>
      <c r="BO93" s="37"/>
      <c r="BP93" s="38"/>
      <c r="BQ93" s="8"/>
      <c r="BR93" s="37"/>
      <c r="BS93" s="38"/>
      <c r="BT93" s="8"/>
      <c r="BU93" s="37"/>
      <c r="BV93" s="38"/>
      <c r="BW93" s="8"/>
      <c r="BX93" s="37"/>
      <c r="BY93" s="38"/>
      <c r="BZ93" s="8"/>
      <c r="CA93" s="37"/>
      <c r="CB93" s="38"/>
      <c r="CC93" s="8"/>
      <c r="CD93" s="37"/>
      <c r="CE93" s="38"/>
      <c r="CF93" s="8"/>
      <c r="CG93" s="37"/>
      <c r="CH93" s="38"/>
      <c r="CI93" s="8"/>
      <c r="CJ93" s="37"/>
      <c r="CK93" s="38"/>
      <c r="CL93" s="8"/>
      <c r="CM93" s="37"/>
      <c r="CN93" s="38"/>
      <c r="CO93" s="8"/>
      <c r="CP93" s="37"/>
      <c r="CQ93" s="38"/>
      <c r="CR93" s="8"/>
      <c r="CS93" s="37"/>
      <c r="CT93" s="38"/>
      <c r="CU93" s="8"/>
      <c r="CV93" s="37"/>
      <c r="CW93" s="38"/>
      <c r="CX93" s="8"/>
      <c r="CY93" s="37"/>
      <c r="CZ93" s="38"/>
      <c r="DA93" s="8"/>
      <c r="DB93" s="37"/>
      <c r="DC93" s="38"/>
      <c r="DD93" s="8"/>
      <c r="DE93" s="37"/>
      <c r="DF93" s="38"/>
      <c r="DG93" s="8"/>
      <c r="DH93" s="37"/>
      <c r="DI93" s="38"/>
      <c r="DJ93" s="8"/>
      <c r="DK93" s="37"/>
      <c r="DL93" s="38"/>
      <c r="DM93" s="8"/>
      <c r="DN93" s="37"/>
      <c r="DO93" s="38"/>
      <c r="DP93" s="8"/>
      <c r="DQ93" s="37"/>
      <c r="DR93" s="38"/>
      <c r="DS93" s="8"/>
      <c r="DT93" s="37"/>
      <c r="DU93" s="38"/>
      <c r="DV93" s="8"/>
      <c r="DW93" s="37"/>
      <c r="DX93" s="38"/>
      <c r="DY93" s="8"/>
      <c r="DZ93" s="37"/>
      <c r="EA93" s="38"/>
      <c r="EB93" s="8"/>
      <c r="EC93" s="37"/>
      <c r="ED93" s="38"/>
      <c r="EE93" s="8"/>
      <c r="EF93" s="37"/>
      <c r="EG93" s="38"/>
      <c r="EH93" s="8"/>
      <c r="EI93" s="37"/>
      <c r="EJ93" s="38"/>
      <c r="EK93" s="8"/>
      <c r="EL93" s="37"/>
      <c r="EM93" s="38"/>
      <c r="EN93" s="8"/>
      <c r="EO93" s="37"/>
      <c r="EP93" s="38"/>
      <c r="EQ93" s="8"/>
      <c r="ER93" s="37"/>
      <c r="ES93" s="38"/>
      <c r="ET93" s="8"/>
      <c r="EU93" s="37"/>
      <c r="EV93" s="38"/>
      <c r="EW93" s="8"/>
      <c r="EX93" s="37"/>
      <c r="EY93" s="38"/>
      <c r="EZ93" s="8"/>
      <c r="FA93" s="37"/>
      <c r="FB93" s="38"/>
      <c r="FC93" s="8"/>
      <c r="FD93" s="37"/>
      <c r="FE93" s="38"/>
      <c r="FF93" s="8"/>
      <c r="FG93" s="37"/>
      <c r="FH93" s="38"/>
      <c r="FI93" s="8"/>
      <c r="FJ93" s="37"/>
      <c r="FK93" s="38"/>
      <c r="FL93" s="8"/>
      <c r="FM93" s="37"/>
      <c r="FN93" s="38"/>
      <c r="FO93" s="8"/>
      <c r="FP93" s="37"/>
      <c r="FQ93" s="38"/>
      <c r="FR93" s="8"/>
      <c r="FS93" s="37"/>
      <c r="FT93" s="38"/>
    </row>
    <row r="94" spans="1:176" ht="13.5" customHeight="1">
      <c r="A94" s="32"/>
      <c r="C94" s="8"/>
      <c r="D94" s="37"/>
      <c r="E94" s="6"/>
      <c r="F94" s="8"/>
      <c r="G94" s="37"/>
      <c r="H94" s="38"/>
      <c r="I94" s="37"/>
      <c r="J94" s="37"/>
      <c r="K94" s="6"/>
      <c r="L94" s="8"/>
      <c r="M94" s="37"/>
      <c r="N94" s="38"/>
      <c r="O94" s="8"/>
      <c r="P94" s="37"/>
      <c r="Q94" s="38"/>
      <c r="R94" s="8"/>
      <c r="S94" s="37"/>
      <c r="T94" s="38"/>
      <c r="U94" s="8"/>
      <c r="V94" s="37"/>
      <c r="W94" s="38"/>
      <c r="X94" s="8"/>
      <c r="Y94" s="37"/>
      <c r="Z94" s="38"/>
      <c r="AA94" s="8"/>
      <c r="AB94" s="37"/>
      <c r="AC94" s="38"/>
      <c r="AD94" s="8"/>
      <c r="AE94" s="37"/>
      <c r="AF94" s="38"/>
      <c r="AG94" s="8"/>
      <c r="AH94" s="37"/>
      <c r="AI94" s="38"/>
      <c r="AJ94" s="8"/>
      <c r="AK94" s="37"/>
      <c r="AL94" s="38"/>
      <c r="AM94" s="8"/>
      <c r="AN94" s="37"/>
      <c r="AO94" s="38"/>
      <c r="AP94" s="8"/>
      <c r="AQ94" s="37"/>
      <c r="AR94" s="38"/>
      <c r="AS94" s="8"/>
      <c r="AT94" s="37"/>
      <c r="AU94" s="38"/>
      <c r="AV94" s="8"/>
      <c r="AW94" s="37"/>
      <c r="AX94" s="38"/>
      <c r="AY94" s="8"/>
      <c r="AZ94" s="37"/>
      <c r="BA94" s="38"/>
      <c r="BB94" s="8"/>
      <c r="BC94" s="37"/>
      <c r="BD94" s="38"/>
      <c r="BE94" s="8"/>
      <c r="BF94" s="37"/>
      <c r="BG94" s="38"/>
      <c r="BH94" s="8"/>
      <c r="BI94" s="37"/>
      <c r="BJ94" s="38"/>
      <c r="BK94" s="8"/>
      <c r="BL94" s="37"/>
      <c r="BM94" s="38"/>
      <c r="BN94" s="8"/>
      <c r="BO94" s="37"/>
      <c r="BP94" s="38"/>
      <c r="BQ94" s="8"/>
      <c r="BR94" s="37"/>
      <c r="BS94" s="38"/>
      <c r="BT94" s="8"/>
      <c r="BU94" s="37"/>
      <c r="BV94" s="38"/>
      <c r="BW94" s="8"/>
      <c r="BX94" s="37"/>
      <c r="BY94" s="38"/>
      <c r="BZ94" s="8"/>
      <c r="CA94" s="37"/>
      <c r="CB94" s="38"/>
      <c r="CC94" s="8"/>
      <c r="CD94" s="37"/>
      <c r="CE94" s="38"/>
      <c r="CF94" s="8"/>
      <c r="CG94" s="37"/>
      <c r="CH94" s="38"/>
      <c r="CI94" s="8"/>
      <c r="CJ94" s="37"/>
      <c r="CK94" s="38"/>
      <c r="CL94" s="8"/>
      <c r="CM94" s="37"/>
      <c r="CN94" s="38"/>
      <c r="CO94" s="8"/>
      <c r="CP94" s="37"/>
      <c r="CQ94" s="38"/>
      <c r="CR94" s="8"/>
      <c r="CS94" s="37"/>
      <c r="CT94" s="38"/>
      <c r="CU94" s="8"/>
      <c r="CV94" s="37"/>
      <c r="CW94" s="38"/>
      <c r="CX94" s="8"/>
      <c r="CY94" s="37"/>
      <c r="CZ94" s="38"/>
      <c r="DA94" s="8"/>
      <c r="DB94" s="37"/>
      <c r="DC94" s="38"/>
      <c r="DD94" s="8"/>
      <c r="DE94" s="37"/>
      <c r="DF94" s="38"/>
      <c r="DG94" s="8"/>
      <c r="DH94" s="37"/>
      <c r="DI94" s="38"/>
      <c r="DJ94" s="8"/>
      <c r="DK94" s="37"/>
      <c r="DL94" s="38"/>
      <c r="DM94" s="8"/>
      <c r="DN94" s="37"/>
      <c r="DO94" s="38"/>
      <c r="DP94" s="8"/>
      <c r="DQ94" s="37"/>
      <c r="DR94" s="38"/>
      <c r="DS94" s="8"/>
      <c r="DT94" s="37"/>
      <c r="DU94" s="38"/>
      <c r="DV94" s="8"/>
      <c r="DW94" s="37"/>
      <c r="DX94" s="38"/>
      <c r="DY94" s="8"/>
      <c r="DZ94" s="37"/>
      <c r="EA94" s="38"/>
      <c r="EB94" s="8"/>
      <c r="EC94" s="37"/>
      <c r="ED94" s="38"/>
      <c r="EE94" s="8"/>
      <c r="EF94" s="37"/>
      <c r="EG94" s="38"/>
      <c r="EH94" s="8"/>
      <c r="EI94" s="37"/>
      <c r="EJ94" s="38"/>
      <c r="EK94" s="8"/>
      <c r="EL94" s="37"/>
      <c r="EM94" s="38"/>
      <c r="EN94" s="8"/>
      <c r="EO94" s="37"/>
      <c r="EP94" s="38"/>
      <c r="EQ94" s="8"/>
      <c r="ER94" s="37"/>
      <c r="ES94" s="38"/>
      <c r="ET94" s="8"/>
      <c r="EU94" s="37"/>
      <c r="EV94" s="38"/>
      <c r="EW94" s="8"/>
      <c r="EX94" s="37"/>
      <c r="EY94" s="38"/>
      <c r="EZ94" s="8"/>
      <c r="FA94" s="37"/>
      <c r="FB94" s="38"/>
      <c r="FC94" s="8"/>
      <c r="FD94" s="37"/>
      <c r="FE94" s="38"/>
      <c r="FF94" s="8"/>
      <c r="FG94" s="37"/>
      <c r="FH94" s="38"/>
      <c r="FI94" s="8"/>
      <c r="FJ94" s="37"/>
      <c r="FK94" s="38"/>
      <c r="FL94" s="8"/>
      <c r="FM94" s="37"/>
      <c r="FN94" s="38"/>
      <c r="FO94" s="8"/>
      <c r="FP94" s="37"/>
      <c r="FQ94" s="38"/>
      <c r="FR94" s="8"/>
      <c r="FS94" s="37"/>
      <c r="FT94" s="38"/>
    </row>
    <row r="95" spans="1:176" ht="13.5" customHeight="1">
      <c r="A95" s="32"/>
      <c r="C95" s="8"/>
      <c r="D95" s="37"/>
      <c r="E95" s="6"/>
      <c r="F95" s="8"/>
      <c r="G95" s="37"/>
      <c r="H95" s="38"/>
      <c r="I95" s="37"/>
      <c r="J95" s="37"/>
      <c r="K95" s="6"/>
      <c r="L95" s="8"/>
      <c r="M95" s="37"/>
      <c r="N95" s="38"/>
      <c r="O95" s="8"/>
      <c r="P95" s="37"/>
      <c r="Q95" s="38"/>
      <c r="R95" s="8"/>
      <c r="S95" s="37"/>
      <c r="T95" s="38"/>
      <c r="U95" s="8"/>
      <c r="V95" s="37"/>
      <c r="W95" s="38"/>
      <c r="X95" s="8"/>
      <c r="Y95" s="37"/>
      <c r="Z95" s="38"/>
      <c r="AA95" s="8"/>
      <c r="AB95" s="37"/>
      <c r="AC95" s="38"/>
      <c r="AD95" s="8"/>
      <c r="AE95" s="37"/>
      <c r="AF95" s="38"/>
      <c r="AG95" s="8"/>
      <c r="AH95" s="37"/>
      <c r="AI95" s="38"/>
      <c r="AJ95" s="8"/>
      <c r="AK95" s="37"/>
      <c r="AL95" s="38"/>
      <c r="AM95" s="8"/>
      <c r="AN95" s="37"/>
      <c r="AO95" s="38"/>
      <c r="AP95" s="8"/>
      <c r="AQ95" s="37"/>
      <c r="AR95" s="38"/>
      <c r="AS95" s="8"/>
      <c r="AT95" s="37"/>
      <c r="AU95" s="38"/>
      <c r="AV95" s="8"/>
      <c r="AW95" s="37"/>
      <c r="AX95" s="38"/>
      <c r="AY95" s="8"/>
      <c r="AZ95" s="37"/>
      <c r="BA95" s="38"/>
      <c r="BB95" s="8"/>
      <c r="BC95" s="37"/>
      <c r="BD95" s="38"/>
      <c r="BE95" s="8"/>
      <c r="BF95" s="37"/>
      <c r="BG95" s="38"/>
      <c r="BH95" s="8"/>
      <c r="BI95" s="37"/>
      <c r="BJ95" s="38"/>
      <c r="BK95" s="8"/>
      <c r="BL95" s="37"/>
      <c r="BM95" s="38"/>
      <c r="BN95" s="8"/>
      <c r="BO95" s="37"/>
      <c r="BP95" s="38"/>
      <c r="BQ95" s="8"/>
      <c r="BR95" s="37"/>
      <c r="BS95" s="38"/>
      <c r="BT95" s="8"/>
      <c r="BU95" s="37"/>
      <c r="BV95" s="38"/>
      <c r="BW95" s="8"/>
      <c r="BX95" s="37"/>
      <c r="BY95" s="38"/>
      <c r="BZ95" s="8"/>
      <c r="CA95" s="37"/>
      <c r="CB95" s="38"/>
      <c r="CC95" s="8"/>
      <c r="CD95" s="37"/>
      <c r="CE95" s="38"/>
      <c r="CF95" s="8"/>
      <c r="CG95" s="37"/>
      <c r="CH95" s="38"/>
      <c r="CI95" s="8"/>
      <c r="CJ95" s="37"/>
      <c r="CK95" s="38"/>
      <c r="CL95" s="8"/>
      <c r="CM95" s="37"/>
      <c r="CN95" s="38"/>
      <c r="CO95" s="8"/>
      <c r="CP95" s="37"/>
      <c r="CQ95" s="38"/>
      <c r="CR95" s="8"/>
      <c r="CS95" s="37"/>
      <c r="CT95" s="38"/>
      <c r="CU95" s="8"/>
      <c r="CV95" s="37"/>
      <c r="CW95" s="38"/>
      <c r="CX95" s="8"/>
      <c r="CY95" s="37"/>
      <c r="CZ95" s="38"/>
      <c r="DA95" s="8"/>
      <c r="DB95" s="37"/>
      <c r="DC95" s="38"/>
      <c r="DD95" s="8"/>
      <c r="DE95" s="37"/>
      <c r="DF95" s="38"/>
      <c r="DG95" s="8"/>
      <c r="DH95" s="37"/>
      <c r="DI95" s="38"/>
      <c r="DJ95" s="8"/>
      <c r="DK95" s="37"/>
      <c r="DL95" s="38"/>
      <c r="DM95" s="8"/>
      <c r="DN95" s="37"/>
      <c r="DO95" s="38"/>
      <c r="DP95" s="8"/>
      <c r="DQ95" s="37"/>
      <c r="DR95" s="38"/>
      <c r="DS95" s="8"/>
      <c r="DT95" s="37"/>
      <c r="DU95" s="38"/>
      <c r="DV95" s="8"/>
      <c r="DW95" s="37"/>
      <c r="DX95" s="38"/>
      <c r="DY95" s="8"/>
      <c r="DZ95" s="37"/>
      <c r="EA95" s="38"/>
      <c r="EB95" s="8"/>
      <c r="EC95" s="37"/>
      <c r="ED95" s="38"/>
      <c r="EE95" s="8"/>
      <c r="EF95" s="37"/>
      <c r="EG95" s="38"/>
      <c r="EH95" s="8"/>
      <c r="EI95" s="37"/>
      <c r="EJ95" s="38"/>
      <c r="EK95" s="8"/>
      <c r="EL95" s="37"/>
      <c r="EM95" s="38"/>
      <c r="EN95" s="8"/>
      <c r="EO95" s="37"/>
      <c r="EP95" s="38"/>
      <c r="EQ95" s="8"/>
      <c r="ER95" s="37"/>
      <c r="ES95" s="38"/>
      <c r="ET95" s="8"/>
      <c r="EU95" s="37"/>
      <c r="EV95" s="38"/>
      <c r="EW95" s="8"/>
      <c r="EX95" s="37"/>
      <c r="EY95" s="38"/>
      <c r="EZ95" s="8"/>
      <c r="FA95" s="37"/>
      <c r="FB95" s="38"/>
      <c r="FC95" s="8"/>
      <c r="FD95" s="37"/>
      <c r="FE95" s="38"/>
      <c r="FF95" s="8"/>
      <c r="FG95" s="37"/>
      <c r="FH95" s="38"/>
      <c r="FI95" s="8"/>
      <c r="FJ95" s="37"/>
      <c r="FK95" s="38"/>
      <c r="FL95" s="8"/>
      <c r="FM95" s="37"/>
      <c r="FN95" s="38"/>
      <c r="FO95" s="8"/>
      <c r="FP95" s="37"/>
      <c r="FQ95" s="38"/>
      <c r="FR95" s="8"/>
      <c r="FS95" s="37"/>
      <c r="FT95" s="38"/>
    </row>
    <row r="96" spans="1:176" ht="13.5" customHeight="1">
      <c r="A96" s="32"/>
      <c r="C96" s="8"/>
      <c r="D96" s="37"/>
      <c r="E96" s="6"/>
      <c r="F96" s="8"/>
      <c r="G96" s="37"/>
      <c r="H96" s="38"/>
      <c r="I96" s="37"/>
      <c r="J96" s="37"/>
      <c r="K96" s="6"/>
      <c r="L96" s="8"/>
      <c r="M96" s="37"/>
      <c r="N96" s="38"/>
      <c r="O96" s="8"/>
      <c r="P96" s="37"/>
      <c r="Q96" s="38"/>
      <c r="R96" s="8"/>
      <c r="S96" s="37"/>
      <c r="T96" s="38"/>
      <c r="U96" s="8"/>
      <c r="V96" s="37"/>
      <c r="W96" s="38"/>
      <c r="X96" s="8"/>
      <c r="Y96" s="37"/>
      <c r="Z96" s="38"/>
      <c r="AA96" s="8"/>
      <c r="AB96" s="37"/>
      <c r="AC96" s="38"/>
      <c r="AD96" s="8"/>
      <c r="AE96" s="37"/>
      <c r="AF96" s="38"/>
      <c r="AG96" s="8"/>
      <c r="AH96" s="37"/>
      <c r="AI96" s="38"/>
      <c r="AJ96" s="8"/>
      <c r="AK96" s="37"/>
      <c r="AL96" s="38"/>
      <c r="AM96" s="8"/>
      <c r="AN96" s="37"/>
      <c r="AO96" s="38"/>
      <c r="AP96" s="8"/>
      <c r="AQ96" s="37"/>
      <c r="AR96" s="38"/>
      <c r="AS96" s="8"/>
      <c r="AT96" s="37"/>
      <c r="AU96" s="38"/>
      <c r="AV96" s="8"/>
      <c r="AW96" s="37"/>
      <c r="AX96" s="38"/>
      <c r="AY96" s="8"/>
      <c r="AZ96" s="37"/>
      <c r="BA96" s="38"/>
      <c r="BB96" s="8"/>
      <c r="BC96" s="37"/>
      <c r="BD96" s="38"/>
      <c r="BE96" s="8"/>
      <c r="BF96" s="37"/>
      <c r="BG96" s="38"/>
      <c r="BH96" s="8"/>
      <c r="BI96" s="37"/>
      <c r="BJ96" s="38"/>
      <c r="BK96" s="8"/>
      <c r="BL96" s="37"/>
      <c r="BM96" s="38"/>
      <c r="BN96" s="8"/>
      <c r="BO96" s="37"/>
      <c r="BP96" s="38"/>
      <c r="BQ96" s="8"/>
      <c r="BR96" s="37"/>
      <c r="BS96" s="38"/>
      <c r="BT96" s="8"/>
      <c r="BU96" s="37"/>
      <c r="BV96" s="38"/>
      <c r="BW96" s="8"/>
      <c r="BX96" s="37"/>
      <c r="BY96" s="38"/>
      <c r="BZ96" s="8"/>
      <c r="CA96" s="37"/>
      <c r="CB96" s="38"/>
      <c r="CC96" s="8"/>
      <c r="CD96" s="37"/>
      <c r="CE96" s="38"/>
      <c r="CF96" s="8"/>
      <c r="CG96" s="37"/>
      <c r="CH96" s="38"/>
      <c r="CI96" s="8"/>
      <c r="CJ96" s="37"/>
      <c r="CK96" s="38"/>
      <c r="CL96" s="8"/>
      <c r="CM96" s="37"/>
      <c r="CN96" s="38"/>
      <c r="CO96" s="8"/>
      <c r="CP96" s="37"/>
      <c r="CQ96" s="38"/>
      <c r="CR96" s="8"/>
      <c r="CS96" s="37"/>
      <c r="CT96" s="38"/>
      <c r="CU96" s="8"/>
      <c r="CV96" s="37"/>
      <c r="CW96" s="38"/>
      <c r="CX96" s="8"/>
      <c r="CY96" s="37"/>
      <c r="CZ96" s="38"/>
      <c r="DA96" s="8"/>
      <c r="DB96" s="37"/>
      <c r="DC96" s="38"/>
      <c r="DD96" s="8"/>
      <c r="DE96" s="37"/>
      <c r="DF96" s="38"/>
      <c r="DG96" s="8"/>
      <c r="DH96" s="37"/>
      <c r="DI96" s="38"/>
      <c r="DJ96" s="8"/>
      <c r="DK96" s="37"/>
      <c r="DL96" s="38"/>
      <c r="DM96" s="8"/>
      <c r="DN96" s="37"/>
      <c r="DO96" s="38"/>
      <c r="DP96" s="8"/>
      <c r="DQ96" s="37"/>
      <c r="DR96" s="38"/>
      <c r="DS96" s="8"/>
      <c r="DT96" s="37"/>
      <c r="DU96" s="38"/>
      <c r="DV96" s="8"/>
      <c r="DW96" s="37"/>
      <c r="DX96" s="38"/>
      <c r="DY96" s="8"/>
      <c r="DZ96" s="37"/>
      <c r="EA96" s="38"/>
      <c r="EB96" s="8"/>
      <c r="EC96" s="37"/>
      <c r="ED96" s="38"/>
      <c r="EE96" s="8"/>
      <c r="EF96" s="37"/>
      <c r="EG96" s="38"/>
      <c r="EH96" s="8"/>
      <c r="EI96" s="37"/>
      <c r="EJ96" s="38"/>
      <c r="EK96" s="8"/>
      <c r="EL96" s="37"/>
      <c r="EM96" s="38"/>
      <c r="EN96" s="8"/>
      <c r="EO96" s="37"/>
      <c r="EP96" s="38"/>
      <c r="EQ96" s="8"/>
      <c r="ER96" s="37"/>
      <c r="ES96" s="38"/>
      <c r="ET96" s="8"/>
      <c r="EU96" s="37"/>
      <c r="EV96" s="38"/>
      <c r="EW96" s="8"/>
      <c r="EX96" s="37"/>
      <c r="EY96" s="38"/>
      <c r="EZ96" s="8"/>
      <c r="FA96" s="37"/>
      <c r="FB96" s="38"/>
      <c r="FC96" s="8"/>
      <c r="FD96" s="37"/>
      <c r="FE96" s="38"/>
      <c r="FF96" s="8"/>
      <c r="FG96" s="37"/>
      <c r="FH96" s="38"/>
      <c r="FI96" s="8"/>
      <c r="FJ96" s="37"/>
      <c r="FK96" s="38"/>
      <c r="FL96" s="8"/>
      <c r="FM96" s="37"/>
      <c r="FN96" s="38"/>
      <c r="FO96" s="8"/>
      <c r="FP96" s="37"/>
      <c r="FQ96" s="38"/>
      <c r="FR96" s="8"/>
      <c r="FS96" s="37"/>
      <c r="FT96" s="38"/>
    </row>
    <row r="97" spans="1:176" ht="13.5" customHeight="1">
      <c r="A97" s="32"/>
      <c r="C97" s="8"/>
      <c r="D97" s="37"/>
      <c r="E97" s="6"/>
      <c r="F97" s="8"/>
      <c r="G97" s="37"/>
      <c r="H97" s="38"/>
      <c r="I97" s="37"/>
      <c r="J97" s="37"/>
      <c r="K97" s="6"/>
      <c r="L97" s="8"/>
      <c r="M97" s="37"/>
      <c r="N97" s="38"/>
      <c r="O97" s="8"/>
      <c r="P97" s="37"/>
      <c r="Q97" s="38"/>
      <c r="R97" s="8"/>
      <c r="S97" s="37"/>
      <c r="T97" s="38"/>
      <c r="U97" s="8"/>
      <c r="V97" s="37"/>
      <c r="W97" s="38"/>
      <c r="X97" s="8"/>
      <c r="Y97" s="37"/>
      <c r="Z97" s="38"/>
      <c r="AA97" s="8"/>
      <c r="AB97" s="37"/>
      <c r="AC97" s="38"/>
      <c r="AD97" s="8"/>
      <c r="AE97" s="37"/>
      <c r="AF97" s="38"/>
      <c r="AG97" s="8"/>
      <c r="AH97" s="37"/>
      <c r="AI97" s="38"/>
      <c r="AJ97" s="8"/>
      <c r="AK97" s="37"/>
      <c r="AL97" s="38"/>
      <c r="AM97" s="8"/>
      <c r="AN97" s="37"/>
      <c r="AO97" s="38"/>
      <c r="AP97" s="8"/>
      <c r="AQ97" s="37"/>
      <c r="AR97" s="38"/>
      <c r="AS97" s="8"/>
      <c r="AT97" s="37"/>
      <c r="AU97" s="38"/>
      <c r="AV97" s="8"/>
      <c r="AW97" s="37"/>
      <c r="AX97" s="38"/>
      <c r="AY97" s="8"/>
      <c r="AZ97" s="37"/>
      <c r="BA97" s="38"/>
      <c r="BB97" s="8"/>
      <c r="BC97" s="37"/>
      <c r="BD97" s="38"/>
      <c r="BE97" s="8"/>
      <c r="BF97" s="37"/>
      <c r="BG97" s="38"/>
      <c r="BH97" s="8"/>
      <c r="BI97" s="37"/>
      <c r="BJ97" s="38"/>
      <c r="BK97" s="8"/>
      <c r="BL97" s="37"/>
      <c r="BM97" s="38"/>
      <c r="BN97" s="8"/>
      <c r="BO97" s="37"/>
      <c r="BP97" s="38"/>
      <c r="BQ97" s="8"/>
      <c r="BR97" s="37"/>
      <c r="BS97" s="38"/>
      <c r="BT97" s="8"/>
      <c r="BU97" s="37"/>
      <c r="BV97" s="38"/>
      <c r="BW97" s="8"/>
      <c r="BX97" s="37"/>
      <c r="BY97" s="38"/>
      <c r="BZ97" s="8"/>
      <c r="CA97" s="37"/>
      <c r="CB97" s="38"/>
      <c r="CC97" s="8"/>
      <c r="CD97" s="37"/>
      <c r="CE97" s="38"/>
      <c r="CF97" s="8"/>
      <c r="CG97" s="37"/>
      <c r="CH97" s="38"/>
      <c r="CI97" s="8"/>
      <c r="CJ97" s="37"/>
      <c r="CK97" s="38"/>
      <c r="CL97" s="8"/>
      <c r="CM97" s="37"/>
      <c r="CN97" s="38"/>
      <c r="CO97" s="8"/>
      <c r="CP97" s="37"/>
      <c r="CQ97" s="38"/>
      <c r="CR97" s="8"/>
      <c r="CS97" s="37"/>
      <c r="CT97" s="38"/>
      <c r="CU97" s="8"/>
      <c r="CV97" s="37"/>
      <c r="CW97" s="38"/>
      <c r="CX97" s="8"/>
      <c r="CY97" s="37"/>
      <c r="CZ97" s="38"/>
      <c r="DA97" s="8"/>
      <c r="DB97" s="37"/>
      <c r="DC97" s="38"/>
      <c r="DD97" s="8"/>
      <c r="DE97" s="37"/>
      <c r="DF97" s="38"/>
      <c r="DG97" s="8"/>
      <c r="DH97" s="37"/>
      <c r="DI97" s="38"/>
      <c r="DJ97" s="8"/>
      <c r="DK97" s="37"/>
      <c r="DL97" s="38"/>
      <c r="DM97" s="8"/>
      <c r="DN97" s="37"/>
      <c r="DO97" s="38"/>
      <c r="DP97" s="8"/>
      <c r="DQ97" s="37"/>
      <c r="DR97" s="38"/>
      <c r="DS97" s="8"/>
      <c r="DT97" s="37"/>
      <c r="DU97" s="38"/>
      <c r="DV97" s="8"/>
      <c r="DW97" s="37"/>
      <c r="DX97" s="38"/>
      <c r="DY97" s="8"/>
      <c r="DZ97" s="37"/>
      <c r="EA97" s="38"/>
      <c r="EB97" s="8"/>
      <c r="EC97" s="37"/>
      <c r="ED97" s="38"/>
      <c r="EE97" s="8"/>
      <c r="EF97" s="37"/>
      <c r="EG97" s="38"/>
      <c r="EH97" s="8"/>
      <c r="EI97" s="37"/>
      <c r="EJ97" s="38"/>
      <c r="EK97" s="8"/>
      <c r="EL97" s="37"/>
      <c r="EM97" s="38"/>
      <c r="EN97" s="8"/>
      <c r="EO97" s="37"/>
      <c r="EP97" s="38"/>
      <c r="EQ97" s="8"/>
      <c r="ER97" s="37"/>
      <c r="ES97" s="38"/>
      <c r="ET97" s="8"/>
      <c r="EU97" s="37"/>
      <c r="EV97" s="38"/>
      <c r="EW97" s="8"/>
      <c r="EX97" s="37"/>
      <c r="EY97" s="38"/>
      <c r="EZ97" s="8"/>
      <c r="FA97" s="37"/>
      <c r="FB97" s="38"/>
      <c r="FC97" s="8"/>
      <c r="FD97" s="37"/>
      <c r="FE97" s="38"/>
      <c r="FF97" s="8"/>
      <c r="FG97" s="37"/>
      <c r="FH97" s="38"/>
      <c r="FI97" s="8"/>
      <c r="FJ97" s="37"/>
      <c r="FK97" s="38"/>
      <c r="FL97" s="8"/>
      <c r="FM97" s="37"/>
      <c r="FN97" s="38"/>
      <c r="FO97" s="8"/>
      <c r="FP97" s="37"/>
      <c r="FQ97" s="38"/>
      <c r="FR97" s="8"/>
      <c r="FS97" s="37"/>
      <c r="FT97" s="38"/>
    </row>
    <row r="98" spans="1:176" ht="13.5" customHeight="1">
      <c r="A98" s="32"/>
      <c r="C98" s="8"/>
      <c r="D98" s="37"/>
      <c r="E98" s="6"/>
      <c r="F98" s="8"/>
      <c r="G98" s="37"/>
      <c r="H98" s="38"/>
      <c r="I98" s="37"/>
      <c r="J98" s="37"/>
      <c r="K98" s="6"/>
      <c r="L98" s="8"/>
      <c r="M98" s="37"/>
      <c r="N98" s="38"/>
      <c r="O98" s="8"/>
      <c r="P98" s="37"/>
      <c r="Q98" s="38"/>
      <c r="R98" s="8"/>
      <c r="S98" s="37"/>
      <c r="T98" s="38"/>
      <c r="U98" s="8"/>
      <c r="V98" s="37"/>
      <c r="W98" s="38"/>
      <c r="X98" s="8"/>
      <c r="Y98" s="37"/>
      <c r="Z98" s="38"/>
      <c r="AA98" s="8"/>
      <c r="AB98" s="37"/>
      <c r="AC98" s="38"/>
      <c r="AD98" s="8"/>
      <c r="AE98" s="37"/>
      <c r="AF98" s="38"/>
      <c r="AG98" s="8"/>
      <c r="AH98" s="37"/>
      <c r="AI98" s="38"/>
      <c r="AJ98" s="8"/>
      <c r="AK98" s="37"/>
      <c r="AL98" s="38"/>
      <c r="AM98" s="8"/>
      <c r="AN98" s="37"/>
      <c r="AO98" s="38"/>
      <c r="AP98" s="8"/>
      <c r="AQ98" s="37"/>
      <c r="AR98" s="38"/>
      <c r="AS98" s="8"/>
      <c r="AT98" s="37"/>
      <c r="AU98" s="38"/>
      <c r="AV98" s="8"/>
      <c r="AW98" s="37"/>
      <c r="AX98" s="38"/>
      <c r="AY98" s="8"/>
      <c r="AZ98" s="37"/>
      <c r="BA98" s="38"/>
      <c r="BB98" s="8"/>
      <c r="BC98" s="37"/>
      <c r="BD98" s="38"/>
      <c r="BE98" s="8"/>
      <c r="BF98" s="37"/>
      <c r="BG98" s="38"/>
      <c r="BH98" s="8"/>
      <c r="BI98" s="37"/>
      <c r="BJ98" s="38"/>
      <c r="BK98" s="8"/>
      <c r="BL98" s="37"/>
      <c r="BM98" s="38"/>
      <c r="BN98" s="8"/>
      <c r="BO98" s="37"/>
      <c r="BP98" s="38"/>
      <c r="BQ98" s="8"/>
      <c r="BR98" s="37"/>
      <c r="BS98" s="38"/>
      <c r="BT98" s="8"/>
      <c r="BU98" s="37"/>
      <c r="BV98" s="38"/>
      <c r="BW98" s="8"/>
      <c r="BX98" s="37"/>
      <c r="BY98" s="38"/>
      <c r="BZ98" s="8"/>
      <c r="CA98" s="37"/>
      <c r="CB98" s="38"/>
      <c r="CC98" s="8"/>
      <c r="CD98" s="37"/>
      <c r="CE98" s="38"/>
      <c r="CF98" s="8"/>
      <c r="CG98" s="37"/>
      <c r="CH98" s="38"/>
      <c r="CI98" s="8"/>
      <c r="CJ98" s="37"/>
      <c r="CK98" s="38"/>
      <c r="CL98" s="8"/>
      <c r="CM98" s="37"/>
      <c r="CN98" s="38"/>
      <c r="CO98" s="8"/>
      <c r="CP98" s="37"/>
      <c r="CQ98" s="38"/>
      <c r="CR98" s="8"/>
      <c r="CS98" s="37"/>
      <c r="CT98" s="38"/>
      <c r="CU98" s="8"/>
      <c r="CV98" s="37"/>
      <c r="CW98" s="38"/>
      <c r="CX98" s="8"/>
      <c r="CY98" s="37"/>
      <c r="CZ98" s="38"/>
      <c r="DA98" s="8"/>
      <c r="DB98" s="37"/>
      <c r="DC98" s="38"/>
      <c r="DD98" s="8"/>
      <c r="DE98" s="37"/>
      <c r="DF98" s="38"/>
      <c r="DG98" s="8"/>
      <c r="DH98" s="37"/>
      <c r="DI98" s="38"/>
      <c r="DJ98" s="8"/>
      <c r="DK98" s="37"/>
      <c r="DL98" s="38"/>
      <c r="DM98" s="8"/>
      <c r="DN98" s="37"/>
      <c r="DO98" s="38"/>
      <c r="DP98" s="8"/>
      <c r="DQ98" s="37"/>
      <c r="DR98" s="38"/>
      <c r="DS98" s="8"/>
      <c r="DT98" s="37"/>
      <c r="DU98" s="38"/>
      <c r="DV98" s="8"/>
      <c r="DW98" s="37"/>
      <c r="DX98" s="38"/>
      <c r="DY98" s="8"/>
      <c r="DZ98" s="37"/>
      <c r="EA98" s="38"/>
      <c r="EB98" s="8"/>
      <c r="EC98" s="37"/>
      <c r="ED98" s="38"/>
      <c r="EE98" s="8"/>
      <c r="EF98" s="37"/>
      <c r="EG98" s="38"/>
      <c r="EH98" s="8"/>
      <c r="EI98" s="37"/>
      <c r="EJ98" s="38"/>
      <c r="EK98" s="8"/>
      <c r="EL98" s="37"/>
      <c r="EM98" s="38"/>
      <c r="EN98" s="8"/>
      <c r="EO98" s="37"/>
      <c r="EP98" s="38"/>
      <c r="EQ98" s="8"/>
      <c r="ER98" s="37"/>
      <c r="ES98" s="38"/>
      <c r="ET98" s="8"/>
      <c r="EU98" s="37"/>
      <c r="EV98" s="38"/>
      <c r="EW98" s="8"/>
      <c r="EX98" s="37"/>
      <c r="EY98" s="38"/>
      <c r="EZ98" s="8"/>
      <c r="FA98" s="37"/>
      <c r="FB98" s="38"/>
      <c r="FC98" s="8"/>
      <c r="FD98" s="37"/>
      <c r="FE98" s="38"/>
      <c r="FF98" s="8"/>
      <c r="FG98" s="37"/>
      <c r="FH98" s="38"/>
      <c r="FI98" s="8"/>
      <c r="FJ98" s="37"/>
      <c r="FK98" s="38"/>
      <c r="FL98" s="8"/>
      <c r="FM98" s="37"/>
      <c r="FN98" s="38"/>
      <c r="FO98" s="8"/>
      <c r="FP98" s="37"/>
      <c r="FQ98" s="38"/>
      <c r="FR98" s="8"/>
      <c r="FS98" s="37"/>
      <c r="FT98" s="38"/>
    </row>
  </sheetData>
  <customSheetViews>
    <customSheetView guid="{58E98FBC-18A6-4DF7-8BE5-466B393E75B5}">
      <pane xSplit="2" ySplit="10" topLeftCell="C11" activePane="bottomRight" state="frozen"/>
      <selection pane="bottomRight" activeCell="F16" sqref="F15:F20"/>
      <pageMargins left="0.75" right="0.75" top="1" bottom="1" header="0.5" footer="0.5"/>
      <pageSetup orientation="portrait" horizontalDpi="4294967292" verticalDpi="4294967292"/>
      <headerFooter alignWithMargins="0"/>
    </customSheetView>
  </customSheetViews>
  <phoneticPr fontId="0" type="noConversion"/>
  <dataValidations count="1">
    <dataValidation type="list" allowBlank="1" showInputMessage="1" showErrorMessage="1" sqref="A13:A96">
      <formula1>$A$1:$A$97</formula1>
    </dataValidation>
  </dataValidations>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DCDCDC"/>
  </sheetPr>
  <dimension ref="A1:JB206"/>
  <sheetViews>
    <sheetView zoomScaleNormal="100" workbookViewId="0">
      <pane xSplit="2" ySplit="10" topLeftCell="ID11" activePane="bottomRight" state="frozen"/>
      <selection activeCell="C1" sqref="C1:XFD8"/>
      <selection pane="topRight" activeCell="C1" sqref="C1:XFD8"/>
      <selection pane="bottomLeft" activeCell="C1" sqref="C1:XFD8"/>
      <selection pane="bottomRight" sqref="A1:XFD1048576"/>
    </sheetView>
  </sheetViews>
  <sheetFormatPr defaultColWidth="5.6640625" defaultRowHeight="13.5" customHeight="1"/>
  <cols>
    <col min="1" max="1" width="11.44140625" style="273" customWidth="1"/>
    <col min="2" max="2" width="22.77734375" style="273" customWidth="1"/>
    <col min="3" max="3" width="11.44140625" style="273" customWidth="1"/>
    <col min="4" max="4" width="5.6640625" style="273"/>
    <col min="5" max="5" width="11.44140625" style="273" customWidth="1"/>
    <col min="6" max="6" width="6" style="273" bestFit="1" customWidth="1"/>
    <col min="7" max="10" width="5.6640625" style="273"/>
    <col min="11" max="11" width="11.44140625" style="273" customWidth="1"/>
    <col min="12" max="16" width="5.6640625" style="273"/>
    <col min="17" max="17" width="11.44140625" style="273" customWidth="1"/>
    <col min="18" max="22" width="5.6640625" style="273"/>
    <col min="23" max="23" width="11.44140625" style="273" customWidth="1"/>
    <col min="24" max="24" width="5.6640625" style="273"/>
    <col min="25" max="25" width="11.44140625" style="273" customWidth="1"/>
    <col min="26" max="28" width="5.6640625" style="273"/>
    <col min="29" max="29" width="6.77734375" style="273" bestFit="1" customWidth="1"/>
    <col min="30" max="30" width="5.6640625" style="273"/>
    <col min="31" max="31" width="11.44140625" style="273" customWidth="1"/>
    <col min="32" max="36" width="5.6640625" style="273"/>
    <col min="37" max="37" width="11.44140625" style="273" customWidth="1"/>
    <col min="38" max="42" width="5.6640625" style="273"/>
    <col min="43" max="43" width="11.44140625" style="273" customWidth="1"/>
    <col min="44" max="44" width="5.6640625" style="273"/>
    <col min="45" max="45" width="11.44140625" style="273" customWidth="1"/>
    <col min="46" max="46" width="6.21875" style="273" bestFit="1" customWidth="1"/>
    <col min="47" max="48" width="5.6640625" style="273"/>
    <col min="49" max="49" width="6" style="273" bestFit="1" customWidth="1"/>
    <col min="50" max="50" width="5.6640625" style="273"/>
    <col min="51" max="51" width="11.44140625" style="273" customWidth="1"/>
    <col min="52" max="56" width="5.6640625" style="273"/>
    <col min="57" max="57" width="11.44140625" style="273" customWidth="1"/>
    <col min="58" max="62" width="5.6640625" style="273"/>
    <col min="63" max="63" width="11.44140625" style="273" customWidth="1"/>
    <col min="64" max="64" width="5.6640625" style="273"/>
    <col min="65" max="65" width="11.44140625" style="273" customWidth="1"/>
    <col min="66" max="66" width="7.21875" style="273" bestFit="1" customWidth="1"/>
    <col min="67" max="70" width="5.6640625" style="273"/>
    <col min="71" max="71" width="11.44140625" style="273" customWidth="1"/>
    <col min="72" max="76" width="5.6640625" style="273"/>
    <col min="77" max="77" width="11.44140625" style="273" customWidth="1"/>
    <col min="78" max="82" width="5.6640625" style="273"/>
    <col min="83" max="83" width="11.44140625" style="273" customWidth="1"/>
    <col min="84" max="84" width="5.6640625" style="273"/>
    <col min="85" max="85" width="11.44140625" style="273" customWidth="1"/>
    <col min="86" max="90" width="5.6640625" style="273"/>
    <col min="91" max="91" width="11.44140625" style="273" customWidth="1"/>
    <col min="92" max="96" width="5.6640625" style="273"/>
    <col min="97" max="97" width="11.44140625" style="273" customWidth="1"/>
    <col min="98" max="102" width="5.6640625" style="273"/>
    <col min="103" max="103" width="11.44140625" style="273" customWidth="1"/>
    <col min="104" max="104" width="5.6640625" style="273"/>
    <col min="105" max="105" width="11.44140625" style="273" customWidth="1"/>
    <col min="106" max="110" width="5.6640625" style="273"/>
    <col min="111" max="111" width="11.44140625" style="273" customWidth="1"/>
    <col min="112" max="116" width="5.6640625" style="273"/>
    <col min="117" max="117" width="11.44140625" style="273" customWidth="1"/>
    <col min="118" max="122" width="5.6640625" style="273"/>
    <col min="123" max="123" width="11.44140625" style="273" customWidth="1"/>
    <col min="124" max="124" width="5.6640625" style="273"/>
    <col min="125" max="125" width="11.44140625" style="273" customWidth="1"/>
    <col min="126" max="130" width="5.6640625" style="273"/>
    <col min="131" max="131" width="11.44140625" style="273" customWidth="1"/>
    <col min="132" max="136" width="5.6640625" style="273"/>
    <col min="137" max="137" width="11.44140625" style="273" customWidth="1"/>
    <col min="138" max="142" width="5.6640625" style="273"/>
    <col min="143" max="143" width="11.44140625" style="273" customWidth="1"/>
    <col min="144" max="144" width="5.6640625" style="273"/>
    <col min="145" max="145" width="11.44140625" style="273" customWidth="1"/>
    <col min="146" max="150" width="5.6640625" style="273"/>
    <col min="151" max="151" width="11.44140625" style="273" customWidth="1"/>
    <col min="152" max="156" width="5.6640625" style="273"/>
    <col min="157" max="157" width="11.44140625" style="273" customWidth="1"/>
    <col min="158" max="162" width="5.6640625" style="273"/>
    <col min="163" max="163" width="11.44140625" style="273" customWidth="1"/>
    <col min="164" max="182" width="5.6640625" style="273"/>
    <col min="183" max="183" width="11.44140625" style="273" customWidth="1"/>
    <col min="184" max="190" width="5.6640625" style="273"/>
    <col min="191" max="191" width="11.44140625" style="273" customWidth="1"/>
    <col min="192" max="196" width="5.6640625" style="273"/>
    <col min="197" max="197" width="11.44140625" style="273" customWidth="1"/>
    <col min="198" max="202" width="5.6640625" style="273"/>
    <col min="203" max="203" width="11.44140625" style="273" customWidth="1"/>
    <col min="204" max="204" width="5.6640625" style="273"/>
    <col min="205" max="205" width="11.44140625" style="273" customWidth="1"/>
    <col min="206" max="210" width="5.6640625" style="273"/>
    <col min="211" max="211" width="11.44140625" style="273" customWidth="1"/>
    <col min="212" max="216" width="5.6640625" style="273"/>
    <col min="217" max="217" width="11.44140625" style="273" customWidth="1"/>
    <col min="218" max="222" width="5.6640625" style="273"/>
    <col min="223" max="223" width="11.44140625" style="273" customWidth="1"/>
    <col min="224" max="224" width="5.6640625" style="273"/>
    <col min="225" max="226" width="11.44140625" style="273" customWidth="1"/>
    <col min="227" max="230" width="5.6640625" style="273"/>
    <col min="231" max="231" width="11.44140625" style="273" customWidth="1"/>
    <col min="232" max="236" width="5.6640625" style="273"/>
    <col min="237" max="237" width="11.44140625" style="273" customWidth="1"/>
    <col min="238" max="242" width="5.6640625" style="273"/>
    <col min="243" max="243" width="11.44140625" style="273" customWidth="1"/>
    <col min="244" max="244" width="5.6640625" style="273"/>
    <col min="245" max="245" width="11.44140625" style="273" customWidth="1"/>
    <col min="246" max="250" width="5.6640625" style="273"/>
    <col min="251" max="251" width="11.44140625" style="273" customWidth="1"/>
    <col min="252" max="256" width="5.6640625" style="273"/>
    <col min="257" max="257" width="11.44140625" style="273" customWidth="1"/>
    <col min="258" max="16384" width="5.6640625" style="273"/>
  </cols>
  <sheetData>
    <row r="1" spans="1:262" s="333" customFormat="1" ht="13.5" customHeight="1">
      <c r="A1" s="315" t="s">
        <v>19</v>
      </c>
      <c r="B1" s="315"/>
      <c r="C1" s="316"/>
      <c r="D1" s="315"/>
      <c r="E1" s="315"/>
      <c r="F1" s="315"/>
      <c r="G1" s="315"/>
      <c r="H1" s="315"/>
      <c r="I1" s="315"/>
      <c r="J1" s="315"/>
      <c r="K1" s="317"/>
      <c r="L1" s="315"/>
      <c r="M1" s="315"/>
      <c r="N1" s="315"/>
      <c r="O1" s="315"/>
      <c r="P1" s="318"/>
      <c r="Q1" s="315"/>
      <c r="R1" s="315"/>
      <c r="S1" s="315"/>
      <c r="T1" s="315"/>
      <c r="U1" s="315"/>
      <c r="V1" s="315"/>
      <c r="W1" s="316"/>
      <c r="X1" s="315"/>
      <c r="Y1" s="315"/>
      <c r="Z1" s="315"/>
      <c r="AA1" s="315"/>
      <c r="AB1" s="315"/>
      <c r="AC1" s="315"/>
      <c r="AD1" s="315"/>
      <c r="AE1" s="317"/>
      <c r="AF1" s="315"/>
      <c r="AG1" s="315"/>
      <c r="AH1" s="315"/>
      <c r="AI1" s="315"/>
      <c r="AJ1" s="318"/>
      <c r="AK1" s="315"/>
      <c r="AL1" s="315"/>
      <c r="AM1" s="315"/>
      <c r="AN1" s="315"/>
      <c r="AO1" s="315"/>
      <c r="AP1" s="315"/>
      <c r="AQ1" s="316"/>
      <c r="AR1" s="315"/>
      <c r="AS1" s="315"/>
      <c r="AT1" s="315"/>
      <c r="AU1" s="315"/>
      <c r="AV1" s="315"/>
      <c r="AW1" s="315"/>
      <c r="AX1" s="315"/>
      <c r="AY1" s="317"/>
      <c r="AZ1" s="315"/>
      <c r="BA1" s="315"/>
      <c r="BB1" s="315"/>
      <c r="BC1" s="315"/>
      <c r="BD1" s="318"/>
      <c r="BE1" s="315"/>
      <c r="BF1" s="315"/>
      <c r="BG1" s="315"/>
      <c r="BH1" s="315"/>
      <c r="BI1" s="315"/>
      <c r="BJ1" s="315"/>
      <c r="BK1" s="316"/>
      <c r="BL1" s="315"/>
      <c r="BM1" s="315"/>
      <c r="BN1" s="315"/>
      <c r="BO1" s="315"/>
      <c r="BP1" s="315"/>
      <c r="BQ1" s="315"/>
      <c r="BR1" s="315"/>
      <c r="BS1" s="317"/>
      <c r="BT1" s="315"/>
      <c r="BU1" s="315"/>
      <c r="BV1" s="315"/>
      <c r="BW1" s="315"/>
      <c r="BX1" s="318"/>
      <c r="BY1" s="315"/>
      <c r="BZ1" s="315"/>
      <c r="CA1" s="315"/>
      <c r="CB1" s="315"/>
      <c r="CC1" s="315"/>
      <c r="CD1" s="315"/>
      <c r="CE1" s="316"/>
      <c r="CF1" s="315"/>
      <c r="CG1" s="315"/>
      <c r="CH1" s="315"/>
      <c r="CI1" s="315"/>
      <c r="CJ1" s="315"/>
      <c r="CK1" s="315"/>
      <c r="CL1" s="315"/>
      <c r="CM1" s="317"/>
      <c r="CN1" s="315"/>
      <c r="CO1" s="315"/>
      <c r="CP1" s="315"/>
      <c r="CQ1" s="315"/>
      <c r="CR1" s="318"/>
      <c r="CS1" s="315"/>
      <c r="CT1" s="315"/>
      <c r="CU1" s="315"/>
      <c r="CV1" s="315"/>
      <c r="CW1" s="315"/>
      <c r="CX1" s="315"/>
      <c r="CY1" s="316"/>
      <c r="CZ1" s="315"/>
      <c r="DA1" s="315"/>
      <c r="DB1" s="315"/>
      <c r="DC1" s="315"/>
      <c r="DD1" s="315"/>
      <c r="DE1" s="315"/>
      <c r="DF1" s="315"/>
      <c r="DG1" s="317"/>
      <c r="DH1" s="315"/>
      <c r="DI1" s="315"/>
      <c r="DJ1" s="315"/>
      <c r="DK1" s="315"/>
      <c r="DL1" s="318"/>
      <c r="DM1" s="315"/>
      <c r="DN1" s="315"/>
      <c r="DO1" s="315"/>
      <c r="DP1" s="315"/>
      <c r="DQ1" s="315"/>
      <c r="DR1" s="315"/>
      <c r="DS1" s="316"/>
      <c r="DT1" s="315"/>
      <c r="DU1" s="315"/>
      <c r="DV1" s="315"/>
      <c r="DW1" s="315"/>
      <c r="DX1" s="315"/>
      <c r="DY1" s="315"/>
      <c r="DZ1" s="315"/>
      <c r="EA1" s="317"/>
      <c r="EB1" s="315"/>
      <c r="EC1" s="315"/>
      <c r="ED1" s="315"/>
      <c r="EE1" s="315"/>
      <c r="EF1" s="318"/>
      <c r="EG1" s="315"/>
      <c r="EH1" s="315"/>
      <c r="EI1" s="315"/>
      <c r="EJ1" s="315"/>
      <c r="EK1" s="315"/>
      <c r="EL1" s="315"/>
      <c r="EM1" s="316"/>
      <c r="EN1" s="315"/>
      <c r="EO1" s="315"/>
      <c r="EP1" s="315"/>
      <c r="EQ1" s="315"/>
      <c r="ER1" s="315"/>
      <c r="ES1" s="315"/>
      <c r="ET1" s="315"/>
      <c r="EU1" s="317"/>
      <c r="EV1" s="315"/>
      <c r="EW1" s="315"/>
      <c r="EX1" s="315"/>
      <c r="EY1" s="315"/>
      <c r="EZ1" s="318"/>
      <c r="FA1" s="315"/>
      <c r="FB1" s="315"/>
      <c r="FC1" s="315"/>
      <c r="FD1" s="315"/>
      <c r="FE1" s="315"/>
      <c r="FF1" s="315"/>
      <c r="FG1" s="316"/>
      <c r="FH1" s="315"/>
      <c r="FI1" s="315"/>
      <c r="FJ1" s="315"/>
      <c r="FK1" s="315"/>
      <c r="FL1" s="315"/>
      <c r="FM1" s="315"/>
      <c r="FN1" s="315"/>
      <c r="FO1" s="317"/>
      <c r="FP1" s="315"/>
      <c r="FQ1" s="315"/>
      <c r="FR1" s="315"/>
      <c r="FS1" s="315"/>
      <c r="FT1" s="318"/>
      <c r="FU1" s="315"/>
      <c r="FV1" s="315"/>
      <c r="FW1" s="315"/>
      <c r="FX1" s="315"/>
      <c r="FY1" s="315"/>
      <c r="FZ1" s="315"/>
      <c r="GA1" s="316"/>
      <c r="GB1" s="315"/>
      <c r="GC1" s="315"/>
      <c r="GD1" s="315"/>
      <c r="GE1" s="315"/>
      <c r="GF1" s="315"/>
      <c r="GG1" s="315"/>
      <c r="GH1" s="315"/>
      <c r="GI1" s="317"/>
      <c r="GJ1" s="315"/>
      <c r="GK1" s="315"/>
      <c r="GL1" s="315"/>
      <c r="GM1" s="315"/>
      <c r="GN1" s="318"/>
      <c r="GO1" s="315"/>
      <c r="GP1" s="315"/>
      <c r="GQ1" s="315"/>
      <c r="GR1" s="315"/>
      <c r="GS1" s="315"/>
      <c r="GT1" s="315"/>
      <c r="GU1" s="316"/>
      <c r="GV1" s="315"/>
      <c r="GW1" s="315"/>
      <c r="GX1" s="315"/>
      <c r="GY1" s="315"/>
      <c r="GZ1" s="315"/>
      <c r="HA1" s="315"/>
      <c r="HB1" s="315"/>
      <c r="HC1" s="317"/>
      <c r="HD1" s="315"/>
      <c r="HE1" s="315"/>
      <c r="HF1" s="315"/>
      <c r="HG1" s="315"/>
      <c r="HH1" s="318"/>
      <c r="HI1" s="315"/>
      <c r="HJ1" s="315"/>
      <c r="HK1" s="315"/>
      <c r="HL1" s="315"/>
      <c r="HM1" s="315"/>
      <c r="HN1" s="315"/>
      <c r="HO1" s="316"/>
      <c r="HP1" s="315"/>
      <c r="HQ1" s="315"/>
      <c r="HR1" s="315"/>
      <c r="HS1" s="315"/>
      <c r="HT1" s="315"/>
      <c r="HU1" s="315"/>
      <c r="HV1" s="315"/>
      <c r="HW1" s="317"/>
      <c r="HX1" s="315"/>
      <c r="HY1" s="315"/>
      <c r="HZ1" s="315"/>
      <c r="IA1" s="315"/>
      <c r="IB1" s="318"/>
      <c r="IC1" s="315"/>
      <c r="ID1" s="315"/>
      <c r="IE1" s="315"/>
      <c r="IF1" s="315"/>
      <c r="IG1" s="315"/>
      <c r="IH1" s="315"/>
      <c r="II1" s="316"/>
      <c r="IJ1" s="315"/>
      <c r="IK1" s="315"/>
      <c r="IL1" s="315"/>
      <c r="IM1" s="315"/>
      <c r="IN1" s="315"/>
      <c r="IO1" s="315"/>
      <c r="IP1" s="315"/>
      <c r="IQ1" s="317"/>
      <c r="IR1" s="315"/>
      <c r="IS1" s="315"/>
      <c r="IT1" s="315"/>
      <c r="IU1" s="315"/>
      <c r="IV1" s="318"/>
      <c r="IW1" s="315"/>
      <c r="IX1" s="315"/>
      <c r="IY1" s="315"/>
      <c r="IZ1" s="315"/>
      <c r="JA1" s="315"/>
      <c r="JB1" s="315"/>
    </row>
    <row r="2" spans="1:262" s="333" customFormat="1" ht="13.5" customHeight="1">
      <c r="A2" s="315" t="s">
        <v>129</v>
      </c>
      <c r="B2" s="315"/>
      <c r="C2" s="316"/>
      <c r="D2" s="315"/>
      <c r="E2" s="315"/>
      <c r="F2" s="315"/>
      <c r="G2" s="315"/>
      <c r="H2" s="315"/>
      <c r="I2" s="315"/>
      <c r="J2" s="315"/>
      <c r="K2" s="317"/>
      <c r="L2" s="315"/>
      <c r="M2" s="315"/>
      <c r="N2" s="315"/>
      <c r="O2" s="315"/>
      <c r="P2" s="318"/>
      <c r="Q2" s="315"/>
      <c r="R2" s="315"/>
      <c r="S2" s="315"/>
      <c r="T2" s="315"/>
      <c r="U2" s="315"/>
      <c r="V2" s="315"/>
      <c r="W2" s="316"/>
      <c r="X2" s="315"/>
      <c r="Y2" s="315"/>
      <c r="Z2" s="315"/>
      <c r="AA2" s="315"/>
      <c r="AB2" s="315"/>
      <c r="AC2" s="315"/>
      <c r="AD2" s="315"/>
      <c r="AE2" s="317"/>
      <c r="AF2" s="315"/>
      <c r="AG2" s="315"/>
      <c r="AH2" s="315"/>
      <c r="AI2" s="315"/>
      <c r="AJ2" s="318"/>
      <c r="AK2" s="315"/>
      <c r="AL2" s="315"/>
      <c r="AM2" s="315"/>
      <c r="AN2" s="315"/>
      <c r="AO2" s="315"/>
      <c r="AP2" s="315"/>
      <c r="AQ2" s="316"/>
      <c r="AR2" s="315"/>
      <c r="AS2" s="315"/>
      <c r="AT2" s="315"/>
      <c r="AU2" s="315"/>
      <c r="AV2" s="315"/>
      <c r="AW2" s="315"/>
      <c r="AX2" s="315"/>
      <c r="AY2" s="317"/>
      <c r="AZ2" s="315"/>
      <c r="BA2" s="315"/>
      <c r="BB2" s="315"/>
      <c r="BC2" s="315"/>
      <c r="BD2" s="318"/>
      <c r="BE2" s="315"/>
      <c r="BF2" s="315"/>
      <c r="BG2" s="315"/>
      <c r="BH2" s="315"/>
      <c r="BI2" s="315"/>
      <c r="BJ2" s="315"/>
      <c r="BK2" s="316"/>
      <c r="BL2" s="315"/>
      <c r="BM2" s="315"/>
      <c r="BN2" s="315"/>
      <c r="BO2" s="315"/>
      <c r="BP2" s="315"/>
      <c r="BQ2" s="315"/>
      <c r="BR2" s="315"/>
      <c r="BS2" s="317"/>
      <c r="BT2" s="315"/>
      <c r="BU2" s="315"/>
      <c r="BV2" s="315"/>
      <c r="BW2" s="315"/>
      <c r="BX2" s="318"/>
      <c r="BY2" s="315"/>
      <c r="BZ2" s="315"/>
      <c r="CA2" s="315"/>
      <c r="CB2" s="315"/>
      <c r="CC2" s="315"/>
      <c r="CD2" s="315"/>
      <c r="CE2" s="316"/>
      <c r="CF2" s="315"/>
      <c r="CG2" s="315"/>
      <c r="CH2" s="315"/>
      <c r="CI2" s="315"/>
      <c r="CJ2" s="315"/>
      <c r="CK2" s="315"/>
      <c r="CL2" s="315"/>
      <c r="CM2" s="317"/>
      <c r="CN2" s="315"/>
      <c r="CO2" s="315"/>
      <c r="CP2" s="315"/>
      <c r="CQ2" s="315"/>
      <c r="CR2" s="318"/>
      <c r="CS2" s="315"/>
      <c r="CT2" s="315"/>
      <c r="CU2" s="315"/>
      <c r="CV2" s="315"/>
      <c r="CW2" s="315"/>
      <c r="CX2" s="315"/>
      <c r="CY2" s="316"/>
      <c r="CZ2" s="315"/>
      <c r="DA2" s="315"/>
      <c r="DB2" s="315"/>
      <c r="DC2" s="315"/>
      <c r="DD2" s="315"/>
      <c r="DE2" s="315"/>
      <c r="DF2" s="315"/>
      <c r="DG2" s="317"/>
      <c r="DH2" s="315"/>
      <c r="DI2" s="315"/>
      <c r="DJ2" s="315"/>
      <c r="DK2" s="315"/>
      <c r="DL2" s="318"/>
      <c r="DM2" s="315"/>
      <c r="DN2" s="315"/>
      <c r="DO2" s="315"/>
      <c r="DP2" s="315"/>
      <c r="DQ2" s="315"/>
      <c r="DR2" s="315"/>
      <c r="DS2" s="316"/>
      <c r="DT2" s="315"/>
      <c r="DU2" s="315"/>
      <c r="DV2" s="315"/>
      <c r="DW2" s="315"/>
      <c r="DX2" s="315"/>
      <c r="DY2" s="315"/>
      <c r="DZ2" s="315"/>
      <c r="EA2" s="317"/>
      <c r="EB2" s="315"/>
      <c r="EC2" s="315"/>
      <c r="ED2" s="315"/>
      <c r="EE2" s="315"/>
      <c r="EF2" s="318"/>
      <c r="EG2" s="315"/>
      <c r="EH2" s="315"/>
      <c r="EI2" s="315"/>
      <c r="EJ2" s="315"/>
      <c r="EK2" s="315"/>
      <c r="EL2" s="315"/>
      <c r="EM2" s="316"/>
      <c r="EN2" s="315"/>
      <c r="EO2" s="315"/>
      <c r="EP2" s="315"/>
      <c r="EQ2" s="315"/>
      <c r="ER2" s="315"/>
      <c r="ES2" s="315"/>
      <c r="ET2" s="315"/>
      <c r="EU2" s="317"/>
      <c r="EV2" s="315"/>
      <c r="EW2" s="315"/>
      <c r="EX2" s="315"/>
      <c r="EY2" s="315"/>
      <c r="EZ2" s="318"/>
      <c r="FA2" s="315"/>
      <c r="FB2" s="315"/>
      <c r="FC2" s="315"/>
      <c r="FD2" s="315"/>
      <c r="FE2" s="315"/>
      <c r="FF2" s="315"/>
      <c r="FG2" s="316"/>
      <c r="FH2" s="315"/>
      <c r="FI2" s="315"/>
      <c r="FJ2" s="315"/>
      <c r="FK2" s="315"/>
      <c r="FL2" s="315"/>
      <c r="FM2" s="315"/>
      <c r="FN2" s="315"/>
      <c r="FO2" s="317"/>
      <c r="FP2" s="315"/>
      <c r="FQ2" s="315"/>
      <c r="FR2" s="315"/>
      <c r="FS2" s="315"/>
      <c r="FT2" s="318"/>
      <c r="FU2" s="315"/>
      <c r="FV2" s="315"/>
      <c r="FW2" s="315"/>
      <c r="FX2" s="315"/>
      <c r="FY2" s="315"/>
      <c r="FZ2" s="315"/>
      <c r="GA2" s="316"/>
      <c r="GB2" s="315"/>
      <c r="GC2" s="315"/>
      <c r="GD2" s="315"/>
      <c r="GE2" s="315"/>
      <c r="GF2" s="315"/>
      <c r="GG2" s="315"/>
      <c r="GH2" s="315"/>
      <c r="GI2" s="317"/>
      <c r="GJ2" s="315"/>
      <c r="GK2" s="315"/>
      <c r="GL2" s="315"/>
      <c r="GM2" s="315"/>
      <c r="GN2" s="318"/>
      <c r="GO2" s="315"/>
      <c r="GP2" s="315"/>
      <c r="GQ2" s="315"/>
      <c r="GR2" s="315"/>
      <c r="GS2" s="315"/>
      <c r="GT2" s="315"/>
      <c r="GU2" s="316"/>
      <c r="GV2" s="315"/>
      <c r="GW2" s="315"/>
      <c r="GX2" s="315"/>
      <c r="GY2" s="315"/>
      <c r="GZ2" s="315"/>
      <c r="HA2" s="315"/>
      <c r="HB2" s="315"/>
      <c r="HC2" s="317"/>
      <c r="HD2" s="315"/>
      <c r="HE2" s="315"/>
      <c r="HF2" s="315"/>
      <c r="HG2" s="315"/>
      <c r="HH2" s="318"/>
      <c r="HI2" s="315"/>
      <c r="HJ2" s="315"/>
      <c r="HK2" s="315"/>
      <c r="HL2" s="315"/>
      <c r="HM2" s="315"/>
      <c r="HN2" s="315"/>
      <c r="HO2" s="316"/>
      <c r="HP2" s="315"/>
      <c r="HQ2" s="315"/>
      <c r="HR2" s="315"/>
      <c r="HS2" s="315"/>
      <c r="HT2" s="315"/>
      <c r="HU2" s="315"/>
      <c r="HV2" s="315"/>
      <c r="HW2" s="317"/>
      <c r="HX2" s="315"/>
      <c r="HY2" s="315"/>
      <c r="HZ2" s="315"/>
      <c r="IA2" s="315"/>
      <c r="IB2" s="318"/>
      <c r="IC2" s="315"/>
      <c r="ID2" s="315"/>
      <c r="IE2" s="315"/>
      <c r="IF2" s="315"/>
      <c r="IG2" s="315"/>
      <c r="IH2" s="315"/>
      <c r="II2" s="316"/>
      <c r="IJ2" s="315"/>
      <c r="IK2" s="315"/>
      <c r="IL2" s="315"/>
      <c r="IM2" s="315"/>
      <c r="IN2" s="315"/>
      <c r="IO2" s="315"/>
      <c r="IP2" s="315"/>
      <c r="IQ2" s="317"/>
      <c r="IR2" s="315"/>
      <c r="IS2" s="315"/>
      <c r="IT2" s="315"/>
      <c r="IU2" s="315"/>
      <c r="IV2" s="318"/>
      <c r="IW2" s="315"/>
      <c r="IX2" s="315"/>
      <c r="IY2" s="315"/>
      <c r="IZ2" s="315"/>
      <c r="JA2" s="315"/>
      <c r="JB2" s="315"/>
    </row>
    <row r="3" spans="1:262" ht="13.5" customHeight="1">
      <c r="A3" s="296" t="s">
        <v>21</v>
      </c>
      <c r="B3" s="296"/>
      <c r="C3" s="284"/>
      <c r="D3" s="296"/>
      <c r="E3" s="296"/>
      <c r="F3" s="296"/>
      <c r="G3" s="296"/>
      <c r="H3" s="296"/>
      <c r="I3" s="296"/>
      <c r="J3" s="296"/>
      <c r="K3" s="319"/>
      <c r="L3" s="296"/>
      <c r="M3" s="296"/>
      <c r="N3" s="296"/>
      <c r="O3" s="296"/>
      <c r="P3" s="320"/>
      <c r="Q3" s="296"/>
      <c r="R3" s="296"/>
      <c r="S3" s="296"/>
      <c r="T3" s="296"/>
      <c r="U3" s="296"/>
      <c r="V3" s="296"/>
      <c r="W3" s="284"/>
      <c r="X3" s="296"/>
      <c r="Y3" s="296"/>
      <c r="Z3" s="296"/>
      <c r="AA3" s="296"/>
      <c r="AB3" s="296"/>
      <c r="AC3" s="296"/>
      <c r="AD3" s="296"/>
      <c r="AE3" s="319"/>
      <c r="AF3" s="296"/>
      <c r="AG3" s="296"/>
      <c r="AH3" s="296"/>
      <c r="AI3" s="296"/>
      <c r="AJ3" s="320"/>
      <c r="AK3" s="296"/>
      <c r="AL3" s="296"/>
      <c r="AM3" s="296"/>
      <c r="AN3" s="296"/>
      <c r="AO3" s="296"/>
      <c r="AP3" s="296"/>
      <c r="AQ3" s="284"/>
      <c r="AR3" s="296"/>
      <c r="AS3" s="296"/>
      <c r="AT3" s="296"/>
      <c r="AU3" s="296"/>
      <c r="AV3" s="296"/>
      <c r="AW3" s="296"/>
      <c r="AX3" s="296"/>
      <c r="AY3" s="319"/>
      <c r="AZ3" s="296"/>
      <c r="BA3" s="296"/>
      <c r="BB3" s="296"/>
      <c r="BC3" s="296"/>
      <c r="BD3" s="320"/>
      <c r="BE3" s="296"/>
      <c r="BF3" s="296"/>
      <c r="BG3" s="296"/>
      <c r="BH3" s="296"/>
      <c r="BI3" s="296"/>
      <c r="BJ3" s="296"/>
      <c r="BK3" s="284"/>
      <c r="BL3" s="296"/>
      <c r="BM3" s="296"/>
      <c r="BN3" s="296"/>
      <c r="BO3" s="296"/>
      <c r="BP3" s="296"/>
      <c r="BQ3" s="296"/>
      <c r="BR3" s="296"/>
      <c r="BS3" s="319"/>
      <c r="BT3" s="296"/>
      <c r="BU3" s="296"/>
      <c r="BV3" s="296"/>
      <c r="BW3" s="296"/>
      <c r="BX3" s="320"/>
      <c r="BY3" s="296"/>
      <c r="BZ3" s="296"/>
      <c r="CA3" s="296"/>
      <c r="CB3" s="296"/>
      <c r="CC3" s="296"/>
      <c r="CD3" s="296"/>
      <c r="CE3" s="284"/>
      <c r="CF3" s="296"/>
      <c r="CG3" s="296"/>
      <c r="CH3" s="296"/>
      <c r="CI3" s="296"/>
      <c r="CJ3" s="296"/>
      <c r="CK3" s="296"/>
      <c r="CL3" s="296"/>
      <c r="CM3" s="319"/>
      <c r="CN3" s="296"/>
      <c r="CO3" s="296"/>
      <c r="CP3" s="296"/>
      <c r="CQ3" s="296"/>
      <c r="CR3" s="320"/>
      <c r="CS3" s="296"/>
      <c r="CT3" s="296"/>
      <c r="CU3" s="296"/>
      <c r="CV3" s="296"/>
      <c r="CW3" s="296"/>
      <c r="CX3" s="296"/>
      <c r="CY3" s="284"/>
      <c r="CZ3" s="296"/>
      <c r="DA3" s="296"/>
      <c r="DB3" s="296"/>
      <c r="DC3" s="296"/>
      <c r="DD3" s="296"/>
      <c r="DE3" s="296"/>
      <c r="DF3" s="296"/>
      <c r="DG3" s="319"/>
      <c r="DH3" s="296"/>
      <c r="DI3" s="296"/>
      <c r="DJ3" s="296"/>
      <c r="DK3" s="296"/>
      <c r="DL3" s="320"/>
      <c r="DM3" s="296"/>
      <c r="DN3" s="296"/>
      <c r="DO3" s="296"/>
      <c r="DP3" s="296"/>
      <c r="DQ3" s="296"/>
      <c r="DR3" s="296"/>
      <c r="DS3" s="284"/>
      <c r="DT3" s="296"/>
      <c r="DU3" s="296"/>
      <c r="DV3" s="296"/>
      <c r="DW3" s="296"/>
      <c r="DX3" s="296"/>
      <c r="DY3" s="296"/>
      <c r="DZ3" s="296"/>
      <c r="EA3" s="319"/>
      <c r="EB3" s="296"/>
      <c r="EC3" s="296"/>
      <c r="ED3" s="296"/>
      <c r="EE3" s="296"/>
      <c r="EF3" s="320"/>
      <c r="EG3" s="296"/>
      <c r="EH3" s="296"/>
      <c r="EI3" s="296"/>
      <c r="EJ3" s="296"/>
      <c r="EK3" s="296"/>
      <c r="EL3" s="296"/>
      <c r="EM3" s="284"/>
      <c r="EN3" s="296"/>
      <c r="EO3" s="296"/>
      <c r="EP3" s="296"/>
      <c r="EQ3" s="296"/>
      <c r="ER3" s="296"/>
      <c r="ES3" s="296"/>
      <c r="ET3" s="296"/>
      <c r="EU3" s="319"/>
      <c r="EV3" s="296"/>
      <c r="EW3" s="296"/>
      <c r="EX3" s="296"/>
      <c r="EY3" s="296"/>
      <c r="EZ3" s="320"/>
      <c r="FA3" s="296"/>
      <c r="FB3" s="296"/>
      <c r="FC3" s="296"/>
      <c r="FD3" s="296"/>
      <c r="FE3" s="296"/>
      <c r="FF3" s="296"/>
      <c r="FG3" s="284"/>
      <c r="FH3" s="296"/>
      <c r="FI3" s="296"/>
      <c r="FJ3" s="296"/>
      <c r="FK3" s="296"/>
      <c r="FL3" s="296"/>
      <c r="FM3" s="296"/>
      <c r="FN3" s="296"/>
      <c r="FO3" s="319"/>
      <c r="FP3" s="296"/>
      <c r="FQ3" s="296"/>
      <c r="FR3" s="296"/>
      <c r="FS3" s="296"/>
      <c r="FT3" s="320"/>
      <c r="FU3" s="296"/>
      <c r="FV3" s="296"/>
      <c r="FW3" s="296"/>
      <c r="FX3" s="296"/>
      <c r="FY3" s="296"/>
      <c r="FZ3" s="296"/>
      <c r="GA3" s="284"/>
      <c r="GB3" s="296"/>
      <c r="GC3" s="296"/>
      <c r="GD3" s="296"/>
      <c r="GE3" s="296"/>
      <c r="GF3" s="296"/>
      <c r="GG3" s="296"/>
      <c r="GH3" s="296"/>
      <c r="GI3" s="319"/>
      <c r="GJ3" s="296"/>
      <c r="GK3" s="296"/>
      <c r="GL3" s="296"/>
      <c r="GM3" s="296"/>
      <c r="GN3" s="320"/>
      <c r="GO3" s="296"/>
      <c r="GP3" s="296"/>
      <c r="GQ3" s="296"/>
      <c r="GR3" s="296"/>
      <c r="GS3" s="296"/>
      <c r="GT3" s="296"/>
      <c r="GU3" s="284"/>
      <c r="GV3" s="296"/>
      <c r="GW3" s="296"/>
      <c r="GX3" s="296"/>
      <c r="GY3" s="296"/>
      <c r="GZ3" s="296"/>
      <c r="HA3" s="296"/>
      <c r="HB3" s="296"/>
      <c r="HC3" s="319"/>
      <c r="HD3" s="296"/>
      <c r="HE3" s="296"/>
      <c r="HF3" s="296"/>
      <c r="HG3" s="296"/>
      <c r="HH3" s="320"/>
      <c r="HI3" s="296"/>
      <c r="HJ3" s="296"/>
      <c r="HK3" s="296"/>
      <c r="HL3" s="296"/>
      <c r="HM3" s="296"/>
      <c r="HN3" s="296"/>
      <c r="HO3" s="284"/>
      <c r="HP3" s="296"/>
      <c r="HQ3" s="296"/>
      <c r="HR3" s="296"/>
      <c r="HS3" s="296"/>
      <c r="HT3" s="296"/>
      <c r="HU3" s="296"/>
      <c r="HV3" s="296"/>
      <c r="HW3" s="319"/>
      <c r="HX3" s="296"/>
      <c r="HY3" s="296"/>
      <c r="HZ3" s="296"/>
      <c r="IA3" s="296"/>
      <c r="IB3" s="320"/>
      <c r="IC3" s="296"/>
      <c r="ID3" s="296"/>
      <c r="IE3" s="296"/>
      <c r="IF3" s="296"/>
      <c r="IG3" s="296"/>
      <c r="IH3" s="296"/>
      <c r="II3" s="284"/>
      <c r="IJ3" s="296"/>
      <c r="IK3" s="296"/>
      <c r="IL3" s="296"/>
      <c r="IM3" s="296"/>
      <c r="IN3" s="296"/>
      <c r="IO3" s="296"/>
      <c r="IP3" s="296"/>
      <c r="IQ3" s="319"/>
      <c r="IR3" s="296"/>
      <c r="IS3" s="296"/>
      <c r="IT3" s="296"/>
      <c r="IU3" s="296"/>
      <c r="IV3" s="320"/>
      <c r="IW3" s="296"/>
      <c r="IX3" s="296"/>
      <c r="IY3" s="296"/>
      <c r="IZ3" s="296"/>
      <c r="JA3" s="296"/>
      <c r="JB3" s="296"/>
    </row>
    <row r="4" spans="1:262" s="334" customFormat="1" ht="13.5" customHeight="1">
      <c r="A4" s="321" t="s">
        <v>22</v>
      </c>
      <c r="B4" s="300"/>
      <c r="C4" s="308"/>
      <c r="D4" s="300"/>
      <c r="E4" s="300"/>
      <c r="F4" s="300"/>
      <c r="G4" s="300"/>
      <c r="H4" s="300"/>
      <c r="I4" s="300"/>
      <c r="J4" s="300"/>
      <c r="K4" s="322"/>
      <c r="L4" s="300"/>
      <c r="M4" s="300"/>
      <c r="N4" s="300"/>
      <c r="O4" s="300"/>
      <c r="P4" s="323"/>
      <c r="Q4" s="300"/>
      <c r="R4" s="300"/>
      <c r="S4" s="300"/>
      <c r="T4" s="300"/>
      <c r="U4" s="300"/>
      <c r="V4" s="300"/>
      <c r="W4" s="308"/>
      <c r="X4" s="300"/>
      <c r="Y4" s="300"/>
      <c r="Z4" s="300"/>
      <c r="AA4" s="300"/>
      <c r="AB4" s="300"/>
      <c r="AC4" s="300"/>
      <c r="AD4" s="300"/>
      <c r="AE4" s="322"/>
      <c r="AF4" s="300"/>
      <c r="AG4" s="300"/>
      <c r="AH4" s="300"/>
      <c r="AI4" s="300"/>
      <c r="AJ4" s="323"/>
      <c r="AK4" s="300"/>
      <c r="AL4" s="300"/>
      <c r="AM4" s="300"/>
      <c r="AN4" s="300"/>
      <c r="AO4" s="300"/>
      <c r="AP4" s="300"/>
      <c r="AQ4" s="308"/>
      <c r="AR4" s="300"/>
      <c r="AS4" s="300"/>
      <c r="AT4" s="300"/>
      <c r="AU4" s="300"/>
      <c r="AV4" s="300"/>
      <c r="AW4" s="300"/>
      <c r="AX4" s="300"/>
      <c r="AY4" s="322"/>
      <c r="AZ4" s="300"/>
      <c r="BA4" s="300"/>
      <c r="BB4" s="300"/>
      <c r="BC4" s="300"/>
      <c r="BD4" s="323"/>
      <c r="BE4" s="300"/>
      <c r="BF4" s="300"/>
      <c r="BG4" s="300"/>
      <c r="BH4" s="300"/>
      <c r="BI4" s="300"/>
      <c r="BJ4" s="300"/>
      <c r="BK4" s="308"/>
      <c r="BL4" s="300"/>
      <c r="BM4" s="300"/>
      <c r="BN4" s="300"/>
      <c r="BO4" s="300"/>
      <c r="BP4" s="300"/>
      <c r="BQ4" s="300"/>
      <c r="BR4" s="300"/>
      <c r="BS4" s="322"/>
      <c r="BT4" s="300"/>
      <c r="BU4" s="300"/>
      <c r="BV4" s="300"/>
      <c r="BW4" s="300"/>
      <c r="BX4" s="323"/>
      <c r="BY4" s="300"/>
      <c r="BZ4" s="300"/>
      <c r="CA4" s="300"/>
      <c r="CB4" s="300"/>
      <c r="CC4" s="300"/>
      <c r="CD4" s="300"/>
      <c r="CE4" s="308"/>
      <c r="CF4" s="300"/>
      <c r="CG4" s="300"/>
      <c r="CH4" s="300"/>
      <c r="CI4" s="300"/>
      <c r="CJ4" s="300"/>
      <c r="CK4" s="300"/>
      <c r="CL4" s="300"/>
      <c r="CM4" s="322"/>
      <c r="CN4" s="300"/>
      <c r="CO4" s="300"/>
      <c r="CP4" s="300"/>
      <c r="CQ4" s="300"/>
      <c r="CR4" s="323"/>
      <c r="CS4" s="300"/>
      <c r="CT4" s="300"/>
      <c r="CU4" s="300"/>
      <c r="CV4" s="300"/>
      <c r="CW4" s="300"/>
      <c r="CX4" s="300"/>
      <c r="CY4" s="308"/>
      <c r="CZ4" s="300"/>
      <c r="DA4" s="300"/>
      <c r="DB4" s="300"/>
      <c r="DC4" s="300"/>
      <c r="DD4" s="300"/>
      <c r="DE4" s="300"/>
      <c r="DF4" s="300"/>
      <c r="DG4" s="322"/>
      <c r="DH4" s="300"/>
      <c r="DI4" s="300"/>
      <c r="DJ4" s="300"/>
      <c r="DK4" s="300"/>
      <c r="DL4" s="323"/>
      <c r="DM4" s="300"/>
      <c r="DN4" s="300"/>
      <c r="DO4" s="300"/>
      <c r="DP4" s="300"/>
      <c r="DQ4" s="300"/>
      <c r="DR4" s="300"/>
      <c r="DS4" s="308"/>
      <c r="DT4" s="300"/>
      <c r="DU4" s="300"/>
      <c r="DV4" s="300"/>
      <c r="DW4" s="300"/>
      <c r="DX4" s="300"/>
      <c r="DY4" s="300"/>
      <c r="DZ4" s="300"/>
      <c r="EA4" s="322"/>
      <c r="EB4" s="300"/>
      <c r="EC4" s="300"/>
      <c r="ED4" s="300"/>
      <c r="EE4" s="300"/>
      <c r="EF4" s="323"/>
      <c r="EG4" s="300"/>
      <c r="EH4" s="300"/>
      <c r="EI4" s="300"/>
      <c r="EJ4" s="300"/>
      <c r="EK4" s="300"/>
      <c r="EL4" s="300"/>
      <c r="EM4" s="308"/>
      <c r="EN4" s="300"/>
      <c r="EO4" s="300"/>
      <c r="EP4" s="300"/>
      <c r="EQ4" s="300"/>
      <c r="ER4" s="300"/>
      <c r="ES4" s="300"/>
      <c r="ET4" s="300"/>
      <c r="EU4" s="322"/>
      <c r="EV4" s="300"/>
      <c r="EW4" s="300"/>
      <c r="EX4" s="300"/>
      <c r="EY4" s="300"/>
      <c r="EZ4" s="323"/>
      <c r="FA4" s="300"/>
      <c r="FB4" s="300"/>
      <c r="FC4" s="300"/>
      <c r="FD4" s="300"/>
      <c r="FE4" s="300"/>
      <c r="FF4" s="300"/>
      <c r="FG4" s="308"/>
      <c r="FH4" s="300"/>
      <c r="FI4" s="300"/>
      <c r="FJ4" s="300"/>
      <c r="FK4" s="300"/>
      <c r="FL4" s="300"/>
      <c r="FM4" s="300"/>
      <c r="FN4" s="300"/>
      <c r="FO4" s="322"/>
      <c r="FP4" s="300"/>
      <c r="FQ4" s="300"/>
      <c r="FR4" s="300"/>
      <c r="FS4" s="300"/>
      <c r="FT4" s="323"/>
      <c r="FU4" s="300"/>
      <c r="FV4" s="300"/>
      <c r="FW4" s="300"/>
      <c r="FX4" s="300"/>
      <c r="FY4" s="300"/>
      <c r="FZ4" s="300"/>
      <c r="GA4" s="308"/>
      <c r="GB4" s="300"/>
      <c r="GC4" s="300"/>
      <c r="GD4" s="300"/>
      <c r="GE4" s="300"/>
      <c r="GF4" s="300"/>
      <c r="GG4" s="300"/>
      <c r="GH4" s="300"/>
      <c r="GI4" s="322"/>
      <c r="GJ4" s="300"/>
      <c r="GK4" s="300"/>
      <c r="GL4" s="300"/>
      <c r="GM4" s="300"/>
      <c r="GN4" s="323"/>
      <c r="GO4" s="300"/>
      <c r="GP4" s="300"/>
      <c r="GQ4" s="300"/>
      <c r="GR4" s="300"/>
      <c r="GS4" s="300"/>
      <c r="GT4" s="300"/>
      <c r="GU4" s="308"/>
      <c r="GV4" s="300"/>
      <c r="GW4" s="300"/>
      <c r="GX4" s="300"/>
      <c r="GY4" s="300"/>
      <c r="GZ4" s="300"/>
      <c r="HA4" s="300"/>
      <c r="HB4" s="300"/>
      <c r="HC4" s="322"/>
      <c r="HD4" s="300"/>
      <c r="HE4" s="300"/>
      <c r="HF4" s="300"/>
      <c r="HG4" s="300"/>
      <c r="HH4" s="323"/>
      <c r="HI4" s="300"/>
      <c r="HJ4" s="300"/>
      <c r="HK4" s="300"/>
      <c r="HL4" s="300"/>
      <c r="HM4" s="300"/>
      <c r="HN4" s="300"/>
      <c r="HO4" s="308"/>
      <c r="HP4" s="300"/>
      <c r="HQ4" s="300"/>
      <c r="HR4" s="300"/>
      <c r="HS4" s="300"/>
      <c r="HT4" s="300"/>
      <c r="HU4" s="300"/>
      <c r="HV4" s="300"/>
      <c r="HW4" s="322"/>
      <c r="HX4" s="300"/>
      <c r="HY4" s="300"/>
      <c r="HZ4" s="300"/>
      <c r="IA4" s="300"/>
      <c r="IB4" s="323"/>
      <c r="IC4" s="300"/>
      <c r="ID4" s="300"/>
      <c r="IE4" s="300"/>
      <c r="IF4" s="300"/>
      <c r="IG4" s="300"/>
      <c r="IH4" s="300"/>
      <c r="II4" s="308"/>
      <c r="IJ4" s="300"/>
      <c r="IK4" s="300"/>
      <c r="IL4" s="300"/>
      <c r="IM4" s="300"/>
      <c r="IN4" s="300"/>
      <c r="IO4" s="300"/>
      <c r="IP4" s="300"/>
      <c r="IQ4" s="322"/>
      <c r="IR4" s="300"/>
      <c r="IS4" s="300"/>
      <c r="IT4" s="300"/>
      <c r="IU4" s="300"/>
      <c r="IV4" s="323"/>
      <c r="IW4" s="300"/>
      <c r="IX4" s="300"/>
      <c r="IY4" s="300"/>
      <c r="IZ4" s="300"/>
      <c r="JA4" s="300"/>
      <c r="JB4" s="300"/>
    </row>
    <row r="5" spans="1:262" s="334" customFormat="1" ht="13.5" customHeight="1">
      <c r="A5" s="321" t="s">
        <v>23</v>
      </c>
      <c r="B5" s="300"/>
      <c r="C5" s="308"/>
      <c r="D5" s="300"/>
      <c r="E5" s="300"/>
      <c r="F5" s="300"/>
      <c r="G5" s="300"/>
      <c r="H5" s="300"/>
      <c r="I5" s="300"/>
      <c r="J5" s="300"/>
      <c r="K5" s="322"/>
      <c r="L5" s="300"/>
      <c r="M5" s="300"/>
      <c r="N5" s="300"/>
      <c r="O5" s="300"/>
      <c r="P5" s="323"/>
      <c r="Q5" s="300"/>
      <c r="R5" s="300"/>
      <c r="S5" s="300"/>
      <c r="T5" s="300"/>
      <c r="U5" s="300"/>
      <c r="V5" s="300"/>
      <c r="W5" s="308"/>
      <c r="X5" s="300"/>
      <c r="Y5" s="300"/>
      <c r="Z5" s="300"/>
      <c r="AA5" s="300"/>
      <c r="AB5" s="300"/>
      <c r="AC5" s="300"/>
      <c r="AD5" s="300"/>
      <c r="AE5" s="322"/>
      <c r="AF5" s="300"/>
      <c r="AG5" s="300"/>
      <c r="AH5" s="300"/>
      <c r="AI5" s="300"/>
      <c r="AJ5" s="323"/>
      <c r="AK5" s="300"/>
      <c r="AL5" s="300"/>
      <c r="AM5" s="300"/>
      <c r="AN5" s="300"/>
      <c r="AO5" s="300"/>
      <c r="AP5" s="300"/>
      <c r="AQ5" s="308"/>
      <c r="AR5" s="300"/>
      <c r="AS5" s="300"/>
      <c r="AT5" s="300"/>
      <c r="AU5" s="300"/>
      <c r="AV5" s="300"/>
      <c r="AW5" s="300"/>
      <c r="AX5" s="300"/>
      <c r="AY5" s="322"/>
      <c r="AZ5" s="300"/>
      <c r="BA5" s="300"/>
      <c r="BB5" s="300"/>
      <c r="BC5" s="300"/>
      <c r="BD5" s="323"/>
      <c r="BE5" s="300"/>
      <c r="BF5" s="300"/>
      <c r="BG5" s="300"/>
      <c r="BH5" s="300"/>
      <c r="BI5" s="300"/>
      <c r="BJ5" s="300"/>
      <c r="BK5" s="308"/>
      <c r="BL5" s="300"/>
      <c r="BM5" s="300"/>
      <c r="BN5" s="300"/>
      <c r="BO5" s="300"/>
      <c r="BP5" s="300"/>
      <c r="BQ5" s="300"/>
      <c r="BR5" s="300"/>
      <c r="BS5" s="322"/>
      <c r="BT5" s="300"/>
      <c r="BU5" s="300"/>
      <c r="BV5" s="300"/>
      <c r="BW5" s="300"/>
      <c r="BX5" s="323"/>
      <c r="BY5" s="300"/>
      <c r="BZ5" s="300"/>
      <c r="CA5" s="300"/>
      <c r="CB5" s="300"/>
      <c r="CC5" s="300"/>
      <c r="CD5" s="300"/>
      <c r="CE5" s="308"/>
      <c r="CF5" s="300"/>
      <c r="CG5" s="300"/>
      <c r="CH5" s="300"/>
      <c r="CI5" s="300"/>
      <c r="CJ5" s="300"/>
      <c r="CK5" s="300"/>
      <c r="CL5" s="300"/>
      <c r="CM5" s="322"/>
      <c r="CN5" s="300"/>
      <c r="CO5" s="300"/>
      <c r="CP5" s="300"/>
      <c r="CQ5" s="300"/>
      <c r="CR5" s="323"/>
      <c r="CS5" s="300"/>
      <c r="CT5" s="300"/>
      <c r="CU5" s="300"/>
      <c r="CV5" s="300"/>
      <c r="CW5" s="300"/>
      <c r="CX5" s="300"/>
      <c r="CY5" s="308"/>
      <c r="CZ5" s="300"/>
      <c r="DA5" s="300"/>
      <c r="DB5" s="300"/>
      <c r="DC5" s="300"/>
      <c r="DD5" s="300"/>
      <c r="DE5" s="300"/>
      <c r="DF5" s="300"/>
      <c r="DG5" s="322"/>
      <c r="DH5" s="300"/>
      <c r="DI5" s="300"/>
      <c r="DJ5" s="300"/>
      <c r="DK5" s="300"/>
      <c r="DL5" s="323"/>
      <c r="DM5" s="300"/>
      <c r="DN5" s="300"/>
      <c r="DO5" s="300"/>
      <c r="DP5" s="300"/>
      <c r="DQ5" s="300"/>
      <c r="DR5" s="300"/>
      <c r="DS5" s="308"/>
      <c r="DT5" s="300"/>
      <c r="DU5" s="300"/>
      <c r="DV5" s="300"/>
      <c r="DW5" s="300"/>
      <c r="DX5" s="300"/>
      <c r="DY5" s="300"/>
      <c r="DZ5" s="300"/>
      <c r="EA5" s="322"/>
      <c r="EB5" s="300"/>
      <c r="EC5" s="300"/>
      <c r="ED5" s="300"/>
      <c r="EE5" s="300"/>
      <c r="EF5" s="323"/>
      <c r="EG5" s="300"/>
      <c r="EH5" s="300"/>
      <c r="EI5" s="300"/>
      <c r="EJ5" s="300"/>
      <c r="EK5" s="300"/>
      <c r="EL5" s="300"/>
      <c r="EM5" s="308"/>
      <c r="EN5" s="300"/>
      <c r="EO5" s="300"/>
      <c r="EP5" s="300"/>
      <c r="EQ5" s="300"/>
      <c r="ER5" s="300"/>
      <c r="ES5" s="300"/>
      <c r="ET5" s="300"/>
      <c r="EU5" s="322"/>
      <c r="EV5" s="300"/>
      <c r="EW5" s="300"/>
      <c r="EX5" s="300"/>
      <c r="EY5" s="300"/>
      <c r="EZ5" s="323"/>
      <c r="FA5" s="300"/>
      <c r="FB5" s="300"/>
      <c r="FC5" s="300"/>
      <c r="FD5" s="300"/>
      <c r="FE5" s="300"/>
      <c r="FF5" s="300"/>
      <c r="FG5" s="308"/>
      <c r="FH5" s="300"/>
      <c r="FI5" s="300"/>
      <c r="FJ5" s="300"/>
      <c r="FK5" s="300"/>
      <c r="FL5" s="300"/>
      <c r="FM5" s="300"/>
      <c r="FN5" s="300"/>
      <c r="FO5" s="322"/>
      <c r="FP5" s="300"/>
      <c r="FQ5" s="300"/>
      <c r="FR5" s="300"/>
      <c r="FS5" s="300"/>
      <c r="FT5" s="323"/>
      <c r="FU5" s="300"/>
      <c r="FV5" s="300"/>
      <c r="FW5" s="300"/>
      <c r="FX5" s="300"/>
      <c r="FY5" s="300"/>
      <c r="FZ5" s="300"/>
      <c r="GA5" s="308"/>
      <c r="GB5" s="300"/>
      <c r="GC5" s="300"/>
      <c r="GD5" s="300"/>
      <c r="GE5" s="300"/>
      <c r="GF5" s="300"/>
      <c r="GG5" s="300"/>
      <c r="GH5" s="300"/>
      <c r="GI5" s="322"/>
      <c r="GJ5" s="300"/>
      <c r="GK5" s="300"/>
      <c r="GL5" s="300"/>
      <c r="GM5" s="300"/>
      <c r="GN5" s="323"/>
      <c r="GO5" s="300"/>
      <c r="GP5" s="300"/>
      <c r="GQ5" s="300"/>
      <c r="GR5" s="300"/>
      <c r="GS5" s="300"/>
      <c r="GT5" s="300"/>
      <c r="GU5" s="308"/>
      <c r="GV5" s="300"/>
      <c r="GW5" s="300"/>
      <c r="GX5" s="300"/>
      <c r="GY5" s="300"/>
      <c r="GZ5" s="300"/>
      <c r="HA5" s="300"/>
      <c r="HB5" s="300"/>
      <c r="HC5" s="322"/>
      <c r="HD5" s="300"/>
      <c r="HE5" s="300"/>
      <c r="HF5" s="300"/>
      <c r="HG5" s="300"/>
      <c r="HH5" s="323"/>
      <c r="HI5" s="300"/>
      <c r="HJ5" s="300"/>
      <c r="HK5" s="300"/>
      <c r="HL5" s="300"/>
      <c r="HM5" s="300"/>
      <c r="HN5" s="300"/>
      <c r="HO5" s="308"/>
      <c r="HP5" s="300"/>
      <c r="HQ5" s="300"/>
      <c r="HR5" s="300"/>
      <c r="HS5" s="300"/>
      <c r="HT5" s="300"/>
      <c r="HU5" s="300"/>
      <c r="HV5" s="300"/>
      <c r="HW5" s="322"/>
      <c r="HX5" s="300"/>
      <c r="HY5" s="300"/>
      <c r="HZ5" s="300"/>
      <c r="IA5" s="300"/>
      <c r="IB5" s="323"/>
      <c r="IC5" s="300"/>
      <c r="ID5" s="300"/>
      <c r="IE5" s="300"/>
      <c r="IF5" s="300"/>
      <c r="IG5" s="300"/>
      <c r="IH5" s="300"/>
      <c r="II5" s="308"/>
      <c r="IJ5" s="300"/>
      <c r="IK5" s="300"/>
      <c r="IL5" s="300"/>
      <c r="IM5" s="300"/>
      <c r="IN5" s="300"/>
      <c r="IO5" s="300"/>
      <c r="IP5" s="300"/>
      <c r="IQ5" s="322"/>
      <c r="IR5" s="300"/>
      <c r="IS5" s="300"/>
      <c r="IT5" s="300"/>
      <c r="IU5" s="300"/>
      <c r="IV5" s="323"/>
      <c r="IW5" s="300"/>
      <c r="IX5" s="300"/>
      <c r="IY5" s="300"/>
      <c r="IZ5" s="300"/>
      <c r="JA5" s="300"/>
      <c r="JB5" s="300"/>
    </row>
    <row r="6" spans="1:262" s="313" customFormat="1" ht="13.5" customHeight="1">
      <c r="A6" s="324" t="s">
        <v>60</v>
      </c>
      <c r="B6" s="303"/>
      <c r="C6" s="325"/>
      <c r="D6" s="303"/>
      <c r="E6" s="303"/>
      <c r="F6" s="303"/>
      <c r="G6" s="303"/>
      <c r="H6" s="303"/>
      <c r="I6" s="303"/>
      <c r="J6" s="303"/>
      <c r="K6" s="326"/>
      <c r="L6" s="303"/>
      <c r="M6" s="303"/>
      <c r="N6" s="303"/>
      <c r="O6" s="303"/>
      <c r="P6" s="327"/>
      <c r="Q6" s="303"/>
      <c r="R6" s="303"/>
      <c r="S6" s="303"/>
      <c r="T6" s="303"/>
      <c r="U6" s="303"/>
      <c r="V6" s="303"/>
      <c r="W6" s="278"/>
      <c r="X6" s="303"/>
      <c r="Y6" s="303"/>
      <c r="Z6" s="303"/>
      <c r="AA6" s="303"/>
      <c r="AB6" s="303"/>
      <c r="AC6" s="303"/>
      <c r="AD6" s="303"/>
      <c r="AE6" s="326"/>
      <c r="AF6" s="303"/>
      <c r="AG6" s="303"/>
      <c r="AH6" s="303"/>
      <c r="AI6" s="303"/>
      <c r="AJ6" s="327"/>
      <c r="AK6" s="303"/>
      <c r="AL6" s="303"/>
      <c r="AM6" s="303"/>
      <c r="AN6" s="303"/>
      <c r="AO6" s="303"/>
      <c r="AP6" s="303"/>
      <c r="AQ6" s="328"/>
      <c r="AR6" s="303"/>
      <c r="AS6" s="303"/>
      <c r="AT6" s="303"/>
      <c r="AU6" s="303"/>
      <c r="AV6" s="303"/>
      <c r="AW6" s="303"/>
      <c r="AX6" s="303"/>
      <c r="AY6" s="326"/>
      <c r="AZ6" s="303"/>
      <c r="BA6" s="303"/>
      <c r="BB6" s="303"/>
      <c r="BC6" s="303"/>
      <c r="BD6" s="327"/>
      <c r="BE6" s="303"/>
      <c r="BF6" s="303"/>
      <c r="BG6" s="303"/>
      <c r="BH6" s="303"/>
      <c r="BI6" s="303"/>
      <c r="BJ6" s="303"/>
      <c r="BK6" s="328"/>
      <c r="BL6" s="303"/>
      <c r="BM6" s="303"/>
      <c r="BN6" s="303"/>
      <c r="BO6" s="303"/>
      <c r="BP6" s="303"/>
      <c r="BQ6" s="303"/>
      <c r="BR6" s="303"/>
      <c r="BS6" s="326"/>
      <c r="BT6" s="303"/>
      <c r="BU6" s="303"/>
      <c r="BV6" s="303"/>
      <c r="BW6" s="303"/>
      <c r="BX6" s="327"/>
      <c r="BY6" s="303"/>
      <c r="BZ6" s="303"/>
      <c r="CA6" s="303"/>
      <c r="CB6" s="303"/>
      <c r="CC6" s="303"/>
      <c r="CD6" s="303"/>
      <c r="CE6" s="325"/>
      <c r="CF6" s="303"/>
      <c r="CG6" s="303"/>
      <c r="CH6" s="303"/>
      <c r="CI6" s="303"/>
      <c r="CJ6" s="303"/>
      <c r="CK6" s="303"/>
      <c r="CL6" s="303"/>
      <c r="CM6" s="326"/>
      <c r="CN6" s="303"/>
      <c r="CO6" s="303"/>
      <c r="CP6" s="303"/>
      <c r="CQ6" s="303"/>
      <c r="CR6" s="327"/>
      <c r="CS6" s="303"/>
      <c r="CT6" s="303"/>
      <c r="CU6" s="303"/>
      <c r="CV6" s="303"/>
      <c r="CW6" s="303"/>
      <c r="CX6" s="303"/>
      <c r="CY6" s="325"/>
      <c r="CZ6" s="303"/>
      <c r="DA6" s="303"/>
      <c r="DB6" s="303"/>
      <c r="DC6" s="303"/>
      <c r="DD6" s="303"/>
      <c r="DE6" s="303"/>
      <c r="DF6" s="303"/>
      <c r="DG6" s="326"/>
      <c r="DH6" s="303"/>
      <c r="DI6" s="303"/>
      <c r="DJ6" s="303"/>
      <c r="DK6" s="303"/>
      <c r="DL6" s="327"/>
      <c r="DM6" s="303"/>
      <c r="DN6" s="303"/>
      <c r="DO6" s="303"/>
      <c r="DP6" s="303"/>
      <c r="DQ6" s="303"/>
      <c r="DR6" s="303"/>
      <c r="DS6" s="325"/>
      <c r="DT6" s="303"/>
      <c r="DU6" s="303"/>
      <c r="DV6" s="303"/>
      <c r="DW6" s="303"/>
      <c r="DX6" s="303"/>
      <c r="DY6" s="303"/>
      <c r="DZ6" s="303"/>
      <c r="EA6" s="326"/>
      <c r="EB6" s="303"/>
      <c r="EC6" s="303"/>
      <c r="ED6" s="303"/>
      <c r="EE6" s="303"/>
      <c r="EF6" s="327"/>
      <c r="EG6" s="303"/>
      <c r="EH6" s="303"/>
      <c r="EI6" s="303"/>
      <c r="EJ6" s="303"/>
      <c r="EK6" s="303"/>
      <c r="EL6" s="303"/>
      <c r="EM6" s="325"/>
      <c r="EN6" s="303"/>
      <c r="EO6" s="303"/>
      <c r="EP6" s="303"/>
      <c r="EQ6" s="303"/>
      <c r="ER6" s="303"/>
      <c r="ES6" s="303"/>
      <c r="ET6" s="303"/>
      <c r="EU6" s="326"/>
      <c r="EV6" s="303"/>
      <c r="EW6" s="303"/>
      <c r="EX6" s="303"/>
      <c r="EY6" s="303"/>
      <c r="EZ6" s="327"/>
      <c r="FA6" s="303"/>
      <c r="FB6" s="303"/>
      <c r="FC6" s="303"/>
      <c r="FD6" s="303"/>
      <c r="FE6" s="303"/>
      <c r="FF6" s="303"/>
      <c r="FG6" s="325"/>
      <c r="FH6" s="303"/>
      <c r="FI6" s="303"/>
      <c r="FJ6" s="303"/>
      <c r="FK6" s="303"/>
      <c r="FL6" s="303"/>
      <c r="FM6" s="303"/>
      <c r="FN6" s="303"/>
      <c r="FO6" s="326"/>
      <c r="FP6" s="303"/>
      <c r="FQ6" s="303"/>
      <c r="FR6" s="303"/>
      <c r="FS6" s="303"/>
      <c r="FT6" s="327"/>
      <c r="FU6" s="303"/>
      <c r="FV6" s="303"/>
      <c r="FW6" s="303"/>
      <c r="FX6" s="303"/>
      <c r="FY6" s="303"/>
      <c r="FZ6" s="303"/>
      <c r="GA6" s="325"/>
      <c r="GB6" s="303"/>
      <c r="GC6" s="303"/>
      <c r="GD6" s="303"/>
      <c r="GE6" s="303"/>
      <c r="GF6" s="303"/>
      <c r="GG6" s="303"/>
      <c r="GH6" s="303"/>
      <c r="GI6" s="326"/>
      <c r="GJ6" s="303"/>
      <c r="GK6" s="303"/>
      <c r="GL6" s="303"/>
      <c r="GM6" s="303"/>
      <c r="GN6" s="327"/>
      <c r="GO6" s="303"/>
      <c r="GP6" s="303"/>
      <c r="GQ6" s="303"/>
      <c r="GR6" s="303"/>
      <c r="GS6" s="303"/>
      <c r="GT6" s="303"/>
      <c r="GU6" s="325"/>
      <c r="GV6" s="303"/>
      <c r="GW6" s="303"/>
      <c r="GX6" s="303"/>
      <c r="GY6" s="303"/>
      <c r="GZ6" s="303"/>
      <c r="HA6" s="303"/>
      <c r="HB6" s="303"/>
      <c r="HC6" s="326"/>
      <c r="HD6" s="303"/>
      <c r="HE6" s="303"/>
      <c r="HF6" s="303"/>
      <c r="HG6" s="303"/>
      <c r="HH6" s="327"/>
      <c r="HI6" s="303"/>
      <c r="HJ6" s="303"/>
      <c r="HK6" s="303"/>
      <c r="HL6" s="303"/>
      <c r="HM6" s="303"/>
      <c r="HN6" s="303"/>
      <c r="HO6" s="325"/>
      <c r="HP6" s="303"/>
      <c r="HQ6" s="303"/>
      <c r="HR6" s="303"/>
      <c r="HS6" s="303"/>
      <c r="HT6" s="303"/>
      <c r="HU6" s="303"/>
      <c r="HV6" s="303"/>
      <c r="HW6" s="326"/>
      <c r="HX6" s="303"/>
      <c r="HY6" s="303"/>
      <c r="HZ6" s="303"/>
      <c r="IA6" s="303"/>
      <c r="IB6" s="327"/>
      <c r="IC6" s="303"/>
      <c r="ID6" s="303"/>
      <c r="IE6" s="303"/>
      <c r="IF6" s="303"/>
      <c r="IG6" s="303"/>
      <c r="IH6" s="303"/>
      <c r="II6" s="325"/>
      <c r="IJ6" s="303"/>
      <c r="IK6" s="303"/>
      <c r="IL6" s="303"/>
      <c r="IM6" s="303"/>
      <c r="IN6" s="303"/>
      <c r="IO6" s="303"/>
      <c r="IP6" s="303"/>
      <c r="IQ6" s="326"/>
      <c r="IR6" s="303"/>
      <c r="IS6" s="303"/>
      <c r="IT6" s="303"/>
      <c r="IU6" s="303"/>
      <c r="IV6" s="327"/>
      <c r="IW6" s="303"/>
      <c r="IX6" s="303"/>
      <c r="IY6" s="303"/>
      <c r="IZ6" s="303"/>
      <c r="JA6" s="303"/>
      <c r="JB6" s="303"/>
    </row>
    <row r="7" spans="1:262" s="334" customFormat="1" ht="13.5" customHeight="1">
      <c r="A7" s="321" t="s">
        <v>24</v>
      </c>
      <c r="B7" s="300"/>
      <c r="C7" s="308"/>
      <c r="D7" s="300"/>
      <c r="E7" s="300"/>
      <c r="F7" s="300"/>
      <c r="G7" s="300"/>
      <c r="H7" s="300"/>
      <c r="I7" s="300"/>
      <c r="J7" s="300"/>
      <c r="K7" s="322"/>
      <c r="L7" s="300"/>
      <c r="M7" s="300"/>
      <c r="N7" s="300"/>
      <c r="O7" s="300"/>
      <c r="P7" s="323"/>
      <c r="Q7" s="300"/>
      <c r="R7" s="300"/>
      <c r="S7" s="300"/>
      <c r="T7" s="300"/>
      <c r="U7" s="300"/>
      <c r="V7" s="300"/>
      <c r="W7" s="308"/>
      <c r="X7" s="300"/>
      <c r="Y7" s="300"/>
      <c r="Z7" s="300"/>
      <c r="AA7" s="300"/>
      <c r="AB7" s="300"/>
      <c r="AC7" s="300"/>
      <c r="AD7" s="300"/>
      <c r="AE7" s="322"/>
      <c r="AF7" s="300"/>
      <c r="AG7" s="300"/>
      <c r="AH7" s="300"/>
      <c r="AI7" s="300"/>
      <c r="AJ7" s="323"/>
      <c r="AK7" s="300"/>
      <c r="AL7" s="300"/>
      <c r="AM7" s="300"/>
      <c r="AN7" s="300"/>
      <c r="AO7" s="300"/>
      <c r="AP7" s="300"/>
      <c r="AQ7" s="308"/>
      <c r="AR7" s="300"/>
      <c r="AS7" s="300"/>
      <c r="AT7" s="300"/>
      <c r="AU7" s="300"/>
      <c r="AV7" s="300"/>
      <c r="AW7" s="300"/>
      <c r="AX7" s="300"/>
      <c r="AY7" s="322"/>
      <c r="AZ7" s="300"/>
      <c r="BA7" s="300"/>
      <c r="BB7" s="300"/>
      <c r="BC7" s="300"/>
      <c r="BD7" s="323"/>
      <c r="BE7" s="300"/>
      <c r="BF7" s="300"/>
      <c r="BG7" s="300"/>
      <c r="BH7" s="300"/>
      <c r="BI7" s="300"/>
      <c r="BJ7" s="300"/>
      <c r="BK7" s="308"/>
      <c r="BL7" s="300"/>
      <c r="BM7" s="300"/>
      <c r="BN7" s="300"/>
      <c r="BO7" s="300"/>
      <c r="BP7" s="300"/>
      <c r="BQ7" s="300"/>
      <c r="BR7" s="300"/>
      <c r="BS7" s="322"/>
      <c r="BT7" s="300"/>
      <c r="BU7" s="300"/>
      <c r="BV7" s="300"/>
      <c r="BW7" s="300"/>
      <c r="BX7" s="323"/>
      <c r="BY7" s="300"/>
      <c r="BZ7" s="300"/>
      <c r="CA7" s="300"/>
      <c r="CB7" s="300"/>
      <c r="CC7" s="300"/>
      <c r="CD7" s="300"/>
      <c r="CE7" s="308"/>
      <c r="CF7" s="300"/>
      <c r="CG7" s="300"/>
      <c r="CH7" s="300"/>
      <c r="CI7" s="300"/>
      <c r="CJ7" s="300"/>
      <c r="CK7" s="300"/>
      <c r="CL7" s="300"/>
      <c r="CM7" s="322"/>
      <c r="CN7" s="300"/>
      <c r="CO7" s="300"/>
      <c r="CP7" s="300"/>
      <c r="CQ7" s="300"/>
      <c r="CR7" s="323"/>
      <c r="CS7" s="300"/>
      <c r="CT7" s="300"/>
      <c r="CU7" s="300"/>
      <c r="CV7" s="300"/>
      <c r="CW7" s="300"/>
      <c r="CX7" s="300"/>
      <c r="CY7" s="308"/>
      <c r="CZ7" s="300"/>
      <c r="DA7" s="300"/>
      <c r="DB7" s="300"/>
      <c r="DC7" s="300"/>
      <c r="DD7" s="300"/>
      <c r="DE7" s="300"/>
      <c r="DF7" s="300"/>
      <c r="DG7" s="322"/>
      <c r="DH7" s="300"/>
      <c r="DI7" s="300"/>
      <c r="DJ7" s="300"/>
      <c r="DK7" s="300"/>
      <c r="DL7" s="323"/>
      <c r="DM7" s="300"/>
      <c r="DN7" s="300"/>
      <c r="DO7" s="300"/>
      <c r="DP7" s="300"/>
      <c r="DQ7" s="300"/>
      <c r="DR7" s="300"/>
      <c r="DS7" s="308"/>
      <c r="DT7" s="300"/>
      <c r="DU7" s="300"/>
      <c r="DV7" s="300"/>
      <c r="DW7" s="300"/>
      <c r="DX7" s="300"/>
      <c r="DY7" s="300"/>
      <c r="DZ7" s="300"/>
      <c r="EA7" s="322"/>
      <c r="EB7" s="300"/>
      <c r="EC7" s="300"/>
      <c r="ED7" s="300"/>
      <c r="EE7" s="300"/>
      <c r="EF7" s="323"/>
      <c r="EG7" s="300"/>
      <c r="EH7" s="300"/>
      <c r="EI7" s="300"/>
      <c r="EJ7" s="300"/>
      <c r="EK7" s="300"/>
      <c r="EL7" s="300"/>
      <c r="EM7" s="308"/>
      <c r="EN7" s="300"/>
      <c r="EO7" s="300"/>
      <c r="EP7" s="300"/>
      <c r="EQ7" s="300"/>
      <c r="ER7" s="300"/>
      <c r="ES7" s="300"/>
      <c r="ET7" s="300"/>
      <c r="EU7" s="322"/>
      <c r="EV7" s="300"/>
      <c r="EW7" s="300"/>
      <c r="EX7" s="300"/>
      <c r="EY7" s="300"/>
      <c r="EZ7" s="323"/>
      <c r="FA7" s="300"/>
      <c r="FB7" s="300"/>
      <c r="FC7" s="300"/>
      <c r="FD7" s="300"/>
      <c r="FE7" s="300"/>
      <c r="FF7" s="300"/>
      <c r="FG7" s="308"/>
      <c r="FH7" s="300"/>
      <c r="FI7" s="300"/>
      <c r="FJ7" s="300"/>
      <c r="FK7" s="300"/>
      <c r="FL7" s="300"/>
      <c r="FM7" s="300"/>
      <c r="FN7" s="300"/>
      <c r="FO7" s="322"/>
      <c r="FP7" s="300"/>
      <c r="FQ7" s="300"/>
      <c r="FR7" s="300"/>
      <c r="FS7" s="300"/>
      <c r="FT7" s="323"/>
      <c r="FU7" s="300"/>
      <c r="FV7" s="300"/>
      <c r="FW7" s="300"/>
      <c r="FX7" s="300"/>
      <c r="FY7" s="300"/>
      <c r="FZ7" s="300"/>
      <c r="GA7" s="308"/>
      <c r="GB7" s="300"/>
      <c r="GC7" s="300"/>
      <c r="GD7" s="300"/>
      <c r="GE7" s="300"/>
      <c r="GF7" s="300"/>
      <c r="GG7" s="300"/>
      <c r="GH7" s="300"/>
      <c r="GI7" s="322"/>
      <c r="GJ7" s="300"/>
      <c r="GK7" s="300"/>
      <c r="GL7" s="300"/>
      <c r="GM7" s="300"/>
      <c r="GN7" s="323"/>
      <c r="GO7" s="300"/>
      <c r="GP7" s="300"/>
      <c r="GQ7" s="300"/>
      <c r="GR7" s="300"/>
      <c r="GS7" s="300"/>
      <c r="GT7" s="300"/>
      <c r="GU7" s="308"/>
      <c r="GV7" s="300"/>
      <c r="GW7" s="300"/>
      <c r="GX7" s="300"/>
      <c r="GY7" s="300"/>
      <c r="GZ7" s="300"/>
      <c r="HA7" s="300"/>
      <c r="HB7" s="300"/>
      <c r="HC7" s="322"/>
      <c r="HD7" s="300"/>
      <c r="HE7" s="300"/>
      <c r="HF7" s="300"/>
      <c r="HG7" s="300"/>
      <c r="HH7" s="323"/>
      <c r="HI7" s="300"/>
      <c r="HJ7" s="300"/>
      <c r="HK7" s="300"/>
      <c r="HL7" s="300"/>
      <c r="HM7" s="300"/>
      <c r="HN7" s="300"/>
      <c r="HO7" s="308"/>
      <c r="HP7" s="300"/>
      <c r="HQ7" s="300"/>
      <c r="HR7" s="300"/>
      <c r="HS7" s="300"/>
      <c r="HT7" s="300"/>
      <c r="HU7" s="300"/>
      <c r="HV7" s="300"/>
      <c r="HW7" s="322"/>
      <c r="HX7" s="300"/>
      <c r="HY7" s="300"/>
      <c r="HZ7" s="300"/>
      <c r="IA7" s="300"/>
      <c r="IB7" s="323"/>
      <c r="IC7" s="300"/>
      <c r="ID7" s="300"/>
      <c r="IE7" s="300"/>
      <c r="IF7" s="300"/>
      <c r="IG7" s="300"/>
      <c r="IH7" s="300"/>
      <c r="II7" s="308"/>
      <c r="IJ7" s="300"/>
      <c r="IK7" s="300"/>
      <c r="IL7" s="300"/>
      <c r="IM7" s="300"/>
      <c r="IN7" s="300"/>
      <c r="IO7" s="300"/>
      <c r="IP7" s="300"/>
      <c r="IQ7" s="322"/>
      <c r="IR7" s="300"/>
      <c r="IS7" s="300"/>
      <c r="IT7" s="300"/>
      <c r="IU7" s="300"/>
      <c r="IV7" s="323"/>
      <c r="IW7" s="300"/>
      <c r="IX7" s="300"/>
      <c r="IY7" s="300"/>
      <c r="IZ7" s="300"/>
      <c r="JA7" s="300"/>
      <c r="JB7" s="300"/>
    </row>
    <row r="8" spans="1:262" s="313" customFormat="1" ht="13.5" customHeight="1">
      <c r="A8" s="324" t="s">
        <v>61</v>
      </c>
      <c r="B8" s="303"/>
      <c r="C8" s="325"/>
      <c r="D8" s="303"/>
      <c r="E8" s="303"/>
      <c r="F8" s="303"/>
      <c r="G8" s="303"/>
      <c r="H8" s="303"/>
      <c r="I8" s="303"/>
      <c r="J8" s="303"/>
      <c r="K8" s="326"/>
      <c r="L8" s="303"/>
      <c r="M8" s="303"/>
      <c r="N8" s="303"/>
      <c r="O8" s="303"/>
      <c r="P8" s="327"/>
      <c r="Q8" s="303"/>
      <c r="R8" s="303"/>
      <c r="S8" s="303"/>
      <c r="T8" s="303"/>
      <c r="U8" s="303"/>
      <c r="V8" s="303"/>
      <c r="W8" s="278"/>
      <c r="X8" s="303"/>
      <c r="Y8" s="303"/>
      <c r="Z8" s="303"/>
      <c r="AA8" s="303"/>
      <c r="AB8" s="303"/>
      <c r="AC8" s="303"/>
      <c r="AD8" s="303"/>
      <c r="AE8" s="326"/>
      <c r="AF8" s="303"/>
      <c r="AG8" s="303"/>
      <c r="AH8" s="303"/>
      <c r="AI8" s="303"/>
      <c r="AJ8" s="327"/>
      <c r="AK8" s="303"/>
      <c r="AL8" s="303"/>
      <c r="AM8" s="303"/>
      <c r="AN8" s="303"/>
      <c r="AO8" s="303"/>
      <c r="AP8" s="303"/>
      <c r="AQ8" s="328"/>
      <c r="AR8" s="303"/>
      <c r="AS8" s="303"/>
      <c r="AT8" s="303"/>
      <c r="AU8" s="303"/>
      <c r="AV8" s="303"/>
      <c r="AW8" s="303"/>
      <c r="AX8" s="303"/>
      <c r="AY8" s="326"/>
      <c r="AZ8" s="303"/>
      <c r="BA8" s="303"/>
      <c r="BB8" s="303"/>
      <c r="BC8" s="303"/>
      <c r="BD8" s="327"/>
      <c r="BE8" s="303"/>
      <c r="BF8" s="303"/>
      <c r="BG8" s="303"/>
      <c r="BH8" s="303"/>
      <c r="BI8" s="303"/>
      <c r="BJ8" s="303"/>
      <c r="BK8" s="328"/>
      <c r="BL8" s="303"/>
      <c r="BM8" s="303"/>
      <c r="BN8" s="303"/>
      <c r="BO8" s="303"/>
      <c r="BP8" s="303"/>
      <c r="BQ8" s="303"/>
      <c r="BR8" s="303"/>
      <c r="BS8" s="326"/>
      <c r="BT8" s="303"/>
      <c r="BU8" s="303"/>
      <c r="BV8" s="303"/>
      <c r="BW8" s="303"/>
      <c r="BX8" s="327"/>
      <c r="BY8" s="303"/>
      <c r="BZ8" s="303"/>
      <c r="CA8" s="303"/>
      <c r="CB8" s="303"/>
      <c r="CC8" s="303"/>
      <c r="CD8" s="303"/>
      <c r="CE8" s="325"/>
      <c r="CF8" s="303"/>
      <c r="CG8" s="303"/>
      <c r="CH8" s="303"/>
      <c r="CI8" s="303"/>
      <c r="CJ8" s="303"/>
      <c r="CK8" s="303"/>
      <c r="CL8" s="303"/>
      <c r="CM8" s="326"/>
      <c r="CN8" s="303"/>
      <c r="CO8" s="303"/>
      <c r="CP8" s="303"/>
      <c r="CQ8" s="303"/>
      <c r="CR8" s="327"/>
      <c r="CS8" s="303"/>
      <c r="CT8" s="303"/>
      <c r="CU8" s="303"/>
      <c r="CV8" s="303"/>
      <c r="CW8" s="303"/>
      <c r="CX8" s="303"/>
      <c r="CY8" s="325"/>
      <c r="CZ8" s="303"/>
      <c r="DA8" s="303"/>
      <c r="DB8" s="303"/>
      <c r="DC8" s="303"/>
      <c r="DD8" s="303"/>
      <c r="DE8" s="303"/>
      <c r="DF8" s="303"/>
      <c r="DG8" s="326"/>
      <c r="DH8" s="303"/>
      <c r="DI8" s="303"/>
      <c r="DJ8" s="303"/>
      <c r="DK8" s="303"/>
      <c r="DL8" s="327"/>
      <c r="DM8" s="303"/>
      <c r="DN8" s="303"/>
      <c r="DO8" s="303"/>
      <c r="DP8" s="303"/>
      <c r="DQ8" s="303"/>
      <c r="DR8" s="303"/>
      <c r="DS8" s="325"/>
      <c r="DT8" s="303"/>
      <c r="DU8" s="303"/>
      <c r="DV8" s="303"/>
      <c r="DW8" s="303"/>
      <c r="DX8" s="303"/>
      <c r="DY8" s="303"/>
      <c r="DZ8" s="303"/>
      <c r="EA8" s="326"/>
      <c r="EB8" s="303"/>
      <c r="EC8" s="303"/>
      <c r="ED8" s="303"/>
      <c r="EE8" s="303"/>
      <c r="EF8" s="327"/>
      <c r="EG8" s="303"/>
      <c r="EH8" s="303"/>
      <c r="EI8" s="303"/>
      <c r="EJ8" s="303"/>
      <c r="EK8" s="303"/>
      <c r="EL8" s="303"/>
      <c r="EM8" s="325"/>
      <c r="EN8" s="303"/>
      <c r="EO8" s="303"/>
      <c r="EP8" s="303"/>
      <c r="EQ8" s="303"/>
      <c r="ER8" s="303"/>
      <c r="ES8" s="303"/>
      <c r="ET8" s="303"/>
      <c r="EU8" s="326"/>
      <c r="EV8" s="303"/>
      <c r="EW8" s="303"/>
      <c r="EX8" s="303"/>
      <c r="EY8" s="303"/>
      <c r="EZ8" s="327"/>
      <c r="FA8" s="303"/>
      <c r="FB8" s="303"/>
      <c r="FC8" s="303"/>
      <c r="FD8" s="303"/>
      <c r="FE8" s="303"/>
      <c r="FF8" s="303"/>
      <c r="FG8" s="325"/>
      <c r="FH8" s="303"/>
      <c r="FI8" s="303"/>
      <c r="FJ8" s="303"/>
      <c r="FK8" s="303"/>
      <c r="FL8" s="303"/>
      <c r="FM8" s="303"/>
      <c r="FN8" s="303"/>
      <c r="FO8" s="326"/>
      <c r="FP8" s="303"/>
      <c r="FQ8" s="303"/>
      <c r="FR8" s="303"/>
      <c r="FS8" s="303"/>
      <c r="FT8" s="327"/>
      <c r="FU8" s="303"/>
      <c r="FV8" s="303"/>
      <c r="FW8" s="303"/>
      <c r="FX8" s="303"/>
      <c r="FY8" s="303"/>
      <c r="FZ8" s="303"/>
      <c r="GA8" s="325"/>
      <c r="GB8" s="303"/>
      <c r="GC8" s="303"/>
      <c r="GD8" s="303"/>
      <c r="GE8" s="303"/>
      <c r="GF8" s="303"/>
      <c r="GG8" s="303"/>
      <c r="GH8" s="303"/>
      <c r="GI8" s="326"/>
      <c r="GJ8" s="303"/>
      <c r="GK8" s="303"/>
      <c r="GL8" s="303"/>
      <c r="GM8" s="303"/>
      <c r="GN8" s="327"/>
      <c r="GO8" s="303"/>
      <c r="GP8" s="303"/>
      <c r="GQ8" s="303"/>
      <c r="GR8" s="303"/>
      <c r="GS8" s="303"/>
      <c r="GT8" s="303"/>
      <c r="GU8" s="325"/>
      <c r="GV8" s="303"/>
      <c r="GW8" s="303"/>
      <c r="GX8" s="303"/>
      <c r="GY8" s="303"/>
      <c r="GZ8" s="303"/>
      <c r="HA8" s="303"/>
      <c r="HB8" s="303"/>
      <c r="HC8" s="326"/>
      <c r="HD8" s="303"/>
      <c r="HE8" s="303"/>
      <c r="HF8" s="303"/>
      <c r="HG8" s="303"/>
      <c r="HH8" s="327"/>
      <c r="HI8" s="303"/>
      <c r="HJ8" s="303"/>
      <c r="HK8" s="303"/>
      <c r="HL8" s="303"/>
      <c r="HM8" s="303"/>
      <c r="HN8" s="303"/>
      <c r="HO8" s="325"/>
      <c r="HP8" s="303"/>
      <c r="HQ8" s="303"/>
      <c r="HR8" s="303"/>
      <c r="HS8" s="303"/>
      <c r="HT8" s="303"/>
      <c r="HU8" s="303"/>
      <c r="HV8" s="303"/>
      <c r="HW8" s="326"/>
      <c r="HX8" s="303"/>
      <c r="HY8" s="303"/>
      <c r="HZ8" s="303"/>
      <c r="IA8" s="303"/>
      <c r="IB8" s="327"/>
      <c r="IC8" s="303"/>
      <c r="ID8" s="303"/>
      <c r="IE8" s="303"/>
      <c r="IF8" s="303"/>
      <c r="IG8" s="303"/>
      <c r="IH8" s="303"/>
      <c r="II8" s="325"/>
      <c r="IJ8" s="303"/>
      <c r="IK8" s="303"/>
      <c r="IL8" s="303"/>
      <c r="IM8" s="303"/>
      <c r="IN8" s="303"/>
      <c r="IO8" s="303"/>
      <c r="IP8" s="303"/>
      <c r="IQ8" s="326"/>
      <c r="IR8" s="303"/>
      <c r="IS8" s="303"/>
      <c r="IT8" s="303"/>
      <c r="IU8" s="303"/>
      <c r="IV8" s="327"/>
      <c r="IW8" s="303"/>
      <c r="IX8" s="303"/>
      <c r="IY8" s="303"/>
      <c r="IZ8" s="303"/>
      <c r="JA8" s="303"/>
      <c r="JB8" s="303"/>
    </row>
    <row r="9" spans="1:262" ht="13.5" customHeight="1">
      <c r="A9" s="296" t="s">
        <v>6</v>
      </c>
      <c r="B9" s="296"/>
      <c r="C9" s="291"/>
      <c r="D9" s="296"/>
      <c r="E9" s="296"/>
      <c r="F9" s="303"/>
      <c r="G9" s="296"/>
      <c r="H9" s="296"/>
      <c r="I9" s="296"/>
      <c r="J9" s="296"/>
      <c r="K9" s="319"/>
      <c r="L9" s="296"/>
      <c r="M9" s="296"/>
      <c r="N9" s="296"/>
      <c r="O9" s="296"/>
      <c r="P9" s="320"/>
      <c r="Q9" s="296"/>
      <c r="R9" s="296"/>
      <c r="S9" s="296"/>
      <c r="T9" s="296"/>
      <c r="U9" s="296"/>
      <c r="V9" s="296"/>
      <c r="W9" s="291"/>
      <c r="X9" s="296"/>
      <c r="Y9" s="296"/>
      <c r="Z9" s="303"/>
      <c r="AA9" s="296"/>
      <c r="AB9" s="329"/>
      <c r="AC9" s="303"/>
      <c r="AD9" s="296"/>
      <c r="AE9" s="319"/>
      <c r="AF9" s="296"/>
      <c r="AG9" s="296"/>
      <c r="AH9" s="296"/>
      <c r="AI9" s="296"/>
      <c r="AJ9" s="320"/>
      <c r="AK9" s="296"/>
      <c r="AL9" s="296"/>
      <c r="AM9" s="296"/>
      <c r="AN9" s="296"/>
      <c r="AO9" s="296"/>
      <c r="AP9" s="296"/>
      <c r="AQ9" s="330"/>
      <c r="AR9" s="296"/>
      <c r="AS9" s="296"/>
      <c r="AT9" s="303"/>
      <c r="AU9" s="296"/>
      <c r="AV9" s="296"/>
      <c r="AW9" s="303"/>
      <c r="AX9" s="296"/>
      <c r="AY9" s="319"/>
      <c r="AZ9" s="296"/>
      <c r="BA9" s="296"/>
      <c r="BB9" s="296"/>
      <c r="BC9" s="296"/>
      <c r="BD9" s="320"/>
      <c r="BE9" s="296"/>
      <c r="BF9" s="296"/>
      <c r="BG9" s="296"/>
      <c r="BH9" s="296"/>
      <c r="BI9" s="296"/>
      <c r="BJ9" s="296"/>
      <c r="BK9" s="330"/>
      <c r="BL9" s="296"/>
      <c r="BM9" s="296"/>
      <c r="BN9" s="296"/>
      <c r="BO9" s="296"/>
      <c r="BP9" s="296"/>
      <c r="BQ9" s="296"/>
      <c r="BR9" s="296"/>
      <c r="BS9" s="319"/>
      <c r="BT9" s="296"/>
      <c r="BU9" s="296"/>
      <c r="BV9" s="296"/>
      <c r="BW9" s="296"/>
      <c r="BX9" s="320"/>
      <c r="BY9" s="296"/>
      <c r="BZ9" s="296"/>
      <c r="CA9" s="296"/>
      <c r="CB9" s="296"/>
      <c r="CC9" s="296"/>
      <c r="CD9" s="296"/>
      <c r="CE9" s="291"/>
      <c r="CF9" s="296"/>
      <c r="CG9" s="296"/>
      <c r="CH9" s="296"/>
      <c r="CI9" s="296"/>
      <c r="CJ9" s="296"/>
      <c r="CK9" s="296"/>
      <c r="CL9" s="296"/>
      <c r="CM9" s="319"/>
      <c r="CN9" s="296"/>
      <c r="CO9" s="296"/>
      <c r="CP9" s="296"/>
      <c r="CQ9" s="296"/>
      <c r="CR9" s="320"/>
      <c r="CS9" s="296"/>
      <c r="CT9" s="296"/>
      <c r="CU9" s="296"/>
      <c r="CV9" s="296"/>
      <c r="CW9" s="296"/>
      <c r="CX9" s="296"/>
      <c r="CY9" s="291"/>
      <c r="CZ9" s="296"/>
      <c r="DA9" s="296"/>
      <c r="DB9" s="296"/>
      <c r="DC9" s="296"/>
      <c r="DD9" s="296"/>
      <c r="DE9" s="296"/>
      <c r="DF9" s="296"/>
      <c r="DG9" s="319"/>
      <c r="DH9" s="296"/>
      <c r="DI9" s="296"/>
      <c r="DJ9" s="296"/>
      <c r="DK9" s="296"/>
      <c r="DL9" s="320"/>
      <c r="DM9" s="296"/>
      <c r="DN9" s="296"/>
      <c r="DO9" s="296"/>
      <c r="DP9" s="296"/>
      <c r="DQ9" s="296"/>
      <c r="DR9" s="296"/>
      <c r="DS9" s="291"/>
      <c r="DT9" s="296"/>
      <c r="DU9" s="296"/>
      <c r="DV9" s="296"/>
      <c r="DW9" s="296"/>
      <c r="DX9" s="296"/>
      <c r="DY9" s="296"/>
      <c r="DZ9" s="296"/>
      <c r="EA9" s="319"/>
      <c r="EB9" s="296"/>
      <c r="EC9" s="296"/>
      <c r="ED9" s="296"/>
      <c r="EE9" s="296"/>
      <c r="EF9" s="320"/>
      <c r="EG9" s="296"/>
      <c r="EH9" s="296"/>
      <c r="EI9" s="296"/>
      <c r="EJ9" s="296"/>
      <c r="EK9" s="296"/>
      <c r="EL9" s="296"/>
      <c r="EM9" s="291"/>
      <c r="EN9" s="296"/>
      <c r="EO9" s="296"/>
      <c r="EP9" s="296"/>
      <c r="EQ9" s="296"/>
      <c r="ER9" s="296"/>
      <c r="ES9" s="296"/>
      <c r="ET9" s="296"/>
      <c r="EU9" s="319"/>
      <c r="EV9" s="296"/>
      <c r="EW9" s="296"/>
      <c r="EX9" s="296"/>
      <c r="EY9" s="296"/>
      <c r="EZ9" s="320"/>
      <c r="FA9" s="296"/>
      <c r="FB9" s="296"/>
      <c r="FC9" s="296"/>
      <c r="FD9" s="296"/>
      <c r="FE9" s="296"/>
      <c r="FF9" s="296"/>
      <c r="FG9" s="291"/>
      <c r="FH9" s="296"/>
      <c r="FI9" s="296"/>
      <c r="FJ9" s="296"/>
      <c r="FK9" s="296"/>
      <c r="FL9" s="296"/>
      <c r="FM9" s="296"/>
      <c r="FN9" s="296"/>
      <c r="FO9" s="319"/>
      <c r="FP9" s="296"/>
      <c r="FQ9" s="296"/>
      <c r="FR9" s="296"/>
      <c r="FS9" s="296"/>
      <c r="FT9" s="320"/>
      <c r="FU9" s="296"/>
      <c r="FV9" s="296"/>
      <c r="FW9" s="296"/>
      <c r="FX9" s="296"/>
      <c r="FY9" s="296"/>
      <c r="FZ9" s="296"/>
      <c r="GA9" s="291"/>
      <c r="GB9" s="296"/>
      <c r="GC9" s="296"/>
      <c r="GD9" s="296"/>
      <c r="GE9" s="296"/>
      <c r="GF9" s="296"/>
      <c r="GG9" s="296"/>
      <c r="GH9" s="296"/>
      <c r="GI9" s="319"/>
      <c r="GJ9" s="296"/>
      <c r="GK9" s="296"/>
      <c r="GL9" s="296"/>
      <c r="GM9" s="296"/>
      <c r="GN9" s="320"/>
      <c r="GO9" s="296"/>
      <c r="GP9" s="296"/>
      <c r="GQ9" s="296"/>
      <c r="GR9" s="296"/>
      <c r="GS9" s="296"/>
      <c r="GT9" s="296"/>
      <c r="GU9" s="291"/>
      <c r="GV9" s="296"/>
      <c r="GW9" s="296"/>
      <c r="GX9" s="296"/>
      <c r="GY9" s="296"/>
      <c r="GZ9" s="296"/>
      <c r="HA9" s="296"/>
      <c r="HB9" s="296"/>
      <c r="HC9" s="319"/>
      <c r="HD9" s="296"/>
      <c r="HE9" s="296"/>
      <c r="HF9" s="296"/>
      <c r="HG9" s="296"/>
      <c r="HH9" s="320"/>
      <c r="HI9" s="296"/>
      <c r="HJ9" s="296"/>
      <c r="HK9" s="296"/>
      <c r="HL9" s="296"/>
      <c r="HM9" s="296"/>
      <c r="HN9" s="296"/>
      <c r="HO9" s="291"/>
      <c r="HP9" s="296"/>
      <c r="HQ9" s="296"/>
      <c r="HR9" s="296"/>
      <c r="HS9" s="296"/>
      <c r="HT9" s="296"/>
      <c r="HU9" s="296"/>
      <c r="HV9" s="296"/>
      <c r="HW9" s="319"/>
      <c r="HX9" s="296"/>
      <c r="HY9" s="296"/>
      <c r="HZ9" s="296"/>
      <c r="IA9" s="296"/>
      <c r="IB9" s="320"/>
      <c r="IC9" s="296"/>
      <c r="ID9" s="296"/>
      <c r="IE9" s="296"/>
      <c r="IF9" s="296"/>
      <c r="IG9" s="296"/>
      <c r="IH9" s="296"/>
      <c r="II9" s="291"/>
      <c r="IJ9" s="296"/>
      <c r="IK9" s="296"/>
      <c r="IL9" s="296"/>
      <c r="IM9" s="296"/>
      <c r="IN9" s="296"/>
      <c r="IO9" s="296"/>
      <c r="IP9" s="296"/>
      <c r="IQ9" s="319"/>
      <c r="IR9" s="296"/>
      <c r="IS9" s="296"/>
      <c r="IT9" s="296"/>
      <c r="IU9" s="296"/>
      <c r="IV9" s="320"/>
      <c r="IW9" s="296"/>
      <c r="IX9" s="296"/>
      <c r="IY9" s="296"/>
      <c r="IZ9" s="296"/>
      <c r="JA9" s="296"/>
      <c r="JB9" s="296"/>
    </row>
    <row r="10" spans="1:262" ht="31.5" customHeight="1">
      <c r="A10" s="305" t="s">
        <v>128</v>
      </c>
      <c r="B10" s="305" t="s">
        <v>33</v>
      </c>
      <c r="C10" s="306" t="s">
        <v>31</v>
      </c>
      <c r="D10" s="305" t="s">
        <v>30</v>
      </c>
      <c r="E10" s="305" t="s">
        <v>25</v>
      </c>
      <c r="F10" s="305" t="s">
        <v>26</v>
      </c>
      <c r="G10" s="305" t="s">
        <v>27</v>
      </c>
      <c r="H10" s="305" t="s">
        <v>28</v>
      </c>
      <c r="I10" s="305" t="s">
        <v>29</v>
      </c>
      <c r="J10" s="305" t="s">
        <v>27</v>
      </c>
      <c r="K10" s="331" t="s">
        <v>101</v>
      </c>
      <c r="L10" s="305" t="s">
        <v>57</v>
      </c>
      <c r="M10" s="305" t="s">
        <v>102</v>
      </c>
      <c r="N10" s="305" t="s">
        <v>103</v>
      </c>
      <c r="O10" s="305" t="s">
        <v>104</v>
      </c>
      <c r="P10" s="332" t="s">
        <v>105</v>
      </c>
      <c r="Q10" s="305" t="s">
        <v>106</v>
      </c>
      <c r="R10" s="305" t="s">
        <v>58</v>
      </c>
      <c r="S10" s="305" t="s">
        <v>107</v>
      </c>
      <c r="T10" s="305" t="s">
        <v>108</v>
      </c>
      <c r="U10" s="305" t="s">
        <v>109</v>
      </c>
      <c r="V10" s="305" t="s">
        <v>132</v>
      </c>
      <c r="W10" s="306" t="s">
        <v>31</v>
      </c>
      <c r="X10" s="305" t="s">
        <v>30</v>
      </c>
      <c r="Y10" s="305" t="s">
        <v>25</v>
      </c>
      <c r="Z10" s="305" t="s">
        <v>26</v>
      </c>
      <c r="AA10" s="305" t="s">
        <v>27</v>
      </c>
      <c r="AB10" s="305" t="s">
        <v>28</v>
      </c>
      <c r="AC10" s="305" t="s">
        <v>29</v>
      </c>
      <c r="AD10" s="305" t="s">
        <v>27</v>
      </c>
      <c r="AE10" s="331" t="s">
        <v>101</v>
      </c>
      <c r="AF10" s="305" t="s">
        <v>57</v>
      </c>
      <c r="AG10" s="305" t="s">
        <v>102</v>
      </c>
      <c r="AH10" s="305" t="s">
        <v>103</v>
      </c>
      <c r="AI10" s="305" t="s">
        <v>104</v>
      </c>
      <c r="AJ10" s="332" t="s">
        <v>105</v>
      </c>
      <c r="AK10" s="305" t="s">
        <v>106</v>
      </c>
      <c r="AL10" s="305" t="s">
        <v>58</v>
      </c>
      <c r="AM10" s="305" t="s">
        <v>107</v>
      </c>
      <c r="AN10" s="305" t="s">
        <v>108</v>
      </c>
      <c r="AO10" s="305" t="s">
        <v>109</v>
      </c>
      <c r="AP10" s="305" t="s">
        <v>132</v>
      </c>
      <c r="AQ10" s="306" t="s">
        <v>31</v>
      </c>
      <c r="AR10" s="305" t="s">
        <v>30</v>
      </c>
      <c r="AS10" s="305" t="s">
        <v>25</v>
      </c>
      <c r="AT10" s="305" t="s">
        <v>26</v>
      </c>
      <c r="AU10" s="305" t="s">
        <v>27</v>
      </c>
      <c r="AV10" s="305" t="s">
        <v>28</v>
      </c>
      <c r="AW10" s="305" t="s">
        <v>29</v>
      </c>
      <c r="AX10" s="305" t="s">
        <v>27</v>
      </c>
      <c r="AY10" s="331" t="s">
        <v>101</v>
      </c>
      <c r="AZ10" s="305" t="s">
        <v>57</v>
      </c>
      <c r="BA10" s="305" t="s">
        <v>102</v>
      </c>
      <c r="BB10" s="305" t="s">
        <v>103</v>
      </c>
      <c r="BC10" s="305" t="s">
        <v>104</v>
      </c>
      <c r="BD10" s="332" t="s">
        <v>105</v>
      </c>
      <c r="BE10" s="305" t="s">
        <v>106</v>
      </c>
      <c r="BF10" s="305" t="s">
        <v>58</v>
      </c>
      <c r="BG10" s="305" t="s">
        <v>107</v>
      </c>
      <c r="BH10" s="305" t="s">
        <v>108</v>
      </c>
      <c r="BI10" s="305" t="s">
        <v>109</v>
      </c>
      <c r="BJ10" s="305" t="s">
        <v>132</v>
      </c>
      <c r="BK10" s="306" t="s">
        <v>31</v>
      </c>
      <c r="BL10" s="305" t="s">
        <v>30</v>
      </c>
      <c r="BM10" s="305" t="s">
        <v>25</v>
      </c>
      <c r="BN10" s="305" t="s">
        <v>26</v>
      </c>
      <c r="BO10" s="305" t="s">
        <v>27</v>
      </c>
      <c r="BP10" s="305" t="s">
        <v>28</v>
      </c>
      <c r="BQ10" s="305" t="s">
        <v>29</v>
      </c>
      <c r="BR10" s="305" t="s">
        <v>27</v>
      </c>
      <c r="BS10" s="331" t="s">
        <v>101</v>
      </c>
      <c r="BT10" s="305" t="s">
        <v>57</v>
      </c>
      <c r="BU10" s="305" t="s">
        <v>102</v>
      </c>
      <c r="BV10" s="305" t="s">
        <v>103</v>
      </c>
      <c r="BW10" s="305" t="s">
        <v>104</v>
      </c>
      <c r="BX10" s="332" t="s">
        <v>105</v>
      </c>
      <c r="BY10" s="305" t="s">
        <v>106</v>
      </c>
      <c r="BZ10" s="305" t="s">
        <v>58</v>
      </c>
      <c r="CA10" s="305" t="s">
        <v>107</v>
      </c>
      <c r="CB10" s="305" t="s">
        <v>108</v>
      </c>
      <c r="CC10" s="305" t="s">
        <v>109</v>
      </c>
      <c r="CD10" s="305" t="s">
        <v>132</v>
      </c>
      <c r="CE10" s="306" t="s">
        <v>31</v>
      </c>
      <c r="CF10" s="305" t="s">
        <v>30</v>
      </c>
      <c r="CG10" s="305" t="s">
        <v>25</v>
      </c>
      <c r="CH10" s="305" t="s">
        <v>26</v>
      </c>
      <c r="CI10" s="305" t="s">
        <v>27</v>
      </c>
      <c r="CJ10" s="305" t="s">
        <v>28</v>
      </c>
      <c r="CK10" s="305" t="s">
        <v>29</v>
      </c>
      <c r="CL10" s="305" t="s">
        <v>27</v>
      </c>
      <c r="CM10" s="331" t="s">
        <v>101</v>
      </c>
      <c r="CN10" s="305" t="s">
        <v>57</v>
      </c>
      <c r="CO10" s="305" t="s">
        <v>102</v>
      </c>
      <c r="CP10" s="305" t="s">
        <v>103</v>
      </c>
      <c r="CQ10" s="305" t="s">
        <v>104</v>
      </c>
      <c r="CR10" s="332" t="s">
        <v>105</v>
      </c>
      <c r="CS10" s="305" t="s">
        <v>106</v>
      </c>
      <c r="CT10" s="305" t="s">
        <v>58</v>
      </c>
      <c r="CU10" s="305" t="s">
        <v>107</v>
      </c>
      <c r="CV10" s="305" t="s">
        <v>108</v>
      </c>
      <c r="CW10" s="305" t="s">
        <v>109</v>
      </c>
      <c r="CX10" s="305" t="s">
        <v>132</v>
      </c>
      <c r="CY10" s="306" t="s">
        <v>31</v>
      </c>
      <c r="CZ10" s="305" t="s">
        <v>30</v>
      </c>
      <c r="DA10" s="305" t="s">
        <v>25</v>
      </c>
      <c r="DB10" s="305" t="s">
        <v>26</v>
      </c>
      <c r="DC10" s="305" t="s">
        <v>27</v>
      </c>
      <c r="DD10" s="305" t="s">
        <v>28</v>
      </c>
      <c r="DE10" s="305" t="s">
        <v>29</v>
      </c>
      <c r="DF10" s="305" t="s">
        <v>27</v>
      </c>
      <c r="DG10" s="331" t="s">
        <v>101</v>
      </c>
      <c r="DH10" s="305" t="s">
        <v>57</v>
      </c>
      <c r="DI10" s="305" t="s">
        <v>102</v>
      </c>
      <c r="DJ10" s="305" t="s">
        <v>103</v>
      </c>
      <c r="DK10" s="305" t="s">
        <v>104</v>
      </c>
      <c r="DL10" s="332" t="s">
        <v>105</v>
      </c>
      <c r="DM10" s="305" t="s">
        <v>106</v>
      </c>
      <c r="DN10" s="305" t="s">
        <v>58</v>
      </c>
      <c r="DO10" s="305" t="s">
        <v>107</v>
      </c>
      <c r="DP10" s="305" t="s">
        <v>108</v>
      </c>
      <c r="DQ10" s="305" t="s">
        <v>109</v>
      </c>
      <c r="DR10" s="305" t="s">
        <v>132</v>
      </c>
      <c r="DS10" s="306" t="s">
        <v>31</v>
      </c>
      <c r="DT10" s="305" t="s">
        <v>30</v>
      </c>
      <c r="DU10" s="305" t="s">
        <v>25</v>
      </c>
      <c r="DV10" s="305" t="s">
        <v>26</v>
      </c>
      <c r="DW10" s="305" t="s">
        <v>27</v>
      </c>
      <c r="DX10" s="305" t="s">
        <v>28</v>
      </c>
      <c r="DY10" s="305" t="s">
        <v>29</v>
      </c>
      <c r="DZ10" s="305" t="s">
        <v>27</v>
      </c>
      <c r="EA10" s="331" t="s">
        <v>101</v>
      </c>
      <c r="EB10" s="305" t="s">
        <v>57</v>
      </c>
      <c r="EC10" s="305" t="s">
        <v>102</v>
      </c>
      <c r="ED10" s="305" t="s">
        <v>103</v>
      </c>
      <c r="EE10" s="305" t="s">
        <v>104</v>
      </c>
      <c r="EF10" s="332" t="s">
        <v>105</v>
      </c>
      <c r="EG10" s="305" t="s">
        <v>106</v>
      </c>
      <c r="EH10" s="305" t="s">
        <v>58</v>
      </c>
      <c r="EI10" s="305" t="s">
        <v>107</v>
      </c>
      <c r="EJ10" s="305" t="s">
        <v>108</v>
      </c>
      <c r="EK10" s="305" t="s">
        <v>109</v>
      </c>
      <c r="EL10" s="305" t="s">
        <v>132</v>
      </c>
      <c r="EM10" s="306" t="s">
        <v>31</v>
      </c>
      <c r="EN10" s="305" t="s">
        <v>30</v>
      </c>
      <c r="EO10" s="305" t="s">
        <v>25</v>
      </c>
      <c r="EP10" s="305" t="s">
        <v>26</v>
      </c>
      <c r="EQ10" s="305" t="s">
        <v>27</v>
      </c>
      <c r="ER10" s="305" t="s">
        <v>28</v>
      </c>
      <c r="ES10" s="305" t="s">
        <v>29</v>
      </c>
      <c r="ET10" s="305" t="s">
        <v>27</v>
      </c>
      <c r="EU10" s="331" t="s">
        <v>101</v>
      </c>
      <c r="EV10" s="305" t="s">
        <v>57</v>
      </c>
      <c r="EW10" s="305" t="s">
        <v>102</v>
      </c>
      <c r="EX10" s="305" t="s">
        <v>103</v>
      </c>
      <c r="EY10" s="305" t="s">
        <v>104</v>
      </c>
      <c r="EZ10" s="332" t="s">
        <v>105</v>
      </c>
      <c r="FA10" s="305" t="s">
        <v>106</v>
      </c>
      <c r="FB10" s="305" t="s">
        <v>58</v>
      </c>
      <c r="FC10" s="305" t="s">
        <v>107</v>
      </c>
      <c r="FD10" s="305" t="s">
        <v>108</v>
      </c>
      <c r="FE10" s="305" t="s">
        <v>109</v>
      </c>
      <c r="FF10" s="305" t="s">
        <v>132</v>
      </c>
      <c r="FG10" s="306" t="s">
        <v>31</v>
      </c>
      <c r="FH10" s="305" t="s">
        <v>30</v>
      </c>
      <c r="FI10" s="305" t="s">
        <v>25</v>
      </c>
      <c r="FJ10" s="305" t="s">
        <v>26</v>
      </c>
      <c r="FK10" s="305" t="s">
        <v>27</v>
      </c>
      <c r="FL10" s="305" t="s">
        <v>28</v>
      </c>
      <c r="FM10" s="305" t="s">
        <v>29</v>
      </c>
      <c r="FN10" s="305" t="s">
        <v>27</v>
      </c>
      <c r="FO10" s="331" t="s">
        <v>101</v>
      </c>
      <c r="FP10" s="305" t="s">
        <v>57</v>
      </c>
      <c r="FQ10" s="305" t="s">
        <v>102</v>
      </c>
      <c r="FR10" s="305" t="s">
        <v>103</v>
      </c>
      <c r="FS10" s="305" t="s">
        <v>104</v>
      </c>
      <c r="FT10" s="332" t="s">
        <v>105</v>
      </c>
      <c r="FU10" s="305" t="s">
        <v>106</v>
      </c>
      <c r="FV10" s="305" t="s">
        <v>58</v>
      </c>
      <c r="FW10" s="305" t="s">
        <v>107</v>
      </c>
      <c r="FX10" s="305" t="s">
        <v>108</v>
      </c>
      <c r="FY10" s="305" t="s">
        <v>109</v>
      </c>
      <c r="FZ10" s="305" t="s">
        <v>132</v>
      </c>
      <c r="GA10" s="306" t="s">
        <v>31</v>
      </c>
      <c r="GB10" s="305" t="s">
        <v>30</v>
      </c>
      <c r="GC10" s="305" t="s">
        <v>25</v>
      </c>
      <c r="GD10" s="305" t="s">
        <v>26</v>
      </c>
      <c r="GE10" s="305" t="s">
        <v>27</v>
      </c>
      <c r="GF10" s="305" t="s">
        <v>28</v>
      </c>
      <c r="GG10" s="305" t="s">
        <v>29</v>
      </c>
      <c r="GH10" s="305" t="s">
        <v>27</v>
      </c>
      <c r="GI10" s="331" t="s">
        <v>101</v>
      </c>
      <c r="GJ10" s="305" t="s">
        <v>57</v>
      </c>
      <c r="GK10" s="305" t="s">
        <v>102</v>
      </c>
      <c r="GL10" s="305" t="s">
        <v>103</v>
      </c>
      <c r="GM10" s="305" t="s">
        <v>104</v>
      </c>
      <c r="GN10" s="332" t="s">
        <v>105</v>
      </c>
      <c r="GO10" s="305" t="s">
        <v>106</v>
      </c>
      <c r="GP10" s="305" t="s">
        <v>58</v>
      </c>
      <c r="GQ10" s="305" t="s">
        <v>107</v>
      </c>
      <c r="GR10" s="305" t="s">
        <v>108</v>
      </c>
      <c r="GS10" s="305" t="s">
        <v>109</v>
      </c>
      <c r="GT10" s="305" t="s">
        <v>132</v>
      </c>
      <c r="GU10" s="306" t="s">
        <v>31</v>
      </c>
      <c r="GV10" s="305" t="s">
        <v>30</v>
      </c>
      <c r="GW10" s="305" t="s">
        <v>25</v>
      </c>
      <c r="GX10" s="305" t="s">
        <v>26</v>
      </c>
      <c r="GY10" s="305" t="s">
        <v>27</v>
      </c>
      <c r="GZ10" s="305" t="s">
        <v>28</v>
      </c>
      <c r="HA10" s="305" t="s">
        <v>29</v>
      </c>
      <c r="HB10" s="305" t="s">
        <v>27</v>
      </c>
      <c r="HC10" s="331" t="s">
        <v>101</v>
      </c>
      <c r="HD10" s="305" t="s">
        <v>57</v>
      </c>
      <c r="HE10" s="305" t="s">
        <v>102</v>
      </c>
      <c r="HF10" s="305" t="s">
        <v>103</v>
      </c>
      <c r="HG10" s="305" t="s">
        <v>104</v>
      </c>
      <c r="HH10" s="332" t="s">
        <v>105</v>
      </c>
      <c r="HI10" s="305" t="s">
        <v>106</v>
      </c>
      <c r="HJ10" s="305" t="s">
        <v>58</v>
      </c>
      <c r="HK10" s="305" t="s">
        <v>107</v>
      </c>
      <c r="HL10" s="305" t="s">
        <v>108</v>
      </c>
      <c r="HM10" s="305" t="s">
        <v>109</v>
      </c>
      <c r="HN10" s="305" t="s">
        <v>132</v>
      </c>
      <c r="HO10" s="306" t="s">
        <v>31</v>
      </c>
      <c r="HP10" s="305" t="s">
        <v>30</v>
      </c>
      <c r="HQ10" s="305" t="s">
        <v>25</v>
      </c>
      <c r="HR10" s="305" t="s">
        <v>26</v>
      </c>
      <c r="HS10" s="305" t="s">
        <v>27</v>
      </c>
      <c r="HT10" s="305" t="s">
        <v>28</v>
      </c>
      <c r="HU10" s="305" t="s">
        <v>29</v>
      </c>
      <c r="HV10" s="305" t="s">
        <v>27</v>
      </c>
      <c r="HW10" s="331" t="s">
        <v>101</v>
      </c>
      <c r="HX10" s="305" t="s">
        <v>57</v>
      </c>
      <c r="HY10" s="305" t="s">
        <v>102</v>
      </c>
      <c r="HZ10" s="305" t="s">
        <v>103</v>
      </c>
      <c r="IA10" s="305" t="s">
        <v>104</v>
      </c>
      <c r="IB10" s="332" t="s">
        <v>105</v>
      </c>
      <c r="IC10" s="305" t="s">
        <v>106</v>
      </c>
      <c r="ID10" s="305" t="s">
        <v>58</v>
      </c>
      <c r="IE10" s="305" t="s">
        <v>107</v>
      </c>
      <c r="IF10" s="305" t="s">
        <v>108</v>
      </c>
      <c r="IG10" s="305" t="s">
        <v>109</v>
      </c>
      <c r="IH10" s="305" t="s">
        <v>132</v>
      </c>
      <c r="II10" s="306" t="s">
        <v>31</v>
      </c>
      <c r="IJ10" s="305" t="s">
        <v>30</v>
      </c>
      <c r="IK10" s="305" t="s">
        <v>25</v>
      </c>
      <c r="IL10" s="305" t="s">
        <v>26</v>
      </c>
      <c r="IM10" s="305" t="s">
        <v>27</v>
      </c>
      <c r="IN10" s="305" t="s">
        <v>28</v>
      </c>
      <c r="IO10" s="305" t="s">
        <v>29</v>
      </c>
      <c r="IP10" s="305" t="s">
        <v>27</v>
      </c>
      <c r="IQ10" s="331" t="s">
        <v>101</v>
      </c>
      <c r="IR10" s="305" t="s">
        <v>57</v>
      </c>
      <c r="IS10" s="305" t="s">
        <v>102</v>
      </c>
      <c r="IT10" s="305" t="s">
        <v>103</v>
      </c>
      <c r="IU10" s="305" t="s">
        <v>104</v>
      </c>
      <c r="IV10" s="332" t="s">
        <v>105</v>
      </c>
      <c r="IW10" s="305" t="s">
        <v>106</v>
      </c>
      <c r="IX10" s="305" t="s">
        <v>58</v>
      </c>
      <c r="IY10" s="305" t="s">
        <v>107</v>
      </c>
      <c r="IZ10" s="305" t="s">
        <v>108</v>
      </c>
      <c r="JA10" s="305" t="s">
        <v>109</v>
      </c>
      <c r="JB10" s="305" t="s">
        <v>132</v>
      </c>
    </row>
    <row r="11" spans="1:262" s="335" customFormat="1" ht="13.5" customHeight="1">
      <c r="B11" s="296"/>
      <c r="C11" s="291"/>
      <c r="E11" s="300"/>
      <c r="F11" s="336"/>
      <c r="G11" s="337"/>
      <c r="H11" s="296"/>
      <c r="I11" s="336"/>
      <c r="J11" s="337"/>
      <c r="K11" s="337"/>
      <c r="L11" s="337"/>
      <c r="M11" s="337"/>
      <c r="N11" s="337"/>
      <c r="O11" s="337"/>
      <c r="P11" s="337"/>
      <c r="Q11" s="300"/>
      <c r="R11" s="337"/>
      <c r="S11" s="337"/>
      <c r="U11" s="337"/>
      <c r="V11" s="337"/>
      <c r="W11" s="291"/>
      <c r="Y11" s="300"/>
      <c r="Z11" s="336"/>
      <c r="AA11" s="336"/>
      <c r="AB11" s="296"/>
      <c r="AC11" s="336"/>
      <c r="AD11" s="336"/>
      <c r="AE11" s="300"/>
      <c r="AF11" s="337"/>
      <c r="AG11" s="337"/>
      <c r="AH11" s="337"/>
      <c r="AI11" s="337"/>
      <c r="AJ11" s="337"/>
      <c r="AK11" s="300"/>
      <c r="AM11" s="337"/>
      <c r="AO11" s="337"/>
      <c r="AP11" s="337"/>
      <c r="AQ11" s="291"/>
      <c r="AS11" s="299"/>
      <c r="AT11" s="336"/>
      <c r="AU11" s="336"/>
      <c r="AV11" s="338"/>
      <c r="AW11" s="336"/>
      <c r="AX11" s="336"/>
      <c r="AY11" s="300"/>
      <c r="AZ11" s="337"/>
      <c r="BA11" s="337"/>
      <c r="BB11" s="337"/>
      <c r="BC11" s="337"/>
      <c r="BD11" s="337"/>
      <c r="BE11" s="300"/>
      <c r="BF11" s="337"/>
      <c r="BG11" s="337"/>
      <c r="BI11" s="337"/>
      <c r="BJ11" s="337"/>
      <c r="BK11" s="291"/>
      <c r="BM11" s="300"/>
      <c r="BN11" s="336"/>
      <c r="BO11" s="336"/>
      <c r="BP11" s="296"/>
      <c r="BQ11" s="336"/>
      <c r="BR11" s="336"/>
      <c r="BS11" s="300"/>
      <c r="BT11" s="337"/>
      <c r="BU11" s="337"/>
      <c r="BV11" s="339"/>
      <c r="BW11" s="337"/>
      <c r="BX11" s="337"/>
      <c r="BY11" s="300"/>
      <c r="BZ11" s="337"/>
      <c r="CA11" s="337"/>
      <c r="CC11" s="337"/>
      <c r="CD11" s="337"/>
      <c r="CE11" s="300"/>
      <c r="CG11" s="300"/>
      <c r="CH11" s="336"/>
      <c r="CI11" s="336"/>
      <c r="CJ11" s="296"/>
      <c r="CK11" s="336"/>
      <c r="CL11" s="336"/>
      <c r="CM11" s="300"/>
      <c r="CN11" s="337"/>
      <c r="CO11" s="337"/>
      <c r="CR11" s="340"/>
      <c r="CS11" s="300"/>
      <c r="CT11" s="337"/>
      <c r="CU11" s="337"/>
      <c r="CW11" s="337"/>
      <c r="CX11" s="337"/>
      <c r="CY11" s="291"/>
      <c r="DA11" s="300"/>
      <c r="DB11" s="336"/>
      <c r="DC11" s="336"/>
      <c r="DD11" s="296"/>
      <c r="DE11" s="336"/>
      <c r="DF11" s="336"/>
      <c r="DG11" s="300"/>
      <c r="DH11" s="337"/>
      <c r="DI11" s="337"/>
      <c r="DL11" s="340"/>
      <c r="DM11" s="300"/>
      <c r="DN11" s="337"/>
      <c r="DO11" s="337"/>
      <c r="DQ11" s="337"/>
      <c r="DR11" s="337"/>
      <c r="DS11" s="291"/>
      <c r="DU11" s="300"/>
      <c r="DV11" s="336"/>
      <c r="DW11" s="336"/>
      <c r="DX11" s="296"/>
      <c r="DY11" s="336"/>
      <c r="DZ11" s="336"/>
      <c r="EA11" s="300"/>
      <c r="EC11" s="341"/>
      <c r="EF11" s="340"/>
      <c r="EG11" s="300"/>
      <c r="EH11" s="337"/>
      <c r="EI11" s="337"/>
      <c r="EK11" s="337"/>
      <c r="EL11" s="337"/>
      <c r="EM11" s="291"/>
      <c r="EO11" s="300"/>
      <c r="EP11" s="336"/>
      <c r="EQ11" s="336"/>
      <c r="ER11" s="296"/>
      <c r="ES11" s="336"/>
      <c r="ET11" s="336"/>
      <c r="EU11" s="300"/>
      <c r="EV11" s="337"/>
      <c r="EW11" s="337"/>
      <c r="EZ11" s="340"/>
      <c r="FA11" s="300"/>
      <c r="FB11" s="337"/>
      <c r="FC11" s="337"/>
      <c r="FE11" s="337"/>
      <c r="FF11" s="337"/>
      <c r="FG11" s="291"/>
      <c r="FI11" s="300"/>
      <c r="FJ11" s="336"/>
      <c r="FK11" s="336"/>
      <c r="FL11" s="296"/>
      <c r="FM11" s="336"/>
      <c r="FN11" s="336"/>
      <c r="FO11" s="300"/>
      <c r="FP11" s="337"/>
      <c r="FQ11" s="337"/>
      <c r="FT11" s="340"/>
      <c r="FU11" s="300"/>
      <c r="FV11" s="337"/>
      <c r="FW11" s="337"/>
      <c r="FY11" s="337"/>
      <c r="FZ11" s="337"/>
      <c r="GA11" s="291"/>
      <c r="GC11" s="296"/>
      <c r="GD11" s="336"/>
      <c r="GE11" s="296"/>
      <c r="GF11" s="296"/>
      <c r="GG11" s="336"/>
      <c r="GH11" s="296"/>
      <c r="GI11" s="342"/>
      <c r="GN11" s="340"/>
      <c r="GU11" s="291"/>
      <c r="GW11" s="296"/>
      <c r="GX11" s="336"/>
      <c r="GY11" s="296"/>
      <c r="GZ11" s="296"/>
      <c r="HA11" s="336"/>
      <c r="HB11" s="296"/>
      <c r="HC11" s="342"/>
      <c r="HH11" s="340"/>
      <c r="HO11" s="291"/>
      <c r="HQ11" s="296"/>
      <c r="HR11" s="336"/>
      <c r="HS11" s="296"/>
      <c r="HT11" s="296"/>
      <c r="HU11" s="336"/>
      <c r="HV11" s="296"/>
      <c r="HW11" s="342"/>
      <c r="IB11" s="340"/>
      <c r="II11" s="291"/>
      <c r="IK11" s="296"/>
      <c r="IL11" s="336"/>
      <c r="IM11" s="296"/>
      <c r="IN11" s="296"/>
      <c r="IO11" s="336"/>
      <c r="IP11" s="296"/>
      <c r="IQ11" s="342"/>
      <c r="IV11" s="340"/>
    </row>
    <row r="12" spans="1:262" s="335" customFormat="1" ht="13.5" customHeight="1">
      <c r="B12" s="296"/>
      <c r="C12" s="291"/>
      <c r="E12" s="300"/>
      <c r="F12" s="336"/>
      <c r="G12" s="337"/>
      <c r="H12" s="296"/>
      <c r="I12" s="336"/>
      <c r="J12" s="337"/>
      <c r="K12" s="337"/>
      <c r="L12" s="337"/>
      <c r="M12" s="337"/>
      <c r="N12" s="337"/>
      <c r="O12" s="337"/>
      <c r="P12" s="337"/>
      <c r="Q12" s="300"/>
      <c r="R12" s="337"/>
      <c r="S12" s="337"/>
      <c r="U12" s="337"/>
      <c r="V12" s="337"/>
      <c r="W12" s="291"/>
      <c r="Y12" s="300"/>
      <c r="Z12" s="336"/>
      <c r="AA12" s="336"/>
      <c r="AB12" s="296"/>
      <c r="AC12" s="336"/>
      <c r="AD12" s="336"/>
      <c r="AE12" s="300"/>
      <c r="AF12" s="337"/>
      <c r="AG12" s="337"/>
      <c r="AH12" s="337"/>
      <c r="AI12" s="337"/>
      <c r="AJ12" s="337"/>
      <c r="AK12" s="300"/>
      <c r="AM12" s="337"/>
      <c r="AO12" s="337"/>
      <c r="AP12" s="337"/>
      <c r="AQ12" s="291"/>
      <c r="AS12" s="299"/>
      <c r="AT12" s="336"/>
      <c r="AU12" s="336"/>
      <c r="AV12" s="338"/>
      <c r="AW12" s="343"/>
      <c r="AX12" s="336"/>
      <c r="AY12" s="300"/>
      <c r="AZ12" s="337"/>
      <c r="BA12" s="337"/>
      <c r="BB12" s="337"/>
      <c r="BC12" s="337"/>
      <c r="BD12" s="337"/>
      <c r="BE12" s="300"/>
      <c r="BF12" s="337"/>
      <c r="BG12" s="337"/>
      <c r="BI12" s="337"/>
      <c r="BJ12" s="337"/>
      <c r="BK12" s="291"/>
      <c r="BM12" s="300"/>
      <c r="BN12" s="336"/>
      <c r="BO12" s="336"/>
      <c r="BP12" s="296"/>
      <c r="BQ12" s="336"/>
      <c r="BR12" s="336"/>
      <c r="BS12" s="300"/>
      <c r="BT12" s="337"/>
      <c r="BU12" s="337"/>
      <c r="BV12" s="339"/>
      <c r="BW12" s="337"/>
      <c r="BX12" s="337"/>
      <c r="BY12" s="300"/>
      <c r="BZ12" s="337"/>
      <c r="CA12" s="337"/>
      <c r="CC12" s="337"/>
      <c r="CD12" s="337"/>
      <c r="CE12" s="300"/>
      <c r="CG12" s="300"/>
      <c r="CH12" s="336"/>
      <c r="CI12" s="336"/>
      <c r="CJ12" s="296"/>
      <c r="CK12" s="336"/>
      <c r="CL12" s="336"/>
      <c r="CM12" s="300"/>
      <c r="CN12" s="337"/>
      <c r="CO12" s="337"/>
      <c r="CR12" s="340"/>
      <c r="CS12" s="300"/>
      <c r="CT12" s="337"/>
      <c r="CU12" s="337"/>
      <c r="CW12" s="337"/>
      <c r="CX12" s="337"/>
      <c r="CY12" s="291"/>
      <c r="DA12" s="300"/>
      <c r="DB12" s="336"/>
      <c r="DC12" s="336"/>
      <c r="DD12" s="296"/>
      <c r="DE12" s="336"/>
      <c r="DF12" s="336"/>
      <c r="DG12" s="300"/>
      <c r="DH12" s="337"/>
      <c r="DI12" s="337"/>
      <c r="DL12" s="340"/>
      <c r="DM12" s="300"/>
      <c r="DN12" s="337"/>
      <c r="DO12" s="337"/>
      <c r="DQ12" s="337"/>
      <c r="DR12" s="337"/>
      <c r="DS12" s="291"/>
      <c r="DU12" s="300"/>
      <c r="DV12" s="336"/>
      <c r="DW12" s="336"/>
      <c r="DX12" s="296"/>
      <c r="DY12" s="336"/>
      <c r="DZ12" s="336"/>
      <c r="EA12" s="300"/>
      <c r="EC12" s="341"/>
      <c r="EF12" s="340"/>
      <c r="EG12" s="300"/>
      <c r="EH12" s="337"/>
      <c r="EI12" s="337"/>
      <c r="EK12" s="337"/>
      <c r="EL12" s="337"/>
      <c r="EM12" s="291"/>
      <c r="EO12" s="300"/>
      <c r="EP12" s="336"/>
      <c r="EQ12" s="336"/>
      <c r="ER12" s="296"/>
      <c r="ES12" s="336"/>
      <c r="ET12" s="336"/>
      <c r="EU12" s="300"/>
      <c r="EV12" s="337"/>
      <c r="EW12" s="337"/>
      <c r="EZ12" s="340"/>
      <c r="FA12" s="300"/>
      <c r="FB12" s="337"/>
      <c r="FC12" s="337"/>
      <c r="FE12" s="337"/>
      <c r="FF12" s="337"/>
      <c r="FG12" s="291"/>
      <c r="FI12" s="300"/>
      <c r="FJ12" s="336"/>
      <c r="FK12" s="336"/>
      <c r="FL12" s="296"/>
      <c r="FM12" s="336"/>
      <c r="FN12" s="336"/>
      <c r="FO12" s="300"/>
      <c r="FP12" s="337"/>
      <c r="FQ12" s="337"/>
      <c r="FT12" s="340"/>
      <c r="FU12" s="300"/>
      <c r="FV12" s="337"/>
      <c r="FW12" s="337"/>
      <c r="FY12" s="337"/>
      <c r="FZ12" s="337"/>
      <c r="GA12" s="291"/>
      <c r="GC12" s="300"/>
      <c r="GD12" s="336"/>
      <c r="GE12" s="296"/>
      <c r="GF12" s="296"/>
      <c r="GG12" s="336"/>
      <c r="GH12" s="296"/>
      <c r="GI12" s="342"/>
      <c r="GN12" s="340"/>
      <c r="GU12" s="291"/>
      <c r="GW12" s="300"/>
      <c r="GX12" s="336"/>
      <c r="GY12" s="296"/>
      <c r="GZ12" s="296"/>
      <c r="HA12" s="336"/>
      <c r="HB12" s="296"/>
      <c r="HC12" s="342"/>
      <c r="HH12" s="340"/>
      <c r="HO12" s="291"/>
      <c r="HQ12" s="300"/>
      <c r="HR12" s="336"/>
      <c r="HS12" s="296"/>
      <c r="HT12" s="296"/>
      <c r="HU12" s="336"/>
      <c r="HV12" s="296"/>
      <c r="HW12" s="342"/>
      <c r="IB12" s="340"/>
      <c r="II12" s="291"/>
      <c r="IK12" s="300"/>
      <c r="IL12" s="336"/>
      <c r="IM12" s="296"/>
      <c r="IN12" s="296"/>
      <c r="IO12" s="336"/>
      <c r="IP12" s="296"/>
      <c r="IQ12" s="342"/>
      <c r="IV12" s="340"/>
    </row>
    <row r="13" spans="1:262" s="335" customFormat="1" ht="13.5" customHeight="1">
      <c r="A13" s="344"/>
      <c r="B13" s="296"/>
      <c r="C13" s="291"/>
      <c r="E13" s="300"/>
      <c r="F13" s="336"/>
      <c r="G13" s="337"/>
      <c r="H13" s="296"/>
      <c r="I13" s="336"/>
      <c r="J13" s="337"/>
      <c r="K13" s="337"/>
      <c r="L13" s="337"/>
      <c r="M13" s="337"/>
      <c r="N13" s="337"/>
      <c r="O13" s="337"/>
      <c r="P13" s="337"/>
      <c r="Q13" s="300"/>
      <c r="R13" s="337"/>
      <c r="S13" s="337"/>
      <c r="U13" s="337"/>
      <c r="V13" s="337"/>
      <c r="W13" s="291"/>
      <c r="Y13" s="300"/>
      <c r="Z13" s="336"/>
      <c r="AA13" s="336"/>
      <c r="AB13" s="296"/>
      <c r="AC13" s="336"/>
      <c r="AD13" s="336"/>
      <c r="AE13" s="300"/>
      <c r="AF13" s="337"/>
      <c r="AG13" s="337"/>
      <c r="AH13" s="337"/>
      <c r="AI13" s="337"/>
      <c r="AJ13" s="337"/>
      <c r="AK13" s="300"/>
      <c r="AM13" s="337"/>
      <c r="AO13" s="337"/>
      <c r="AP13" s="337"/>
      <c r="AQ13" s="291"/>
      <c r="AS13" s="299"/>
      <c r="AT13" s="336"/>
      <c r="AU13" s="336"/>
      <c r="AV13" s="338"/>
      <c r="AW13" s="343"/>
      <c r="AX13" s="336"/>
      <c r="AY13" s="300"/>
      <c r="AZ13" s="337"/>
      <c r="BA13" s="337"/>
      <c r="BB13" s="337"/>
      <c r="BC13" s="337"/>
      <c r="BD13" s="337"/>
      <c r="BE13" s="300"/>
      <c r="BF13" s="337"/>
      <c r="BG13" s="337"/>
      <c r="BI13" s="337"/>
      <c r="BJ13" s="337"/>
      <c r="BK13" s="291"/>
      <c r="BM13" s="300"/>
      <c r="BN13" s="336"/>
      <c r="BO13" s="336"/>
      <c r="BP13" s="296"/>
      <c r="BQ13" s="336"/>
      <c r="BR13" s="336"/>
      <c r="BS13" s="300"/>
      <c r="BT13" s="337"/>
      <c r="BU13" s="337"/>
      <c r="BV13" s="339"/>
      <c r="BW13" s="337"/>
      <c r="BX13" s="337"/>
      <c r="BY13" s="300"/>
      <c r="BZ13" s="337"/>
      <c r="CA13" s="337"/>
      <c r="CC13" s="337"/>
      <c r="CD13" s="337"/>
      <c r="CE13" s="300"/>
      <c r="CG13" s="300"/>
      <c r="CH13" s="336"/>
      <c r="CI13" s="336"/>
      <c r="CJ13" s="296"/>
      <c r="CK13" s="336"/>
      <c r="CL13" s="336"/>
      <c r="CM13" s="300"/>
      <c r="CN13" s="337"/>
      <c r="CO13" s="337"/>
      <c r="CR13" s="340"/>
      <c r="CS13" s="300"/>
      <c r="CT13" s="337"/>
      <c r="CU13" s="337"/>
      <c r="CW13" s="337"/>
      <c r="CX13" s="337"/>
      <c r="CY13" s="291"/>
      <c r="DA13" s="300"/>
      <c r="DB13" s="336"/>
      <c r="DC13" s="336"/>
      <c r="DD13" s="296"/>
      <c r="DE13" s="336"/>
      <c r="DF13" s="336"/>
      <c r="DG13" s="300"/>
      <c r="DH13" s="337"/>
      <c r="DI13" s="337"/>
      <c r="DL13" s="340"/>
      <c r="DM13" s="300"/>
      <c r="DN13" s="337"/>
      <c r="DO13" s="337"/>
      <c r="DQ13" s="337"/>
      <c r="DR13" s="337"/>
      <c r="DS13" s="291"/>
      <c r="DU13" s="300"/>
      <c r="DV13" s="336"/>
      <c r="DW13" s="336"/>
      <c r="DX13" s="296"/>
      <c r="DY13" s="336"/>
      <c r="DZ13" s="336"/>
      <c r="EA13" s="300"/>
      <c r="EC13" s="341"/>
      <c r="EF13" s="340"/>
      <c r="EG13" s="300"/>
      <c r="EH13" s="337"/>
      <c r="EI13" s="337"/>
      <c r="EK13" s="337"/>
      <c r="EL13" s="337"/>
      <c r="EM13" s="291"/>
      <c r="EO13" s="300"/>
      <c r="EP13" s="336"/>
      <c r="EQ13" s="336"/>
      <c r="ER13" s="296"/>
      <c r="ES13" s="336"/>
      <c r="ET13" s="336"/>
      <c r="EU13" s="300"/>
      <c r="EV13" s="337"/>
      <c r="EW13" s="337"/>
      <c r="EZ13" s="340"/>
      <c r="FA13" s="300"/>
      <c r="FB13" s="337"/>
      <c r="FC13" s="337"/>
      <c r="FE13" s="337"/>
      <c r="FF13" s="337"/>
      <c r="FG13" s="291"/>
      <c r="FI13" s="300"/>
      <c r="FJ13" s="336"/>
      <c r="FK13" s="336"/>
      <c r="FL13" s="296"/>
      <c r="FM13" s="336"/>
      <c r="FN13" s="336"/>
      <c r="FO13" s="300"/>
      <c r="FP13" s="337"/>
      <c r="FQ13" s="337"/>
      <c r="FT13" s="340"/>
      <c r="FU13" s="300"/>
      <c r="FV13" s="337"/>
      <c r="FW13" s="337"/>
      <c r="FY13" s="337"/>
      <c r="FZ13" s="337"/>
      <c r="GA13" s="291"/>
      <c r="GB13" s="345"/>
      <c r="GC13" s="345"/>
      <c r="GD13" s="346"/>
      <c r="GE13" s="296"/>
      <c r="GF13" s="347"/>
      <c r="GG13" s="346"/>
      <c r="GH13" s="296"/>
      <c r="GI13" s="319"/>
      <c r="GJ13" s="296"/>
      <c r="GK13" s="296"/>
      <c r="GL13" s="296"/>
      <c r="GM13" s="296"/>
      <c r="GN13" s="320"/>
      <c r="GO13" s="296"/>
      <c r="GP13" s="296"/>
      <c r="GQ13" s="296"/>
      <c r="GR13" s="296"/>
      <c r="GS13" s="296"/>
      <c r="GT13" s="296"/>
      <c r="GU13" s="291"/>
      <c r="GV13" s="345"/>
      <c r="GW13" s="345"/>
      <c r="GX13" s="346"/>
      <c r="GY13" s="296"/>
      <c r="GZ13" s="347"/>
      <c r="HA13" s="346"/>
      <c r="HB13" s="296"/>
      <c r="HC13" s="319"/>
      <c r="HD13" s="296"/>
      <c r="HE13" s="296"/>
      <c r="HF13" s="296"/>
      <c r="HG13" s="296"/>
      <c r="HH13" s="320"/>
      <c r="HI13" s="296"/>
      <c r="HJ13" s="296"/>
      <c r="HK13" s="296"/>
      <c r="HL13" s="296"/>
      <c r="HM13" s="296"/>
      <c r="HN13" s="296"/>
      <c r="HO13" s="291"/>
      <c r="HP13" s="345"/>
      <c r="HQ13" s="345"/>
      <c r="HR13" s="346"/>
      <c r="HS13" s="296"/>
      <c r="HT13" s="347"/>
      <c r="HU13" s="346"/>
      <c r="HV13" s="296"/>
      <c r="HW13" s="319"/>
      <c r="HX13" s="296"/>
      <c r="HY13" s="296"/>
      <c r="HZ13" s="296"/>
      <c r="IA13" s="296"/>
      <c r="IB13" s="320"/>
      <c r="IC13" s="296"/>
      <c r="ID13" s="296"/>
      <c r="IE13" s="296"/>
      <c r="IF13" s="296"/>
      <c r="IG13" s="296"/>
      <c r="IH13" s="296"/>
      <c r="II13" s="291"/>
      <c r="IJ13" s="345"/>
      <c r="IK13" s="345"/>
      <c r="IL13" s="346"/>
      <c r="IM13" s="296"/>
      <c r="IN13" s="347"/>
      <c r="IO13" s="346"/>
      <c r="IP13" s="296"/>
      <c r="IQ13" s="319"/>
      <c r="IR13" s="296"/>
      <c r="IS13" s="296"/>
      <c r="IT13" s="296"/>
      <c r="IU13" s="296"/>
      <c r="IV13" s="320"/>
      <c r="IW13" s="296"/>
      <c r="IX13" s="296"/>
      <c r="IY13" s="296"/>
      <c r="IZ13" s="296"/>
      <c r="JA13" s="296"/>
      <c r="JB13" s="296"/>
    </row>
    <row r="14" spans="1:262" s="335" customFormat="1" ht="13.5" customHeight="1">
      <c r="B14" s="296"/>
      <c r="C14" s="291"/>
      <c r="E14" s="300"/>
      <c r="F14" s="336"/>
      <c r="G14" s="337"/>
      <c r="H14" s="296"/>
      <c r="I14" s="336"/>
      <c r="J14" s="337"/>
      <c r="K14" s="337"/>
      <c r="L14" s="337"/>
      <c r="M14" s="337"/>
      <c r="N14" s="337"/>
      <c r="O14" s="337"/>
      <c r="P14" s="337"/>
      <c r="Q14" s="300"/>
      <c r="R14" s="337"/>
      <c r="S14" s="337"/>
      <c r="U14" s="337"/>
      <c r="V14" s="337"/>
      <c r="W14" s="291"/>
      <c r="Y14" s="300"/>
      <c r="Z14" s="336"/>
      <c r="AA14" s="336"/>
      <c r="AB14" s="296"/>
      <c r="AC14" s="336"/>
      <c r="AD14" s="336"/>
      <c r="AE14" s="300"/>
      <c r="AF14" s="337"/>
      <c r="AG14" s="337"/>
      <c r="AH14" s="337"/>
      <c r="AI14" s="337"/>
      <c r="AJ14" s="337"/>
      <c r="AK14" s="300"/>
      <c r="AM14" s="337"/>
      <c r="AO14" s="337"/>
      <c r="AP14" s="337"/>
      <c r="AQ14" s="291"/>
      <c r="AS14" s="299"/>
      <c r="AT14" s="336"/>
      <c r="AU14" s="336"/>
      <c r="AV14" s="338"/>
      <c r="AW14" s="336"/>
      <c r="AX14" s="336"/>
      <c r="AY14" s="300"/>
      <c r="AZ14" s="337"/>
      <c r="BA14" s="337"/>
      <c r="BB14" s="337"/>
      <c r="BC14" s="337"/>
      <c r="BD14" s="337"/>
      <c r="BE14" s="300"/>
      <c r="BF14" s="337"/>
      <c r="BG14" s="337"/>
      <c r="BI14" s="337"/>
      <c r="BJ14" s="337"/>
      <c r="BK14" s="291"/>
      <c r="BM14" s="300"/>
      <c r="BN14" s="336"/>
      <c r="BO14" s="336"/>
      <c r="BP14" s="296"/>
      <c r="BQ14" s="336"/>
      <c r="BR14" s="336"/>
      <c r="BS14" s="300"/>
      <c r="BT14" s="337"/>
      <c r="BU14" s="337"/>
      <c r="BV14" s="339"/>
      <c r="BW14" s="337"/>
      <c r="BX14" s="337"/>
      <c r="BY14" s="300"/>
      <c r="BZ14" s="337"/>
      <c r="CA14" s="337"/>
      <c r="CC14" s="337"/>
      <c r="CD14" s="337"/>
      <c r="CE14" s="300"/>
      <c r="CG14" s="300"/>
      <c r="CH14" s="336"/>
      <c r="CI14" s="336"/>
      <c r="CJ14" s="296"/>
      <c r="CK14" s="336"/>
      <c r="CL14" s="336"/>
      <c r="CM14" s="300"/>
      <c r="CN14" s="337"/>
      <c r="CO14" s="337"/>
      <c r="CR14" s="340"/>
      <c r="CS14" s="300"/>
      <c r="CT14" s="337"/>
      <c r="CU14" s="337"/>
      <c r="CW14" s="337"/>
      <c r="CX14" s="337"/>
      <c r="CY14" s="291"/>
      <c r="DA14" s="300"/>
      <c r="DB14" s="336"/>
      <c r="DC14" s="336"/>
      <c r="DD14" s="296"/>
      <c r="DE14" s="336"/>
      <c r="DF14" s="336"/>
      <c r="DG14" s="300"/>
      <c r="DH14" s="337"/>
      <c r="DI14" s="337"/>
      <c r="DL14" s="340"/>
      <c r="DM14" s="300"/>
      <c r="DN14" s="337"/>
      <c r="DO14" s="337"/>
      <c r="DQ14" s="337"/>
      <c r="DR14" s="337"/>
      <c r="DS14" s="291"/>
      <c r="DU14" s="300"/>
      <c r="DV14" s="336"/>
      <c r="DW14" s="336"/>
      <c r="DX14" s="296"/>
      <c r="DY14" s="336"/>
      <c r="DZ14" s="336"/>
      <c r="EA14" s="300"/>
      <c r="EC14" s="341"/>
      <c r="EF14" s="340"/>
      <c r="EG14" s="300"/>
      <c r="EH14" s="337"/>
      <c r="EI14" s="337"/>
      <c r="EK14" s="337"/>
      <c r="EL14" s="337"/>
      <c r="EM14" s="291"/>
      <c r="EO14" s="300"/>
      <c r="EP14" s="336"/>
      <c r="EQ14" s="336"/>
      <c r="ER14" s="296"/>
      <c r="ES14" s="336"/>
      <c r="ET14" s="336"/>
      <c r="EU14" s="300"/>
      <c r="EV14" s="337"/>
      <c r="EW14" s="337"/>
      <c r="EZ14" s="340"/>
      <c r="FA14" s="300"/>
      <c r="FB14" s="337"/>
      <c r="FC14" s="337"/>
      <c r="FE14" s="337"/>
      <c r="FF14" s="337"/>
      <c r="FG14" s="291"/>
      <c r="FI14" s="300"/>
      <c r="FJ14" s="336"/>
      <c r="FK14" s="336"/>
      <c r="FL14" s="296"/>
      <c r="FM14" s="336"/>
      <c r="FN14" s="336"/>
      <c r="FO14" s="300"/>
      <c r="FP14" s="337"/>
      <c r="FQ14" s="337"/>
      <c r="FT14" s="340"/>
      <c r="FU14" s="300"/>
      <c r="FV14" s="337"/>
      <c r="FW14" s="337"/>
      <c r="FY14" s="337"/>
      <c r="FZ14" s="337"/>
      <c r="GA14" s="291"/>
      <c r="GC14" s="300"/>
      <c r="GD14" s="336"/>
      <c r="GE14" s="296"/>
      <c r="GF14" s="348"/>
      <c r="GG14" s="336"/>
      <c r="GH14" s="296"/>
      <c r="GI14" s="342"/>
      <c r="GN14" s="340"/>
      <c r="GU14" s="291"/>
      <c r="GW14" s="300"/>
      <c r="GX14" s="336"/>
      <c r="GY14" s="296"/>
      <c r="GZ14" s="348"/>
      <c r="HA14" s="336"/>
      <c r="HB14" s="296"/>
      <c r="HC14" s="342"/>
      <c r="HH14" s="340"/>
      <c r="HO14" s="291"/>
      <c r="HQ14" s="300"/>
      <c r="HR14" s="336"/>
      <c r="HS14" s="296"/>
      <c r="HT14" s="348"/>
      <c r="HU14" s="336"/>
      <c r="HV14" s="296"/>
      <c r="HW14" s="342"/>
      <c r="IB14" s="340"/>
      <c r="II14" s="291"/>
      <c r="IK14" s="300"/>
      <c r="IL14" s="336"/>
      <c r="IM14" s="296"/>
      <c r="IN14" s="348"/>
      <c r="IO14" s="336"/>
      <c r="IP14" s="296"/>
      <c r="IQ14" s="342"/>
      <c r="IV14" s="340"/>
    </row>
    <row r="15" spans="1:262" s="335" customFormat="1" ht="13.5" customHeight="1">
      <c r="B15" s="296"/>
      <c r="C15" s="291"/>
      <c r="E15" s="300"/>
      <c r="F15" s="336"/>
      <c r="G15" s="337"/>
      <c r="H15" s="296"/>
      <c r="I15" s="336"/>
      <c r="J15" s="337"/>
      <c r="K15" s="337"/>
      <c r="L15" s="337"/>
      <c r="M15" s="337"/>
      <c r="N15" s="337"/>
      <c r="O15" s="337"/>
      <c r="P15" s="337"/>
      <c r="Q15" s="300"/>
      <c r="R15" s="337"/>
      <c r="S15" s="337"/>
      <c r="U15" s="337"/>
      <c r="V15" s="337"/>
      <c r="W15" s="291"/>
      <c r="Y15" s="300"/>
      <c r="Z15" s="336"/>
      <c r="AA15" s="336"/>
      <c r="AB15" s="296"/>
      <c r="AC15" s="336"/>
      <c r="AD15" s="336"/>
      <c r="AE15" s="300"/>
      <c r="AF15" s="337"/>
      <c r="AG15" s="337"/>
      <c r="AH15" s="337"/>
      <c r="AI15" s="337"/>
      <c r="AJ15" s="337"/>
      <c r="AK15" s="300"/>
      <c r="AM15" s="337"/>
      <c r="AO15" s="337"/>
      <c r="AP15" s="337"/>
      <c r="AQ15" s="291"/>
      <c r="AS15" s="299"/>
      <c r="AT15" s="336"/>
      <c r="AU15" s="336"/>
      <c r="AV15" s="338"/>
      <c r="AW15" s="336"/>
      <c r="AX15" s="336"/>
      <c r="AY15" s="300"/>
      <c r="AZ15" s="337"/>
      <c r="BA15" s="337"/>
      <c r="BB15" s="337"/>
      <c r="BC15" s="337"/>
      <c r="BD15" s="337"/>
      <c r="BE15" s="300"/>
      <c r="BF15" s="337"/>
      <c r="BG15" s="337"/>
      <c r="BI15" s="337"/>
      <c r="BJ15" s="337"/>
      <c r="BK15" s="291"/>
      <c r="BM15" s="300"/>
      <c r="BN15" s="336"/>
      <c r="BO15" s="336"/>
      <c r="BP15" s="296"/>
      <c r="BQ15" s="336"/>
      <c r="BR15" s="336"/>
      <c r="BS15" s="300"/>
      <c r="BT15" s="337"/>
      <c r="BU15" s="337"/>
      <c r="BV15" s="339"/>
      <c r="BW15" s="337"/>
      <c r="BX15" s="337"/>
      <c r="BY15" s="300"/>
      <c r="BZ15" s="337"/>
      <c r="CA15" s="337"/>
      <c r="CC15" s="337"/>
      <c r="CD15" s="337"/>
      <c r="CE15" s="300"/>
      <c r="CG15" s="300"/>
      <c r="CH15" s="336"/>
      <c r="CI15" s="336"/>
      <c r="CJ15" s="296"/>
      <c r="CK15" s="336"/>
      <c r="CL15" s="336"/>
      <c r="CM15" s="300"/>
      <c r="CN15" s="337"/>
      <c r="CO15" s="337"/>
      <c r="CR15" s="340"/>
      <c r="CS15" s="300"/>
      <c r="CT15" s="337"/>
      <c r="CU15" s="337"/>
      <c r="CW15" s="337"/>
      <c r="CX15" s="337"/>
      <c r="CY15" s="291"/>
      <c r="DA15" s="300"/>
      <c r="DB15" s="336"/>
      <c r="DC15" s="336"/>
      <c r="DD15" s="296"/>
      <c r="DE15" s="336"/>
      <c r="DF15" s="336"/>
      <c r="DG15" s="300"/>
      <c r="DH15" s="337"/>
      <c r="DI15" s="337"/>
      <c r="DL15" s="340"/>
      <c r="DM15" s="300"/>
      <c r="DN15" s="337"/>
      <c r="DO15" s="337"/>
      <c r="DQ15" s="337"/>
      <c r="DR15" s="337"/>
      <c r="DS15" s="291"/>
      <c r="DU15" s="300"/>
      <c r="DV15" s="336"/>
      <c r="DW15" s="336"/>
      <c r="DX15" s="296"/>
      <c r="DY15" s="336"/>
      <c r="DZ15" s="336"/>
      <c r="EA15" s="300"/>
      <c r="EC15" s="341"/>
      <c r="EF15" s="340"/>
      <c r="EG15" s="300"/>
      <c r="EH15" s="337"/>
      <c r="EI15" s="337"/>
      <c r="EK15" s="337"/>
      <c r="EL15" s="337"/>
      <c r="EM15" s="291"/>
      <c r="EO15" s="300"/>
      <c r="EP15" s="336"/>
      <c r="EQ15" s="336"/>
      <c r="ER15" s="296"/>
      <c r="ES15" s="336"/>
      <c r="ET15" s="336"/>
      <c r="EU15" s="300"/>
      <c r="EV15" s="337"/>
      <c r="EW15" s="337"/>
      <c r="EZ15" s="340"/>
      <c r="FA15" s="300"/>
      <c r="FB15" s="337"/>
      <c r="FC15" s="337"/>
      <c r="FE15" s="337"/>
      <c r="FF15" s="337"/>
      <c r="FG15" s="291"/>
      <c r="FI15" s="300"/>
      <c r="FJ15" s="336"/>
      <c r="FK15" s="336"/>
      <c r="FL15" s="296"/>
      <c r="FM15" s="336"/>
      <c r="FN15" s="336"/>
      <c r="FO15" s="300"/>
      <c r="FP15" s="337"/>
      <c r="FQ15" s="337"/>
      <c r="FT15" s="340"/>
      <c r="FU15" s="300"/>
      <c r="FV15" s="337"/>
      <c r="FW15" s="337"/>
      <c r="FY15" s="337"/>
      <c r="FZ15" s="337"/>
      <c r="GA15" s="291"/>
      <c r="GC15" s="300"/>
      <c r="GD15" s="336"/>
      <c r="GE15" s="296"/>
      <c r="GF15" s="348"/>
      <c r="GG15" s="336"/>
      <c r="GH15" s="296"/>
      <c r="GI15" s="342"/>
      <c r="GN15" s="340"/>
      <c r="GU15" s="291"/>
      <c r="GW15" s="300"/>
      <c r="GX15" s="336"/>
      <c r="GY15" s="296"/>
      <c r="GZ15" s="348"/>
      <c r="HA15" s="336"/>
      <c r="HB15" s="296"/>
      <c r="HC15" s="342"/>
      <c r="HH15" s="340"/>
      <c r="HO15" s="291"/>
      <c r="HQ15" s="300"/>
      <c r="HR15" s="336"/>
      <c r="HS15" s="296"/>
      <c r="HT15" s="348"/>
      <c r="HU15" s="336"/>
      <c r="HV15" s="296"/>
      <c r="HW15" s="342"/>
      <c r="IB15" s="340"/>
      <c r="II15" s="291"/>
      <c r="IK15" s="300"/>
      <c r="IL15" s="336"/>
      <c r="IM15" s="296"/>
      <c r="IN15" s="348"/>
      <c r="IO15" s="336"/>
      <c r="IP15" s="296"/>
      <c r="IQ15" s="342"/>
      <c r="IV15" s="340"/>
    </row>
    <row r="16" spans="1:262" s="335" customFormat="1" ht="13.5" customHeight="1">
      <c r="B16" s="296"/>
      <c r="C16" s="291"/>
      <c r="E16" s="300"/>
      <c r="F16" s="336"/>
      <c r="G16" s="337"/>
      <c r="H16" s="296"/>
      <c r="I16" s="336"/>
      <c r="J16" s="337"/>
      <c r="K16" s="337"/>
      <c r="L16" s="337"/>
      <c r="M16" s="337"/>
      <c r="N16" s="337"/>
      <c r="O16" s="337"/>
      <c r="P16" s="337"/>
      <c r="Q16" s="300"/>
      <c r="R16" s="337"/>
      <c r="S16" s="337"/>
      <c r="U16" s="337"/>
      <c r="V16" s="337"/>
      <c r="W16" s="291"/>
      <c r="Y16" s="300"/>
      <c r="Z16" s="336"/>
      <c r="AA16" s="336"/>
      <c r="AB16" s="296"/>
      <c r="AC16" s="336"/>
      <c r="AD16" s="336"/>
      <c r="AE16" s="300"/>
      <c r="AF16" s="337"/>
      <c r="AG16" s="337"/>
      <c r="AH16" s="337"/>
      <c r="AI16" s="337"/>
      <c r="AJ16" s="337"/>
      <c r="AK16" s="300"/>
      <c r="AM16" s="337"/>
      <c r="AO16" s="337"/>
      <c r="AP16" s="337"/>
      <c r="AQ16" s="291"/>
      <c r="AS16" s="299"/>
      <c r="AT16" s="336"/>
      <c r="AU16" s="336"/>
      <c r="AV16" s="338"/>
      <c r="AW16" s="336"/>
      <c r="AX16" s="336"/>
      <c r="AY16" s="300"/>
      <c r="AZ16" s="337"/>
      <c r="BA16" s="337"/>
      <c r="BB16" s="337"/>
      <c r="BC16" s="337"/>
      <c r="BD16" s="337"/>
      <c r="BE16" s="300"/>
      <c r="BF16" s="337"/>
      <c r="BG16" s="337"/>
      <c r="BI16" s="337"/>
      <c r="BJ16" s="337"/>
      <c r="BK16" s="291"/>
      <c r="BM16" s="300"/>
      <c r="BN16" s="336"/>
      <c r="BO16" s="336"/>
      <c r="BP16" s="296"/>
      <c r="BQ16" s="336"/>
      <c r="BR16" s="336"/>
      <c r="BS16" s="300"/>
      <c r="BT16" s="337"/>
      <c r="BU16" s="337"/>
      <c r="BV16" s="339"/>
      <c r="BW16" s="337"/>
      <c r="BX16" s="337"/>
      <c r="BY16" s="300"/>
      <c r="BZ16" s="337"/>
      <c r="CA16" s="337"/>
      <c r="CC16" s="337"/>
      <c r="CD16" s="337"/>
      <c r="CE16" s="300"/>
      <c r="CG16" s="300"/>
      <c r="CH16" s="336"/>
      <c r="CI16" s="336"/>
      <c r="CJ16" s="296"/>
      <c r="CK16" s="336"/>
      <c r="CL16" s="336"/>
      <c r="CM16" s="300"/>
      <c r="CN16" s="337"/>
      <c r="CO16" s="337"/>
      <c r="CR16" s="340"/>
      <c r="CS16" s="300"/>
      <c r="CT16" s="337"/>
      <c r="CU16" s="337"/>
      <c r="CW16" s="337"/>
      <c r="CX16" s="337"/>
      <c r="CY16" s="291"/>
      <c r="DA16" s="300"/>
      <c r="DB16" s="336"/>
      <c r="DC16" s="336"/>
      <c r="DD16" s="296"/>
      <c r="DE16" s="336"/>
      <c r="DF16" s="336"/>
      <c r="DG16" s="300"/>
      <c r="DH16" s="337"/>
      <c r="DI16" s="337"/>
      <c r="DL16" s="340"/>
      <c r="DM16" s="300"/>
      <c r="DN16" s="337"/>
      <c r="DO16" s="337"/>
      <c r="DQ16" s="337"/>
      <c r="DR16" s="337"/>
      <c r="DS16" s="291"/>
      <c r="DU16" s="300"/>
      <c r="DV16" s="336"/>
      <c r="DW16" s="336"/>
      <c r="DX16" s="296"/>
      <c r="DY16" s="336"/>
      <c r="DZ16" s="336"/>
      <c r="EA16" s="300"/>
      <c r="EC16" s="341"/>
      <c r="EF16" s="340"/>
      <c r="EG16" s="300"/>
      <c r="EH16" s="337"/>
      <c r="EI16" s="337"/>
      <c r="EK16" s="337"/>
      <c r="EL16" s="337"/>
      <c r="EM16" s="291"/>
      <c r="EO16" s="300"/>
      <c r="EP16" s="336"/>
      <c r="EQ16" s="336"/>
      <c r="ER16" s="296"/>
      <c r="ES16" s="336"/>
      <c r="ET16" s="336"/>
      <c r="EU16" s="300"/>
      <c r="EV16" s="337"/>
      <c r="EW16" s="337"/>
      <c r="EZ16" s="340"/>
      <c r="FA16" s="300"/>
      <c r="FB16" s="337"/>
      <c r="FC16" s="337"/>
      <c r="FE16" s="337"/>
      <c r="FF16" s="337"/>
      <c r="FG16" s="291"/>
      <c r="FI16" s="300"/>
      <c r="FJ16" s="336"/>
      <c r="FK16" s="336"/>
      <c r="FL16" s="296"/>
      <c r="FM16" s="336"/>
      <c r="FN16" s="336"/>
      <c r="FO16" s="300"/>
      <c r="FP16" s="337"/>
      <c r="FQ16" s="337"/>
      <c r="FT16" s="340"/>
      <c r="FU16" s="300"/>
      <c r="FV16" s="337"/>
      <c r="FW16" s="337"/>
      <c r="FY16" s="337"/>
      <c r="FZ16" s="337"/>
      <c r="GA16" s="291"/>
      <c r="GC16" s="296"/>
      <c r="GD16" s="336"/>
      <c r="GE16" s="296"/>
      <c r="GF16" s="296"/>
      <c r="GG16" s="336"/>
      <c r="GH16" s="296"/>
      <c r="GI16" s="342"/>
      <c r="GN16" s="340"/>
      <c r="GU16" s="291"/>
      <c r="GW16" s="296"/>
      <c r="GX16" s="336"/>
      <c r="GY16" s="296"/>
      <c r="GZ16" s="296"/>
      <c r="HA16" s="336"/>
      <c r="HB16" s="296"/>
      <c r="HC16" s="342"/>
      <c r="HH16" s="340"/>
      <c r="HO16" s="291"/>
      <c r="HQ16" s="296"/>
      <c r="HR16" s="336"/>
      <c r="HS16" s="296"/>
      <c r="HT16" s="296"/>
      <c r="HU16" s="336"/>
      <c r="HV16" s="296"/>
      <c r="HW16" s="342"/>
      <c r="IB16" s="340"/>
      <c r="II16" s="291"/>
      <c r="IK16" s="296"/>
      <c r="IL16" s="336"/>
      <c r="IM16" s="296"/>
      <c r="IN16" s="296"/>
      <c r="IO16" s="336"/>
      <c r="IP16" s="296"/>
      <c r="IQ16" s="342"/>
      <c r="IV16" s="340"/>
    </row>
    <row r="17" spans="2:262" s="335" customFormat="1" ht="13.5" customHeight="1">
      <c r="B17" s="296"/>
      <c r="C17" s="291"/>
      <c r="E17" s="300"/>
      <c r="F17" s="336"/>
      <c r="G17" s="337"/>
      <c r="H17" s="296"/>
      <c r="I17" s="336"/>
      <c r="J17" s="337"/>
      <c r="K17" s="337"/>
      <c r="L17" s="337"/>
      <c r="M17" s="337"/>
      <c r="N17" s="337"/>
      <c r="O17" s="337"/>
      <c r="P17" s="337"/>
      <c r="Q17" s="300"/>
      <c r="R17" s="337"/>
      <c r="S17" s="337"/>
      <c r="U17" s="337"/>
      <c r="V17" s="337"/>
      <c r="W17" s="291"/>
      <c r="Y17" s="300"/>
      <c r="Z17" s="336"/>
      <c r="AA17" s="336"/>
      <c r="AB17" s="296"/>
      <c r="AC17" s="336"/>
      <c r="AD17" s="336"/>
      <c r="AE17" s="300"/>
      <c r="AF17" s="337"/>
      <c r="AG17" s="337"/>
      <c r="AH17" s="337"/>
      <c r="AI17" s="337"/>
      <c r="AJ17" s="337"/>
      <c r="AK17" s="300"/>
      <c r="AM17" s="337"/>
      <c r="AO17" s="337"/>
      <c r="AP17" s="337"/>
      <c r="AQ17" s="291"/>
      <c r="AS17" s="299"/>
      <c r="AT17" s="336"/>
      <c r="AU17" s="336"/>
      <c r="AV17" s="338"/>
      <c r="AW17" s="336"/>
      <c r="AX17" s="336"/>
      <c r="AY17" s="300"/>
      <c r="AZ17" s="337"/>
      <c r="BA17" s="337"/>
      <c r="BB17" s="337"/>
      <c r="BC17" s="337"/>
      <c r="BD17" s="337"/>
      <c r="BE17" s="300"/>
      <c r="BF17" s="337"/>
      <c r="BG17" s="337"/>
      <c r="BI17" s="337"/>
      <c r="BJ17" s="337"/>
      <c r="BK17" s="291"/>
      <c r="BM17" s="300"/>
      <c r="BN17" s="336"/>
      <c r="BO17" s="336"/>
      <c r="BP17" s="296"/>
      <c r="BQ17" s="336"/>
      <c r="BR17" s="336"/>
      <c r="BS17" s="300"/>
      <c r="BT17" s="337"/>
      <c r="BU17" s="337"/>
      <c r="BV17" s="339"/>
      <c r="BW17" s="337"/>
      <c r="BX17" s="337"/>
      <c r="BY17" s="300"/>
      <c r="BZ17" s="337"/>
      <c r="CA17" s="337"/>
      <c r="CC17" s="337"/>
      <c r="CD17" s="337"/>
      <c r="CE17" s="300"/>
      <c r="CG17" s="300"/>
      <c r="CH17" s="336"/>
      <c r="CI17" s="336"/>
      <c r="CJ17" s="296"/>
      <c r="CK17" s="336"/>
      <c r="CL17" s="336"/>
      <c r="CM17" s="300"/>
      <c r="CN17" s="337"/>
      <c r="CO17" s="337"/>
      <c r="CR17" s="340"/>
      <c r="CS17" s="300"/>
      <c r="CT17" s="337"/>
      <c r="CU17" s="337"/>
      <c r="CW17" s="337"/>
      <c r="CX17" s="337"/>
      <c r="CY17" s="291"/>
      <c r="DA17" s="300"/>
      <c r="DB17" s="336"/>
      <c r="DC17" s="336"/>
      <c r="DD17" s="296"/>
      <c r="DE17" s="336"/>
      <c r="DF17" s="336"/>
      <c r="DG17" s="300"/>
      <c r="DH17" s="337"/>
      <c r="DI17" s="337"/>
      <c r="DL17" s="340"/>
      <c r="DM17" s="300"/>
      <c r="DN17" s="337"/>
      <c r="DO17" s="337"/>
      <c r="DQ17" s="337"/>
      <c r="DR17" s="337"/>
      <c r="DS17" s="291"/>
      <c r="DU17" s="300"/>
      <c r="DV17" s="336"/>
      <c r="DW17" s="336"/>
      <c r="DX17" s="296"/>
      <c r="DY17" s="336"/>
      <c r="DZ17" s="336"/>
      <c r="EA17" s="300"/>
      <c r="EC17" s="341"/>
      <c r="EF17" s="340"/>
      <c r="EG17" s="300"/>
      <c r="EH17" s="337"/>
      <c r="EI17" s="337"/>
      <c r="EK17" s="337"/>
      <c r="EL17" s="337"/>
      <c r="EM17" s="291"/>
      <c r="EO17" s="300"/>
      <c r="EP17" s="336"/>
      <c r="EQ17" s="336"/>
      <c r="ER17" s="296"/>
      <c r="ES17" s="336"/>
      <c r="ET17" s="336"/>
      <c r="EU17" s="300"/>
      <c r="EV17" s="337"/>
      <c r="EW17" s="337"/>
      <c r="EZ17" s="340"/>
      <c r="FA17" s="300"/>
      <c r="FB17" s="337"/>
      <c r="FC17" s="337"/>
      <c r="FE17" s="337"/>
      <c r="FF17" s="337"/>
      <c r="FG17" s="291"/>
      <c r="FI17" s="300"/>
      <c r="FJ17" s="336"/>
      <c r="FK17" s="336"/>
      <c r="FL17" s="296"/>
      <c r="FM17" s="336"/>
      <c r="FN17" s="336"/>
      <c r="FO17" s="300"/>
      <c r="FP17" s="337"/>
      <c r="FQ17" s="337"/>
      <c r="FT17" s="340"/>
      <c r="FU17" s="300"/>
      <c r="FV17" s="337"/>
      <c r="FW17" s="337"/>
      <c r="FY17" s="337"/>
      <c r="FZ17" s="337"/>
      <c r="GA17" s="291"/>
      <c r="GC17" s="300"/>
      <c r="GD17" s="336"/>
      <c r="GE17" s="336"/>
      <c r="GF17" s="296"/>
      <c r="GG17" s="336"/>
      <c r="GH17" s="336"/>
      <c r="GI17" s="342"/>
      <c r="GN17" s="340"/>
      <c r="GU17" s="291"/>
      <c r="GW17" s="300"/>
      <c r="GX17" s="336"/>
      <c r="GY17" s="336"/>
      <c r="GZ17" s="296"/>
      <c r="HA17" s="336"/>
      <c r="HB17" s="336"/>
      <c r="HC17" s="342"/>
      <c r="HH17" s="340"/>
      <c r="HO17" s="291"/>
      <c r="HQ17" s="300"/>
      <c r="HR17" s="336"/>
      <c r="HS17" s="336"/>
      <c r="HT17" s="296"/>
      <c r="HU17" s="336"/>
      <c r="HV17" s="336"/>
      <c r="HW17" s="342"/>
      <c r="IB17" s="340"/>
      <c r="II17" s="291"/>
      <c r="IK17" s="300"/>
      <c r="IL17" s="336"/>
      <c r="IM17" s="336"/>
      <c r="IN17" s="296"/>
      <c r="IO17" s="336"/>
      <c r="IP17" s="336"/>
      <c r="IQ17" s="342"/>
      <c r="IV17" s="340"/>
    </row>
    <row r="18" spans="2:262" s="335" customFormat="1" ht="13.5" customHeight="1">
      <c r="B18" s="296"/>
      <c r="C18" s="291"/>
      <c r="E18" s="300"/>
      <c r="F18" s="336"/>
      <c r="G18" s="337"/>
      <c r="H18" s="296"/>
      <c r="I18" s="336"/>
      <c r="J18" s="337"/>
      <c r="K18" s="337"/>
      <c r="L18" s="337"/>
      <c r="M18" s="337"/>
      <c r="N18" s="337"/>
      <c r="O18" s="337"/>
      <c r="P18" s="337"/>
      <c r="Q18" s="300"/>
      <c r="R18" s="337"/>
      <c r="S18" s="337"/>
      <c r="U18" s="337"/>
      <c r="V18" s="337"/>
      <c r="W18" s="291"/>
      <c r="Y18" s="300"/>
      <c r="Z18" s="336"/>
      <c r="AA18" s="336"/>
      <c r="AB18" s="296"/>
      <c r="AC18" s="336"/>
      <c r="AD18" s="336"/>
      <c r="AE18" s="300"/>
      <c r="AF18" s="337"/>
      <c r="AG18" s="337"/>
      <c r="AH18" s="337"/>
      <c r="AI18" s="337"/>
      <c r="AJ18" s="337"/>
      <c r="AK18" s="300"/>
      <c r="AM18" s="337"/>
      <c r="AO18" s="337"/>
      <c r="AP18" s="337"/>
      <c r="AQ18" s="291"/>
      <c r="AS18" s="299"/>
      <c r="AT18" s="336"/>
      <c r="AU18" s="336"/>
      <c r="AV18" s="338"/>
      <c r="AW18" s="336"/>
      <c r="AX18" s="336"/>
      <c r="AY18" s="300"/>
      <c r="AZ18" s="337"/>
      <c r="BA18" s="337"/>
      <c r="BB18" s="337"/>
      <c r="BC18" s="337"/>
      <c r="BD18" s="337"/>
      <c r="BE18" s="300"/>
      <c r="BF18" s="337"/>
      <c r="BG18" s="337"/>
      <c r="BI18" s="337"/>
      <c r="BJ18" s="337"/>
      <c r="BK18" s="291"/>
      <c r="BM18" s="300"/>
      <c r="BN18" s="336"/>
      <c r="BO18" s="336"/>
      <c r="BP18" s="296"/>
      <c r="BQ18" s="336"/>
      <c r="BR18" s="336"/>
      <c r="BS18" s="300"/>
      <c r="BT18" s="337"/>
      <c r="BU18" s="337"/>
      <c r="BV18" s="339"/>
      <c r="BW18" s="337"/>
      <c r="BX18" s="337"/>
      <c r="BY18" s="300"/>
      <c r="BZ18" s="337"/>
      <c r="CA18" s="337"/>
      <c r="CC18" s="337"/>
      <c r="CD18" s="337"/>
      <c r="CE18" s="300"/>
      <c r="CG18" s="300"/>
      <c r="CH18" s="336"/>
      <c r="CI18" s="336"/>
      <c r="CJ18" s="296"/>
      <c r="CK18" s="336"/>
      <c r="CL18" s="336"/>
      <c r="CM18" s="300"/>
      <c r="CN18" s="337"/>
      <c r="CO18" s="337"/>
      <c r="CR18" s="340"/>
      <c r="CS18" s="300"/>
      <c r="CT18" s="337"/>
      <c r="CU18" s="337"/>
      <c r="CW18" s="337"/>
      <c r="CX18" s="337"/>
      <c r="CY18" s="291"/>
      <c r="DA18" s="300"/>
      <c r="DB18" s="336"/>
      <c r="DC18" s="336"/>
      <c r="DD18" s="296"/>
      <c r="DE18" s="336"/>
      <c r="DF18" s="336"/>
      <c r="DG18" s="300"/>
      <c r="DH18" s="337"/>
      <c r="DI18" s="337"/>
      <c r="DL18" s="340"/>
      <c r="DM18" s="300"/>
      <c r="DN18" s="337"/>
      <c r="DO18" s="337"/>
      <c r="DQ18" s="337"/>
      <c r="DR18" s="337"/>
      <c r="DS18" s="291"/>
      <c r="DU18" s="300"/>
      <c r="DV18" s="336"/>
      <c r="DW18" s="336"/>
      <c r="DX18" s="296"/>
      <c r="DY18" s="336"/>
      <c r="DZ18" s="336"/>
      <c r="EA18" s="300"/>
      <c r="EC18" s="341"/>
      <c r="EF18" s="340"/>
      <c r="EG18" s="300"/>
      <c r="EH18" s="337"/>
      <c r="EI18" s="337"/>
      <c r="EK18" s="337"/>
      <c r="EL18" s="337"/>
      <c r="EM18" s="291"/>
      <c r="EO18" s="300"/>
      <c r="EP18" s="336"/>
      <c r="EQ18" s="336"/>
      <c r="ER18" s="296"/>
      <c r="ES18" s="336"/>
      <c r="ET18" s="336"/>
      <c r="EU18" s="300"/>
      <c r="EV18" s="337"/>
      <c r="EW18" s="337"/>
      <c r="EZ18" s="340"/>
      <c r="FA18" s="300"/>
      <c r="FB18" s="337"/>
      <c r="FC18" s="337"/>
      <c r="FE18" s="337"/>
      <c r="FF18" s="337"/>
      <c r="FG18" s="291"/>
      <c r="FI18" s="300"/>
      <c r="FJ18" s="336"/>
      <c r="FK18" s="336"/>
      <c r="FL18" s="296"/>
      <c r="FM18" s="336"/>
      <c r="FN18" s="336"/>
      <c r="FO18" s="300"/>
      <c r="FP18" s="337"/>
      <c r="FQ18" s="337"/>
      <c r="FT18" s="340"/>
      <c r="FU18" s="300"/>
      <c r="FV18" s="337"/>
      <c r="FW18" s="337"/>
      <c r="FY18" s="337"/>
      <c r="FZ18" s="337"/>
      <c r="GA18" s="291"/>
      <c r="GC18" s="300"/>
      <c r="GD18" s="336"/>
      <c r="GE18" s="296"/>
      <c r="GF18" s="296"/>
      <c r="GG18" s="336"/>
      <c r="GH18" s="296"/>
      <c r="GI18" s="342"/>
      <c r="GN18" s="340"/>
      <c r="GU18" s="291"/>
      <c r="GW18" s="300"/>
      <c r="GX18" s="336"/>
      <c r="GY18" s="296"/>
      <c r="GZ18" s="296"/>
      <c r="HA18" s="336"/>
      <c r="HB18" s="296"/>
      <c r="HC18" s="342"/>
      <c r="HH18" s="340"/>
      <c r="HO18" s="291"/>
      <c r="HQ18" s="300"/>
      <c r="HR18" s="336"/>
      <c r="HS18" s="296"/>
      <c r="HT18" s="296"/>
      <c r="HU18" s="336"/>
      <c r="HV18" s="296"/>
      <c r="HW18" s="342"/>
      <c r="IB18" s="340"/>
      <c r="II18" s="291"/>
      <c r="IK18" s="300"/>
      <c r="IL18" s="336"/>
      <c r="IM18" s="296"/>
      <c r="IN18" s="296"/>
      <c r="IO18" s="336"/>
      <c r="IP18" s="296"/>
      <c r="IQ18" s="342"/>
      <c r="IV18" s="340"/>
    </row>
    <row r="19" spans="2:262" s="335" customFormat="1" ht="13.5" customHeight="1">
      <c r="B19" s="296"/>
      <c r="C19" s="291"/>
      <c r="E19" s="300"/>
      <c r="F19" s="336"/>
      <c r="G19" s="337"/>
      <c r="H19" s="296"/>
      <c r="I19" s="336"/>
      <c r="J19" s="337"/>
      <c r="K19" s="337"/>
      <c r="L19" s="337"/>
      <c r="M19" s="337"/>
      <c r="N19" s="337"/>
      <c r="O19" s="337"/>
      <c r="P19" s="337"/>
      <c r="Q19" s="300"/>
      <c r="R19" s="337"/>
      <c r="S19" s="337"/>
      <c r="U19" s="337"/>
      <c r="V19" s="337"/>
      <c r="W19" s="291"/>
      <c r="Y19" s="300"/>
      <c r="Z19" s="336"/>
      <c r="AA19" s="336"/>
      <c r="AB19" s="296"/>
      <c r="AC19" s="336"/>
      <c r="AD19" s="336"/>
      <c r="AE19" s="300"/>
      <c r="AF19" s="337"/>
      <c r="AG19" s="337"/>
      <c r="AH19" s="337"/>
      <c r="AI19" s="337"/>
      <c r="AJ19" s="337"/>
      <c r="AK19" s="300"/>
      <c r="AM19" s="337"/>
      <c r="AO19" s="337"/>
      <c r="AP19" s="337"/>
      <c r="AQ19" s="291"/>
      <c r="AS19" s="299"/>
      <c r="AT19" s="336"/>
      <c r="AU19" s="336"/>
      <c r="AV19" s="338"/>
      <c r="AW19" s="336"/>
      <c r="AX19" s="336"/>
      <c r="AY19" s="300"/>
      <c r="AZ19" s="337"/>
      <c r="BA19" s="337"/>
      <c r="BB19" s="337"/>
      <c r="BC19" s="337"/>
      <c r="BD19" s="337"/>
      <c r="BE19" s="300"/>
      <c r="BF19" s="337"/>
      <c r="BG19" s="337"/>
      <c r="BI19" s="337"/>
      <c r="BJ19" s="337"/>
      <c r="BK19" s="291"/>
      <c r="BM19" s="300"/>
      <c r="BN19" s="336"/>
      <c r="BO19" s="336"/>
      <c r="BP19" s="296"/>
      <c r="BQ19" s="336"/>
      <c r="BR19" s="336"/>
      <c r="BS19" s="300"/>
      <c r="BT19" s="337"/>
      <c r="BU19" s="337"/>
      <c r="BV19" s="339"/>
      <c r="BW19" s="337"/>
      <c r="BX19" s="337"/>
      <c r="BY19" s="300"/>
      <c r="BZ19" s="337"/>
      <c r="CA19" s="337"/>
      <c r="CC19" s="337"/>
      <c r="CD19" s="337"/>
      <c r="CE19" s="300"/>
      <c r="CG19" s="300"/>
      <c r="CH19" s="336"/>
      <c r="CI19" s="336"/>
      <c r="CJ19" s="296"/>
      <c r="CK19" s="336"/>
      <c r="CL19" s="336"/>
      <c r="CM19" s="300"/>
      <c r="CN19" s="337"/>
      <c r="CO19" s="337"/>
      <c r="CR19" s="340"/>
      <c r="CS19" s="300"/>
      <c r="CT19" s="337"/>
      <c r="CU19" s="337"/>
      <c r="CW19" s="337"/>
      <c r="CX19" s="337"/>
      <c r="CY19" s="291"/>
      <c r="DA19" s="300"/>
      <c r="DB19" s="336"/>
      <c r="DC19" s="336"/>
      <c r="DD19" s="296"/>
      <c r="DE19" s="336"/>
      <c r="DF19" s="336"/>
      <c r="DG19" s="300"/>
      <c r="DH19" s="337"/>
      <c r="DI19" s="337"/>
      <c r="DL19" s="340"/>
      <c r="DM19" s="300"/>
      <c r="DN19" s="337"/>
      <c r="DO19" s="337"/>
      <c r="DQ19" s="337"/>
      <c r="DR19" s="337"/>
      <c r="DS19" s="291"/>
      <c r="DU19" s="300"/>
      <c r="DV19" s="336"/>
      <c r="DW19" s="336"/>
      <c r="DX19" s="296"/>
      <c r="DY19" s="336"/>
      <c r="DZ19" s="336"/>
      <c r="EA19" s="300"/>
      <c r="EC19" s="341"/>
      <c r="EF19" s="340"/>
      <c r="EG19" s="300"/>
      <c r="EH19" s="337"/>
      <c r="EI19" s="337"/>
      <c r="EK19" s="337"/>
      <c r="EL19" s="337"/>
      <c r="EM19" s="291"/>
      <c r="EO19" s="300"/>
      <c r="EP19" s="336"/>
      <c r="EQ19" s="336"/>
      <c r="ER19" s="296"/>
      <c r="ES19" s="336"/>
      <c r="ET19" s="336"/>
      <c r="EU19" s="300"/>
      <c r="EV19" s="337"/>
      <c r="EW19" s="337"/>
      <c r="EZ19" s="340"/>
      <c r="FA19" s="300"/>
      <c r="FB19" s="337"/>
      <c r="FC19" s="337"/>
      <c r="FE19" s="337"/>
      <c r="FF19" s="337"/>
      <c r="FG19" s="291"/>
      <c r="FI19" s="300"/>
      <c r="FJ19" s="336"/>
      <c r="FK19" s="336"/>
      <c r="FL19" s="296"/>
      <c r="FM19" s="336"/>
      <c r="FN19" s="336"/>
      <c r="FO19" s="300"/>
      <c r="FP19" s="337"/>
      <c r="FQ19" s="337"/>
      <c r="FT19" s="340"/>
      <c r="FU19" s="300"/>
      <c r="FV19" s="337"/>
      <c r="FW19" s="337"/>
      <c r="FY19" s="337"/>
      <c r="FZ19" s="337"/>
      <c r="GA19" s="291"/>
      <c r="GC19" s="300"/>
      <c r="GD19" s="336"/>
      <c r="GE19" s="296"/>
      <c r="GF19" s="296"/>
      <c r="GG19" s="336"/>
      <c r="GH19" s="296"/>
      <c r="GI19" s="342"/>
      <c r="GN19" s="340"/>
      <c r="GU19" s="291"/>
      <c r="GW19" s="300"/>
      <c r="GX19" s="336"/>
      <c r="GY19" s="296"/>
      <c r="GZ19" s="296"/>
      <c r="HA19" s="336"/>
      <c r="HB19" s="296"/>
      <c r="HC19" s="342"/>
      <c r="HH19" s="340"/>
      <c r="HO19" s="291"/>
      <c r="HQ19" s="300"/>
      <c r="HR19" s="336"/>
      <c r="HS19" s="296"/>
      <c r="HT19" s="296"/>
      <c r="HU19" s="336"/>
      <c r="HV19" s="296"/>
      <c r="HW19" s="342"/>
      <c r="IB19" s="340"/>
      <c r="II19" s="291"/>
      <c r="IK19" s="300"/>
      <c r="IL19" s="336"/>
      <c r="IM19" s="296"/>
      <c r="IN19" s="296"/>
      <c r="IO19" s="336"/>
      <c r="IP19" s="296"/>
      <c r="IQ19" s="342"/>
      <c r="IV19" s="340"/>
    </row>
    <row r="20" spans="2:262" s="335" customFormat="1" ht="13.5" customHeight="1">
      <c r="B20" s="296"/>
      <c r="C20" s="291"/>
      <c r="E20" s="300"/>
      <c r="F20" s="336"/>
      <c r="G20" s="337"/>
      <c r="H20" s="296"/>
      <c r="I20" s="336"/>
      <c r="J20" s="337"/>
      <c r="K20" s="337"/>
      <c r="L20" s="337"/>
      <c r="M20" s="337"/>
      <c r="N20" s="337"/>
      <c r="O20" s="337"/>
      <c r="P20" s="337"/>
      <c r="Q20" s="300"/>
      <c r="R20" s="337"/>
      <c r="S20" s="337"/>
      <c r="U20" s="337"/>
      <c r="V20" s="337"/>
      <c r="W20" s="291"/>
      <c r="Y20" s="300"/>
      <c r="Z20" s="336"/>
      <c r="AA20" s="336"/>
      <c r="AB20" s="296"/>
      <c r="AC20" s="336"/>
      <c r="AD20" s="336"/>
      <c r="AE20" s="300"/>
      <c r="AF20" s="337"/>
      <c r="AG20" s="337"/>
      <c r="AH20" s="337"/>
      <c r="AI20" s="337"/>
      <c r="AJ20" s="337"/>
      <c r="AK20" s="300"/>
      <c r="AM20" s="337"/>
      <c r="AO20" s="337"/>
      <c r="AP20" s="337"/>
      <c r="AQ20" s="291"/>
      <c r="AS20" s="299"/>
      <c r="AT20" s="336"/>
      <c r="AU20" s="336"/>
      <c r="AV20" s="338"/>
      <c r="AW20" s="336"/>
      <c r="AX20" s="336"/>
      <c r="AY20" s="300"/>
      <c r="AZ20" s="337"/>
      <c r="BA20" s="337"/>
      <c r="BB20" s="337"/>
      <c r="BC20" s="337"/>
      <c r="BD20" s="337"/>
      <c r="BE20" s="300"/>
      <c r="BF20" s="337"/>
      <c r="BG20" s="337"/>
      <c r="BI20" s="337"/>
      <c r="BJ20" s="337"/>
      <c r="BK20" s="291"/>
      <c r="BM20" s="300"/>
      <c r="BN20" s="336"/>
      <c r="BO20" s="336"/>
      <c r="BP20" s="296"/>
      <c r="BQ20" s="336"/>
      <c r="BR20" s="336"/>
      <c r="BS20" s="300"/>
      <c r="BT20" s="337"/>
      <c r="BU20" s="337"/>
      <c r="BV20" s="339"/>
      <c r="BW20" s="337"/>
      <c r="BX20" s="337"/>
      <c r="BY20" s="300"/>
      <c r="BZ20" s="337"/>
      <c r="CA20" s="337"/>
      <c r="CC20" s="337"/>
      <c r="CD20" s="337"/>
      <c r="CE20" s="300"/>
      <c r="CG20" s="300"/>
      <c r="CH20" s="336"/>
      <c r="CI20" s="336"/>
      <c r="CJ20" s="296"/>
      <c r="CK20" s="336"/>
      <c r="CL20" s="336"/>
      <c r="CM20" s="300"/>
      <c r="CN20" s="337"/>
      <c r="CO20" s="337"/>
      <c r="CR20" s="340"/>
      <c r="CS20" s="300"/>
      <c r="CT20" s="337"/>
      <c r="CU20" s="337"/>
      <c r="CW20" s="337"/>
      <c r="CX20" s="337"/>
      <c r="CY20" s="291"/>
      <c r="DA20" s="300"/>
      <c r="DB20" s="336"/>
      <c r="DC20" s="336"/>
      <c r="DD20" s="296"/>
      <c r="DE20" s="336"/>
      <c r="DF20" s="336"/>
      <c r="DG20" s="300"/>
      <c r="DH20" s="337"/>
      <c r="DI20" s="337"/>
      <c r="DL20" s="340"/>
      <c r="DM20" s="300"/>
      <c r="DN20" s="337"/>
      <c r="DO20" s="337"/>
      <c r="DQ20" s="337"/>
      <c r="DR20" s="337"/>
      <c r="DS20" s="291"/>
      <c r="DU20" s="300"/>
      <c r="DV20" s="336"/>
      <c r="DW20" s="336"/>
      <c r="DX20" s="296"/>
      <c r="DY20" s="336"/>
      <c r="DZ20" s="336"/>
      <c r="EA20" s="300"/>
      <c r="EC20" s="341"/>
      <c r="EF20" s="340"/>
      <c r="EG20" s="300"/>
      <c r="EH20" s="337"/>
      <c r="EI20" s="337"/>
      <c r="EK20" s="337"/>
      <c r="EL20" s="337"/>
      <c r="EM20" s="291"/>
      <c r="EO20" s="300"/>
      <c r="EP20" s="336"/>
      <c r="EQ20" s="336"/>
      <c r="ER20" s="296"/>
      <c r="ES20" s="336"/>
      <c r="ET20" s="336"/>
      <c r="EU20" s="300"/>
      <c r="EV20" s="337"/>
      <c r="EW20" s="337"/>
      <c r="EZ20" s="340"/>
      <c r="FA20" s="300"/>
      <c r="FB20" s="337"/>
      <c r="FC20" s="337"/>
      <c r="FE20" s="337"/>
      <c r="FF20" s="337"/>
      <c r="FG20" s="291"/>
      <c r="FI20" s="300"/>
      <c r="FJ20" s="336"/>
      <c r="FK20" s="336"/>
      <c r="FL20" s="296"/>
      <c r="FM20" s="336"/>
      <c r="FN20" s="336"/>
      <c r="FO20" s="300"/>
      <c r="FP20" s="337"/>
      <c r="FQ20" s="337"/>
      <c r="FT20" s="340"/>
      <c r="FU20" s="300"/>
      <c r="FV20" s="337"/>
      <c r="FW20" s="337"/>
      <c r="FY20" s="337"/>
      <c r="FZ20" s="337"/>
      <c r="GA20" s="291"/>
      <c r="GC20" s="300"/>
      <c r="GD20" s="336"/>
      <c r="GE20" s="296"/>
      <c r="GF20" s="296"/>
      <c r="GG20" s="336"/>
      <c r="GH20" s="296"/>
      <c r="GI20" s="342"/>
      <c r="GN20" s="340"/>
      <c r="GU20" s="291"/>
      <c r="GW20" s="300"/>
      <c r="GX20" s="336"/>
      <c r="GY20" s="296"/>
      <c r="GZ20" s="296"/>
      <c r="HA20" s="336"/>
      <c r="HB20" s="296"/>
      <c r="HC20" s="342"/>
      <c r="HH20" s="340"/>
      <c r="HO20" s="291"/>
      <c r="HQ20" s="300"/>
      <c r="HR20" s="336"/>
      <c r="HS20" s="296"/>
      <c r="HT20" s="296"/>
      <c r="HU20" s="336"/>
      <c r="HV20" s="296"/>
      <c r="HW20" s="342"/>
      <c r="IB20" s="340"/>
      <c r="II20" s="291"/>
      <c r="IK20" s="300"/>
      <c r="IL20" s="336"/>
      <c r="IM20" s="296"/>
      <c r="IN20" s="296"/>
      <c r="IO20" s="336"/>
      <c r="IP20" s="296"/>
      <c r="IQ20" s="342"/>
      <c r="IV20" s="340"/>
    </row>
    <row r="21" spans="2:262" s="335" customFormat="1" ht="13.5" customHeight="1">
      <c r="B21" s="296"/>
      <c r="C21" s="291"/>
      <c r="E21" s="300"/>
      <c r="F21" s="336"/>
      <c r="G21" s="337"/>
      <c r="H21" s="296"/>
      <c r="I21" s="336"/>
      <c r="J21" s="337"/>
      <c r="K21" s="337"/>
      <c r="L21" s="337"/>
      <c r="M21" s="337"/>
      <c r="N21" s="337"/>
      <c r="O21" s="337"/>
      <c r="P21" s="337"/>
      <c r="Q21" s="300"/>
      <c r="R21" s="337"/>
      <c r="S21" s="337"/>
      <c r="U21" s="337"/>
      <c r="V21" s="337"/>
      <c r="W21" s="291"/>
      <c r="Y21" s="300"/>
      <c r="Z21" s="336"/>
      <c r="AA21" s="336"/>
      <c r="AB21" s="296"/>
      <c r="AC21" s="336"/>
      <c r="AD21" s="336"/>
      <c r="AE21" s="300"/>
      <c r="AF21" s="337"/>
      <c r="AG21" s="337"/>
      <c r="AH21" s="337"/>
      <c r="AI21" s="337"/>
      <c r="AJ21" s="337"/>
      <c r="AK21" s="300"/>
      <c r="AM21" s="337"/>
      <c r="AO21" s="337"/>
      <c r="AP21" s="337"/>
      <c r="AQ21" s="291"/>
      <c r="AS21" s="299"/>
      <c r="AT21" s="336"/>
      <c r="AU21" s="336"/>
      <c r="AV21" s="338"/>
      <c r="AW21" s="336"/>
      <c r="AX21" s="336"/>
      <c r="AY21" s="300"/>
      <c r="AZ21" s="337"/>
      <c r="BA21" s="337"/>
      <c r="BB21" s="337"/>
      <c r="BC21" s="337"/>
      <c r="BD21" s="337"/>
      <c r="BE21" s="300"/>
      <c r="BF21" s="337"/>
      <c r="BG21" s="337"/>
      <c r="BI21" s="337"/>
      <c r="BJ21" s="337"/>
      <c r="BK21" s="291"/>
      <c r="BM21" s="300"/>
      <c r="BN21" s="336"/>
      <c r="BO21" s="336"/>
      <c r="BP21" s="296"/>
      <c r="BQ21" s="336"/>
      <c r="BR21" s="336"/>
      <c r="BS21" s="300"/>
      <c r="BT21" s="337"/>
      <c r="BU21" s="337"/>
      <c r="BV21" s="339"/>
      <c r="BW21" s="337"/>
      <c r="BX21" s="337"/>
      <c r="BY21" s="300"/>
      <c r="BZ21" s="337"/>
      <c r="CA21" s="337"/>
      <c r="CC21" s="337"/>
      <c r="CD21" s="337"/>
      <c r="CE21" s="300"/>
      <c r="CG21" s="300"/>
      <c r="CH21" s="336"/>
      <c r="CI21" s="336"/>
      <c r="CJ21" s="296"/>
      <c r="CK21" s="336"/>
      <c r="CL21" s="336"/>
      <c r="CM21" s="300"/>
      <c r="CN21" s="337"/>
      <c r="CO21" s="337"/>
      <c r="CR21" s="340"/>
      <c r="CS21" s="300"/>
      <c r="CT21" s="337"/>
      <c r="CU21" s="337"/>
      <c r="CW21" s="337"/>
      <c r="CX21" s="337"/>
      <c r="CY21" s="291"/>
      <c r="DA21" s="300"/>
      <c r="DB21" s="336"/>
      <c r="DC21" s="336"/>
      <c r="DD21" s="296"/>
      <c r="DE21" s="336"/>
      <c r="DF21" s="336"/>
      <c r="DG21" s="300"/>
      <c r="DH21" s="337"/>
      <c r="DI21" s="337"/>
      <c r="DL21" s="340"/>
      <c r="DM21" s="300"/>
      <c r="DN21" s="337"/>
      <c r="DO21" s="337"/>
      <c r="DQ21" s="337"/>
      <c r="DR21" s="337"/>
      <c r="DS21" s="291"/>
      <c r="DU21" s="300"/>
      <c r="DV21" s="336"/>
      <c r="DW21" s="336"/>
      <c r="DX21" s="296"/>
      <c r="DY21" s="336"/>
      <c r="DZ21" s="336"/>
      <c r="EA21" s="300"/>
      <c r="EC21" s="341"/>
      <c r="EF21" s="340"/>
      <c r="EG21" s="300"/>
      <c r="EH21" s="337"/>
      <c r="EI21" s="337"/>
      <c r="EK21" s="337"/>
      <c r="EL21" s="337"/>
      <c r="EM21" s="291"/>
      <c r="EO21" s="300"/>
      <c r="EP21" s="336"/>
      <c r="EQ21" s="336"/>
      <c r="ER21" s="296"/>
      <c r="ES21" s="336"/>
      <c r="ET21" s="336"/>
      <c r="EU21" s="300"/>
      <c r="EV21" s="337"/>
      <c r="EW21" s="337"/>
      <c r="EZ21" s="340"/>
      <c r="FA21" s="300"/>
      <c r="FB21" s="337"/>
      <c r="FC21" s="337"/>
      <c r="FE21" s="337"/>
      <c r="FF21" s="337"/>
      <c r="FG21" s="291"/>
      <c r="FI21" s="300"/>
      <c r="FJ21" s="336"/>
      <c r="FK21" s="336"/>
      <c r="FL21" s="296"/>
      <c r="FM21" s="336"/>
      <c r="FN21" s="336"/>
      <c r="FO21" s="300"/>
      <c r="FP21" s="337"/>
      <c r="FQ21" s="337"/>
      <c r="FT21" s="340"/>
      <c r="FU21" s="300"/>
      <c r="FV21" s="337"/>
      <c r="FW21" s="337"/>
      <c r="FY21" s="337"/>
      <c r="FZ21" s="337"/>
      <c r="GA21" s="291"/>
      <c r="GC21" s="296"/>
      <c r="GD21" s="336"/>
      <c r="GE21" s="300"/>
      <c r="GF21" s="300"/>
      <c r="GG21" s="336"/>
      <c r="GH21" s="300"/>
      <c r="GI21" s="342"/>
      <c r="GN21" s="340"/>
      <c r="GU21" s="291"/>
      <c r="GW21" s="296"/>
      <c r="GX21" s="336"/>
      <c r="GY21" s="300"/>
      <c r="GZ21" s="300"/>
      <c r="HA21" s="336"/>
      <c r="HB21" s="300"/>
      <c r="HC21" s="342"/>
      <c r="HH21" s="340"/>
      <c r="HO21" s="291"/>
      <c r="HQ21" s="296"/>
      <c r="HR21" s="336"/>
      <c r="HS21" s="300"/>
      <c r="HT21" s="300"/>
      <c r="HU21" s="336"/>
      <c r="HV21" s="300"/>
      <c r="HW21" s="342"/>
      <c r="IB21" s="340"/>
      <c r="II21" s="291"/>
      <c r="IK21" s="296"/>
      <c r="IL21" s="336"/>
      <c r="IM21" s="300"/>
      <c r="IN21" s="300"/>
      <c r="IO21" s="336"/>
      <c r="IP21" s="300"/>
      <c r="IQ21" s="342"/>
      <c r="IV21" s="340"/>
    </row>
    <row r="22" spans="2:262" s="335" customFormat="1" ht="13.5" customHeight="1">
      <c r="B22" s="296"/>
      <c r="C22" s="291"/>
      <c r="E22" s="300"/>
      <c r="F22" s="336"/>
      <c r="G22" s="337"/>
      <c r="H22" s="296"/>
      <c r="I22" s="336"/>
      <c r="J22" s="337"/>
      <c r="K22" s="337"/>
      <c r="L22" s="337"/>
      <c r="M22" s="337"/>
      <c r="N22" s="337"/>
      <c r="O22" s="337"/>
      <c r="P22" s="337"/>
      <c r="Q22" s="300"/>
      <c r="R22" s="337"/>
      <c r="S22" s="337"/>
      <c r="U22" s="337"/>
      <c r="V22" s="337"/>
      <c r="W22" s="291"/>
      <c r="Y22" s="300"/>
      <c r="Z22" s="349"/>
      <c r="AA22" s="336"/>
      <c r="AB22" s="296"/>
      <c r="AC22" s="349"/>
      <c r="AD22" s="336"/>
      <c r="AE22" s="300"/>
      <c r="AF22" s="337"/>
      <c r="AG22" s="337"/>
      <c r="AH22" s="337"/>
      <c r="AI22" s="337"/>
      <c r="AJ22" s="337"/>
      <c r="AK22" s="300"/>
      <c r="AM22" s="337"/>
      <c r="AO22" s="337"/>
      <c r="AP22" s="337"/>
      <c r="AQ22" s="291"/>
      <c r="AS22" s="299"/>
      <c r="AT22" s="336"/>
      <c r="AU22" s="336"/>
      <c r="AV22" s="338"/>
      <c r="AW22" s="336"/>
      <c r="AX22" s="336"/>
      <c r="AY22" s="300"/>
      <c r="AZ22" s="337"/>
      <c r="BA22" s="337"/>
      <c r="BB22" s="337"/>
      <c r="BC22" s="337"/>
      <c r="BD22" s="337"/>
      <c r="BE22" s="300"/>
      <c r="BF22" s="337"/>
      <c r="BG22" s="337"/>
      <c r="BI22" s="337"/>
      <c r="BJ22" s="337"/>
      <c r="BK22" s="291"/>
      <c r="BM22" s="300"/>
      <c r="BN22" s="336"/>
      <c r="BO22" s="336"/>
      <c r="BP22" s="296"/>
      <c r="BQ22" s="336"/>
      <c r="BR22" s="336"/>
      <c r="BS22" s="300"/>
      <c r="BT22" s="337"/>
      <c r="BU22" s="337"/>
      <c r="BV22" s="339"/>
      <c r="BW22" s="337"/>
      <c r="BX22" s="337"/>
      <c r="BY22" s="300"/>
      <c r="BZ22" s="337"/>
      <c r="CA22" s="337"/>
      <c r="CC22" s="337"/>
      <c r="CD22" s="337"/>
      <c r="CE22" s="300"/>
      <c r="CG22" s="300"/>
      <c r="CH22" s="336"/>
      <c r="CI22" s="336"/>
      <c r="CJ22" s="296"/>
      <c r="CK22" s="336"/>
      <c r="CL22" s="336"/>
      <c r="CM22" s="300"/>
      <c r="CN22" s="337"/>
      <c r="CO22" s="337"/>
      <c r="CR22" s="340"/>
      <c r="CS22" s="300"/>
      <c r="CT22" s="337"/>
      <c r="CU22" s="337"/>
      <c r="CW22" s="337"/>
      <c r="CX22" s="337"/>
      <c r="CY22" s="291"/>
      <c r="DA22" s="300"/>
      <c r="DB22" s="336"/>
      <c r="DC22" s="336"/>
      <c r="DD22" s="296"/>
      <c r="DE22" s="336"/>
      <c r="DF22" s="336"/>
      <c r="DG22" s="300"/>
      <c r="DH22" s="337"/>
      <c r="DI22" s="337"/>
      <c r="DL22" s="340"/>
      <c r="DM22" s="300"/>
      <c r="DN22" s="337"/>
      <c r="DO22" s="337"/>
      <c r="DQ22" s="337"/>
      <c r="DR22" s="337"/>
      <c r="DS22" s="291"/>
      <c r="DU22" s="300"/>
      <c r="DV22" s="336"/>
      <c r="DW22" s="336"/>
      <c r="DX22" s="296"/>
      <c r="DY22" s="336"/>
      <c r="DZ22" s="336"/>
      <c r="EA22" s="300"/>
      <c r="EC22" s="341"/>
      <c r="EF22" s="340"/>
      <c r="EG22" s="300"/>
      <c r="EH22" s="337"/>
      <c r="EI22" s="337"/>
      <c r="EK22" s="337"/>
      <c r="EL22" s="337"/>
      <c r="EM22" s="291"/>
      <c r="EO22" s="300"/>
      <c r="EP22" s="336"/>
      <c r="EQ22" s="336"/>
      <c r="ER22" s="296"/>
      <c r="ES22" s="336"/>
      <c r="ET22" s="336"/>
      <c r="EU22" s="300"/>
      <c r="EV22" s="337"/>
      <c r="EW22" s="337"/>
      <c r="EZ22" s="340"/>
      <c r="FA22" s="300"/>
      <c r="FB22" s="337"/>
      <c r="FC22" s="337"/>
      <c r="FE22" s="337"/>
      <c r="FF22" s="337"/>
      <c r="FG22" s="291"/>
      <c r="FI22" s="300"/>
      <c r="FJ22" s="336"/>
      <c r="FK22" s="336"/>
      <c r="FL22" s="296"/>
      <c r="FM22" s="336"/>
      <c r="FN22" s="336"/>
      <c r="FO22" s="300"/>
      <c r="FP22" s="337"/>
      <c r="FQ22" s="337"/>
      <c r="FT22" s="340"/>
      <c r="FU22" s="300"/>
      <c r="FV22" s="337"/>
      <c r="FW22" s="337"/>
      <c r="FY22" s="337"/>
      <c r="FZ22" s="337"/>
      <c r="GA22" s="291"/>
      <c r="GC22" s="296"/>
      <c r="GD22" s="336"/>
      <c r="GE22" s="296"/>
      <c r="GF22" s="296"/>
      <c r="GG22" s="336"/>
      <c r="GH22" s="296"/>
      <c r="GI22" s="342"/>
      <c r="GN22" s="340"/>
      <c r="GU22" s="291"/>
      <c r="GW22" s="296"/>
      <c r="GX22" s="336"/>
      <c r="GY22" s="296"/>
      <c r="GZ22" s="296"/>
      <c r="HA22" s="336"/>
      <c r="HB22" s="296"/>
      <c r="HC22" s="342"/>
      <c r="HH22" s="340"/>
      <c r="HO22" s="291"/>
      <c r="HQ22" s="296"/>
      <c r="HR22" s="336"/>
      <c r="HS22" s="296"/>
      <c r="HT22" s="296"/>
      <c r="HU22" s="336"/>
      <c r="HV22" s="296"/>
      <c r="HW22" s="342"/>
      <c r="IB22" s="340"/>
      <c r="II22" s="291"/>
      <c r="IK22" s="296"/>
      <c r="IL22" s="336"/>
      <c r="IM22" s="296"/>
      <c r="IN22" s="296"/>
      <c r="IO22" s="336"/>
      <c r="IP22" s="296"/>
      <c r="IQ22" s="342"/>
      <c r="IV22" s="340"/>
    </row>
    <row r="23" spans="2:262" s="335" customFormat="1" ht="13.5" customHeight="1">
      <c r="B23" s="296"/>
      <c r="C23" s="291"/>
      <c r="E23" s="300"/>
      <c r="F23" s="336"/>
      <c r="G23" s="337"/>
      <c r="H23" s="296"/>
      <c r="I23" s="336"/>
      <c r="J23" s="337"/>
      <c r="K23" s="337"/>
      <c r="L23" s="337"/>
      <c r="M23" s="337"/>
      <c r="N23" s="337"/>
      <c r="O23" s="337"/>
      <c r="P23" s="337"/>
      <c r="Q23" s="300"/>
      <c r="R23" s="337"/>
      <c r="S23" s="337"/>
      <c r="U23" s="337"/>
      <c r="V23" s="337"/>
      <c r="W23" s="291"/>
      <c r="Y23" s="300"/>
      <c r="Z23" s="336"/>
      <c r="AA23" s="336"/>
      <c r="AB23" s="296"/>
      <c r="AC23" s="336"/>
      <c r="AD23" s="336"/>
      <c r="AE23" s="300"/>
      <c r="AF23" s="337"/>
      <c r="AG23" s="337"/>
      <c r="AH23" s="337"/>
      <c r="AI23" s="337"/>
      <c r="AJ23" s="337"/>
      <c r="AK23" s="300"/>
      <c r="AM23" s="337"/>
      <c r="AO23" s="337"/>
      <c r="AP23" s="337"/>
      <c r="AQ23" s="291"/>
      <c r="AS23" s="299"/>
      <c r="AT23" s="336"/>
      <c r="AU23" s="336"/>
      <c r="AV23" s="338"/>
      <c r="AW23" s="336"/>
      <c r="AX23" s="336"/>
      <c r="AY23" s="300"/>
      <c r="AZ23" s="337"/>
      <c r="BA23" s="337"/>
      <c r="BB23" s="337"/>
      <c r="BC23" s="337"/>
      <c r="BD23" s="337"/>
      <c r="BE23" s="300"/>
      <c r="BF23" s="337"/>
      <c r="BG23" s="337"/>
      <c r="BI23" s="337"/>
      <c r="BJ23" s="337"/>
      <c r="BK23" s="291"/>
      <c r="BM23" s="300"/>
      <c r="BN23" s="336"/>
      <c r="BO23" s="336"/>
      <c r="BP23" s="296"/>
      <c r="BQ23" s="336"/>
      <c r="BR23" s="336"/>
      <c r="BS23" s="300"/>
      <c r="BT23" s="337"/>
      <c r="BU23" s="337"/>
      <c r="BV23" s="339"/>
      <c r="BW23" s="337"/>
      <c r="BX23" s="337"/>
      <c r="BY23" s="300"/>
      <c r="BZ23" s="337"/>
      <c r="CA23" s="337"/>
      <c r="CC23" s="337"/>
      <c r="CD23" s="337"/>
      <c r="CE23" s="300"/>
      <c r="CG23" s="300"/>
      <c r="CH23" s="336"/>
      <c r="CI23" s="336"/>
      <c r="CJ23" s="296"/>
      <c r="CK23" s="336"/>
      <c r="CL23" s="336"/>
      <c r="CM23" s="300"/>
      <c r="CN23" s="337"/>
      <c r="CO23" s="337"/>
      <c r="CR23" s="340"/>
      <c r="CS23" s="300"/>
      <c r="CT23" s="337"/>
      <c r="CU23" s="337"/>
      <c r="CW23" s="337"/>
      <c r="CX23" s="337"/>
      <c r="CY23" s="291"/>
      <c r="DA23" s="300"/>
      <c r="DB23" s="336"/>
      <c r="DC23" s="336"/>
      <c r="DD23" s="296"/>
      <c r="DE23" s="336"/>
      <c r="DF23" s="336"/>
      <c r="DG23" s="300"/>
      <c r="DH23" s="337"/>
      <c r="DI23" s="337"/>
      <c r="DL23" s="340"/>
      <c r="DM23" s="300"/>
      <c r="DN23" s="337"/>
      <c r="DO23" s="337"/>
      <c r="DQ23" s="337"/>
      <c r="DR23" s="337"/>
      <c r="DS23" s="291"/>
      <c r="DU23" s="300"/>
      <c r="DV23" s="336"/>
      <c r="DW23" s="336"/>
      <c r="DX23" s="296"/>
      <c r="DY23" s="336"/>
      <c r="DZ23" s="336"/>
      <c r="EA23" s="300"/>
      <c r="EC23" s="341"/>
      <c r="EF23" s="340"/>
      <c r="EG23" s="300"/>
      <c r="EH23" s="337"/>
      <c r="EI23" s="337"/>
      <c r="EK23" s="337"/>
      <c r="EL23" s="337"/>
      <c r="EM23" s="291"/>
      <c r="EO23" s="300"/>
      <c r="EP23" s="336"/>
      <c r="EQ23" s="336"/>
      <c r="ER23" s="296"/>
      <c r="ES23" s="336"/>
      <c r="ET23" s="336"/>
      <c r="EU23" s="300"/>
      <c r="EV23" s="337"/>
      <c r="EW23" s="337"/>
      <c r="EZ23" s="340"/>
      <c r="FA23" s="300"/>
      <c r="FB23" s="337"/>
      <c r="FC23" s="337"/>
      <c r="FE23" s="337"/>
      <c r="FF23" s="337"/>
      <c r="FG23" s="291"/>
      <c r="FI23" s="300"/>
      <c r="FJ23" s="336"/>
      <c r="FK23" s="336"/>
      <c r="FL23" s="296"/>
      <c r="FM23" s="336"/>
      <c r="FN23" s="336"/>
      <c r="FO23" s="300"/>
      <c r="FP23" s="337"/>
      <c r="FQ23" s="337"/>
      <c r="FT23" s="340"/>
      <c r="FU23" s="300"/>
      <c r="FV23" s="337"/>
      <c r="FW23" s="337"/>
      <c r="FY23" s="337"/>
      <c r="FZ23" s="337"/>
      <c r="GA23" s="291"/>
      <c r="GC23" s="296"/>
      <c r="GD23" s="336"/>
      <c r="GE23" s="296"/>
      <c r="GF23" s="296"/>
      <c r="GG23" s="336"/>
      <c r="GH23" s="296"/>
      <c r="GI23" s="342"/>
      <c r="GN23" s="340"/>
      <c r="GU23" s="291"/>
      <c r="GW23" s="296"/>
      <c r="GX23" s="336"/>
      <c r="GY23" s="296"/>
      <c r="GZ23" s="296"/>
      <c r="HA23" s="336"/>
      <c r="HB23" s="296"/>
      <c r="HC23" s="342"/>
      <c r="HH23" s="340"/>
      <c r="HO23" s="291"/>
      <c r="HQ23" s="296"/>
      <c r="HR23" s="336"/>
      <c r="HS23" s="296"/>
      <c r="HT23" s="296"/>
      <c r="HU23" s="336"/>
      <c r="HV23" s="296"/>
      <c r="HW23" s="342"/>
      <c r="IB23" s="340"/>
      <c r="II23" s="291"/>
      <c r="IK23" s="296"/>
      <c r="IL23" s="336"/>
      <c r="IM23" s="296"/>
      <c r="IN23" s="296"/>
      <c r="IO23" s="336"/>
      <c r="IP23" s="296"/>
      <c r="IQ23" s="342"/>
      <c r="IV23" s="340"/>
    </row>
    <row r="24" spans="2:262" s="335" customFormat="1" ht="13.5" customHeight="1">
      <c r="B24" s="296"/>
      <c r="C24" s="291"/>
      <c r="E24" s="300"/>
      <c r="F24" s="336"/>
      <c r="G24" s="337"/>
      <c r="H24" s="296"/>
      <c r="I24" s="336"/>
      <c r="J24" s="337"/>
      <c r="K24" s="337"/>
      <c r="L24" s="337"/>
      <c r="M24" s="337"/>
      <c r="N24" s="337"/>
      <c r="O24" s="337"/>
      <c r="P24" s="337"/>
      <c r="Q24" s="300"/>
      <c r="R24" s="337"/>
      <c r="S24" s="337"/>
      <c r="U24" s="337"/>
      <c r="V24" s="337"/>
      <c r="W24" s="291"/>
      <c r="Y24" s="300"/>
      <c r="Z24" s="336"/>
      <c r="AA24" s="336"/>
      <c r="AB24" s="296"/>
      <c r="AC24" s="336"/>
      <c r="AD24" s="336"/>
      <c r="AE24" s="300"/>
      <c r="AF24" s="337"/>
      <c r="AG24" s="337"/>
      <c r="AH24" s="337"/>
      <c r="AI24" s="337"/>
      <c r="AJ24" s="337"/>
      <c r="AK24" s="300"/>
      <c r="AM24" s="337"/>
      <c r="AO24" s="337"/>
      <c r="AP24" s="337"/>
      <c r="AQ24" s="291"/>
      <c r="AS24" s="299"/>
      <c r="AT24" s="336"/>
      <c r="AU24" s="336"/>
      <c r="AV24" s="338"/>
      <c r="AW24" s="336"/>
      <c r="AX24" s="336"/>
      <c r="AY24" s="300"/>
      <c r="AZ24" s="337"/>
      <c r="BA24" s="337"/>
      <c r="BB24" s="337"/>
      <c r="BC24" s="337"/>
      <c r="BD24" s="337"/>
      <c r="BE24" s="300"/>
      <c r="BF24" s="337"/>
      <c r="BG24" s="337"/>
      <c r="BI24" s="337"/>
      <c r="BJ24" s="337"/>
      <c r="BK24" s="291"/>
      <c r="BM24" s="300"/>
      <c r="BN24" s="336"/>
      <c r="BO24" s="336"/>
      <c r="BP24" s="296"/>
      <c r="BQ24" s="336"/>
      <c r="BR24" s="336"/>
      <c r="BS24" s="300"/>
      <c r="BT24" s="337"/>
      <c r="BU24" s="337"/>
      <c r="BV24" s="339"/>
      <c r="BW24" s="337"/>
      <c r="BX24" s="337"/>
      <c r="BY24" s="300"/>
      <c r="BZ24" s="337"/>
      <c r="CA24" s="337"/>
      <c r="CC24" s="337"/>
      <c r="CD24" s="337"/>
      <c r="CE24" s="300"/>
      <c r="CG24" s="300"/>
      <c r="CH24" s="336"/>
      <c r="CI24" s="336"/>
      <c r="CJ24" s="296"/>
      <c r="CK24" s="336"/>
      <c r="CL24" s="336"/>
      <c r="CM24" s="300"/>
      <c r="CN24" s="337"/>
      <c r="CO24" s="337"/>
      <c r="CR24" s="340"/>
      <c r="CS24" s="300"/>
      <c r="CT24" s="337"/>
      <c r="CU24" s="337"/>
      <c r="CW24" s="337"/>
      <c r="CX24" s="337"/>
      <c r="CY24" s="291"/>
      <c r="DA24" s="300"/>
      <c r="DB24" s="336"/>
      <c r="DC24" s="336"/>
      <c r="DD24" s="296"/>
      <c r="DE24" s="336"/>
      <c r="DF24" s="336"/>
      <c r="DG24" s="300"/>
      <c r="DH24" s="337"/>
      <c r="DI24" s="337"/>
      <c r="DL24" s="340"/>
      <c r="DM24" s="300"/>
      <c r="DN24" s="337"/>
      <c r="DO24" s="337"/>
      <c r="DQ24" s="337"/>
      <c r="DR24" s="337"/>
      <c r="DS24" s="291"/>
      <c r="DU24" s="300"/>
      <c r="DV24" s="336"/>
      <c r="DW24" s="336"/>
      <c r="DX24" s="296"/>
      <c r="DY24" s="336"/>
      <c r="DZ24" s="336"/>
      <c r="EA24" s="300"/>
      <c r="EC24" s="341"/>
      <c r="EF24" s="340"/>
      <c r="EG24" s="300"/>
      <c r="EH24" s="337"/>
      <c r="EI24" s="337"/>
      <c r="EK24" s="337"/>
      <c r="EL24" s="337"/>
      <c r="EM24" s="291"/>
      <c r="EO24" s="300"/>
      <c r="EP24" s="336"/>
      <c r="EQ24" s="336"/>
      <c r="ER24" s="296"/>
      <c r="ES24" s="336"/>
      <c r="ET24" s="336"/>
      <c r="EU24" s="300"/>
      <c r="EV24" s="337"/>
      <c r="EW24" s="337"/>
      <c r="EZ24" s="340"/>
      <c r="FA24" s="300"/>
      <c r="FB24" s="337"/>
      <c r="FC24" s="337"/>
      <c r="FE24" s="337"/>
      <c r="FF24" s="337"/>
      <c r="FG24" s="291"/>
      <c r="FI24" s="300"/>
      <c r="FJ24" s="336"/>
      <c r="FK24" s="336"/>
      <c r="FL24" s="296"/>
      <c r="FM24" s="336"/>
      <c r="FN24" s="336"/>
      <c r="FO24" s="300"/>
      <c r="FP24" s="337"/>
      <c r="FQ24" s="337"/>
      <c r="FT24" s="340"/>
      <c r="FU24" s="300"/>
      <c r="FV24" s="337"/>
      <c r="FW24" s="337"/>
      <c r="FY24" s="337"/>
      <c r="FZ24" s="337"/>
      <c r="GA24" s="291"/>
      <c r="GC24" s="296"/>
      <c r="GD24" s="336"/>
      <c r="GE24" s="296"/>
      <c r="GF24" s="296"/>
      <c r="GG24" s="336"/>
      <c r="GH24" s="296"/>
      <c r="GI24" s="342"/>
      <c r="GN24" s="340"/>
      <c r="GU24" s="291"/>
      <c r="GW24" s="296"/>
      <c r="GX24" s="336"/>
      <c r="GY24" s="296"/>
      <c r="GZ24" s="296"/>
      <c r="HA24" s="336"/>
      <c r="HB24" s="296"/>
      <c r="HC24" s="342"/>
      <c r="HH24" s="340"/>
      <c r="HO24" s="291"/>
      <c r="HQ24" s="296"/>
      <c r="HR24" s="336"/>
      <c r="HS24" s="296"/>
      <c r="HT24" s="296"/>
      <c r="HU24" s="336"/>
      <c r="HV24" s="296"/>
      <c r="HW24" s="342"/>
      <c r="IB24" s="340"/>
      <c r="II24" s="291"/>
      <c r="IK24" s="296"/>
      <c r="IL24" s="336"/>
      <c r="IM24" s="296"/>
      <c r="IN24" s="296"/>
      <c r="IO24" s="336"/>
      <c r="IP24" s="296"/>
      <c r="IQ24" s="342"/>
      <c r="IV24" s="340"/>
    </row>
    <row r="25" spans="2:262" s="335" customFormat="1" ht="13.5" customHeight="1">
      <c r="B25" s="296"/>
      <c r="C25" s="291"/>
      <c r="E25" s="300"/>
      <c r="F25" s="336"/>
      <c r="G25" s="337"/>
      <c r="H25" s="296"/>
      <c r="I25" s="336"/>
      <c r="J25" s="337"/>
      <c r="K25" s="337"/>
      <c r="L25" s="337"/>
      <c r="M25" s="337"/>
      <c r="N25" s="337"/>
      <c r="O25" s="337"/>
      <c r="P25" s="337"/>
      <c r="Q25" s="300"/>
      <c r="R25" s="337"/>
      <c r="S25" s="337"/>
      <c r="U25" s="337"/>
      <c r="V25" s="337"/>
      <c r="W25" s="291"/>
      <c r="Y25" s="300"/>
      <c r="Z25" s="349"/>
      <c r="AA25" s="336"/>
      <c r="AB25" s="296"/>
      <c r="AC25" s="349"/>
      <c r="AD25" s="336"/>
      <c r="AE25" s="300"/>
      <c r="AF25" s="337"/>
      <c r="AG25" s="337"/>
      <c r="AH25" s="337"/>
      <c r="AI25" s="337"/>
      <c r="AJ25" s="337"/>
      <c r="AK25" s="300"/>
      <c r="AM25" s="337"/>
      <c r="AO25" s="337"/>
      <c r="AP25" s="337"/>
      <c r="AQ25" s="291"/>
      <c r="AS25" s="299"/>
      <c r="AT25" s="336"/>
      <c r="AU25" s="336"/>
      <c r="AV25" s="338"/>
      <c r="AW25" s="336"/>
      <c r="AX25" s="336"/>
      <c r="AY25" s="300"/>
      <c r="AZ25" s="337"/>
      <c r="BA25" s="337"/>
      <c r="BB25" s="337"/>
      <c r="BC25" s="337"/>
      <c r="BD25" s="337"/>
      <c r="BE25" s="300"/>
      <c r="BF25" s="337"/>
      <c r="BG25" s="337"/>
      <c r="BI25" s="337"/>
      <c r="BJ25" s="337"/>
      <c r="BK25" s="291"/>
      <c r="BM25" s="300"/>
      <c r="BN25" s="336"/>
      <c r="BO25" s="336"/>
      <c r="BP25" s="296"/>
      <c r="BQ25" s="336"/>
      <c r="BR25" s="336"/>
      <c r="BS25" s="300"/>
      <c r="BT25" s="337"/>
      <c r="BU25" s="337"/>
      <c r="BV25" s="339"/>
      <c r="BW25" s="337"/>
      <c r="BX25" s="337"/>
      <c r="BY25" s="300"/>
      <c r="BZ25" s="337"/>
      <c r="CA25" s="337"/>
      <c r="CC25" s="337"/>
      <c r="CD25" s="337"/>
      <c r="CE25" s="300"/>
      <c r="CG25" s="300"/>
      <c r="CH25" s="336"/>
      <c r="CI25" s="336"/>
      <c r="CJ25" s="296"/>
      <c r="CK25" s="336"/>
      <c r="CL25" s="336"/>
      <c r="CM25" s="300"/>
      <c r="CN25" s="337"/>
      <c r="CO25" s="337"/>
      <c r="CR25" s="340"/>
      <c r="CS25" s="300"/>
      <c r="CT25" s="337"/>
      <c r="CU25" s="337"/>
      <c r="CW25" s="337"/>
      <c r="CX25" s="337"/>
      <c r="CY25" s="291"/>
      <c r="DA25" s="300"/>
      <c r="DB25" s="336"/>
      <c r="DC25" s="336"/>
      <c r="DD25" s="296"/>
      <c r="DE25" s="336"/>
      <c r="DF25" s="336"/>
      <c r="DG25" s="300"/>
      <c r="DH25" s="337"/>
      <c r="DI25" s="337"/>
      <c r="DL25" s="340"/>
      <c r="DM25" s="300"/>
      <c r="DN25" s="337"/>
      <c r="DO25" s="337"/>
      <c r="DQ25" s="337"/>
      <c r="DR25" s="337"/>
      <c r="DS25" s="291"/>
      <c r="DU25" s="300"/>
      <c r="DV25" s="336"/>
      <c r="DW25" s="336"/>
      <c r="DX25" s="296"/>
      <c r="DY25" s="336"/>
      <c r="DZ25" s="336"/>
      <c r="EA25" s="300"/>
      <c r="EC25" s="341"/>
      <c r="EF25" s="340"/>
      <c r="EG25" s="300"/>
      <c r="EH25" s="337"/>
      <c r="EI25" s="337"/>
      <c r="EK25" s="337"/>
      <c r="EL25" s="337"/>
      <c r="EM25" s="291"/>
      <c r="EO25" s="300"/>
      <c r="EP25" s="336"/>
      <c r="EQ25" s="336"/>
      <c r="ER25" s="296"/>
      <c r="ES25" s="336"/>
      <c r="ET25" s="336"/>
      <c r="EU25" s="300"/>
      <c r="EV25" s="337"/>
      <c r="EW25" s="337"/>
      <c r="EZ25" s="340"/>
      <c r="FA25" s="300"/>
      <c r="FB25" s="337"/>
      <c r="FC25" s="337"/>
      <c r="FE25" s="337"/>
      <c r="FF25" s="337"/>
      <c r="FG25" s="291"/>
      <c r="FI25" s="300"/>
      <c r="FJ25" s="336"/>
      <c r="FK25" s="336"/>
      <c r="FL25" s="296"/>
      <c r="FM25" s="336"/>
      <c r="FN25" s="336"/>
      <c r="FO25" s="300"/>
      <c r="FP25" s="337"/>
      <c r="FQ25" s="337"/>
      <c r="FT25" s="340"/>
      <c r="FU25" s="300"/>
      <c r="FV25" s="337"/>
      <c r="FW25" s="337"/>
      <c r="FY25" s="337"/>
      <c r="FZ25" s="337"/>
      <c r="GA25" s="291"/>
      <c r="GC25" s="296"/>
      <c r="GD25" s="336"/>
      <c r="GE25" s="296"/>
      <c r="GF25" s="296"/>
      <c r="GG25" s="336"/>
      <c r="GH25" s="296"/>
      <c r="GI25" s="342"/>
      <c r="GN25" s="340"/>
      <c r="GU25" s="291"/>
      <c r="GW25" s="296"/>
      <c r="GX25" s="336"/>
      <c r="GY25" s="296"/>
      <c r="GZ25" s="296"/>
      <c r="HA25" s="336"/>
      <c r="HB25" s="296"/>
      <c r="HC25" s="342"/>
      <c r="HH25" s="340"/>
      <c r="HO25" s="291"/>
      <c r="HQ25" s="296"/>
      <c r="HR25" s="336"/>
      <c r="HS25" s="296"/>
      <c r="HT25" s="296"/>
      <c r="HU25" s="336"/>
      <c r="HV25" s="296"/>
      <c r="HW25" s="342"/>
      <c r="IB25" s="340"/>
      <c r="II25" s="291"/>
      <c r="IK25" s="296"/>
      <c r="IL25" s="336"/>
      <c r="IM25" s="296"/>
      <c r="IN25" s="296"/>
      <c r="IO25" s="336"/>
      <c r="IP25" s="296"/>
      <c r="IQ25" s="342"/>
      <c r="IV25" s="340"/>
    </row>
    <row r="26" spans="2:262" s="335" customFormat="1" ht="13.5" customHeight="1">
      <c r="B26" s="296"/>
      <c r="C26" s="291"/>
      <c r="E26" s="300"/>
      <c r="F26" s="336"/>
      <c r="G26" s="337"/>
      <c r="H26" s="296"/>
      <c r="I26" s="336"/>
      <c r="J26" s="337"/>
      <c r="K26" s="337"/>
      <c r="L26" s="337"/>
      <c r="M26" s="337"/>
      <c r="N26" s="337"/>
      <c r="O26" s="337"/>
      <c r="P26" s="337"/>
      <c r="Q26" s="300"/>
      <c r="R26" s="337"/>
      <c r="S26" s="337"/>
      <c r="U26" s="337"/>
      <c r="V26" s="337"/>
      <c r="W26" s="291"/>
      <c r="Y26" s="300"/>
      <c r="Z26" s="349"/>
      <c r="AA26" s="336"/>
      <c r="AB26" s="296"/>
      <c r="AC26" s="349"/>
      <c r="AD26" s="336"/>
      <c r="AE26" s="300"/>
      <c r="AF26" s="337"/>
      <c r="AG26" s="337"/>
      <c r="AH26" s="337"/>
      <c r="AI26" s="337"/>
      <c r="AJ26" s="337"/>
      <c r="AK26" s="300"/>
      <c r="AM26" s="337"/>
      <c r="AO26" s="337"/>
      <c r="AP26" s="337"/>
      <c r="AQ26" s="291"/>
      <c r="AS26" s="299"/>
      <c r="AT26" s="336"/>
      <c r="AU26" s="336"/>
      <c r="AV26" s="338"/>
      <c r="AW26" s="336"/>
      <c r="AX26" s="336"/>
      <c r="AY26" s="300"/>
      <c r="AZ26" s="337"/>
      <c r="BA26" s="337"/>
      <c r="BB26" s="337"/>
      <c r="BC26" s="337"/>
      <c r="BD26" s="337"/>
      <c r="BE26" s="300"/>
      <c r="BF26" s="337"/>
      <c r="BG26" s="337"/>
      <c r="BI26" s="337"/>
      <c r="BJ26" s="337"/>
      <c r="BK26" s="291"/>
      <c r="BM26" s="300"/>
      <c r="BN26" s="336" t="s">
        <v>292</v>
      </c>
      <c r="BO26" s="336" t="s">
        <v>292</v>
      </c>
      <c r="BP26" s="296" t="s">
        <v>292</v>
      </c>
      <c r="BQ26" s="336" t="s">
        <v>292</v>
      </c>
      <c r="BR26" s="336" t="s">
        <v>292</v>
      </c>
      <c r="BS26" s="300"/>
      <c r="BT26" s="337" t="s">
        <v>292</v>
      </c>
      <c r="BU26" s="337" t="s">
        <v>292</v>
      </c>
      <c r="BV26" s="337" t="s">
        <v>292</v>
      </c>
      <c r="BW26" s="337" t="s">
        <v>292</v>
      </c>
      <c r="BX26" s="337" t="s">
        <v>292</v>
      </c>
      <c r="BY26" s="300"/>
      <c r="BZ26" s="337" t="s">
        <v>292</v>
      </c>
      <c r="CA26" s="337"/>
      <c r="CC26" s="337"/>
      <c r="CD26" s="337"/>
      <c r="CE26" s="300"/>
      <c r="CG26" s="300"/>
      <c r="CH26" s="336"/>
      <c r="CI26" s="336"/>
      <c r="CJ26" s="296"/>
      <c r="CK26" s="336"/>
      <c r="CL26" s="336"/>
      <c r="CM26" s="300"/>
      <c r="CN26" s="337"/>
      <c r="CO26" s="337"/>
      <c r="CR26" s="340"/>
      <c r="CS26" s="300"/>
      <c r="CT26" s="337"/>
      <c r="CU26" s="337"/>
      <c r="CW26" s="337"/>
      <c r="CX26" s="337"/>
      <c r="CY26" s="291"/>
      <c r="DA26" s="300"/>
      <c r="DB26" s="336"/>
      <c r="DC26" s="336"/>
      <c r="DD26" s="296"/>
      <c r="DE26" s="336"/>
      <c r="DF26" s="336"/>
      <c r="DG26" s="300"/>
      <c r="DH26" s="337"/>
      <c r="DI26" s="337"/>
      <c r="DL26" s="340"/>
      <c r="DM26" s="300"/>
      <c r="DN26" s="337"/>
      <c r="DO26" s="337"/>
      <c r="DQ26" s="337"/>
      <c r="DR26" s="337"/>
      <c r="DS26" s="291"/>
      <c r="DU26" s="300"/>
      <c r="DV26" s="336"/>
      <c r="DW26" s="336"/>
      <c r="DX26" s="296"/>
      <c r="DY26" s="336"/>
      <c r="DZ26" s="336"/>
      <c r="EA26" s="300"/>
      <c r="EC26" s="341"/>
      <c r="EF26" s="340"/>
      <c r="EG26" s="300"/>
      <c r="EH26" s="337"/>
      <c r="EI26" s="337"/>
      <c r="EK26" s="337"/>
      <c r="EL26" s="337"/>
      <c r="EM26" s="291"/>
      <c r="EO26" s="300"/>
      <c r="EP26" s="336"/>
      <c r="EQ26" s="336"/>
      <c r="ER26" s="296"/>
      <c r="ES26" s="336"/>
      <c r="ET26" s="336"/>
      <c r="EU26" s="300"/>
      <c r="EV26" s="337"/>
      <c r="EW26" s="337"/>
      <c r="EZ26" s="340"/>
      <c r="FA26" s="300"/>
      <c r="FB26" s="337"/>
      <c r="FC26" s="337"/>
      <c r="FE26" s="337"/>
      <c r="FF26" s="337"/>
      <c r="FG26" s="291"/>
      <c r="FI26" s="300"/>
      <c r="FJ26" s="336"/>
      <c r="FK26" s="336"/>
      <c r="FL26" s="296"/>
      <c r="FM26" s="336"/>
      <c r="FN26" s="336"/>
      <c r="FO26" s="300"/>
      <c r="FP26" s="337"/>
      <c r="FQ26" s="337"/>
      <c r="FT26" s="340"/>
      <c r="FU26" s="300"/>
      <c r="FV26" s="337"/>
      <c r="FW26" s="337"/>
      <c r="FY26" s="337"/>
      <c r="FZ26" s="337"/>
      <c r="GA26" s="284"/>
      <c r="GB26" s="345"/>
      <c r="GC26" s="345"/>
      <c r="GD26" s="346"/>
      <c r="GE26" s="300"/>
      <c r="GF26" s="300"/>
      <c r="GG26" s="336"/>
      <c r="GH26" s="300"/>
      <c r="GI26" s="319"/>
      <c r="GJ26" s="296"/>
      <c r="GK26" s="296"/>
      <c r="GL26" s="296"/>
      <c r="GM26" s="296"/>
      <c r="GN26" s="320"/>
      <c r="GO26" s="296"/>
      <c r="GP26" s="296"/>
      <c r="GQ26" s="296"/>
      <c r="GR26" s="296"/>
      <c r="GS26" s="296"/>
      <c r="GT26" s="296"/>
      <c r="GU26" s="284"/>
      <c r="GV26" s="345"/>
      <c r="GW26" s="345"/>
      <c r="GX26" s="346"/>
      <c r="GY26" s="300"/>
      <c r="GZ26" s="300"/>
      <c r="HA26" s="336"/>
      <c r="HB26" s="300"/>
      <c r="HC26" s="319"/>
      <c r="HD26" s="296"/>
      <c r="HE26" s="296"/>
      <c r="HF26" s="296"/>
      <c r="HG26" s="296"/>
      <c r="HH26" s="320"/>
      <c r="HI26" s="296"/>
      <c r="HJ26" s="296"/>
      <c r="HK26" s="296"/>
      <c r="HL26" s="296"/>
      <c r="HM26" s="296"/>
      <c r="HN26" s="296"/>
      <c r="HO26" s="284"/>
      <c r="HP26" s="345"/>
      <c r="HQ26" s="345"/>
      <c r="HR26" s="346"/>
      <c r="HS26" s="300"/>
      <c r="HT26" s="300"/>
      <c r="HU26" s="336"/>
      <c r="HV26" s="300"/>
      <c r="HW26" s="319"/>
      <c r="HX26" s="296"/>
      <c r="HY26" s="296"/>
      <c r="HZ26" s="296"/>
      <c r="IA26" s="296"/>
      <c r="IB26" s="320"/>
      <c r="IC26" s="296"/>
      <c r="ID26" s="296"/>
      <c r="IE26" s="296"/>
      <c r="IF26" s="296"/>
      <c r="IG26" s="296"/>
      <c r="IH26" s="296"/>
      <c r="II26" s="284"/>
      <c r="IJ26" s="345"/>
      <c r="IK26" s="345"/>
      <c r="IL26" s="346"/>
      <c r="IM26" s="300"/>
      <c r="IN26" s="300"/>
      <c r="IO26" s="336"/>
      <c r="IP26" s="300"/>
      <c r="IQ26" s="319"/>
      <c r="IR26" s="296"/>
      <c r="IS26" s="296"/>
      <c r="IT26" s="296"/>
      <c r="IU26" s="296"/>
      <c r="IV26" s="320"/>
      <c r="IW26" s="296"/>
      <c r="IX26" s="296"/>
      <c r="IY26" s="296"/>
      <c r="IZ26" s="296"/>
      <c r="JA26" s="296"/>
      <c r="JB26" s="296"/>
    </row>
    <row r="27" spans="2:262" s="335" customFormat="1" ht="13.5" customHeight="1">
      <c r="B27" s="296"/>
      <c r="C27" s="291"/>
      <c r="E27" s="300"/>
      <c r="F27" s="336"/>
      <c r="G27" s="337"/>
      <c r="H27" s="296"/>
      <c r="I27" s="336"/>
      <c r="J27" s="337"/>
      <c r="K27" s="337"/>
      <c r="L27" s="337"/>
      <c r="M27" s="337"/>
      <c r="N27" s="337"/>
      <c r="O27" s="337"/>
      <c r="P27" s="337"/>
      <c r="Q27" s="300"/>
      <c r="R27" s="337"/>
      <c r="S27" s="337"/>
      <c r="U27" s="337"/>
      <c r="V27" s="337"/>
      <c r="W27" s="291"/>
      <c r="Y27" s="300"/>
      <c r="Z27" s="336"/>
      <c r="AA27" s="336"/>
      <c r="AB27" s="296"/>
      <c r="AC27" s="336"/>
      <c r="AD27" s="336"/>
      <c r="AE27" s="300"/>
      <c r="AF27" s="337"/>
      <c r="AG27" s="337"/>
      <c r="AH27" s="337"/>
      <c r="AI27" s="337"/>
      <c r="AJ27" s="337"/>
      <c r="AK27" s="300"/>
      <c r="AM27" s="337"/>
      <c r="AO27" s="337"/>
      <c r="AP27" s="337"/>
      <c r="AQ27" s="291"/>
      <c r="AS27" s="299"/>
      <c r="AT27" s="336"/>
      <c r="AU27" s="336"/>
      <c r="AV27" s="338"/>
      <c r="AW27" s="336"/>
      <c r="AX27" s="336"/>
      <c r="AY27" s="300"/>
      <c r="AZ27" s="337"/>
      <c r="BA27" s="337"/>
      <c r="BB27" s="337"/>
      <c r="BC27" s="337"/>
      <c r="BD27" s="337"/>
      <c r="BE27" s="300"/>
      <c r="BF27" s="337"/>
      <c r="BG27" s="337"/>
      <c r="BI27" s="337"/>
      <c r="BJ27" s="337"/>
      <c r="BK27" s="291"/>
      <c r="BM27" s="300"/>
      <c r="BN27" s="336" t="s">
        <v>292</v>
      </c>
      <c r="BO27" s="336" t="s">
        <v>292</v>
      </c>
      <c r="BP27" s="296" t="s">
        <v>292</v>
      </c>
      <c r="BQ27" s="336" t="s">
        <v>292</v>
      </c>
      <c r="BR27" s="336" t="s">
        <v>292</v>
      </c>
      <c r="BS27" s="300"/>
      <c r="BT27" s="337" t="s">
        <v>292</v>
      </c>
      <c r="BU27" s="337" t="s">
        <v>292</v>
      </c>
      <c r="BV27" s="337" t="s">
        <v>292</v>
      </c>
      <c r="BW27" s="337" t="s">
        <v>292</v>
      </c>
      <c r="BX27" s="337" t="s">
        <v>292</v>
      </c>
      <c r="BY27" s="300"/>
      <c r="BZ27" s="337" t="s">
        <v>292</v>
      </c>
      <c r="CA27" s="337"/>
      <c r="CC27" s="337"/>
      <c r="CD27" s="337"/>
      <c r="CE27" s="300"/>
      <c r="CG27" s="300"/>
      <c r="CH27" s="336"/>
      <c r="CI27" s="336"/>
      <c r="CJ27" s="296"/>
      <c r="CK27" s="336"/>
      <c r="CL27" s="336"/>
      <c r="CM27" s="300"/>
      <c r="CN27" s="337"/>
      <c r="CO27" s="337"/>
      <c r="CR27" s="340"/>
      <c r="CS27" s="300"/>
      <c r="CT27" s="337"/>
      <c r="CU27" s="337"/>
      <c r="CW27" s="337"/>
      <c r="CX27" s="337"/>
      <c r="CY27" s="291"/>
      <c r="DA27" s="300"/>
      <c r="DB27" s="336"/>
      <c r="DC27" s="336"/>
      <c r="DD27" s="296"/>
      <c r="DE27" s="336"/>
      <c r="DF27" s="336"/>
      <c r="DG27" s="300"/>
      <c r="DH27" s="337"/>
      <c r="DI27" s="337"/>
      <c r="DL27" s="340"/>
      <c r="DM27" s="300"/>
      <c r="DN27" s="337"/>
      <c r="DO27" s="337"/>
      <c r="DQ27" s="337"/>
      <c r="DR27" s="337"/>
      <c r="DS27" s="291"/>
      <c r="DU27" s="300"/>
      <c r="DV27" s="336"/>
      <c r="DW27" s="336"/>
      <c r="DX27" s="296"/>
      <c r="DY27" s="336"/>
      <c r="DZ27" s="336"/>
      <c r="EA27" s="300"/>
      <c r="EC27" s="341"/>
      <c r="EF27" s="340"/>
      <c r="EG27" s="300"/>
      <c r="EH27" s="337"/>
      <c r="EI27" s="337"/>
      <c r="EK27" s="337"/>
      <c r="EL27" s="337"/>
      <c r="EM27" s="291"/>
      <c r="EO27" s="300"/>
      <c r="EP27" s="336"/>
      <c r="EQ27" s="336"/>
      <c r="ER27" s="296"/>
      <c r="ES27" s="336"/>
      <c r="ET27" s="336"/>
      <c r="EU27" s="300"/>
      <c r="EV27" s="337"/>
      <c r="EW27" s="337"/>
      <c r="EZ27" s="340"/>
      <c r="FA27" s="300"/>
      <c r="FB27" s="337"/>
      <c r="FC27" s="337"/>
      <c r="FE27" s="337"/>
      <c r="FF27" s="337"/>
      <c r="FG27" s="291"/>
      <c r="FI27" s="300"/>
      <c r="FJ27" s="336"/>
      <c r="FK27" s="336"/>
      <c r="FL27" s="296"/>
      <c r="FM27" s="336"/>
      <c r="FN27" s="336"/>
      <c r="FO27" s="300"/>
      <c r="FP27" s="337"/>
      <c r="FQ27" s="337"/>
      <c r="FT27" s="340"/>
      <c r="FU27" s="300"/>
      <c r="FV27" s="337"/>
      <c r="FW27" s="337"/>
      <c r="FY27" s="337"/>
      <c r="FZ27" s="337"/>
      <c r="GA27" s="284"/>
      <c r="GB27" s="345"/>
      <c r="GC27" s="345"/>
      <c r="GD27" s="346"/>
      <c r="GE27" s="300"/>
      <c r="GF27" s="300"/>
      <c r="GG27" s="336"/>
      <c r="GH27" s="300"/>
      <c r="GI27" s="319"/>
      <c r="GJ27" s="296"/>
      <c r="GK27" s="296"/>
      <c r="GL27" s="296"/>
      <c r="GM27" s="296"/>
      <c r="GN27" s="320"/>
      <c r="GO27" s="296"/>
      <c r="GP27" s="296"/>
      <c r="GQ27" s="296"/>
      <c r="GR27" s="296"/>
      <c r="GS27" s="296"/>
      <c r="GT27" s="296"/>
      <c r="GU27" s="284"/>
      <c r="GV27" s="345"/>
      <c r="GW27" s="345"/>
      <c r="GX27" s="346"/>
      <c r="GY27" s="300"/>
      <c r="GZ27" s="300"/>
      <c r="HA27" s="336"/>
      <c r="HB27" s="300"/>
      <c r="HC27" s="319"/>
      <c r="HD27" s="296"/>
      <c r="HE27" s="296"/>
      <c r="HF27" s="296"/>
      <c r="HG27" s="296"/>
      <c r="HH27" s="320"/>
      <c r="HI27" s="296"/>
      <c r="HJ27" s="296"/>
      <c r="HK27" s="296"/>
      <c r="HL27" s="296"/>
      <c r="HM27" s="296"/>
      <c r="HN27" s="296"/>
      <c r="HO27" s="284"/>
      <c r="HP27" s="345"/>
      <c r="HQ27" s="345"/>
      <c r="HR27" s="346"/>
      <c r="HS27" s="300"/>
      <c r="HT27" s="300"/>
      <c r="HU27" s="336"/>
      <c r="HV27" s="300"/>
      <c r="HW27" s="319"/>
      <c r="HX27" s="296"/>
      <c r="HY27" s="296"/>
      <c r="HZ27" s="296"/>
      <c r="IA27" s="296"/>
      <c r="IB27" s="320"/>
      <c r="IC27" s="296"/>
      <c r="ID27" s="296"/>
      <c r="IE27" s="296"/>
      <c r="IF27" s="296"/>
      <c r="IG27" s="296"/>
      <c r="IH27" s="296"/>
      <c r="II27" s="284"/>
      <c r="IJ27" s="345"/>
      <c r="IK27" s="345"/>
      <c r="IL27" s="346"/>
      <c r="IM27" s="300"/>
      <c r="IN27" s="300"/>
      <c r="IO27" s="336"/>
      <c r="IP27" s="300"/>
      <c r="IQ27" s="319"/>
      <c r="IR27" s="296"/>
      <c r="IS27" s="296"/>
      <c r="IT27" s="296"/>
      <c r="IU27" s="296"/>
      <c r="IV27" s="320"/>
      <c r="IW27" s="296"/>
      <c r="IX27" s="296"/>
      <c r="IY27" s="296"/>
      <c r="IZ27" s="296"/>
      <c r="JA27" s="296"/>
      <c r="JB27" s="296"/>
    </row>
    <row r="28" spans="2:262" s="335" customFormat="1" ht="13.5" customHeight="1">
      <c r="B28" s="296"/>
      <c r="C28" s="291"/>
      <c r="E28" s="300"/>
      <c r="F28" s="336"/>
      <c r="G28" s="337"/>
      <c r="H28" s="296"/>
      <c r="I28" s="336"/>
      <c r="J28" s="337"/>
      <c r="K28" s="337"/>
      <c r="L28" s="337"/>
      <c r="M28" s="337"/>
      <c r="N28" s="337"/>
      <c r="O28" s="337"/>
      <c r="P28" s="337"/>
      <c r="Q28" s="300"/>
      <c r="R28" s="337"/>
      <c r="S28" s="337"/>
      <c r="U28" s="337"/>
      <c r="V28" s="337"/>
      <c r="W28" s="291"/>
      <c r="Y28" s="300"/>
      <c r="Z28" s="336"/>
      <c r="AA28" s="336"/>
      <c r="AB28" s="296"/>
      <c r="AC28" s="336"/>
      <c r="AD28" s="336"/>
      <c r="AE28" s="300"/>
      <c r="AF28" s="337"/>
      <c r="AG28" s="337"/>
      <c r="AH28" s="337"/>
      <c r="AI28" s="337"/>
      <c r="AJ28" s="337"/>
      <c r="AK28" s="300"/>
      <c r="AM28" s="337"/>
      <c r="AO28" s="337"/>
      <c r="AP28" s="337"/>
      <c r="AQ28" s="291"/>
      <c r="AS28" s="299"/>
      <c r="AT28" s="336"/>
      <c r="AU28" s="336"/>
      <c r="AV28" s="338"/>
      <c r="AW28" s="336"/>
      <c r="AX28" s="336"/>
      <c r="AY28" s="300"/>
      <c r="AZ28" s="337"/>
      <c r="BA28" s="337"/>
      <c r="BB28" s="337"/>
      <c r="BC28" s="337"/>
      <c r="BD28" s="337"/>
      <c r="BE28" s="300"/>
      <c r="BF28" s="337"/>
      <c r="BG28" s="337"/>
      <c r="BI28" s="337"/>
      <c r="BJ28" s="337"/>
      <c r="BK28" s="291"/>
      <c r="BM28" s="300"/>
      <c r="BN28" s="336" t="s">
        <v>292</v>
      </c>
      <c r="BO28" s="336" t="s">
        <v>292</v>
      </c>
      <c r="BP28" s="296" t="s">
        <v>292</v>
      </c>
      <c r="BQ28" s="336" t="s">
        <v>292</v>
      </c>
      <c r="BR28" s="336" t="s">
        <v>292</v>
      </c>
      <c r="BS28" s="300"/>
      <c r="BT28" s="337" t="s">
        <v>292</v>
      </c>
      <c r="BU28" s="337" t="s">
        <v>292</v>
      </c>
      <c r="BV28" s="337" t="s">
        <v>292</v>
      </c>
      <c r="BW28" s="337" t="s">
        <v>292</v>
      </c>
      <c r="BX28" s="337" t="s">
        <v>292</v>
      </c>
      <c r="BY28" s="300"/>
      <c r="BZ28" s="337"/>
      <c r="CA28" s="337"/>
      <c r="CC28" s="337"/>
      <c r="CD28" s="337"/>
      <c r="CE28" s="300"/>
      <c r="CG28" s="300"/>
      <c r="CH28" s="336"/>
      <c r="CI28" s="336"/>
      <c r="CJ28" s="296"/>
      <c r="CK28" s="336"/>
      <c r="CL28" s="336"/>
      <c r="CM28" s="300"/>
      <c r="CN28" s="337"/>
      <c r="CO28" s="337"/>
      <c r="CR28" s="340"/>
      <c r="CS28" s="300"/>
      <c r="CT28" s="337"/>
      <c r="CU28" s="337"/>
      <c r="CW28" s="337"/>
      <c r="CX28" s="337"/>
      <c r="CY28" s="291"/>
      <c r="DA28" s="300"/>
      <c r="DB28" s="336"/>
      <c r="DC28" s="336"/>
      <c r="DD28" s="296"/>
      <c r="DE28" s="336"/>
      <c r="DF28" s="336"/>
      <c r="DG28" s="300"/>
      <c r="DH28" s="337"/>
      <c r="DI28" s="337"/>
      <c r="DL28" s="340"/>
      <c r="DM28" s="300"/>
      <c r="DN28" s="337"/>
      <c r="DO28" s="337"/>
      <c r="DQ28" s="337"/>
      <c r="DR28" s="337"/>
      <c r="DS28" s="291"/>
      <c r="DU28" s="300"/>
      <c r="DV28" s="336"/>
      <c r="DW28" s="336"/>
      <c r="DX28" s="296"/>
      <c r="DY28" s="336"/>
      <c r="DZ28" s="336"/>
      <c r="EA28" s="300"/>
      <c r="EC28" s="341"/>
      <c r="EF28" s="340"/>
      <c r="EG28" s="300"/>
      <c r="EH28" s="337"/>
      <c r="EI28" s="337"/>
      <c r="EK28" s="337"/>
      <c r="EL28" s="337"/>
      <c r="EM28" s="291"/>
      <c r="EO28" s="300"/>
      <c r="EP28" s="336"/>
      <c r="EQ28" s="336"/>
      <c r="ER28" s="296"/>
      <c r="ES28" s="336"/>
      <c r="ET28" s="336"/>
      <c r="EU28" s="300"/>
      <c r="EV28" s="337"/>
      <c r="EW28" s="337"/>
      <c r="EZ28" s="340"/>
      <c r="FA28" s="300"/>
      <c r="FB28" s="337"/>
      <c r="FC28" s="337"/>
      <c r="FE28" s="337"/>
      <c r="FF28" s="337"/>
      <c r="FG28" s="291"/>
      <c r="FI28" s="300"/>
      <c r="FJ28" s="336"/>
      <c r="FK28" s="336"/>
      <c r="FL28" s="296"/>
      <c r="FM28" s="336"/>
      <c r="FN28" s="336"/>
      <c r="FO28" s="300"/>
      <c r="FP28" s="337"/>
      <c r="FQ28" s="337"/>
      <c r="FT28" s="340"/>
      <c r="FU28" s="300"/>
      <c r="FV28" s="337"/>
      <c r="FW28" s="337"/>
      <c r="FY28" s="337"/>
      <c r="FZ28" s="337"/>
      <c r="GA28" s="284"/>
      <c r="GB28" s="345"/>
      <c r="GC28" s="345"/>
      <c r="GD28" s="346"/>
      <c r="GE28" s="300"/>
      <c r="GF28" s="300"/>
      <c r="GG28" s="336"/>
      <c r="GH28" s="300"/>
      <c r="GI28" s="319"/>
      <c r="GJ28" s="296"/>
      <c r="GK28" s="296"/>
      <c r="GL28" s="296"/>
      <c r="GM28" s="296"/>
      <c r="GN28" s="320"/>
      <c r="GO28" s="296"/>
      <c r="GP28" s="296"/>
      <c r="GQ28" s="296"/>
      <c r="GR28" s="296"/>
      <c r="GS28" s="296"/>
      <c r="GT28" s="296"/>
      <c r="GU28" s="284"/>
      <c r="GV28" s="345"/>
      <c r="GW28" s="345"/>
      <c r="GX28" s="346"/>
      <c r="GY28" s="300"/>
      <c r="GZ28" s="300"/>
      <c r="HA28" s="336"/>
      <c r="HB28" s="300"/>
      <c r="HC28" s="319"/>
      <c r="HD28" s="296"/>
      <c r="HE28" s="296"/>
      <c r="HF28" s="296"/>
      <c r="HG28" s="296"/>
      <c r="HH28" s="320"/>
      <c r="HI28" s="296"/>
      <c r="HJ28" s="296"/>
      <c r="HK28" s="296"/>
      <c r="HL28" s="296"/>
      <c r="HM28" s="296"/>
      <c r="HN28" s="296"/>
      <c r="HO28" s="284"/>
      <c r="HP28" s="345"/>
      <c r="HQ28" s="345"/>
      <c r="HR28" s="346"/>
      <c r="HS28" s="300"/>
      <c r="HT28" s="300"/>
      <c r="HU28" s="336"/>
      <c r="HV28" s="300"/>
      <c r="HW28" s="319"/>
      <c r="HX28" s="296"/>
      <c r="HY28" s="296"/>
      <c r="HZ28" s="296"/>
      <c r="IA28" s="296"/>
      <c r="IB28" s="320"/>
      <c r="IC28" s="296"/>
      <c r="ID28" s="296"/>
      <c r="IE28" s="296"/>
      <c r="IF28" s="296"/>
      <c r="IG28" s="296"/>
      <c r="IH28" s="296"/>
      <c r="II28" s="284"/>
      <c r="IJ28" s="345"/>
      <c r="IK28" s="345"/>
      <c r="IL28" s="346"/>
      <c r="IM28" s="300"/>
      <c r="IN28" s="300"/>
      <c r="IO28" s="336"/>
      <c r="IP28" s="300"/>
      <c r="IQ28" s="319"/>
      <c r="IR28" s="296"/>
      <c r="IS28" s="296"/>
      <c r="IT28" s="296"/>
      <c r="IU28" s="296"/>
      <c r="IV28" s="320"/>
      <c r="IW28" s="296"/>
      <c r="IX28" s="296"/>
      <c r="IY28" s="296"/>
      <c r="IZ28" s="296"/>
      <c r="JA28" s="296"/>
      <c r="JB28" s="296"/>
    </row>
    <row r="29" spans="2:262" s="335" customFormat="1" ht="13.5" customHeight="1">
      <c r="B29" s="296"/>
      <c r="C29" s="291"/>
      <c r="E29" s="300"/>
      <c r="F29" s="336"/>
      <c r="G29" s="337"/>
      <c r="H29" s="296"/>
      <c r="I29" s="336"/>
      <c r="J29" s="337"/>
      <c r="K29" s="337"/>
      <c r="L29" s="337"/>
      <c r="M29" s="337"/>
      <c r="N29" s="337"/>
      <c r="O29" s="337"/>
      <c r="P29" s="337"/>
      <c r="Q29" s="300"/>
      <c r="R29" s="337"/>
      <c r="S29" s="337"/>
      <c r="U29" s="337"/>
      <c r="V29" s="337"/>
      <c r="W29" s="291"/>
      <c r="Y29" s="300"/>
      <c r="Z29" s="336"/>
      <c r="AA29" s="336"/>
      <c r="AB29" s="296"/>
      <c r="AC29" s="336"/>
      <c r="AD29" s="336"/>
      <c r="AE29" s="300"/>
      <c r="AF29" s="337"/>
      <c r="AG29" s="337"/>
      <c r="AH29" s="337"/>
      <c r="AI29" s="337"/>
      <c r="AJ29" s="337"/>
      <c r="AK29" s="300"/>
      <c r="AM29" s="337"/>
      <c r="AO29" s="337"/>
      <c r="AP29" s="337"/>
      <c r="AQ29" s="291"/>
      <c r="AS29" s="299"/>
      <c r="AT29" s="336"/>
      <c r="AU29" s="336"/>
      <c r="AV29" s="338"/>
      <c r="AW29" s="336"/>
      <c r="AX29" s="336"/>
      <c r="AY29" s="300"/>
      <c r="AZ29" s="337"/>
      <c r="BA29" s="337"/>
      <c r="BB29" s="337"/>
      <c r="BC29" s="337"/>
      <c r="BD29" s="337"/>
      <c r="BE29" s="300"/>
      <c r="BF29" s="337"/>
      <c r="BG29" s="337"/>
      <c r="BI29" s="337"/>
      <c r="BJ29" s="337"/>
      <c r="BK29" s="291"/>
      <c r="BM29" s="300"/>
      <c r="BN29" s="336" t="s">
        <v>292</v>
      </c>
      <c r="BO29" s="336" t="s">
        <v>292</v>
      </c>
      <c r="BP29" s="296" t="s">
        <v>292</v>
      </c>
      <c r="BQ29" s="336" t="s">
        <v>292</v>
      </c>
      <c r="BR29" s="336" t="s">
        <v>292</v>
      </c>
      <c r="BS29" s="300"/>
      <c r="BT29" s="337" t="s">
        <v>292</v>
      </c>
      <c r="BU29" s="337" t="s">
        <v>292</v>
      </c>
      <c r="BV29" s="337" t="s">
        <v>292</v>
      </c>
      <c r="BW29" s="337" t="s">
        <v>292</v>
      </c>
      <c r="BX29" s="337" t="s">
        <v>292</v>
      </c>
      <c r="BY29" s="300"/>
      <c r="BZ29" s="337"/>
      <c r="CA29" s="337"/>
      <c r="CC29" s="337"/>
      <c r="CD29" s="337"/>
      <c r="CE29" s="300"/>
      <c r="CG29" s="300"/>
      <c r="CH29" s="336"/>
      <c r="CI29" s="336"/>
      <c r="CJ29" s="296"/>
      <c r="CK29" s="336"/>
      <c r="CL29" s="336"/>
      <c r="CM29" s="300"/>
      <c r="CN29" s="337"/>
      <c r="CO29" s="337"/>
      <c r="CR29" s="340"/>
      <c r="CS29" s="300"/>
      <c r="CT29" s="337"/>
      <c r="CU29" s="337"/>
      <c r="CW29" s="337"/>
      <c r="CX29" s="337"/>
      <c r="CY29" s="291"/>
      <c r="DA29" s="300"/>
      <c r="DB29" s="336"/>
      <c r="DC29" s="336"/>
      <c r="DD29" s="296"/>
      <c r="DE29" s="336"/>
      <c r="DF29" s="336"/>
      <c r="DG29" s="300"/>
      <c r="DH29" s="337"/>
      <c r="DI29" s="337"/>
      <c r="DL29" s="340"/>
      <c r="DM29" s="300"/>
      <c r="DN29" s="337"/>
      <c r="DO29" s="337"/>
      <c r="DQ29" s="337"/>
      <c r="DR29" s="337"/>
      <c r="DS29" s="291"/>
      <c r="DU29" s="300"/>
      <c r="DV29" s="336"/>
      <c r="DW29" s="336"/>
      <c r="DX29" s="296"/>
      <c r="DY29" s="336"/>
      <c r="DZ29" s="336"/>
      <c r="EA29" s="300"/>
      <c r="EC29" s="341"/>
      <c r="EF29" s="340"/>
      <c r="EG29" s="300"/>
      <c r="EH29" s="337"/>
      <c r="EI29" s="337"/>
      <c r="EK29" s="337"/>
      <c r="EL29" s="337"/>
      <c r="EM29" s="291"/>
      <c r="EO29" s="300"/>
      <c r="EP29" s="336"/>
      <c r="EQ29" s="336"/>
      <c r="ER29" s="296"/>
      <c r="ES29" s="336"/>
      <c r="ET29" s="336"/>
      <c r="EU29" s="300"/>
      <c r="EV29" s="337"/>
      <c r="EW29" s="337"/>
      <c r="EZ29" s="340"/>
      <c r="FA29" s="300"/>
      <c r="FB29" s="337"/>
      <c r="FC29" s="337"/>
      <c r="FE29" s="337"/>
      <c r="FF29" s="337"/>
      <c r="FG29" s="291"/>
      <c r="FI29" s="300"/>
      <c r="FJ29" s="336"/>
      <c r="FK29" s="336"/>
      <c r="FL29" s="296"/>
      <c r="FM29" s="336"/>
      <c r="FN29" s="336"/>
      <c r="FO29" s="300"/>
      <c r="FP29" s="337"/>
      <c r="FQ29" s="337"/>
      <c r="FT29" s="340"/>
      <c r="FU29" s="300"/>
      <c r="FV29" s="337"/>
      <c r="FW29" s="337"/>
      <c r="FY29" s="337"/>
      <c r="FZ29" s="337"/>
      <c r="GA29" s="284"/>
      <c r="GB29" s="345"/>
      <c r="GC29" s="345"/>
      <c r="GD29" s="346"/>
      <c r="GE29" s="300"/>
      <c r="GF29" s="300"/>
      <c r="GG29" s="336"/>
      <c r="GH29" s="300"/>
      <c r="GI29" s="319"/>
      <c r="GJ29" s="296"/>
      <c r="GK29" s="296"/>
      <c r="GL29" s="296"/>
      <c r="GM29" s="296"/>
      <c r="GN29" s="320"/>
      <c r="GO29" s="296"/>
      <c r="GP29" s="296"/>
      <c r="GQ29" s="296"/>
      <c r="GR29" s="296"/>
      <c r="GS29" s="296"/>
      <c r="GT29" s="296"/>
      <c r="GU29" s="284"/>
      <c r="GV29" s="345"/>
      <c r="GW29" s="345"/>
      <c r="GX29" s="346"/>
      <c r="GY29" s="300"/>
      <c r="GZ29" s="300"/>
      <c r="HA29" s="336"/>
      <c r="HB29" s="300"/>
      <c r="HC29" s="319"/>
      <c r="HD29" s="296"/>
      <c r="HE29" s="296"/>
      <c r="HF29" s="296"/>
      <c r="HG29" s="296"/>
      <c r="HH29" s="320"/>
      <c r="HI29" s="296"/>
      <c r="HJ29" s="296"/>
      <c r="HK29" s="296"/>
      <c r="HL29" s="296"/>
      <c r="HM29" s="296"/>
      <c r="HN29" s="296"/>
      <c r="HO29" s="284"/>
      <c r="HP29" s="345"/>
      <c r="HQ29" s="345"/>
      <c r="HR29" s="346"/>
      <c r="HS29" s="300"/>
      <c r="HT29" s="300"/>
      <c r="HU29" s="336"/>
      <c r="HV29" s="300"/>
      <c r="HW29" s="319"/>
      <c r="HX29" s="296"/>
      <c r="HY29" s="296"/>
      <c r="HZ29" s="296"/>
      <c r="IA29" s="296"/>
      <c r="IB29" s="320"/>
      <c r="IC29" s="296"/>
      <c r="ID29" s="296"/>
      <c r="IE29" s="296"/>
      <c r="IF29" s="296"/>
      <c r="IG29" s="296"/>
      <c r="IH29" s="296"/>
      <c r="II29" s="284"/>
      <c r="IJ29" s="345"/>
      <c r="IK29" s="345"/>
      <c r="IL29" s="346"/>
      <c r="IM29" s="300"/>
      <c r="IN29" s="300"/>
      <c r="IO29" s="336"/>
      <c r="IP29" s="300"/>
      <c r="IQ29" s="319"/>
      <c r="IR29" s="296"/>
      <c r="IS29" s="296"/>
      <c r="IT29" s="296"/>
      <c r="IU29" s="296"/>
      <c r="IV29" s="320"/>
      <c r="IW29" s="296"/>
      <c r="IX29" s="296"/>
      <c r="IY29" s="296"/>
      <c r="IZ29" s="296"/>
      <c r="JA29" s="296"/>
      <c r="JB29" s="296"/>
    </row>
    <row r="30" spans="2:262" s="335" customFormat="1" ht="13.5" customHeight="1">
      <c r="B30" s="296"/>
      <c r="C30" s="291"/>
      <c r="E30" s="300"/>
      <c r="F30" s="336"/>
      <c r="G30" s="337"/>
      <c r="H30" s="296"/>
      <c r="I30" s="336"/>
      <c r="J30" s="337"/>
      <c r="K30" s="337"/>
      <c r="L30" s="337"/>
      <c r="M30" s="337"/>
      <c r="N30" s="337"/>
      <c r="O30" s="337"/>
      <c r="P30" s="337"/>
      <c r="Q30" s="300"/>
      <c r="R30" s="337"/>
      <c r="S30" s="337"/>
      <c r="U30" s="337"/>
      <c r="V30" s="337"/>
      <c r="W30" s="291"/>
      <c r="Y30" s="300"/>
      <c r="Z30" s="336"/>
      <c r="AA30" s="336"/>
      <c r="AB30" s="296"/>
      <c r="AC30" s="349"/>
      <c r="AD30" s="336"/>
      <c r="AE30" s="300"/>
      <c r="AF30" s="337"/>
      <c r="AG30" s="337"/>
      <c r="AH30" s="337"/>
      <c r="AI30" s="337"/>
      <c r="AJ30" s="337"/>
      <c r="AK30" s="300"/>
      <c r="AM30" s="337"/>
      <c r="AO30" s="337"/>
      <c r="AP30" s="337"/>
      <c r="AQ30" s="291"/>
      <c r="AS30" s="299"/>
      <c r="AT30" s="336"/>
      <c r="AU30" s="336"/>
      <c r="AV30" s="338"/>
      <c r="AW30" s="336"/>
      <c r="AX30" s="336"/>
      <c r="AY30" s="300"/>
      <c r="AZ30" s="337"/>
      <c r="BA30" s="337"/>
      <c r="BB30" s="337"/>
      <c r="BC30" s="337"/>
      <c r="BD30" s="337"/>
      <c r="BE30" s="300"/>
      <c r="BF30" s="337"/>
      <c r="BG30" s="337"/>
      <c r="BI30" s="337"/>
      <c r="BJ30" s="337"/>
      <c r="BK30" s="291"/>
      <c r="BM30" s="300"/>
      <c r="BN30" s="336" t="s">
        <v>292</v>
      </c>
      <c r="BO30" s="336" t="s">
        <v>292</v>
      </c>
      <c r="BP30" s="296" t="s">
        <v>292</v>
      </c>
      <c r="BQ30" s="336" t="s">
        <v>292</v>
      </c>
      <c r="BR30" s="336" t="s">
        <v>292</v>
      </c>
      <c r="BS30" s="300"/>
      <c r="BT30" s="337" t="s">
        <v>292</v>
      </c>
      <c r="BU30" s="337" t="s">
        <v>292</v>
      </c>
      <c r="BV30" s="337" t="s">
        <v>292</v>
      </c>
      <c r="BW30" s="337" t="s">
        <v>292</v>
      </c>
      <c r="BX30" s="337" t="s">
        <v>292</v>
      </c>
      <c r="BY30" s="300"/>
      <c r="BZ30" s="337"/>
      <c r="CA30" s="337"/>
      <c r="CC30" s="337"/>
      <c r="CD30" s="337"/>
      <c r="CE30" s="300"/>
      <c r="CG30" s="300"/>
      <c r="CH30" s="336"/>
      <c r="CI30" s="336"/>
      <c r="CJ30" s="296"/>
      <c r="CK30" s="336"/>
      <c r="CL30" s="336"/>
      <c r="CM30" s="300"/>
      <c r="CN30" s="337"/>
      <c r="CO30" s="337"/>
      <c r="CR30" s="340"/>
      <c r="CS30" s="300"/>
      <c r="CT30" s="337"/>
      <c r="CU30" s="337"/>
      <c r="CW30" s="337"/>
      <c r="CX30" s="337"/>
      <c r="CY30" s="291"/>
      <c r="DA30" s="300"/>
      <c r="DB30" s="336"/>
      <c r="DC30" s="336"/>
      <c r="DD30" s="296"/>
      <c r="DE30" s="336"/>
      <c r="DF30" s="336"/>
      <c r="DG30" s="300"/>
      <c r="DH30" s="337"/>
      <c r="DI30" s="337"/>
      <c r="DL30" s="340"/>
      <c r="DM30" s="300"/>
      <c r="DN30" s="337"/>
      <c r="DO30" s="337"/>
      <c r="DQ30" s="337"/>
      <c r="DR30" s="337"/>
      <c r="DS30" s="291"/>
      <c r="DU30" s="300"/>
      <c r="DV30" s="336"/>
      <c r="DW30" s="336"/>
      <c r="DX30" s="296"/>
      <c r="DY30" s="336"/>
      <c r="DZ30" s="336"/>
      <c r="EA30" s="300"/>
      <c r="EC30" s="341"/>
      <c r="EF30" s="340"/>
      <c r="EG30" s="300"/>
      <c r="EH30" s="337"/>
      <c r="EI30" s="337"/>
      <c r="EK30" s="337"/>
      <c r="EL30" s="337"/>
      <c r="EM30" s="291"/>
      <c r="EO30" s="300"/>
      <c r="EP30" s="336"/>
      <c r="EQ30" s="336"/>
      <c r="ER30" s="296"/>
      <c r="ES30" s="336"/>
      <c r="ET30" s="336"/>
      <c r="EU30" s="300"/>
      <c r="EV30" s="337"/>
      <c r="EW30" s="337"/>
      <c r="EZ30" s="340"/>
      <c r="FA30" s="300"/>
      <c r="FB30" s="337"/>
      <c r="FC30" s="337"/>
      <c r="FE30" s="337"/>
      <c r="FF30" s="337"/>
      <c r="FG30" s="291"/>
      <c r="FI30" s="300"/>
      <c r="FJ30" s="336"/>
      <c r="FK30" s="336"/>
      <c r="FL30" s="296"/>
      <c r="FM30" s="336"/>
      <c r="FN30" s="336"/>
      <c r="FO30" s="300"/>
      <c r="FP30" s="337"/>
      <c r="FQ30" s="337"/>
      <c r="FT30" s="340"/>
      <c r="FU30" s="300"/>
      <c r="FV30" s="337"/>
      <c r="FW30" s="337"/>
      <c r="FY30" s="337"/>
      <c r="FZ30" s="337"/>
      <c r="GA30" s="284"/>
      <c r="GB30" s="345"/>
      <c r="GC30" s="345"/>
      <c r="GD30" s="346"/>
      <c r="GE30" s="300"/>
      <c r="GF30" s="300"/>
      <c r="GG30" s="336"/>
      <c r="GH30" s="300"/>
      <c r="GI30" s="319"/>
      <c r="GJ30" s="296"/>
      <c r="GK30" s="296"/>
      <c r="GL30" s="296"/>
      <c r="GM30" s="296"/>
      <c r="GN30" s="320"/>
      <c r="GO30" s="296"/>
      <c r="GP30" s="296"/>
      <c r="GQ30" s="296"/>
      <c r="GR30" s="296"/>
      <c r="GS30" s="296"/>
      <c r="GT30" s="296"/>
      <c r="GU30" s="284"/>
      <c r="GV30" s="345"/>
      <c r="GW30" s="345"/>
      <c r="GX30" s="346"/>
      <c r="GY30" s="300"/>
      <c r="GZ30" s="300"/>
      <c r="HA30" s="336"/>
      <c r="HB30" s="300"/>
      <c r="HC30" s="319"/>
      <c r="HD30" s="296"/>
      <c r="HE30" s="296"/>
      <c r="HF30" s="296"/>
      <c r="HG30" s="296"/>
      <c r="HH30" s="320"/>
      <c r="HI30" s="296"/>
      <c r="HJ30" s="296"/>
      <c r="HK30" s="296"/>
      <c r="HL30" s="296"/>
      <c r="HM30" s="296"/>
      <c r="HN30" s="296"/>
      <c r="HO30" s="284"/>
      <c r="HP30" s="345"/>
      <c r="HQ30" s="345"/>
      <c r="HR30" s="346"/>
      <c r="HS30" s="300"/>
      <c r="HT30" s="300"/>
      <c r="HU30" s="336"/>
      <c r="HV30" s="300"/>
      <c r="HW30" s="319"/>
      <c r="HX30" s="296"/>
      <c r="HY30" s="296"/>
      <c r="HZ30" s="296"/>
      <c r="IA30" s="296"/>
      <c r="IB30" s="320"/>
      <c r="IC30" s="296"/>
      <c r="ID30" s="296"/>
      <c r="IE30" s="296"/>
      <c r="IF30" s="296"/>
      <c r="IG30" s="296"/>
      <c r="IH30" s="296"/>
      <c r="II30" s="284"/>
      <c r="IJ30" s="345"/>
      <c r="IK30" s="345"/>
      <c r="IL30" s="346"/>
      <c r="IM30" s="300"/>
      <c r="IN30" s="300"/>
      <c r="IO30" s="336"/>
      <c r="IP30" s="300"/>
      <c r="IQ30" s="319"/>
      <c r="IR30" s="296"/>
      <c r="IS30" s="296"/>
      <c r="IT30" s="296"/>
      <c r="IU30" s="296"/>
      <c r="IV30" s="320"/>
      <c r="IW30" s="296"/>
      <c r="IX30" s="296"/>
      <c r="IY30" s="296"/>
      <c r="IZ30" s="296"/>
      <c r="JA30" s="296"/>
      <c r="JB30" s="296"/>
    </row>
    <row r="31" spans="2:262" s="335" customFormat="1" ht="13.5" customHeight="1">
      <c r="B31" s="296"/>
      <c r="C31" s="291"/>
      <c r="E31" s="300"/>
      <c r="F31" s="336"/>
      <c r="G31" s="337"/>
      <c r="H31" s="296"/>
      <c r="I31" s="336"/>
      <c r="J31" s="337"/>
      <c r="K31" s="337"/>
      <c r="L31" s="337"/>
      <c r="M31" s="337"/>
      <c r="N31" s="337"/>
      <c r="O31" s="337"/>
      <c r="P31" s="337"/>
      <c r="Q31" s="300"/>
      <c r="R31" s="337"/>
      <c r="S31" s="337"/>
      <c r="U31" s="337"/>
      <c r="V31" s="337"/>
      <c r="W31" s="291"/>
      <c r="Y31" s="300"/>
      <c r="Z31" s="336"/>
      <c r="AA31" s="336"/>
      <c r="AB31" s="296"/>
      <c r="AC31" s="336"/>
      <c r="AD31" s="336"/>
      <c r="AE31" s="300"/>
      <c r="AF31" s="337"/>
      <c r="AG31" s="337"/>
      <c r="AH31" s="337"/>
      <c r="AI31" s="337"/>
      <c r="AJ31" s="337"/>
      <c r="AK31" s="300"/>
      <c r="AM31" s="337"/>
      <c r="AO31" s="337"/>
      <c r="AP31" s="337"/>
      <c r="AQ31" s="291"/>
      <c r="AS31" s="299"/>
      <c r="AT31" s="336"/>
      <c r="AU31" s="336"/>
      <c r="AV31" s="338"/>
      <c r="AW31" s="336"/>
      <c r="AX31" s="336"/>
      <c r="AY31" s="300"/>
      <c r="AZ31" s="337"/>
      <c r="BA31" s="337"/>
      <c r="BB31" s="337"/>
      <c r="BC31" s="337"/>
      <c r="BD31" s="337"/>
      <c r="BE31" s="300"/>
      <c r="BF31" s="337"/>
      <c r="BG31" s="337"/>
      <c r="BI31" s="337"/>
      <c r="BJ31" s="337"/>
      <c r="BK31" s="291"/>
      <c r="BM31" s="300"/>
      <c r="BN31" s="336" t="s">
        <v>292</v>
      </c>
      <c r="BO31" s="336" t="s">
        <v>292</v>
      </c>
      <c r="BP31" s="296" t="s">
        <v>292</v>
      </c>
      <c r="BQ31" s="336" t="s">
        <v>292</v>
      </c>
      <c r="BR31" s="336" t="s">
        <v>292</v>
      </c>
      <c r="BS31" s="300"/>
      <c r="BT31" s="337" t="s">
        <v>292</v>
      </c>
      <c r="BU31" s="337" t="s">
        <v>292</v>
      </c>
      <c r="BV31" s="337" t="s">
        <v>292</v>
      </c>
      <c r="BW31" s="337" t="s">
        <v>292</v>
      </c>
      <c r="BX31" s="337" t="s">
        <v>292</v>
      </c>
      <c r="BY31" s="300"/>
      <c r="BZ31" s="337"/>
      <c r="CA31" s="337"/>
      <c r="CC31" s="337"/>
      <c r="CD31" s="337"/>
      <c r="CE31" s="300"/>
      <c r="CG31" s="300"/>
      <c r="CH31" s="336"/>
      <c r="CI31" s="336"/>
      <c r="CJ31" s="296"/>
      <c r="CK31" s="336"/>
      <c r="CL31" s="336"/>
      <c r="CM31" s="300"/>
      <c r="CN31" s="337"/>
      <c r="CO31" s="337"/>
      <c r="CR31" s="340"/>
      <c r="CS31" s="300"/>
      <c r="CT31" s="337"/>
      <c r="CU31" s="337"/>
      <c r="CW31" s="337"/>
      <c r="CX31" s="337"/>
      <c r="CY31" s="291"/>
      <c r="DA31" s="300"/>
      <c r="DB31" s="336"/>
      <c r="DC31" s="336"/>
      <c r="DD31" s="296"/>
      <c r="DE31" s="336"/>
      <c r="DF31" s="336"/>
      <c r="DG31" s="300"/>
      <c r="DH31" s="337"/>
      <c r="DI31" s="337"/>
      <c r="DL31" s="340"/>
      <c r="DM31" s="300"/>
      <c r="DN31" s="337"/>
      <c r="DO31" s="337"/>
      <c r="DQ31" s="337"/>
      <c r="DR31" s="337"/>
      <c r="DS31" s="291"/>
      <c r="DU31" s="300"/>
      <c r="DV31" s="336"/>
      <c r="DW31" s="336"/>
      <c r="DX31" s="296"/>
      <c r="DY31" s="336"/>
      <c r="DZ31" s="336"/>
      <c r="EA31" s="300"/>
      <c r="EC31" s="341"/>
      <c r="EF31" s="340"/>
      <c r="EG31" s="300"/>
      <c r="EH31" s="337"/>
      <c r="EI31" s="337"/>
      <c r="EK31" s="337"/>
      <c r="EL31" s="337"/>
      <c r="EM31" s="291"/>
      <c r="EO31" s="300"/>
      <c r="EP31" s="336"/>
      <c r="EQ31" s="336"/>
      <c r="ER31" s="296"/>
      <c r="ES31" s="336"/>
      <c r="ET31" s="336"/>
      <c r="EU31" s="300"/>
      <c r="EV31" s="337"/>
      <c r="EW31" s="337"/>
      <c r="EZ31" s="340"/>
      <c r="FA31" s="300"/>
      <c r="FB31" s="337"/>
      <c r="FC31" s="337"/>
      <c r="FE31" s="337"/>
      <c r="FF31" s="337"/>
      <c r="FG31" s="291"/>
      <c r="FI31" s="300"/>
      <c r="FJ31" s="336"/>
      <c r="FK31" s="336"/>
      <c r="FL31" s="296"/>
      <c r="FM31" s="336"/>
      <c r="FN31" s="336"/>
      <c r="FO31" s="300"/>
      <c r="FP31" s="337"/>
      <c r="FQ31" s="337"/>
      <c r="FT31" s="340"/>
      <c r="FU31" s="300"/>
      <c r="FV31" s="337"/>
      <c r="FW31" s="337"/>
      <c r="FY31" s="337"/>
      <c r="FZ31" s="337"/>
      <c r="GA31" s="284"/>
      <c r="GB31" s="345"/>
      <c r="GC31" s="345"/>
      <c r="GD31" s="346"/>
      <c r="GE31" s="296"/>
      <c r="GF31" s="347"/>
      <c r="GG31" s="346"/>
      <c r="GH31" s="296"/>
      <c r="GI31" s="319"/>
      <c r="GJ31" s="296"/>
      <c r="GK31" s="296"/>
      <c r="GL31" s="296"/>
      <c r="GM31" s="296"/>
      <c r="GN31" s="320"/>
      <c r="GO31" s="296"/>
      <c r="GP31" s="296"/>
      <c r="GQ31" s="296"/>
      <c r="GR31" s="296"/>
      <c r="GS31" s="296"/>
      <c r="GT31" s="296"/>
      <c r="GU31" s="284"/>
      <c r="GV31" s="345"/>
      <c r="GW31" s="345"/>
      <c r="GX31" s="346"/>
      <c r="GY31" s="296"/>
      <c r="GZ31" s="347"/>
      <c r="HA31" s="346"/>
      <c r="HB31" s="296"/>
      <c r="HC31" s="319"/>
      <c r="HD31" s="296"/>
      <c r="HE31" s="296"/>
      <c r="HF31" s="296"/>
      <c r="HG31" s="296"/>
      <c r="HH31" s="320"/>
      <c r="HI31" s="296"/>
      <c r="HJ31" s="296"/>
      <c r="HK31" s="296"/>
      <c r="HL31" s="296"/>
      <c r="HM31" s="296"/>
      <c r="HN31" s="296"/>
      <c r="HO31" s="284"/>
      <c r="HP31" s="345"/>
      <c r="HQ31" s="345"/>
      <c r="HR31" s="346"/>
      <c r="HS31" s="296"/>
      <c r="HT31" s="347"/>
      <c r="HU31" s="346"/>
      <c r="HV31" s="296"/>
      <c r="HW31" s="319"/>
      <c r="HX31" s="296"/>
      <c r="HY31" s="296"/>
      <c r="HZ31" s="296"/>
      <c r="IA31" s="296"/>
      <c r="IB31" s="320"/>
      <c r="IC31" s="296"/>
      <c r="ID31" s="296"/>
      <c r="IE31" s="296"/>
      <c r="IF31" s="296"/>
      <c r="IG31" s="296"/>
      <c r="IH31" s="296"/>
      <c r="II31" s="284"/>
      <c r="IJ31" s="345"/>
      <c r="IK31" s="345"/>
      <c r="IL31" s="346"/>
      <c r="IM31" s="296"/>
      <c r="IN31" s="347"/>
      <c r="IO31" s="346"/>
      <c r="IP31" s="296"/>
      <c r="IQ31" s="319"/>
      <c r="IR31" s="296"/>
      <c r="IS31" s="296"/>
      <c r="IT31" s="296"/>
      <c r="IU31" s="296"/>
      <c r="IV31" s="320"/>
      <c r="IW31" s="296"/>
      <c r="IX31" s="296"/>
      <c r="IY31" s="296"/>
      <c r="IZ31" s="296"/>
      <c r="JA31" s="296"/>
      <c r="JB31" s="296"/>
    </row>
    <row r="32" spans="2:262" s="335" customFormat="1" ht="13.5" customHeight="1">
      <c r="B32" s="296"/>
      <c r="C32" s="291"/>
      <c r="E32" s="300"/>
      <c r="F32" s="336"/>
      <c r="G32" s="337"/>
      <c r="H32" s="296"/>
      <c r="I32" s="336"/>
      <c r="J32" s="337"/>
      <c r="K32" s="337"/>
      <c r="L32" s="337"/>
      <c r="M32" s="337"/>
      <c r="N32" s="337"/>
      <c r="O32" s="337"/>
      <c r="P32" s="337"/>
      <c r="Q32" s="300"/>
      <c r="R32" s="337"/>
      <c r="S32" s="337"/>
      <c r="U32" s="337"/>
      <c r="V32" s="337"/>
      <c r="W32" s="291"/>
      <c r="Y32" s="300"/>
      <c r="Z32" s="349"/>
      <c r="AA32" s="336"/>
      <c r="AB32" s="296"/>
      <c r="AC32" s="349"/>
      <c r="AD32" s="336"/>
      <c r="AE32" s="300"/>
      <c r="AF32" s="337"/>
      <c r="AG32" s="337"/>
      <c r="AH32" s="337"/>
      <c r="AI32" s="337"/>
      <c r="AJ32" s="337"/>
      <c r="AK32" s="300"/>
      <c r="AM32" s="337"/>
      <c r="AO32" s="337"/>
      <c r="AP32" s="337"/>
      <c r="AQ32" s="291"/>
      <c r="AS32" s="299"/>
      <c r="AT32" s="336"/>
      <c r="AU32" s="336"/>
      <c r="AV32" s="338"/>
      <c r="AW32" s="336"/>
      <c r="AX32" s="336"/>
      <c r="AY32" s="300"/>
      <c r="AZ32" s="337"/>
      <c r="BA32" s="337"/>
      <c r="BB32" s="337"/>
      <c r="BC32" s="337"/>
      <c r="BD32" s="337"/>
      <c r="BE32" s="300"/>
      <c r="BF32" s="337"/>
      <c r="BG32" s="337"/>
      <c r="BI32" s="337"/>
      <c r="BJ32" s="337"/>
      <c r="BK32" s="291"/>
      <c r="BM32" s="300"/>
      <c r="BN32" s="336" t="s">
        <v>292</v>
      </c>
      <c r="BO32" s="336" t="s">
        <v>292</v>
      </c>
      <c r="BP32" s="296" t="s">
        <v>292</v>
      </c>
      <c r="BQ32" s="336" t="s">
        <v>292</v>
      </c>
      <c r="BR32" s="336" t="s">
        <v>292</v>
      </c>
      <c r="BS32" s="300"/>
      <c r="BT32" s="337" t="s">
        <v>292</v>
      </c>
      <c r="BU32" s="337" t="s">
        <v>292</v>
      </c>
      <c r="BV32" s="337" t="s">
        <v>292</v>
      </c>
      <c r="BW32" s="337" t="s">
        <v>292</v>
      </c>
      <c r="BX32" s="337" t="s">
        <v>292</v>
      </c>
      <c r="BY32" s="300"/>
      <c r="BZ32" s="337"/>
      <c r="CA32" s="337"/>
      <c r="CC32" s="337"/>
      <c r="CD32" s="337"/>
      <c r="CE32" s="300"/>
      <c r="CG32" s="300"/>
      <c r="CH32" s="336"/>
      <c r="CI32" s="336"/>
      <c r="CJ32" s="296"/>
      <c r="CK32" s="336"/>
      <c r="CL32" s="336"/>
      <c r="CM32" s="300"/>
      <c r="CN32" s="337"/>
      <c r="CO32" s="337"/>
      <c r="CR32" s="340"/>
      <c r="CS32" s="300"/>
      <c r="CT32" s="337"/>
      <c r="CU32" s="337"/>
      <c r="CW32" s="337"/>
      <c r="CX32" s="337"/>
      <c r="CY32" s="291"/>
      <c r="DA32" s="300"/>
      <c r="DB32" s="336"/>
      <c r="DC32" s="336"/>
      <c r="DD32" s="296"/>
      <c r="DE32" s="336"/>
      <c r="DF32" s="336"/>
      <c r="DG32" s="300"/>
      <c r="DH32" s="337"/>
      <c r="DI32" s="337"/>
      <c r="DL32" s="340"/>
      <c r="DM32" s="300"/>
      <c r="DN32" s="337"/>
      <c r="DO32" s="337"/>
      <c r="DQ32" s="337"/>
      <c r="DR32" s="337"/>
      <c r="DS32" s="291"/>
      <c r="DU32" s="300"/>
      <c r="DV32" s="336"/>
      <c r="DW32" s="336"/>
      <c r="DX32" s="296"/>
      <c r="DY32" s="336"/>
      <c r="DZ32" s="336"/>
      <c r="EA32" s="300"/>
      <c r="EC32" s="341"/>
      <c r="EF32" s="340"/>
      <c r="EG32" s="300"/>
      <c r="EH32" s="337"/>
      <c r="EI32" s="337"/>
      <c r="EK32" s="337"/>
      <c r="EL32" s="337"/>
      <c r="EM32" s="291"/>
      <c r="EO32" s="300"/>
      <c r="EP32" s="336"/>
      <c r="EQ32" s="336"/>
      <c r="ER32" s="296"/>
      <c r="ES32" s="336"/>
      <c r="ET32" s="336"/>
      <c r="EU32" s="300"/>
      <c r="EV32" s="337"/>
      <c r="EW32" s="337"/>
      <c r="EZ32" s="340"/>
      <c r="FA32" s="300"/>
      <c r="FB32" s="337"/>
      <c r="FC32" s="337"/>
      <c r="FE32" s="337"/>
      <c r="FF32" s="337"/>
      <c r="FG32" s="291"/>
      <c r="FI32" s="300"/>
      <c r="FJ32" s="336"/>
      <c r="FK32" s="336"/>
      <c r="FL32" s="296"/>
      <c r="FM32" s="336"/>
      <c r="FN32" s="336"/>
      <c r="FO32" s="300"/>
      <c r="FP32" s="337"/>
      <c r="FQ32" s="337"/>
      <c r="FT32" s="340"/>
      <c r="FU32" s="300"/>
      <c r="FV32" s="337"/>
      <c r="FW32" s="337"/>
      <c r="FY32" s="337"/>
      <c r="FZ32" s="337"/>
      <c r="GA32" s="284"/>
      <c r="GB32" s="345"/>
      <c r="GC32" s="345"/>
      <c r="GD32" s="346"/>
      <c r="GE32" s="296"/>
      <c r="GF32" s="347"/>
      <c r="GG32" s="346"/>
      <c r="GH32" s="296"/>
      <c r="GI32" s="319"/>
      <c r="GJ32" s="296"/>
      <c r="GK32" s="296"/>
      <c r="GL32" s="296"/>
      <c r="GM32" s="296"/>
      <c r="GN32" s="320"/>
      <c r="GO32" s="296"/>
      <c r="GP32" s="296"/>
      <c r="GQ32" s="296"/>
      <c r="GR32" s="296"/>
      <c r="GS32" s="296"/>
      <c r="GT32" s="296"/>
      <c r="GU32" s="284"/>
      <c r="GV32" s="345"/>
      <c r="GW32" s="345"/>
      <c r="GX32" s="346"/>
      <c r="GY32" s="296"/>
      <c r="GZ32" s="347"/>
      <c r="HA32" s="346"/>
      <c r="HB32" s="296"/>
      <c r="HC32" s="319"/>
      <c r="HD32" s="296"/>
      <c r="HE32" s="296"/>
      <c r="HF32" s="296"/>
      <c r="HG32" s="296"/>
      <c r="HH32" s="320"/>
      <c r="HI32" s="296"/>
      <c r="HJ32" s="296"/>
      <c r="HK32" s="296"/>
      <c r="HL32" s="296"/>
      <c r="HM32" s="296"/>
      <c r="HN32" s="296"/>
      <c r="HO32" s="284"/>
      <c r="HP32" s="345"/>
      <c r="HQ32" s="345"/>
      <c r="HR32" s="346"/>
      <c r="HS32" s="296"/>
      <c r="HT32" s="347"/>
      <c r="HU32" s="346"/>
      <c r="HV32" s="296"/>
      <c r="HW32" s="319"/>
      <c r="HX32" s="296"/>
      <c r="HY32" s="296"/>
      <c r="HZ32" s="296"/>
      <c r="IA32" s="296"/>
      <c r="IB32" s="320"/>
      <c r="IC32" s="296"/>
      <c r="ID32" s="296"/>
      <c r="IE32" s="296"/>
      <c r="IF32" s="296"/>
      <c r="IG32" s="296"/>
      <c r="IH32" s="296"/>
      <c r="II32" s="284"/>
      <c r="IJ32" s="345"/>
      <c r="IK32" s="345"/>
      <c r="IL32" s="346"/>
      <c r="IM32" s="296"/>
      <c r="IN32" s="347"/>
      <c r="IO32" s="346"/>
      <c r="IP32" s="296"/>
      <c r="IQ32" s="319"/>
      <c r="IR32" s="296"/>
      <c r="IS32" s="296"/>
      <c r="IT32" s="296"/>
      <c r="IU32" s="296"/>
      <c r="IV32" s="320"/>
      <c r="IW32" s="296"/>
      <c r="IX32" s="296"/>
      <c r="IY32" s="296"/>
      <c r="IZ32" s="296"/>
      <c r="JA32" s="296"/>
      <c r="JB32" s="296"/>
    </row>
    <row r="33" spans="2:262" s="335" customFormat="1" ht="13.5" customHeight="1">
      <c r="B33" s="296"/>
      <c r="C33" s="291"/>
      <c r="E33" s="300"/>
      <c r="F33" s="336"/>
      <c r="G33" s="337"/>
      <c r="H33" s="296"/>
      <c r="I33" s="336"/>
      <c r="J33" s="337"/>
      <c r="K33" s="337"/>
      <c r="L33" s="337"/>
      <c r="M33" s="337"/>
      <c r="N33" s="337"/>
      <c r="O33" s="337"/>
      <c r="P33" s="337"/>
      <c r="Q33" s="300"/>
      <c r="R33" s="337"/>
      <c r="S33" s="337"/>
      <c r="U33" s="337"/>
      <c r="V33" s="337"/>
      <c r="W33" s="291"/>
      <c r="Y33" s="300"/>
      <c r="Z33" s="336"/>
      <c r="AA33" s="336"/>
      <c r="AB33" s="296"/>
      <c r="AC33" s="336"/>
      <c r="AD33" s="336"/>
      <c r="AE33" s="300"/>
      <c r="AF33" s="337"/>
      <c r="AG33" s="337"/>
      <c r="AH33" s="337"/>
      <c r="AI33" s="337"/>
      <c r="AJ33" s="337"/>
      <c r="AK33" s="300"/>
      <c r="AM33" s="337"/>
      <c r="AO33" s="337"/>
      <c r="AP33" s="337"/>
      <c r="AQ33" s="291"/>
      <c r="AS33" s="299"/>
      <c r="AT33" s="336"/>
      <c r="AU33" s="336"/>
      <c r="AV33" s="338"/>
      <c r="AW33" s="336"/>
      <c r="AX33" s="336"/>
      <c r="AY33" s="300"/>
      <c r="AZ33" s="337"/>
      <c r="BA33" s="337"/>
      <c r="BB33" s="337"/>
      <c r="BC33" s="337"/>
      <c r="BD33" s="337"/>
      <c r="BE33" s="300"/>
      <c r="BF33" s="337"/>
      <c r="BG33" s="337"/>
      <c r="BI33" s="337"/>
      <c r="BJ33" s="337"/>
      <c r="BK33" s="291"/>
      <c r="BM33" s="300"/>
      <c r="BN33" s="336" t="s">
        <v>292</v>
      </c>
      <c r="BO33" s="336" t="s">
        <v>292</v>
      </c>
      <c r="BP33" s="296" t="s">
        <v>292</v>
      </c>
      <c r="BQ33" s="336" t="s">
        <v>292</v>
      </c>
      <c r="BR33" s="336" t="s">
        <v>292</v>
      </c>
      <c r="BS33" s="300"/>
      <c r="BT33" s="337" t="s">
        <v>292</v>
      </c>
      <c r="BU33" s="337" t="s">
        <v>292</v>
      </c>
      <c r="BV33" s="337" t="s">
        <v>292</v>
      </c>
      <c r="BW33" s="337" t="s">
        <v>292</v>
      </c>
      <c r="BX33" s="337" t="s">
        <v>292</v>
      </c>
      <c r="BY33" s="300"/>
      <c r="BZ33" s="337"/>
      <c r="CA33" s="337"/>
      <c r="CC33" s="337"/>
      <c r="CD33" s="337"/>
      <c r="CE33" s="300"/>
      <c r="CG33" s="300"/>
      <c r="CH33" s="336"/>
      <c r="CI33" s="336"/>
      <c r="CJ33" s="296"/>
      <c r="CK33" s="336"/>
      <c r="CL33" s="336"/>
      <c r="CM33" s="300"/>
      <c r="CN33" s="337"/>
      <c r="CO33" s="337"/>
      <c r="CR33" s="340"/>
      <c r="CS33" s="300"/>
      <c r="CT33" s="337"/>
      <c r="CU33" s="337"/>
      <c r="CW33" s="337"/>
      <c r="CX33" s="337"/>
      <c r="CY33" s="291"/>
      <c r="DA33" s="300"/>
      <c r="DB33" s="336"/>
      <c r="DC33" s="336"/>
      <c r="DD33" s="296"/>
      <c r="DE33" s="336"/>
      <c r="DF33" s="336"/>
      <c r="DG33" s="300"/>
      <c r="DH33" s="337"/>
      <c r="DI33" s="337"/>
      <c r="DL33" s="340"/>
      <c r="DM33" s="300"/>
      <c r="DN33" s="337"/>
      <c r="DO33" s="337"/>
      <c r="DQ33" s="337"/>
      <c r="DR33" s="337"/>
      <c r="DS33" s="291"/>
      <c r="DU33" s="300"/>
      <c r="DV33" s="336"/>
      <c r="DW33" s="336"/>
      <c r="DX33" s="296"/>
      <c r="DY33" s="336"/>
      <c r="DZ33" s="336"/>
      <c r="EA33" s="300"/>
      <c r="EC33" s="341"/>
      <c r="EF33" s="340"/>
      <c r="EG33" s="300"/>
      <c r="EH33" s="337"/>
      <c r="EI33" s="337"/>
      <c r="EK33" s="337"/>
      <c r="EL33" s="337"/>
      <c r="EM33" s="291"/>
      <c r="EO33" s="300"/>
      <c r="EP33" s="336"/>
      <c r="EQ33" s="336"/>
      <c r="ER33" s="296"/>
      <c r="ES33" s="336"/>
      <c r="ET33" s="336"/>
      <c r="EU33" s="300"/>
      <c r="EV33" s="337"/>
      <c r="EW33" s="337"/>
      <c r="EZ33" s="340"/>
      <c r="FA33" s="300"/>
      <c r="FB33" s="337"/>
      <c r="FC33" s="337"/>
      <c r="FE33" s="337"/>
      <c r="FF33" s="337"/>
      <c r="FG33" s="291"/>
      <c r="FI33" s="300"/>
      <c r="FJ33" s="336"/>
      <c r="FK33" s="336"/>
      <c r="FL33" s="296"/>
      <c r="FM33" s="336"/>
      <c r="FN33" s="336"/>
      <c r="FO33" s="300"/>
      <c r="FP33" s="337"/>
      <c r="FQ33" s="337"/>
      <c r="FT33" s="340"/>
      <c r="FU33" s="300"/>
      <c r="FV33" s="337"/>
      <c r="FW33" s="337"/>
      <c r="FY33" s="337"/>
      <c r="FZ33" s="337"/>
      <c r="GA33" s="284"/>
      <c r="GB33" s="345"/>
      <c r="GC33" s="345"/>
      <c r="GD33" s="346"/>
      <c r="GE33" s="296"/>
      <c r="GF33" s="347"/>
      <c r="GG33" s="346"/>
      <c r="GH33" s="296"/>
      <c r="GI33" s="319"/>
      <c r="GJ33" s="296"/>
      <c r="GK33" s="296"/>
      <c r="GL33" s="296"/>
      <c r="GM33" s="296"/>
      <c r="GN33" s="320"/>
      <c r="GO33" s="296"/>
      <c r="GP33" s="296"/>
      <c r="GQ33" s="296"/>
      <c r="GR33" s="296"/>
      <c r="GS33" s="296"/>
      <c r="GT33" s="296"/>
      <c r="GU33" s="284"/>
      <c r="GV33" s="345"/>
      <c r="GW33" s="345"/>
      <c r="GX33" s="346"/>
      <c r="GY33" s="296"/>
      <c r="GZ33" s="347"/>
      <c r="HA33" s="346"/>
      <c r="HB33" s="296"/>
      <c r="HC33" s="319"/>
      <c r="HD33" s="296"/>
      <c r="HE33" s="296"/>
      <c r="HF33" s="296"/>
      <c r="HG33" s="296"/>
      <c r="HH33" s="320"/>
      <c r="HI33" s="296"/>
      <c r="HJ33" s="296"/>
      <c r="HK33" s="296"/>
      <c r="HL33" s="296"/>
      <c r="HM33" s="296"/>
      <c r="HN33" s="296"/>
      <c r="HO33" s="284"/>
      <c r="HP33" s="345"/>
      <c r="HQ33" s="345"/>
      <c r="HR33" s="346"/>
      <c r="HS33" s="296"/>
      <c r="HT33" s="347"/>
      <c r="HU33" s="346"/>
      <c r="HV33" s="296"/>
      <c r="HW33" s="319"/>
      <c r="HX33" s="296"/>
      <c r="HY33" s="296"/>
      <c r="HZ33" s="296"/>
      <c r="IA33" s="296"/>
      <c r="IB33" s="320"/>
      <c r="IC33" s="296"/>
      <c r="ID33" s="296"/>
      <c r="IE33" s="296"/>
      <c r="IF33" s="296"/>
      <c r="IG33" s="296"/>
      <c r="IH33" s="296"/>
      <c r="II33" s="284"/>
      <c r="IJ33" s="345"/>
      <c r="IK33" s="345"/>
      <c r="IL33" s="346"/>
      <c r="IM33" s="296"/>
      <c r="IN33" s="347"/>
      <c r="IO33" s="346"/>
      <c r="IP33" s="296"/>
      <c r="IQ33" s="319"/>
      <c r="IR33" s="296"/>
      <c r="IS33" s="296"/>
      <c r="IT33" s="296"/>
      <c r="IU33" s="296"/>
      <c r="IV33" s="320"/>
      <c r="IW33" s="296"/>
      <c r="IX33" s="296"/>
      <c r="IY33" s="296"/>
      <c r="IZ33" s="296"/>
      <c r="JA33" s="296"/>
      <c r="JB33" s="296"/>
    </row>
    <row r="34" spans="2:262" s="335" customFormat="1" ht="13.5" customHeight="1">
      <c r="B34" s="296"/>
      <c r="C34" s="291"/>
      <c r="E34" s="300"/>
      <c r="F34" s="336"/>
      <c r="G34" s="337"/>
      <c r="H34" s="296"/>
      <c r="I34" s="336"/>
      <c r="J34" s="337"/>
      <c r="K34" s="337"/>
      <c r="L34" s="337"/>
      <c r="M34" s="337"/>
      <c r="N34" s="337"/>
      <c r="O34" s="337"/>
      <c r="P34" s="337"/>
      <c r="Q34" s="300"/>
      <c r="R34" s="337"/>
      <c r="S34" s="337"/>
      <c r="U34" s="337"/>
      <c r="V34" s="337"/>
      <c r="W34" s="291"/>
      <c r="Y34" s="300"/>
      <c r="Z34" s="336"/>
      <c r="AA34" s="336"/>
      <c r="AB34" s="296"/>
      <c r="AC34" s="336"/>
      <c r="AD34" s="336"/>
      <c r="AE34" s="300"/>
      <c r="AF34" s="337"/>
      <c r="AG34" s="337"/>
      <c r="AH34" s="337"/>
      <c r="AI34" s="337"/>
      <c r="AJ34" s="337"/>
      <c r="AK34" s="300"/>
      <c r="AM34" s="337"/>
      <c r="AO34" s="337"/>
      <c r="AP34" s="337"/>
      <c r="AQ34" s="291"/>
      <c r="AS34" s="299"/>
      <c r="AT34" s="336"/>
      <c r="AU34" s="336"/>
      <c r="AV34" s="338"/>
      <c r="AW34" s="336"/>
      <c r="AX34" s="336"/>
      <c r="AY34" s="300"/>
      <c r="AZ34" s="337"/>
      <c r="BA34" s="337"/>
      <c r="BB34" s="337"/>
      <c r="BC34" s="337"/>
      <c r="BD34" s="337"/>
      <c r="BE34" s="300"/>
      <c r="BF34" s="337"/>
      <c r="BG34" s="337"/>
      <c r="BI34" s="337"/>
      <c r="BJ34" s="337"/>
      <c r="BK34" s="291"/>
      <c r="BM34" s="300"/>
      <c r="BN34" s="336" t="s">
        <v>292</v>
      </c>
      <c r="BO34" s="336" t="s">
        <v>292</v>
      </c>
      <c r="BP34" s="296" t="s">
        <v>292</v>
      </c>
      <c r="BQ34" s="336" t="s">
        <v>292</v>
      </c>
      <c r="BR34" s="336" t="s">
        <v>292</v>
      </c>
      <c r="BS34" s="300"/>
      <c r="BT34" s="337" t="s">
        <v>292</v>
      </c>
      <c r="BU34" s="337" t="s">
        <v>292</v>
      </c>
      <c r="BV34" s="337" t="s">
        <v>292</v>
      </c>
      <c r="BW34" s="337" t="s">
        <v>292</v>
      </c>
      <c r="BX34" s="337" t="s">
        <v>292</v>
      </c>
      <c r="BY34" s="300"/>
      <c r="BZ34" s="337"/>
      <c r="CA34" s="337"/>
      <c r="CC34" s="337"/>
      <c r="CD34" s="337"/>
      <c r="CE34" s="300"/>
      <c r="CG34" s="300"/>
      <c r="CH34" s="336"/>
      <c r="CI34" s="336"/>
      <c r="CJ34" s="296"/>
      <c r="CK34" s="336"/>
      <c r="CL34" s="336"/>
      <c r="CM34" s="300"/>
      <c r="CN34" s="337"/>
      <c r="CO34" s="337"/>
      <c r="CR34" s="340"/>
      <c r="CS34" s="300"/>
      <c r="CT34" s="337"/>
      <c r="CU34" s="337"/>
      <c r="CW34" s="337"/>
      <c r="CX34" s="337"/>
      <c r="CY34" s="291"/>
      <c r="DA34" s="300"/>
      <c r="DB34" s="336"/>
      <c r="DC34" s="336"/>
      <c r="DD34" s="296"/>
      <c r="DE34" s="336"/>
      <c r="DF34" s="336"/>
      <c r="DG34" s="300"/>
      <c r="DH34" s="337"/>
      <c r="DI34" s="337"/>
      <c r="DL34" s="340"/>
      <c r="DM34" s="300"/>
      <c r="DN34" s="337"/>
      <c r="DO34" s="337"/>
      <c r="DQ34" s="337"/>
      <c r="DR34" s="337"/>
      <c r="DS34" s="291"/>
      <c r="DU34" s="300"/>
      <c r="DV34" s="336"/>
      <c r="DW34" s="336"/>
      <c r="DX34" s="296"/>
      <c r="DY34" s="336"/>
      <c r="DZ34" s="336"/>
      <c r="EA34" s="300"/>
      <c r="EC34" s="341"/>
      <c r="EF34" s="340"/>
      <c r="EG34" s="300"/>
      <c r="EH34" s="337"/>
      <c r="EI34" s="337"/>
      <c r="EK34" s="337"/>
      <c r="EL34" s="337"/>
      <c r="EM34" s="291"/>
      <c r="EO34" s="300"/>
      <c r="EP34" s="336"/>
      <c r="EQ34" s="336"/>
      <c r="ER34" s="296"/>
      <c r="ES34" s="336"/>
      <c r="ET34" s="336"/>
      <c r="EU34" s="300"/>
      <c r="EV34" s="337"/>
      <c r="EW34" s="337"/>
      <c r="EZ34" s="340"/>
      <c r="FA34" s="300"/>
      <c r="FB34" s="337"/>
      <c r="FC34" s="337"/>
      <c r="FE34" s="337"/>
      <c r="FF34" s="337"/>
      <c r="FG34" s="291"/>
      <c r="FI34" s="300"/>
      <c r="FJ34" s="336"/>
      <c r="FK34" s="336"/>
      <c r="FL34" s="296"/>
      <c r="FM34" s="336"/>
      <c r="FN34" s="336"/>
      <c r="FO34" s="300"/>
      <c r="FP34" s="337"/>
      <c r="FQ34" s="337"/>
      <c r="FT34" s="340"/>
      <c r="FU34" s="300"/>
      <c r="FV34" s="337"/>
      <c r="FW34" s="337"/>
      <c r="FY34" s="337"/>
      <c r="FZ34" s="337"/>
      <c r="GA34" s="284"/>
      <c r="GB34" s="345"/>
      <c r="GC34" s="345"/>
      <c r="GD34" s="346"/>
      <c r="GE34" s="296"/>
      <c r="GF34" s="347"/>
      <c r="GG34" s="346"/>
      <c r="GH34" s="296"/>
      <c r="GI34" s="319"/>
      <c r="GJ34" s="296"/>
      <c r="GK34" s="296"/>
      <c r="GL34" s="296"/>
      <c r="GM34" s="296"/>
      <c r="GN34" s="320"/>
      <c r="GO34" s="296"/>
      <c r="GP34" s="296"/>
      <c r="GQ34" s="296"/>
      <c r="GR34" s="296"/>
      <c r="GS34" s="296"/>
      <c r="GT34" s="296"/>
      <c r="GU34" s="284"/>
      <c r="GV34" s="345"/>
      <c r="GW34" s="345"/>
      <c r="GX34" s="346"/>
      <c r="GY34" s="296"/>
      <c r="GZ34" s="347"/>
      <c r="HA34" s="346"/>
      <c r="HB34" s="296"/>
      <c r="HC34" s="319"/>
      <c r="HD34" s="296"/>
      <c r="HE34" s="296"/>
      <c r="HF34" s="296"/>
      <c r="HG34" s="296"/>
      <c r="HH34" s="320"/>
      <c r="HI34" s="296"/>
      <c r="HJ34" s="296"/>
      <c r="HK34" s="296"/>
      <c r="HL34" s="296"/>
      <c r="HM34" s="296"/>
      <c r="HN34" s="296"/>
      <c r="HO34" s="284"/>
      <c r="HP34" s="345"/>
      <c r="HQ34" s="345"/>
      <c r="HR34" s="346"/>
      <c r="HS34" s="296"/>
      <c r="HT34" s="347"/>
      <c r="HU34" s="346"/>
      <c r="HV34" s="296"/>
      <c r="HW34" s="319"/>
      <c r="HX34" s="296"/>
      <c r="HY34" s="296"/>
      <c r="HZ34" s="296"/>
      <c r="IA34" s="296"/>
      <c r="IB34" s="320"/>
      <c r="IC34" s="296"/>
      <c r="ID34" s="296"/>
      <c r="IE34" s="296"/>
      <c r="IF34" s="296"/>
      <c r="IG34" s="296"/>
      <c r="IH34" s="296"/>
      <c r="II34" s="284"/>
      <c r="IJ34" s="345"/>
      <c r="IK34" s="345"/>
      <c r="IL34" s="346"/>
      <c r="IM34" s="296"/>
      <c r="IN34" s="347"/>
      <c r="IO34" s="346"/>
      <c r="IP34" s="296"/>
      <c r="IQ34" s="319"/>
      <c r="IR34" s="296"/>
      <c r="IS34" s="296"/>
      <c r="IT34" s="296"/>
      <c r="IU34" s="296"/>
      <c r="IV34" s="320"/>
      <c r="IW34" s="296"/>
      <c r="IX34" s="296"/>
      <c r="IY34" s="296"/>
      <c r="IZ34" s="296"/>
      <c r="JA34" s="296"/>
      <c r="JB34" s="296"/>
    </row>
    <row r="35" spans="2:262" s="335" customFormat="1" ht="13.5" customHeight="1">
      <c r="B35" s="296"/>
      <c r="C35" s="291"/>
      <c r="E35" s="300"/>
      <c r="F35" s="336"/>
      <c r="G35" s="337"/>
      <c r="H35" s="296"/>
      <c r="I35" s="336"/>
      <c r="J35" s="337"/>
      <c r="K35" s="337"/>
      <c r="L35" s="337"/>
      <c r="M35" s="337"/>
      <c r="N35" s="337"/>
      <c r="O35" s="337"/>
      <c r="P35" s="337"/>
      <c r="Q35" s="300"/>
      <c r="R35" s="337"/>
      <c r="S35" s="337"/>
      <c r="U35" s="337"/>
      <c r="V35" s="337"/>
      <c r="W35" s="291"/>
      <c r="Y35" s="300"/>
      <c r="Z35" s="336"/>
      <c r="AA35" s="336"/>
      <c r="AB35" s="296"/>
      <c r="AC35" s="336"/>
      <c r="AD35" s="336"/>
      <c r="AE35" s="300"/>
      <c r="AF35" s="337"/>
      <c r="AG35" s="337"/>
      <c r="AH35" s="337"/>
      <c r="AI35" s="337"/>
      <c r="AJ35" s="337"/>
      <c r="AK35" s="300"/>
      <c r="AM35" s="337"/>
      <c r="AO35" s="337"/>
      <c r="AP35" s="337"/>
      <c r="AQ35" s="291"/>
      <c r="AS35" s="299"/>
      <c r="AT35" s="336"/>
      <c r="AU35" s="336"/>
      <c r="AV35" s="338"/>
      <c r="AW35" s="336"/>
      <c r="AX35" s="336"/>
      <c r="AY35" s="300"/>
      <c r="AZ35" s="337"/>
      <c r="BA35" s="337"/>
      <c r="BB35" s="337"/>
      <c r="BC35" s="337"/>
      <c r="BD35" s="337"/>
      <c r="BE35" s="300"/>
      <c r="BF35" s="337"/>
      <c r="BG35" s="337"/>
      <c r="BI35" s="337"/>
      <c r="BJ35" s="337"/>
      <c r="BK35" s="291"/>
      <c r="BM35" s="300"/>
      <c r="BN35" s="336" t="s">
        <v>292</v>
      </c>
      <c r="BO35" s="336" t="s">
        <v>292</v>
      </c>
      <c r="BP35" s="296" t="s">
        <v>292</v>
      </c>
      <c r="BQ35" s="336" t="s">
        <v>292</v>
      </c>
      <c r="BR35" s="336" t="s">
        <v>292</v>
      </c>
      <c r="BS35" s="300"/>
      <c r="BT35" s="337" t="s">
        <v>292</v>
      </c>
      <c r="BU35" s="337" t="s">
        <v>292</v>
      </c>
      <c r="BV35" s="337" t="s">
        <v>292</v>
      </c>
      <c r="BW35" s="337" t="s">
        <v>292</v>
      </c>
      <c r="BX35" s="337" t="s">
        <v>292</v>
      </c>
      <c r="BY35" s="300"/>
      <c r="BZ35" s="337"/>
      <c r="CA35" s="337"/>
      <c r="CC35" s="337"/>
      <c r="CD35" s="337"/>
      <c r="CE35" s="300"/>
      <c r="CG35" s="300"/>
      <c r="CH35" s="336"/>
      <c r="CI35" s="336"/>
      <c r="CJ35" s="296"/>
      <c r="CK35" s="336"/>
      <c r="CL35" s="336"/>
      <c r="CM35" s="300"/>
      <c r="CN35" s="337"/>
      <c r="CO35" s="337"/>
      <c r="CR35" s="340"/>
      <c r="CS35" s="300"/>
      <c r="CT35" s="337"/>
      <c r="CU35" s="337"/>
      <c r="CW35" s="337"/>
      <c r="CX35" s="337"/>
      <c r="CY35" s="291"/>
      <c r="DA35" s="300"/>
      <c r="DB35" s="336"/>
      <c r="DC35" s="336"/>
      <c r="DD35" s="296"/>
      <c r="DE35" s="336"/>
      <c r="DF35" s="336"/>
      <c r="DG35" s="300"/>
      <c r="DH35" s="337"/>
      <c r="DI35" s="337"/>
      <c r="DL35" s="340"/>
      <c r="DM35" s="300"/>
      <c r="DN35" s="337"/>
      <c r="DO35" s="337"/>
      <c r="DQ35" s="337"/>
      <c r="DR35" s="337"/>
      <c r="DS35" s="291"/>
      <c r="DU35" s="300"/>
      <c r="DV35" s="336"/>
      <c r="DW35" s="336"/>
      <c r="DX35" s="296"/>
      <c r="DY35" s="336"/>
      <c r="DZ35" s="336"/>
      <c r="EA35" s="300"/>
      <c r="EC35" s="341"/>
      <c r="EF35" s="340"/>
      <c r="EG35" s="300"/>
      <c r="EH35" s="337"/>
      <c r="EI35" s="337"/>
      <c r="EK35" s="337"/>
      <c r="EL35" s="337"/>
      <c r="EM35" s="291"/>
      <c r="EO35" s="300"/>
      <c r="EP35" s="336"/>
      <c r="EQ35" s="336"/>
      <c r="ER35" s="296"/>
      <c r="ES35" s="336"/>
      <c r="ET35" s="336"/>
      <c r="EU35" s="300"/>
      <c r="EV35" s="337"/>
      <c r="EW35" s="337"/>
      <c r="EZ35" s="340"/>
      <c r="FA35" s="300"/>
      <c r="FB35" s="337"/>
      <c r="FC35" s="337"/>
      <c r="FE35" s="337"/>
      <c r="FF35" s="337"/>
      <c r="FG35" s="291"/>
      <c r="FI35" s="300"/>
      <c r="FJ35" s="336"/>
      <c r="FK35" s="336"/>
      <c r="FL35" s="296"/>
      <c r="FM35" s="336"/>
      <c r="FN35" s="336"/>
      <c r="FO35" s="300"/>
      <c r="FP35" s="337"/>
      <c r="FQ35" s="337"/>
      <c r="FT35" s="340"/>
      <c r="FU35" s="300"/>
      <c r="FV35" s="337"/>
      <c r="FW35" s="337"/>
      <c r="FY35" s="337"/>
      <c r="FZ35" s="337"/>
      <c r="GA35" s="284"/>
      <c r="GB35" s="345"/>
      <c r="GC35" s="345"/>
      <c r="GD35" s="346"/>
      <c r="GE35" s="296"/>
      <c r="GF35" s="347"/>
      <c r="GG35" s="346"/>
      <c r="GH35" s="296"/>
      <c r="GI35" s="319"/>
      <c r="GJ35" s="296"/>
      <c r="GK35" s="296"/>
      <c r="GL35" s="296"/>
      <c r="GM35" s="296"/>
      <c r="GN35" s="320"/>
      <c r="GO35" s="296"/>
      <c r="GP35" s="296"/>
      <c r="GQ35" s="296"/>
      <c r="GR35" s="296"/>
      <c r="GS35" s="296"/>
      <c r="GT35" s="296"/>
      <c r="GU35" s="284"/>
      <c r="GV35" s="345"/>
      <c r="GW35" s="345"/>
      <c r="GX35" s="346"/>
      <c r="GY35" s="296"/>
      <c r="GZ35" s="347"/>
      <c r="HA35" s="346"/>
      <c r="HB35" s="296"/>
      <c r="HC35" s="319"/>
      <c r="HD35" s="296"/>
      <c r="HE35" s="296"/>
      <c r="HF35" s="296"/>
      <c r="HG35" s="296"/>
      <c r="HH35" s="320"/>
      <c r="HI35" s="296"/>
      <c r="HJ35" s="296"/>
      <c r="HK35" s="296"/>
      <c r="HL35" s="296"/>
      <c r="HM35" s="296"/>
      <c r="HN35" s="296"/>
      <c r="HO35" s="284"/>
      <c r="HP35" s="345"/>
      <c r="HQ35" s="345"/>
      <c r="HR35" s="346"/>
      <c r="HS35" s="296"/>
      <c r="HT35" s="347"/>
      <c r="HU35" s="346"/>
      <c r="HV35" s="296"/>
      <c r="HW35" s="319"/>
      <c r="HX35" s="296"/>
      <c r="HY35" s="296"/>
      <c r="HZ35" s="296"/>
      <c r="IA35" s="296"/>
      <c r="IB35" s="320"/>
      <c r="IC35" s="296"/>
      <c r="ID35" s="296"/>
      <c r="IE35" s="296"/>
      <c r="IF35" s="296"/>
      <c r="IG35" s="296"/>
      <c r="IH35" s="296"/>
      <c r="II35" s="284"/>
      <c r="IJ35" s="345"/>
      <c r="IK35" s="345"/>
      <c r="IL35" s="346"/>
      <c r="IM35" s="296"/>
      <c r="IN35" s="347"/>
      <c r="IO35" s="346"/>
      <c r="IP35" s="296"/>
      <c r="IQ35" s="319"/>
      <c r="IR35" s="296"/>
      <c r="IS35" s="296"/>
      <c r="IT35" s="296"/>
      <c r="IU35" s="296"/>
      <c r="IV35" s="320"/>
      <c r="IW35" s="296"/>
      <c r="IX35" s="296"/>
      <c r="IY35" s="296"/>
      <c r="IZ35" s="296"/>
      <c r="JA35" s="296"/>
      <c r="JB35" s="296"/>
    </row>
    <row r="36" spans="2:262" s="335" customFormat="1" ht="13.5" customHeight="1">
      <c r="B36" s="296"/>
      <c r="C36" s="291"/>
      <c r="E36" s="300"/>
      <c r="F36" s="336"/>
      <c r="G36" s="337"/>
      <c r="H36" s="296"/>
      <c r="I36" s="336"/>
      <c r="J36" s="337"/>
      <c r="K36" s="300"/>
      <c r="L36" s="337"/>
      <c r="M36" s="337"/>
      <c r="N36" s="337"/>
      <c r="O36" s="337"/>
      <c r="P36" s="337"/>
      <c r="Q36" s="300"/>
      <c r="R36" s="337"/>
      <c r="S36" s="337"/>
      <c r="U36" s="337"/>
      <c r="V36" s="337"/>
      <c r="W36" s="291"/>
      <c r="Y36" s="300"/>
      <c r="Z36" s="349"/>
      <c r="AA36" s="336"/>
      <c r="AB36" s="296"/>
      <c r="AC36" s="349"/>
      <c r="AD36" s="336"/>
      <c r="AE36" s="300"/>
      <c r="AF36" s="337"/>
      <c r="AG36" s="337"/>
      <c r="AH36" s="337"/>
      <c r="AI36" s="337"/>
      <c r="AJ36" s="337"/>
      <c r="AK36" s="300"/>
      <c r="AM36" s="337"/>
      <c r="AO36" s="337"/>
      <c r="AP36" s="337"/>
      <c r="AQ36" s="291"/>
      <c r="AS36" s="299"/>
      <c r="AT36" s="336"/>
      <c r="AU36" s="336"/>
      <c r="AV36" s="338"/>
      <c r="AW36" s="336"/>
      <c r="AX36" s="336"/>
      <c r="AY36" s="300"/>
      <c r="AZ36" s="337"/>
      <c r="BA36" s="337"/>
      <c r="BB36" s="337"/>
      <c r="BC36" s="337"/>
      <c r="BD36" s="337"/>
      <c r="BE36" s="300"/>
      <c r="BF36" s="337"/>
      <c r="BG36" s="337"/>
      <c r="BI36" s="337"/>
      <c r="BJ36" s="337"/>
      <c r="BK36" s="291"/>
      <c r="BM36" s="300"/>
      <c r="BN36" s="336" t="s">
        <v>292</v>
      </c>
      <c r="BO36" s="336" t="s">
        <v>292</v>
      </c>
      <c r="BP36" s="296" t="s">
        <v>292</v>
      </c>
      <c r="BQ36" s="336" t="s">
        <v>292</v>
      </c>
      <c r="BR36" s="336" t="s">
        <v>292</v>
      </c>
      <c r="BS36" s="300"/>
      <c r="BT36" s="337" t="s">
        <v>292</v>
      </c>
      <c r="BU36" s="337" t="s">
        <v>292</v>
      </c>
      <c r="BV36" s="337" t="s">
        <v>292</v>
      </c>
      <c r="BW36" s="337" t="s">
        <v>292</v>
      </c>
      <c r="BX36" s="337" t="s">
        <v>292</v>
      </c>
      <c r="BY36" s="300"/>
      <c r="BZ36" s="337"/>
      <c r="CA36" s="337"/>
      <c r="CC36" s="337"/>
      <c r="CD36" s="337"/>
      <c r="CE36" s="300"/>
      <c r="CG36" s="300"/>
      <c r="CH36" s="336"/>
      <c r="CI36" s="336"/>
      <c r="CJ36" s="296"/>
      <c r="CK36" s="336"/>
      <c r="CL36" s="336"/>
      <c r="CM36" s="300"/>
      <c r="CN36" s="337"/>
      <c r="CO36" s="337"/>
      <c r="CR36" s="340"/>
      <c r="CS36" s="300"/>
      <c r="CT36" s="337"/>
      <c r="CU36" s="337"/>
      <c r="CW36" s="337"/>
      <c r="CX36" s="337"/>
      <c r="CY36" s="291"/>
      <c r="DA36" s="300"/>
      <c r="DB36" s="336"/>
      <c r="DC36" s="336"/>
      <c r="DD36" s="296"/>
      <c r="DE36" s="336"/>
      <c r="DF36" s="336"/>
      <c r="DG36" s="300"/>
      <c r="DH36" s="337"/>
      <c r="DI36" s="337"/>
      <c r="DL36" s="340"/>
      <c r="DM36" s="300"/>
      <c r="DN36" s="337"/>
      <c r="DO36" s="337"/>
      <c r="DQ36" s="337"/>
      <c r="DR36" s="337"/>
      <c r="DS36" s="291"/>
      <c r="DU36" s="300"/>
      <c r="DV36" s="336"/>
      <c r="DW36" s="336"/>
      <c r="DX36" s="296"/>
      <c r="DY36" s="336"/>
      <c r="DZ36" s="336"/>
      <c r="EA36" s="300"/>
      <c r="EC36" s="341"/>
      <c r="EF36" s="340"/>
      <c r="EG36" s="300"/>
      <c r="EH36" s="337"/>
      <c r="EI36" s="337"/>
      <c r="EK36" s="337"/>
      <c r="EL36" s="337"/>
      <c r="EM36" s="291"/>
      <c r="EO36" s="300"/>
      <c r="EP36" s="336"/>
      <c r="EQ36" s="336"/>
      <c r="ER36" s="296"/>
      <c r="ES36" s="336"/>
      <c r="ET36" s="336"/>
      <c r="EU36" s="300"/>
      <c r="EV36" s="337"/>
      <c r="EW36" s="337"/>
      <c r="EZ36" s="340"/>
      <c r="FA36" s="300"/>
      <c r="FB36" s="337"/>
      <c r="FC36" s="337"/>
      <c r="FE36" s="337"/>
      <c r="FF36" s="337"/>
      <c r="FG36" s="291"/>
      <c r="FI36" s="300"/>
      <c r="FJ36" s="336"/>
      <c r="FK36" s="336"/>
      <c r="FL36" s="296"/>
      <c r="FM36" s="336"/>
      <c r="FN36" s="336"/>
      <c r="FO36" s="300"/>
      <c r="FP36" s="337"/>
      <c r="FQ36" s="337"/>
      <c r="FT36" s="340"/>
      <c r="FU36" s="300"/>
      <c r="FV36" s="337"/>
      <c r="FW36" s="337"/>
      <c r="FY36" s="337"/>
      <c r="FZ36" s="337"/>
      <c r="GA36" s="284"/>
      <c r="GB36" s="345"/>
      <c r="GC36" s="345"/>
      <c r="GD36" s="346"/>
      <c r="GE36" s="296"/>
      <c r="GF36" s="347"/>
      <c r="GG36" s="346"/>
      <c r="GH36" s="296"/>
      <c r="GI36" s="319"/>
      <c r="GJ36" s="296"/>
      <c r="GK36" s="296"/>
      <c r="GL36" s="296"/>
      <c r="GM36" s="296"/>
      <c r="GN36" s="320"/>
      <c r="GO36" s="296"/>
      <c r="GP36" s="296"/>
      <c r="GQ36" s="296"/>
      <c r="GR36" s="296"/>
      <c r="GS36" s="296"/>
      <c r="GT36" s="296"/>
      <c r="GU36" s="284"/>
      <c r="GV36" s="345"/>
      <c r="GW36" s="345"/>
      <c r="GX36" s="346"/>
      <c r="GY36" s="296"/>
      <c r="GZ36" s="347"/>
      <c r="HA36" s="346"/>
      <c r="HB36" s="296"/>
      <c r="HC36" s="319"/>
      <c r="HD36" s="296"/>
      <c r="HE36" s="296"/>
      <c r="HF36" s="296"/>
      <c r="HG36" s="296"/>
      <c r="HH36" s="320"/>
      <c r="HI36" s="296"/>
      <c r="HJ36" s="296"/>
      <c r="HK36" s="296"/>
      <c r="HL36" s="296"/>
      <c r="HM36" s="296"/>
      <c r="HN36" s="296"/>
      <c r="HO36" s="284"/>
      <c r="HP36" s="345"/>
      <c r="HQ36" s="345"/>
      <c r="HR36" s="346"/>
      <c r="HS36" s="296"/>
      <c r="HT36" s="347"/>
      <c r="HU36" s="346"/>
      <c r="HV36" s="296"/>
      <c r="HW36" s="319"/>
      <c r="HX36" s="296"/>
      <c r="HY36" s="296"/>
      <c r="HZ36" s="296"/>
      <c r="IA36" s="296"/>
      <c r="IB36" s="320"/>
      <c r="IC36" s="296"/>
      <c r="ID36" s="296"/>
      <c r="IE36" s="296"/>
      <c r="IF36" s="296"/>
      <c r="IG36" s="296"/>
      <c r="IH36" s="296"/>
      <c r="II36" s="284"/>
      <c r="IJ36" s="345"/>
      <c r="IK36" s="345"/>
      <c r="IL36" s="346"/>
      <c r="IM36" s="296"/>
      <c r="IN36" s="347"/>
      <c r="IO36" s="346"/>
      <c r="IP36" s="296"/>
      <c r="IQ36" s="319"/>
      <c r="IR36" s="296"/>
      <c r="IS36" s="296"/>
      <c r="IT36" s="296"/>
      <c r="IU36" s="296"/>
      <c r="IV36" s="320"/>
      <c r="IW36" s="296"/>
      <c r="IX36" s="296"/>
      <c r="IY36" s="296"/>
      <c r="IZ36" s="296"/>
      <c r="JA36" s="296"/>
      <c r="JB36" s="296"/>
    </row>
    <row r="37" spans="2:262" s="335" customFormat="1" ht="13.5" customHeight="1">
      <c r="B37" s="296"/>
      <c r="C37" s="291"/>
      <c r="E37" s="300"/>
      <c r="F37" s="336"/>
      <c r="G37" s="337"/>
      <c r="H37" s="296"/>
      <c r="I37" s="336"/>
      <c r="J37" s="337"/>
      <c r="K37" s="300"/>
      <c r="L37" s="337"/>
      <c r="M37" s="337"/>
      <c r="N37" s="337"/>
      <c r="O37" s="337"/>
      <c r="P37" s="337"/>
      <c r="Q37" s="300"/>
      <c r="R37" s="337"/>
      <c r="S37" s="337"/>
      <c r="U37" s="337"/>
      <c r="V37" s="337"/>
      <c r="W37" s="291"/>
      <c r="Y37" s="300"/>
      <c r="Z37" s="349"/>
      <c r="AA37" s="336"/>
      <c r="AB37" s="296"/>
      <c r="AC37" s="349"/>
      <c r="AD37" s="336"/>
      <c r="AE37" s="300"/>
      <c r="AF37" s="337"/>
      <c r="AG37" s="337"/>
      <c r="AH37" s="337"/>
      <c r="AI37" s="337"/>
      <c r="AJ37" s="337"/>
      <c r="AK37" s="300"/>
      <c r="AM37" s="337"/>
      <c r="AO37" s="337"/>
      <c r="AP37" s="337"/>
      <c r="AQ37" s="291"/>
      <c r="AS37" s="299"/>
      <c r="AT37" s="336"/>
      <c r="AU37" s="336"/>
      <c r="AV37" s="338"/>
      <c r="AW37" s="336"/>
      <c r="AX37" s="336"/>
      <c r="AY37" s="300"/>
      <c r="AZ37" s="337"/>
      <c r="BA37" s="337"/>
      <c r="BB37" s="337"/>
      <c r="BC37" s="337"/>
      <c r="BD37" s="337"/>
      <c r="BE37" s="300"/>
      <c r="BF37" s="337"/>
      <c r="BG37" s="337"/>
      <c r="BI37" s="337"/>
      <c r="BJ37" s="337"/>
      <c r="BK37" s="291"/>
      <c r="BM37" s="300"/>
      <c r="BN37" s="336" t="s">
        <v>292</v>
      </c>
      <c r="BO37" s="336" t="s">
        <v>292</v>
      </c>
      <c r="BP37" s="296" t="s">
        <v>292</v>
      </c>
      <c r="BQ37" s="336" t="s">
        <v>292</v>
      </c>
      <c r="BR37" s="336" t="s">
        <v>292</v>
      </c>
      <c r="BS37" s="300"/>
      <c r="BT37" s="337" t="s">
        <v>292</v>
      </c>
      <c r="BU37" s="337" t="s">
        <v>292</v>
      </c>
      <c r="BV37" s="337" t="s">
        <v>292</v>
      </c>
      <c r="BW37" s="337" t="s">
        <v>292</v>
      </c>
      <c r="BX37" s="337" t="s">
        <v>292</v>
      </c>
      <c r="BY37" s="300"/>
      <c r="BZ37" s="337"/>
      <c r="CA37" s="337"/>
      <c r="CC37" s="337"/>
      <c r="CD37" s="337"/>
      <c r="CE37" s="300"/>
      <c r="CG37" s="300"/>
      <c r="CH37" s="336"/>
      <c r="CI37" s="336"/>
      <c r="CJ37" s="296"/>
      <c r="CK37" s="336"/>
      <c r="CL37" s="336"/>
      <c r="CM37" s="300"/>
      <c r="CN37" s="337"/>
      <c r="CO37" s="337"/>
      <c r="CR37" s="340"/>
      <c r="CS37" s="300"/>
      <c r="CT37" s="337"/>
      <c r="CU37" s="337"/>
      <c r="CW37" s="337"/>
      <c r="CX37" s="337"/>
      <c r="CY37" s="291"/>
      <c r="DA37" s="300"/>
      <c r="DB37" s="336"/>
      <c r="DC37" s="336"/>
      <c r="DD37" s="296"/>
      <c r="DE37" s="336"/>
      <c r="DF37" s="336"/>
      <c r="DG37" s="300"/>
      <c r="DH37" s="337"/>
      <c r="DI37" s="337"/>
      <c r="DL37" s="340"/>
      <c r="DM37" s="300"/>
      <c r="DN37" s="337"/>
      <c r="DO37" s="337"/>
      <c r="DQ37" s="337"/>
      <c r="DR37" s="337"/>
      <c r="DS37" s="291"/>
      <c r="DU37" s="300"/>
      <c r="DV37" s="336"/>
      <c r="DW37" s="336"/>
      <c r="DX37" s="296"/>
      <c r="DY37" s="336"/>
      <c r="DZ37" s="336"/>
      <c r="EA37" s="300"/>
      <c r="EC37" s="341"/>
      <c r="EF37" s="340"/>
      <c r="EG37" s="300"/>
      <c r="EH37" s="337"/>
      <c r="EI37" s="337"/>
      <c r="EK37" s="337"/>
      <c r="EL37" s="337"/>
      <c r="EM37" s="291"/>
      <c r="EO37" s="300"/>
      <c r="EP37" s="336"/>
      <c r="EQ37" s="336"/>
      <c r="ER37" s="296"/>
      <c r="ES37" s="336"/>
      <c r="ET37" s="336"/>
      <c r="EU37" s="300"/>
      <c r="EV37" s="337"/>
      <c r="EW37" s="337"/>
      <c r="EZ37" s="340"/>
      <c r="FA37" s="300"/>
      <c r="FB37" s="337"/>
      <c r="FC37" s="337"/>
      <c r="FE37" s="337"/>
      <c r="FF37" s="337"/>
      <c r="FG37" s="291"/>
      <c r="FI37" s="300"/>
      <c r="FJ37" s="336"/>
      <c r="FK37" s="336"/>
      <c r="FL37" s="296"/>
      <c r="FM37" s="336"/>
      <c r="FN37" s="336"/>
      <c r="FO37" s="300"/>
      <c r="FP37" s="337"/>
      <c r="FQ37" s="337"/>
      <c r="FT37" s="340"/>
      <c r="FU37" s="300"/>
      <c r="FV37" s="337"/>
      <c r="FW37" s="337"/>
      <c r="FY37" s="337"/>
      <c r="FZ37" s="337"/>
      <c r="GA37" s="284"/>
      <c r="GB37" s="345"/>
      <c r="GC37" s="345"/>
      <c r="GD37" s="346"/>
      <c r="GE37" s="296"/>
      <c r="GF37" s="347"/>
      <c r="GG37" s="346"/>
      <c r="GH37" s="296"/>
      <c r="GI37" s="319"/>
      <c r="GJ37" s="296"/>
      <c r="GK37" s="296"/>
      <c r="GL37" s="296"/>
      <c r="GM37" s="296"/>
      <c r="GN37" s="320"/>
      <c r="GO37" s="296"/>
      <c r="GP37" s="296"/>
      <c r="GQ37" s="296"/>
      <c r="GR37" s="296"/>
      <c r="GS37" s="296"/>
      <c r="GT37" s="296"/>
      <c r="GU37" s="284"/>
      <c r="GV37" s="345"/>
      <c r="GW37" s="345"/>
      <c r="GX37" s="346"/>
      <c r="GY37" s="296"/>
      <c r="GZ37" s="347"/>
      <c r="HA37" s="346"/>
      <c r="HB37" s="296"/>
      <c r="HC37" s="319"/>
      <c r="HD37" s="296"/>
      <c r="HE37" s="296"/>
      <c r="HF37" s="296"/>
      <c r="HG37" s="296"/>
      <c r="HH37" s="320"/>
      <c r="HI37" s="296"/>
      <c r="HJ37" s="296"/>
      <c r="HK37" s="296"/>
      <c r="HL37" s="296"/>
      <c r="HM37" s="296"/>
      <c r="HN37" s="296"/>
      <c r="HO37" s="284"/>
      <c r="HP37" s="345"/>
      <c r="HQ37" s="345"/>
      <c r="HR37" s="346"/>
      <c r="HS37" s="296"/>
      <c r="HT37" s="347"/>
      <c r="HU37" s="346"/>
      <c r="HV37" s="296"/>
      <c r="HW37" s="319"/>
      <c r="HX37" s="296"/>
      <c r="HY37" s="296"/>
      <c r="HZ37" s="296"/>
      <c r="IA37" s="296"/>
      <c r="IB37" s="320"/>
      <c r="IC37" s="296"/>
      <c r="ID37" s="296"/>
      <c r="IE37" s="296"/>
      <c r="IF37" s="296"/>
      <c r="IG37" s="296"/>
      <c r="IH37" s="296"/>
      <c r="II37" s="284"/>
      <c r="IJ37" s="345"/>
      <c r="IK37" s="345"/>
      <c r="IL37" s="346"/>
      <c r="IM37" s="296"/>
      <c r="IN37" s="347"/>
      <c r="IO37" s="346"/>
      <c r="IP37" s="296"/>
      <c r="IQ37" s="319"/>
      <c r="IR37" s="296"/>
      <c r="IS37" s="296"/>
      <c r="IT37" s="296"/>
      <c r="IU37" s="296"/>
      <c r="IV37" s="320"/>
      <c r="IW37" s="296"/>
      <c r="IX37" s="296"/>
      <c r="IY37" s="296"/>
      <c r="IZ37" s="296"/>
      <c r="JA37" s="296"/>
      <c r="JB37" s="296"/>
    </row>
    <row r="38" spans="2:262" s="335" customFormat="1" ht="13.5" customHeight="1">
      <c r="B38" s="296"/>
      <c r="C38" s="291"/>
      <c r="E38" s="300"/>
      <c r="F38" s="336"/>
      <c r="G38" s="337"/>
      <c r="H38" s="296"/>
      <c r="I38" s="336"/>
      <c r="J38" s="337"/>
      <c r="K38" s="300"/>
      <c r="L38" s="337"/>
      <c r="M38" s="337"/>
      <c r="N38" s="337"/>
      <c r="O38" s="337"/>
      <c r="P38" s="337"/>
      <c r="Q38" s="300"/>
      <c r="R38" s="337"/>
      <c r="S38" s="337"/>
      <c r="U38" s="337"/>
      <c r="V38" s="337"/>
      <c r="W38" s="291"/>
      <c r="Y38" s="300"/>
      <c r="Z38" s="336"/>
      <c r="AA38" s="336"/>
      <c r="AB38" s="296"/>
      <c r="AC38" s="336"/>
      <c r="AD38" s="336"/>
      <c r="AE38" s="300"/>
      <c r="AF38" s="337"/>
      <c r="AG38" s="337"/>
      <c r="AH38" s="337"/>
      <c r="AI38" s="337"/>
      <c r="AJ38" s="337"/>
      <c r="AK38" s="300"/>
      <c r="AM38" s="337"/>
      <c r="AO38" s="337"/>
      <c r="AP38" s="337"/>
      <c r="AQ38" s="291"/>
      <c r="AS38" s="299"/>
      <c r="AT38" s="336"/>
      <c r="AU38" s="336"/>
      <c r="AV38" s="338"/>
      <c r="AW38" s="336"/>
      <c r="AX38" s="336"/>
      <c r="AY38" s="300"/>
      <c r="AZ38" s="337"/>
      <c r="BA38" s="337"/>
      <c r="BB38" s="337"/>
      <c r="BC38" s="337"/>
      <c r="BD38" s="337"/>
      <c r="BE38" s="300"/>
      <c r="BF38" s="337"/>
      <c r="BG38" s="337"/>
      <c r="BI38" s="337"/>
      <c r="BJ38" s="337"/>
      <c r="BK38" s="291"/>
      <c r="BM38" s="300"/>
      <c r="BN38" s="336" t="s">
        <v>292</v>
      </c>
      <c r="BO38" s="336" t="s">
        <v>292</v>
      </c>
      <c r="BP38" s="296" t="s">
        <v>292</v>
      </c>
      <c r="BQ38" s="336" t="s">
        <v>292</v>
      </c>
      <c r="BR38" s="336" t="s">
        <v>292</v>
      </c>
      <c r="BS38" s="300"/>
      <c r="BT38" s="337" t="s">
        <v>292</v>
      </c>
      <c r="BU38" s="337" t="s">
        <v>292</v>
      </c>
      <c r="BV38" s="337" t="s">
        <v>292</v>
      </c>
      <c r="BW38" s="337" t="s">
        <v>292</v>
      </c>
      <c r="BX38" s="337" t="s">
        <v>292</v>
      </c>
      <c r="BY38" s="300"/>
      <c r="BZ38" s="337"/>
      <c r="CA38" s="337"/>
      <c r="CC38" s="337"/>
      <c r="CD38" s="337"/>
      <c r="CE38" s="300"/>
      <c r="CG38" s="300"/>
      <c r="CH38" s="336"/>
      <c r="CI38" s="336"/>
      <c r="CJ38" s="296"/>
      <c r="CK38" s="336"/>
      <c r="CL38" s="336"/>
      <c r="CM38" s="300"/>
      <c r="CN38" s="337"/>
      <c r="CO38" s="337"/>
      <c r="CR38" s="340"/>
      <c r="CS38" s="300"/>
      <c r="CT38" s="337"/>
      <c r="CU38" s="337"/>
      <c r="CW38" s="337"/>
      <c r="CX38" s="337"/>
      <c r="CY38" s="291"/>
      <c r="DA38" s="300"/>
      <c r="DB38" s="336"/>
      <c r="DC38" s="336"/>
      <c r="DD38" s="296"/>
      <c r="DE38" s="336"/>
      <c r="DF38" s="336"/>
      <c r="DG38" s="300"/>
      <c r="DH38" s="337"/>
      <c r="DI38" s="337"/>
      <c r="DL38" s="340"/>
      <c r="DM38" s="300"/>
      <c r="DN38" s="337"/>
      <c r="DO38" s="337"/>
      <c r="DQ38" s="337"/>
      <c r="DR38" s="337"/>
      <c r="DS38" s="291"/>
      <c r="DU38" s="300"/>
      <c r="DV38" s="336"/>
      <c r="DW38" s="336"/>
      <c r="DX38" s="296"/>
      <c r="DY38" s="336"/>
      <c r="DZ38" s="336"/>
      <c r="EA38" s="300"/>
      <c r="EC38" s="341"/>
      <c r="EF38" s="340"/>
      <c r="EG38" s="300"/>
      <c r="EH38" s="337"/>
      <c r="EI38" s="337"/>
      <c r="EK38" s="337"/>
      <c r="EL38" s="337"/>
      <c r="EM38" s="291"/>
      <c r="EO38" s="300"/>
      <c r="EP38" s="336"/>
      <c r="EQ38" s="336"/>
      <c r="ER38" s="296"/>
      <c r="ES38" s="336"/>
      <c r="ET38" s="336"/>
      <c r="EU38" s="300"/>
      <c r="EV38" s="337"/>
      <c r="EW38" s="337"/>
      <c r="EZ38" s="340"/>
      <c r="FA38" s="300"/>
      <c r="FB38" s="337"/>
      <c r="FC38" s="337"/>
      <c r="FE38" s="337"/>
      <c r="FF38" s="337"/>
      <c r="FG38" s="291"/>
      <c r="FI38" s="300"/>
      <c r="FJ38" s="336"/>
      <c r="FK38" s="336"/>
      <c r="FL38" s="296"/>
      <c r="FM38" s="336"/>
      <c r="FN38" s="336"/>
      <c r="FO38" s="300"/>
      <c r="FP38" s="337"/>
      <c r="FQ38" s="337"/>
      <c r="FT38" s="340"/>
      <c r="FU38" s="300"/>
      <c r="FV38" s="337"/>
      <c r="FW38" s="337"/>
      <c r="FY38" s="337"/>
      <c r="FZ38" s="337"/>
      <c r="GA38" s="284"/>
      <c r="GB38" s="345"/>
      <c r="GC38" s="345"/>
      <c r="GD38" s="346"/>
      <c r="GE38" s="296"/>
      <c r="GF38" s="347"/>
      <c r="GG38" s="346"/>
      <c r="GH38" s="296"/>
      <c r="GI38" s="319"/>
      <c r="GJ38" s="296"/>
      <c r="GK38" s="296"/>
      <c r="GL38" s="296"/>
      <c r="GM38" s="296"/>
      <c r="GN38" s="320"/>
      <c r="GO38" s="296"/>
      <c r="GP38" s="296"/>
      <c r="GQ38" s="296"/>
      <c r="GR38" s="296"/>
      <c r="GS38" s="296"/>
      <c r="GT38" s="296"/>
      <c r="GU38" s="284"/>
      <c r="GV38" s="345"/>
      <c r="GW38" s="345"/>
      <c r="GX38" s="346"/>
      <c r="GY38" s="296"/>
      <c r="GZ38" s="347"/>
      <c r="HA38" s="346"/>
      <c r="HB38" s="296"/>
      <c r="HC38" s="319"/>
      <c r="HD38" s="296"/>
      <c r="HE38" s="296"/>
      <c r="HF38" s="296"/>
      <c r="HG38" s="296"/>
      <c r="HH38" s="320"/>
      <c r="HI38" s="296"/>
      <c r="HJ38" s="296"/>
      <c r="HK38" s="296"/>
      <c r="HL38" s="296"/>
      <c r="HM38" s="296"/>
      <c r="HN38" s="296"/>
      <c r="HO38" s="284"/>
      <c r="HP38" s="345"/>
      <c r="HQ38" s="345"/>
      <c r="HR38" s="346"/>
      <c r="HS38" s="296"/>
      <c r="HT38" s="347"/>
      <c r="HU38" s="346"/>
      <c r="HV38" s="296"/>
      <c r="HW38" s="319"/>
      <c r="HX38" s="296"/>
      <c r="HY38" s="296"/>
      <c r="HZ38" s="296"/>
      <c r="IA38" s="296"/>
      <c r="IB38" s="320"/>
      <c r="IC38" s="296"/>
      <c r="ID38" s="296"/>
      <c r="IE38" s="296"/>
      <c r="IF38" s="296"/>
      <c r="IG38" s="296"/>
      <c r="IH38" s="296"/>
      <c r="II38" s="284"/>
      <c r="IJ38" s="345"/>
      <c r="IK38" s="345"/>
      <c r="IL38" s="346"/>
      <c r="IM38" s="296"/>
      <c r="IN38" s="347"/>
      <c r="IO38" s="346"/>
      <c r="IP38" s="296"/>
      <c r="IQ38" s="319"/>
      <c r="IR38" s="296"/>
      <c r="IS38" s="296"/>
      <c r="IT38" s="296"/>
      <c r="IU38" s="296"/>
      <c r="IV38" s="320"/>
      <c r="IW38" s="296"/>
      <c r="IX38" s="296"/>
      <c r="IY38" s="296"/>
      <c r="IZ38" s="296"/>
      <c r="JA38" s="296"/>
      <c r="JB38" s="296"/>
    </row>
    <row r="39" spans="2:262" s="335" customFormat="1" ht="13.5" customHeight="1">
      <c r="B39" s="296"/>
      <c r="C39" s="291"/>
      <c r="E39" s="300"/>
      <c r="F39" s="336"/>
      <c r="G39" s="337"/>
      <c r="H39" s="296"/>
      <c r="I39" s="336"/>
      <c r="J39" s="337"/>
      <c r="K39" s="300"/>
      <c r="L39" s="337"/>
      <c r="M39" s="337"/>
      <c r="N39" s="337"/>
      <c r="O39" s="337"/>
      <c r="P39" s="337"/>
      <c r="Q39" s="300"/>
      <c r="R39" s="337"/>
      <c r="S39" s="337"/>
      <c r="U39" s="337"/>
      <c r="V39" s="337"/>
      <c r="W39" s="291"/>
      <c r="Y39" s="300"/>
      <c r="Z39" s="336"/>
      <c r="AA39" s="336"/>
      <c r="AB39" s="296"/>
      <c r="AC39" s="336"/>
      <c r="AD39" s="336"/>
      <c r="AE39" s="300"/>
      <c r="AF39" s="337"/>
      <c r="AG39" s="337"/>
      <c r="AH39" s="337"/>
      <c r="AI39" s="337"/>
      <c r="AJ39" s="337"/>
      <c r="AK39" s="300"/>
      <c r="AM39" s="337"/>
      <c r="AO39" s="337"/>
      <c r="AP39" s="337"/>
      <c r="AQ39" s="291"/>
      <c r="AS39" s="299"/>
      <c r="AT39" s="336"/>
      <c r="AU39" s="336"/>
      <c r="AV39" s="338"/>
      <c r="AW39" s="336"/>
      <c r="AX39" s="336"/>
      <c r="AY39" s="300"/>
      <c r="AZ39" s="337"/>
      <c r="BA39" s="337"/>
      <c r="BB39" s="337"/>
      <c r="BC39" s="337"/>
      <c r="BD39" s="337"/>
      <c r="BE39" s="300"/>
      <c r="BF39" s="337"/>
      <c r="BG39" s="337"/>
      <c r="BI39" s="337"/>
      <c r="BJ39" s="337"/>
      <c r="BK39" s="291"/>
      <c r="BM39" s="300"/>
      <c r="BN39" s="336"/>
      <c r="BO39" s="336"/>
      <c r="BP39" s="296"/>
      <c r="BQ39" s="336"/>
      <c r="BR39" s="336"/>
      <c r="BS39" s="300"/>
      <c r="BT39" s="337"/>
      <c r="BU39" s="337"/>
      <c r="BV39" s="337"/>
      <c r="BW39" s="337"/>
      <c r="BX39" s="337"/>
      <c r="BY39" s="300"/>
      <c r="BZ39" s="337"/>
      <c r="CA39" s="337"/>
      <c r="CC39" s="337"/>
      <c r="CD39" s="337"/>
      <c r="CE39" s="300"/>
      <c r="CG39" s="300"/>
      <c r="CH39" s="336"/>
      <c r="CI39" s="336"/>
      <c r="CJ39" s="296"/>
      <c r="CK39" s="336"/>
      <c r="CL39" s="336"/>
      <c r="CM39" s="300"/>
      <c r="CN39" s="337"/>
      <c r="CO39" s="337"/>
      <c r="CR39" s="340"/>
      <c r="CS39" s="300"/>
      <c r="CT39" s="337"/>
      <c r="CU39" s="337"/>
      <c r="CW39" s="337"/>
      <c r="CX39" s="337"/>
      <c r="CY39" s="291"/>
      <c r="DA39" s="300"/>
      <c r="DB39" s="336"/>
      <c r="DC39" s="336"/>
      <c r="DD39" s="296"/>
      <c r="DE39" s="336"/>
      <c r="DF39" s="336"/>
      <c r="DG39" s="300"/>
      <c r="DH39" s="337"/>
      <c r="DI39" s="337"/>
      <c r="DL39" s="340"/>
      <c r="DM39" s="300"/>
      <c r="DN39" s="337"/>
      <c r="DO39" s="337"/>
      <c r="DQ39" s="337"/>
      <c r="DR39" s="337"/>
      <c r="DS39" s="291"/>
      <c r="DU39" s="300"/>
      <c r="DV39" s="336"/>
      <c r="DW39" s="336"/>
      <c r="DX39" s="296"/>
      <c r="DY39" s="336"/>
      <c r="DZ39" s="336"/>
      <c r="EA39" s="300"/>
      <c r="EC39" s="341"/>
      <c r="EF39" s="340"/>
      <c r="EG39" s="300"/>
      <c r="EH39" s="337"/>
      <c r="EI39" s="337"/>
      <c r="EK39" s="337"/>
      <c r="EL39" s="337"/>
      <c r="EM39" s="291"/>
      <c r="EO39" s="300"/>
      <c r="EP39" s="336"/>
      <c r="EQ39" s="336"/>
      <c r="ER39" s="296"/>
      <c r="ES39" s="336"/>
      <c r="ET39" s="336"/>
      <c r="EU39" s="300"/>
      <c r="EV39" s="337"/>
      <c r="EW39" s="337"/>
      <c r="EZ39" s="340"/>
      <c r="FA39" s="300"/>
      <c r="FB39" s="337"/>
      <c r="FC39" s="337"/>
      <c r="FE39" s="337"/>
      <c r="FF39" s="337"/>
      <c r="FG39" s="291"/>
      <c r="FI39" s="300"/>
      <c r="FJ39" s="336"/>
      <c r="FK39" s="336"/>
      <c r="FL39" s="296"/>
      <c r="FM39" s="336"/>
      <c r="FN39" s="336"/>
      <c r="FO39" s="300"/>
      <c r="FP39" s="337"/>
      <c r="FQ39" s="337"/>
      <c r="FT39" s="340"/>
      <c r="FU39" s="300"/>
      <c r="FV39" s="337"/>
      <c r="FW39" s="337"/>
      <c r="FY39" s="337"/>
      <c r="FZ39" s="337"/>
      <c r="GA39" s="284"/>
      <c r="GB39" s="345"/>
      <c r="GC39" s="345"/>
      <c r="GD39" s="346"/>
      <c r="GE39" s="296"/>
      <c r="GF39" s="347"/>
      <c r="GG39" s="346"/>
      <c r="GH39" s="296"/>
      <c r="GI39" s="319"/>
      <c r="GJ39" s="296"/>
      <c r="GK39" s="296"/>
      <c r="GL39" s="296"/>
      <c r="GM39" s="296"/>
      <c r="GN39" s="320"/>
      <c r="GO39" s="296"/>
      <c r="GP39" s="296"/>
      <c r="GQ39" s="296"/>
      <c r="GR39" s="296"/>
      <c r="GS39" s="296"/>
      <c r="GT39" s="296"/>
      <c r="GU39" s="284"/>
      <c r="GV39" s="345"/>
      <c r="GW39" s="345"/>
      <c r="GX39" s="346"/>
      <c r="GY39" s="296"/>
      <c r="GZ39" s="347"/>
      <c r="HA39" s="346"/>
      <c r="HB39" s="296"/>
      <c r="HC39" s="319"/>
      <c r="HD39" s="296"/>
      <c r="HE39" s="296"/>
      <c r="HF39" s="296"/>
      <c r="HG39" s="296"/>
      <c r="HH39" s="320"/>
      <c r="HI39" s="296"/>
      <c r="HJ39" s="296"/>
      <c r="HK39" s="296"/>
      <c r="HL39" s="296"/>
      <c r="HM39" s="296"/>
      <c r="HN39" s="296"/>
      <c r="HO39" s="284"/>
      <c r="HP39" s="345"/>
      <c r="HQ39" s="345"/>
      <c r="HR39" s="346"/>
      <c r="HS39" s="296"/>
      <c r="HT39" s="347"/>
      <c r="HU39" s="346"/>
      <c r="HV39" s="296"/>
      <c r="HW39" s="319"/>
      <c r="HX39" s="296"/>
      <c r="HY39" s="296"/>
      <c r="HZ39" s="296"/>
      <c r="IA39" s="296"/>
      <c r="IB39" s="320"/>
      <c r="IC39" s="296"/>
      <c r="ID39" s="296"/>
      <c r="IE39" s="296"/>
      <c r="IF39" s="296"/>
      <c r="IG39" s="296"/>
      <c r="IH39" s="296"/>
      <c r="II39" s="284"/>
      <c r="IJ39" s="345"/>
      <c r="IK39" s="345"/>
      <c r="IL39" s="346"/>
      <c r="IM39" s="296"/>
      <c r="IN39" s="347"/>
      <c r="IO39" s="346"/>
      <c r="IP39" s="296"/>
      <c r="IQ39" s="319"/>
      <c r="IR39" s="296"/>
      <c r="IS39" s="296"/>
      <c r="IT39" s="296"/>
      <c r="IU39" s="296"/>
      <c r="IV39" s="320"/>
      <c r="IW39" s="296"/>
      <c r="IX39" s="296"/>
      <c r="IY39" s="296"/>
      <c r="IZ39" s="296"/>
      <c r="JA39" s="296"/>
      <c r="JB39" s="296"/>
    </row>
    <row r="40" spans="2:262" s="335" customFormat="1" ht="13.5" customHeight="1">
      <c r="B40" s="296"/>
      <c r="C40" s="291"/>
      <c r="E40" s="300"/>
      <c r="F40" s="336"/>
      <c r="G40" s="337"/>
      <c r="H40" s="296"/>
      <c r="I40" s="336"/>
      <c r="J40" s="337"/>
      <c r="K40" s="300"/>
      <c r="L40" s="337"/>
      <c r="M40" s="337"/>
      <c r="N40" s="337"/>
      <c r="O40" s="337"/>
      <c r="P40" s="337"/>
      <c r="Q40" s="300"/>
      <c r="R40" s="337"/>
      <c r="S40" s="337"/>
      <c r="U40" s="337"/>
      <c r="V40" s="337"/>
      <c r="W40" s="291"/>
      <c r="Y40" s="300"/>
      <c r="Z40" s="336"/>
      <c r="AA40" s="336"/>
      <c r="AB40" s="296"/>
      <c r="AC40" s="336"/>
      <c r="AD40" s="336"/>
      <c r="AE40" s="300"/>
      <c r="AF40" s="337"/>
      <c r="AG40" s="337"/>
      <c r="AH40" s="337"/>
      <c r="AI40" s="337"/>
      <c r="AJ40" s="337"/>
      <c r="AK40" s="300"/>
      <c r="AM40" s="337"/>
      <c r="AO40" s="337"/>
      <c r="AP40" s="337"/>
      <c r="AQ40" s="291"/>
      <c r="AS40" s="299"/>
      <c r="AT40" s="336"/>
      <c r="AU40" s="336"/>
      <c r="AV40" s="338"/>
      <c r="AW40" s="336"/>
      <c r="AX40" s="336"/>
      <c r="AY40" s="300"/>
      <c r="AZ40" s="337"/>
      <c r="BA40" s="337"/>
      <c r="BB40" s="337"/>
      <c r="BC40" s="337"/>
      <c r="BD40" s="337"/>
      <c r="BE40" s="300"/>
      <c r="BF40" s="337"/>
      <c r="BG40" s="337"/>
      <c r="BI40" s="337"/>
      <c r="BJ40" s="337"/>
      <c r="BK40" s="291"/>
      <c r="BM40" s="300"/>
      <c r="BN40" s="336"/>
      <c r="BO40" s="336"/>
      <c r="BP40" s="296"/>
      <c r="BQ40" s="336"/>
      <c r="BR40" s="336"/>
      <c r="BS40" s="300"/>
      <c r="BT40" s="337"/>
      <c r="BU40" s="337"/>
      <c r="BV40" s="337"/>
      <c r="BW40" s="337"/>
      <c r="BX40" s="337"/>
      <c r="BY40" s="300"/>
      <c r="BZ40" s="337"/>
      <c r="CA40" s="337"/>
      <c r="CC40" s="337"/>
      <c r="CD40" s="337"/>
      <c r="CE40" s="300"/>
      <c r="CG40" s="300"/>
      <c r="CH40" s="336"/>
      <c r="CI40" s="336"/>
      <c r="CJ40" s="296"/>
      <c r="CK40" s="336"/>
      <c r="CL40" s="336"/>
      <c r="CM40" s="300"/>
      <c r="CN40" s="337"/>
      <c r="CO40" s="337"/>
      <c r="CR40" s="340"/>
      <c r="CS40" s="300"/>
      <c r="CT40" s="337"/>
      <c r="CU40" s="337"/>
      <c r="CW40" s="337"/>
      <c r="CX40" s="337"/>
      <c r="CY40" s="291"/>
      <c r="DA40" s="300"/>
      <c r="DB40" s="336"/>
      <c r="DC40" s="336"/>
      <c r="DD40" s="296"/>
      <c r="DE40" s="336"/>
      <c r="DF40" s="336"/>
      <c r="DG40" s="300"/>
      <c r="DH40" s="337"/>
      <c r="DI40" s="337"/>
      <c r="DL40" s="340"/>
      <c r="DM40" s="300"/>
      <c r="DN40" s="337"/>
      <c r="DO40" s="337"/>
      <c r="DQ40" s="337"/>
      <c r="DR40" s="337"/>
      <c r="DS40" s="291"/>
      <c r="DU40" s="300"/>
      <c r="DV40" s="336"/>
      <c r="DW40" s="336"/>
      <c r="DX40" s="296"/>
      <c r="DY40" s="336"/>
      <c r="DZ40" s="336"/>
      <c r="EA40" s="300"/>
      <c r="EC40" s="341"/>
      <c r="EF40" s="340"/>
      <c r="EG40" s="300"/>
      <c r="EH40" s="337"/>
      <c r="EI40" s="337"/>
      <c r="EK40" s="337"/>
      <c r="EL40" s="337"/>
      <c r="EM40" s="291"/>
      <c r="EO40" s="300"/>
      <c r="EP40" s="336"/>
      <c r="EQ40" s="336"/>
      <c r="ER40" s="296"/>
      <c r="ES40" s="336"/>
      <c r="ET40" s="336"/>
      <c r="EU40" s="300"/>
      <c r="EV40" s="337"/>
      <c r="EW40" s="337"/>
      <c r="EZ40" s="340"/>
      <c r="FA40" s="300"/>
      <c r="FB40" s="337"/>
      <c r="FC40" s="337"/>
      <c r="FE40" s="337"/>
      <c r="FF40" s="337"/>
      <c r="FG40" s="291"/>
      <c r="FI40" s="300"/>
      <c r="FJ40" s="336"/>
      <c r="FK40" s="336"/>
      <c r="FL40" s="296"/>
      <c r="FM40" s="336"/>
      <c r="FN40" s="336"/>
      <c r="FO40" s="300"/>
      <c r="FP40" s="337"/>
      <c r="FQ40" s="337"/>
      <c r="FT40" s="340"/>
      <c r="FU40" s="300"/>
      <c r="FV40" s="337"/>
      <c r="FW40" s="337"/>
      <c r="FY40" s="337"/>
      <c r="FZ40" s="337"/>
      <c r="GA40" s="284"/>
      <c r="GB40" s="345"/>
      <c r="GC40" s="345"/>
      <c r="GD40" s="346"/>
      <c r="GE40" s="296"/>
      <c r="GF40" s="347"/>
      <c r="GG40" s="346"/>
      <c r="GH40" s="296"/>
      <c r="GI40" s="319"/>
      <c r="GJ40" s="296"/>
      <c r="GK40" s="296"/>
      <c r="GL40" s="296"/>
      <c r="GM40" s="296"/>
      <c r="GN40" s="320"/>
      <c r="GO40" s="296"/>
      <c r="GP40" s="296"/>
      <c r="GQ40" s="296"/>
      <c r="GR40" s="296"/>
      <c r="GS40" s="296"/>
      <c r="GT40" s="296"/>
      <c r="GU40" s="284"/>
      <c r="GV40" s="345"/>
      <c r="GW40" s="345"/>
      <c r="GX40" s="346"/>
      <c r="GY40" s="296"/>
      <c r="GZ40" s="347"/>
      <c r="HA40" s="346"/>
      <c r="HB40" s="296"/>
      <c r="HC40" s="319"/>
      <c r="HD40" s="296"/>
      <c r="HE40" s="296"/>
      <c r="HF40" s="296"/>
      <c r="HG40" s="296"/>
      <c r="HH40" s="320"/>
      <c r="HI40" s="296"/>
      <c r="HJ40" s="296"/>
      <c r="HK40" s="296"/>
      <c r="HL40" s="296"/>
      <c r="HM40" s="296"/>
      <c r="HN40" s="296"/>
      <c r="HO40" s="284"/>
      <c r="HP40" s="345"/>
      <c r="HQ40" s="345"/>
      <c r="HR40" s="346"/>
      <c r="HS40" s="296"/>
      <c r="HT40" s="347"/>
      <c r="HU40" s="346"/>
      <c r="HV40" s="296"/>
      <c r="HW40" s="319"/>
      <c r="HX40" s="296"/>
      <c r="HY40" s="296"/>
      <c r="HZ40" s="296"/>
      <c r="IA40" s="296"/>
      <c r="IB40" s="320"/>
      <c r="IC40" s="296"/>
      <c r="ID40" s="296"/>
      <c r="IE40" s="296"/>
      <c r="IF40" s="296"/>
      <c r="IG40" s="296"/>
      <c r="IH40" s="296"/>
      <c r="II40" s="284"/>
      <c r="IJ40" s="345"/>
      <c r="IK40" s="345"/>
      <c r="IL40" s="346"/>
      <c r="IM40" s="296"/>
      <c r="IN40" s="347"/>
      <c r="IO40" s="346"/>
      <c r="IP40" s="296"/>
      <c r="IQ40" s="319"/>
      <c r="IR40" s="296"/>
      <c r="IS40" s="296"/>
      <c r="IT40" s="296"/>
      <c r="IU40" s="296"/>
      <c r="IV40" s="320"/>
      <c r="IW40" s="296"/>
      <c r="IX40" s="296"/>
      <c r="IY40" s="296"/>
      <c r="IZ40" s="296"/>
      <c r="JA40" s="296"/>
      <c r="JB40" s="296"/>
    </row>
    <row r="41" spans="2:262" s="335" customFormat="1" ht="13.5" customHeight="1">
      <c r="B41" s="296"/>
      <c r="C41" s="291"/>
      <c r="E41" s="300"/>
      <c r="F41" s="336"/>
      <c r="G41" s="337"/>
      <c r="H41" s="296"/>
      <c r="I41" s="336"/>
      <c r="J41" s="337"/>
      <c r="K41" s="300"/>
      <c r="L41" s="337"/>
      <c r="M41" s="337"/>
      <c r="N41" s="337"/>
      <c r="O41" s="337"/>
      <c r="P41" s="337"/>
      <c r="Q41" s="300"/>
      <c r="R41" s="337"/>
      <c r="S41" s="337"/>
      <c r="U41" s="337"/>
      <c r="V41" s="337"/>
      <c r="W41" s="291"/>
      <c r="Y41" s="300"/>
      <c r="Z41" s="336"/>
      <c r="AA41" s="336"/>
      <c r="AB41" s="296"/>
      <c r="AC41" s="336"/>
      <c r="AD41" s="336"/>
      <c r="AE41" s="300"/>
      <c r="AF41" s="337"/>
      <c r="AG41" s="337"/>
      <c r="AH41" s="337"/>
      <c r="AI41" s="337"/>
      <c r="AJ41" s="337"/>
      <c r="AK41" s="300"/>
      <c r="AM41" s="337"/>
      <c r="AO41" s="337"/>
      <c r="AP41" s="337"/>
      <c r="AQ41" s="291"/>
      <c r="AS41" s="299"/>
      <c r="AT41" s="336"/>
      <c r="AU41" s="336"/>
      <c r="AV41" s="338"/>
      <c r="AW41" s="336"/>
      <c r="AX41" s="336"/>
      <c r="AY41" s="300"/>
      <c r="AZ41" s="337"/>
      <c r="BA41" s="337"/>
      <c r="BB41" s="337"/>
      <c r="BC41" s="337"/>
      <c r="BD41" s="337"/>
      <c r="BE41" s="300"/>
      <c r="BF41" s="337"/>
      <c r="BG41" s="337"/>
      <c r="BI41" s="337"/>
      <c r="BJ41" s="337"/>
      <c r="BK41" s="291"/>
      <c r="BM41" s="300"/>
      <c r="BN41" s="336"/>
      <c r="BO41" s="336"/>
      <c r="BP41" s="296"/>
      <c r="BQ41" s="336"/>
      <c r="BR41" s="336"/>
      <c r="BS41" s="300"/>
      <c r="BT41" s="337"/>
      <c r="BU41" s="337"/>
      <c r="BV41" s="337"/>
      <c r="BW41" s="337"/>
      <c r="BX41" s="337"/>
      <c r="BY41" s="300"/>
      <c r="BZ41" s="337"/>
      <c r="CA41" s="337"/>
      <c r="CC41" s="337"/>
      <c r="CD41" s="337"/>
      <c r="CE41" s="300"/>
      <c r="CG41" s="300"/>
      <c r="CH41" s="336"/>
      <c r="CI41" s="336"/>
      <c r="CJ41" s="296"/>
      <c r="CK41" s="336"/>
      <c r="CL41" s="336"/>
      <c r="CM41" s="300"/>
      <c r="CN41" s="337"/>
      <c r="CO41" s="337"/>
      <c r="CR41" s="340"/>
      <c r="CS41" s="300"/>
      <c r="CT41" s="337"/>
      <c r="CU41" s="337"/>
      <c r="CW41" s="337"/>
      <c r="CX41" s="337"/>
      <c r="CY41" s="291"/>
      <c r="DA41" s="300"/>
      <c r="DB41" s="336"/>
      <c r="DC41" s="336"/>
      <c r="DD41" s="296"/>
      <c r="DE41" s="336"/>
      <c r="DF41" s="336"/>
      <c r="DG41" s="300"/>
      <c r="DH41" s="337"/>
      <c r="DI41" s="337"/>
      <c r="DL41" s="340"/>
      <c r="DM41" s="300"/>
      <c r="DN41" s="337"/>
      <c r="DO41" s="337"/>
      <c r="DQ41" s="337"/>
      <c r="DR41" s="337"/>
      <c r="DS41" s="291"/>
      <c r="DU41" s="300"/>
      <c r="DV41" s="336"/>
      <c r="DW41" s="336"/>
      <c r="DX41" s="296"/>
      <c r="DY41" s="336"/>
      <c r="DZ41" s="336"/>
      <c r="EA41" s="300"/>
      <c r="EC41" s="341"/>
      <c r="EF41" s="340"/>
      <c r="EG41" s="300"/>
      <c r="EH41" s="337"/>
      <c r="EI41" s="337"/>
      <c r="EK41" s="337"/>
      <c r="EL41" s="337"/>
      <c r="EM41" s="291"/>
      <c r="EO41" s="300"/>
      <c r="EP41" s="336"/>
      <c r="EQ41" s="336"/>
      <c r="ER41" s="296"/>
      <c r="ES41" s="336"/>
      <c r="ET41" s="336"/>
      <c r="EU41" s="300"/>
      <c r="EV41" s="337"/>
      <c r="EW41" s="337"/>
      <c r="EZ41" s="340"/>
      <c r="FA41" s="300"/>
      <c r="FB41" s="337"/>
      <c r="FC41" s="337"/>
      <c r="FE41" s="337"/>
      <c r="FF41" s="337"/>
      <c r="FG41" s="291"/>
      <c r="FI41" s="300"/>
      <c r="FJ41" s="336"/>
      <c r="FK41" s="336"/>
      <c r="FL41" s="296"/>
      <c r="FM41" s="336"/>
      <c r="FN41" s="336"/>
      <c r="FO41" s="300"/>
      <c r="FP41" s="337"/>
      <c r="FQ41" s="337"/>
      <c r="FT41" s="340"/>
      <c r="FU41" s="300"/>
      <c r="FV41" s="337"/>
      <c r="FW41" s="337"/>
      <c r="FY41" s="337"/>
      <c r="FZ41" s="337"/>
      <c r="GA41" s="284"/>
      <c r="GB41" s="345"/>
      <c r="GC41" s="345"/>
      <c r="GD41" s="346"/>
      <c r="GE41" s="296"/>
      <c r="GF41" s="347"/>
      <c r="GG41" s="346"/>
      <c r="GH41" s="296"/>
      <c r="GI41" s="319"/>
      <c r="GJ41" s="296"/>
      <c r="GK41" s="296"/>
      <c r="GL41" s="296"/>
      <c r="GM41" s="296"/>
      <c r="GN41" s="320"/>
      <c r="GO41" s="296"/>
      <c r="GP41" s="296"/>
      <c r="GQ41" s="296"/>
      <c r="GR41" s="296"/>
      <c r="GS41" s="296"/>
      <c r="GT41" s="296"/>
      <c r="GU41" s="284"/>
      <c r="GV41" s="345"/>
      <c r="GW41" s="345"/>
      <c r="GX41" s="346"/>
      <c r="GY41" s="296"/>
      <c r="GZ41" s="347"/>
      <c r="HA41" s="346"/>
      <c r="HB41" s="296"/>
      <c r="HC41" s="319"/>
      <c r="HD41" s="296"/>
      <c r="HE41" s="296"/>
      <c r="HF41" s="296"/>
      <c r="HG41" s="296"/>
      <c r="HH41" s="320"/>
      <c r="HI41" s="296"/>
      <c r="HJ41" s="296"/>
      <c r="HK41" s="296"/>
      <c r="HL41" s="296"/>
      <c r="HM41" s="296"/>
      <c r="HN41" s="296"/>
      <c r="HO41" s="284"/>
      <c r="HP41" s="345"/>
      <c r="HQ41" s="345"/>
      <c r="HR41" s="346"/>
      <c r="HS41" s="296"/>
      <c r="HT41" s="347"/>
      <c r="HU41" s="346"/>
      <c r="HV41" s="296"/>
      <c r="HW41" s="319"/>
      <c r="HX41" s="296"/>
      <c r="HY41" s="296"/>
      <c r="HZ41" s="296"/>
      <c r="IA41" s="296"/>
      <c r="IB41" s="320"/>
      <c r="IC41" s="296"/>
      <c r="ID41" s="296"/>
      <c r="IE41" s="296"/>
      <c r="IF41" s="296"/>
      <c r="IG41" s="296"/>
      <c r="IH41" s="296"/>
      <c r="II41" s="284"/>
      <c r="IJ41" s="345"/>
      <c r="IK41" s="345"/>
      <c r="IL41" s="346"/>
      <c r="IM41" s="296"/>
      <c r="IN41" s="347"/>
      <c r="IO41" s="346"/>
      <c r="IP41" s="296"/>
      <c r="IQ41" s="319"/>
      <c r="IR41" s="296"/>
      <c r="IS41" s="296"/>
      <c r="IT41" s="296"/>
      <c r="IU41" s="296"/>
      <c r="IV41" s="320"/>
      <c r="IW41" s="296"/>
      <c r="IX41" s="296"/>
      <c r="IY41" s="296"/>
      <c r="IZ41" s="296"/>
      <c r="JA41" s="296"/>
      <c r="JB41" s="296"/>
    </row>
    <row r="42" spans="2:262" s="335" customFormat="1" ht="13.5" customHeight="1">
      <c r="B42" s="296"/>
      <c r="C42" s="291"/>
      <c r="E42" s="300"/>
      <c r="F42" s="336"/>
      <c r="G42" s="337"/>
      <c r="H42" s="296"/>
      <c r="I42" s="336"/>
      <c r="J42" s="337"/>
      <c r="K42" s="300"/>
      <c r="L42" s="337"/>
      <c r="M42" s="337"/>
      <c r="N42" s="337"/>
      <c r="O42" s="337"/>
      <c r="P42" s="337"/>
      <c r="Q42" s="300"/>
      <c r="R42" s="337"/>
      <c r="S42" s="337"/>
      <c r="U42" s="337"/>
      <c r="V42" s="337"/>
      <c r="W42" s="291"/>
      <c r="Y42" s="300"/>
      <c r="Z42" s="336"/>
      <c r="AA42" s="336"/>
      <c r="AB42" s="296"/>
      <c r="AC42" s="336"/>
      <c r="AD42" s="336"/>
      <c r="AE42" s="300"/>
      <c r="AF42" s="337"/>
      <c r="AG42" s="337"/>
      <c r="AH42" s="337"/>
      <c r="AI42" s="337"/>
      <c r="AJ42" s="337"/>
      <c r="AK42" s="300"/>
      <c r="AM42" s="337"/>
      <c r="AO42" s="337"/>
      <c r="AP42" s="337"/>
      <c r="AQ42" s="291"/>
      <c r="AS42" s="300"/>
      <c r="AT42" s="350"/>
      <c r="AU42" s="336"/>
      <c r="AV42" s="329"/>
      <c r="AW42" s="336"/>
      <c r="AX42" s="336"/>
      <c r="AY42" s="300"/>
      <c r="AZ42" s="337"/>
      <c r="BA42" s="337"/>
      <c r="BB42" s="337"/>
      <c r="BC42" s="337"/>
      <c r="BD42" s="337"/>
      <c r="BE42" s="300"/>
      <c r="BF42" s="337"/>
      <c r="BG42" s="337"/>
      <c r="BI42" s="337"/>
      <c r="BJ42" s="337"/>
      <c r="BK42" s="291"/>
      <c r="BM42" s="300"/>
      <c r="BN42" s="336"/>
      <c r="BO42" s="336"/>
      <c r="BP42" s="296"/>
      <c r="BQ42" s="336"/>
      <c r="BR42" s="336"/>
      <c r="BS42" s="300"/>
      <c r="BT42" s="337"/>
      <c r="BU42" s="337"/>
      <c r="BV42" s="337"/>
      <c r="BW42" s="337"/>
      <c r="BX42" s="337"/>
      <c r="BY42" s="300"/>
      <c r="BZ42" s="337"/>
      <c r="CA42" s="337"/>
      <c r="CC42" s="337"/>
      <c r="CD42" s="337"/>
      <c r="CE42" s="300"/>
      <c r="CG42" s="300"/>
      <c r="CH42" s="336"/>
      <c r="CI42" s="336"/>
      <c r="CJ42" s="296"/>
      <c r="CK42" s="336"/>
      <c r="CL42" s="336"/>
      <c r="CM42" s="300"/>
      <c r="CN42" s="337"/>
      <c r="CO42" s="337"/>
      <c r="CR42" s="340"/>
      <c r="CS42" s="300"/>
      <c r="CT42" s="337"/>
      <c r="CU42" s="337"/>
      <c r="CW42" s="337"/>
      <c r="CX42" s="337"/>
      <c r="CY42" s="291"/>
      <c r="DA42" s="300"/>
      <c r="DB42" s="336"/>
      <c r="DC42" s="336"/>
      <c r="DD42" s="296"/>
      <c r="DE42" s="336"/>
      <c r="DF42" s="336"/>
      <c r="DG42" s="300"/>
      <c r="DH42" s="337"/>
      <c r="DI42" s="337"/>
      <c r="DL42" s="340"/>
      <c r="DM42" s="300"/>
      <c r="DN42" s="337"/>
      <c r="DO42" s="337"/>
      <c r="DQ42" s="337"/>
      <c r="DR42" s="337"/>
      <c r="DS42" s="291"/>
      <c r="DU42" s="300"/>
      <c r="DV42" s="336"/>
      <c r="DW42" s="336"/>
      <c r="DX42" s="296"/>
      <c r="DY42" s="336"/>
      <c r="DZ42" s="336"/>
      <c r="EA42" s="300"/>
      <c r="EC42" s="341"/>
      <c r="EF42" s="340"/>
      <c r="EG42" s="300"/>
      <c r="EH42" s="337"/>
      <c r="EI42" s="337"/>
      <c r="EK42" s="337"/>
      <c r="EL42" s="337"/>
      <c r="EM42" s="291"/>
      <c r="EO42" s="300"/>
      <c r="EP42" s="336"/>
      <c r="EQ42" s="336"/>
      <c r="ER42" s="296"/>
      <c r="ES42" s="336"/>
      <c r="ET42" s="336"/>
      <c r="EU42" s="300"/>
      <c r="EV42" s="337"/>
      <c r="EW42" s="337"/>
      <c r="EZ42" s="340"/>
      <c r="FA42" s="300"/>
      <c r="FB42" s="337"/>
      <c r="FC42" s="337"/>
      <c r="FE42" s="337"/>
      <c r="FF42" s="337"/>
      <c r="FG42" s="291"/>
      <c r="FI42" s="300"/>
      <c r="FJ42" s="336"/>
      <c r="FK42" s="336"/>
      <c r="FL42" s="296"/>
      <c r="FM42" s="336"/>
      <c r="FN42" s="336"/>
      <c r="FO42" s="300"/>
      <c r="FP42" s="337"/>
      <c r="FQ42" s="337"/>
      <c r="FT42" s="340"/>
      <c r="FU42" s="300"/>
      <c r="FV42" s="337"/>
      <c r="FW42" s="337"/>
      <c r="FY42" s="337"/>
      <c r="FZ42" s="337"/>
      <c r="GA42" s="284"/>
      <c r="GB42" s="345"/>
      <c r="GC42" s="345"/>
      <c r="GD42" s="346"/>
      <c r="GE42" s="300"/>
      <c r="GF42" s="300"/>
      <c r="GG42" s="336"/>
      <c r="GH42" s="300"/>
      <c r="GI42" s="319"/>
      <c r="GJ42" s="296"/>
      <c r="GK42" s="296"/>
      <c r="GL42" s="296"/>
      <c r="GM42" s="296"/>
      <c r="GN42" s="320"/>
      <c r="GO42" s="296"/>
      <c r="GP42" s="296"/>
      <c r="GQ42" s="296"/>
      <c r="GR42" s="296"/>
      <c r="GS42" s="296"/>
      <c r="GT42" s="296"/>
      <c r="GU42" s="284"/>
      <c r="GV42" s="345"/>
      <c r="GW42" s="345"/>
      <c r="GX42" s="346"/>
      <c r="GY42" s="300"/>
      <c r="GZ42" s="300"/>
      <c r="HA42" s="336"/>
      <c r="HB42" s="300"/>
      <c r="HC42" s="319"/>
      <c r="HD42" s="296"/>
      <c r="HE42" s="296"/>
      <c r="HF42" s="296"/>
      <c r="HG42" s="296"/>
      <c r="HH42" s="320"/>
      <c r="HI42" s="296"/>
      <c r="HJ42" s="296"/>
      <c r="HK42" s="296"/>
      <c r="HL42" s="296"/>
      <c r="HM42" s="296"/>
      <c r="HN42" s="296"/>
      <c r="HO42" s="284"/>
      <c r="HP42" s="345"/>
      <c r="HQ42" s="345"/>
      <c r="HR42" s="346"/>
      <c r="HS42" s="300"/>
      <c r="HT42" s="300"/>
      <c r="HU42" s="336"/>
      <c r="HV42" s="300"/>
      <c r="HW42" s="319"/>
      <c r="HX42" s="296"/>
      <c r="HY42" s="296"/>
      <c r="HZ42" s="296"/>
      <c r="IA42" s="296"/>
      <c r="IB42" s="320"/>
      <c r="IC42" s="296"/>
      <c r="ID42" s="296"/>
      <c r="IE42" s="296"/>
      <c r="IF42" s="296"/>
      <c r="IG42" s="296"/>
      <c r="IH42" s="296"/>
      <c r="II42" s="284"/>
      <c r="IJ42" s="345"/>
      <c r="IK42" s="345"/>
      <c r="IL42" s="346"/>
      <c r="IM42" s="300"/>
      <c r="IN42" s="300"/>
      <c r="IO42" s="336"/>
      <c r="IP42" s="300"/>
      <c r="IQ42" s="319"/>
      <c r="IR42" s="296"/>
      <c r="IS42" s="296"/>
      <c r="IT42" s="296"/>
      <c r="IU42" s="296"/>
      <c r="IV42" s="320"/>
      <c r="IW42" s="296"/>
      <c r="IX42" s="296"/>
      <c r="IY42" s="296"/>
      <c r="IZ42" s="296"/>
      <c r="JA42" s="296"/>
      <c r="JB42" s="296"/>
    </row>
    <row r="43" spans="2:262" s="335" customFormat="1" ht="13.5" customHeight="1">
      <c r="B43" s="296"/>
      <c r="C43" s="291"/>
      <c r="E43" s="300"/>
      <c r="F43" s="336"/>
      <c r="G43" s="337"/>
      <c r="H43" s="296"/>
      <c r="I43" s="336"/>
      <c r="J43" s="337"/>
      <c r="K43" s="300"/>
      <c r="L43" s="337"/>
      <c r="M43" s="337"/>
      <c r="N43" s="337"/>
      <c r="O43" s="337"/>
      <c r="P43" s="337"/>
      <c r="Q43" s="300"/>
      <c r="R43" s="337"/>
      <c r="S43" s="337"/>
      <c r="U43" s="337"/>
      <c r="V43" s="337"/>
      <c r="W43" s="291"/>
      <c r="Y43" s="300"/>
      <c r="Z43" s="336"/>
      <c r="AA43" s="336"/>
      <c r="AB43" s="296"/>
      <c r="AC43" s="336"/>
      <c r="AD43" s="336"/>
      <c r="AE43" s="300"/>
      <c r="AF43" s="337"/>
      <c r="AG43" s="337"/>
      <c r="AH43" s="337"/>
      <c r="AI43" s="337"/>
      <c r="AJ43" s="337"/>
      <c r="AK43" s="300"/>
      <c r="AM43" s="337"/>
      <c r="AO43" s="337"/>
      <c r="AP43" s="337"/>
      <c r="AQ43" s="291"/>
      <c r="AS43" s="300"/>
      <c r="AT43" s="350"/>
      <c r="AU43" s="336"/>
      <c r="AV43" s="329"/>
      <c r="AW43" s="336"/>
      <c r="AX43" s="336"/>
      <c r="AY43" s="300"/>
      <c r="AZ43" s="337"/>
      <c r="BA43" s="337"/>
      <c r="BB43" s="337"/>
      <c r="BC43" s="337"/>
      <c r="BD43" s="337"/>
      <c r="BE43" s="300"/>
      <c r="BF43" s="337"/>
      <c r="BG43" s="337"/>
      <c r="BI43" s="337"/>
      <c r="BJ43" s="337"/>
      <c r="BK43" s="291"/>
      <c r="BM43" s="300"/>
      <c r="BN43" s="336"/>
      <c r="BO43" s="336"/>
      <c r="BP43" s="296"/>
      <c r="BQ43" s="336"/>
      <c r="BR43" s="336"/>
      <c r="BS43" s="300"/>
      <c r="BT43" s="337"/>
      <c r="BU43" s="337"/>
      <c r="BV43" s="337"/>
      <c r="BW43" s="337"/>
      <c r="BX43" s="337"/>
      <c r="BY43" s="300"/>
      <c r="BZ43" s="337"/>
      <c r="CA43" s="337"/>
      <c r="CC43" s="337"/>
      <c r="CD43" s="337"/>
      <c r="CE43" s="300"/>
      <c r="CG43" s="300"/>
      <c r="CH43" s="336"/>
      <c r="CI43" s="336"/>
      <c r="CJ43" s="296"/>
      <c r="CK43" s="336"/>
      <c r="CL43" s="336"/>
      <c r="CM43" s="300"/>
      <c r="CN43" s="337"/>
      <c r="CO43" s="337"/>
      <c r="CR43" s="340"/>
      <c r="CS43" s="300"/>
      <c r="CT43" s="337"/>
      <c r="CU43" s="337"/>
      <c r="CW43" s="337"/>
      <c r="CX43" s="337"/>
      <c r="CY43" s="291"/>
      <c r="DA43" s="300"/>
      <c r="DB43" s="336"/>
      <c r="DC43" s="336"/>
      <c r="DD43" s="296"/>
      <c r="DE43" s="336"/>
      <c r="DF43" s="336"/>
      <c r="DG43" s="300"/>
      <c r="DH43" s="337"/>
      <c r="DI43" s="337"/>
      <c r="DL43" s="340"/>
      <c r="DM43" s="300"/>
      <c r="DN43" s="337"/>
      <c r="DO43" s="337"/>
      <c r="DQ43" s="337"/>
      <c r="DR43" s="337"/>
      <c r="DS43" s="291"/>
      <c r="DU43" s="300"/>
      <c r="DV43" s="336"/>
      <c r="DW43" s="336"/>
      <c r="DX43" s="296"/>
      <c r="DY43" s="336"/>
      <c r="DZ43" s="336"/>
      <c r="EA43" s="300"/>
      <c r="EC43" s="341"/>
      <c r="EF43" s="340"/>
      <c r="EG43" s="300"/>
      <c r="EH43" s="337"/>
      <c r="EI43" s="337"/>
      <c r="EK43" s="337"/>
      <c r="EL43" s="337"/>
      <c r="EM43" s="291"/>
      <c r="EO43" s="300"/>
      <c r="EP43" s="336"/>
      <c r="EQ43" s="336"/>
      <c r="ER43" s="296"/>
      <c r="ES43" s="336"/>
      <c r="ET43" s="336"/>
      <c r="EU43" s="300"/>
      <c r="EV43" s="337"/>
      <c r="EW43" s="337"/>
      <c r="EZ43" s="340"/>
      <c r="FA43" s="300"/>
      <c r="FB43" s="337"/>
      <c r="FC43" s="337"/>
      <c r="FE43" s="337"/>
      <c r="FF43" s="337"/>
      <c r="FG43" s="291"/>
      <c r="FI43" s="300"/>
      <c r="FJ43" s="336"/>
      <c r="FK43" s="336"/>
      <c r="FL43" s="296"/>
      <c r="FM43" s="336"/>
      <c r="FN43" s="336"/>
      <c r="FO43" s="300"/>
      <c r="FP43" s="337"/>
      <c r="FQ43" s="337"/>
      <c r="FT43" s="340"/>
      <c r="FU43" s="300"/>
      <c r="FV43" s="337"/>
      <c r="FW43" s="337"/>
      <c r="FY43" s="337"/>
      <c r="FZ43" s="337"/>
      <c r="GA43" s="284"/>
      <c r="GB43" s="345"/>
      <c r="GC43" s="345"/>
      <c r="GD43" s="346"/>
      <c r="GE43" s="296"/>
      <c r="GF43" s="347"/>
      <c r="GG43" s="346"/>
      <c r="GH43" s="296"/>
      <c r="GI43" s="319"/>
      <c r="GJ43" s="296"/>
      <c r="GK43" s="296"/>
      <c r="GL43" s="296"/>
      <c r="GM43" s="296"/>
      <c r="GN43" s="320"/>
      <c r="GO43" s="296"/>
      <c r="GP43" s="296"/>
      <c r="GQ43" s="296"/>
      <c r="GR43" s="296"/>
      <c r="GS43" s="296"/>
      <c r="GT43" s="296"/>
      <c r="GU43" s="284"/>
      <c r="GV43" s="345"/>
      <c r="GW43" s="345"/>
      <c r="GX43" s="346"/>
      <c r="GY43" s="296"/>
      <c r="GZ43" s="347"/>
      <c r="HA43" s="346"/>
      <c r="HB43" s="296"/>
      <c r="HC43" s="319"/>
      <c r="HD43" s="296"/>
      <c r="HE43" s="296"/>
      <c r="HF43" s="296"/>
      <c r="HG43" s="296"/>
      <c r="HH43" s="320"/>
      <c r="HI43" s="296"/>
      <c r="HJ43" s="296"/>
      <c r="HK43" s="296"/>
      <c r="HL43" s="296"/>
      <c r="HM43" s="296"/>
      <c r="HN43" s="296"/>
      <c r="HO43" s="284"/>
      <c r="HP43" s="345"/>
      <c r="HQ43" s="345"/>
      <c r="HR43" s="346"/>
      <c r="HS43" s="296"/>
      <c r="HT43" s="347"/>
      <c r="HU43" s="346"/>
      <c r="HV43" s="296"/>
      <c r="HW43" s="319"/>
      <c r="HX43" s="296"/>
      <c r="HY43" s="296"/>
      <c r="HZ43" s="296"/>
      <c r="IA43" s="296"/>
      <c r="IB43" s="320"/>
      <c r="IC43" s="296"/>
      <c r="ID43" s="296"/>
      <c r="IE43" s="296"/>
      <c r="IF43" s="296"/>
      <c r="IG43" s="296"/>
      <c r="IH43" s="296"/>
      <c r="II43" s="284"/>
      <c r="IJ43" s="345"/>
      <c r="IK43" s="345"/>
      <c r="IL43" s="346"/>
      <c r="IM43" s="296"/>
      <c r="IN43" s="347"/>
      <c r="IO43" s="346"/>
      <c r="IP43" s="296"/>
      <c r="IQ43" s="319"/>
      <c r="IR43" s="296"/>
      <c r="IS43" s="296"/>
      <c r="IT43" s="296"/>
      <c r="IU43" s="296"/>
      <c r="IV43" s="320"/>
      <c r="IW43" s="296"/>
      <c r="IX43" s="296"/>
      <c r="IY43" s="296"/>
      <c r="IZ43" s="296"/>
      <c r="JA43" s="296"/>
      <c r="JB43" s="296"/>
    </row>
    <row r="44" spans="2:262" s="335" customFormat="1" ht="13.5" customHeight="1">
      <c r="B44" s="296"/>
      <c r="C44" s="291"/>
      <c r="E44" s="300"/>
      <c r="F44" s="336"/>
      <c r="G44" s="337"/>
      <c r="H44" s="296"/>
      <c r="I44" s="336"/>
      <c r="J44" s="337"/>
      <c r="K44" s="300"/>
      <c r="L44" s="337"/>
      <c r="M44" s="337"/>
      <c r="P44" s="340"/>
      <c r="Q44" s="300"/>
      <c r="R44" s="337"/>
      <c r="S44" s="337"/>
      <c r="U44" s="337"/>
      <c r="V44" s="337"/>
      <c r="W44" s="291"/>
      <c r="Y44" s="300"/>
      <c r="Z44" s="336"/>
      <c r="AA44" s="336"/>
      <c r="AB44" s="296"/>
      <c r="AC44" s="336"/>
      <c r="AD44" s="336"/>
      <c r="AE44" s="300"/>
      <c r="AF44" s="337"/>
      <c r="AG44" s="337"/>
      <c r="AJ44" s="340"/>
      <c r="AK44" s="300"/>
      <c r="AM44" s="337"/>
      <c r="AO44" s="337"/>
      <c r="AP44" s="337"/>
      <c r="AQ44" s="291"/>
      <c r="AS44" s="300"/>
      <c r="AT44" s="350"/>
      <c r="AU44" s="336"/>
      <c r="AV44" s="329"/>
      <c r="AW44" s="336"/>
      <c r="AX44" s="336"/>
      <c r="AY44" s="300"/>
      <c r="AZ44" s="337"/>
      <c r="BA44" s="337"/>
      <c r="BD44" s="340"/>
      <c r="BE44" s="300"/>
      <c r="BF44" s="337"/>
      <c r="BG44" s="337"/>
      <c r="BI44" s="337"/>
      <c r="BJ44" s="337"/>
      <c r="BK44" s="291"/>
      <c r="BM44" s="300"/>
      <c r="BN44" s="336"/>
      <c r="BO44" s="336"/>
      <c r="BP44" s="296"/>
      <c r="BQ44" s="336"/>
      <c r="BR44" s="336"/>
      <c r="BS44" s="300"/>
      <c r="BT44" s="337"/>
      <c r="BU44" s="337"/>
      <c r="BX44" s="340"/>
      <c r="BY44" s="300"/>
      <c r="BZ44" s="337"/>
      <c r="CA44" s="337"/>
      <c r="CC44" s="337"/>
      <c r="CD44" s="337"/>
      <c r="CE44" s="300"/>
      <c r="CG44" s="300"/>
      <c r="CH44" s="336"/>
      <c r="CI44" s="336"/>
      <c r="CJ44" s="296"/>
      <c r="CK44" s="336"/>
      <c r="CL44" s="336"/>
      <c r="CM44" s="300"/>
      <c r="CN44" s="337"/>
      <c r="CO44" s="337"/>
      <c r="CR44" s="340"/>
      <c r="CS44" s="300"/>
      <c r="CT44" s="337"/>
      <c r="CU44" s="337"/>
      <c r="CW44" s="337"/>
      <c r="CX44" s="337"/>
      <c r="CY44" s="291"/>
      <c r="DA44" s="300"/>
      <c r="DB44" s="336"/>
      <c r="DC44" s="336"/>
      <c r="DD44" s="296"/>
      <c r="DE44" s="336"/>
      <c r="DF44" s="336"/>
      <c r="DG44" s="300"/>
      <c r="DH44" s="337"/>
      <c r="DI44" s="337"/>
      <c r="DL44" s="340"/>
      <c r="DM44" s="300"/>
      <c r="DN44" s="337"/>
      <c r="DO44" s="337"/>
      <c r="DQ44" s="337"/>
      <c r="DR44" s="337"/>
      <c r="DS44" s="291"/>
      <c r="DU44" s="300"/>
      <c r="DV44" s="336"/>
      <c r="DW44" s="336"/>
      <c r="DX44" s="296"/>
      <c r="DY44" s="336"/>
      <c r="DZ44" s="336"/>
      <c r="EA44" s="300"/>
      <c r="EC44" s="341"/>
      <c r="EF44" s="340"/>
      <c r="EG44" s="300"/>
      <c r="EH44" s="337"/>
      <c r="EI44" s="337"/>
      <c r="EK44" s="337"/>
      <c r="EL44" s="337"/>
      <c r="EM44" s="291"/>
      <c r="EO44" s="300"/>
      <c r="EP44" s="336"/>
      <c r="EQ44" s="336"/>
      <c r="ER44" s="296"/>
      <c r="ES44" s="336"/>
      <c r="ET44" s="336"/>
      <c r="EU44" s="300"/>
      <c r="EV44" s="337"/>
      <c r="EW44" s="337"/>
      <c r="EZ44" s="340"/>
      <c r="FA44" s="300"/>
      <c r="FB44" s="337"/>
      <c r="FC44" s="337"/>
      <c r="FE44" s="337"/>
      <c r="FF44" s="337"/>
      <c r="FG44" s="291"/>
      <c r="FI44" s="300"/>
      <c r="FJ44" s="336"/>
      <c r="FK44" s="336"/>
      <c r="FL44" s="296"/>
      <c r="FM44" s="336"/>
      <c r="FN44" s="336"/>
      <c r="FO44" s="300"/>
      <c r="FP44" s="337"/>
      <c r="FQ44" s="337"/>
      <c r="FT44" s="340"/>
      <c r="FU44" s="300"/>
      <c r="FV44" s="337"/>
      <c r="FW44" s="337"/>
      <c r="FY44" s="337"/>
      <c r="FZ44" s="337"/>
      <c r="GA44" s="284"/>
      <c r="GB44" s="345"/>
      <c r="GC44" s="345"/>
      <c r="GD44" s="346"/>
      <c r="GE44" s="296"/>
      <c r="GF44" s="347"/>
      <c r="GG44" s="346"/>
      <c r="GH44" s="296"/>
      <c r="GI44" s="319"/>
      <c r="GJ44" s="296"/>
      <c r="GK44" s="296"/>
      <c r="GL44" s="296"/>
      <c r="GM44" s="296"/>
      <c r="GN44" s="320"/>
      <c r="GO44" s="296"/>
      <c r="GP44" s="296"/>
      <c r="GQ44" s="296"/>
      <c r="GR44" s="296"/>
      <c r="GS44" s="296"/>
      <c r="GT44" s="296"/>
      <c r="GU44" s="284"/>
      <c r="GV44" s="345"/>
      <c r="GW44" s="345"/>
      <c r="GX44" s="346"/>
      <c r="GY44" s="296"/>
      <c r="GZ44" s="347"/>
      <c r="HA44" s="346"/>
      <c r="HB44" s="296"/>
      <c r="HC44" s="319"/>
      <c r="HD44" s="296"/>
      <c r="HE44" s="296"/>
      <c r="HF44" s="296"/>
      <c r="HG44" s="296"/>
      <c r="HH44" s="320"/>
      <c r="HI44" s="296"/>
      <c r="HJ44" s="296"/>
      <c r="HK44" s="296"/>
      <c r="HL44" s="296"/>
      <c r="HM44" s="296"/>
      <c r="HN44" s="296"/>
      <c r="HO44" s="284"/>
      <c r="HP44" s="345"/>
      <c r="HQ44" s="345"/>
      <c r="HR44" s="346"/>
      <c r="HS44" s="296"/>
      <c r="HT44" s="347"/>
      <c r="HU44" s="346"/>
      <c r="HV44" s="296"/>
      <c r="HW44" s="319"/>
      <c r="HX44" s="296"/>
      <c r="HY44" s="296"/>
      <c r="HZ44" s="296"/>
      <c r="IA44" s="296"/>
      <c r="IB44" s="320"/>
      <c r="IC44" s="296"/>
      <c r="ID44" s="296"/>
      <c r="IE44" s="296"/>
      <c r="IF44" s="296"/>
      <c r="IG44" s="296"/>
      <c r="IH44" s="296"/>
      <c r="II44" s="284"/>
      <c r="IJ44" s="345"/>
      <c r="IK44" s="345"/>
      <c r="IL44" s="346"/>
      <c r="IM44" s="296"/>
      <c r="IN44" s="347"/>
      <c r="IO44" s="346"/>
      <c r="IP44" s="296"/>
      <c r="IQ44" s="319"/>
      <c r="IR44" s="296"/>
      <c r="IS44" s="296"/>
      <c r="IT44" s="296"/>
      <c r="IU44" s="296"/>
      <c r="IV44" s="320"/>
      <c r="IW44" s="296"/>
      <c r="IX44" s="296"/>
      <c r="IY44" s="296"/>
      <c r="IZ44" s="296"/>
      <c r="JA44" s="296"/>
      <c r="JB44" s="296"/>
    </row>
    <row r="45" spans="2:262" s="335" customFormat="1" ht="13.5" customHeight="1">
      <c r="B45" s="296"/>
      <c r="C45" s="291"/>
      <c r="E45" s="300"/>
      <c r="F45" s="336"/>
      <c r="G45" s="337"/>
      <c r="H45" s="296"/>
      <c r="I45" s="336"/>
      <c r="J45" s="337"/>
      <c r="K45" s="300"/>
      <c r="L45" s="337"/>
      <c r="M45" s="337"/>
      <c r="P45" s="340"/>
      <c r="Q45" s="300"/>
      <c r="R45" s="337"/>
      <c r="S45" s="337"/>
      <c r="U45" s="337"/>
      <c r="V45" s="337"/>
      <c r="W45" s="291"/>
      <c r="Y45" s="300"/>
      <c r="Z45" s="336"/>
      <c r="AA45" s="336"/>
      <c r="AB45" s="296"/>
      <c r="AC45" s="336"/>
      <c r="AD45" s="336"/>
      <c r="AE45" s="300"/>
      <c r="AF45" s="337"/>
      <c r="AG45" s="337"/>
      <c r="AJ45" s="340"/>
      <c r="AK45" s="300"/>
      <c r="AM45" s="337"/>
      <c r="AO45" s="337"/>
      <c r="AP45" s="337"/>
      <c r="AQ45" s="291"/>
      <c r="AS45" s="300"/>
      <c r="AT45" s="350"/>
      <c r="AU45" s="336"/>
      <c r="AV45" s="329"/>
      <c r="AW45" s="336"/>
      <c r="AX45" s="336"/>
      <c r="AY45" s="300"/>
      <c r="AZ45" s="337"/>
      <c r="BA45" s="337"/>
      <c r="BD45" s="340"/>
      <c r="BE45" s="300"/>
      <c r="BF45" s="337"/>
      <c r="BG45" s="337"/>
      <c r="BI45" s="337"/>
      <c r="BJ45" s="337"/>
      <c r="BK45" s="291"/>
      <c r="BM45" s="300"/>
      <c r="BN45" s="336"/>
      <c r="BO45" s="336"/>
      <c r="BP45" s="296"/>
      <c r="BQ45" s="336"/>
      <c r="BR45" s="336"/>
      <c r="BS45" s="300"/>
      <c r="BT45" s="337"/>
      <c r="BU45" s="337"/>
      <c r="BX45" s="340"/>
      <c r="BY45" s="300"/>
      <c r="BZ45" s="337"/>
      <c r="CA45" s="337"/>
      <c r="CC45" s="337"/>
      <c r="CD45" s="337"/>
      <c r="CE45" s="300"/>
      <c r="CG45" s="300"/>
      <c r="CH45" s="336"/>
      <c r="CI45" s="336"/>
      <c r="CJ45" s="296"/>
      <c r="CK45" s="336"/>
      <c r="CL45" s="336"/>
      <c r="CM45" s="300"/>
      <c r="CN45" s="337"/>
      <c r="CO45" s="337"/>
      <c r="CR45" s="340"/>
      <c r="CS45" s="300"/>
      <c r="CT45" s="337"/>
      <c r="CU45" s="337"/>
      <c r="CW45" s="337"/>
      <c r="CX45" s="337"/>
      <c r="CY45" s="291"/>
      <c r="DA45" s="300"/>
      <c r="DB45" s="336"/>
      <c r="DC45" s="336"/>
      <c r="DD45" s="296"/>
      <c r="DE45" s="336"/>
      <c r="DF45" s="336"/>
      <c r="DG45" s="300"/>
      <c r="DH45" s="337"/>
      <c r="DI45" s="337"/>
      <c r="DL45" s="340"/>
      <c r="DM45" s="300"/>
      <c r="DN45" s="337"/>
      <c r="DO45" s="337"/>
      <c r="DQ45" s="337"/>
      <c r="DR45" s="337"/>
      <c r="DS45" s="291"/>
      <c r="DU45" s="300"/>
      <c r="DV45" s="336"/>
      <c r="DW45" s="336"/>
      <c r="DX45" s="296"/>
      <c r="DY45" s="336"/>
      <c r="DZ45" s="336"/>
      <c r="EA45" s="300"/>
      <c r="EC45" s="341"/>
      <c r="EF45" s="340"/>
      <c r="EG45" s="300"/>
      <c r="EH45" s="337"/>
      <c r="EI45" s="337"/>
      <c r="EK45" s="337"/>
      <c r="EL45" s="337"/>
      <c r="EM45" s="291"/>
      <c r="EO45" s="300"/>
      <c r="EP45" s="336"/>
      <c r="EQ45" s="336"/>
      <c r="ER45" s="296"/>
      <c r="ES45" s="336"/>
      <c r="ET45" s="336"/>
      <c r="EU45" s="300"/>
      <c r="EV45" s="337"/>
      <c r="EW45" s="337"/>
      <c r="EZ45" s="340"/>
      <c r="FA45" s="300"/>
      <c r="FB45" s="337"/>
      <c r="FC45" s="337"/>
      <c r="FE45" s="337"/>
      <c r="FF45" s="337"/>
      <c r="FG45" s="291"/>
      <c r="FI45" s="300"/>
      <c r="FJ45" s="336"/>
      <c r="FK45" s="336"/>
      <c r="FL45" s="296"/>
      <c r="FM45" s="336"/>
      <c r="FN45" s="336"/>
      <c r="FO45" s="300"/>
      <c r="FP45" s="337"/>
      <c r="FQ45" s="337"/>
      <c r="FT45" s="340"/>
      <c r="FU45" s="300"/>
      <c r="FV45" s="337"/>
      <c r="FW45" s="337"/>
      <c r="FY45" s="337"/>
      <c r="FZ45" s="337"/>
      <c r="GA45" s="284"/>
      <c r="GB45" s="345"/>
      <c r="GC45" s="345"/>
      <c r="GD45" s="346"/>
      <c r="GE45" s="296"/>
      <c r="GF45" s="347"/>
      <c r="GG45" s="346"/>
      <c r="GH45" s="296"/>
      <c r="GI45" s="319"/>
      <c r="GJ45" s="296"/>
      <c r="GK45" s="296"/>
      <c r="GL45" s="296"/>
      <c r="GM45" s="296"/>
      <c r="GN45" s="320"/>
      <c r="GO45" s="296"/>
      <c r="GP45" s="296"/>
      <c r="GQ45" s="296"/>
      <c r="GR45" s="296"/>
      <c r="GS45" s="296"/>
      <c r="GT45" s="296"/>
      <c r="GU45" s="284"/>
      <c r="GV45" s="345"/>
      <c r="GW45" s="345"/>
      <c r="GX45" s="346"/>
      <c r="GY45" s="296"/>
      <c r="GZ45" s="347"/>
      <c r="HA45" s="346"/>
      <c r="HB45" s="296"/>
      <c r="HC45" s="319"/>
      <c r="HD45" s="296"/>
      <c r="HE45" s="296"/>
      <c r="HF45" s="296"/>
      <c r="HG45" s="296"/>
      <c r="HH45" s="320"/>
      <c r="HI45" s="296"/>
      <c r="HJ45" s="296"/>
      <c r="HK45" s="296"/>
      <c r="HL45" s="296"/>
      <c r="HM45" s="296"/>
      <c r="HN45" s="296"/>
      <c r="HO45" s="284"/>
      <c r="HP45" s="345"/>
      <c r="HQ45" s="345"/>
      <c r="HR45" s="346"/>
      <c r="HS45" s="296"/>
      <c r="HT45" s="347"/>
      <c r="HU45" s="346"/>
      <c r="HV45" s="296"/>
      <c r="HW45" s="319"/>
      <c r="HX45" s="296"/>
      <c r="HY45" s="296"/>
      <c r="HZ45" s="296"/>
      <c r="IA45" s="296"/>
      <c r="IB45" s="320"/>
      <c r="IC45" s="296"/>
      <c r="ID45" s="296"/>
      <c r="IE45" s="296"/>
      <c r="IF45" s="296"/>
      <c r="IG45" s="296"/>
      <c r="IH45" s="296"/>
      <c r="II45" s="284"/>
      <c r="IJ45" s="345"/>
      <c r="IK45" s="345"/>
      <c r="IL45" s="346"/>
      <c r="IM45" s="296"/>
      <c r="IN45" s="347"/>
      <c r="IO45" s="346"/>
      <c r="IP45" s="296"/>
      <c r="IQ45" s="319"/>
      <c r="IR45" s="296"/>
      <c r="IS45" s="296"/>
      <c r="IT45" s="296"/>
      <c r="IU45" s="296"/>
      <c r="IV45" s="320"/>
      <c r="IW45" s="296"/>
      <c r="IX45" s="296"/>
      <c r="IY45" s="296"/>
      <c r="IZ45" s="296"/>
      <c r="JA45" s="296"/>
      <c r="JB45" s="296"/>
    </row>
    <row r="46" spans="2:262" s="335" customFormat="1" ht="13.5" customHeight="1">
      <c r="B46" s="296"/>
      <c r="C46" s="291"/>
      <c r="E46" s="300"/>
      <c r="F46" s="336"/>
      <c r="G46" s="337"/>
      <c r="H46" s="296"/>
      <c r="I46" s="336"/>
      <c r="J46" s="337"/>
      <c r="K46" s="300"/>
      <c r="L46" s="337"/>
      <c r="M46" s="337"/>
      <c r="P46" s="340"/>
      <c r="Q46" s="300"/>
      <c r="R46" s="337"/>
      <c r="S46" s="337"/>
      <c r="U46" s="337"/>
      <c r="V46" s="337"/>
      <c r="W46" s="291"/>
      <c r="Y46" s="300"/>
      <c r="Z46" s="336"/>
      <c r="AA46" s="336"/>
      <c r="AB46" s="296"/>
      <c r="AC46" s="336"/>
      <c r="AD46" s="336"/>
      <c r="AE46" s="300"/>
      <c r="AF46" s="337"/>
      <c r="AG46" s="337"/>
      <c r="AJ46" s="340"/>
      <c r="AK46" s="300"/>
      <c r="AM46" s="337"/>
      <c r="AO46" s="337"/>
      <c r="AP46" s="337"/>
      <c r="AQ46" s="291"/>
      <c r="AS46" s="300"/>
      <c r="AT46" s="350"/>
      <c r="AU46" s="336"/>
      <c r="AV46" s="329"/>
      <c r="AW46" s="336"/>
      <c r="AX46" s="336"/>
      <c r="AY46" s="300"/>
      <c r="AZ46" s="337"/>
      <c r="BA46" s="337"/>
      <c r="BD46" s="340"/>
      <c r="BE46" s="300"/>
      <c r="BF46" s="337"/>
      <c r="BG46" s="337"/>
      <c r="BI46" s="337"/>
      <c r="BJ46" s="337"/>
      <c r="BK46" s="291"/>
      <c r="BM46" s="300"/>
      <c r="BN46" s="336"/>
      <c r="BO46" s="336"/>
      <c r="BP46" s="296"/>
      <c r="BQ46" s="336"/>
      <c r="BR46" s="336"/>
      <c r="BS46" s="300"/>
      <c r="BT46" s="337"/>
      <c r="BU46" s="337"/>
      <c r="BX46" s="340"/>
      <c r="BY46" s="300"/>
      <c r="BZ46" s="337"/>
      <c r="CA46" s="337"/>
      <c r="CC46" s="337"/>
      <c r="CD46" s="337"/>
      <c r="CE46" s="300"/>
      <c r="CG46" s="300"/>
      <c r="CH46" s="336"/>
      <c r="CI46" s="336"/>
      <c r="CJ46" s="296"/>
      <c r="CK46" s="336"/>
      <c r="CL46" s="336"/>
      <c r="CM46" s="300"/>
      <c r="CN46" s="337"/>
      <c r="CO46" s="337"/>
      <c r="CR46" s="340"/>
      <c r="CS46" s="300"/>
      <c r="CT46" s="337"/>
      <c r="CU46" s="337"/>
      <c r="CW46" s="337"/>
      <c r="CX46" s="337"/>
      <c r="CY46" s="291"/>
      <c r="DA46" s="300"/>
      <c r="DB46" s="336"/>
      <c r="DC46" s="336"/>
      <c r="DD46" s="296"/>
      <c r="DE46" s="336"/>
      <c r="DF46" s="336"/>
      <c r="DG46" s="300"/>
      <c r="DH46" s="337"/>
      <c r="DI46" s="337"/>
      <c r="DL46" s="340"/>
      <c r="DM46" s="300"/>
      <c r="DN46" s="337"/>
      <c r="DO46" s="337"/>
      <c r="DQ46" s="337"/>
      <c r="DR46" s="337"/>
      <c r="DS46" s="291"/>
      <c r="DU46" s="300"/>
      <c r="DV46" s="336"/>
      <c r="DW46" s="336"/>
      <c r="DX46" s="296"/>
      <c r="DY46" s="336"/>
      <c r="DZ46" s="336"/>
      <c r="EA46" s="300"/>
      <c r="EC46" s="341"/>
      <c r="EF46" s="340"/>
      <c r="EG46" s="300"/>
      <c r="EH46" s="337"/>
      <c r="EI46" s="337"/>
      <c r="EK46" s="337"/>
      <c r="EL46" s="337"/>
      <c r="EM46" s="291"/>
      <c r="EO46" s="300"/>
      <c r="EP46" s="336"/>
      <c r="EQ46" s="336"/>
      <c r="ER46" s="296"/>
      <c r="ES46" s="336"/>
      <c r="ET46" s="336"/>
      <c r="EU46" s="300"/>
      <c r="EV46" s="337"/>
      <c r="EW46" s="337"/>
      <c r="EZ46" s="340"/>
      <c r="FA46" s="300"/>
      <c r="FB46" s="337"/>
      <c r="FC46" s="337"/>
      <c r="FE46" s="337"/>
      <c r="FF46" s="337"/>
      <c r="FG46" s="291"/>
      <c r="FI46" s="300"/>
      <c r="FJ46" s="336"/>
      <c r="FK46" s="336"/>
      <c r="FL46" s="296"/>
      <c r="FM46" s="336"/>
      <c r="FN46" s="336"/>
      <c r="FO46" s="300"/>
      <c r="FP46" s="337"/>
      <c r="FQ46" s="337"/>
      <c r="FT46" s="340"/>
      <c r="FU46" s="300"/>
      <c r="FV46" s="337"/>
      <c r="FW46" s="337"/>
      <c r="FY46" s="337"/>
      <c r="FZ46" s="337"/>
      <c r="GA46" s="284"/>
      <c r="GB46" s="345"/>
      <c r="GC46" s="345"/>
      <c r="GD46" s="346"/>
      <c r="GE46" s="296"/>
      <c r="GF46" s="347"/>
      <c r="GG46" s="346"/>
      <c r="GH46" s="296"/>
      <c r="GI46" s="319"/>
      <c r="GJ46" s="296"/>
      <c r="GK46" s="296"/>
      <c r="GL46" s="296"/>
      <c r="GM46" s="296"/>
      <c r="GN46" s="320"/>
      <c r="GO46" s="296"/>
      <c r="GP46" s="296"/>
      <c r="GQ46" s="296"/>
      <c r="GR46" s="296"/>
      <c r="GS46" s="296"/>
      <c r="GT46" s="296"/>
      <c r="GU46" s="284"/>
      <c r="GV46" s="345"/>
      <c r="GW46" s="345"/>
      <c r="GX46" s="346"/>
      <c r="GY46" s="296"/>
      <c r="GZ46" s="347"/>
      <c r="HA46" s="346"/>
      <c r="HB46" s="296"/>
      <c r="HC46" s="319"/>
      <c r="HD46" s="296"/>
      <c r="HE46" s="296"/>
      <c r="HF46" s="296"/>
      <c r="HG46" s="296"/>
      <c r="HH46" s="320"/>
      <c r="HI46" s="296"/>
      <c r="HJ46" s="296"/>
      <c r="HK46" s="296"/>
      <c r="HL46" s="296"/>
      <c r="HM46" s="296"/>
      <c r="HN46" s="296"/>
      <c r="HO46" s="284"/>
      <c r="HP46" s="345"/>
      <c r="HQ46" s="345"/>
      <c r="HR46" s="346"/>
      <c r="HS46" s="296"/>
      <c r="HT46" s="347"/>
      <c r="HU46" s="346"/>
      <c r="HV46" s="296"/>
      <c r="HW46" s="319"/>
      <c r="HX46" s="296"/>
      <c r="HY46" s="296"/>
      <c r="HZ46" s="296"/>
      <c r="IA46" s="296"/>
      <c r="IB46" s="320"/>
      <c r="IC46" s="296"/>
      <c r="ID46" s="296"/>
      <c r="IE46" s="296"/>
      <c r="IF46" s="296"/>
      <c r="IG46" s="296"/>
      <c r="IH46" s="296"/>
      <c r="II46" s="284"/>
      <c r="IJ46" s="345"/>
      <c r="IK46" s="345"/>
      <c r="IL46" s="346"/>
      <c r="IM46" s="296"/>
      <c r="IN46" s="347"/>
      <c r="IO46" s="346"/>
      <c r="IP46" s="296"/>
      <c r="IQ46" s="319"/>
      <c r="IR46" s="296"/>
      <c r="IS46" s="296"/>
      <c r="IT46" s="296"/>
      <c r="IU46" s="296"/>
      <c r="IV46" s="320"/>
      <c r="IW46" s="296"/>
      <c r="IX46" s="296"/>
      <c r="IY46" s="296"/>
      <c r="IZ46" s="296"/>
      <c r="JA46" s="296"/>
      <c r="JB46" s="296"/>
    </row>
    <row r="47" spans="2:262" s="335" customFormat="1" ht="13.5" customHeight="1">
      <c r="B47" s="296"/>
      <c r="C47" s="291"/>
      <c r="E47" s="300"/>
      <c r="F47" s="336"/>
      <c r="G47" s="337"/>
      <c r="H47" s="296"/>
      <c r="I47" s="336"/>
      <c r="J47" s="337"/>
      <c r="K47" s="300"/>
      <c r="L47" s="337"/>
      <c r="M47" s="337"/>
      <c r="P47" s="340"/>
      <c r="Q47" s="300"/>
      <c r="R47" s="337"/>
      <c r="S47" s="337"/>
      <c r="U47" s="337"/>
      <c r="V47" s="337"/>
      <c r="W47" s="291"/>
      <c r="Y47" s="300"/>
      <c r="Z47" s="336"/>
      <c r="AA47" s="336"/>
      <c r="AB47" s="296"/>
      <c r="AC47" s="336"/>
      <c r="AD47" s="336"/>
      <c r="AE47" s="300"/>
      <c r="AF47" s="337"/>
      <c r="AG47" s="337"/>
      <c r="AJ47" s="340"/>
      <c r="AK47" s="300"/>
      <c r="AM47" s="337"/>
      <c r="AO47" s="337"/>
      <c r="AP47" s="337"/>
      <c r="AQ47" s="291"/>
      <c r="AS47" s="300"/>
      <c r="AT47" s="350"/>
      <c r="AU47" s="336"/>
      <c r="AV47" s="329"/>
      <c r="AW47" s="336"/>
      <c r="AX47" s="336"/>
      <c r="AY47" s="300"/>
      <c r="AZ47" s="337"/>
      <c r="BA47" s="337"/>
      <c r="BD47" s="340"/>
      <c r="BE47" s="300"/>
      <c r="BF47" s="337"/>
      <c r="BG47" s="337"/>
      <c r="BI47" s="337"/>
      <c r="BJ47" s="337"/>
      <c r="BK47" s="291"/>
      <c r="BM47" s="300"/>
      <c r="BN47" s="336"/>
      <c r="BO47" s="336"/>
      <c r="BP47" s="296"/>
      <c r="BQ47" s="336"/>
      <c r="BR47" s="336"/>
      <c r="BS47" s="300"/>
      <c r="BT47" s="337"/>
      <c r="BU47" s="337"/>
      <c r="BX47" s="340"/>
      <c r="BY47" s="300"/>
      <c r="BZ47" s="337"/>
      <c r="CA47" s="337"/>
      <c r="CC47" s="337"/>
      <c r="CD47" s="337"/>
      <c r="CE47" s="300"/>
      <c r="CG47" s="300"/>
      <c r="CH47" s="336"/>
      <c r="CI47" s="336"/>
      <c r="CJ47" s="296"/>
      <c r="CK47" s="336"/>
      <c r="CL47" s="336"/>
      <c r="CM47" s="300"/>
      <c r="CN47" s="337"/>
      <c r="CO47" s="337"/>
      <c r="CR47" s="340"/>
      <c r="CS47" s="300"/>
      <c r="CT47" s="337"/>
      <c r="CU47" s="337"/>
      <c r="CW47" s="337"/>
      <c r="CX47" s="337"/>
      <c r="CY47" s="291"/>
      <c r="DA47" s="300"/>
      <c r="DB47" s="336"/>
      <c r="DC47" s="336"/>
      <c r="DD47" s="296"/>
      <c r="DE47" s="336"/>
      <c r="DF47" s="336"/>
      <c r="DG47" s="300"/>
      <c r="DH47" s="337"/>
      <c r="DI47" s="337"/>
      <c r="DL47" s="340"/>
      <c r="DM47" s="300"/>
      <c r="DN47" s="337"/>
      <c r="DO47" s="337"/>
      <c r="DQ47" s="337"/>
      <c r="DR47" s="337"/>
      <c r="DS47" s="291"/>
      <c r="DU47" s="300"/>
      <c r="DV47" s="336"/>
      <c r="DW47" s="336"/>
      <c r="DX47" s="296"/>
      <c r="DY47" s="336"/>
      <c r="DZ47" s="336"/>
      <c r="EA47" s="300"/>
      <c r="EC47" s="341"/>
      <c r="EF47" s="340"/>
      <c r="EG47" s="300"/>
      <c r="EH47" s="337"/>
      <c r="EI47" s="337"/>
      <c r="EK47" s="337"/>
      <c r="EL47" s="337"/>
      <c r="EM47" s="291"/>
      <c r="EO47" s="300"/>
      <c r="EP47" s="336"/>
      <c r="EQ47" s="336"/>
      <c r="ER47" s="296"/>
      <c r="ES47" s="336"/>
      <c r="ET47" s="336"/>
      <c r="EU47" s="300"/>
      <c r="EV47" s="337"/>
      <c r="EW47" s="337"/>
      <c r="EZ47" s="340"/>
      <c r="FA47" s="300"/>
      <c r="FB47" s="337"/>
      <c r="FC47" s="337"/>
      <c r="FE47" s="337"/>
      <c r="FF47" s="337"/>
      <c r="FG47" s="291"/>
      <c r="FI47" s="300"/>
      <c r="FJ47" s="336"/>
      <c r="FK47" s="336"/>
      <c r="FL47" s="296"/>
      <c r="FM47" s="336"/>
      <c r="FN47" s="336"/>
      <c r="FO47" s="300"/>
      <c r="FP47" s="337"/>
      <c r="FQ47" s="337"/>
      <c r="FT47" s="340"/>
      <c r="FU47" s="300"/>
      <c r="FV47" s="337"/>
      <c r="FW47" s="337"/>
      <c r="FY47" s="337"/>
      <c r="FZ47" s="337"/>
      <c r="GA47" s="284"/>
      <c r="GB47" s="345"/>
      <c r="GC47" s="345"/>
      <c r="GD47" s="346"/>
      <c r="GE47" s="296"/>
      <c r="GF47" s="347"/>
      <c r="GG47" s="346"/>
      <c r="GH47" s="296"/>
      <c r="GI47" s="319"/>
      <c r="GJ47" s="296"/>
      <c r="GK47" s="296"/>
      <c r="GL47" s="296"/>
      <c r="GM47" s="296"/>
      <c r="GN47" s="320"/>
      <c r="GO47" s="296"/>
      <c r="GP47" s="296"/>
      <c r="GQ47" s="296"/>
      <c r="GR47" s="296"/>
      <c r="GS47" s="296"/>
      <c r="GT47" s="296"/>
      <c r="GU47" s="284"/>
      <c r="GV47" s="345"/>
      <c r="GW47" s="345"/>
      <c r="GX47" s="346"/>
      <c r="GY47" s="296"/>
      <c r="GZ47" s="347"/>
      <c r="HA47" s="346"/>
      <c r="HB47" s="296"/>
      <c r="HC47" s="319"/>
      <c r="HD47" s="296"/>
      <c r="HE47" s="296"/>
      <c r="HF47" s="296"/>
      <c r="HG47" s="296"/>
      <c r="HH47" s="320"/>
      <c r="HI47" s="296"/>
      <c r="HJ47" s="296"/>
      <c r="HK47" s="296"/>
      <c r="HL47" s="296"/>
      <c r="HM47" s="296"/>
      <c r="HN47" s="296"/>
      <c r="HO47" s="284"/>
      <c r="HP47" s="345"/>
      <c r="HQ47" s="345"/>
      <c r="HR47" s="346"/>
      <c r="HS47" s="296"/>
      <c r="HT47" s="347"/>
      <c r="HU47" s="346"/>
      <c r="HV47" s="296"/>
      <c r="HW47" s="319"/>
      <c r="HX47" s="296"/>
      <c r="HY47" s="296"/>
      <c r="HZ47" s="296"/>
      <c r="IA47" s="296"/>
      <c r="IB47" s="320"/>
      <c r="IC47" s="296"/>
      <c r="ID47" s="296"/>
      <c r="IE47" s="296"/>
      <c r="IF47" s="296"/>
      <c r="IG47" s="296"/>
      <c r="IH47" s="296"/>
      <c r="II47" s="284"/>
      <c r="IJ47" s="345"/>
      <c r="IK47" s="345"/>
      <c r="IL47" s="346"/>
      <c r="IM47" s="296"/>
      <c r="IN47" s="347"/>
      <c r="IO47" s="346"/>
      <c r="IP47" s="296"/>
      <c r="IQ47" s="319"/>
      <c r="IR47" s="296"/>
      <c r="IS47" s="296"/>
      <c r="IT47" s="296"/>
      <c r="IU47" s="296"/>
      <c r="IV47" s="320"/>
      <c r="IW47" s="296"/>
      <c r="IX47" s="296"/>
      <c r="IY47" s="296"/>
      <c r="IZ47" s="296"/>
      <c r="JA47" s="296"/>
      <c r="JB47" s="296"/>
    </row>
    <row r="48" spans="2:262" s="335" customFormat="1" ht="13.5" customHeight="1">
      <c r="B48" s="296"/>
      <c r="C48" s="291"/>
      <c r="E48" s="300"/>
      <c r="F48" s="336"/>
      <c r="G48" s="337"/>
      <c r="H48" s="296"/>
      <c r="I48" s="336"/>
      <c r="J48" s="337"/>
      <c r="K48" s="300"/>
      <c r="L48" s="337"/>
      <c r="M48" s="337"/>
      <c r="P48" s="340"/>
      <c r="Q48" s="300"/>
      <c r="R48" s="337"/>
      <c r="S48" s="337"/>
      <c r="U48" s="337"/>
      <c r="V48" s="337"/>
      <c r="W48" s="291"/>
      <c r="Y48" s="300"/>
      <c r="Z48" s="336"/>
      <c r="AA48" s="336"/>
      <c r="AB48" s="296"/>
      <c r="AC48" s="336"/>
      <c r="AD48" s="336"/>
      <c r="AE48" s="300"/>
      <c r="AF48" s="337"/>
      <c r="AG48" s="337"/>
      <c r="AJ48" s="340"/>
      <c r="AK48" s="300"/>
      <c r="AM48" s="337"/>
      <c r="AO48" s="337"/>
      <c r="AP48" s="337"/>
      <c r="AQ48" s="291"/>
      <c r="AS48" s="300"/>
      <c r="AT48" s="350"/>
      <c r="AU48" s="336"/>
      <c r="AV48" s="329"/>
      <c r="AW48" s="336"/>
      <c r="AX48" s="336"/>
      <c r="AY48" s="300"/>
      <c r="AZ48" s="337"/>
      <c r="BA48" s="337"/>
      <c r="BD48" s="340"/>
      <c r="BE48" s="300"/>
      <c r="BF48" s="337"/>
      <c r="BG48" s="337"/>
      <c r="BI48" s="337"/>
      <c r="BJ48" s="337"/>
      <c r="BK48" s="291"/>
      <c r="BM48" s="300"/>
      <c r="BN48" s="336"/>
      <c r="BO48" s="336"/>
      <c r="BP48" s="296"/>
      <c r="BQ48" s="336"/>
      <c r="BR48" s="336"/>
      <c r="BS48" s="300"/>
      <c r="BT48" s="337"/>
      <c r="BU48" s="337"/>
      <c r="BX48" s="340"/>
      <c r="BY48" s="300"/>
      <c r="BZ48" s="337"/>
      <c r="CA48" s="337"/>
      <c r="CC48" s="337"/>
      <c r="CD48" s="337"/>
      <c r="CE48" s="300"/>
      <c r="CG48" s="300"/>
      <c r="CH48" s="336"/>
      <c r="CI48" s="336"/>
      <c r="CJ48" s="296"/>
      <c r="CK48" s="336"/>
      <c r="CL48" s="336"/>
      <c r="CM48" s="300"/>
      <c r="CN48" s="337"/>
      <c r="CO48" s="337"/>
      <c r="CR48" s="340"/>
      <c r="CS48" s="300"/>
      <c r="CT48" s="337"/>
      <c r="CU48" s="337"/>
      <c r="CW48" s="337"/>
      <c r="CX48" s="337"/>
      <c r="CY48" s="291"/>
      <c r="DA48" s="300"/>
      <c r="DB48" s="336"/>
      <c r="DC48" s="336"/>
      <c r="DD48" s="296"/>
      <c r="DE48" s="336"/>
      <c r="DF48" s="336"/>
      <c r="DG48" s="300"/>
      <c r="DH48" s="337"/>
      <c r="DI48" s="337"/>
      <c r="DL48" s="340"/>
      <c r="DM48" s="300"/>
      <c r="DN48" s="337"/>
      <c r="DO48" s="337"/>
      <c r="DQ48" s="337"/>
      <c r="DR48" s="337"/>
      <c r="DS48" s="291"/>
      <c r="DU48" s="300"/>
      <c r="DV48" s="336"/>
      <c r="DW48" s="336"/>
      <c r="DX48" s="296"/>
      <c r="DY48" s="336"/>
      <c r="DZ48" s="336"/>
      <c r="EA48" s="300"/>
      <c r="EC48" s="341"/>
      <c r="EF48" s="340"/>
      <c r="EG48" s="300"/>
      <c r="EH48" s="337"/>
      <c r="EI48" s="337"/>
      <c r="EK48" s="337"/>
      <c r="EL48" s="337"/>
      <c r="EM48" s="291"/>
      <c r="EO48" s="300"/>
      <c r="EP48" s="336"/>
      <c r="EQ48" s="336"/>
      <c r="ER48" s="296"/>
      <c r="ES48" s="336"/>
      <c r="ET48" s="336"/>
      <c r="EU48" s="300"/>
      <c r="EV48" s="337"/>
      <c r="EW48" s="337"/>
      <c r="EZ48" s="340"/>
      <c r="FA48" s="300"/>
      <c r="FB48" s="337"/>
      <c r="FC48" s="337"/>
      <c r="FE48" s="337"/>
      <c r="FF48" s="337"/>
      <c r="FG48" s="291"/>
      <c r="FI48" s="300"/>
      <c r="FJ48" s="336"/>
      <c r="FK48" s="336"/>
      <c r="FL48" s="296"/>
      <c r="FM48" s="336"/>
      <c r="FN48" s="336"/>
      <c r="FO48" s="300"/>
      <c r="FP48" s="337"/>
      <c r="FQ48" s="337"/>
      <c r="FT48" s="340"/>
      <c r="FU48" s="300"/>
      <c r="FV48" s="337"/>
      <c r="FW48" s="337"/>
      <c r="FY48" s="337"/>
      <c r="FZ48" s="337"/>
      <c r="GA48" s="284"/>
      <c r="GB48" s="345"/>
      <c r="GC48" s="345"/>
      <c r="GD48" s="346"/>
      <c r="GE48" s="296"/>
      <c r="GF48" s="347"/>
      <c r="GG48" s="346"/>
      <c r="GH48" s="296"/>
      <c r="GI48" s="319"/>
      <c r="GJ48" s="296"/>
      <c r="GK48" s="296"/>
      <c r="GL48" s="296"/>
      <c r="GM48" s="296"/>
      <c r="GN48" s="320"/>
      <c r="GO48" s="296"/>
      <c r="GP48" s="296"/>
      <c r="GQ48" s="296"/>
      <c r="GR48" s="296"/>
      <c r="GS48" s="296"/>
      <c r="GT48" s="296"/>
      <c r="GU48" s="284"/>
      <c r="GV48" s="345"/>
      <c r="GW48" s="345"/>
      <c r="GX48" s="346"/>
      <c r="GY48" s="296"/>
      <c r="GZ48" s="347"/>
      <c r="HA48" s="346"/>
      <c r="HB48" s="296"/>
      <c r="HC48" s="319"/>
      <c r="HD48" s="296"/>
      <c r="HE48" s="296"/>
      <c r="HF48" s="296"/>
      <c r="HG48" s="296"/>
      <c r="HH48" s="320"/>
      <c r="HI48" s="296"/>
      <c r="HJ48" s="296"/>
      <c r="HK48" s="296"/>
      <c r="HL48" s="296"/>
      <c r="HM48" s="296"/>
      <c r="HN48" s="296"/>
      <c r="HO48" s="284"/>
      <c r="HP48" s="345"/>
      <c r="HQ48" s="345"/>
      <c r="HR48" s="346"/>
      <c r="HS48" s="296"/>
      <c r="HT48" s="347"/>
      <c r="HU48" s="346"/>
      <c r="HV48" s="296"/>
      <c r="HW48" s="319"/>
      <c r="HX48" s="296"/>
      <c r="HY48" s="296"/>
      <c r="HZ48" s="296"/>
      <c r="IA48" s="296"/>
      <c r="IB48" s="320"/>
      <c r="IC48" s="296"/>
      <c r="ID48" s="296"/>
      <c r="IE48" s="296"/>
      <c r="IF48" s="296"/>
      <c r="IG48" s="296"/>
      <c r="IH48" s="296"/>
      <c r="II48" s="284"/>
      <c r="IJ48" s="345"/>
      <c r="IK48" s="345"/>
      <c r="IL48" s="346"/>
      <c r="IM48" s="296"/>
      <c r="IN48" s="347"/>
      <c r="IO48" s="346"/>
      <c r="IP48" s="296"/>
      <c r="IQ48" s="319"/>
      <c r="IR48" s="296"/>
      <c r="IS48" s="296"/>
      <c r="IT48" s="296"/>
      <c r="IU48" s="296"/>
      <c r="IV48" s="320"/>
      <c r="IW48" s="296"/>
      <c r="IX48" s="296"/>
      <c r="IY48" s="296"/>
      <c r="IZ48" s="296"/>
      <c r="JA48" s="296"/>
      <c r="JB48" s="296"/>
    </row>
    <row r="49" spans="2:262" s="335" customFormat="1" ht="13.5" customHeight="1">
      <c r="B49" s="296"/>
      <c r="C49" s="291"/>
      <c r="E49" s="300"/>
      <c r="F49" s="336"/>
      <c r="G49" s="337"/>
      <c r="H49" s="296"/>
      <c r="I49" s="336"/>
      <c r="J49" s="337"/>
      <c r="K49" s="300"/>
      <c r="L49" s="337"/>
      <c r="M49" s="337"/>
      <c r="P49" s="340"/>
      <c r="Q49" s="300"/>
      <c r="R49" s="337"/>
      <c r="S49" s="337"/>
      <c r="U49" s="337"/>
      <c r="V49" s="337"/>
      <c r="W49" s="291"/>
      <c r="Y49" s="300"/>
      <c r="Z49" s="336"/>
      <c r="AA49" s="336"/>
      <c r="AB49" s="296"/>
      <c r="AC49" s="336"/>
      <c r="AD49" s="336"/>
      <c r="AE49" s="300"/>
      <c r="AF49" s="337"/>
      <c r="AG49" s="337"/>
      <c r="AJ49" s="340"/>
      <c r="AK49" s="300"/>
      <c r="AM49" s="337"/>
      <c r="AO49" s="337"/>
      <c r="AP49" s="337"/>
      <c r="AQ49" s="291"/>
      <c r="AS49" s="300"/>
      <c r="AT49" s="350"/>
      <c r="AU49" s="336"/>
      <c r="AV49" s="329"/>
      <c r="AW49" s="336"/>
      <c r="AX49" s="336"/>
      <c r="AY49" s="300"/>
      <c r="AZ49" s="337"/>
      <c r="BA49" s="337"/>
      <c r="BD49" s="340"/>
      <c r="BE49" s="300"/>
      <c r="BF49" s="337"/>
      <c r="BG49" s="337"/>
      <c r="BI49" s="337"/>
      <c r="BJ49" s="337"/>
      <c r="BK49" s="291"/>
      <c r="BM49" s="300"/>
      <c r="BN49" s="336"/>
      <c r="BO49" s="336"/>
      <c r="BP49" s="296"/>
      <c r="BQ49" s="336"/>
      <c r="BR49" s="336"/>
      <c r="BS49" s="300"/>
      <c r="BT49" s="337"/>
      <c r="BU49" s="337"/>
      <c r="BX49" s="340"/>
      <c r="BY49" s="300"/>
      <c r="BZ49" s="337"/>
      <c r="CA49" s="337"/>
      <c r="CC49" s="337"/>
      <c r="CD49" s="337"/>
      <c r="CE49" s="300"/>
      <c r="CG49" s="300"/>
      <c r="CH49" s="336"/>
      <c r="CI49" s="336"/>
      <c r="CJ49" s="296"/>
      <c r="CK49" s="336"/>
      <c r="CL49" s="336"/>
      <c r="CM49" s="300"/>
      <c r="CN49" s="337"/>
      <c r="CO49" s="337"/>
      <c r="CR49" s="340"/>
      <c r="CS49" s="300"/>
      <c r="CT49" s="337"/>
      <c r="CU49" s="337"/>
      <c r="CW49" s="337"/>
      <c r="CX49" s="337"/>
      <c r="CY49" s="291"/>
      <c r="DA49" s="300"/>
      <c r="DB49" s="336"/>
      <c r="DC49" s="336"/>
      <c r="DD49" s="296"/>
      <c r="DE49" s="336"/>
      <c r="DF49" s="336"/>
      <c r="DG49" s="300"/>
      <c r="DH49" s="337"/>
      <c r="DI49" s="337"/>
      <c r="DL49" s="340"/>
      <c r="DM49" s="300"/>
      <c r="DN49" s="337"/>
      <c r="DO49" s="337"/>
      <c r="DQ49" s="337"/>
      <c r="DR49" s="337"/>
      <c r="DS49" s="291"/>
      <c r="DU49" s="300"/>
      <c r="DV49" s="336"/>
      <c r="DW49" s="336"/>
      <c r="DX49" s="296"/>
      <c r="DY49" s="336"/>
      <c r="DZ49" s="336"/>
      <c r="EA49" s="300"/>
      <c r="EC49" s="341"/>
      <c r="EF49" s="340"/>
      <c r="EG49" s="300"/>
      <c r="EH49" s="337"/>
      <c r="EI49" s="337"/>
      <c r="EK49" s="337"/>
      <c r="EL49" s="337"/>
      <c r="EM49" s="291"/>
      <c r="EO49" s="300"/>
      <c r="EP49" s="336"/>
      <c r="EQ49" s="336"/>
      <c r="ER49" s="296"/>
      <c r="ES49" s="336"/>
      <c r="ET49" s="336"/>
      <c r="EU49" s="300"/>
      <c r="EV49" s="337"/>
      <c r="EW49" s="337"/>
      <c r="EZ49" s="340"/>
      <c r="FA49" s="300"/>
      <c r="FB49" s="337"/>
      <c r="FC49" s="337"/>
      <c r="FE49" s="337"/>
      <c r="FF49" s="337"/>
      <c r="FG49" s="291"/>
      <c r="FI49" s="300"/>
      <c r="FJ49" s="336"/>
      <c r="FK49" s="336"/>
      <c r="FL49" s="296"/>
      <c r="FM49" s="336"/>
      <c r="FN49" s="336"/>
      <c r="FO49" s="300"/>
      <c r="FP49" s="337"/>
      <c r="FQ49" s="337"/>
      <c r="FT49" s="340"/>
      <c r="FU49" s="300"/>
      <c r="FV49" s="337"/>
      <c r="FW49" s="337"/>
      <c r="FY49" s="337"/>
      <c r="FZ49" s="337"/>
      <c r="GA49" s="284"/>
      <c r="GB49" s="345"/>
      <c r="GC49" s="345"/>
      <c r="GD49" s="346"/>
      <c r="GE49" s="296"/>
      <c r="GF49" s="347"/>
      <c r="GG49" s="346"/>
      <c r="GH49" s="296"/>
      <c r="GI49" s="319"/>
      <c r="GJ49" s="296"/>
      <c r="GK49" s="296"/>
      <c r="GL49" s="296"/>
      <c r="GM49" s="296"/>
      <c r="GN49" s="320"/>
      <c r="GO49" s="296"/>
      <c r="GP49" s="296"/>
      <c r="GQ49" s="296"/>
      <c r="GR49" s="296"/>
      <c r="GS49" s="296"/>
      <c r="GT49" s="296"/>
      <c r="GU49" s="284"/>
      <c r="GV49" s="345"/>
      <c r="GW49" s="345"/>
      <c r="GX49" s="346"/>
      <c r="GY49" s="296"/>
      <c r="GZ49" s="347"/>
      <c r="HA49" s="346"/>
      <c r="HB49" s="296"/>
      <c r="HC49" s="319"/>
      <c r="HD49" s="296"/>
      <c r="HE49" s="296"/>
      <c r="HF49" s="296"/>
      <c r="HG49" s="296"/>
      <c r="HH49" s="320"/>
      <c r="HI49" s="296"/>
      <c r="HJ49" s="296"/>
      <c r="HK49" s="296"/>
      <c r="HL49" s="296"/>
      <c r="HM49" s="296"/>
      <c r="HN49" s="296"/>
      <c r="HO49" s="284"/>
      <c r="HP49" s="345"/>
      <c r="HQ49" s="345"/>
      <c r="HR49" s="346"/>
      <c r="HS49" s="296"/>
      <c r="HT49" s="347"/>
      <c r="HU49" s="346"/>
      <c r="HV49" s="296"/>
      <c r="HW49" s="319"/>
      <c r="HX49" s="296"/>
      <c r="HY49" s="296"/>
      <c r="HZ49" s="296"/>
      <c r="IA49" s="296"/>
      <c r="IB49" s="320"/>
      <c r="IC49" s="296"/>
      <c r="ID49" s="296"/>
      <c r="IE49" s="296"/>
      <c r="IF49" s="296"/>
      <c r="IG49" s="296"/>
      <c r="IH49" s="296"/>
      <c r="II49" s="284"/>
      <c r="IJ49" s="345"/>
      <c r="IK49" s="345"/>
      <c r="IL49" s="346"/>
      <c r="IM49" s="296"/>
      <c r="IN49" s="347"/>
      <c r="IO49" s="346"/>
      <c r="IP49" s="296"/>
      <c r="IQ49" s="319"/>
      <c r="IR49" s="296"/>
      <c r="IS49" s="296"/>
      <c r="IT49" s="296"/>
      <c r="IU49" s="296"/>
      <c r="IV49" s="320"/>
      <c r="IW49" s="296"/>
      <c r="IX49" s="296"/>
      <c r="IY49" s="296"/>
      <c r="IZ49" s="296"/>
      <c r="JA49" s="296"/>
      <c r="JB49" s="296"/>
    </row>
    <row r="50" spans="2:262" s="335" customFormat="1" ht="13.5" customHeight="1">
      <c r="B50" s="296"/>
      <c r="C50" s="291"/>
      <c r="E50" s="300"/>
      <c r="F50" s="336"/>
      <c r="G50" s="337"/>
      <c r="H50" s="296"/>
      <c r="I50" s="336"/>
      <c r="J50" s="337"/>
      <c r="K50" s="300"/>
      <c r="L50" s="337"/>
      <c r="M50" s="337"/>
      <c r="P50" s="340"/>
      <c r="Q50" s="300"/>
      <c r="R50" s="337"/>
      <c r="S50" s="337"/>
      <c r="U50" s="337"/>
      <c r="V50" s="337"/>
      <c r="W50" s="291"/>
      <c r="Y50" s="300"/>
      <c r="Z50" s="336"/>
      <c r="AA50" s="336"/>
      <c r="AB50" s="296"/>
      <c r="AC50" s="336"/>
      <c r="AD50" s="336"/>
      <c r="AE50" s="300"/>
      <c r="AF50" s="337"/>
      <c r="AG50" s="337"/>
      <c r="AJ50" s="340"/>
      <c r="AK50" s="300"/>
      <c r="AM50" s="337"/>
      <c r="AO50" s="337"/>
      <c r="AP50" s="337"/>
      <c r="AQ50" s="291"/>
      <c r="AS50" s="300"/>
      <c r="AT50" s="350"/>
      <c r="AU50" s="336"/>
      <c r="AV50" s="329"/>
      <c r="AW50" s="336"/>
      <c r="AX50" s="336"/>
      <c r="AY50" s="300"/>
      <c r="AZ50" s="337"/>
      <c r="BA50" s="337"/>
      <c r="BD50" s="340"/>
      <c r="BE50" s="300"/>
      <c r="BF50" s="337"/>
      <c r="BG50" s="337"/>
      <c r="BI50" s="337"/>
      <c r="BJ50" s="337"/>
      <c r="BK50" s="291"/>
      <c r="BM50" s="300"/>
      <c r="BN50" s="336"/>
      <c r="BO50" s="336"/>
      <c r="BP50" s="296"/>
      <c r="BQ50" s="336"/>
      <c r="BR50" s="336"/>
      <c r="BS50" s="300"/>
      <c r="BT50" s="337"/>
      <c r="BU50" s="337"/>
      <c r="BX50" s="340"/>
      <c r="BY50" s="300"/>
      <c r="BZ50" s="337"/>
      <c r="CA50" s="337"/>
      <c r="CC50" s="337"/>
      <c r="CD50" s="337"/>
      <c r="CE50" s="300"/>
      <c r="CG50" s="300"/>
      <c r="CH50" s="336"/>
      <c r="CI50" s="336"/>
      <c r="CJ50" s="296"/>
      <c r="CK50" s="336"/>
      <c r="CL50" s="336"/>
      <c r="CM50" s="300"/>
      <c r="CN50" s="337"/>
      <c r="CO50" s="337"/>
      <c r="CR50" s="340"/>
      <c r="CS50" s="300"/>
      <c r="CT50" s="337"/>
      <c r="CU50" s="337"/>
      <c r="CW50" s="337"/>
      <c r="CX50" s="337"/>
      <c r="CY50" s="291"/>
      <c r="DA50" s="300"/>
      <c r="DB50" s="336"/>
      <c r="DC50" s="336"/>
      <c r="DD50" s="296"/>
      <c r="DE50" s="336"/>
      <c r="DF50" s="336"/>
      <c r="DG50" s="300"/>
      <c r="DH50" s="337"/>
      <c r="DI50" s="337"/>
      <c r="DL50" s="340"/>
      <c r="DM50" s="300"/>
      <c r="DN50" s="337"/>
      <c r="DO50" s="337"/>
      <c r="DQ50" s="337"/>
      <c r="DR50" s="337"/>
      <c r="DS50" s="291"/>
      <c r="DU50" s="300"/>
      <c r="DV50" s="336"/>
      <c r="DW50" s="336"/>
      <c r="DX50" s="296"/>
      <c r="DY50" s="336"/>
      <c r="DZ50" s="336"/>
      <c r="EA50" s="300"/>
      <c r="EC50" s="341"/>
      <c r="EF50" s="340"/>
      <c r="EG50" s="300"/>
      <c r="EH50" s="337"/>
      <c r="EI50" s="337"/>
      <c r="EK50" s="337"/>
      <c r="EL50" s="337"/>
      <c r="EM50" s="291"/>
      <c r="EO50" s="300"/>
      <c r="EP50" s="336"/>
      <c r="EQ50" s="336"/>
      <c r="ER50" s="296"/>
      <c r="ES50" s="336"/>
      <c r="ET50" s="336"/>
      <c r="EU50" s="300"/>
      <c r="EV50" s="337"/>
      <c r="EW50" s="337"/>
      <c r="EZ50" s="340"/>
      <c r="FA50" s="300"/>
      <c r="FB50" s="337"/>
      <c r="FC50" s="337"/>
      <c r="FE50" s="337"/>
      <c r="FF50" s="337"/>
      <c r="FG50" s="291"/>
      <c r="FI50" s="300"/>
      <c r="FJ50" s="336"/>
      <c r="FK50" s="336"/>
      <c r="FL50" s="296"/>
      <c r="FM50" s="336"/>
      <c r="FN50" s="336"/>
      <c r="FO50" s="300"/>
      <c r="FP50" s="337"/>
      <c r="FQ50" s="337"/>
      <c r="FT50" s="340"/>
      <c r="FU50" s="300"/>
      <c r="FV50" s="337"/>
      <c r="FW50" s="337"/>
      <c r="FY50" s="337"/>
      <c r="FZ50" s="337"/>
      <c r="GA50" s="284"/>
      <c r="GB50" s="345"/>
      <c r="GC50" s="345"/>
      <c r="GD50" s="346"/>
      <c r="GE50" s="296"/>
      <c r="GF50" s="347"/>
      <c r="GG50" s="346"/>
      <c r="GH50" s="296"/>
      <c r="GI50" s="319"/>
      <c r="GJ50" s="296"/>
      <c r="GK50" s="296"/>
      <c r="GL50" s="296"/>
      <c r="GM50" s="296"/>
      <c r="GN50" s="320"/>
      <c r="GO50" s="296"/>
      <c r="GP50" s="296"/>
      <c r="GQ50" s="296"/>
      <c r="GR50" s="296"/>
      <c r="GS50" s="296"/>
      <c r="GT50" s="296"/>
      <c r="GU50" s="284"/>
      <c r="GV50" s="345"/>
      <c r="GW50" s="345"/>
      <c r="GX50" s="346"/>
      <c r="GY50" s="296"/>
      <c r="GZ50" s="347"/>
      <c r="HA50" s="346"/>
      <c r="HB50" s="296"/>
      <c r="HC50" s="319"/>
      <c r="HD50" s="296"/>
      <c r="HE50" s="296"/>
      <c r="HF50" s="296"/>
      <c r="HG50" s="296"/>
      <c r="HH50" s="320"/>
      <c r="HI50" s="296"/>
      <c r="HJ50" s="296"/>
      <c r="HK50" s="296"/>
      <c r="HL50" s="296"/>
      <c r="HM50" s="296"/>
      <c r="HN50" s="296"/>
      <c r="HO50" s="284"/>
      <c r="HP50" s="345"/>
      <c r="HQ50" s="345"/>
      <c r="HR50" s="346"/>
      <c r="HS50" s="296"/>
      <c r="HT50" s="347"/>
      <c r="HU50" s="346"/>
      <c r="HV50" s="296"/>
      <c r="HW50" s="319"/>
      <c r="HX50" s="296"/>
      <c r="HY50" s="296"/>
      <c r="HZ50" s="296"/>
      <c r="IA50" s="296"/>
      <c r="IB50" s="320"/>
      <c r="IC50" s="296"/>
      <c r="ID50" s="296"/>
      <c r="IE50" s="296"/>
      <c r="IF50" s="296"/>
      <c r="IG50" s="296"/>
      <c r="IH50" s="296"/>
      <c r="II50" s="284"/>
      <c r="IJ50" s="345"/>
      <c r="IK50" s="345"/>
      <c r="IL50" s="346"/>
      <c r="IM50" s="296"/>
      <c r="IN50" s="347"/>
      <c r="IO50" s="346"/>
      <c r="IP50" s="296"/>
      <c r="IQ50" s="319"/>
      <c r="IR50" s="296"/>
      <c r="IS50" s="296"/>
      <c r="IT50" s="296"/>
      <c r="IU50" s="296"/>
      <c r="IV50" s="320"/>
      <c r="IW50" s="296"/>
      <c r="IX50" s="296"/>
      <c r="IY50" s="296"/>
      <c r="IZ50" s="296"/>
      <c r="JA50" s="296"/>
      <c r="JB50" s="296"/>
    </row>
    <row r="51" spans="2:262" s="335" customFormat="1" ht="13.5" customHeight="1">
      <c r="B51" s="296"/>
      <c r="C51" s="291"/>
      <c r="E51" s="300"/>
      <c r="F51" s="336"/>
      <c r="G51" s="337"/>
      <c r="H51" s="296"/>
      <c r="I51" s="336"/>
      <c r="J51" s="337"/>
      <c r="K51" s="300"/>
      <c r="L51" s="337"/>
      <c r="M51" s="337"/>
      <c r="P51" s="340"/>
      <c r="Q51" s="300"/>
      <c r="R51" s="337"/>
      <c r="S51" s="337"/>
      <c r="U51" s="337"/>
      <c r="V51" s="337"/>
      <c r="W51" s="291"/>
      <c r="Y51" s="300"/>
      <c r="Z51" s="336"/>
      <c r="AA51" s="336"/>
      <c r="AB51" s="296"/>
      <c r="AC51" s="336"/>
      <c r="AD51" s="336"/>
      <c r="AE51" s="300"/>
      <c r="AF51" s="337"/>
      <c r="AG51" s="337"/>
      <c r="AJ51" s="340"/>
      <c r="AK51" s="300"/>
      <c r="AM51" s="337"/>
      <c r="AO51" s="337"/>
      <c r="AP51" s="337"/>
      <c r="AQ51" s="291"/>
      <c r="AS51" s="300"/>
      <c r="AT51" s="350"/>
      <c r="AU51" s="336"/>
      <c r="AV51" s="329"/>
      <c r="AW51" s="336"/>
      <c r="AX51" s="336"/>
      <c r="AY51" s="300"/>
      <c r="AZ51" s="337"/>
      <c r="BA51" s="337"/>
      <c r="BD51" s="340"/>
      <c r="BE51" s="300"/>
      <c r="BF51" s="337"/>
      <c r="BG51" s="337"/>
      <c r="BI51" s="337"/>
      <c r="BJ51" s="337"/>
      <c r="BK51" s="291"/>
      <c r="BM51" s="300"/>
      <c r="BN51" s="336"/>
      <c r="BO51" s="336"/>
      <c r="BP51" s="296"/>
      <c r="BQ51" s="336"/>
      <c r="BR51" s="336"/>
      <c r="BS51" s="300"/>
      <c r="BT51" s="337"/>
      <c r="BU51" s="337"/>
      <c r="BX51" s="340"/>
      <c r="BY51" s="300"/>
      <c r="BZ51" s="337"/>
      <c r="CA51" s="337"/>
      <c r="CC51" s="337"/>
      <c r="CD51" s="337"/>
      <c r="CE51" s="300"/>
      <c r="CG51" s="300"/>
      <c r="CH51" s="336"/>
      <c r="CI51" s="336"/>
      <c r="CJ51" s="296"/>
      <c r="CK51" s="336"/>
      <c r="CL51" s="336"/>
      <c r="CM51" s="300"/>
      <c r="CN51" s="337"/>
      <c r="CO51" s="337"/>
      <c r="CR51" s="340"/>
      <c r="CS51" s="300"/>
      <c r="CT51" s="337"/>
      <c r="CU51" s="337"/>
      <c r="CW51" s="337"/>
      <c r="CX51" s="337"/>
      <c r="CY51" s="291"/>
      <c r="DA51" s="300"/>
      <c r="DB51" s="336"/>
      <c r="DC51" s="336"/>
      <c r="DD51" s="296"/>
      <c r="DE51" s="336"/>
      <c r="DF51" s="336"/>
      <c r="DG51" s="300"/>
      <c r="DH51" s="337"/>
      <c r="DI51" s="337"/>
      <c r="DL51" s="340"/>
      <c r="DM51" s="300"/>
      <c r="DN51" s="337"/>
      <c r="DO51" s="337"/>
      <c r="DQ51" s="337"/>
      <c r="DR51" s="337"/>
      <c r="DS51" s="291"/>
      <c r="DU51" s="300"/>
      <c r="DV51" s="336"/>
      <c r="DW51" s="336"/>
      <c r="DX51" s="296"/>
      <c r="DY51" s="336"/>
      <c r="DZ51" s="336"/>
      <c r="EA51" s="300"/>
      <c r="EC51" s="341"/>
      <c r="EF51" s="340"/>
      <c r="EG51" s="300"/>
      <c r="EH51" s="337"/>
      <c r="EI51" s="337"/>
      <c r="EK51" s="337"/>
      <c r="EL51" s="337"/>
      <c r="EM51" s="291"/>
      <c r="EO51" s="300"/>
      <c r="EP51" s="336"/>
      <c r="EQ51" s="336"/>
      <c r="ER51" s="296"/>
      <c r="ES51" s="336"/>
      <c r="ET51" s="336"/>
      <c r="EU51" s="300"/>
      <c r="EV51" s="337"/>
      <c r="EW51" s="337"/>
      <c r="EZ51" s="340"/>
      <c r="FA51" s="300"/>
      <c r="FB51" s="337"/>
      <c r="FC51" s="337"/>
      <c r="FE51" s="337"/>
      <c r="FF51" s="337"/>
      <c r="FG51" s="291"/>
      <c r="FI51" s="300"/>
      <c r="FJ51" s="336"/>
      <c r="FK51" s="336"/>
      <c r="FL51" s="296"/>
      <c r="FM51" s="336"/>
      <c r="FN51" s="336"/>
      <c r="FO51" s="300"/>
      <c r="FP51" s="337"/>
      <c r="FQ51" s="337"/>
      <c r="FT51" s="340"/>
      <c r="FU51" s="300"/>
      <c r="FV51" s="337"/>
      <c r="FW51" s="337"/>
      <c r="FY51" s="337"/>
      <c r="FZ51" s="337"/>
      <c r="GA51" s="284"/>
      <c r="GB51" s="345"/>
      <c r="GC51" s="345"/>
      <c r="GD51" s="346"/>
      <c r="GE51" s="296"/>
      <c r="GF51" s="347"/>
      <c r="GG51" s="346"/>
      <c r="GH51" s="296"/>
      <c r="GI51" s="319"/>
      <c r="GJ51" s="296"/>
      <c r="GK51" s="296"/>
      <c r="GL51" s="296"/>
      <c r="GM51" s="296"/>
      <c r="GN51" s="320"/>
      <c r="GO51" s="296"/>
      <c r="GP51" s="296"/>
      <c r="GQ51" s="296"/>
      <c r="GR51" s="296"/>
      <c r="GS51" s="296"/>
      <c r="GT51" s="296"/>
      <c r="GU51" s="284"/>
      <c r="GV51" s="345"/>
      <c r="GW51" s="345"/>
      <c r="GX51" s="346"/>
      <c r="GY51" s="296"/>
      <c r="GZ51" s="347"/>
      <c r="HA51" s="346"/>
      <c r="HB51" s="296"/>
      <c r="HC51" s="319"/>
      <c r="HD51" s="296"/>
      <c r="HE51" s="296"/>
      <c r="HF51" s="296"/>
      <c r="HG51" s="296"/>
      <c r="HH51" s="320"/>
      <c r="HI51" s="296"/>
      <c r="HJ51" s="296"/>
      <c r="HK51" s="296"/>
      <c r="HL51" s="296"/>
      <c r="HM51" s="296"/>
      <c r="HN51" s="296"/>
      <c r="HO51" s="284"/>
      <c r="HP51" s="345"/>
      <c r="HQ51" s="345"/>
      <c r="HR51" s="346"/>
      <c r="HS51" s="296"/>
      <c r="HT51" s="347"/>
      <c r="HU51" s="346"/>
      <c r="HV51" s="296"/>
      <c r="HW51" s="319"/>
      <c r="HX51" s="296"/>
      <c r="HY51" s="296"/>
      <c r="HZ51" s="296"/>
      <c r="IA51" s="296"/>
      <c r="IB51" s="320"/>
      <c r="IC51" s="296"/>
      <c r="ID51" s="296"/>
      <c r="IE51" s="296"/>
      <c r="IF51" s="296"/>
      <c r="IG51" s="296"/>
      <c r="IH51" s="296"/>
      <c r="II51" s="284"/>
      <c r="IJ51" s="345"/>
      <c r="IK51" s="345"/>
      <c r="IL51" s="346"/>
      <c r="IM51" s="296"/>
      <c r="IN51" s="347"/>
      <c r="IO51" s="346"/>
      <c r="IP51" s="296"/>
      <c r="IQ51" s="319"/>
      <c r="IR51" s="296"/>
      <c r="IS51" s="296"/>
      <c r="IT51" s="296"/>
      <c r="IU51" s="296"/>
      <c r="IV51" s="320"/>
      <c r="IW51" s="296"/>
      <c r="IX51" s="296"/>
      <c r="IY51" s="296"/>
      <c r="IZ51" s="296"/>
      <c r="JA51" s="296"/>
      <c r="JB51" s="296"/>
    </row>
    <row r="52" spans="2:262" s="335" customFormat="1" ht="13.5" customHeight="1">
      <c r="B52" s="296"/>
      <c r="C52" s="291"/>
      <c r="E52" s="300"/>
      <c r="F52" s="336"/>
      <c r="G52" s="337"/>
      <c r="H52" s="296"/>
      <c r="I52" s="336"/>
      <c r="J52" s="337"/>
      <c r="K52" s="300"/>
      <c r="L52" s="337"/>
      <c r="M52" s="337"/>
      <c r="P52" s="340"/>
      <c r="Q52" s="300"/>
      <c r="R52" s="337"/>
      <c r="S52" s="337"/>
      <c r="U52" s="337"/>
      <c r="V52" s="337"/>
      <c r="W52" s="291"/>
      <c r="Y52" s="300"/>
      <c r="Z52" s="336"/>
      <c r="AA52" s="336"/>
      <c r="AB52" s="296"/>
      <c r="AC52" s="336"/>
      <c r="AD52" s="336"/>
      <c r="AE52" s="300"/>
      <c r="AF52" s="337"/>
      <c r="AG52" s="337"/>
      <c r="AJ52" s="340"/>
      <c r="AK52" s="300"/>
      <c r="AM52" s="337"/>
      <c r="AO52" s="337"/>
      <c r="AP52" s="337"/>
      <c r="AQ52" s="291"/>
      <c r="AS52" s="300"/>
      <c r="AT52" s="336"/>
      <c r="AU52" s="336"/>
      <c r="AV52" s="329"/>
      <c r="AW52" s="336"/>
      <c r="AX52" s="336"/>
      <c r="AY52" s="300"/>
      <c r="AZ52" s="337"/>
      <c r="BA52" s="337"/>
      <c r="BD52" s="340"/>
      <c r="BE52" s="300"/>
      <c r="BF52" s="337"/>
      <c r="BG52" s="337"/>
      <c r="BI52" s="337"/>
      <c r="BJ52" s="337"/>
      <c r="BK52" s="291"/>
      <c r="BM52" s="300"/>
      <c r="BN52" s="336"/>
      <c r="BO52" s="336"/>
      <c r="BP52" s="296"/>
      <c r="BQ52" s="336"/>
      <c r="BR52" s="336"/>
      <c r="BS52" s="300"/>
      <c r="BT52" s="337"/>
      <c r="BU52" s="337"/>
      <c r="BX52" s="340"/>
      <c r="BY52" s="300"/>
      <c r="BZ52" s="337"/>
      <c r="CA52" s="337"/>
      <c r="CC52" s="337"/>
      <c r="CD52" s="337"/>
      <c r="CE52" s="300"/>
      <c r="CG52" s="300"/>
      <c r="CH52" s="336"/>
      <c r="CI52" s="336"/>
      <c r="CJ52" s="296"/>
      <c r="CK52" s="336"/>
      <c r="CL52" s="336"/>
      <c r="CM52" s="300"/>
      <c r="CN52" s="337"/>
      <c r="CO52" s="337"/>
      <c r="CR52" s="340"/>
      <c r="CS52" s="300"/>
      <c r="CT52" s="337"/>
      <c r="CU52" s="337"/>
      <c r="CW52" s="337"/>
      <c r="CX52" s="337"/>
      <c r="CY52" s="291"/>
      <c r="DA52" s="300"/>
      <c r="DB52" s="336"/>
      <c r="DC52" s="336"/>
      <c r="DD52" s="296"/>
      <c r="DE52" s="336"/>
      <c r="DF52" s="336"/>
      <c r="DG52" s="300"/>
      <c r="DH52" s="337"/>
      <c r="DI52" s="337"/>
      <c r="DL52" s="340"/>
      <c r="DM52" s="300"/>
      <c r="DN52" s="337"/>
      <c r="DO52" s="337"/>
      <c r="DQ52" s="337"/>
      <c r="DR52" s="337"/>
      <c r="DS52" s="291"/>
      <c r="DU52" s="300"/>
      <c r="DV52" s="336"/>
      <c r="DW52" s="336"/>
      <c r="DX52" s="296"/>
      <c r="DY52" s="336"/>
      <c r="DZ52" s="336"/>
      <c r="EA52" s="300"/>
      <c r="EC52" s="341"/>
      <c r="EF52" s="340"/>
      <c r="EG52" s="300"/>
      <c r="EH52" s="337"/>
      <c r="EI52" s="337"/>
      <c r="EK52" s="337"/>
      <c r="EL52" s="337"/>
      <c r="EM52" s="291"/>
      <c r="EO52" s="300"/>
      <c r="EP52" s="336"/>
      <c r="EQ52" s="336"/>
      <c r="ER52" s="296"/>
      <c r="ES52" s="336"/>
      <c r="ET52" s="336"/>
      <c r="EU52" s="300"/>
      <c r="EV52" s="337"/>
      <c r="EW52" s="337"/>
      <c r="EZ52" s="340"/>
      <c r="FA52" s="300"/>
      <c r="FB52" s="337"/>
      <c r="FC52" s="337"/>
      <c r="FE52" s="337"/>
      <c r="FF52" s="337"/>
      <c r="FG52" s="291"/>
      <c r="FI52" s="300"/>
      <c r="FJ52" s="336"/>
      <c r="FK52" s="336"/>
      <c r="FL52" s="296"/>
      <c r="FM52" s="336"/>
      <c r="FN52" s="336"/>
      <c r="FO52" s="300"/>
      <c r="FP52" s="337"/>
      <c r="FQ52" s="337"/>
      <c r="FT52" s="340"/>
      <c r="FU52" s="300"/>
      <c r="FV52" s="337"/>
      <c r="FW52" s="337"/>
      <c r="FY52" s="337"/>
      <c r="FZ52" s="337"/>
      <c r="GA52" s="284"/>
      <c r="GB52" s="345"/>
      <c r="GC52" s="345"/>
      <c r="GD52" s="351"/>
      <c r="GE52" s="296"/>
      <c r="GF52" s="345"/>
      <c r="GG52" s="346"/>
      <c r="GH52" s="296"/>
      <c r="GI52" s="319"/>
      <c r="GJ52" s="296"/>
      <c r="GK52" s="296"/>
      <c r="GL52" s="296"/>
      <c r="GM52" s="296"/>
      <c r="GN52" s="320"/>
      <c r="GO52" s="296"/>
      <c r="GP52" s="296"/>
      <c r="GQ52" s="296"/>
      <c r="GR52" s="296"/>
      <c r="GS52" s="296"/>
      <c r="GT52" s="296"/>
      <c r="GU52" s="284"/>
      <c r="GV52" s="345"/>
      <c r="GW52" s="345"/>
      <c r="GX52" s="351"/>
      <c r="GY52" s="296"/>
      <c r="GZ52" s="345"/>
      <c r="HA52" s="346"/>
      <c r="HB52" s="296"/>
      <c r="HC52" s="319"/>
      <c r="HD52" s="296"/>
      <c r="HE52" s="296"/>
      <c r="HF52" s="296"/>
      <c r="HG52" s="296"/>
      <c r="HH52" s="320"/>
      <c r="HI52" s="296"/>
      <c r="HJ52" s="296"/>
      <c r="HK52" s="296"/>
      <c r="HL52" s="296"/>
      <c r="HM52" s="296"/>
      <c r="HN52" s="296"/>
      <c r="HO52" s="284"/>
      <c r="HP52" s="345"/>
      <c r="HQ52" s="345"/>
      <c r="HR52" s="351"/>
      <c r="HS52" s="296"/>
      <c r="HT52" s="345"/>
      <c r="HU52" s="346"/>
      <c r="HV52" s="296"/>
      <c r="HW52" s="319"/>
      <c r="HX52" s="296"/>
      <c r="HY52" s="296"/>
      <c r="HZ52" s="296"/>
      <c r="IA52" s="296"/>
      <c r="IB52" s="320"/>
      <c r="IC52" s="296"/>
      <c r="ID52" s="296"/>
      <c r="IE52" s="296"/>
      <c r="IF52" s="296"/>
      <c r="IG52" s="296"/>
      <c r="IH52" s="296"/>
      <c r="II52" s="284"/>
      <c r="IJ52" s="345"/>
      <c r="IK52" s="345"/>
      <c r="IL52" s="351"/>
      <c r="IM52" s="296"/>
      <c r="IN52" s="345"/>
      <c r="IO52" s="346"/>
      <c r="IP52" s="296"/>
      <c r="IQ52" s="319"/>
      <c r="IR52" s="296"/>
      <c r="IS52" s="296"/>
      <c r="IT52" s="296"/>
      <c r="IU52" s="296"/>
      <c r="IV52" s="320"/>
      <c r="IW52" s="296"/>
      <c r="IX52" s="296"/>
      <c r="IY52" s="296"/>
      <c r="IZ52" s="296"/>
      <c r="JA52" s="296"/>
      <c r="JB52" s="296"/>
    </row>
    <row r="53" spans="2:262" s="335" customFormat="1" ht="13.5" customHeight="1">
      <c r="B53" s="296"/>
      <c r="C53" s="291"/>
      <c r="E53" s="300"/>
      <c r="F53" s="336"/>
      <c r="G53" s="337"/>
      <c r="H53" s="296"/>
      <c r="I53" s="336"/>
      <c r="J53" s="337"/>
      <c r="K53" s="300"/>
      <c r="L53" s="337"/>
      <c r="M53" s="337"/>
      <c r="P53" s="340"/>
      <c r="Q53" s="300"/>
      <c r="R53" s="337"/>
      <c r="S53" s="337"/>
      <c r="U53" s="337"/>
      <c r="V53" s="337"/>
      <c r="W53" s="291"/>
      <c r="Y53" s="300"/>
      <c r="Z53" s="336"/>
      <c r="AA53" s="336"/>
      <c r="AB53" s="296"/>
      <c r="AC53" s="336"/>
      <c r="AD53" s="336"/>
      <c r="AE53" s="300"/>
      <c r="AF53" s="337"/>
      <c r="AG53" s="337"/>
      <c r="AJ53" s="340"/>
      <c r="AK53" s="300"/>
      <c r="AM53" s="337"/>
      <c r="AO53" s="337"/>
      <c r="AP53" s="337"/>
      <c r="AQ53" s="291"/>
      <c r="AS53" s="300"/>
      <c r="AT53" s="336"/>
      <c r="AU53" s="336"/>
      <c r="AV53" s="329"/>
      <c r="AW53" s="336"/>
      <c r="AX53" s="336"/>
      <c r="AY53" s="300"/>
      <c r="AZ53" s="337"/>
      <c r="BA53" s="337"/>
      <c r="BD53" s="340"/>
      <c r="BE53" s="300"/>
      <c r="BF53" s="337"/>
      <c r="BG53" s="337"/>
      <c r="BI53" s="337"/>
      <c r="BJ53" s="337"/>
      <c r="BK53" s="291"/>
      <c r="BM53" s="300"/>
      <c r="BN53" s="336"/>
      <c r="BO53" s="336"/>
      <c r="BP53" s="296"/>
      <c r="BQ53" s="336"/>
      <c r="BR53" s="336"/>
      <c r="BS53" s="300"/>
      <c r="BT53" s="337"/>
      <c r="BU53" s="337"/>
      <c r="BX53" s="340"/>
      <c r="BY53" s="300"/>
      <c r="BZ53" s="337"/>
      <c r="CA53" s="337"/>
      <c r="CC53" s="337"/>
      <c r="CD53" s="337"/>
      <c r="CE53" s="300"/>
      <c r="CG53" s="300"/>
      <c r="CH53" s="336"/>
      <c r="CI53" s="336"/>
      <c r="CJ53" s="296"/>
      <c r="CK53" s="336"/>
      <c r="CL53" s="336"/>
      <c r="CM53" s="300"/>
      <c r="CN53" s="337"/>
      <c r="CO53" s="337"/>
      <c r="CR53" s="340"/>
      <c r="CS53" s="300"/>
      <c r="CT53" s="337"/>
      <c r="CU53" s="337"/>
      <c r="CW53" s="337"/>
      <c r="CX53" s="337"/>
      <c r="CY53" s="291"/>
      <c r="DA53" s="300"/>
      <c r="DB53" s="336"/>
      <c r="DC53" s="336"/>
      <c r="DD53" s="296"/>
      <c r="DE53" s="336"/>
      <c r="DF53" s="336"/>
      <c r="DG53" s="300"/>
      <c r="DH53" s="337"/>
      <c r="DI53" s="337"/>
      <c r="DL53" s="340"/>
      <c r="DM53" s="300"/>
      <c r="DN53" s="337"/>
      <c r="DO53" s="337"/>
      <c r="DQ53" s="337"/>
      <c r="DR53" s="337"/>
      <c r="DS53" s="291"/>
      <c r="DU53" s="300"/>
      <c r="DV53" s="336"/>
      <c r="DW53" s="336"/>
      <c r="DX53" s="296"/>
      <c r="DY53" s="336"/>
      <c r="DZ53" s="336"/>
      <c r="EA53" s="300"/>
      <c r="EC53" s="341"/>
      <c r="EF53" s="340"/>
      <c r="EG53" s="300"/>
      <c r="EH53" s="337"/>
      <c r="EI53" s="337"/>
      <c r="EK53" s="337"/>
      <c r="EL53" s="337"/>
      <c r="EM53" s="291"/>
      <c r="EO53" s="300"/>
      <c r="EP53" s="336"/>
      <c r="EQ53" s="336"/>
      <c r="ER53" s="296"/>
      <c r="ES53" s="336"/>
      <c r="ET53" s="336"/>
      <c r="EU53" s="300"/>
      <c r="EV53" s="337"/>
      <c r="EW53" s="337"/>
      <c r="EZ53" s="340"/>
      <c r="FA53" s="300"/>
      <c r="FB53" s="337"/>
      <c r="FC53" s="337"/>
      <c r="FE53" s="337"/>
      <c r="FF53" s="337"/>
      <c r="FG53" s="291"/>
      <c r="FI53" s="300"/>
      <c r="FJ53" s="336"/>
      <c r="FK53" s="336"/>
      <c r="FL53" s="296"/>
      <c r="FM53" s="336"/>
      <c r="FN53" s="336"/>
      <c r="FO53" s="300"/>
      <c r="FP53" s="337"/>
      <c r="FQ53" s="337"/>
      <c r="FT53" s="340"/>
      <c r="FU53" s="300"/>
      <c r="FV53" s="337"/>
      <c r="FW53" s="337"/>
      <c r="FY53" s="337"/>
      <c r="FZ53" s="337"/>
      <c r="GA53" s="284"/>
      <c r="GB53" s="345"/>
      <c r="GC53" s="345"/>
      <c r="GD53" s="351"/>
      <c r="GE53" s="296"/>
      <c r="GF53" s="345"/>
      <c r="GG53" s="346"/>
      <c r="GH53" s="296"/>
      <c r="GI53" s="319"/>
      <c r="GJ53" s="296"/>
      <c r="GK53" s="296"/>
      <c r="GL53" s="296"/>
      <c r="GM53" s="296"/>
      <c r="GN53" s="320"/>
      <c r="GO53" s="296"/>
      <c r="GP53" s="296"/>
      <c r="GQ53" s="296"/>
      <c r="GR53" s="296"/>
      <c r="GS53" s="296"/>
      <c r="GT53" s="296"/>
      <c r="GU53" s="284"/>
      <c r="GV53" s="345"/>
      <c r="GW53" s="345"/>
      <c r="GX53" s="351"/>
      <c r="GY53" s="296"/>
      <c r="GZ53" s="345"/>
      <c r="HA53" s="346"/>
      <c r="HB53" s="296"/>
      <c r="HC53" s="319"/>
      <c r="HD53" s="296"/>
      <c r="HE53" s="296"/>
      <c r="HF53" s="296"/>
      <c r="HG53" s="296"/>
      <c r="HH53" s="320"/>
      <c r="HI53" s="296"/>
      <c r="HJ53" s="296"/>
      <c r="HK53" s="296"/>
      <c r="HL53" s="296"/>
      <c r="HM53" s="296"/>
      <c r="HN53" s="296"/>
      <c r="HO53" s="284"/>
      <c r="HP53" s="345"/>
      <c r="HQ53" s="345"/>
      <c r="HR53" s="351"/>
      <c r="HS53" s="296"/>
      <c r="HT53" s="345"/>
      <c r="HU53" s="346"/>
      <c r="HV53" s="296"/>
      <c r="HW53" s="319"/>
      <c r="HX53" s="296"/>
      <c r="HY53" s="296"/>
      <c r="HZ53" s="296"/>
      <c r="IA53" s="296"/>
      <c r="IB53" s="320"/>
      <c r="IC53" s="296"/>
      <c r="ID53" s="296"/>
      <c r="IE53" s="296"/>
      <c r="IF53" s="296"/>
      <c r="IG53" s="296"/>
      <c r="IH53" s="296"/>
      <c r="II53" s="284"/>
      <c r="IJ53" s="345"/>
      <c r="IK53" s="345"/>
      <c r="IL53" s="351"/>
      <c r="IM53" s="296"/>
      <c r="IN53" s="345"/>
      <c r="IO53" s="346"/>
      <c r="IP53" s="296"/>
      <c r="IQ53" s="319"/>
      <c r="IR53" s="296"/>
      <c r="IS53" s="296"/>
      <c r="IT53" s="296"/>
      <c r="IU53" s="296"/>
      <c r="IV53" s="320"/>
      <c r="IW53" s="296"/>
      <c r="IX53" s="296"/>
      <c r="IY53" s="296"/>
      <c r="IZ53" s="296"/>
      <c r="JA53" s="296"/>
      <c r="JB53" s="296"/>
    </row>
    <row r="54" spans="2:262" s="335" customFormat="1" ht="13.5" customHeight="1">
      <c r="B54" s="296"/>
      <c r="C54" s="291"/>
      <c r="E54" s="300"/>
      <c r="F54" s="336"/>
      <c r="G54" s="337"/>
      <c r="H54" s="296"/>
      <c r="I54" s="336"/>
      <c r="J54" s="337"/>
      <c r="K54" s="300"/>
      <c r="L54" s="337"/>
      <c r="M54" s="337"/>
      <c r="P54" s="340"/>
      <c r="Q54" s="300"/>
      <c r="R54" s="337"/>
      <c r="S54" s="337"/>
      <c r="U54" s="337"/>
      <c r="V54" s="337"/>
      <c r="W54" s="291"/>
      <c r="Y54" s="300"/>
      <c r="Z54" s="336"/>
      <c r="AA54" s="336"/>
      <c r="AB54" s="296"/>
      <c r="AC54" s="336"/>
      <c r="AD54" s="336"/>
      <c r="AE54" s="300"/>
      <c r="AF54" s="337"/>
      <c r="AG54" s="337"/>
      <c r="AJ54" s="340"/>
      <c r="AK54" s="300"/>
      <c r="AM54" s="337"/>
      <c r="AO54" s="337"/>
      <c r="AP54" s="337"/>
      <c r="AQ54" s="291"/>
      <c r="AS54" s="300"/>
      <c r="AT54" s="336"/>
      <c r="AU54" s="336"/>
      <c r="AV54" s="329"/>
      <c r="AW54" s="336"/>
      <c r="AX54" s="336"/>
      <c r="AY54" s="300"/>
      <c r="AZ54" s="337"/>
      <c r="BA54" s="337"/>
      <c r="BD54" s="340"/>
      <c r="BE54" s="300"/>
      <c r="BF54" s="337"/>
      <c r="BG54" s="337"/>
      <c r="BI54" s="337"/>
      <c r="BJ54" s="337"/>
      <c r="BK54" s="291"/>
      <c r="BM54" s="300"/>
      <c r="BN54" s="336"/>
      <c r="BO54" s="336"/>
      <c r="BP54" s="296"/>
      <c r="BQ54" s="336"/>
      <c r="BR54" s="336"/>
      <c r="BS54" s="300"/>
      <c r="BT54" s="337"/>
      <c r="BU54" s="337"/>
      <c r="BX54" s="340"/>
      <c r="BY54" s="300"/>
      <c r="BZ54" s="337"/>
      <c r="CA54" s="337"/>
      <c r="CC54" s="337"/>
      <c r="CD54" s="337"/>
      <c r="CE54" s="300"/>
      <c r="CG54" s="300"/>
      <c r="CH54" s="336"/>
      <c r="CI54" s="336"/>
      <c r="CJ54" s="296"/>
      <c r="CK54" s="336"/>
      <c r="CL54" s="336"/>
      <c r="CM54" s="300"/>
      <c r="CN54" s="337"/>
      <c r="CO54" s="337"/>
      <c r="CR54" s="340"/>
      <c r="CS54" s="300"/>
      <c r="CT54" s="337"/>
      <c r="CU54" s="337"/>
      <c r="CW54" s="337"/>
      <c r="CX54" s="337"/>
      <c r="CY54" s="291"/>
      <c r="DA54" s="300"/>
      <c r="DB54" s="336"/>
      <c r="DC54" s="336"/>
      <c r="DD54" s="296"/>
      <c r="DE54" s="336"/>
      <c r="DF54" s="336"/>
      <c r="DG54" s="300"/>
      <c r="DH54" s="337"/>
      <c r="DI54" s="337"/>
      <c r="DL54" s="340"/>
      <c r="DM54" s="300"/>
      <c r="DN54" s="337"/>
      <c r="DO54" s="337"/>
      <c r="DQ54" s="337"/>
      <c r="DR54" s="337"/>
      <c r="DS54" s="291"/>
      <c r="DU54" s="300"/>
      <c r="DV54" s="336"/>
      <c r="DW54" s="336"/>
      <c r="DX54" s="296"/>
      <c r="DY54" s="336"/>
      <c r="DZ54" s="336"/>
      <c r="EA54" s="300"/>
      <c r="EC54" s="341"/>
      <c r="EF54" s="340"/>
      <c r="EG54" s="300"/>
      <c r="EH54" s="337"/>
      <c r="EI54" s="337"/>
      <c r="EK54" s="337"/>
      <c r="EL54" s="337"/>
      <c r="EM54" s="291"/>
      <c r="EO54" s="300"/>
      <c r="EP54" s="336"/>
      <c r="EQ54" s="336"/>
      <c r="ER54" s="296"/>
      <c r="ES54" s="336"/>
      <c r="ET54" s="336"/>
      <c r="EU54" s="300"/>
      <c r="EV54" s="337"/>
      <c r="EW54" s="337"/>
      <c r="EZ54" s="340"/>
      <c r="FA54" s="300"/>
      <c r="FB54" s="337"/>
      <c r="FC54" s="337"/>
      <c r="FE54" s="337"/>
      <c r="FF54" s="337"/>
      <c r="FG54" s="291"/>
      <c r="FI54" s="300"/>
      <c r="FJ54" s="336"/>
      <c r="FK54" s="336"/>
      <c r="FL54" s="296"/>
      <c r="FM54" s="336"/>
      <c r="FN54" s="336"/>
      <c r="FO54" s="300"/>
      <c r="FP54" s="337"/>
      <c r="FQ54" s="337"/>
      <c r="FT54" s="340"/>
      <c r="FU54" s="300"/>
      <c r="FV54" s="337"/>
      <c r="FW54" s="337"/>
      <c r="FY54" s="337"/>
      <c r="FZ54" s="337"/>
      <c r="GA54" s="352"/>
      <c r="GB54" s="345"/>
      <c r="GC54" s="346"/>
      <c r="GD54" s="347"/>
      <c r="GE54" s="346"/>
      <c r="GF54" s="345"/>
      <c r="GG54" s="346"/>
      <c r="GH54" s="346"/>
      <c r="GI54" s="353"/>
      <c r="GJ54" s="346"/>
      <c r="GN54" s="340"/>
      <c r="GS54" s="347"/>
      <c r="GT54" s="346"/>
      <c r="GU54" s="352"/>
      <c r="GV54" s="345"/>
      <c r="GW54" s="346"/>
      <c r="GX54" s="347"/>
      <c r="GY54" s="346"/>
      <c r="GZ54" s="345"/>
      <c r="HA54" s="346"/>
      <c r="HB54" s="346"/>
      <c r="HC54" s="353"/>
      <c r="HD54" s="346"/>
      <c r="HH54" s="340"/>
      <c r="HM54" s="347"/>
      <c r="HN54" s="346"/>
      <c r="HO54" s="352"/>
      <c r="HP54" s="345"/>
      <c r="HQ54" s="346"/>
      <c r="HR54" s="347"/>
      <c r="HS54" s="346"/>
      <c r="HT54" s="345"/>
      <c r="HU54" s="346"/>
      <c r="HV54" s="346"/>
      <c r="HW54" s="353"/>
      <c r="HX54" s="346"/>
      <c r="IB54" s="340"/>
      <c r="IG54" s="347"/>
      <c r="IH54" s="346"/>
      <c r="II54" s="352"/>
      <c r="IJ54" s="345"/>
      <c r="IK54" s="346"/>
      <c r="IL54" s="347"/>
      <c r="IM54" s="346"/>
      <c r="IN54" s="345"/>
      <c r="IO54" s="346"/>
      <c r="IP54" s="346"/>
      <c r="IQ54" s="353"/>
      <c r="IR54" s="346"/>
      <c r="IV54" s="340"/>
      <c r="JA54" s="347"/>
      <c r="JB54" s="346"/>
    </row>
    <row r="55" spans="2:262" s="335" customFormat="1" ht="13.5" customHeight="1">
      <c r="B55" s="296"/>
      <c r="C55" s="291"/>
      <c r="E55" s="300"/>
      <c r="F55" s="336"/>
      <c r="G55" s="337"/>
      <c r="H55" s="296"/>
      <c r="I55" s="336"/>
      <c r="J55" s="337"/>
      <c r="K55" s="300"/>
      <c r="L55" s="337"/>
      <c r="M55" s="337"/>
      <c r="P55" s="340"/>
      <c r="Q55" s="300"/>
      <c r="R55" s="337"/>
      <c r="S55" s="337"/>
      <c r="U55" s="337"/>
      <c r="V55" s="337"/>
      <c r="W55" s="291"/>
      <c r="Y55" s="300"/>
      <c r="Z55" s="336"/>
      <c r="AA55" s="336"/>
      <c r="AB55" s="296"/>
      <c r="AC55" s="336"/>
      <c r="AD55" s="336"/>
      <c r="AE55" s="300"/>
      <c r="AF55" s="337"/>
      <c r="AG55" s="337"/>
      <c r="AJ55" s="340"/>
      <c r="AK55" s="300"/>
      <c r="AM55" s="337"/>
      <c r="AO55" s="337"/>
      <c r="AP55" s="337"/>
      <c r="AQ55" s="291"/>
      <c r="AS55" s="300"/>
      <c r="AT55" s="336"/>
      <c r="AU55" s="336"/>
      <c r="AV55" s="296"/>
      <c r="AW55" s="336"/>
      <c r="AX55" s="336"/>
      <c r="AY55" s="300"/>
      <c r="AZ55" s="337"/>
      <c r="BA55" s="337"/>
      <c r="BD55" s="340"/>
      <c r="BE55" s="300"/>
      <c r="BF55" s="337"/>
      <c r="BG55" s="337"/>
      <c r="BI55" s="337"/>
      <c r="BJ55" s="337"/>
      <c r="BK55" s="291"/>
      <c r="BM55" s="300"/>
      <c r="BN55" s="336"/>
      <c r="BO55" s="336"/>
      <c r="BP55" s="296"/>
      <c r="BQ55" s="336"/>
      <c r="BR55" s="336"/>
      <c r="BS55" s="300"/>
      <c r="BT55" s="337"/>
      <c r="BU55" s="337"/>
      <c r="BX55" s="340"/>
      <c r="BY55" s="300"/>
      <c r="BZ55" s="337"/>
      <c r="CA55" s="337"/>
      <c r="CC55" s="337"/>
      <c r="CD55" s="337"/>
      <c r="CE55" s="300"/>
      <c r="CG55" s="300"/>
      <c r="CH55" s="336"/>
      <c r="CI55" s="336"/>
      <c r="CJ55" s="296"/>
      <c r="CK55" s="336"/>
      <c r="CL55" s="336"/>
      <c r="CM55" s="300"/>
      <c r="CN55" s="337"/>
      <c r="CO55" s="337"/>
      <c r="CR55" s="340"/>
      <c r="CS55" s="300"/>
      <c r="CT55" s="337"/>
      <c r="CU55" s="337"/>
      <c r="CW55" s="337"/>
      <c r="CX55" s="337"/>
      <c r="CY55" s="291"/>
      <c r="DA55" s="300"/>
      <c r="DB55" s="336"/>
      <c r="DC55" s="336"/>
      <c r="DD55" s="296"/>
      <c r="DE55" s="336"/>
      <c r="DF55" s="336"/>
      <c r="DG55" s="300"/>
      <c r="DH55" s="337"/>
      <c r="DI55" s="337"/>
      <c r="DL55" s="340"/>
      <c r="DM55" s="300"/>
      <c r="DN55" s="337"/>
      <c r="DO55" s="337"/>
      <c r="DQ55" s="337"/>
      <c r="DR55" s="337"/>
      <c r="DS55" s="291"/>
      <c r="DU55" s="300"/>
      <c r="DV55" s="336"/>
      <c r="DW55" s="336"/>
      <c r="DX55" s="296"/>
      <c r="DY55" s="336"/>
      <c r="DZ55" s="336"/>
      <c r="EA55" s="300"/>
      <c r="EC55" s="341"/>
      <c r="EF55" s="340"/>
      <c r="EG55" s="300"/>
      <c r="EH55" s="337"/>
      <c r="EI55" s="337"/>
      <c r="EK55" s="337"/>
      <c r="EL55" s="337"/>
      <c r="EM55" s="291"/>
      <c r="EO55" s="300"/>
      <c r="EP55" s="336"/>
      <c r="EQ55" s="336"/>
      <c r="ER55" s="296"/>
      <c r="ES55" s="336"/>
      <c r="ET55" s="336"/>
      <c r="EU55" s="300"/>
      <c r="EV55" s="337"/>
      <c r="EW55" s="337"/>
      <c r="EZ55" s="340"/>
      <c r="FA55" s="300"/>
      <c r="FB55" s="337"/>
      <c r="FC55" s="337"/>
      <c r="FE55" s="337"/>
      <c r="FF55" s="337"/>
      <c r="FG55" s="291"/>
      <c r="FI55" s="300"/>
      <c r="FJ55" s="336"/>
      <c r="FK55" s="336"/>
      <c r="FL55" s="296"/>
      <c r="FM55" s="336"/>
      <c r="FN55" s="336"/>
      <c r="FO55" s="300"/>
      <c r="FP55" s="337"/>
      <c r="FQ55" s="337"/>
      <c r="FT55" s="340"/>
      <c r="FU55" s="300"/>
      <c r="FV55" s="337"/>
      <c r="FW55" s="337"/>
      <c r="FY55" s="337"/>
      <c r="FZ55" s="337"/>
      <c r="GA55" s="284"/>
      <c r="GB55" s="345"/>
      <c r="GC55" s="345"/>
      <c r="GD55" s="351"/>
      <c r="GE55" s="296"/>
      <c r="GF55" s="345"/>
      <c r="GG55" s="346"/>
      <c r="GH55" s="296"/>
      <c r="GI55" s="319"/>
      <c r="GJ55" s="296"/>
      <c r="GK55" s="296"/>
      <c r="GL55" s="296"/>
      <c r="GM55" s="296"/>
      <c r="GN55" s="320"/>
      <c r="GO55" s="296"/>
      <c r="GP55" s="296"/>
      <c r="GQ55" s="296"/>
      <c r="GR55" s="296"/>
      <c r="GS55" s="296"/>
      <c r="GT55" s="296"/>
      <c r="GU55" s="284"/>
      <c r="GV55" s="345"/>
      <c r="GW55" s="345"/>
      <c r="GX55" s="351"/>
      <c r="GY55" s="296"/>
      <c r="GZ55" s="345"/>
      <c r="HA55" s="346"/>
      <c r="HB55" s="296"/>
      <c r="HC55" s="319"/>
      <c r="HD55" s="296"/>
      <c r="HE55" s="296"/>
      <c r="HF55" s="296"/>
      <c r="HG55" s="296"/>
      <c r="HH55" s="320"/>
      <c r="HI55" s="296"/>
      <c r="HJ55" s="296"/>
      <c r="HK55" s="296"/>
      <c r="HL55" s="296"/>
      <c r="HM55" s="296"/>
      <c r="HN55" s="296"/>
      <c r="HO55" s="284"/>
      <c r="HP55" s="345"/>
      <c r="HQ55" s="345"/>
      <c r="HR55" s="351"/>
      <c r="HS55" s="296"/>
      <c r="HT55" s="345"/>
      <c r="HU55" s="346"/>
      <c r="HV55" s="296"/>
      <c r="HW55" s="319"/>
      <c r="HX55" s="296"/>
      <c r="HY55" s="296"/>
      <c r="HZ55" s="296"/>
      <c r="IA55" s="296"/>
      <c r="IB55" s="320"/>
      <c r="IC55" s="296"/>
      <c r="ID55" s="296"/>
      <c r="IE55" s="296"/>
      <c r="IF55" s="296"/>
      <c r="IG55" s="296"/>
      <c r="IH55" s="296"/>
      <c r="II55" s="284"/>
      <c r="IJ55" s="345"/>
      <c r="IK55" s="345"/>
      <c r="IL55" s="351"/>
      <c r="IM55" s="296"/>
      <c r="IN55" s="345"/>
      <c r="IO55" s="346"/>
      <c r="IP55" s="296"/>
      <c r="IQ55" s="319"/>
      <c r="IR55" s="296"/>
      <c r="IS55" s="296"/>
      <c r="IT55" s="296"/>
      <c r="IU55" s="296"/>
      <c r="IV55" s="320"/>
      <c r="IW55" s="296"/>
      <c r="IX55" s="296"/>
      <c r="IY55" s="296"/>
      <c r="IZ55" s="296"/>
      <c r="JA55" s="296"/>
      <c r="JB55" s="296"/>
    </row>
    <row r="56" spans="2:262" s="335" customFormat="1" ht="13.5" customHeight="1">
      <c r="B56" s="296"/>
      <c r="C56" s="291"/>
      <c r="E56" s="300"/>
      <c r="F56" s="336"/>
      <c r="G56" s="337"/>
      <c r="H56" s="296"/>
      <c r="I56" s="336"/>
      <c r="J56" s="337"/>
      <c r="K56" s="300"/>
      <c r="L56" s="337"/>
      <c r="M56" s="337"/>
      <c r="P56" s="340"/>
      <c r="Q56" s="300"/>
      <c r="R56" s="337"/>
      <c r="S56" s="337"/>
      <c r="U56" s="337"/>
      <c r="V56" s="337"/>
      <c r="W56" s="291"/>
      <c r="Y56" s="300"/>
      <c r="Z56" s="336"/>
      <c r="AA56" s="336"/>
      <c r="AB56" s="296"/>
      <c r="AC56" s="336"/>
      <c r="AD56" s="336"/>
      <c r="AE56" s="300"/>
      <c r="AF56" s="337"/>
      <c r="AG56" s="337"/>
      <c r="AJ56" s="340"/>
      <c r="AK56" s="300"/>
      <c r="AM56" s="337"/>
      <c r="AO56" s="337"/>
      <c r="AP56" s="337"/>
      <c r="AQ56" s="291"/>
      <c r="AS56" s="300"/>
      <c r="AT56" s="336"/>
      <c r="AU56" s="336"/>
      <c r="AV56" s="296"/>
      <c r="AW56" s="336"/>
      <c r="AX56" s="336"/>
      <c r="AY56" s="300"/>
      <c r="AZ56" s="337"/>
      <c r="BA56" s="337"/>
      <c r="BD56" s="340"/>
      <c r="BE56" s="300"/>
      <c r="BF56" s="337"/>
      <c r="BG56" s="337"/>
      <c r="BI56" s="337"/>
      <c r="BJ56" s="337"/>
      <c r="BK56" s="291"/>
      <c r="BM56" s="300"/>
      <c r="BN56" s="336"/>
      <c r="BO56" s="336"/>
      <c r="BP56" s="296"/>
      <c r="BQ56" s="336"/>
      <c r="BR56" s="336"/>
      <c r="BS56" s="300"/>
      <c r="BT56" s="337"/>
      <c r="BU56" s="337"/>
      <c r="BX56" s="340"/>
      <c r="BY56" s="300"/>
      <c r="BZ56" s="337"/>
      <c r="CA56" s="337"/>
      <c r="CC56" s="337"/>
      <c r="CD56" s="337"/>
      <c r="CE56" s="300"/>
      <c r="CG56" s="300"/>
      <c r="CH56" s="336"/>
      <c r="CI56" s="336"/>
      <c r="CJ56" s="296"/>
      <c r="CK56" s="336"/>
      <c r="CL56" s="336"/>
      <c r="CM56" s="300"/>
      <c r="CN56" s="337"/>
      <c r="CO56" s="337"/>
      <c r="CR56" s="340"/>
      <c r="CS56" s="300"/>
      <c r="CT56" s="337"/>
      <c r="CU56" s="337"/>
      <c r="CW56" s="337"/>
      <c r="CX56" s="337"/>
      <c r="CY56" s="291"/>
      <c r="DA56" s="300"/>
      <c r="DB56" s="336"/>
      <c r="DC56" s="336"/>
      <c r="DD56" s="296"/>
      <c r="DE56" s="336"/>
      <c r="DF56" s="336"/>
      <c r="DG56" s="300"/>
      <c r="DH56" s="337"/>
      <c r="DI56" s="337"/>
      <c r="DL56" s="340"/>
      <c r="DM56" s="300"/>
      <c r="DN56" s="337"/>
      <c r="DO56" s="337"/>
      <c r="DQ56" s="337"/>
      <c r="DR56" s="337"/>
      <c r="DS56" s="291"/>
      <c r="DU56" s="300"/>
      <c r="DV56" s="336"/>
      <c r="DW56" s="336"/>
      <c r="DX56" s="296"/>
      <c r="DY56" s="336"/>
      <c r="DZ56" s="336"/>
      <c r="EA56" s="300"/>
      <c r="EC56" s="341"/>
      <c r="EF56" s="340"/>
      <c r="EG56" s="300"/>
      <c r="EH56" s="337"/>
      <c r="EI56" s="337"/>
      <c r="EK56" s="337"/>
      <c r="EL56" s="337"/>
      <c r="EM56" s="291"/>
      <c r="EO56" s="300"/>
      <c r="EP56" s="336"/>
      <c r="EQ56" s="336"/>
      <c r="ER56" s="296"/>
      <c r="ES56" s="336"/>
      <c r="ET56" s="336"/>
      <c r="EU56" s="300"/>
      <c r="EV56" s="337"/>
      <c r="EW56" s="337"/>
      <c r="EZ56" s="340"/>
      <c r="FA56" s="300"/>
      <c r="FB56" s="337"/>
      <c r="FC56" s="337"/>
      <c r="FE56" s="337"/>
      <c r="FF56" s="337"/>
      <c r="FG56" s="291"/>
      <c r="FI56" s="300"/>
      <c r="FJ56" s="336"/>
      <c r="FK56" s="336"/>
      <c r="FL56" s="296"/>
      <c r="FM56" s="336"/>
      <c r="FN56" s="336"/>
      <c r="FO56" s="300"/>
      <c r="FP56" s="337"/>
      <c r="FQ56" s="337"/>
      <c r="FT56" s="340"/>
      <c r="FU56" s="300"/>
      <c r="FV56" s="337"/>
      <c r="FW56" s="337"/>
      <c r="FY56" s="337"/>
      <c r="FZ56" s="337"/>
      <c r="GA56" s="284"/>
      <c r="GB56" s="345"/>
      <c r="GC56" s="345"/>
      <c r="GD56" s="351"/>
      <c r="GE56" s="351"/>
      <c r="GF56" s="345"/>
      <c r="GG56" s="346"/>
      <c r="GH56" s="296"/>
      <c r="GI56" s="319"/>
      <c r="GJ56" s="296"/>
      <c r="GK56" s="296"/>
      <c r="GL56" s="296"/>
      <c r="GM56" s="296"/>
      <c r="GN56" s="320"/>
      <c r="GO56" s="296"/>
      <c r="GP56" s="296"/>
      <c r="GQ56" s="296"/>
      <c r="GR56" s="296"/>
      <c r="GS56" s="296"/>
      <c r="GT56" s="296"/>
      <c r="GU56" s="284"/>
      <c r="GV56" s="345"/>
      <c r="GW56" s="345"/>
      <c r="GX56" s="351"/>
      <c r="GY56" s="351"/>
      <c r="GZ56" s="345"/>
      <c r="HA56" s="346"/>
      <c r="HB56" s="296"/>
      <c r="HC56" s="319"/>
      <c r="HD56" s="296"/>
      <c r="HE56" s="296"/>
      <c r="HF56" s="296"/>
      <c r="HG56" s="296"/>
      <c r="HH56" s="320"/>
      <c r="HI56" s="296"/>
      <c r="HJ56" s="296"/>
      <c r="HK56" s="296"/>
      <c r="HL56" s="296"/>
      <c r="HM56" s="296"/>
      <c r="HN56" s="296"/>
      <c r="HO56" s="284"/>
      <c r="HP56" s="345"/>
      <c r="HQ56" s="345"/>
      <c r="HR56" s="351"/>
      <c r="HS56" s="351"/>
      <c r="HT56" s="345"/>
      <c r="HU56" s="346"/>
      <c r="HV56" s="296"/>
      <c r="HW56" s="319"/>
      <c r="HX56" s="296"/>
      <c r="HY56" s="296"/>
      <c r="HZ56" s="296"/>
      <c r="IA56" s="296"/>
      <c r="IB56" s="320"/>
      <c r="IC56" s="296"/>
      <c r="ID56" s="296"/>
      <c r="IE56" s="296"/>
      <c r="IF56" s="296"/>
      <c r="IG56" s="296"/>
      <c r="IH56" s="296"/>
      <c r="II56" s="284"/>
      <c r="IJ56" s="345"/>
      <c r="IK56" s="345"/>
      <c r="IL56" s="351"/>
      <c r="IM56" s="351"/>
      <c r="IN56" s="345"/>
      <c r="IO56" s="346"/>
      <c r="IP56" s="296"/>
      <c r="IQ56" s="319"/>
      <c r="IR56" s="296"/>
      <c r="IS56" s="296"/>
      <c r="IT56" s="296"/>
      <c r="IU56" s="296"/>
      <c r="IV56" s="320"/>
      <c r="IW56" s="296"/>
      <c r="IX56" s="296"/>
      <c r="IY56" s="296"/>
      <c r="IZ56" s="296"/>
      <c r="JA56" s="296"/>
      <c r="JB56" s="296"/>
    </row>
    <row r="57" spans="2:262" s="335" customFormat="1" ht="13.5" customHeight="1">
      <c r="B57" s="296"/>
      <c r="C57" s="291"/>
      <c r="E57" s="300"/>
      <c r="F57" s="336"/>
      <c r="G57" s="337"/>
      <c r="H57" s="296"/>
      <c r="I57" s="336"/>
      <c r="J57" s="337"/>
      <c r="K57" s="300"/>
      <c r="L57" s="337"/>
      <c r="M57" s="337"/>
      <c r="P57" s="340"/>
      <c r="Q57" s="300"/>
      <c r="R57" s="337"/>
      <c r="S57" s="337"/>
      <c r="U57" s="337"/>
      <c r="V57" s="337"/>
      <c r="W57" s="291"/>
      <c r="Y57" s="300"/>
      <c r="Z57" s="336"/>
      <c r="AA57" s="336"/>
      <c r="AB57" s="296"/>
      <c r="AC57" s="336"/>
      <c r="AD57" s="336"/>
      <c r="AE57" s="300"/>
      <c r="AF57" s="337"/>
      <c r="AG57" s="337"/>
      <c r="AJ57" s="340"/>
      <c r="AK57" s="300"/>
      <c r="AM57" s="337"/>
      <c r="AO57" s="337"/>
      <c r="AP57" s="337"/>
      <c r="AQ57" s="291"/>
      <c r="AS57" s="300"/>
      <c r="AT57" s="336"/>
      <c r="AU57" s="336"/>
      <c r="AV57" s="296"/>
      <c r="AW57" s="336"/>
      <c r="AX57" s="336"/>
      <c r="AY57" s="300"/>
      <c r="AZ57" s="337"/>
      <c r="BA57" s="337"/>
      <c r="BD57" s="340"/>
      <c r="BE57" s="300"/>
      <c r="BF57" s="337"/>
      <c r="BG57" s="337"/>
      <c r="BI57" s="337"/>
      <c r="BJ57" s="337"/>
      <c r="BK57" s="291"/>
      <c r="BM57" s="300"/>
      <c r="BN57" s="336"/>
      <c r="BO57" s="336"/>
      <c r="BP57" s="296"/>
      <c r="BQ57" s="336"/>
      <c r="BR57" s="336"/>
      <c r="BS57" s="300"/>
      <c r="BT57" s="337"/>
      <c r="BU57" s="337"/>
      <c r="BX57" s="340"/>
      <c r="BY57" s="300"/>
      <c r="BZ57" s="337"/>
      <c r="CA57" s="337"/>
      <c r="CC57" s="337"/>
      <c r="CD57" s="337"/>
      <c r="CE57" s="300"/>
      <c r="CG57" s="300"/>
      <c r="CH57" s="336"/>
      <c r="CI57" s="336"/>
      <c r="CJ57" s="296"/>
      <c r="CK57" s="336"/>
      <c r="CL57" s="336"/>
      <c r="CM57" s="300"/>
      <c r="CN57" s="337"/>
      <c r="CO57" s="337"/>
      <c r="CR57" s="340"/>
      <c r="CS57" s="300"/>
      <c r="CT57" s="337"/>
      <c r="CU57" s="337"/>
      <c r="CW57" s="337"/>
      <c r="CX57" s="337"/>
      <c r="CY57" s="291"/>
      <c r="DA57" s="300"/>
      <c r="DB57" s="336"/>
      <c r="DC57" s="336"/>
      <c r="DD57" s="296"/>
      <c r="DE57" s="336"/>
      <c r="DF57" s="336"/>
      <c r="DG57" s="300"/>
      <c r="DH57" s="337"/>
      <c r="DI57" s="337"/>
      <c r="DL57" s="340"/>
      <c r="DM57" s="300"/>
      <c r="DN57" s="337"/>
      <c r="DO57" s="337"/>
      <c r="DQ57" s="337"/>
      <c r="DR57" s="337"/>
      <c r="DS57" s="291"/>
      <c r="DU57" s="300"/>
      <c r="DV57" s="336"/>
      <c r="DW57" s="336"/>
      <c r="DX57" s="296"/>
      <c r="DY57" s="336"/>
      <c r="DZ57" s="336"/>
      <c r="EA57" s="300"/>
      <c r="EC57" s="341"/>
      <c r="EF57" s="340"/>
      <c r="EG57" s="300"/>
      <c r="EH57" s="337"/>
      <c r="EI57" s="337"/>
      <c r="EK57" s="337"/>
      <c r="EL57" s="337"/>
      <c r="EM57" s="291"/>
      <c r="EO57" s="300"/>
      <c r="EP57" s="336"/>
      <c r="EQ57" s="336"/>
      <c r="ER57" s="296"/>
      <c r="ES57" s="336"/>
      <c r="ET57" s="336"/>
      <c r="EU57" s="300"/>
      <c r="EV57" s="337"/>
      <c r="EW57" s="337"/>
      <c r="EZ57" s="340"/>
      <c r="FA57" s="300"/>
      <c r="FB57" s="337"/>
      <c r="FC57" s="337"/>
      <c r="FE57" s="337"/>
      <c r="FF57" s="337"/>
      <c r="FG57" s="291"/>
      <c r="FI57" s="300"/>
      <c r="FJ57" s="336"/>
      <c r="FK57" s="336"/>
      <c r="FL57" s="296"/>
      <c r="FM57" s="336"/>
      <c r="FN57" s="336"/>
      <c r="FO57" s="300"/>
      <c r="FP57" s="337"/>
      <c r="FQ57" s="337"/>
      <c r="FT57" s="340"/>
      <c r="FU57" s="300"/>
      <c r="FV57" s="337"/>
      <c r="FW57" s="337"/>
      <c r="FY57" s="337"/>
      <c r="FZ57" s="337"/>
      <c r="GA57" s="291"/>
      <c r="GG57" s="337"/>
      <c r="GI57" s="342"/>
      <c r="GN57" s="340"/>
      <c r="GU57" s="291"/>
      <c r="HA57" s="337"/>
      <c r="HC57" s="342"/>
      <c r="HH57" s="340"/>
      <c r="HO57" s="291"/>
      <c r="HU57" s="337"/>
      <c r="HW57" s="342"/>
      <c r="IB57" s="340"/>
      <c r="II57" s="291"/>
      <c r="IO57" s="337"/>
      <c r="IQ57" s="342"/>
      <c r="IV57" s="340"/>
    </row>
    <row r="58" spans="2:262" s="335" customFormat="1" ht="13.5" customHeight="1">
      <c r="B58" s="296"/>
      <c r="C58" s="291"/>
      <c r="E58" s="300"/>
      <c r="F58" s="336"/>
      <c r="G58" s="337"/>
      <c r="H58" s="296"/>
      <c r="I58" s="336"/>
      <c r="J58" s="337"/>
      <c r="K58" s="300"/>
      <c r="L58" s="337"/>
      <c r="M58" s="337"/>
      <c r="P58" s="340"/>
      <c r="Q58" s="300"/>
      <c r="R58" s="337"/>
      <c r="S58" s="337"/>
      <c r="U58" s="337"/>
      <c r="V58" s="337"/>
      <c r="W58" s="291"/>
      <c r="Y58" s="300"/>
      <c r="Z58" s="336"/>
      <c r="AA58" s="336"/>
      <c r="AB58" s="296"/>
      <c r="AC58" s="336"/>
      <c r="AD58" s="336"/>
      <c r="AE58" s="300"/>
      <c r="AF58" s="337"/>
      <c r="AG58" s="337"/>
      <c r="AJ58" s="340"/>
      <c r="AK58" s="300"/>
      <c r="AM58" s="337"/>
      <c r="AO58" s="337"/>
      <c r="AP58" s="337"/>
      <c r="AQ58" s="291"/>
      <c r="AS58" s="300"/>
      <c r="AT58" s="336"/>
      <c r="AU58" s="336"/>
      <c r="AV58" s="296"/>
      <c r="AW58" s="336"/>
      <c r="AX58" s="336"/>
      <c r="AY58" s="300"/>
      <c r="AZ58" s="337"/>
      <c r="BA58" s="337"/>
      <c r="BD58" s="340"/>
      <c r="BE58" s="300"/>
      <c r="BF58" s="337"/>
      <c r="BG58" s="337"/>
      <c r="BI58" s="337"/>
      <c r="BJ58" s="337"/>
      <c r="BK58" s="291"/>
      <c r="BM58" s="300"/>
      <c r="BN58" s="336"/>
      <c r="BO58" s="336"/>
      <c r="BP58" s="296"/>
      <c r="BQ58" s="336"/>
      <c r="BR58" s="336"/>
      <c r="BS58" s="300"/>
      <c r="BT58" s="337"/>
      <c r="BU58" s="337"/>
      <c r="BX58" s="340"/>
      <c r="BY58" s="300"/>
      <c r="BZ58" s="337"/>
      <c r="CA58" s="337"/>
      <c r="CC58" s="337"/>
      <c r="CD58" s="337"/>
      <c r="CE58" s="300"/>
      <c r="CG58" s="300"/>
      <c r="CH58" s="336"/>
      <c r="CI58" s="336"/>
      <c r="CJ58" s="296"/>
      <c r="CK58" s="336"/>
      <c r="CL58" s="336"/>
      <c r="CM58" s="300"/>
      <c r="CN58" s="337"/>
      <c r="CO58" s="337"/>
      <c r="CR58" s="340"/>
      <c r="CS58" s="300"/>
      <c r="CT58" s="337"/>
      <c r="CU58" s="337"/>
      <c r="CW58" s="337"/>
      <c r="CX58" s="337"/>
      <c r="CY58" s="291"/>
      <c r="DA58" s="300"/>
      <c r="DB58" s="336"/>
      <c r="DC58" s="336"/>
      <c r="DD58" s="296"/>
      <c r="DE58" s="336"/>
      <c r="DF58" s="336"/>
      <c r="DG58" s="300"/>
      <c r="DH58" s="337"/>
      <c r="DI58" s="337"/>
      <c r="DL58" s="340"/>
      <c r="DM58" s="300"/>
      <c r="DN58" s="337"/>
      <c r="DO58" s="337"/>
      <c r="DQ58" s="337"/>
      <c r="DR58" s="337"/>
      <c r="DS58" s="291"/>
      <c r="DU58" s="300"/>
      <c r="DV58" s="336"/>
      <c r="DW58" s="336"/>
      <c r="DX58" s="296"/>
      <c r="DY58" s="336"/>
      <c r="DZ58" s="336"/>
      <c r="EA58" s="300"/>
      <c r="EC58" s="341"/>
      <c r="EF58" s="340"/>
      <c r="EG58" s="300"/>
      <c r="EH58" s="337"/>
      <c r="EI58" s="337"/>
      <c r="EK58" s="337"/>
      <c r="EL58" s="337"/>
      <c r="EM58" s="291"/>
      <c r="EO58" s="300"/>
      <c r="EP58" s="336"/>
      <c r="EQ58" s="336"/>
      <c r="ER58" s="296"/>
      <c r="ES58" s="336"/>
      <c r="ET58" s="336"/>
      <c r="EU58" s="300"/>
      <c r="EV58" s="337"/>
      <c r="EW58" s="337"/>
      <c r="EZ58" s="340"/>
      <c r="FA58" s="300"/>
      <c r="FB58" s="337"/>
      <c r="FC58" s="337"/>
      <c r="FE58" s="337"/>
      <c r="FF58" s="337"/>
      <c r="FG58" s="291"/>
      <c r="FI58" s="300"/>
      <c r="FJ58" s="336"/>
      <c r="FK58" s="336"/>
      <c r="FL58" s="296"/>
      <c r="FM58" s="336"/>
      <c r="FN58" s="336"/>
      <c r="FO58" s="300"/>
      <c r="FP58" s="337"/>
      <c r="FQ58" s="337"/>
      <c r="FT58" s="340"/>
      <c r="FU58" s="300"/>
      <c r="FV58" s="337"/>
      <c r="FW58" s="337"/>
      <c r="FY58" s="337"/>
      <c r="FZ58" s="337"/>
      <c r="GA58" s="291"/>
      <c r="GG58" s="337"/>
      <c r="GI58" s="342"/>
      <c r="GN58" s="340"/>
      <c r="GU58" s="291"/>
      <c r="HA58" s="337"/>
      <c r="HC58" s="342"/>
      <c r="HH58" s="340"/>
      <c r="HO58" s="291"/>
      <c r="HU58" s="337"/>
      <c r="HW58" s="342"/>
      <c r="IB58" s="340"/>
      <c r="II58" s="291"/>
      <c r="IO58" s="337"/>
      <c r="IQ58" s="342"/>
      <c r="IV58" s="340"/>
    </row>
    <row r="59" spans="2:262" s="335" customFormat="1" ht="13.5" customHeight="1">
      <c r="B59" s="296"/>
      <c r="C59" s="291"/>
      <c r="E59" s="300"/>
      <c r="F59" s="336"/>
      <c r="G59" s="337"/>
      <c r="H59" s="296"/>
      <c r="I59" s="336"/>
      <c r="J59" s="337"/>
      <c r="K59" s="300"/>
      <c r="L59" s="337"/>
      <c r="M59" s="337"/>
      <c r="P59" s="340"/>
      <c r="Q59" s="300"/>
      <c r="R59" s="337"/>
      <c r="S59" s="337"/>
      <c r="U59" s="337"/>
      <c r="V59" s="337"/>
      <c r="W59" s="291"/>
      <c r="Y59" s="300"/>
      <c r="Z59" s="336"/>
      <c r="AA59" s="336"/>
      <c r="AB59" s="296"/>
      <c r="AC59" s="336"/>
      <c r="AD59" s="336"/>
      <c r="AE59" s="300"/>
      <c r="AF59" s="337"/>
      <c r="AG59" s="337"/>
      <c r="AJ59" s="340"/>
      <c r="AK59" s="300"/>
      <c r="AM59" s="337"/>
      <c r="AO59" s="337"/>
      <c r="AP59" s="337"/>
      <c r="AQ59" s="291"/>
      <c r="AS59" s="300"/>
      <c r="AT59" s="336"/>
      <c r="AU59" s="336"/>
      <c r="AV59" s="296"/>
      <c r="AW59" s="336"/>
      <c r="AX59" s="336"/>
      <c r="AY59" s="300"/>
      <c r="AZ59" s="337"/>
      <c r="BA59" s="337"/>
      <c r="BD59" s="340"/>
      <c r="BE59" s="300"/>
      <c r="BF59" s="337"/>
      <c r="BG59" s="337"/>
      <c r="BI59" s="337"/>
      <c r="BJ59" s="337"/>
      <c r="BK59" s="291"/>
      <c r="BM59" s="300"/>
      <c r="BN59" s="336"/>
      <c r="BO59" s="336"/>
      <c r="BP59" s="296"/>
      <c r="BQ59" s="336"/>
      <c r="BR59" s="336"/>
      <c r="BS59" s="300"/>
      <c r="BT59" s="337"/>
      <c r="BU59" s="337"/>
      <c r="BX59" s="340"/>
      <c r="BY59" s="300"/>
      <c r="BZ59" s="337"/>
      <c r="CA59" s="337"/>
      <c r="CC59" s="337"/>
      <c r="CD59" s="337"/>
      <c r="CE59" s="300"/>
      <c r="CG59" s="300"/>
      <c r="CH59" s="336"/>
      <c r="CI59" s="336"/>
      <c r="CJ59" s="296"/>
      <c r="CK59" s="336"/>
      <c r="CL59" s="336"/>
      <c r="CM59" s="300"/>
      <c r="CN59" s="337"/>
      <c r="CO59" s="337"/>
      <c r="CR59" s="340"/>
      <c r="CS59" s="300"/>
      <c r="CT59" s="337"/>
      <c r="CU59" s="337"/>
      <c r="CW59" s="337"/>
      <c r="CX59" s="337"/>
      <c r="CY59" s="291"/>
      <c r="DA59" s="300"/>
      <c r="DB59" s="336"/>
      <c r="DC59" s="336"/>
      <c r="DD59" s="296"/>
      <c r="DE59" s="336"/>
      <c r="DF59" s="336"/>
      <c r="DG59" s="300"/>
      <c r="DH59" s="337"/>
      <c r="DI59" s="337"/>
      <c r="DL59" s="340"/>
      <c r="DM59" s="300"/>
      <c r="DN59" s="337"/>
      <c r="DO59" s="337"/>
      <c r="DQ59" s="337"/>
      <c r="DR59" s="337"/>
      <c r="DS59" s="291"/>
      <c r="DU59" s="300"/>
      <c r="DV59" s="336"/>
      <c r="DW59" s="336"/>
      <c r="DX59" s="296"/>
      <c r="DY59" s="336"/>
      <c r="DZ59" s="336"/>
      <c r="EA59" s="300"/>
      <c r="EC59" s="341"/>
      <c r="EF59" s="340"/>
      <c r="EG59" s="300"/>
      <c r="EH59" s="337"/>
      <c r="EI59" s="337"/>
      <c r="EK59" s="337"/>
      <c r="EL59" s="337"/>
      <c r="EM59" s="291"/>
      <c r="EO59" s="300"/>
      <c r="EP59" s="336"/>
      <c r="EQ59" s="336"/>
      <c r="ER59" s="296"/>
      <c r="ES59" s="336"/>
      <c r="ET59" s="336"/>
      <c r="EU59" s="300"/>
      <c r="EV59" s="337"/>
      <c r="EW59" s="337"/>
      <c r="EZ59" s="340"/>
      <c r="FA59" s="300"/>
      <c r="FB59" s="337"/>
      <c r="FC59" s="337"/>
      <c r="FE59" s="337"/>
      <c r="FF59" s="337"/>
      <c r="FG59" s="291"/>
      <c r="FI59" s="300"/>
      <c r="FJ59" s="336"/>
      <c r="FK59" s="336"/>
      <c r="FL59" s="296"/>
      <c r="FM59" s="336"/>
      <c r="FN59" s="336"/>
      <c r="FO59" s="300"/>
      <c r="FP59" s="337"/>
      <c r="FQ59" s="337"/>
      <c r="FT59" s="340"/>
      <c r="FU59" s="300"/>
      <c r="FV59" s="337"/>
      <c r="FW59" s="337"/>
      <c r="FY59" s="337"/>
      <c r="FZ59" s="337"/>
      <c r="GA59" s="291"/>
      <c r="GG59" s="337"/>
      <c r="GI59" s="342"/>
      <c r="GN59" s="340"/>
      <c r="GU59" s="291"/>
      <c r="HA59" s="337"/>
      <c r="HC59" s="342"/>
      <c r="HH59" s="340"/>
      <c r="HO59" s="291"/>
      <c r="HU59" s="337"/>
      <c r="HW59" s="342"/>
      <c r="IB59" s="340"/>
      <c r="II59" s="291"/>
      <c r="IO59" s="337"/>
      <c r="IQ59" s="342"/>
      <c r="IV59" s="340"/>
    </row>
    <row r="60" spans="2:262" s="335" customFormat="1" ht="13.5" customHeight="1">
      <c r="B60" s="296"/>
      <c r="C60" s="291"/>
      <c r="E60" s="300"/>
      <c r="F60" s="336"/>
      <c r="G60" s="337"/>
      <c r="H60" s="296"/>
      <c r="I60" s="336"/>
      <c r="J60" s="337"/>
      <c r="K60" s="300"/>
      <c r="L60" s="337"/>
      <c r="M60" s="337"/>
      <c r="P60" s="340"/>
      <c r="Q60" s="300"/>
      <c r="R60" s="337"/>
      <c r="S60" s="337"/>
      <c r="U60" s="337"/>
      <c r="V60" s="337"/>
      <c r="W60" s="291"/>
      <c r="Y60" s="300"/>
      <c r="Z60" s="336"/>
      <c r="AA60" s="336"/>
      <c r="AB60" s="296"/>
      <c r="AC60" s="336"/>
      <c r="AD60" s="336"/>
      <c r="AE60" s="300"/>
      <c r="AF60" s="337"/>
      <c r="AG60" s="337"/>
      <c r="AJ60" s="340"/>
      <c r="AK60" s="300"/>
      <c r="AM60" s="337"/>
      <c r="AO60" s="337"/>
      <c r="AP60" s="337"/>
      <c r="AQ60" s="291"/>
      <c r="AS60" s="300"/>
      <c r="AT60" s="336"/>
      <c r="AU60" s="336"/>
      <c r="AV60" s="296"/>
      <c r="AW60" s="336"/>
      <c r="AX60" s="336"/>
      <c r="AY60" s="300"/>
      <c r="AZ60" s="337"/>
      <c r="BA60" s="337"/>
      <c r="BD60" s="340"/>
      <c r="BE60" s="300"/>
      <c r="BF60" s="337"/>
      <c r="BG60" s="337"/>
      <c r="BI60" s="337"/>
      <c r="BJ60" s="337"/>
      <c r="BK60" s="291"/>
      <c r="BM60" s="300"/>
      <c r="BN60" s="336"/>
      <c r="BO60" s="336"/>
      <c r="BP60" s="296"/>
      <c r="BQ60" s="336"/>
      <c r="BR60" s="336"/>
      <c r="BS60" s="300"/>
      <c r="BT60" s="337"/>
      <c r="BU60" s="337"/>
      <c r="BX60" s="340"/>
      <c r="BY60" s="300"/>
      <c r="BZ60" s="337"/>
      <c r="CA60" s="337"/>
      <c r="CC60" s="337"/>
      <c r="CD60" s="337"/>
      <c r="CE60" s="300"/>
      <c r="CG60" s="300"/>
      <c r="CH60" s="336"/>
      <c r="CI60" s="336"/>
      <c r="CJ60" s="296"/>
      <c r="CK60" s="336"/>
      <c r="CL60" s="336"/>
      <c r="CM60" s="300"/>
      <c r="CN60" s="337"/>
      <c r="CO60" s="337"/>
      <c r="CR60" s="340"/>
      <c r="CS60" s="300"/>
      <c r="CT60" s="337"/>
      <c r="CU60" s="337"/>
      <c r="CW60" s="337"/>
      <c r="CX60" s="337"/>
      <c r="CY60" s="291"/>
      <c r="DA60" s="300"/>
      <c r="DB60" s="336"/>
      <c r="DC60" s="336"/>
      <c r="DD60" s="296"/>
      <c r="DE60" s="336"/>
      <c r="DF60" s="336"/>
      <c r="DG60" s="300"/>
      <c r="DH60" s="337"/>
      <c r="DI60" s="337"/>
      <c r="DL60" s="340"/>
      <c r="DM60" s="300"/>
      <c r="DN60" s="337"/>
      <c r="DO60" s="337"/>
      <c r="DQ60" s="337"/>
      <c r="DR60" s="337"/>
      <c r="DS60" s="291"/>
      <c r="DU60" s="300"/>
      <c r="DV60" s="336"/>
      <c r="DW60" s="336"/>
      <c r="DX60" s="296"/>
      <c r="DY60" s="336"/>
      <c r="DZ60" s="336"/>
      <c r="EA60" s="300"/>
      <c r="EC60" s="341"/>
      <c r="EF60" s="340"/>
      <c r="EG60" s="300"/>
      <c r="EH60" s="337"/>
      <c r="EI60" s="337"/>
      <c r="EK60" s="337"/>
      <c r="EL60" s="337"/>
      <c r="EM60" s="291"/>
      <c r="EO60" s="300"/>
      <c r="EP60" s="336"/>
      <c r="EQ60" s="336"/>
      <c r="ER60" s="296"/>
      <c r="ES60" s="336"/>
      <c r="ET60" s="336"/>
      <c r="EU60" s="300"/>
      <c r="EV60" s="337"/>
      <c r="EW60" s="337"/>
      <c r="EZ60" s="340"/>
      <c r="FA60" s="300"/>
      <c r="FB60" s="337"/>
      <c r="FC60" s="337"/>
      <c r="FE60" s="337"/>
      <c r="FF60" s="337"/>
      <c r="FG60" s="291"/>
      <c r="FI60" s="300"/>
      <c r="FJ60" s="336"/>
      <c r="FK60" s="336"/>
      <c r="FL60" s="296"/>
      <c r="FM60" s="336"/>
      <c r="FN60" s="336"/>
      <c r="FO60" s="300"/>
      <c r="FP60" s="337"/>
      <c r="FQ60" s="337"/>
      <c r="FT60" s="340"/>
      <c r="FU60" s="300"/>
      <c r="FV60" s="337"/>
      <c r="FW60" s="337"/>
      <c r="FY60" s="337"/>
      <c r="FZ60" s="337"/>
      <c r="GA60" s="291"/>
      <c r="GG60" s="337"/>
      <c r="GI60" s="342"/>
      <c r="GN60" s="340"/>
      <c r="GU60" s="291"/>
      <c r="HA60" s="337"/>
      <c r="HC60" s="342"/>
      <c r="HH60" s="340"/>
      <c r="HO60" s="291"/>
      <c r="HU60" s="337"/>
      <c r="HW60" s="342"/>
      <c r="IB60" s="340"/>
      <c r="II60" s="291"/>
      <c r="IO60" s="337"/>
      <c r="IQ60" s="342"/>
      <c r="IV60" s="340"/>
    </row>
    <row r="61" spans="2:262" s="335" customFormat="1" ht="13.5" customHeight="1">
      <c r="B61" s="296"/>
      <c r="C61" s="291"/>
      <c r="E61" s="300"/>
      <c r="F61" s="336"/>
      <c r="G61" s="337"/>
      <c r="H61" s="296"/>
      <c r="I61" s="336"/>
      <c r="J61" s="337"/>
      <c r="K61" s="300"/>
      <c r="L61" s="337"/>
      <c r="M61" s="337"/>
      <c r="P61" s="340"/>
      <c r="Q61" s="300"/>
      <c r="R61" s="337"/>
      <c r="S61" s="337"/>
      <c r="U61" s="337"/>
      <c r="V61" s="337"/>
      <c r="W61" s="291"/>
      <c r="Y61" s="300"/>
      <c r="Z61" s="336"/>
      <c r="AA61" s="336"/>
      <c r="AB61" s="296"/>
      <c r="AC61" s="336"/>
      <c r="AD61" s="336"/>
      <c r="AE61" s="300"/>
      <c r="AF61" s="337"/>
      <c r="AG61" s="337"/>
      <c r="AJ61" s="340"/>
      <c r="AK61" s="300"/>
      <c r="AM61" s="337"/>
      <c r="AO61" s="337"/>
      <c r="AP61" s="337"/>
      <c r="AQ61" s="291"/>
      <c r="AS61" s="300"/>
      <c r="AT61" s="336"/>
      <c r="AU61" s="336"/>
      <c r="AV61" s="296"/>
      <c r="AW61" s="336"/>
      <c r="AX61" s="336"/>
      <c r="AY61" s="300"/>
      <c r="AZ61" s="337"/>
      <c r="BA61" s="337"/>
      <c r="BD61" s="340"/>
      <c r="BE61" s="300"/>
      <c r="BF61" s="337"/>
      <c r="BG61" s="337"/>
      <c r="BI61" s="337"/>
      <c r="BJ61" s="337"/>
      <c r="BK61" s="291"/>
      <c r="BM61" s="300"/>
      <c r="BN61" s="336"/>
      <c r="BO61" s="336"/>
      <c r="BP61" s="296"/>
      <c r="BQ61" s="336"/>
      <c r="BR61" s="336"/>
      <c r="BS61" s="300"/>
      <c r="BT61" s="337"/>
      <c r="BU61" s="337"/>
      <c r="BX61" s="340"/>
      <c r="BY61" s="300"/>
      <c r="BZ61" s="337"/>
      <c r="CA61" s="337"/>
      <c r="CC61" s="337"/>
      <c r="CD61" s="337"/>
      <c r="CE61" s="300"/>
      <c r="CG61" s="300"/>
      <c r="CH61" s="336"/>
      <c r="CI61" s="336"/>
      <c r="CJ61" s="296"/>
      <c r="CK61" s="336"/>
      <c r="CL61" s="336"/>
      <c r="CM61" s="300"/>
      <c r="CN61" s="337"/>
      <c r="CO61" s="337"/>
      <c r="CR61" s="340"/>
      <c r="CS61" s="300"/>
      <c r="CT61" s="337"/>
      <c r="CU61" s="337"/>
      <c r="CW61" s="337"/>
      <c r="CX61" s="337"/>
      <c r="CY61" s="291"/>
      <c r="DA61" s="300"/>
      <c r="DB61" s="336"/>
      <c r="DC61" s="336"/>
      <c r="DD61" s="296"/>
      <c r="DE61" s="336"/>
      <c r="DF61" s="336"/>
      <c r="DG61" s="300"/>
      <c r="DH61" s="337"/>
      <c r="DI61" s="337"/>
      <c r="DL61" s="340"/>
      <c r="DM61" s="300"/>
      <c r="DN61" s="337"/>
      <c r="DO61" s="337"/>
      <c r="DQ61" s="337"/>
      <c r="DR61" s="337"/>
      <c r="DS61" s="291"/>
      <c r="DU61" s="300"/>
      <c r="DV61" s="336"/>
      <c r="DW61" s="336"/>
      <c r="DX61" s="296"/>
      <c r="DY61" s="336"/>
      <c r="DZ61" s="336"/>
      <c r="EA61" s="300"/>
      <c r="EC61" s="341"/>
      <c r="EF61" s="340"/>
      <c r="EG61" s="300"/>
      <c r="EH61" s="337"/>
      <c r="EI61" s="337"/>
      <c r="EK61" s="337"/>
      <c r="EL61" s="337"/>
      <c r="EM61" s="291"/>
      <c r="EO61" s="300"/>
      <c r="EP61" s="336"/>
      <c r="EQ61" s="336"/>
      <c r="ER61" s="296"/>
      <c r="ES61" s="336"/>
      <c r="ET61" s="336"/>
      <c r="EU61" s="300"/>
      <c r="EV61" s="337"/>
      <c r="EW61" s="337"/>
      <c r="EZ61" s="340"/>
      <c r="FA61" s="300"/>
      <c r="FB61" s="337"/>
      <c r="FC61" s="337"/>
      <c r="FE61" s="337"/>
      <c r="FF61" s="337"/>
      <c r="FG61" s="291"/>
      <c r="FI61" s="300"/>
      <c r="FJ61" s="336"/>
      <c r="FK61" s="336"/>
      <c r="FL61" s="296"/>
      <c r="FM61" s="336"/>
      <c r="FN61" s="336"/>
      <c r="FO61" s="300"/>
      <c r="FP61" s="337"/>
      <c r="FQ61" s="337"/>
      <c r="FT61" s="340"/>
      <c r="FU61" s="300"/>
      <c r="FV61" s="337"/>
      <c r="FW61" s="337"/>
      <c r="FY61" s="337"/>
      <c r="FZ61" s="337"/>
      <c r="GA61" s="291"/>
      <c r="GG61" s="337"/>
      <c r="GI61" s="342"/>
      <c r="GN61" s="340"/>
      <c r="GU61" s="291"/>
      <c r="HA61" s="337"/>
      <c r="HC61" s="342"/>
      <c r="HH61" s="340"/>
      <c r="HO61" s="291"/>
      <c r="HU61" s="337"/>
      <c r="HW61" s="342"/>
      <c r="IB61" s="340"/>
      <c r="II61" s="291"/>
      <c r="IO61" s="337"/>
      <c r="IQ61" s="342"/>
      <c r="IV61" s="340"/>
    </row>
    <row r="62" spans="2:262" s="335" customFormat="1" ht="13.5" customHeight="1">
      <c r="B62" s="296"/>
      <c r="C62" s="291"/>
      <c r="E62" s="300"/>
      <c r="F62" s="336"/>
      <c r="G62" s="337"/>
      <c r="H62" s="296"/>
      <c r="I62" s="336"/>
      <c r="J62" s="337"/>
      <c r="K62" s="300"/>
      <c r="L62" s="337"/>
      <c r="M62" s="337"/>
      <c r="P62" s="340"/>
      <c r="Q62" s="300"/>
      <c r="R62" s="337"/>
      <c r="S62" s="337"/>
      <c r="U62" s="337"/>
      <c r="V62" s="337"/>
      <c r="W62" s="291"/>
      <c r="Y62" s="300"/>
      <c r="Z62" s="336"/>
      <c r="AA62" s="336"/>
      <c r="AB62" s="296"/>
      <c r="AC62" s="336"/>
      <c r="AD62" s="336"/>
      <c r="AE62" s="300"/>
      <c r="AF62" s="337"/>
      <c r="AG62" s="337"/>
      <c r="AJ62" s="340"/>
      <c r="AK62" s="300"/>
      <c r="AM62" s="337"/>
      <c r="AO62" s="337"/>
      <c r="AP62" s="337"/>
      <c r="AQ62" s="291"/>
      <c r="AS62" s="300"/>
      <c r="AT62" s="336"/>
      <c r="AU62" s="336"/>
      <c r="AV62" s="296"/>
      <c r="AW62" s="336"/>
      <c r="AX62" s="336"/>
      <c r="AY62" s="300"/>
      <c r="AZ62" s="337"/>
      <c r="BA62" s="337"/>
      <c r="BD62" s="340"/>
      <c r="BE62" s="300"/>
      <c r="BF62" s="337"/>
      <c r="BG62" s="337"/>
      <c r="BI62" s="337"/>
      <c r="BJ62" s="337"/>
      <c r="BK62" s="291"/>
      <c r="BM62" s="300"/>
      <c r="BN62" s="336"/>
      <c r="BO62" s="336"/>
      <c r="BP62" s="296"/>
      <c r="BQ62" s="336"/>
      <c r="BR62" s="336"/>
      <c r="BS62" s="300"/>
      <c r="BT62" s="337"/>
      <c r="BU62" s="337"/>
      <c r="BX62" s="340"/>
      <c r="BY62" s="300"/>
      <c r="BZ62" s="337"/>
      <c r="CA62" s="337"/>
      <c r="CC62" s="337"/>
      <c r="CD62" s="337"/>
      <c r="CE62" s="300"/>
      <c r="CG62" s="300"/>
      <c r="CH62" s="336"/>
      <c r="CI62" s="336"/>
      <c r="CJ62" s="296"/>
      <c r="CK62" s="336"/>
      <c r="CL62" s="336"/>
      <c r="CM62" s="300"/>
      <c r="CN62" s="337"/>
      <c r="CO62" s="337"/>
      <c r="CR62" s="340"/>
      <c r="CS62" s="300"/>
      <c r="CT62" s="337"/>
      <c r="CU62" s="337"/>
      <c r="CW62" s="337"/>
      <c r="CX62" s="337"/>
      <c r="CY62" s="291"/>
      <c r="DA62" s="300"/>
      <c r="DB62" s="336"/>
      <c r="DC62" s="336"/>
      <c r="DD62" s="296"/>
      <c r="DE62" s="336"/>
      <c r="DF62" s="336"/>
      <c r="DG62" s="300"/>
      <c r="DH62" s="337"/>
      <c r="DI62" s="337"/>
      <c r="DL62" s="340"/>
      <c r="DM62" s="300"/>
      <c r="DN62" s="337"/>
      <c r="DO62" s="337"/>
      <c r="DQ62" s="337"/>
      <c r="DR62" s="337"/>
      <c r="DS62" s="291"/>
      <c r="DU62" s="300"/>
      <c r="DV62" s="336"/>
      <c r="DW62" s="336"/>
      <c r="DX62" s="296"/>
      <c r="DY62" s="336"/>
      <c r="DZ62" s="336"/>
      <c r="EA62" s="300"/>
      <c r="EC62" s="341"/>
      <c r="EF62" s="340"/>
      <c r="EG62" s="300"/>
      <c r="EH62" s="337"/>
      <c r="EI62" s="337"/>
      <c r="EK62" s="337"/>
      <c r="EL62" s="337"/>
      <c r="EM62" s="291"/>
      <c r="EO62" s="300"/>
      <c r="EP62" s="336"/>
      <c r="EQ62" s="336"/>
      <c r="ER62" s="296"/>
      <c r="ES62" s="336"/>
      <c r="ET62" s="336"/>
      <c r="EU62" s="300"/>
      <c r="EV62" s="337"/>
      <c r="EW62" s="337"/>
      <c r="EZ62" s="340"/>
      <c r="FA62" s="300"/>
      <c r="FB62" s="337"/>
      <c r="FC62" s="337"/>
      <c r="FE62" s="337"/>
      <c r="FF62" s="337"/>
      <c r="FG62" s="291"/>
      <c r="FI62" s="300"/>
      <c r="FJ62" s="336"/>
      <c r="FK62" s="336"/>
      <c r="FL62" s="296"/>
      <c r="FM62" s="336"/>
      <c r="FN62" s="336"/>
      <c r="FO62" s="300"/>
      <c r="FP62" s="337"/>
      <c r="FQ62" s="337"/>
      <c r="FT62" s="340"/>
      <c r="FU62" s="300"/>
      <c r="FV62" s="337"/>
      <c r="FW62" s="337"/>
      <c r="FY62" s="337"/>
      <c r="FZ62" s="337"/>
      <c r="GA62" s="291"/>
      <c r="GG62" s="337"/>
      <c r="GI62" s="342"/>
      <c r="GN62" s="340"/>
      <c r="GU62" s="291"/>
      <c r="HA62" s="337"/>
      <c r="HC62" s="342"/>
      <c r="HH62" s="340"/>
      <c r="HO62" s="291"/>
      <c r="HU62" s="337"/>
      <c r="HW62" s="342"/>
      <c r="IB62" s="340"/>
      <c r="II62" s="291"/>
      <c r="IO62" s="337"/>
      <c r="IQ62" s="342"/>
      <c r="IV62" s="340"/>
    </row>
    <row r="63" spans="2:262" s="335" customFormat="1" ht="13.5" customHeight="1">
      <c r="B63" s="296"/>
      <c r="C63" s="291"/>
      <c r="E63" s="300"/>
      <c r="F63" s="336"/>
      <c r="G63" s="337"/>
      <c r="H63" s="296"/>
      <c r="I63" s="336"/>
      <c r="J63" s="337"/>
      <c r="K63" s="300"/>
      <c r="L63" s="337"/>
      <c r="M63" s="337"/>
      <c r="P63" s="340"/>
      <c r="Q63" s="300"/>
      <c r="R63" s="337"/>
      <c r="S63" s="337"/>
      <c r="U63" s="337"/>
      <c r="V63" s="337"/>
      <c r="W63" s="291"/>
      <c r="Y63" s="300"/>
      <c r="Z63" s="336"/>
      <c r="AA63" s="336"/>
      <c r="AB63" s="296"/>
      <c r="AC63" s="336"/>
      <c r="AD63" s="336"/>
      <c r="AE63" s="300"/>
      <c r="AF63" s="337"/>
      <c r="AG63" s="337"/>
      <c r="AJ63" s="340"/>
      <c r="AK63" s="300"/>
      <c r="AM63" s="337"/>
      <c r="AO63" s="337"/>
      <c r="AP63" s="337"/>
      <c r="AQ63" s="291"/>
      <c r="AS63" s="300"/>
      <c r="AT63" s="336"/>
      <c r="AU63" s="336"/>
      <c r="AV63" s="296"/>
      <c r="AW63" s="336"/>
      <c r="AX63" s="336"/>
      <c r="AY63" s="300"/>
      <c r="AZ63" s="337"/>
      <c r="BA63" s="337"/>
      <c r="BD63" s="340"/>
      <c r="BE63" s="300"/>
      <c r="BF63" s="337"/>
      <c r="BG63" s="337"/>
      <c r="BI63" s="337"/>
      <c r="BJ63" s="337"/>
      <c r="BK63" s="291"/>
      <c r="BM63" s="300"/>
      <c r="BN63" s="336"/>
      <c r="BO63" s="336"/>
      <c r="BP63" s="296"/>
      <c r="BQ63" s="336"/>
      <c r="BR63" s="336"/>
      <c r="BS63" s="300"/>
      <c r="BT63" s="337"/>
      <c r="BU63" s="337"/>
      <c r="BX63" s="340"/>
      <c r="BY63" s="300"/>
      <c r="BZ63" s="337"/>
      <c r="CA63" s="337"/>
      <c r="CC63" s="337"/>
      <c r="CD63" s="337"/>
      <c r="CE63" s="300"/>
      <c r="CG63" s="300"/>
      <c r="CH63" s="336"/>
      <c r="CI63" s="336"/>
      <c r="CJ63" s="296"/>
      <c r="CK63" s="336"/>
      <c r="CL63" s="336"/>
      <c r="CM63" s="300"/>
      <c r="CN63" s="337"/>
      <c r="CO63" s="337"/>
      <c r="CR63" s="340"/>
      <c r="CS63" s="300"/>
      <c r="CT63" s="337"/>
      <c r="CU63" s="337"/>
      <c r="CW63" s="337"/>
      <c r="CX63" s="337"/>
      <c r="CY63" s="291"/>
      <c r="DA63" s="300"/>
      <c r="DB63" s="336"/>
      <c r="DC63" s="336"/>
      <c r="DD63" s="296"/>
      <c r="DE63" s="336"/>
      <c r="DF63" s="336"/>
      <c r="DG63" s="300"/>
      <c r="DH63" s="337"/>
      <c r="DI63" s="337"/>
      <c r="DL63" s="340"/>
      <c r="DM63" s="300"/>
      <c r="DN63" s="337"/>
      <c r="DO63" s="337"/>
      <c r="DQ63" s="337"/>
      <c r="DR63" s="337"/>
      <c r="DS63" s="291"/>
      <c r="DU63" s="300"/>
      <c r="DV63" s="336"/>
      <c r="DW63" s="336"/>
      <c r="DX63" s="296"/>
      <c r="DY63" s="336"/>
      <c r="DZ63" s="336"/>
      <c r="EA63" s="300"/>
      <c r="EC63" s="341"/>
      <c r="EF63" s="340"/>
      <c r="EG63" s="300"/>
      <c r="EH63" s="337"/>
      <c r="EI63" s="337"/>
      <c r="EK63" s="337"/>
      <c r="EL63" s="337"/>
      <c r="EM63" s="291"/>
      <c r="EO63" s="300"/>
      <c r="EP63" s="336"/>
      <c r="EQ63" s="336"/>
      <c r="ER63" s="296"/>
      <c r="ES63" s="336"/>
      <c r="ET63" s="336"/>
      <c r="EU63" s="300"/>
      <c r="EV63" s="337"/>
      <c r="EW63" s="337"/>
      <c r="EZ63" s="340"/>
      <c r="FA63" s="300"/>
      <c r="FB63" s="337"/>
      <c r="FC63" s="337"/>
      <c r="FE63" s="337"/>
      <c r="FF63" s="337"/>
      <c r="FG63" s="291"/>
      <c r="FI63" s="300"/>
      <c r="FJ63" s="336"/>
      <c r="FK63" s="336"/>
      <c r="FL63" s="296"/>
      <c r="FM63" s="336"/>
      <c r="FN63" s="336"/>
      <c r="FO63" s="300"/>
      <c r="FP63" s="337"/>
      <c r="FQ63" s="337"/>
      <c r="FT63" s="340"/>
      <c r="FU63" s="300"/>
      <c r="FV63" s="337"/>
      <c r="FW63" s="337"/>
      <c r="FY63" s="337"/>
      <c r="FZ63" s="337"/>
      <c r="GA63" s="291"/>
      <c r="GG63" s="337"/>
      <c r="GI63" s="342"/>
      <c r="GN63" s="340"/>
      <c r="GU63" s="291"/>
      <c r="HA63" s="337"/>
      <c r="HC63" s="342"/>
      <c r="HH63" s="340"/>
      <c r="HO63" s="291"/>
      <c r="HU63" s="337"/>
      <c r="HW63" s="342"/>
      <c r="IB63" s="340"/>
      <c r="II63" s="291"/>
      <c r="IO63" s="337"/>
      <c r="IQ63" s="342"/>
      <c r="IV63" s="340"/>
    </row>
    <row r="64" spans="2:262" s="335" customFormat="1" ht="13.5" customHeight="1">
      <c r="B64" s="296"/>
      <c r="C64" s="291"/>
      <c r="E64" s="300"/>
      <c r="F64" s="336"/>
      <c r="G64" s="337"/>
      <c r="H64" s="296"/>
      <c r="I64" s="336"/>
      <c r="J64" s="337"/>
      <c r="K64" s="300"/>
      <c r="L64" s="337"/>
      <c r="M64" s="337"/>
      <c r="P64" s="340"/>
      <c r="Q64" s="300"/>
      <c r="R64" s="337"/>
      <c r="S64" s="337"/>
      <c r="U64" s="337"/>
      <c r="V64" s="337"/>
      <c r="W64" s="291"/>
      <c r="Y64" s="300"/>
      <c r="Z64" s="336"/>
      <c r="AA64" s="336"/>
      <c r="AB64" s="296"/>
      <c r="AC64" s="336"/>
      <c r="AD64" s="336"/>
      <c r="AE64" s="300"/>
      <c r="AF64" s="337"/>
      <c r="AG64" s="337"/>
      <c r="AJ64" s="340"/>
      <c r="AK64" s="300"/>
      <c r="AM64" s="337"/>
      <c r="AO64" s="337"/>
      <c r="AP64" s="337"/>
      <c r="AQ64" s="291"/>
      <c r="AS64" s="300"/>
      <c r="AT64" s="336"/>
      <c r="AU64" s="336"/>
      <c r="AV64" s="296"/>
      <c r="AW64" s="336"/>
      <c r="AX64" s="336"/>
      <c r="AY64" s="300"/>
      <c r="AZ64" s="337"/>
      <c r="BA64" s="337"/>
      <c r="BD64" s="340"/>
      <c r="BE64" s="300"/>
      <c r="BF64" s="337"/>
      <c r="BG64" s="337"/>
      <c r="BI64" s="337"/>
      <c r="BJ64" s="337"/>
      <c r="BK64" s="291"/>
      <c r="BM64" s="300"/>
      <c r="BN64" s="336"/>
      <c r="BO64" s="336"/>
      <c r="BP64" s="296"/>
      <c r="BQ64" s="336"/>
      <c r="BR64" s="336"/>
      <c r="BS64" s="300"/>
      <c r="BT64" s="337"/>
      <c r="BU64" s="337"/>
      <c r="BX64" s="340"/>
      <c r="BY64" s="300"/>
      <c r="BZ64" s="337"/>
      <c r="CA64" s="337"/>
      <c r="CC64" s="337"/>
      <c r="CD64" s="337"/>
      <c r="CE64" s="300"/>
      <c r="CG64" s="300"/>
      <c r="CH64" s="336"/>
      <c r="CI64" s="336"/>
      <c r="CJ64" s="296"/>
      <c r="CK64" s="336"/>
      <c r="CL64" s="336"/>
      <c r="CM64" s="300"/>
      <c r="CN64" s="337"/>
      <c r="CO64" s="337"/>
      <c r="CR64" s="340"/>
      <c r="CS64" s="300"/>
      <c r="CT64" s="337"/>
      <c r="CU64" s="337"/>
      <c r="CW64" s="337"/>
      <c r="CX64" s="337"/>
      <c r="CY64" s="291"/>
      <c r="DA64" s="300"/>
      <c r="DB64" s="336"/>
      <c r="DC64" s="336"/>
      <c r="DD64" s="296"/>
      <c r="DE64" s="336"/>
      <c r="DF64" s="336"/>
      <c r="DG64" s="300"/>
      <c r="DH64" s="337"/>
      <c r="DI64" s="337"/>
      <c r="DL64" s="340"/>
      <c r="DM64" s="300"/>
      <c r="DN64" s="337"/>
      <c r="DO64" s="337"/>
      <c r="DQ64" s="337"/>
      <c r="DR64" s="337"/>
      <c r="DS64" s="291"/>
      <c r="DU64" s="300"/>
      <c r="DV64" s="336"/>
      <c r="DW64" s="336"/>
      <c r="DX64" s="296"/>
      <c r="DY64" s="336"/>
      <c r="DZ64" s="336"/>
      <c r="EA64" s="300"/>
      <c r="EC64" s="341"/>
      <c r="EF64" s="340"/>
      <c r="EG64" s="300"/>
      <c r="EH64" s="337"/>
      <c r="EI64" s="337"/>
      <c r="EK64" s="337"/>
      <c r="EL64" s="337"/>
      <c r="EM64" s="291"/>
      <c r="EO64" s="300"/>
      <c r="EP64" s="336"/>
      <c r="EQ64" s="336"/>
      <c r="ER64" s="296"/>
      <c r="ES64" s="336"/>
      <c r="ET64" s="336"/>
      <c r="EU64" s="300"/>
      <c r="EV64" s="337"/>
      <c r="EW64" s="337"/>
      <c r="EZ64" s="340"/>
      <c r="FA64" s="300"/>
      <c r="FB64" s="337"/>
      <c r="FC64" s="337"/>
      <c r="FE64" s="337"/>
      <c r="FF64" s="337"/>
      <c r="FG64" s="291"/>
      <c r="FI64" s="300"/>
      <c r="FJ64" s="336"/>
      <c r="FK64" s="336"/>
      <c r="FL64" s="296"/>
      <c r="FM64" s="336"/>
      <c r="FN64" s="336"/>
      <c r="FO64" s="300"/>
      <c r="FP64" s="337"/>
      <c r="FQ64" s="337"/>
      <c r="FT64" s="340"/>
      <c r="FU64" s="300"/>
      <c r="FV64" s="337"/>
      <c r="FW64" s="337"/>
      <c r="FY64" s="337"/>
      <c r="FZ64" s="337"/>
      <c r="GA64" s="291"/>
      <c r="GG64" s="337"/>
      <c r="GI64" s="342"/>
      <c r="GN64" s="340"/>
      <c r="GU64" s="291"/>
      <c r="HA64" s="337"/>
      <c r="HC64" s="342"/>
      <c r="HH64" s="340"/>
      <c r="HO64" s="291"/>
      <c r="HU64" s="337"/>
      <c r="HW64" s="342"/>
      <c r="IB64" s="340"/>
      <c r="II64" s="291"/>
      <c r="IO64" s="337"/>
      <c r="IQ64" s="342"/>
      <c r="IV64" s="340"/>
    </row>
    <row r="65" spans="2:256" s="335" customFormat="1" ht="13.5" customHeight="1">
      <c r="B65" s="296"/>
      <c r="C65" s="291"/>
      <c r="E65" s="300"/>
      <c r="F65" s="336"/>
      <c r="G65" s="337"/>
      <c r="H65" s="296"/>
      <c r="I65" s="336"/>
      <c r="J65" s="337"/>
      <c r="K65" s="300"/>
      <c r="L65" s="337"/>
      <c r="M65" s="337"/>
      <c r="P65" s="340"/>
      <c r="Q65" s="300"/>
      <c r="R65" s="337"/>
      <c r="S65" s="337"/>
      <c r="U65" s="337"/>
      <c r="V65" s="337"/>
      <c r="W65" s="291"/>
      <c r="Y65" s="300"/>
      <c r="Z65" s="336"/>
      <c r="AA65" s="336"/>
      <c r="AB65" s="296"/>
      <c r="AC65" s="336"/>
      <c r="AD65" s="336"/>
      <c r="AE65" s="300"/>
      <c r="AF65" s="337"/>
      <c r="AG65" s="337"/>
      <c r="AJ65" s="340"/>
      <c r="AK65" s="300"/>
      <c r="AM65" s="337"/>
      <c r="AO65" s="337"/>
      <c r="AP65" s="337"/>
      <c r="AQ65" s="291"/>
      <c r="AS65" s="300"/>
      <c r="AT65" s="336"/>
      <c r="AU65" s="336"/>
      <c r="AV65" s="296"/>
      <c r="AW65" s="336"/>
      <c r="AX65" s="336"/>
      <c r="AY65" s="300"/>
      <c r="AZ65" s="337"/>
      <c r="BA65" s="337"/>
      <c r="BD65" s="340"/>
      <c r="BE65" s="300"/>
      <c r="BF65" s="337"/>
      <c r="BG65" s="337"/>
      <c r="BI65" s="337"/>
      <c r="BJ65" s="337"/>
      <c r="BK65" s="291"/>
      <c r="BM65" s="300"/>
      <c r="BN65" s="336"/>
      <c r="BO65" s="336"/>
      <c r="BP65" s="296"/>
      <c r="BQ65" s="336"/>
      <c r="BR65" s="336"/>
      <c r="BS65" s="300"/>
      <c r="BT65" s="337"/>
      <c r="BU65" s="337"/>
      <c r="BX65" s="340"/>
      <c r="BY65" s="300"/>
      <c r="BZ65" s="337"/>
      <c r="CA65" s="337"/>
      <c r="CC65" s="337"/>
      <c r="CD65" s="337"/>
      <c r="CE65" s="300"/>
      <c r="CG65" s="300"/>
      <c r="CH65" s="336"/>
      <c r="CI65" s="336"/>
      <c r="CJ65" s="296"/>
      <c r="CK65" s="336"/>
      <c r="CL65" s="336"/>
      <c r="CM65" s="300"/>
      <c r="CN65" s="337"/>
      <c r="CO65" s="337"/>
      <c r="CR65" s="340"/>
      <c r="CS65" s="300"/>
      <c r="CT65" s="337"/>
      <c r="CU65" s="337"/>
      <c r="CW65" s="337"/>
      <c r="CX65" s="337"/>
      <c r="CY65" s="291"/>
      <c r="DA65" s="300"/>
      <c r="DB65" s="336"/>
      <c r="DC65" s="336"/>
      <c r="DD65" s="296"/>
      <c r="DE65" s="336"/>
      <c r="DF65" s="336"/>
      <c r="DG65" s="300"/>
      <c r="DH65" s="337"/>
      <c r="DI65" s="337"/>
      <c r="DL65" s="340"/>
      <c r="DM65" s="300"/>
      <c r="DN65" s="337"/>
      <c r="DO65" s="337"/>
      <c r="DQ65" s="337"/>
      <c r="DR65" s="337"/>
      <c r="DS65" s="291"/>
      <c r="DU65" s="300"/>
      <c r="DV65" s="336"/>
      <c r="DW65" s="336"/>
      <c r="DX65" s="296"/>
      <c r="DY65" s="336"/>
      <c r="DZ65" s="336"/>
      <c r="EA65" s="300"/>
      <c r="EC65" s="341"/>
      <c r="EF65" s="340"/>
      <c r="EG65" s="300"/>
      <c r="EH65" s="337"/>
      <c r="EI65" s="337"/>
      <c r="EK65" s="337"/>
      <c r="EL65" s="337"/>
      <c r="EM65" s="291"/>
      <c r="EO65" s="300"/>
      <c r="EP65" s="336"/>
      <c r="EQ65" s="336"/>
      <c r="ER65" s="296"/>
      <c r="ES65" s="336"/>
      <c r="ET65" s="336"/>
      <c r="EU65" s="300"/>
      <c r="EV65" s="337"/>
      <c r="EW65" s="337"/>
      <c r="EZ65" s="340"/>
      <c r="FA65" s="300"/>
      <c r="FB65" s="337"/>
      <c r="FC65" s="337"/>
      <c r="FE65" s="337"/>
      <c r="FF65" s="337"/>
      <c r="FG65" s="291"/>
      <c r="FI65" s="300"/>
      <c r="FJ65" s="336"/>
      <c r="FK65" s="336"/>
      <c r="FL65" s="296"/>
      <c r="FM65" s="336"/>
      <c r="FN65" s="336"/>
      <c r="FO65" s="300"/>
      <c r="FP65" s="337"/>
      <c r="FQ65" s="337"/>
      <c r="FT65" s="340"/>
      <c r="FU65" s="300"/>
      <c r="FV65" s="337"/>
      <c r="FW65" s="337"/>
      <c r="FY65" s="337"/>
      <c r="FZ65" s="337"/>
      <c r="GA65" s="291"/>
      <c r="GG65" s="337"/>
      <c r="GI65" s="342"/>
      <c r="GN65" s="340"/>
      <c r="GU65" s="291"/>
      <c r="HA65" s="337"/>
      <c r="HC65" s="342"/>
      <c r="HH65" s="340"/>
      <c r="HO65" s="291"/>
      <c r="HU65" s="337"/>
      <c r="HW65" s="342"/>
      <c r="IB65" s="340"/>
      <c r="II65" s="291"/>
      <c r="IO65" s="337"/>
      <c r="IQ65" s="342"/>
      <c r="IV65" s="340"/>
    </row>
    <row r="66" spans="2:256" s="335" customFormat="1" ht="13.5" customHeight="1">
      <c r="B66" s="296"/>
      <c r="C66" s="291"/>
      <c r="E66" s="300"/>
      <c r="F66" s="336"/>
      <c r="G66" s="337"/>
      <c r="H66" s="296"/>
      <c r="I66" s="336"/>
      <c r="J66" s="337"/>
      <c r="K66" s="300"/>
      <c r="L66" s="337"/>
      <c r="M66" s="337"/>
      <c r="P66" s="340"/>
      <c r="Q66" s="300"/>
      <c r="R66" s="337"/>
      <c r="S66" s="337"/>
      <c r="U66" s="337"/>
      <c r="V66" s="337"/>
      <c r="W66" s="291"/>
      <c r="Y66" s="300"/>
      <c r="Z66" s="336"/>
      <c r="AA66" s="336"/>
      <c r="AB66" s="296"/>
      <c r="AC66" s="336"/>
      <c r="AD66" s="336"/>
      <c r="AE66" s="300"/>
      <c r="AF66" s="337"/>
      <c r="AG66" s="337"/>
      <c r="AJ66" s="340"/>
      <c r="AK66" s="300"/>
      <c r="AM66" s="337"/>
      <c r="AO66" s="337"/>
      <c r="AP66" s="337"/>
      <c r="AQ66" s="291"/>
      <c r="AS66" s="300"/>
      <c r="AT66" s="336"/>
      <c r="AU66" s="336"/>
      <c r="AV66" s="296"/>
      <c r="AW66" s="336"/>
      <c r="AX66" s="336"/>
      <c r="AY66" s="300"/>
      <c r="AZ66" s="337"/>
      <c r="BA66" s="337"/>
      <c r="BD66" s="340"/>
      <c r="BE66" s="300"/>
      <c r="BF66" s="337"/>
      <c r="BG66" s="337"/>
      <c r="BI66" s="337"/>
      <c r="BJ66" s="337"/>
      <c r="BK66" s="291"/>
      <c r="BM66" s="300"/>
      <c r="BN66" s="336"/>
      <c r="BO66" s="336"/>
      <c r="BP66" s="296"/>
      <c r="BQ66" s="336"/>
      <c r="BR66" s="336"/>
      <c r="BS66" s="300"/>
      <c r="BT66" s="337"/>
      <c r="BU66" s="337"/>
      <c r="BX66" s="340"/>
      <c r="BY66" s="300"/>
      <c r="BZ66" s="337"/>
      <c r="CA66" s="337"/>
      <c r="CC66" s="337"/>
      <c r="CD66" s="337"/>
      <c r="CE66" s="300"/>
      <c r="CG66" s="300"/>
      <c r="CH66" s="336"/>
      <c r="CI66" s="336"/>
      <c r="CJ66" s="296"/>
      <c r="CK66" s="336"/>
      <c r="CL66" s="336"/>
      <c r="CM66" s="300"/>
      <c r="CN66" s="337"/>
      <c r="CO66" s="337"/>
      <c r="CR66" s="340"/>
      <c r="CS66" s="300"/>
      <c r="CT66" s="337"/>
      <c r="CU66" s="337"/>
      <c r="CW66" s="337"/>
      <c r="CX66" s="337"/>
      <c r="CY66" s="291"/>
      <c r="DA66" s="300"/>
      <c r="DB66" s="336"/>
      <c r="DC66" s="336"/>
      <c r="DD66" s="296"/>
      <c r="DE66" s="336"/>
      <c r="DF66" s="336"/>
      <c r="DG66" s="300"/>
      <c r="DH66" s="337"/>
      <c r="DI66" s="337"/>
      <c r="DL66" s="340"/>
      <c r="DM66" s="300"/>
      <c r="DN66" s="337"/>
      <c r="DO66" s="337"/>
      <c r="DQ66" s="337"/>
      <c r="DR66" s="337"/>
      <c r="DS66" s="291"/>
      <c r="DU66" s="300"/>
      <c r="DV66" s="336"/>
      <c r="DW66" s="336"/>
      <c r="DX66" s="296"/>
      <c r="DY66" s="336"/>
      <c r="DZ66" s="336"/>
      <c r="EA66" s="300"/>
      <c r="EC66" s="341"/>
      <c r="EF66" s="340"/>
      <c r="EG66" s="300"/>
      <c r="EH66" s="337"/>
      <c r="EI66" s="337"/>
      <c r="EK66" s="337"/>
      <c r="EL66" s="337"/>
      <c r="EM66" s="291"/>
      <c r="EO66" s="300"/>
      <c r="EP66" s="336"/>
      <c r="EQ66" s="336"/>
      <c r="ER66" s="296"/>
      <c r="ES66" s="336"/>
      <c r="ET66" s="336"/>
      <c r="EU66" s="300"/>
      <c r="EV66" s="337"/>
      <c r="EW66" s="337"/>
      <c r="EZ66" s="340"/>
      <c r="FA66" s="300"/>
      <c r="FB66" s="337"/>
      <c r="FC66" s="337"/>
      <c r="FE66" s="337"/>
      <c r="FF66" s="337"/>
      <c r="FG66" s="291"/>
      <c r="FI66" s="300"/>
      <c r="FJ66" s="336"/>
      <c r="FK66" s="336"/>
      <c r="FL66" s="296"/>
      <c r="FM66" s="336"/>
      <c r="FN66" s="336"/>
      <c r="FO66" s="300"/>
      <c r="FP66" s="337"/>
      <c r="FQ66" s="337"/>
      <c r="FT66" s="340"/>
      <c r="FU66" s="300"/>
      <c r="FV66" s="337"/>
      <c r="FW66" s="337"/>
      <c r="FY66" s="337"/>
      <c r="FZ66" s="337"/>
      <c r="GA66" s="291"/>
      <c r="GG66" s="337"/>
      <c r="GI66" s="342"/>
      <c r="GN66" s="340"/>
      <c r="GU66" s="291"/>
      <c r="HA66" s="337"/>
      <c r="HC66" s="342"/>
      <c r="HH66" s="340"/>
      <c r="HO66" s="291"/>
      <c r="HU66" s="337"/>
      <c r="HW66" s="342"/>
      <c r="IB66" s="340"/>
      <c r="II66" s="291"/>
      <c r="IO66" s="337"/>
      <c r="IQ66" s="342"/>
      <c r="IV66" s="340"/>
    </row>
    <row r="67" spans="2:256" s="335" customFormat="1" ht="13.5" customHeight="1">
      <c r="B67" s="296"/>
      <c r="C67" s="291"/>
      <c r="E67" s="300"/>
      <c r="F67" s="336"/>
      <c r="G67" s="337"/>
      <c r="H67" s="296"/>
      <c r="I67" s="336"/>
      <c r="J67" s="337"/>
      <c r="K67" s="300"/>
      <c r="L67" s="337"/>
      <c r="M67" s="337"/>
      <c r="P67" s="340"/>
      <c r="Q67" s="300"/>
      <c r="R67" s="337"/>
      <c r="S67" s="337"/>
      <c r="U67" s="337"/>
      <c r="V67" s="337"/>
      <c r="W67" s="291"/>
      <c r="Y67" s="300"/>
      <c r="Z67" s="336"/>
      <c r="AA67" s="336"/>
      <c r="AB67" s="296"/>
      <c r="AC67" s="336"/>
      <c r="AD67" s="336"/>
      <c r="AE67" s="300"/>
      <c r="AF67" s="337"/>
      <c r="AG67" s="337"/>
      <c r="AJ67" s="340"/>
      <c r="AK67" s="300"/>
      <c r="AM67" s="337"/>
      <c r="AO67" s="337"/>
      <c r="AP67" s="337"/>
      <c r="AQ67" s="291"/>
      <c r="AS67" s="300"/>
      <c r="AT67" s="336"/>
      <c r="AU67" s="336"/>
      <c r="AV67" s="296"/>
      <c r="AW67" s="336"/>
      <c r="AX67" s="336"/>
      <c r="AY67" s="300"/>
      <c r="AZ67" s="337"/>
      <c r="BA67" s="337"/>
      <c r="BD67" s="340"/>
      <c r="BE67" s="300"/>
      <c r="BF67" s="337"/>
      <c r="BG67" s="337"/>
      <c r="BI67" s="337"/>
      <c r="BJ67" s="337"/>
      <c r="BK67" s="291"/>
      <c r="BM67" s="300"/>
      <c r="BN67" s="336"/>
      <c r="BO67" s="336"/>
      <c r="BP67" s="296"/>
      <c r="BQ67" s="336"/>
      <c r="BR67" s="336"/>
      <c r="BS67" s="300"/>
      <c r="BT67" s="337"/>
      <c r="BU67" s="337"/>
      <c r="BX67" s="340"/>
      <c r="BY67" s="300"/>
      <c r="BZ67" s="337"/>
      <c r="CA67" s="337"/>
      <c r="CC67" s="337"/>
      <c r="CD67" s="337"/>
      <c r="CE67" s="300"/>
      <c r="CG67" s="300"/>
      <c r="CH67" s="336"/>
      <c r="CI67" s="336"/>
      <c r="CJ67" s="296"/>
      <c r="CK67" s="336"/>
      <c r="CL67" s="336"/>
      <c r="CM67" s="300"/>
      <c r="CN67" s="337"/>
      <c r="CO67" s="337"/>
      <c r="CR67" s="340"/>
      <c r="CS67" s="300"/>
      <c r="CT67" s="337"/>
      <c r="CU67" s="337"/>
      <c r="CW67" s="337"/>
      <c r="CX67" s="337"/>
      <c r="CY67" s="291"/>
      <c r="DA67" s="300"/>
      <c r="DB67" s="336"/>
      <c r="DC67" s="336"/>
      <c r="DD67" s="296"/>
      <c r="DE67" s="336"/>
      <c r="DF67" s="336"/>
      <c r="DG67" s="300"/>
      <c r="DH67" s="337"/>
      <c r="DI67" s="337"/>
      <c r="DL67" s="340"/>
      <c r="DM67" s="300"/>
      <c r="DN67" s="337"/>
      <c r="DO67" s="337"/>
      <c r="DQ67" s="337"/>
      <c r="DR67" s="337"/>
      <c r="DS67" s="291"/>
      <c r="DU67" s="300"/>
      <c r="DV67" s="336"/>
      <c r="DW67" s="336"/>
      <c r="DX67" s="296"/>
      <c r="DY67" s="336"/>
      <c r="DZ67" s="336"/>
      <c r="EA67" s="300"/>
      <c r="EC67" s="341"/>
      <c r="EF67" s="340"/>
      <c r="EG67" s="300"/>
      <c r="EH67" s="337"/>
      <c r="EI67" s="337"/>
      <c r="EK67" s="337"/>
      <c r="EL67" s="337"/>
      <c r="EM67" s="291"/>
      <c r="EO67" s="300"/>
      <c r="EP67" s="336"/>
      <c r="EQ67" s="336"/>
      <c r="ER67" s="296"/>
      <c r="ES67" s="336"/>
      <c r="ET67" s="336"/>
      <c r="EU67" s="300"/>
      <c r="EV67" s="337"/>
      <c r="EW67" s="337"/>
      <c r="EZ67" s="340"/>
      <c r="FA67" s="300"/>
      <c r="FB67" s="337"/>
      <c r="FC67" s="337"/>
      <c r="FE67" s="337"/>
      <c r="FF67" s="337"/>
      <c r="FG67" s="291"/>
      <c r="FI67" s="300"/>
      <c r="FJ67" s="336"/>
      <c r="FK67" s="336"/>
      <c r="FL67" s="296"/>
      <c r="FM67" s="336"/>
      <c r="FN67" s="336"/>
      <c r="FO67" s="300"/>
      <c r="FP67" s="337"/>
      <c r="FQ67" s="337"/>
      <c r="FT67" s="340"/>
      <c r="FU67" s="300"/>
      <c r="FV67" s="337"/>
      <c r="FW67" s="337"/>
      <c r="FY67" s="337"/>
      <c r="FZ67" s="337"/>
      <c r="GA67" s="291"/>
      <c r="GI67" s="342"/>
      <c r="GN67" s="340"/>
      <c r="GU67" s="291"/>
      <c r="HC67" s="342"/>
      <c r="HH67" s="340"/>
      <c r="HO67" s="291"/>
      <c r="HW67" s="342"/>
      <c r="IB67" s="340"/>
      <c r="II67" s="291"/>
      <c r="IQ67" s="342"/>
      <c r="IV67" s="340"/>
    </row>
    <row r="68" spans="2:256" s="335" customFormat="1" ht="13.5" customHeight="1">
      <c r="B68" s="296"/>
      <c r="C68" s="291"/>
      <c r="E68" s="300"/>
      <c r="F68" s="336"/>
      <c r="G68" s="337"/>
      <c r="H68" s="296"/>
      <c r="I68" s="336"/>
      <c r="J68" s="337"/>
      <c r="K68" s="300"/>
      <c r="L68" s="337"/>
      <c r="M68" s="337"/>
      <c r="P68" s="340"/>
      <c r="Q68" s="300"/>
      <c r="R68" s="337"/>
      <c r="S68" s="337"/>
      <c r="U68" s="337"/>
      <c r="V68" s="337"/>
      <c r="W68" s="291"/>
      <c r="Y68" s="300"/>
      <c r="Z68" s="336"/>
      <c r="AA68" s="336"/>
      <c r="AB68" s="296"/>
      <c r="AC68" s="336"/>
      <c r="AD68" s="336"/>
      <c r="AE68" s="300"/>
      <c r="AF68" s="337"/>
      <c r="AG68" s="337"/>
      <c r="AJ68" s="340"/>
      <c r="AK68" s="300"/>
      <c r="AM68" s="337"/>
      <c r="AO68" s="337"/>
      <c r="AP68" s="337"/>
      <c r="AQ68" s="291"/>
      <c r="AS68" s="300"/>
      <c r="AT68" s="336"/>
      <c r="AU68" s="336"/>
      <c r="AV68" s="296"/>
      <c r="AW68" s="336"/>
      <c r="AX68" s="336"/>
      <c r="AY68" s="300"/>
      <c r="AZ68" s="337"/>
      <c r="BA68" s="337"/>
      <c r="BD68" s="340"/>
      <c r="BE68" s="300"/>
      <c r="BF68" s="337"/>
      <c r="BG68" s="337"/>
      <c r="BI68" s="337"/>
      <c r="BJ68" s="337"/>
      <c r="BK68" s="291"/>
      <c r="BM68" s="300"/>
      <c r="BN68" s="336"/>
      <c r="BO68" s="336"/>
      <c r="BP68" s="296"/>
      <c r="BQ68" s="336"/>
      <c r="BR68" s="336"/>
      <c r="BS68" s="300"/>
      <c r="BT68" s="337"/>
      <c r="BU68" s="337"/>
      <c r="BX68" s="340"/>
      <c r="BY68" s="300"/>
      <c r="BZ68" s="337"/>
      <c r="CA68" s="337"/>
      <c r="CC68" s="337"/>
      <c r="CD68" s="337"/>
      <c r="CE68" s="300"/>
      <c r="CG68" s="300"/>
      <c r="CH68" s="336"/>
      <c r="CI68" s="336"/>
      <c r="CJ68" s="296"/>
      <c r="CK68" s="336"/>
      <c r="CL68" s="336"/>
      <c r="CM68" s="300"/>
      <c r="CN68" s="337"/>
      <c r="CO68" s="337"/>
      <c r="CR68" s="340"/>
      <c r="CS68" s="300"/>
      <c r="CT68" s="337"/>
      <c r="CU68" s="337"/>
      <c r="CW68" s="337"/>
      <c r="CX68" s="337"/>
      <c r="CY68" s="291"/>
      <c r="DA68" s="300"/>
      <c r="DB68" s="336"/>
      <c r="DC68" s="336"/>
      <c r="DD68" s="296"/>
      <c r="DE68" s="336"/>
      <c r="DF68" s="336"/>
      <c r="DG68" s="300"/>
      <c r="DH68" s="337"/>
      <c r="DI68" s="337"/>
      <c r="DL68" s="340"/>
      <c r="DM68" s="300"/>
      <c r="DN68" s="337"/>
      <c r="DO68" s="337"/>
      <c r="DQ68" s="337"/>
      <c r="DR68" s="337"/>
      <c r="DS68" s="291"/>
      <c r="DU68" s="300"/>
      <c r="DV68" s="336"/>
      <c r="DW68" s="336"/>
      <c r="DX68" s="296"/>
      <c r="DY68" s="336"/>
      <c r="DZ68" s="336"/>
      <c r="EA68" s="300"/>
      <c r="EC68" s="341"/>
      <c r="EF68" s="340"/>
      <c r="EG68" s="300"/>
      <c r="EH68" s="337"/>
      <c r="EI68" s="337"/>
      <c r="EK68" s="337"/>
      <c r="EL68" s="337"/>
      <c r="EM68" s="291"/>
      <c r="EO68" s="300"/>
      <c r="EP68" s="336"/>
      <c r="EQ68" s="336"/>
      <c r="ER68" s="296"/>
      <c r="ES68" s="336"/>
      <c r="ET68" s="336"/>
      <c r="EU68" s="300"/>
      <c r="EV68" s="337"/>
      <c r="EW68" s="337"/>
      <c r="EZ68" s="340"/>
      <c r="FA68" s="300"/>
      <c r="FB68" s="337"/>
      <c r="FC68" s="337"/>
      <c r="FE68" s="337"/>
      <c r="FF68" s="337"/>
      <c r="FG68" s="291"/>
      <c r="FI68" s="300"/>
      <c r="FJ68" s="336"/>
      <c r="FK68" s="336"/>
      <c r="FL68" s="296"/>
      <c r="FM68" s="336"/>
      <c r="FN68" s="336"/>
      <c r="FO68" s="300"/>
      <c r="FP68" s="337"/>
      <c r="FQ68" s="337"/>
      <c r="FT68" s="340"/>
      <c r="FU68" s="300"/>
      <c r="FV68" s="337"/>
      <c r="FW68" s="337"/>
      <c r="FY68" s="337"/>
      <c r="FZ68" s="337"/>
      <c r="GA68" s="291"/>
      <c r="GI68" s="342"/>
      <c r="GN68" s="340"/>
      <c r="GU68" s="291"/>
      <c r="HC68" s="342"/>
      <c r="HH68" s="340"/>
      <c r="HO68" s="291"/>
      <c r="HW68" s="342"/>
      <c r="IB68" s="340"/>
      <c r="II68" s="291"/>
      <c r="IQ68" s="342"/>
      <c r="IV68" s="340"/>
    </row>
    <row r="69" spans="2:256" s="335" customFormat="1" ht="13.5" customHeight="1">
      <c r="B69" s="296"/>
      <c r="C69" s="291"/>
      <c r="E69" s="300"/>
      <c r="F69" s="336"/>
      <c r="G69" s="337"/>
      <c r="H69" s="296"/>
      <c r="I69" s="336"/>
      <c r="J69" s="337"/>
      <c r="K69" s="300"/>
      <c r="L69" s="337"/>
      <c r="M69" s="337"/>
      <c r="P69" s="340"/>
      <c r="Q69" s="300"/>
      <c r="R69" s="337"/>
      <c r="S69" s="337"/>
      <c r="U69" s="337"/>
      <c r="V69" s="337"/>
      <c r="W69" s="291"/>
      <c r="Y69" s="300"/>
      <c r="Z69" s="336"/>
      <c r="AA69" s="336"/>
      <c r="AB69" s="296"/>
      <c r="AC69" s="336"/>
      <c r="AD69" s="336"/>
      <c r="AE69" s="300"/>
      <c r="AF69" s="337"/>
      <c r="AG69" s="337"/>
      <c r="AJ69" s="340"/>
      <c r="AK69" s="300"/>
      <c r="AM69" s="337"/>
      <c r="AO69" s="337"/>
      <c r="AP69" s="337"/>
      <c r="AQ69" s="291"/>
      <c r="AS69" s="300"/>
      <c r="AT69" s="336"/>
      <c r="AU69" s="336"/>
      <c r="AV69" s="296"/>
      <c r="AW69" s="336"/>
      <c r="AX69" s="336"/>
      <c r="AY69" s="300"/>
      <c r="AZ69" s="337"/>
      <c r="BA69" s="337"/>
      <c r="BD69" s="340"/>
      <c r="BE69" s="300"/>
      <c r="BF69" s="337"/>
      <c r="BG69" s="337"/>
      <c r="BI69" s="337"/>
      <c r="BJ69" s="337"/>
      <c r="BK69" s="291"/>
      <c r="BM69" s="300"/>
      <c r="BN69" s="336"/>
      <c r="BO69" s="336"/>
      <c r="BP69" s="296"/>
      <c r="BQ69" s="336"/>
      <c r="BR69" s="336"/>
      <c r="BS69" s="300"/>
      <c r="BT69" s="337"/>
      <c r="BU69" s="337"/>
      <c r="BX69" s="340"/>
      <c r="BY69" s="300"/>
      <c r="BZ69" s="337"/>
      <c r="CA69" s="337"/>
      <c r="CC69" s="337"/>
      <c r="CD69" s="337"/>
      <c r="CE69" s="300"/>
      <c r="CG69" s="300"/>
      <c r="CH69" s="336"/>
      <c r="CI69" s="336"/>
      <c r="CJ69" s="296"/>
      <c r="CK69" s="336"/>
      <c r="CL69" s="336"/>
      <c r="CM69" s="300"/>
      <c r="CN69" s="337"/>
      <c r="CO69" s="337"/>
      <c r="CR69" s="340"/>
      <c r="CS69" s="300"/>
      <c r="CT69" s="337"/>
      <c r="CU69" s="337"/>
      <c r="CW69" s="337"/>
      <c r="CX69" s="337"/>
      <c r="CY69" s="291"/>
      <c r="DA69" s="300"/>
      <c r="DB69" s="336"/>
      <c r="DC69" s="336"/>
      <c r="DD69" s="296"/>
      <c r="DE69" s="336"/>
      <c r="DF69" s="336"/>
      <c r="DG69" s="300"/>
      <c r="DH69" s="337"/>
      <c r="DI69" s="337"/>
      <c r="DL69" s="340"/>
      <c r="DM69" s="300"/>
      <c r="DN69" s="337"/>
      <c r="DO69" s="337"/>
      <c r="DQ69" s="337"/>
      <c r="DR69" s="337"/>
      <c r="DS69" s="291"/>
      <c r="DU69" s="300"/>
      <c r="DV69" s="336"/>
      <c r="DW69" s="336"/>
      <c r="DX69" s="296"/>
      <c r="DY69" s="336"/>
      <c r="DZ69" s="336"/>
      <c r="EA69" s="300"/>
      <c r="EC69" s="341"/>
      <c r="EF69" s="340"/>
      <c r="EG69" s="300"/>
      <c r="EH69" s="337"/>
      <c r="EI69" s="337"/>
      <c r="EK69" s="337"/>
      <c r="EL69" s="337"/>
      <c r="EM69" s="291"/>
      <c r="EO69" s="300"/>
      <c r="EP69" s="336"/>
      <c r="EQ69" s="336"/>
      <c r="ER69" s="296"/>
      <c r="ES69" s="336"/>
      <c r="ET69" s="336"/>
      <c r="EU69" s="300"/>
      <c r="EV69" s="337"/>
      <c r="EW69" s="337"/>
      <c r="EZ69" s="340"/>
      <c r="FA69" s="300"/>
      <c r="FB69" s="337"/>
      <c r="FC69" s="337"/>
      <c r="FE69" s="337"/>
      <c r="FF69" s="337"/>
      <c r="FG69" s="291"/>
      <c r="FI69" s="300"/>
      <c r="FJ69" s="336"/>
      <c r="FK69" s="336"/>
      <c r="FL69" s="296"/>
      <c r="FM69" s="336"/>
      <c r="FN69" s="336"/>
      <c r="FO69" s="300"/>
      <c r="FP69" s="337"/>
      <c r="FQ69" s="337"/>
      <c r="FT69" s="340"/>
      <c r="FU69" s="300"/>
      <c r="FV69" s="337"/>
      <c r="FW69" s="337"/>
      <c r="FY69" s="337"/>
      <c r="FZ69" s="337"/>
      <c r="GA69" s="291"/>
      <c r="GI69" s="342"/>
      <c r="GN69" s="340"/>
      <c r="GU69" s="291"/>
      <c r="HC69" s="342"/>
      <c r="HH69" s="340"/>
      <c r="HO69" s="291"/>
      <c r="HW69" s="342"/>
      <c r="IB69" s="340"/>
      <c r="II69" s="291"/>
      <c r="IQ69" s="342"/>
      <c r="IV69" s="340"/>
    </row>
    <row r="70" spans="2:256" s="335" customFormat="1" ht="13.5" customHeight="1">
      <c r="B70" s="296"/>
      <c r="C70" s="291"/>
      <c r="E70" s="300"/>
      <c r="F70" s="336"/>
      <c r="G70" s="337"/>
      <c r="H70" s="296"/>
      <c r="I70" s="336"/>
      <c r="J70" s="337"/>
      <c r="K70" s="300"/>
      <c r="L70" s="337"/>
      <c r="M70" s="337"/>
      <c r="P70" s="340"/>
      <c r="Q70" s="300"/>
      <c r="R70" s="337"/>
      <c r="S70" s="337"/>
      <c r="U70" s="337"/>
      <c r="V70" s="337"/>
      <c r="W70" s="291"/>
      <c r="Y70" s="300"/>
      <c r="Z70" s="336"/>
      <c r="AA70" s="336"/>
      <c r="AB70" s="296"/>
      <c r="AC70" s="336"/>
      <c r="AD70" s="336"/>
      <c r="AE70" s="300"/>
      <c r="AF70" s="337"/>
      <c r="AG70" s="337"/>
      <c r="AJ70" s="340"/>
      <c r="AK70" s="300"/>
      <c r="AM70" s="337"/>
      <c r="AO70" s="337"/>
      <c r="AP70" s="337"/>
      <c r="AQ70" s="291"/>
      <c r="AS70" s="300"/>
      <c r="AT70" s="336"/>
      <c r="AU70" s="336"/>
      <c r="AV70" s="296"/>
      <c r="AW70" s="336"/>
      <c r="AX70" s="336"/>
      <c r="AY70" s="300"/>
      <c r="AZ70" s="337"/>
      <c r="BA70" s="337"/>
      <c r="BD70" s="340"/>
      <c r="BE70" s="300"/>
      <c r="BF70" s="337"/>
      <c r="BG70" s="337"/>
      <c r="BI70" s="337"/>
      <c r="BJ70" s="337"/>
      <c r="BK70" s="291"/>
      <c r="BM70" s="300"/>
      <c r="BN70" s="336"/>
      <c r="BO70" s="336"/>
      <c r="BP70" s="296"/>
      <c r="BQ70" s="336"/>
      <c r="BR70" s="336"/>
      <c r="BS70" s="300"/>
      <c r="BT70" s="337"/>
      <c r="BU70" s="337"/>
      <c r="BX70" s="340"/>
      <c r="BY70" s="300"/>
      <c r="BZ70" s="337"/>
      <c r="CA70" s="337"/>
      <c r="CC70" s="337"/>
      <c r="CD70" s="337"/>
      <c r="CE70" s="300"/>
      <c r="CG70" s="300"/>
      <c r="CH70" s="336"/>
      <c r="CI70" s="336"/>
      <c r="CJ70" s="296"/>
      <c r="CK70" s="336"/>
      <c r="CL70" s="336"/>
      <c r="CM70" s="300"/>
      <c r="CN70" s="337"/>
      <c r="CO70" s="337"/>
      <c r="CR70" s="340"/>
      <c r="CS70" s="300"/>
      <c r="CT70" s="337"/>
      <c r="CU70" s="337"/>
      <c r="CW70" s="337"/>
      <c r="CX70" s="337"/>
      <c r="CY70" s="291"/>
      <c r="DA70" s="300"/>
      <c r="DB70" s="336"/>
      <c r="DC70" s="336"/>
      <c r="DD70" s="296"/>
      <c r="DE70" s="336"/>
      <c r="DF70" s="336"/>
      <c r="DG70" s="300"/>
      <c r="DH70" s="337"/>
      <c r="DI70" s="337"/>
      <c r="DL70" s="340"/>
      <c r="DM70" s="300"/>
      <c r="DN70" s="337"/>
      <c r="DO70" s="337"/>
      <c r="DQ70" s="337"/>
      <c r="DR70" s="337"/>
      <c r="DS70" s="291"/>
      <c r="DU70" s="300"/>
      <c r="DV70" s="336"/>
      <c r="DW70" s="336"/>
      <c r="DX70" s="296"/>
      <c r="DY70" s="336"/>
      <c r="DZ70" s="336"/>
      <c r="EA70" s="300"/>
      <c r="EC70" s="341"/>
      <c r="EF70" s="340"/>
      <c r="EG70" s="300"/>
      <c r="EH70" s="337"/>
      <c r="EI70" s="337"/>
      <c r="EK70" s="337"/>
      <c r="EL70" s="337"/>
      <c r="EM70" s="291"/>
      <c r="EO70" s="300"/>
      <c r="EP70" s="336"/>
      <c r="EQ70" s="336"/>
      <c r="ER70" s="296"/>
      <c r="ES70" s="336"/>
      <c r="ET70" s="336"/>
      <c r="EU70" s="300"/>
      <c r="EV70" s="337"/>
      <c r="EW70" s="337"/>
      <c r="EZ70" s="340"/>
      <c r="FA70" s="300"/>
      <c r="FB70" s="337"/>
      <c r="FC70" s="337"/>
      <c r="FE70" s="337"/>
      <c r="FF70" s="337"/>
      <c r="FG70" s="291"/>
      <c r="FI70" s="300"/>
      <c r="FJ70" s="336"/>
      <c r="FK70" s="336"/>
      <c r="FL70" s="296"/>
      <c r="FM70" s="336"/>
      <c r="FN70" s="336"/>
      <c r="FO70" s="300"/>
      <c r="FP70" s="337"/>
      <c r="FQ70" s="337"/>
      <c r="FT70" s="340"/>
      <c r="FU70" s="300"/>
      <c r="FV70" s="337"/>
      <c r="FW70" s="337"/>
      <c r="FY70" s="337"/>
      <c r="FZ70" s="337"/>
      <c r="GA70" s="291"/>
      <c r="GI70" s="342"/>
      <c r="GN70" s="340"/>
      <c r="GU70" s="291"/>
      <c r="HC70" s="342"/>
      <c r="HH70" s="340"/>
      <c r="HO70" s="291"/>
      <c r="HW70" s="342"/>
      <c r="IB70" s="340"/>
      <c r="II70" s="291"/>
      <c r="IQ70" s="342"/>
      <c r="IV70" s="340"/>
    </row>
    <row r="71" spans="2:256" s="335" customFormat="1" ht="13.5" customHeight="1">
      <c r="B71" s="296"/>
      <c r="C71" s="291"/>
      <c r="E71" s="300"/>
      <c r="F71" s="336"/>
      <c r="G71" s="337"/>
      <c r="H71" s="296"/>
      <c r="I71" s="336"/>
      <c r="J71" s="337"/>
      <c r="K71" s="300"/>
      <c r="L71" s="337"/>
      <c r="M71" s="337"/>
      <c r="P71" s="340"/>
      <c r="Q71" s="300"/>
      <c r="R71" s="337"/>
      <c r="S71" s="337"/>
      <c r="U71" s="337"/>
      <c r="V71" s="337"/>
      <c r="W71" s="291"/>
      <c r="Y71" s="300"/>
      <c r="Z71" s="336"/>
      <c r="AA71" s="336"/>
      <c r="AB71" s="296"/>
      <c r="AC71" s="336"/>
      <c r="AD71" s="336"/>
      <c r="AE71" s="300"/>
      <c r="AF71" s="337"/>
      <c r="AG71" s="337"/>
      <c r="AJ71" s="340"/>
      <c r="AK71" s="300"/>
      <c r="AM71" s="337"/>
      <c r="AO71" s="337"/>
      <c r="AP71" s="337"/>
      <c r="AQ71" s="291"/>
      <c r="AS71" s="300"/>
      <c r="AT71" s="336"/>
      <c r="AU71" s="336"/>
      <c r="AV71" s="296"/>
      <c r="AW71" s="336"/>
      <c r="AX71" s="336"/>
      <c r="AY71" s="300"/>
      <c r="AZ71" s="337"/>
      <c r="BA71" s="337"/>
      <c r="BD71" s="340"/>
      <c r="BE71" s="300"/>
      <c r="BF71" s="337"/>
      <c r="BG71" s="337"/>
      <c r="BI71" s="337"/>
      <c r="BJ71" s="337"/>
      <c r="BK71" s="291"/>
      <c r="BM71" s="300"/>
      <c r="BN71" s="336"/>
      <c r="BO71" s="336"/>
      <c r="BP71" s="296"/>
      <c r="BQ71" s="336"/>
      <c r="BR71" s="336"/>
      <c r="BS71" s="300"/>
      <c r="BT71" s="337"/>
      <c r="BU71" s="337"/>
      <c r="BX71" s="340"/>
      <c r="BY71" s="300"/>
      <c r="BZ71" s="337"/>
      <c r="CA71" s="337"/>
      <c r="CC71" s="337"/>
      <c r="CD71" s="337"/>
      <c r="CE71" s="300"/>
      <c r="CG71" s="300"/>
      <c r="CH71" s="336"/>
      <c r="CI71" s="336"/>
      <c r="CJ71" s="296"/>
      <c r="CK71" s="336"/>
      <c r="CL71" s="336"/>
      <c r="CM71" s="300"/>
      <c r="CN71" s="337"/>
      <c r="CO71" s="337"/>
      <c r="CR71" s="340"/>
      <c r="CS71" s="300"/>
      <c r="CT71" s="337"/>
      <c r="CU71" s="337"/>
      <c r="CW71" s="337"/>
      <c r="CX71" s="337"/>
      <c r="CY71" s="291"/>
      <c r="DA71" s="300"/>
      <c r="DB71" s="336"/>
      <c r="DC71" s="336"/>
      <c r="DD71" s="296"/>
      <c r="DE71" s="336"/>
      <c r="DF71" s="336"/>
      <c r="DG71" s="300"/>
      <c r="DH71" s="337"/>
      <c r="DI71" s="337"/>
      <c r="DL71" s="340"/>
      <c r="DM71" s="300"/>
      <c r="DN71" s="337"/>
      <c r="DO71" s="337"/>
      <c r="DQ71" s="337"/>
      <c r="DR71" s="337"/>
      <c r="DS71" s="291"/>
      <c r="DU71" s="300"/>
      <c r="DV71" s="336"/>
      <c r="DW71" s="336"/>
      <c r="DX71" s="296"/>
      <c r="DY71" s="336"/>
      <c r="DZ71" s="336"/>
      <c r="EA71" s="300"/>
      <c r="EC71" s="341"/>
      <c r="EF71" s="340"/>
      <c r="EG71" s="300"/>
      <c r="EH71" s="337"/>
      <c r="EI71" s="337"/>
      <c r="EK71" s="337"/>
      <c r="EL71" s="337"/>
      <c r="EM71" s="291"/>
      <c r="EO71" s="300"/>
      <c r="EP71" s="336"/>
      <c r="EQ71" s="336"/>
      <c r="ER71" s="296"/>
      <c r="ES71" s="336"/>
      <c r="ET71" s="336"/>
      <c r="EU71" s="300"/>
      <c r="EV71" s="337"/>
      <c r="EW71" s="337"/>
      <c r="EZ71" s="340"/>
      <c r="FA71" s="300"/>
      <c r="FB71" s="337"/>
      <c r="FC71" s="337"/>
      <c r="FE71" s="337"/>
      <c r="FF71" s="337"/>
      <c r="FG71" s="291"/>
      <c r="FI71" s="300"/>
      <c r="FJ71" s="336"/>
      <c r="FK71" s="336"/>
      <c r="FL71" s="296"/>
      <c r="FM71" s="336"/>
      <c r="FN71" s="336"/>
      <c r="FO71" s="300"/>
      <c r="FP71" s="337"/>
      <c r="FQ71" s="337"/>
      <c r="FT71" s="340"/>
      <c r="FU71" s="300"/>
      <c r="FV71" s="337"/>
      <c r="FW71" s="337"/>
      <c r="FY71" s="337"/>
      <c r="FZ71" s="337"/>
      <c r="GA71" s="291"/>
      <c r="GI71" s="342"/>
      <c r="GN71" s="340"/>
      <c r="GU71" s="291"/>
      <c r="HC71" s="342"/>
      <c r="HH71" s="340"/>
      <c r="HO71" s="291"/>
      <c r="HW71" s="342"/>
      <c r="IB71" s="340"/>
      <c r="II71" s="291"/>
      <c r="IQ71" s="342"/>
      <c r="IV71" s="340"/>
    </row>
    <row r="72" spans="2:256" s="335" customFormat="1" ht="13.5" customHeight="1">
      <c r="B72" s="296"/>
      <c r="C72" s="291"/>
      <c r="E72" s="300"/>
      <c r="F72" s="336"/>
      <c r="G72" s="337"/>
      <c r="H72" s="296"/>
      <c r="I72" s="336"/>
      <c r="J72" s="337"/>
      <c r="K72" s="300"/>
      <c r="L72" s="337"/>
      <c r="M72" s="337"/>
      <c r="P72" s="340"/>
      <c r="Q72" s="300"/>
      <c r="R72" s="337"/>
      <c r="S72" s="337"/>
      <c r="U72" s="337"/>
      <c r="V72" s="337"/>
      <c r="W72" s="291"/>
      <c r="Y72" s="300"/>
      <c r="Z72" s="336"/>
      <c r="AA72" s="336"/>
      <c r="AB72" s="296"/>
      <c r="AC72" s="336"/>
      <c r="AD72" s="336"/>
      <c r="AE72" s="300"/>
      <c r="AF72" s="337"/>
      <c r="AG72" s="337"/>
      <c r="AJ72" s="340"/>
      <c r="AK72" s="300"/>
      <c r="AM72" s="337"/>
      <c r="AO72" s="337"/>
      <c r="AP72" s="337"/>
      <c r="AQ72" s="291"/>
      <c r="AS72" s="300"/>
      <c r="AT72" s="336"/>
      <c r="AU72" s="336"/>
      <c r="AV72" s="296"/>
      <c r="AW72" s="336"/>
      <c r="AX72" s="336"/>
      <c r="AY72" s="300"/>
      <c r="AZ72" s="337"/>
      <c r="BA72" s="337"/>
      <c r="BD72" s="340"/>
      <c r="BE72" s="300"/>
      <c r="BF72" s="337"/>
      <c r="BG72" s="337"/>
      <c r="BI72" s="337"/>
      <c r="BJ72" s="337"/>
      <c r="BK72" s="291"/>
      <c r="BM72" s="300"/>
      <c r="BN72" s="336"/>
      <c r="BO72" s="336"/>
      <c r="BP72" s="296"/>
      <c r="BQ72" s="336"/>
      <c r="BR72" s="336"/>
      <c r="BS72" s="300"/>
      <c r="BT72" s="337"/>
      <c r="BU72" s="337"/>
      <c r="BX72" s="340"/>
      <c r="BY72" s="300"/>
      <c r="BZ72" s="337"/>
      <c r="CA72" s="337"/>
      <c r="CC72" s="337"/>
      <c r="CD72" s="337"/>
      <c r="CE72" s="300"/>
      <c r="CG72" s="300"/>
      <c r="CH72" s="336"/>
      <c r="CI72" s="336"/>
      <c r="CJ72" s="296"/>
      <c r="CK72" s="336"/>
      <c r="CL72" s="336"/>
      <c r="CM72" s="300"/>
      <c r="CN72" s="337"/>
      <c r="CO72" s="337"/>
      <c r="CR72" s="340"/>
      <c r="CS72" s="300"/>
      <c r="CT72" s="337"/>
      <c r="CU72" s="337"/>
      <c r="CW72" s="337"/>
      <c r="CX72" s="337"/>
      <c r="CY72" s="291"/>
      <c r="DA72" s="300"/>
      <c r="DB72" s="336"/>
      <c r="DC72" s="336"/>
      <c r="DD72" s="296"/>
      <c r="DE72" s="336"/>
      <c r="DF72" s="336"/>
      <c r="DG72" s="300"/>
      <c r="DH72" s="337"/>
      <c r="DI72" s="337"/>
      <c r="DL72" s="340"/>
      <c r="DM72" s="300"/>
      <c r="DN72" s="337"/>
      <c r="DO72" s="337"/>
      <c r="DQ72" s="337"/>
      <c r="DR72" s="337"/>
      <c r="DS72" s="291"/>
      <c r="DU72" s="300"/>
      <c r="DV72" s="336"/>
      <c r="DW72" s="336"/>
      <c r="DX72" s="296"/>
      <c r="DY72" s="336"/>
      <c r="DZ72" s="336"/>
      <c r="EA72" s="300"/>
      <c r="EC72" s="341"/>
      <c r="EF72" s="340"/>
      <c r="EG72" s="300"/>
      <c r="EH72" s="337"/>
      <c r="EI72" s="337"/>
      <c r="EK72" s="337"/>
      <c r="EL72" s="337"/>
      <c r="EM72" s="291"/>
      <c r="EO72" s="300"/>
      <c r="EP72" s="336"/>
      <c r="EQ72" s="336"/>
      <c r="ER72" s="296"/>
      <c r="ES72" s="336"/>
      <c r="ET72" s="336"/>
      <c r="EU72" s="300"/>
      <c r="EV72" s="337"/>
      <c r="EW72" s="337"/>
      <c r="EZ72" s="340"/>
      <c r="FA72" s="300"/>
      <c r="FB72" s="337"/>
      <c r="FC72" s="337"/>
      <c r="FE72" s="337"/>
      <c r="FF72" s="337"/>
      <c r="FG72" s="291"/>
      <c r="FI72" s="300"/>
      <c r="FJ72" s="336"/>
      <c r="FK72" s="336"/>
      <c r="FL72" s="296"/>
      <c r="FM72" s="336"/>
      <c r="FN72" s="336"/>
      <c r="FO72" s="300"/>
      <c r="FP72" s="337"/>
      <c r="FQ72" s="337"/>
      <c r="FT72" s="340"/>
      <c r="FU72" s="300"/>
      <c r="FV72" s="337"/>
      <c r="FW72" s="337"/>
      <c r="FY72" s="337"/>
      <c r="FZ72" s="337"/>
      <c r="GA72" s="291"/>
      <c r="GI72" s="342"/>
      <c r="GN72" s="340"/>
      <c r="GU72" s="291"/>
      <c r="HC72" s="342"/>
      <c r="HH72" s="340"/>
      <c r="HO72" s="291"/>
      <c r="HW72" s="342"/>
      <c r="IB72" s="340"/>
      <c r="II72" s="291"/>
      <c r="IQ72" s="342"/>
      <c r="IV72" s="340"/>
    </row>
    <row r="73" spans="2:256" s="335" customFormat="1" ht="13.5" customHeight="1">
      <c r="B73" s="296"/>
      <c r="C73" s="291"/>
      <c r="E73" s="300"/>
      <c r="F73" s="336"/>
      <c r="G73" s="337"/>
      <c r="H73" s="296"/>
      <c r="I73" s="336"/>
      <c r="J73" s="337"/>
      <c r="K73" s="300"/>
      <c r="L73" s="337"/>
      <c r="M73" s="337"/>
      <c r="P73" s="340"/>
      <c r="Q73" s="300"/>
      <c r="R73" s="337"/>
      <c r="S73" s="337"/>
      <c r="U73" s="337"/>
      <c r="V73" s="337"/>
      <c r="W73" s="291"/>
      <c r="Y73" s="300"/>
      <c r="Z73" s="336"/>
      <c r="AA73" s="336"/>
      <c r="AB73" s="296"/>
      <c r="AC73" s="336"/>
      <c r="AD73" s="336"/>
      <c r="AE73" s="300"/>
      <c r="AF73" s="337"/>
      <c r="AG73" s="337"/>
      <c r="AJ73" s="340"/>
      <c r="AK73" s="300"/>
      <c r="AM73" s="337"/>
      <c r="AO73" s="337"/>
      <c r="AP73" s="337"/>
      <c r="AQ73" s="291"/>
      <c r="AS73" s="300"/>
      <c r="AT73" s="336"/>
      <c r="AU73" s="336"/>
      <c r="AV73" s="296"/>
      <c r="AW73" s="336"/>
      <c r="AX73" s="336"/>
      <c r="AY73" s="300"/>
      <c r="AZ73" s="337"/>
      <c r="BA73" s="337"/>
      <c r="BD73" s="340"/>
      <c r="BE73" s="300"/>
      <c r="BF73" s="337"/>
      <c r="BG73" s="337"/>
      <c r="BI73" s="337"/>
      <c r="BJ73" s="337"/>
      <c r="BK73" s="291"/>
      <c r="BM73" s="300"/>
      <c r="BN73" s="336"/>
      <c r="BO73" s="336"/>
      <c r="BP73" s="296"/>
      <c r="BQ73" s="336"/>
      <c r="BR73" s="336"/>
      <c r="BS73" s="300"/>
      <c r="BT73" s="337"/>
      <c r="BU73" s="337"/>
      <c r="BX73" s="340"/>
      <c r="BY73" s="300"/>
      <c r="BZ73" s="337"/>
      <c r="CA73" s="337"/>
      <c r="CC73" s="337"/>
      <c r="CD73" s="337"/>
      <c r="CE73" s="300"/>
      <c r="CG73" s="300"/>
      <c r="CH73" s="336"/>
      <c r="CI73" s="336"/>
      <c r="CJ73" s="296"/>
      <c r="CK73" s="336"/>
      <c r="CL73" s="336"/>
      <c r="CM73" s="300"/>
      <c r="CN73" s="337"/>
      <c r="CO73" s="337"/>
      <c r="CR73" s="340"/>
      <c r="CS73" s="300"/>
      <c r="CT73" s="337"/>
      <c r="CU73" s="337"/>
      <c r="CW73" s="337"/>
      <c r="CX73" s="337"/>
      <c r="CY73" s="291"/>
      <c r="DA73" s="300"/>
      <c r="DB73" s="336"/>
      <c r="DC73" s="336"/>
      <c r="DD73" s="296"/>
      <c r="DE73" s="336"/>
      <c r="DF73" s="336"/>
      <c r="DG73" s="300"/>
      <c r="DH73" s="337"/>
      <c r="DI73" s="337"/>
      <c r="DL73" s="340"/>
      <c r="DM73" s="300"/>
      <c r="DN73" s="337"/>
      <c r="DO73" s="337"/>
      <c r="DQ73" s="337"/>
      <c r="DR73" s="337"/>
      <c r="DS73" s="291"/>
      <c r="DU73" s="300"/>
      <c r="DV73" s="336"/>
      <c r="DW73" s="336"/>
      <c r="DX73" s="296"/>
      <c r="DY73" s="336"/>
      <c r="DZ73" s="336"/>
      <c r="EA73" s="300"/>
      <c r="EC73" s="341"/>
      <c r="EF73" s="340"/>
      <c r="EG73" s="300"/>
      <c r="EH73" s="337"/>
      <c r="EI73" s="337"/>
      <c r="EK73" s="337"/>
      <c r="EL73" s="337"/>
      <c r="EM73" s="291"/>
      <c r="EO73" s="300"/>
      <c r="EP73" s="336"/>
      <c r="EQ73" s="336"/>
      <c r="ER73" s="296"/>
      <c r="ES73" s="336"/>
      <c r="ET73" s="336"/>
      <c r="EU73" s="300"/>
      <c r="EV73" s="337"/>
      <c r="EW73" s="337"/>
      <c r="EZ73" s="340"/>
      <c r="FA73" s="300"/>
      <c r="FB73" s="337"/>
      <c r="FC73" s="337"/>
      <c r="FE73" s="337"/>
      <c r="FF73" s="337"/>
      <c r="FG73" s="291"/>
      <c r="FI73" s="300"/>
      <c r="FJ73" s="336"/>
      <c r="FK73" s="336"/>
      <c r="FL73" s="296"/>
      <c r="FM73" s="336"/>
      <c r="FN73" s="336"/>
      <c r="FO73" s="300"/>
      <c r="FP73" s="337"/>
      <c r="FQ73" s="337"/>
      <c r="FT73" s="340"/>
      <c r="FU73" s="300"/>
      <c r="FV73" s="337"/>
      <c r="FW73" s="337"/>
      <c r="FY73" s="337"/>
      <c r="FZ73" s="337"/>
      <c r="GA73" s="291"/>
      <c r="GI73" s="342"/>
      <c r="GN73" s="340"/>
      <c r="GU73" s="291"/>
      <c r="HC73" s="342"/>
      <c r="HH73" s="340"/>
      <c r="HO73" s="291"/>
      <c r="HW73" s="342"/>
      <c r="IB73" s="340"/>
      <c r="II73" s="291"/>
      <c r="IQ73" s="342"/>
      <c r="IV73" s="340"/>
    </row>
    <row r="74" spans="2:256" s="335" customFormat="1" ht="13.5" customHeight="1">
      <c r="B74" s="296"/>
      <c r="C74" s="291"/>
      <c r="E74" s="300"/>
      <c r="F74" s="336"/>
      <c r="G74" s="337"/>
      <c r="H74" s="296"/>
      <c r="I74" s="336"/>
      <c r="J74" s="337"/>
      <c r="K74" s="300"/>
      <c r="L74" s="337"/>
      <c r="M74" s="337"/>
      <c r="P74" s="340"/>
      <c r="Q74" s="300"/>
      <c r="R74" s="337"/>
      <c r="S74" s="337"/>
      <c r="U74" s="337"/>
      <c r="V74" s="337"/>
      <c r="W74" s="291"/>
      <c r="Y74" s="300"/>
      <c r="Z74" s="336"/>
      <c r="AA74" s="336"/>
      <c r="AB74" s="296"/>
      <c r="AC74" s="336"/>
      <c r="AD74" s="336"/>
      <c r="AE74" s="300"/>
      <c r="AF74" s="337"/>
      <c r="AG74" s="337"/>
      <c r="AJ74" s="340"/>
      <c r="AK74" s="300"/>
      <c r="AM74" s="337"/>
      <c r="AO74" s="337"/>
      <c r="AP74" s="337"/>
      <c r="AQ74" s="291"/>
      <c r="AS74" s="300"/>
      <c r="AT74" s="336"/>
      <c r="AU74" s="336"/>
      <c r="AV74" s="296"/>
      <c r="AW74" s="336"/>
      <c r="AX74" s="336"/>
      <c r="AY74" s="300"/>
      <c r="AZ74" s="337"/>
      <c r="BA74" s="337"/>
      <c r="BD74" s="340"/>
      <c r="BE74" s="300"/>
      <c r="BF74" s="337"/>
      <c r="BG74" s="337"/>
      <c r="BI74" s="337"/>
      <c r="BJ74" s="337"/>
      <c r="BK74" s="291"/>
      <c r="BM74" s="300"/>
      <c r="BN74" s="336"/>
      <c r="BO74" s="336"/>
      <c r="BP74" s="296"/>
      <c r="BQ74" s="336"/>
      <c r="BR74" s="336"/>
      <c r="BS74" s="300"/>
      <c r="BT74" s="337"/>
      <c r="BU74" s="337"/>
      <c r="BX74" s="340"/>
      <c r="BY74" s="300"/>
      <c r="BZ74" s="337"/>
      <c r="CA74" s="337"/>
      <c r="CC74" s="337"/>
      <c r="CD74" s="337"/>
      <c r="CE74" s="300"/>
      <c r="CG74" s="300"/>
      <c r="CH74" s="336"/>
      <c r="CI74" s="336"/>
      <c r="CJ74" s="296"/>
      <c r="CK74" s="336"/>
      <c r="CL74" s="336"/>
      <c r="CM74" s="300"/>
      <c r="CN74" s="337"/>
      <c r="CO74" s="337"/>
      <c r="CR74" s="340"/>
      <c r="CS74" s="300"/>
      <c r="CT74" s="337"/>
      <c r="CU74" s="337"/>
      <c r="CW74" s="337"/>
      <c r="CX74" s="337"/>
      <c r="CY74" s="291"/>
      <c r="DA74" s="300"/>
      <c r="DB74" s="336"/>
      <c r="DC74" s="336"/>
      <c r="DD74" s="296"/>
      <c r="DE74" s="336"/>
      <c r="DF74" s="336"/>
      <c r="DG74" s="300"/>
      <c r="DH74" s="337"/>
      <c r="DI74" s="337"/>
      <c r="DL74" s="340"/>
      <c r="DM74" s="300"/>
      <c r="DN74" s="337"/>
      <c r="DO74" s="337"/>
      <c r="DQ74" s="337"/>
      <c r="DR74" s="337"/>
      <c r="DS74" s="291"/>
      <c r="DU74" s="300"/>
      <c r="DV74" s="336"/>
      <c r="DW74" s="336"/>
      <c r="DX74" s="296"/>
      <c r="DY74" s="336"/>
      <c r="DZ74" s="336"/>
      <c r="EA74" s="300"/>
      <c r="EC74" s="341"/>
      <c r="EF74" s="340"/>
      <c r="EG74" s="300"/>
      <c r="EH74" s="337"/>
      <c r="EI74" s="337"/>
      <c r="EK74" s="337"/>
      <c r="EL74" s="337"/>
      <c r="EM74" s="291"/>
      <c r="EO74" s="300"/>
      <c r="EP74" s="336"/>
      <c r="EQ74" s="336"/>
      <c r="ER74" s="296"/>
      <c r="ES74" s="336"/>
      <c r="ET74" s="336"/>
      <c r="EU74" s="300"/>
      <c r="EV74" s="337"/>
      <c r="EW74" s="337"/>
      <c r="EZ74" s="340"/>
      <c r="FA74" s="300"/>
      <c r="FB74" s="337"/>
      <c r="FC74" s="337"/>
      <c r="FE74" s="337"/>
      <c r="FF74" s="337"/>
      <c r="FG74" s="291"/>
      <c r="FI74" s="300"/>
      <c r="FJ74" s="336"/>
      <c r="FK74" s="336"/>
      <c r="FL74" s="296"/>
      <c r="FM74" s="336"/>
      <c r="FN74" s="336"/>
      <c r="FO74" s="300"/>
      <c r="FP74" s="337"/>
      <c r="FQ74" s="337"/>
      <c r="FT74" s="340"/>
      <c r="FU74" s="300"/>
      <c r="FV74" s="337"/>
      <c r="FW74" s="337"/>
      <c r="FY74" s="337"/>
      <c r="FZ74" s="337"/>
      <c r="GA74" s="291"/>
      <c r="GI74" s="342"/>
      <c r="GN74" s="340"/>
      <c r="GU74" s="291"/>
      <c r="HC74" s="342"/>
      <c r="HH74" s="340"/>
      <c r="HO74" s="291"/>
      <c r="HW74" s="342"/>
      <c r="IB74" s="340"/>
      <c r="II74" s="291"/>
      <c r="IQ74" s="342"/>
      <c r="IV74" s="340"/>
    </row>
    <row r="75" spans="2:256" s="335" customFormat="1" ht="13.5" customHeight="1">
      <c r="B75" s="296"/>
      <c r="C75" s="291"/>
      <c r="E75" s="300"/>
      <c r="F75" s="336"/>
      <c r="G75" s="337"/>
      <c r="H75" s="296"/>
      <c r="I75" s="336"/>
      <c r="J75" s="337"/>
      <c r="K75" s="300"/>
      <c r="L75" s="337"/>
      <c r="M75" s="337"/>
      <c r="P75" s="340"/>
      <c r="Q75" s="300"/>
      <c r="R75" s="337"/>
      <c r="S75" s="337"/>
      <c r="U75" s="337"/>
      <c r="V75" s="337"/>
      <c r="W75" s="291"/>
      <c r="Y75" s="300"/>
      <c r="Z75" s="336"/>
      <c r="AA75" s="336"/>
      <c r="AB75" s="296"/>
      <c r="AC75" s="336"/>
      <c r="AD75" s="336"/>
      <c r="AE75" s="300"/>
      <c r="AF75" s="337"/>
      <c r="AG75" s="337"/>
      <c r="AJ75" s="340"/>
      <c r="AK75" s="300"/>
      <c r="AM75" s="337"/>
      <c r="AO75" s="337"/>
      <c r="AP75" s="337"/>
      <c r="AQ75" s="291"/>
      <c r="AS75" s="300"/>
      <c r="AT75" s="336"/>
      <c r="AU75" s="336"/>
      <c r="AV75" s="296"/>
      <c r="AW75" s="336"/>
      <c r="AX75" s="336"/>
      <c r="AY75" s="300"/>
      <c r="AZ75" s="337"/>
      <c r="BA75" s="337"/>
      <c r="BD75" s="340"/>
      <c r="BE75" s="300"/>
      <c r="BF75" s="337"/>
      <c r="BG75" s="337"/>
      <c r="BI75" s="337"/>
      <c r="BJ75" s="337"/>
      <c r="BK75" s="291"/>
      <c r="BM75" s="300"/>
      <c r="BN75" s="336"/>
      <c r="BO75" s="336"/>
      <c r="BP75" s="296"/>
      <c r="BQ75" s="336"/>
      <c r="BR75" s="336"/>
      <c r="BS75" s="300"/>
      <c r="BT75" s="337"/>
      <c r="BU75" s="337"/>
      <c r="BX75" s="340"/>
      <c r="BY75" s="300"/>
      <c r="BZ75" s="337"/>
      <c r="CA75" s="337"/>
      <c r="CC75" s="337"/>
      <c r="CD75" s="337"/>
      <c r="CE75" s="300"/>
      <c r="CG75" s="300"/>
      <c r="CH75" s="336"/>
      <c r="CI75" s="336"/>
      <c r="CJ75" s="296"/>
      <c r="CK75" s="336"/>
      <c r="CL75" s="336"/>
      <c r="CM75" s="300"/>
      <c r="CN75" s="337"/>
      <c r="CO75" s="337"/>
      <c r="CR75" s="340"/>
      <c r="CS75" s="300"/>
      <c r="CT75" s="337"/>
      <c r="CU75" s="337"/>
      <c r="CW75" s="337"/>
      <c r="CX75" s="337"/>
      <c r="CY75" s="291"/>
      <c r="DA75" s="300"/>
      <c r="DB75" s="336"/>
      <c r="DC75" s="336"/>
      <c r="DD75" s="296"/>
      <c r="DE75" s="336"/>
      <c r="DF75" s="336"/>
      <c r="DG75" s="300"/>
      <c r="DH75" s="337"/>
      <c r="DI75" s="337"/>
      <c r="DL75" s="340"/>
      <c r="DM75" s="300"/>
      <c r="DN75" s="337"/>
      <c r="DO75" s="337"/>
      <c r="DQ75" s="337"/>
      <c r="DR75" s="337"/>
      <c r="DS75" s="291"/>
      <c r="DU75" s="300"/>
      <c r="DV75" s="336"/>
      <c r="DW75" s="336"/>
      <c r="DX75" s="296"/>
      <c r="DY75" s="336"/>
      <c r="DZ75" s="336"/>
      <c r="EA75" s="300"/>
      <c r="EC75" s="341"/>
      <c r="EF75" s="340"/>
      <c r="EG75" s="300"/>
      <c r="EH75" s="337"/>
      <c r="EI75" s="337"/>
      <c r="EK75" s="337"/>
      <c r="EL75" s="337"/>
      <c r="EM75" s="291"/>
      <c r="EO75" s="300"/>
      <c r="EP75" s="336"/>
      <c r="EQ75" s="336"/>
      <c r="ER75" s="296"/>
      <c r="ES75" s="336"/>
      <c r="ET75" s="336"/>
      <c r="EU75" s="300"/>
      <c r="EV75" s="337"/>
      <c r="EW75" s="337"/>
      <c r="EZ75" s="340"/>
      <c r="FA75" s="300"/>
      <c r="FB75" s="337"/>
      <c r="FC75" s="337"/>
      <c r="FE75" s="337"/>
      <c r="FF75" s="337"/>
      <c r="FG75" s="291"/>
      <c r="FI75" s="300"/>
      <c r="FJ75" s="336"/>
      <c r="FK75" s="336"/>
      <c r="FL75" s="296"/>
      <c r="FM75" s="336"/>
      <c r="FN75" s="336"/>
      <c r="FO75" s="300"/>
      <c r="FP75" s="337"/>
      <c r="FQ75" s="337"/>
      <c r="FT75" s="340"/>
      <c r="FU75" s="300"/>
      <c r="FV75" s="337"/>
      <c r="FW75" s="337"/>
      <c r="FY75" s="337"/>
      <c r="FZ75" s="337"/>
      <c r="GA75" s="291"/>
      <c r="GI75" s="342"/>
      <c r="GN75" s="340"/>
      <c r="GU75" s="291"/>
      <c r="HC75" s="342"/>
      <c r="HH75" s="340"/>
      <c r="HO75" s="291"/>
      <c r="HW75" s="342"/>
      <c r="IB75" s="340"/>
      <c r="II75" s="291"/>
      <c r="IQ75" s="342"/>
      <c r="IV75" s="340"/>
    </row>
    <row r="76" spans="2:256" s="335" customFormat="1" ht="13.5" customHeight="1">
      <c r="B76" s="296"/>
      <c r="C76" s="291"/>
      <c r="E76" s="300"/>
      <c r="F76" s="336"/>
      <c r="G76" s="337"/>
      <c r="H76" s="296"/>
      <c r="I76" s="336"/>
      <c r="J76" s="337"/>
      <c r="K76" s="300"/>
      <c r="L76" s="337"/>
      <c r="M76" s="337"/>
      <c r="P76" s="340"/>
      <c r="Q76" s="300"/>
      <c r="R76" s="337"/>
      <c r="S76" s="337"/>
      <c r="U76" s="337"/>
      <c r="V76" s="337"/>
      <c r="W76" s="291"/>
      <c r="Y76" s="300"/>
      <c r="Z76" s="336"/>
      <c r="AA76" s="336"/>
      <c r="AB76" s="296"/>
      <c r="AC76" s="336"/>
      <c r="AD76" s="336"/>
      <c r="AE76" s="300"/>
      <c r="AF76" s="337"/>
      <c r="AG76" s="337"/>
      <c r="AJ76" s="340"/>
      <c r="AK76" s="300"/>
      <c r="AM76" s="337"/>
      <c r="AO76" s="337"/>
      <c r="AP76" s="337"/>
      <c r="AQ76" s="291"/>
      <c r="AS76" s="300"/>
      <c r="AT76" s="336"/>
      <c r="AU76" s="336"/>
      <c r="AV76" s="296"/>
      <c r="AW76" s="336"/>
      <c r="AX76" s="336"/>
      <c r="AY76" s="300"/>
      <c r="AZ76" s="337"/>
      <c r="BA76" s="337"/>
      <c r="BD76" s="340"/>
      <c r="BE76" s="300"/>
      <c r="BF76" s="337"/>
      <c r="BG76" s="337"/>
      <c r="BI76" s="337"/>
      <c r="BJ76" s="337"/>
      <c r="BK76" s="291"/>
      <c r="BM76" s="300"/>
      <c r="BN76" s="336"/>
      <c r="BO76" s="336"/>
      <c r="BP76" s="296"/>
      <c r="BQ76" s="336"/>
      <c r="BR76" s="336"/>
      <c r="BS76" s="300"/>
      <c r="BT76" s="337"/>
      <c r="BU76" s="337"/>
      <c r="BX76" s="340"/>
      <c r="BY76" s="300"/>
      <c r="BZ76" s="337"/>
      <c r="CA76" s="337"/>
      <c r="CC76" s="337"/>
      <c r="CD76" s="337"/>
      <c r="CE76" s="300"/>
      <c r="CG76" s="300"/>
      <c r="CH76" s="336"/>
      <c r="CI76" s="336"/>
      <c r="CJ76" s="296"/>
      <c r="CK76" s="336"/>
      <c r="CL76" s="336"/>
      <c r="CM76" s="300"/>
      <c r="CN76" s="337"/>
      <c r="CO76" s="337"/>
      <c r="CR76" s="340"/>
      <c r="CS76" s="300"/>
      <c r="CT76" s="337"/>
      <c r="CU76" s="337"/>
      <c r="CW76" s="337"/>
      <c r="CX76" s="337"/>
      <c r="CY76" s="291"/>
      <c r="DA76" s="300"/>
      <c r="DB76" s="336"/>
      <c r="DC76" s="336"/>
      <c r="DD76" s="296"/>
      <c r="DE76" s="336"/>
      <c r="DF76" s="336"/>
      <c r="DG76" s="300"/>
      <c r="DH76" s="337"/>
      <c r="DI76" s="337"/>
      <c r="DL76" s="340"/>
      <c r="DM76" s="300"/>
      <c r="DN76" s="337"/>
      <c r="DO76" s="337"/>
      <c r="DQ76" s="337"/>
      <c r="DR76" s="337"/>
      <c r="DS76" s="291"/>
      <c r="DU76" s="300"/>
      <c r="DV76" s="336"/>
      <c r="DW76" s="336"/>
      <c r="DX76" s="296"/>
      <c r="DY76" s="336"/>
      <c r="DZ76" s="336"/>
      <c r="EA76" s="300"/>
      <c r="EC76" s="341"/>
      <c r="EF76" s="340"/>
      <c r="EG76" s="300"/>
      <c r="EH76" s="337"/>
      <c r="EI76" s="337"/>
      <c r="EK76" s="337"/>
      <c r="EL76" s="337"/>
      <c r="EM76" s="291"/>
      <c r="EO76" s="300"/>
      <c r="EP76" s="336"/>
      <c r="EQ76" s="336"/>
      <c r="ER76" s="296"/>
      <c r="ES76" s="336"/>
      <c r="ET76" s="336"/>
      <c r="EU76" s="300"/>
      <c r="EV76" s="337"/>
      <c r="EW76" s="337"/>
      <c r="EZ76" s="340"/>
      <c r="FA76" s="300"/>
      <c r="FB76" s="337"/>
      <c r="FC76" s="337"/>
      <c r="FE76" s="337"/>
      <c r="FF76" s="337"/>
      <c r="FG76" s="291"/>
      <c r="FI76" s="300"/>
      <c r="FJ76" s="336"/>
      <c r="FK76" s="336"/>
      <c r="FL76" s="296"/>
      <c r="FM76" s="336"/>
      <c r="FN76" s="336"/>
      <c r="FO76" s="300"/>
      <c r="FP76" s="337"/>
      <c r="FQ76" s="337"/>
      <c r="FT76" s="340"/>
      <c r="FU76" s="300"/>
      <c r="FV76" s="337"/>
      <c r="FW76" s="337"/>
      <c r="FY76" s="337"/>
      <c r="FZ76" s="337"/>
      <c r="GA76" s="291"/>
      <c r="GI76" s="342"/>
      <c r="GN76" s="340"/>
      <c r="GU76" s="291"/>
      <c r="HC76" s="342"/>
      <c r="HH76" s="340"/>
      <c r="HO76" s="291"/>
      <c r="HW76" s="342"/>
      <c r="IB76" s="340"/>
      <c r="II76" s="291"/>
      <c r="IQ76" s="342"/>
      <c r="IV76" s="340"/>
    </row>
    <row r="77" spans="2:256" s="335" customFormat="1" ht="13.5" customHeight="1">
      <c r="B77" s="296"/>
      <c r="C77" s="291"/>
      <c r="E77" s="300"/>
      <c r="F77" s="336"/>
      <c r="G77" s="337"/>
      <c r="H77" s="296"/>
      <c r="I77" s="336"/>
      <c r="J77" s="337"/>
      <c r="K77" s="300"/>
      <c r="L77" s="337"/>
      <c r="M77" s="337"/>
      <c r="P77" s="340"/>
      <c r="Q77" s="300"/>
      <c r="R77" s="337"/>
      <c r="S77" s="337"/>
      <c r="U77" s="337"/>
      <c r="V77" s="337"/>
      <c r="W77" s="291"/>
      <c r="Y77" s="300"/>
      <c r="Z77" s="336"/>
      <c r="AA77" s="336"/>
      <c r="AB77" s="296"/>
      <c r="AC77" s="336"/>
      <c r="AD77" s="336"/>
      <c r="AE77" s="300"/>
      <c r="AF77" s="337"/>
      <c r="AG77" s="337"/>
      <c r="AJ77" s="340"/>
      <c r="AK77" s="300"/>
      <c r="AM77" s="337"/>
      <c r="AO77" s="337"/>
      <c r="AP77" s="337"/>
      <c r="AQ77" s="291"/>
      <c r="AS77" s="300"/>
      <c r="AT77" s="336"/>
      <c r="AU77" s="336"/>
      <c r="AV77" s="296"/>
      <c r="AW77" s="336"/>
      <c r="AX77" s="336"/>
      <c r="AY77" s="300"/>
      <c r="AZ77" s="337"/>
      <c r="BA77" s="337"/>
      <c r="BD77" s="340"/>
      <c r="BE77" s="300"/>
      <c r="BF77" s="337"/>
      <c r="BG77" s="337"/>
      <c r="BI77" s="337"/>
      <c r="BJ77" s="337"/>
      <c r="BK77" s="291"/>
      <c r="BM77" s="300"/>
      <c r="BN77" s="336"/>
      <c r="BO77" s="336"/>
      <c r="BP77" s="296"/>
      <c r="BQ77" s="336"/>
      <c r="BR77" s="336"/>
      <c r="BS77" s="300"/>
      <c r="BT77" s="337"/>
      <c r="BU77" s="337"/>
      <c r="BX77" s="340"/>
      <c r="BY77" s="300"/>
      <c r="BZ77" s="337"/>
      <c r="CA77" s="337"/>
      <c r="CC77" s="337"/>
      <c r="CD77" s="337"/>
      <c r="CE77" s="300"/>
      <c r="CG77" s="300"/>
      <c r="CH77" s="336"/>
      <c r="CI77" s="336"/>
      <c r="CJ77" s="296"/>
      <c r="CK77" s="336"/>
      <c r="CL77" s="336"/>
      <c r="CM77" s="300"/>
      <c r="CN77" s="337"/>
      <c r="CO77" s="337"/>
      <c r="CR77" s="340"/>
      <c r="CS77" s="300"/>
      <c r="CT77" s="337"/>
      <c r="CU77" s="337"/>
      <c r="CW77" s="337"/>
      <c r="CX77" s="337"/>
      <c r="CY77" s="291"/>
      <c r="DA77" s="300"/>
      <c r="DB77" s="336"/>
      <c r="DC77" s="336"/>
      <c r="DD77" s="296"/>
      <c r="DE77" s="336"/>
      <c r="DF77" s="336"/>
      <c r="DG77" s="300"/>
      <c r="DH77" s="337"/>
      <c r="DI77" s="337"/>
      <c r="DL77" s="340"/>
      <c r="DM77" s="300"/>
      <c r="DN77" s="337"/>
      <c r="DO77" s="337"/>
      <c r="DQ77" s="337"/>
      <c r="DR77" s="337"/>
      <c r="DS77" s="291"/>
      <c r="DU77" s="300"/>
      <c r="DV77" s="336"/>
      <c r="DW77" s="336"/>
      <c r="DX77" s="296"/>
      <c r="DY77" s="336"/>
      <c r="DZ77" s="336"/>
      <c r="EA77" s="300"/>
      <c r="EC77" s="341"/>
      <c r="EF77" s="340"/>
      <c r="EG77" s="300"/>
      <c r="EH77" s="337"/>
      <c r="EI77" s="337"/>
      <c r="EK77" s="337"/>
      <c r="EL77" s="337"/>
      <c r="EM77" s="291"/>
      <c r="EO77" s="300"/>
      <c r="EP77" s="336"/>
      <c r="EQ77" s="336"/>
      <c r="ER77" s="296"/>
      <c r="ES77" s="336"/>
      <c r="ET77" s="336"/>
      <c r="EU77" s="300"/>
      <c r="EV77" s="337"/>
      <c r="EW77" s="337"/>
      <c r="EZ77" s="340"/>
      <c r="FA77" s="300"/>
      <c r="FB77" s="337"/>
      <c r="FC77" s="337"/>
      <c r="FE77" s="337"/>
      <c r="FF77" s="337"/>
      <c r="FG77" s="291"/>
      <c r="FI77" s="300"/>
      <c r="FJ77" s="336"/>
      <c r="FK77" s="336"/>
      <c r="FL77" s="296"/>
      <c r="FM77" s="336"/>
      <c r="FN77" s="336"/>
      <c r="FO77" s="300"/>
      <c r="FP77" s="337"/>
      <c r="FQ77" s="337"/>
      <c r="FT77" s="340"/>
      <c r="FU77" s="300"/>
      <c r="FV77" s="337"/>
      <c r="FW77" s="337"/>
      <c r="FY77" s="337"/>
      <c r="FZ77" s="337"/>
      <c r="GA77" s="291"/>
      <c r="GI77" s="342"/>
      <c r="GN77" s="340"/>
      <c r="GU77" s="291"/>
      <c r="HC77" s="342"/>
      <c r="HH77" s="340"/>
      <c r="HO77" s="291"/>
      <c r="HW77" s="342"/>
      <c r="IB77" s="340"/>
      <c r="II77" s="291"/>
      <c r="IQ77" s="342"/>
      <c r="IV77" s="340"/>
    </row>
    <row r="78" spans="2:256" s="335" customFormat="1" ht="13.5" customHeight="1">
      <c r="B78" s="296"/>
      <c r="C78" s="291"/>
      <c r="E78" s="300"/>
      <c r="F78" s="336"/>
      <c r="G78" s="337"/>
      <c r="H78" s="296"/>
      <c r="I78" s="336"/>
      <c r="J78" s="337"/>
      <c r="K78" s="300"/>
      <c r="L78" s="337"/>
      <c r="M78" s="337"/>
      <c r="P78" s="340"/>
      <c r="Q78" s="300"/>
      <c r="R78" s="337"/>
      <c r="S78" s="337"/>
      <c r="U78" s="337"/>
      <c r="V78" s="337"/>
      <c r="W78" s="291"/>
      <c r="Y78" s="300"/>
      <c r="Z78" s="336"/>
      <c r="AA78" s="336"/>
      <c r="AB78" s="296"/>
      <c r="AC78" s="336"/>
      <c r="AD78" s="336"/>
      <c r="AE78" s="300"/>
      <c r="AF78" s="337"/>
      <c r="AG78" s="337"/>
      <c r="AJ78" s="340"/>
      <c r="AK78" s="300"/>
      <c r="AM78" s="337"/>
      <c r="AO78" s="337"/>
      <c r="AP78" s="337"/>
      <c r="AQ78" s="291"/>
      <c r="AS78" s="300"/>
      <c r="AT78" s="336"/>
      <c r="AU78" s="336"/>
      <c r="AV78" s="296"/>
      <c r="AW78" s="336"/>
      <c r="AX78" s="336"/>
      <c r="AY78" s="300"/>
      <c r="AZ78" s="337"/>
      <c r="BA78" s="337"/>
      <c r="BD78" s="340"/>
      <c r="BE78" s="300"/>
      <c r="BF78" s="337"/>
      <c r="BG78" s="337"/>
      <c r="BI78" s="337"/>
      <c r="BJ78" s="337"/>
      <c r="BK78" s="291"/>
      <c r="BM78" s="300"/>
      <c r="BN78" s="336"/>
      <c r="BO78" s="336"/>
      <c r="BP78" s="296"/>
      <c r="BQ78" s="336"/>
      <c r="BR78" s="336"/>
      <c r="BS78" s="300"/>
      <c r="BT78" s="337"/>
      <c r="BU78" s="337"/>
      <c r="BX78" s="340"/>
      <c r="BY78" s="300"/>
      <c r="BZ78" s="337"/>
      <c r="CA78" s="337"/>
      <c r="CC78" s="337"/>
      <c r="CD78" s="337"/>
      <c r="CE78" s="300"/>
      <c r="CG78" s="300"/>
      <c r="CH78" s="336"/>
      <c r="CI78" s="336"/>
      <c r="CJ78" s="296"/>
      <c r="CK78" s="336"/>
      <c r="CL78" s="336"/>
      <c r="CM78" s="300"/>
      <c r="CN78" s="337"/>
      <c r="CO78" s="337"/>
      <c r="CR78" s="340"/>
      <c r="CS78" s="300"/>
      <c r="CT78" s="337"/>
      <c r="CU78" s="337"/>
      <c r="CW78" s="337"/>
      <c r="CX78" s="337"/>
      <c r="CY78" s="291"/>
      <c r="DA78" s="300"/>
      <c r="DB78" s="336"/>
      <c r="DC78" s="336"/>
      <c r="DD78" s="296"/>
      <c r="DE78" s="336"/>
      <c r="DF78" s="336"/>
      <c r="DG78" s="300"/>
      <c r="DH78" s="337"/>
      <c r="DI78" s="337"/>
      <c r="DL78" s="340"/>
      <c r="DM78" s="300"/>
      <c r="DN78" s="337"/>
      <c r="DO78" s="337"/>
      <c r="DQ78" s="337"/>
      <c r="DR78" s="337"/>
      <c r="DS78" s="291"/>
      <c r="DU78" s="300"/>
      <c r="DV78" s="336"/>
      <c r="DW78" s="336"/>
      <c r="DX78" s="296"/>
      <c r="DY78" s="336"/>
      <c r="DZ78" s="336"/>
      <c r="EA78" s="300"/>
      <c r="EC78" s="341"/>
      <c r="EF78" s="340"/>
      <c r="EG78" s="300"/>
      <c r="EH78" s="337"/>
      <c r="EI78" s="337"/>
      <c r="EK78" s="337"/>
      <c r="EL78" s="337"/>
      <c r="EM78" s="291"/>
      <c r="EO78" s="300"/>
      <c r="EP78" s="336"/>
      <c r="EQ78" s="336"/>
      <c r="ER78" s="296"/>
      <c r="ES78" s="336"/>
      <c r="ET78" s="336"/>
      <c r="EU78" s="300"/>
      <c r="EV78" s="337"/>
      <c r="EW78" s="337"/>
      <c r="EZ78" s="340"/>
      <c r="FA78" s="300"/>
      <c r="FB78" s="337"/>
      <c r="FC78" s="337"/>
      <c r="FE78" s="337"/>
      <c r="FF78" s="337"/>
      <c r="FG78" s="291"/>
      <c r="FI78" s="300"/>
      <c r="FJ78" s="336"/>
      <c r="FK78" s="336"/>
      <c r="FL78" s="296"/>
      <c r="FM78" s="336"/>
      <c r="FN78" s="336"/>
      <c r="FO78" s="300"/>
      <c r="FP78" s="337"/>
      <c r="FQ78" s="337"/>
      <c r="FT78" s="340"/>
      <c r="FU78" s="300"/>
      <c r="FV78" s="337"/>
      <c r="FW78" s="337"/>
      <c r="FY78" s="337"/>
      <c r="FZ78" s="337"/>
      <c r="GA78" s="291"/>
      <c r="GI78" s="342"/>
      <c r="GN78" s="340"/>
      <c r="GU78" s="291"/>
      <c r="HC78" s="342"/>
      <c r="HH78" s="340"/>
      <c r="HO78" s="291"/>
      <c r="HW78" s="342"/>
      <c r="IB78" s="340"/>
      <c r="II78" s="291"/>
      <c r="IQ78" s="342"/>
      <c r="IV78" s="340"/>
    </row>
    <row r="79" spans="2:256" s="335" customFormat="1" ht="13.5" customHeight="1">
      <c r="B79" s="296"/>
      <c r="C79" s="291"/>
      <c r="E79" s="300"/>
      <c r="F79" s="336"/>
      <c r="G79" s="337"/>
      <c r="H79" s="296"/>
      <c r="I79" s="336"/>
      <c r="J79" s="337"/>
      <c r="K79" s="300"/>
      <c r="L79" s="337"/>
      <c r="M79" s="337"/>
      <c r="P79" s="340"/>
      <c r="Q79" s="300"/>
      <c r="R79" s="337"/>
      <c r="S79" s="337"/>
      <c r="U79" s="337"/>
      <c r="V79" s="337"/>
      <c r="W79" s="291"/>
      <c r="Y79" s="300"/>
      <c r="Z79" s="336"/>
      <c r="AA79" s="336"/>
      <c r="AB79" s="296"/>
      <c r="AC79" s="336"/>
      <c r="AD79" s="336"/>
      <c r="AE79" s="300"/>
      <c r="AF79" s="337"/>
      <c r="AG79" s="337"/>
      <c r="AJ79" s="340"/>
      <c r="AK79" s="300"/>
      <c r="AM79" s="337"/>
      <c r="AO79" s="337"/>
      <c r="AP79" s="337"/>
      <c r="AQ79" s="291"/>
      <c r="AS79" s="300"/>
      <c r="AT79" s="336"/>
      <c r="AU79" s="336"/>
      <c r="AV79" s="296"/>
      <c r="AW79" s="336"/>
      <c r="AX79" s="336"/>
      <c r="AY79" s="300"/>
      <c r="AZ79" s="337"/>
      <c r="BA79" s="337"/>
      <c r="BD79" s="340"/>
      <c r="BE79" s="300"/>
      <c r="BF79" s="337"/>
      <c r="BG79" s="337"/>
      <c r="BI79" s="337"/>
      <c r="BJ79" s="337"/>
      <c r="BK79" s="291"/>
      <c r="BM79" s="300"/>
      <c r="BN79" s="336"/>
      <c r="BO79" s="336"/>
      <c r="BP79" s="296"/>
      <c r="BQ79" s="336"/>
      <c r="BR79" s="336"/>
      <c r="BS79" s="300"/>
      <c r="BT79" s="337"/>
      <c r="BU79" s="337"/>
      <c r="BX79" s="340"/>
      <c r="BY79" s="300"/>
      <c r="BZ79" s="337"/>
      <c r="CA79" s="337"/>
      <c r="CC79" s="337"/>
      <c r="CD79" s="337"/>
      <c r="CE79" s="300"/>
      <c r="CG79" s="300"/>
      <c r="CH79" s="336"/>
      <c r="CI79" s="336"/>
      <c r="CJ79" s="296"/>
      <c r="CK79" s="336"/>
      <c r="CL79" s="336"/>
      <c r="CM79" s="300"/>
      <c r="CN79" s="337"/>
      <c r="CO79" s="337"/>
      <c r="CR79" s="340"/>
      <c r="CS79" s="300"/>
      <c r="CT79" s="337"/>
      <c r="CU79" s="337"/>
      <c r="CW79" s="337"/>
      <c r="CX79" s="337"/>
      <c r="CY79" s="291"/>
      <c r="DA79" s="300"/>
      <c r="DB79" s="336"/>
      <c r="DC79" s="336"/>
      <c r="DD79" s="296"/>
      <c r="DE79" s="336"/>
      <c r="DF79" s="336"/>
      <c r="DG79" s="300"/>
      <c r="DH79" s="337"/>
      <c r="DI79" s="337"/>
      <c r="DL79" s="340"/>
      <c r="DM79" s="300"/>
      <c r="DN79" s="337"/>
      <c r="DO79" s="337"/>
      <c r="DQ79" s="337"/>
      <c r="DR79" s="337"/>
      <c r="DS79" s="291"/>
      <c r="DU79" s="300"/>
      <c r="DV79" s="336"/>
      <c r="DW79" s="336"/>
      <c r="DX79" s="296"/>
      <c r="DY79" s="336"/>
      <c r="DZ79" s="336"/>
      <c r="EA79" s="300"/>
      <c r="EC79" s="341"/>
      <c r="EF79" s="340"/>
      <c r="EG79" s="300"/>
      <c r="EH79" s="337"/>
      <c r="EI79" s="337"/>
      <c r="EK79" s="337"/>
      <c r="EL79" s="337"/>
      <c r="EM79" s="291"/>
      <c r="EO79" s="300"/>
      <c r="EP79" s="336"/>
      <c r="EQ79" s="336"/>
      <c r="ER79" s="296"/>
      <c r="ES79" s="336"/>
      <c r="ET79" s="336"/>
      <c r="EU79" s="300"/>
      <c r="EV79" s="337"/>
      <c r="EW79" s="337"/>
      <c r="EZ79" s="340"/>
      <c r="FA79" s="300"/>
      <c r="FB79" s="337"/>
      <c r="FC79" s="337"/>
      <c r="FE79" s="337"/>
      <c r="FF79" s="337"/>
      <c r="FG79" s="291"/>
      <c r="FI79" s="300"/>
      <c r="FJ79" s="336"/>
      <c r="FK79" s="336"/>
      <c r="FL79" s="296"/>
      <c r="FM79" s="336"/>
      <c r="FN79" s="336"/>
      <c r="FO79" s="300"/>
      <c r="FP79" s="337"/>
      <c r="FQ79" s="337"/>
      <c r="FT79" s="340"/>
      <c r="FU79" s="300"/>
      <c r="FV79" s="337"/>
      <c r="FW79" s="337"/>
      <c r="FY79" s="337"/>
      <c r="FZ79" s="337"/>
      <c r="GA79" s="291"/>
      <c r="GI79" s="342"/>
      <c r="GN79" s="340"/>
      <c r="GU79" s="291"/>
      <c r="HC79" s="342"/>
      <c r="HH79" s="340"/>
      <c r="HO79" s="291"/>
      <c r="HW79" s="342"/>
      <c r="IB79" s="340"/>
      <c r="II79" s="291"/>
      <c r="IQ79" s="342"/>
      <c r="IV79" s="340"/>
    </row>
    <row r="80" spans="2:256" s="335" customFormat="1" ht="13.5" customHeight="1">
      <c r="B80" s="296"/>
      <c r="C80" s="291"/>
      <c r="E80" s="300"/>
      <c r="F80" s="336"/>
      <c r="G80" s="337"/>
      <c r="H80" s="296"/>
      <c r="I80" s="336"/>
      <c r="J80" s="337"/>
      <c r="K80" s="300"/>
      <c r="L80" s="337"/>
      <c r="M80" s="337"/>
      <c r="P80" s="340"/>
      <c r="Q80" s="300"/>
      <c r="R80" s="337"/>
      <c r="S80" s="337"/>
      <c r="U80" s="337"/>
      <c r="V80" s="337"/>
      <c r="W80" s="291"/>
      <c r="Y80" s="300"/>
      <c r="Z80" s="336"/>
      <c r="AA80" s="336"/>
      <c r="AB80" s="296"/>
      <c r="AC80" s="336"/>
      <c r="AD80" s="336"/>
      <c r="AE80" s="300"/>
      <c r="AF80" s="337"/>
      <c r="AG80" s="337"/>
      <c r="AJ80" s="340"/>
      <c r="AK80" s="300"/>
      <c r="AM80" s="337"/>
      <c r="AO80" s="337"/>
      <c r="AP80" s="337"/>
      <c r="AQ80" s="291"/>
      <c r="AS80" s="300"/>
      <c r="AT80" s="336"/>
      <c r="AU80" s="336"/>
      <c r="AV80" s="296"/>
      <c r="AW80" s="336"/>
      <c r="AX80" s="336"/>
      <c r="AY80" s="300"/>
      <c r="AZ80" s="337"/>
      <c r="BA80" s="337"/>
      <c r="BD80" s="340"/>
      <c r="BE80" s="300"/>
      <c r="BF80" s="337"/>
      <c r="BG80" s="337"/>
      <c r="BI80" s="337"/>
      <c r="BJ80" s="337"/>
      <c r="BK80" s="291"/>
      <c r="BM80" s="300"/>
      <c r="BN80" s="336"/>
      <c r="BO80" s="336"/>
      <c r="BP80" s="296"/>
      <c r="BQ80" s="336"/>
      <c r="BR80" s="336"/>
      <c r="BS80" s="300"/>
      <c r="BT80" s="337"/>
      <c r="BU80" s="337"/>
      <c r="BX80" s="340"/>
      <c r="BY80" s="300"/>
      <c r="BZ80" s="337"/>
      <c r="CA80" s="337"/>
      <c r="CC80" s="337"/>
      <c r="CD80" s="337"/>
      <c r="CE80" s="300"/>
      <c r="CG80" s="300"/>
      <c r="CH80" s="336"/>
      <c r="CI80" s="336"/>
      <c r="CJ80" s="296"/>
      <c r="CK80" s="336"/>
      <c r="CL80" s="336"/>
      <c r="CM80" s="300"/>
      <c r="CN80" s="337"/>
      <c r="CO80" s="337"/>
      <c r="CR80" s="340"/>
      <c r="CS80" s="300"/>
      <c r="CT80" s="337"/>
      <c r="CU80" s="337"/>
      <c r="CW80" s="337"/>
      <c r="CX80" s="337"/>
      <c r="CY80" s="291"/>
      <c r="DA80" s="300"/>
      <c r="DB80" s="336"/>
      <c r="DC80" s="336"/>
      <c r="DD80" s="296"/>
      <c r="DE80" s="336"/>
      <c r="DF80" s="336"/>
      <c r="DG80" s="300"/>
      <c r="DH80" s="337"/>
      <c r="DI80" s="337"/>
      <c r="DL80" s="340"/>
      <c r="DM80" s="300"/>
      <c r="DN80" s="337"/>
      <c r="DO80" s="337"/>
      <c r="DQ80" s="337"/>
      <c r="DR80" s="337"/>
      <c r="DS80" s="291"/>
      <c r="DU80" s="300"/>
      <c r="DV80" s="336"/>
      <c r="DW80" s="336"/>
      <c r="DX80" s="296"/>
      <c r="DY80" s="336"/>
      <c r="DZ80" s="336"/>
      <c r="EA80" s="300"/>
      <c r="EC80" s="341"/>
      <c r="EF80" s="340"/>
      <c r="EG80" s="300"/>
      <c r="EH80" s="337"/>
      <c r="EI80" s="337"/>
      <c r="EK80" s="337"/>
      <c r="EL80" s="337"/>
      <c r="EM80" s="291"/>
      <c r="EO80" s="300"/>
      <c r="EP80" s="336"/>
      <c r="EQ80" s="336"/>
      <c r="ER80" s="296"/>
      <c r="ES80" s="336"/>
      <c r="ET80" s="336"/>
      <c r="EU80" s="300"/>
      <c r="EV80" s="337"/>
      <c r="EW80" s="337"/>
      <c r="EZ80" s="340"/>
      <c r="FA80" s="300"/>
      <c r="FB80" s="337"/>
      <c r="FC80" s="337"/>
      <c r="FE80" s="337"/>
      <c r="FF80" s="337"/>
      <c r="FG80" s="291"/>
      <c r="FI80" s="300"/>
      <c r="FJ80" s="336"/>
      <c r="FK80" s="336"/>
      <c r="FL80" s="296"/>
      <c r="FM80" s="336"/>
      <c r="FN80" s="336"/>
      <c r="FO80" s="300"/>
      <c r="FP80" s="337"/>
      <c r="FQ80" s="337"/>
      <c r="FT80" s="340"/>
      <c r="FU80" s="300"/>
      <c r="FV80" s="337"/>
      <c r="FW80" s="337"/>
      <c r="FY80" s="337"/>
      <c r="FZ80" s="337"/>
      <c r="GA80" s="291"/>
      <c r="GI80" s="342"/>
      <c r="GN80" s="340"/>
      <c r="GU80" s="291"/>
      <c r="HC80" s="342"/>
      <c r="HH80" s="340"/>
      <c r="HO80" s="291"/>
      <c r="HW80" s="342"/>
      <c r="IB80" s="340"/>
      <c r="II80" s="291"/>
      <c r="IQ80" s="342"/>
      <c r="IV80" s="340"/>
    </row>
    <row r="81" spans="1:256" s="335" customFormat="1" ht="13.5" customHeight="1">
      <c r="B81" s="296"/>
      <c r="C81" s="291"/>
      <c r="E81" s="300"/>
      <c r="F81" s="336"/>
      <c r="G81" s="337"/>
      <c r="H81" s="296"/>
      <c r="I81" s="336"/>
      <c r="J81" s="337"/>
      <c r="K81" s="300"/>
      <c r="L81" s="337"/>
      <c r="M81" s="337"/>
      <c r="P81" s="340"/>
      <c r="Q81" s="300"/>
      <c r="R81" s="337"/>
      <c r="S81" s="337"/>
      <c r="U81" s="337"/>
      <c r="V81" s="337"/>
      <c r="W81" s="291"/>
      <c r="Y81" s="300"/>
      <c r="Z81" s="336"/>
      <c r="AA81" s="336"/>
      <c r="AB81" s="296"/>
      <c r="AC81" s="336"/>
      <c r="AD81" s="336"/>
      <c r="AE81" s="300"/>
      <c r="AF81" s="337"/>
      <c r="AG81" s="337"/>
      <c r="AJ81" s="340"/>
      <c r="AK81" s="300"/>
      <c r="AM81" s="337"/>
      <c r="AO81" s="337"/>
      <c r="AP81" s="337"/>
      <c r="AQ81" s="291"/>
      <c r="AS81" s="300"/>
      <c r="AT81" s="336"/>
      <c r="AU81" s="336"/>
      <c r="AV81" s="296"/>
      <c r="AW81" s="336"/>
      <c r="AX81" s="336"/>
      <c r="AY81" s="300"/>
      <c r="AZ81" s="337"/>
      <c r="BA81" s="337"/>
      <c r="BD81" s="340"/>
      <c r="BE81" s="300"/>
      <c r="BF81" s="337"/>
      <c r="BG81" s="337"/>
      <c r="BI81" s="337"/>
      <c r="BJ81" s="337"/>
      <c r="BK81" s="291"/>
      <c r="BM81" s="300"/>
      <c r="BN81" s="336"/>
      <c r="BO81" s="336"/>
      <c r="BP81" s="296"/>
      <c r="BQ81" s="336"/>
      <c r="BR81" s="336"/>
      <c r="BS81" s="300"/>
      <c r="BT81" s="337"/>
      <c r="BU81" s="337"/>
      <c r="BX81" s="340"/>
      <c r="BY81" s="300"/>
      <c r="BZ81" s="337"/>
      <c r="CA81" s="337"/>
      <c r="CC81" s="337"/>
      <c r="CD81" s="337"/>
      <c r="CE81" s="300"/>
      <c r="CG81" s="300"/>
      <c r="CH81" s="336"/>
      <c r="CI81" s="336"/>
      <c r="CJ81" s="296"/>
      <c r="CK81" s="336"/>
      <c r="CL81" s="336"/>
      <c r="CM81" s="300"/>
      <c r="CN81" s="337"/>
      <c r="CO81" s="337"/>
      <c r="CR81" s="340"/>
      <c r="CS81" s="300"/>
      <c r="CT81" s="337"/>
      <c r="CU81" s="337"/>
      <c r="CW81" s="337"/>
      <c r="CX81" s="337"/>
      <c r="CY81" s="291"/>
      <c r="DA81" s="300"/>
      <c r="DB81" s="336"/>
      <c r="DC81" s="336"/>
      <c r="DD81" s="296"/>
      <c r="DE81" s="336"/>
      <c r="DF81" s="336"/>
      <c r="DG81" s="300"/>
      <c r="DH81" s="337"/>
      <c r="DI81" s="337"/>
      <c r="DL81" s="340"/>
      <c r="DM81" s="300"/>
      <c r="DN81" s="337"/>
      <c r="DO81" s="337"/>
      <c r="DQ81" s="337"/>
      <c r="DR81" s="337"/>
      <c r="DS81" s="291"/>
      <c r="DU81" s="300"/>
      <c r="DV81" s="336"/>
      <c r="DW81" s="336"/>
      <c r="DX81" s="296"/>
      <c r="DY81" s="336"/>
      <c r="DZ81" s="336"/>
      <c r="EA81" s="300"/>
      <c r="EC81" s="341"/>
      <c r="EF81" s="340"/>
      <c r="EG81" s="300"/>
      <c r="EH81" s="337"/>
      <c r="EI81" s="337"/>
      <c r="EK81" s="337"/>
      <c r="EL81" s="337"/>
      <c r="EM81" s="291"/>
      <c r="EO81" s="300"/>
      <c r="EP81" s="336"/>
      <c r="EQ81" s="336"/>
      <c r="ER81" s="296"/>
      <c r="ES81" s="336"/>
      <c r="ET81" s="336"/>
      <c r="EU81" s="300"/>
      <c r="EV81" s="337"/>
      <c r="EW81" s="337"/>
      <c r="EZ81" s="340"/>
      <c r="FA81" s="300"/>
      <c r="FB81" s="337"/>
      <c r="FC81" s="337"/>
      <c r="FE81" s="337"/>
      <c r="FF81" s="337"/>
      <c r="FG81" s="291"/>
      <c r="FI81" s="300"/>
      <c r="FJ81" s="336"/>
      <c r="FK81" s="336"/>
      <c r="FL81" s="296"/>
      <c r="FM81" s="336"/>
      <c r="FN81" s="336"/>
      <c r="FO81" s="300"/>
      <c r="FP81" s="337"/>
      <c r="FQ81" s="337"/>
      <c r="FT81" s="340"/>
      <c r="FU81" s="300"/>
      <c r="FV81" s="337"/>
      <c r="FW81" s="337"/>
      <c r="FY81" s="337"/>
      <c r="FZ81" s="337"/>
      <c r="GA81" s="291"/>
      <c r="GI81" s="342"/>
      <c r="GN81" s="340"/>
      <c r="GU81" s="291"/>
      <c r="HC81" s="342"/>
      <c r="HH81" s="340"/>
      <c r="HO81" s="291"/>
      <c r="HW81" s="342"/>
      <c r="IB81" s="340"/>
      <c r="II81" s="291"/>
      <c r="IQ81" s="342"/>
      <c r="IV81" s="340"/>
    </row>
    <row r="82" spans="1:256" s="335" customFormat="1" ht="13.5" customHeight="1">
      <c r="B82" s="296"/>
      <c r="C82" s="291"/>
      <c r="E82" s="300"/>
      <c r="F82" s="336"/>
      <c r="G82" s="337"/>
      <c r="H82" s="296"/>
      <c r="I82" s="336"/>
      <c r="J82" s="337"/>
      <c r="K82" s="300"/>
      <c r="L82" s="337"/>
      <c r="M82" s="337"/>
      <c r="P82" s="340"/>
      <c r="Q82" s="300"/>
      <c r="R82" s="337"/>
      <c r="S82" s="337"/>
      <c r="U82" s="337"/>
      <c r="V82" s="337"/>
      <c r="W82" s="291"/>
      <c r="Y82" s="300"/>
      <c r="Z82" s="336"/>
      <c r="AA82" s="336"/>
      <c r="AB82" s="296"/>
      <c r="AC82" s="336"/>
      <c r="AD82" s="336"/>
      <c r="AE82" s="300"/>
      <c r="AF82" s="337"/>
      <c r="AG82" s="337"/>
      <c r="AJ82" s="340"/>
      <c r="AK82" s="300"/>
      <c r="AM82" s="337"/>
      <c r="AO82" s="337"/>
      <c r="AP82" s="337"/>
      <c r="AQ82" s="291"/>
      <c r="AS82" s="300"/>
      <c r="AT82" s="336"/>
      <c r="AU82" s="336"/>
      <c r="AV82" s="296"/>
      <c r="AW82" s="336"/>
      <c r="AX82" s="336"/>
      <c r="AY82" s="300"/>
      <c r="AZ82" s="337"/>
      <c r="BA82" s="337"/>
      <c r="BD82" s="340"/>
      <c r="BE82" s="300"/>
      <c r="BF82" s="337"/>
      <c r="BG82" s="337"/>
      <c r="BI82" s="337"/>
      <c r="BJ82" s="337"/>
      <c r="BK82" s="291"/>
      <c r="BM82" s="300"/>
      <c r="BN82" s="336"/>
      <c r="BO82" s="336"/>
      <c r="BP82" s="296"/>
      <c r="BQ82" s="336"/>
      <c r="BR82" s="336"/>
      <c r="BS82" s="300"/>
      <c r="BT82" s="337"/>
      <c r="BU82" s="337"/>
      <c r="BX82" s="340"/>
      <c r="BY82" s="300"/>
      <c r="BZ82" s="337"/>
      <c r="CA82" s="337"/>
      <c r="CC82" s="337"/>
      <c r="CD82" s="337"/>
      <c r="CE82" s="300"/>
      <c r="CG82" s="300"/>
      <c r="CH82" s="336"/>
      <c r="CI82" s="336"/>
      <c r="CJ82" s="296"/>
      <c r="CK82" s="336"/>
      <c r="CL82" s="336"/>
      <c r="CM82" s="300"/>
      <c r="CN82" s="337"/>
      <c r="CO82" s="337"/>
      <c r="CR82" s="340"/>
      <c r="CS82" s="300"/>
      <c r="CT82" s="337"/>
      <c r="CU82" s="337"/>
      <c r="CW82" s="337"/>
      <c r="CX82" s="337"/>
      <c r="CY82" s="291"/>
      <c r="DA82" s="300"/>
      <c r="DB82" s="336"/>
      <c r="DC82" s="336"/>
      <c r="DD82" s="296"/>
      <c r="DE82" s="336"/>
      <c r="DF82" s="336"/>
      <c r="DG82" s="300"/>
      <c r="DH82" s="337"/>
      <c r="DI82" s="337"/>
      <c r="DL82" s="340"/>
      <c r="DM82" s="300"/>
      <c r="DN82" s="337"/>
      <c r="DO82" s="337"/>
      <c r="DQ82" s="337"/>
      <c r="DR82" s="337"/>
      <c r="DS82" s="291"/>
      <c r="DU82" s="300"/>
      <c r="DV82" s="336"/>
      <c r="DW82" s="336"/>
      <c r="DX82" s="296"/>
      <c r="DY82" s="336"/>
      <c r="DZ82" s="336"/>
      <c r="EA82" s="300"/>
      <c r="EC82" s="341"/>
      <c r="EF82" s="340"/>
      <c r="EG82" s="300"/>
      <c r="EH82" s="337"/>
      <c r="EI82" s="337"/>
      <c r="EK82" s="337"/>
      <c r="EL82" s="337"/>
      <c r="EM82" s="291"/>
      <c r="EO82" s="300"/>
      <c r="EP82" s="336"/>
      <c r="EQ82" s="336"/>
      <c r="ER82" s="296"/>
      <c r="ES82" s="336"/>
      <c r="ET82" s="336"/>
      <c r="EU82" s="300"/>
      <c r="EV82" s="337"/>
      <c r="EW82" s="337"/>
      <c r="EZ82" s="340"/>
      <c r="FA82" s="300"/>
      <c r="FB82" s="337"/>
      <c r="FC82" s="337"/>
      <c r="FE82" s="337"/>
      <c r="FF82" s="337"/>
      <c r="FG82" s="291"/>
      <c r="FI82" s="300"/>
      <c r="FJ82" s="336"/>
      <c r="FK82" s="336"/>
      <c r="FL82" s="296"/>
      <c r="FM82" s="336"/>
      <c r="FN82" s="336"/>
      <c r="FO82" s="300"/>
      <c r="FP82" s="337"/>
      <c r="FQ82" s="337"/>
      <c r="FT82" s="340"/>
      <c r="FU82" s="300"/>
      <c r="FV82" s="337"/>
      <c r="FW82" s="337"/>
      <c r="FY82" s="337"/>
      <c r="FZ82" s="337"/>
      <c r="GA82" s="291"/>
      <c r="GI82" s="342"/>
      <c r="GN82" s="340"/>
      <c r="GU82" s="291"/>
      <c r="HC82" s="342"/>
      <c r="HH82" s="340"/>
      <c r="HO82" s="291"/>
      <c r="HW82" s="342"/>
      <c r="IB82" s="340"/>
      <c r="II82" s="291"/>
      <c r="IQ82" s="342"/>
      <c r="IV82" s="340"/>
    </row>
    <row r="83" spans="1:256" s="335" customFormat="1" ht="13.5" customHeight="1">
      <c r="B83" s="296"/>
      <c r="C83" s="291"/>
      <c r="E83" s="300"/>
      <c r="F83" s="336"/>
      <c r="G83" s="337"/>
      <c r="H83" s="296"/>
      <c r="I83" s="336"/>
      <c r="J83" s="337"/>
      <c r="K83" s="300"/>
      <c r="L83" s="337"/>
      <c r="M83" s="337"/>
      <c r="P83" s="340"/>
      <c r="Q83" s="300"/>
      <c r="R83" s="337"/>
      <c r="S83" s="337"/>
      <c r="U83" s="337"/>
      <c r="V83" s="337"/>
      <c r="W83" s="291"/>
      <c r="Y83" s="300"/>
      <c r="Z83" s="336"/>
      <c r="AA83" s="336"/>
      <c r="AB83" s="296"/>
      <c r="AC83" s="336"/>
      <c r="AD83" s="336"/>
      <c r="AE83" s="300"/>
      <c r="AF83" s="337"/>
      <c r="AG83" s="337"/>
      <c r="AJ83" s="340"/>
      <c r="AK83" s="300"/>
      <c r="AM83" s="337"/>
      <c r="AO83" s="337"/>
      <c r="AP83" s="337"/>
      <c r="AQ83" s="291"/>
      <c r="AS83" s="300"/>
      <c r="AT83" s="336"/>
      <c r="AU83" s="336"/>
      <c r="AV83" s="296"/>
      <c r="AW83" s="336"/>
      <c r="AX83" s="336"/>
      <c r="AY83" s="300"/>
      <c r="AZ83" s="337"/>
      <c r="BA83" s="337"/>
      <c r="BD83" s="340"/>
      <c r="BE83" s="300"/>
      <c r="BF83" s="337"/>
      <c r="BG83" s="337"/>
      <c r="BI83" s="337"/>
      <c r="BJ83" s="337"/>
      <c r="BK83" s="291"/>
      <c r="BM83" s="300"/>
      <c r="BN83" s="336"/>
      <c r="BO83" s="336"/>
      <c r="BP83" s="296"/>
      <c r="BQ83" s="336"/>
      <c r="BR83" s="336"/>
      <c r="BS83" s="300"/>
      <c r="BT83" s="337"/>
      <c r="BU83" s="337"/>
      <c r="BX83" s="340"/>
      <c r="BY83" s="300"/>
      <c r="BZ83" s="337"/>
      <c r="CA83" s="337"/>
      <c r="CC83" s="337"/>
      <c r="CD83" s="337"/>
      <c r="CE83" s="300"/>
      <c r="CG83" s="300"/>
      <c r="CH83" s="336"/>
      <c r="CI83" s="336"/>
      <c r="CJ83" s="296"/>
      <c r="CK83" s="336"/>
      <c r="CL83" s="336"/>
      <c r="CM83" s="300"/>
      <c r="CN83" s="337"/>
      <c r="CO83" s="337"/>
      <c r="CR83" s="340"/>
      <c r="CS83" s="300"/>
      <c r="CT83" s="337"/>
      <c r="CU83" s="337"/>
      <c r="CW83" s="337"/>
      <c r="CX83" s="337"/>
      <c r="CY83" s="291"/>
      <c r="DA83" s="300"/>
      <c r="DB83" s="336"/>
      <c r="DC83" s="336"/>
      <c r="DD83" s="296"/>
      <c r="DE83" s="336"/>
      <c r="DF83" s="336"/>
      <c r="DG83" s="300"/>
      <c r="DH83" s="337"/>
      <c r="DI83" s="337"/>
      <c r="DL83" s="340"/>
      <c r="DM83" s="300"/>
      <c r="DN83" s="337"/>
      <c r="DO83" s="337"/>
      <c r="DQ83" s="337"/>
      <c r="DR83" s="337"/>
      <c r="DS83" s="291"/>
      <c r="DU83" s="300"/>
      <c r="DV83" s="336"/>
      <c r="DW83" s="336"/>
      <c r="DX83" s="296"/>
      <c r="DY83" s="336"/>
      <c r="DZ83" s="336"/>
      <c r="EA83" s="300"/>
      <c r="EC83" s="341"/>
      <c r="EF83" s="340"/>
      <c r="EG83" s="300"/>
      <c r="EH83" s="337"/>
      <c r="EI83" s="337"/>
      <c r="EK83" s="337"/>
      <c r="EL83" s="337"/>
      <c r="EM83" s="291"/>
      <c r="EO83" s="300"/>
      <c r="EP83" s="336"/>
      <c r="EQ83" s="336"/>
      <c r="ER83" s="296"/>
      <c r="ES83" s="336"/>
      <c r="ET83" s="336"/>
      <c r="EU83" s="300"/>
      <c r="EV83" s="337"/>
      <c r="EW83" s="337"/>
      <c r="EZ83" s="340"/>
      <c r="FA83" s="300"/>
      <c r="FB83" s="337"/>
      <c r="FC83" s="337"/>
      <c r="FE83" s="337"/>
      <c r="FF83" s="337"/>
      <c r="FG83" s="291"/>
      <c r="FI83" s="300"/>
      <c r="FJ83" s="336"/>
      <c r="FK83" s="336"/>
      <c r="FL83" s="296"/>
      <c r="FM83" s="336"/>
      <c r="FN83" s="336"/>
      <c r="FO83" s="300"/>
      <c r="FP83" s="337"/>
      <c r="FQ83" s="337"/>
      <c r="FT83" s="340"/>
      <c r="FU83" s="300"/>
      <c r="FV83" s="337"/>
      <c r="FW83" s="337"/>
      <c r="FY83" s="337"/>
      <c r="FZ83" s="337"/>
      <c r="GA83" s="291"/>
      <c r="GI83" s="342"/>
      <c r="GN83" s="340"/>
      <c r="GU83" s="291"/>
      <c r="HC83" s="342"/>
      <c r="HH83" s="340"/>
      <c r="HO83" s="291"/>
      <c r="HW83" s="342"/>
      <c r="IB83" s="340"/>
      <c r="II83" s="291"/>
      <c r="IQ83" s="342"/>
      <c r="IV83" s="340"/>
    </row>
    <row r="84" spans="1:256" s="335" customFormat="1" ht="13.5" customHeight="1">
      <c r="B84" s="296"/>
      <c r="C84" s="291"/>
      <c r="E84" s="300"/>
      <c r="F84" s="336"/>
      <c r="G84" s="337"/>
      <c r="H84" s="296"/>
      <c r="I84" s="336"/>
      <c r="J84" s="337"/>
      <c r="K84" s="300"/>
      <c r="L84" s="337"/>
      <c r="M84" s="337"/>
      <c r="P84" s="340"/>
      <c r="Q84" s="300"/>
      <c r="R84" s="337"/>
      <c r="S84" s="337"/>
      <c r="U84" s="337"/>
      <c r="V84" s="337"/>
      <c r="W84" s="291"/>
      <c r="Y84" s="300"/>
      <c r="Z84" s="336"/>
      <c r="AA84" s="336"/>
      <c r="AB84" s="296"/>
      <c r="AC84" s="336"/>
      <c r="AD84" s="336"/>
      <c r="AE84" s="300"/>
      <c r="AF84" s="337"/>
      <c r="AG84" s="337"/>
      <c r="AJ84" s="340"/>
      <c r="AK84" s="300"/>
      <c r="AM84" s="337"/>
      <c r="AO84" s="337"/>
      <c r="AP84" s="337"/>
      <c r="AQ84" s="291"/>
      <c r="AS84" s="300"/>
      <c r="AT84" s="336"/>
      <c r="AU84" s="336"/>
      <c r="AV84" s="296"/>
      <c r="AW84" s="336"/>
      <c r="AX84" s="336"/>
      <c r="AY84" s="300"/>
      <c r="AZ84" s="337"/>
      <c r="BA84" s="337"/>
      <c r="BD84" s="340"/>
      <c r="BE84" s="300"/>
      <c r="BF84" s="337"/>
      <c r="BG84" s="337"/>
      <c r="BI84" s="337"/>
      <c r="BJ84" s="337"/>
      <c r="BK84" s="291"/>
      <c r="BM84" s="300"/>
      <c r="BN84" s="336"/>
      <c r="BO84" s="336"/>
      <c r="BP84" s="296"/>
      <c r="BQ84" s="336"/>
      <c r="BR84" s="336"/>
      <c r="BS84" s="300"/>
      <c r="BT84" s="337"/>
      <c r="BU84" s="337"/>
      <c r="BX84" s="340"/>
      <c r="BY84" s="300"/>
      <c r="BZ84" s="337"/>
      <c r="CA84" s="337"/>
      <c r="CC84" s="337"/>
      <c r="CD84" s="337"/>
      <c r="CE84" s="300"/>
      <c r="CG84" s="300"/>
      <c r="CH84" s="336"/>
      <c r="CI84" s="336"/>
      <c r="CJ84" s="296"/>
      <c r="CK84" s="336"/>
      <c r="CL84" s="336"/>
      <c r="CM84" s="300"/>
      <c r="CN84" s="337"/>
      <c r="CO84" s="337"/>
      <c r="CR84" s="340"/>
      <c r="CS84" s="300"/>
      <c r="CT84" s="337"/>
      <c r="CU84" s="337"/>
      <c r="CW84" s="337"/>
      <c r="CX84" s="337"/>
      <c r="CY84" s="291"/>
      <c r="DA84" s="300"/>
      <c r="DB84" s="336"/>
      <c r="DC84" s="336"/>
      <c r="DD84" s="296"/>
      <c r="DE84" s="336"/>
      <c r="DF84" s="336"/>
      <c r="DG84" s="300"/>
      <c r="DH84" s="337"/>
      <c r="DI84" s="337"/>
      <c r="DL84" s="340"/>
      <c r="DM84" s="300"/>
      <c r="DN84" s="337"/>
      <c r="DO84" s="337"/>
      <c r="DQ84" s="337"/>
      <c r="DR84" s="337"/>
      <c r="DS84" s="291"/>
      <c r="DU84" s="300"/>
      <c r="DV84" s="336"/>
      <c r="DW84" s="336"/>
      <c r="DX84" s="296"/>
      <c r="DY84" s="336"/>
      <c r="DZ84" s="336"/>
      <c r="EA84" s="300"/>
      <c r="EC84" s="341"/>
      <c r="EF84" s="340"/>
      <c r="EG84" s="300"/>
      <c r="EH84" s="337"/>
      <c r="EI84" s="337"/>
      <c r="EK84" s="337"/>
      <c r="EL84" s="337"/>
      <c r="EM84" s="291"/>
      <c r="EO84" s="300"/>
      <c r="EP84" s="336"/>
      <c r="EQ84" s="336"/>
      <c r="ER84" s="296"/>
      <c r="ES84" s="336"/>
      <c r="ET84" s="336"/>
      <c r="EU84" s="300"/>
      <c r="EV84" s="337"/>
      <c r="EW84" s="337"/>
      <c r="EZ84" s="340"/>
      <c r="FA84" s="300"/>
      <c r="FB84" s="337"/>
      <c r="FC84" s="337"/>
      <c r="FE84" s="337"/>
      <c r="FF84" s="337"/>
      <c r="FG84" s="291"/>
      <c r="FI84" s="300"/>
      <c r="FJ84" s="336"/>
      <c r="FK84" s="336"/>
      <c r="FL84" s="296"/>
      <c r="FM84" s="336"/>
      <c r="FN84" s="336"/>
      <c r="FO84" s="300"/>
      <c r="FP84" s="337"/>
      <c r="FQ84" s="337"/>
      <c r="FT84" s="340"/>
      <c r="FU84" s="300"/>
      <c r="FV84" s="337"/>
      <c r="FW84" s="337"/>
      <c r="FY84" s="337"/>
      <c r="FZ84" s="337"/>
      <c r="GA84" s="291"/>
      <c r="GI84" s="342"/>
      <c r="GN84" s="340"/>
      <c r="GU84" s="291"/>
      <c r="HC84" s="342"/>
      <c r="HH84" s="340"/>
      <c r="HO84" s="291"/>
      <c r="HW84" s="342"/>
      <c r="IB84" s="340"/>
      <c r="II84" s="291"/>
      <c r="IQ84" s="342"/>
      <c r="IV84" s="340"/>
    </row>
    <row r="85" spans="1:256" s="335" customFormat="1" ht="13.5" customHeight="1">
      <c r="B85" s="296"/>
      <c r="C85" s="291"/>
      <c r="E85" s="300"/>
      <c r="F85" s="336"/>
      <c r="G85" s="337"/>
      <c r="H85" s="296"/>
      <c r="I85" s="336"/>
      <c r="J85" s="337"/>
      <c r="K85" s="300"/>
      <c r="L85" s="337"/>
      <c r="M85" s="337"/>
      <c r="P85" s="340"/>
      <c r="Q85" s="300"/>
      <c r="R85" s="337"/>
      <c r="S85" s="337"/>
      <c r="U85" s="337"/>
      <c r="V85" s="337"/>
      <c r="W85" s="291"/>
      <c r="Y85" s="300"/>
      <c r="Z85" s="336"/>
      <c r="AA85" s="336"/>
      <c r="AB85" s="296"/>
      <c r="AC85" s="336"/>
      <c r="AD85" s="336"/>
      <c r="AE85" s="300"/>
      <c r="AF85" s="337"/>
      <c r="AG85" s="337"/>
      <c r="AJ85" s="340"/>
      <c r="AK85" s="300"/>
      <c r="AM85" s="337"/>
      <c r="AO85" s="337"/>
      <c r="AP85" s="337"/>
      <c r="AQ85" s="291"/>
      <c r="AS85" s="300"/>
      <c r="AT85" s="336"/>
      <c r="AU85" s="336"/>
      <c r="AV85" s="296"/>
      <c r="AW85" s="336"/>
      <c r="AX85" s="336"/>
      <c r="AY85" s="300"/>
      <c r="AZ85" s="337"/>
      <c r="BA85" s="337"/>
      <c r="BD85" s="340"/>
      <c r="BE85" s="300"/>
      <c r="BF85" s="337"/>
      <c r="BG85" s="337"/>
      <c r="BI85" s="337"/>
      <c r="BJ85" s="337"/>
      <c r="BK85" s="291"/>
      <c r="BM85" s="300"/>
      <c r="BN85" s="336"/>
      <c r="BO85" s="336"/>
      <c r="BP85" s="296"/>
      <c r="BQ85" s="336"/>
      <c r="BR85" s="336"/>
      <c r="BS85" s="300"/>
      <c r="BT85" s="337"/>
      <c r="BU85" s="337"/>
      <c r="BX85" s="340"/>
      <c r="BY85" s="300"/>
      <c r="BZ85" s="337"/>
      <c r="CA85" s="337"/>
      <c r="CC85" s="337"/>
      <c r="CD85" s="337"/>
      <c r="CE85" s="300"/>
      <c r="CG85" s="300"/>
      <c r="CH85" s="336"/>
      <c r="CI85" s="336"/>
      <c r="CJ85" s="296"/>
      <c r="CK85" s="336"/>
      <c r="CL85" s="336"/>
      <c r="CM85" s="300"/>
      <c r="CN85" s="337"/>
      <c r="CO85" s="337"/>
      <c r="CR85" s="340"/>
      <c r="CS85" s="300"/>
      <c r="CT85" s="337"/>
      <c r="CU85" s="337"/>
      <c r="CW85" s="337"/>
      <c r="CX85" s="337"/>
      <c r="CY85" s="291"/>
      <c r="DA85" s="300"/>
      <c r="DB85" s="336"/>
      <c r="DC85" s="336"/>
      <c r="DD85" s="296"/>
      <c r="DE85" s="336"/>
      <c r="DF85" s="336"/>
      <c r="DG85" s="300"/>
      <c r="DH85" s="337"/>
      <c r="DI85" s="337"/>
      <c r="DL85" s="340"/>
      <c r="DM85" s="300"/>
      <c r="DN85" s="337"/>
      <c r="DO85" s="337"/>
      <c r="DQ85" s="337"/>
      <c r="DR85" s="337"/>
      <c r="DS85" s="291"/>
      <c r="DU85" s="300"/>
      <c r="DV85" s="336"/>
      <c r="DW85" s="336"/>
      <c r="DX85" s="296"/>
      <c r="DY85" s="336"/>
      <c r="DZ85" s="336"/>
      <c r="EA85" s="300"/>
      <c r="EC85" s="341"/>
      <c r="EF85" s="340"/>
      <c r="EG85" s="300"/>
      <c r="EH85" s="337"/>
      <c r="EI85" s="337"/>
      <c r="EK85" s="337"/>
      <c r="EL85" s="337"/>
      <c r="EM85" s="291"/>
      <c r="EO85" s="300"/>
      <c r="EP85" s="336"/>
      <c r="EQ85" s="336"/>
      <c r="ER85" s="296"/>
      <c r="ES85" s="336"/>
      <c r="ET85" s="336"/>
      <c r="EU85" s="300"/>
      <c r="EV85" s="337"/>
      <c r="EW85" s="337"/>
      <c r="EZ85" s="340"/>
      <c r="FA85" s="300"/>
      <c r="FB85" s="337"/>
      <c r="FC85" s="337"/>
      <c r="FE85" s="337"/>
      <c r="FF85" s="337"/>
      <c r="FG85" s="291"/>
      <c r="FI85" s="300"/>
      <c r="FJ85" s="336"/>
      <c r="FK85" s="336"/>
      <c r="FL85" s="296"/>
      <c r="FM85" s="336"/>
      <c r="FN85" s="336"/>
      <c r="FO85" s="300"/>
      <c r="FP85" s="337"/>
      <c r="FQ85" s="337"/>
      <c r="FT85" s="340"/>
      <c r="FU85" s="300"/>
      <c r="FV85" s="337"/>
      <c r="FW85" s="337"/>
      <c r="FY85" s="337"/>
      <c r="FZ85" s="337"/>
      <c r="GA85" s="291"/>
      <c r="GI85" s="342"/>
      <c r="GN85" s="340"/>
      <c r="GU85" s="291"/>
      <c r="HC85" s="342"/>
      <c r="HH85" s="340"/>
      <c r="HO85" s="291"/>
      <c r="HW85" s="342"/>
      <c r="IB85" s="340"/>
      <c r="II85" s="291"/>
      <c r="IQ85" s="342"/>
      <c r="IV85" s="340"/>
    </row>
    <row r="86" spans="1:256" s="335" customFormat="1" ht="13.5" customHeight="1">
      <c r="B86" s="296"/>
      <c r="C86" s="291"/>
      <c r="E86" s="300"/>
      <c r="F86" s="336"/>
      <c r="G86" s="337"/>
      <c r="H86" s="296"/>
      <c r="I86" s="336"/>
      <c r="J86" s="337"/>
      <c r="K86" s="300"/>
      <c r="L86" s="337"/>
      <c r="M86" s="337"/>
      <c r="P86" s="340"/>
      <c r="Q86" s="300"/>
      <c r="R86" s="337"/>
      <c r="S86" s="337"/>
      <c r="U86" s="337"/>
      <c r="V86" s="337"/>
      <c r="W86" s="291"/>
      <c r="Y86" s="300"/>
      <c r="Z86" s="336"/>
      <c r="AA86" s="336"/>
      <c r="AB86" s="296"/>
      <c r="AC86" s="336"/>
      <c r="AD86" s="336"/>
      <c r="AE86" s="300"/>
      <c r="AF86" s="337"/>
      <c r="AG86" s="337"/>
      <c r="AJ86" s="340"/>
      <c r="AK86" s="300"/>
      <c r="AM86" s="337"/>
      <c r="AO86" s="337"/>
      <c r="AP86" s="337"/>
      <c r="AQ86" s="291"/>
      <c r="AS86" s="300"/>
      <c r="AT86" s="336"/>
      <c r="AU86" s="336"/>
      <c r="AV86" s="296"/>
      <c r="AW86" s="336"/>
      <c r="AX86" s="336"/>
      <c r="AY86" s="300"/>
      <c r="AZ86" s="337"/>
      <c r="BA86" s="337"/>
      <c r="BD86" s="340"/>
      <c r="BE86" s="300"/>
      <c r="BF86" s="337"/>
      <c r="BG86" s="337"/>
      <c r="BI86" s="337"/>
      <c r="BJ86" s="337"/>
      <c r="BK86" s="291"/>
      <c r="BM86" s="300"/>
      <c r="BN86" s="336"/>
      <c r="BO86" s="336"/>
      <c r="BP86" s="296"/>
      <c r="BQ86" s="336"/>
      <c r="BR86" s="336"/>
      <c r="BS86" s="300"/>
      <c r="BT86" s="337"/>
      <c r="BU86" s="337"/>
      <c r="BX86" s="340"/>
      <c r="BY86" s="300"/>
      <c r="BZ86" s="337"/>
      <c r="CA86" s="337"/>
      <c r="CC86" s="337"/>
      <c r="CD86" s="337"/>
      <c r="CE86" s="300"/>
      <c r="CG86" s="300"/>
      <c r="CH86" s="336"/>
      <c r="CI86" s="336"/>
      <c r="CJ86" s="296"/>
      <c r="CK86" s="336"/>
      <c r="CL86" s="336"/>
      <c r="CM86" s="300"/>
      <c r="CN86" s="337"/>
      <c r="CO86" s="337"/>
      <c r="CR86" s="340"/>
      <c r="CS86" s="300"/>
      <c r="CT86" s="337"/>
      <c r="CU86" s="337"/>
      <c r="CW86" s="337"/>
      <c r="CX86" s="337"/>
      <c r="CY86" s="291"/>
      <c r="DA86" s="300"/>
      <c r="DB86" s="336"/>
      <c r="DC86" s="336"/>
      <c r="DD86" s="296"/>
      <c r="DE86" s="336"/>
      <c r="DF86" s="336"/>
      <c r="DG86" s="300"/>
      <c r="DH86" s="337"/>
      <c r="DI86" s="337"/>
      <c r="DL86" s="340"/>
      <c r="DM86" s="300"/>
      <c r="DN86" s="337"/>
      <c r="DO86" s="337"/>
      <c r="DQ86" s="337"/>
      <c r="DR86" s="337"/>
      <c r="DS86" s="291"/>
      <c r="DU86" s="300"/>
      <c r="DV86" s="336"/>
      <c r="DW86" s="336"/>
      <c r="DX86" s="296"/>
      <c r="DY86" s="336"/>
      <c r="DZ86" s="336"/>
      <c r="EA86" s="300"/>
      <c r="EC86" s="341"/>
      <c r="EF86" s="340"/>
      <c r="EG86" s="300"/>
      <c r="EH86" s="337"/>
      <c r="EI86" s="337"/>
      <c r="EK86" s="337"/>
      <c r="EL86" s="337"/>
      <c r="EM86" s="291"/>
      <c r="EO86" s="300"/>
      <c r="EP86" s="336"/>
      <c r="EQ86" s="336"/>
      <c r="ER86" s="296"/>
      <c r="ES86" s="336"/>
      <c r="ET86" s="336"/>
      <c r="EU86" s="300"/>
      <c r="EV86" s="337"/>
      <c r="EW86" s="337"/>
      <c r="EZ86" s="340"/>
      <c r="FA86" s="300"/>
      <c r="FB86" s="337"/>
      <c r="FC86" s="337"/>
      <c r="FE86" s="337"/>
      <c r="FF86" s="337"/>
      <c r="FG86" s="291"/>
      <c r="FI86" s="300"/>
      <c r="FJ86" s="336"/>
      <c r="FK86" s="336"/>
      <c r="FL86" s="296"/>
      <c r="FM86" s="336"/>
      <c r="FN86" s="336"/>
      <c r="FO86" s="300"/>
      <c r="FP86" s="337"/>
      <c r="FQ86" s="337"/>
      <c r="FT86" s="340"/>
      <c r="FU86" s="300"/>
      <c r="FV86" s="337"/>
      <c r="FW86" s="337"/>
      <c r="FY86" s="337"/>
      <c r="FZ86" s="337"/>
      <c r="GA86" s="291"/>
      <c r="GI86" s="342"/>
      <c r="GN86" s="340"/>
      <c r="GU86" s="291"/>
      <c r="HC86" s="342"/>
      <c r="HH86" s="340"/>
      <c r="HO86" s="291"/>
      <c r="HW86" s="342"/>
      <c r="IB86" s="340"/>
      <c r="II86" s="291"/>
      <c r="IQ86" s="342"/>
      <c r="IV86" s="340"/>
    </row>
    <row r="87" spans="1:256" s="296" customFormat="1" ht="13.5" customHeight="1">
      <c r="A87" s="335"/>
      <c r="C87" s="291"/>
      <c r="D87" s="335"/>
      <c r="E87" s="300"/>
      <c r="F87" s="336"/>
      <c r="G87" s="337"/>
      <c r="I87" s="336"/>
      <c r="J87" s="337"/>
      <c r="K87" s="300"/>
      <c r="L87" s="337"/>
      <c r="M87" s="337"/>
      <c r="N87" s="335"/>
      <c r="O87" s="335"/>
      <c r="P87" s="340"/>
      <c r="Q87" s="300"/>
      <c r="R87" s="337"/>
      <c r="S87" s="337"/>
      <c r="T87" s="335"/>
      <c r="U87" s="337"/>
      <c r="V87" s="337"/>
      <c r="W87" s="291"/>
      <c r="X87" s="335"/>
      <c r="Y87" s="300"/>
      <c r="Z87" s="336"/>
      <c r="AA87" s="336"/>
      <c r="AC87" s="336"/>
      <c r="AD87" s="336"/>
      <c r="AE87" s="300"/>
      <c r="AF87" s="337"/>
      <c r="AG87" s="337"/>
      <c r="AH87" s="335"/>
      <c r="AI87" s="335"/>
      <c r="AJ87" s="340"/>
      <c r="AK87" s="300"/>
      <c r="AL87" s="335"/>
      <c r="AM87" s="337"/>
      <c r="AN87" s="335"/>
      <c r="AO87" s="337"/>
      <c r="AP87" s="337"/>
      <c r="AQ87" s="291"/>
      <c r="AR87" s="335"/>
      <c r="AS87" s="300"/>
      <c r="AT87" s="336"/>
      <c r="AU87" s="336"/>
      <c r="AW87" s="336"/>
      <c r="AX87" s="336"/>
      <c r="AY87" s="300"/>
      <c r="AZ87" s="337"/>
      <c r="BA87" s="337"/>
      <c r="BB87" s="335"/>
      <c r="BC87" s="335"/>
      <c r="BD87" s="340"/>
      <c r="BE87" s="300"/>
      <c r="BF87" s="337"/>
      <c r="BG87" s="337"/>
      <c r="BH87" s="335"/>
      <c r="BI87" s="337"/>
      <c r="BJ87" s="337"/>
      <c r="BK87" s="291"/>
      <c r="BL87" s="335"/>
      <c r="BM87" s="300"/>
      <c r="BN87" s="336"/>
      <c r="BO87" s="336"/>
      <c r="BQ87" s="336"/>
      <c r="BR87" s="336"/>
      <c r="BS87" s="300"/>
      <c r="BT87" s="337"/>
      <c r="BU87" s="337"/>
      <c r="BV87" s="335"/>
      <c r="BW87" s="335"/>
      <c r="BX87" s="340"/>
      <c r="BY87" s="300"/>
      <c r="BZ87" s="337"/>
      <c r="CA87" s="337"/>
      <c r="CB87" s="335"/>
      <c r="CC87" s="337"/>
      <c r="CD87" s="337"/>
      <c r="CE87" s="300"/>
      <c r="CF87" s="335"/>
      <c r="CG87" s="300"/>
      <c r="CH87" s="336"/>
      <c r="CI87" s="336"/>
      <c r="CK87" s="336"/>
      <c r="CL87" s="336"/>
      <c r="CM87" s="300"/>
      <c r="CN87" s="337"/>
      <c r="CO87" s="337"/>
      <c r="CP87" s="335"/>
      <c r="CQ87" s="335"/>
      <c r="CR87" s="340"/>
      <c r="CS87" s="300"/>
      <c r="CT87" s="337"/>
      <c r="CU87" s="337"/>
      <c r="CV87" s="335"/>
      <c r="CW87" s="337"/>
      <c r="CX87" s="337"/>
      <c r="CY87" s="291"/>
      <c r="CZ87" s="335"/>
      <c r="DA87" s="300"/>
      <c r="DB87" s="336"/>
      <c r="DC87" s="336"/>
      <c r="DE87" s="336"/>
      <c r="DF87" s="336"/>
      <c r="DG87" s="300"/>
      <c r="DH87" s="337"/>
      <c r="DI87" s="337"/>
      <c r="DJ87" s="335"/>
      <c r="DK87" s="335"/>
      <c r="DL87" s="340"/>
      <c r="DM87" s="300"/>
      <c r="DN87" s="337"/>
      <c r="DO87" s="337"/>
      <c r="DP87" s="335"/>
      <c r="DQ87" s="337"/>
      <c r="DR87" s="337"/>
      <c r="DS87" s="291"/>
      <c r="DT87" s="335"/>
      <c r="DU87" s="300"/>
      <c r="DV87" s="336"/>
      <c r="DW87" s="336"/>
      <c r="DY87" s="336"/>
      <c r="DZ87" s="336"/>
      <c r="EA87" s="300"/>
      <c r="EB87" s="335"/>
      <c r="EC87" s="341"/>
      <c r="ED87" s="335"/>
      <c r="EE87" s="335"/>
      <c r="EF87" s="340"/>
      <c r="EG87" s="300"/>
      <c r="EH87" s="337"/>
      <c r="EI87" s="337"/>
      <c r="EJ87" s="335"/>
      <c r="EK87" s="337"/>
      <c r="EL87" s="337"/>
      <c r="EM87" s="291"/>
      <c r="EN87" s="335"/>
      <c r="EO87" s="300"/>
      <c r="EP87" s="336"/>
      <c r="EQ87" s="336"/>
      <c r="ES87" s="336"/>
      <c r="ET87" s="336"/>
      <c r="EU87" s="300"/>
      <c r="EV87" s="337"/>
      <c r="EW87" s="337"/>
      <c r="EX87" s="335"/>
      <c r="EY87" s="335"/>
      <c r="EZ87" s="340"/>
      <c r="FA87" s="300"/>
      <c r="FB87" s="337"/>
      <c r="FC87" s="337"/>
      <c r="FD87" s="335"/>
      <c r="FE87" s="337"/>
      <c r="FF87" s="337"/>
      <c r="FG87" s="291"/>
      <c r="FH87" s="335"/>
      <c r="FI87" s="300"/>
      <c r="FJ87" s="336"/>
      <c r="FK87" s="336"/>
      <c r="FM87" s="336"/>
      <c r="FN87" s="336"/>
      <c r="FO87" s="300"/>
      <c r="FP87" s="337"/>
      <c r="FQ87" s="337"/>
      <c r="FR87" s="335"/>
      <c r="FS87" s="335"/>
      <c r="FT87" s="340"/>
      <c r="FU87" s="300"/>
      <c r="FV87" s="337"/>
      <c r="FW87" s="337"/>
      <c r="FX87" s="335"/>
      <c r="FY87" s="337"/>
      <c r="FZ87" s="337"/>
      <c r="GA87" s="284"/>
      <c r="GI87" s="319"/>
      <c r="GN87" s="320"/>
      <c r="GU87" s="284"/>
      <c r="HC87" s="319"/>
      <c r="HH87" s="320"/>
      <c r="HO87" s="284"/>
      <c r="HW87" s="319"/>
      <c r="IB87" s="320"/>
      <c r="II87" s="284"/>
      <c r="IQ87" s="319"/>
      <c r="IV87" s="320"/>
    </row>
    <row r="88" spans="1:256" s="296" customFormat="1" ht="13.5" customHeight="1">
      <c r="A88" s="335"/>
      <c r="C88" s="291"/>
      <c r="D88" s="335"/>
      <c r="E88" s="300"/>
      <c r="F88" s="336"/>
      <c r="G88" s="337"/>
      <c r="I88" s="336"/>
      <c r="J88" s="337"/>
      <c r="K88" s="300"/>
      <c r="L88" s="337"/>
      <c r="M88" s="337"/>
      <c r="N88" s="335"/>
      <c r="O88" s="335"/>
      <c r="P88" s="340"/>
      <c r="Q88" s="300"/>
      <c r="R88" s="337"/>
      <c r="S88" s="337"/>
      <c r="T88" s="335"/>
      <c r="U88" s="337"/>
      <c r="V88" s="337"/>
      <c r="W88" s="291"/>
      <c r="X88" s="335"/>
      <c r="Y88" s="300"/>
      <c r="Z88" s="336"/>
      <c r="AA88" s="336"/>
      <c r="AC88" s="336"/>
      <c r="AD88" s="336"/>
      <c r="AE88" s="300"/>
      <c r="AF88" s="337"/>
      <c r="AG88" s="337"/>
      <c r="AH88" s="335"/>
      <c r="AI88" s="335"/>
      <c r="AJ88" s="340"/>
      <c r="AK88" s="300"/>
      <c r="AL88" s="335"/>
      <c r="AM88" s="337"/>
      <c r="AN88" s="335"/>
      <c r="AO88" s="337"/>
      <c r="AP88" s="337"/>
      <c r="AQ88" s="291"/>
      <c r="AR88" s="335"/>
      <c r="AS88" s="300"/>
      <c r="AT88" s="336"/>
      <c r="AU88" s="336"/>
      <c r="AW88" s="336"/>
      <c r="AX88" s="336"/>
      <c r="AY88" s="300"/>
      <c r="AZ88" s="337"/>
      <c r="BA88" s="337"/>
      <c r="BB88" s="335"/>
      <c r="BC88" s="335"/>
      <c r="BD88" s="340"/>
      <c r="BE88" s="300"/>
      <c r="BF88" s="337"/>
      <c r="BG88" s="337"/>
      <c r="BH88" s="335"/>
      <c r="BI88" s="337"/>
      <c r="BJ88" s="337"/>
      <c r="BK88" s="291"/>
      <c r="BL88" s="335"/>
      <c r="BM88" s="300"/>
      <c r="BN88" s="336"/>
      <c r="BO88" s="336"/>
      <c r="BQ88" s="336"/>
      <c r="BR88" s="336"/>
      <c r="BS88" s="300"/>
      <c r="BT88" s="337"/>
      <c r="BU88" s="337"/>
      <c r="BV88" s="335"/>
      <c r="BW88" s="335"/>
      <c r="BX88" s="340"/>
      <c r="BY88" s="300"/>
      <c r="BZ88" s="337"/>
      <c r="CA88" s="337"/>
      <c r="CB88" s="335"/>
      <c r="CC88" s="337"/>
      <c r="CD88" s="337"/>
      <c r="CE88" s="300"/>
      <c r="CF88" s="335"/>
      <c r="CG88" s="300"/>
      <c r="CH88" s="336"/>
      <c r="CI88" s="336"/>
      <c r="CK88" s="336"/>
      <c r="CL88" s="336"/>
      <c r="CM88" s="300"/>
      <c r="CN88" s="337"/>
      <c r="CO88" s="337"/>
      <c r="CP88" s="335"/>
      <c r="CQ88" s="335"/>
      <c r="CR88" s="340"/>
      <c r="CS88" s="300"/>
      <c r="CT88" s="337"/>
      <c r="CU88" s="337"/>
      <c r="CV88" s="335"/>
      <c r="CW88" s="337"/>
      <c r="CX88" s="337"/>
      <c r="CY88" s="291"/>
      <c r="CZ88" s="335"/>
      <c r="DA88" s="300"/>
      <c r="DB88" s="336"/>
      <c r="DC88" s="336"/>
      <c r="DE88" s="336"/>
      <c r="DF88" s="336"/>
      <c r="DG88" s="300"/>
      <c r="DH88" s="337"/>
      <c r="DI88" s="337"/>
      <c r="DJ88" s="335"/>
      <c r="DK88" s="335"/>
      <c r="DL88" s="340"/>
      <c r="DM88" s="300"/>
      <c r="DN88" s="337"/>
      <c r="DO88" s="337"/>
      <c r="DP88" s="335"/>
      <c r="DQ88" s="337"/>
      <c r="DR88" s="337"/>
      <c r="DS88" s="291"/>
      <c r="DT88" s="335"/>
      <c r="DU88" s="300"/>
      <c r="DV88" s="336"/>
      <c r="DW88" s="336"/>
      <c r="DY88" s="336"/>
      <c r="DZ88" s="336"/>
      <c r="EA88" s="300"/>
      <c r="EB88" s="335"/>
      <c r="EC88" s="341"/>
      <c r="ED88" s="335"/>
      <c r="EE88" s="335"/>
      <c r="EF88" s="340"/>
      <c r="EG88" s="300"/>
      <c r="EH88" s="337"/>
      <c r="EI88" s="337"/>
      <c r="EJ88" s="335"/>
      <c r="EK88" s="337"/>
      <c r="EL88" s="337"/>
      <c r="EM88" s="291"/>
      <c r="EN88" s="335"/>
      <c r="EO88" s="300"/>
      <c r="EP88" s="336"/>
      <c r="EQ88" s="336"/>
      <c r="ES88" s="336"/>
      <c r="ET88" s="336"/>
      <c r="EU88" s="300"/>
      <c r="EV88" s="337"/>
      <c r="EW88" s="337"/>
      <c r="EX88" s="335"/>
      <c r="EY88" s="335"/>
      <c r="EZ88" s="340"/>
      <c r="FA88" s="300"/>
      <c r="FB88" s="337"/>
      <c r="FC88" s="337"/>
      <c r="FD88" s="335"/>
      <c r="FE88" s="337"/>
      <c r="FF88" s="337"/>
      <c r="FG88" s="291"/>
      <c r="FH88" s="335"/>
      <c r="FI88" s="300"/>
      <c r="FJ88" s="336"/>
      <c r="FK88" s="336"/>
      <c r="FM88" s="336"/>
      <c r="FN88" s="336"/>
      <c r="FO88" s="300"/>
      <c r="FP88" s="337"/>
      <c r="FQ88" s="337"/>
      <c r="FR88" s="335"/>
      <c r="FS88" s="335"/>
      <c r="FT88" s="340"/>
      <c r="FU88" s="300"/>
      <c r="FV88" s="337"/>
      <c r="FW88" s="337"/>
      <c r="FX88" s="335"/>
      <c r="FY88" s="337"/>
      <c r="FZ88" s="337"/>
      <c r="GA88" s="284"/>
      <c r="GI88" s="319"/>
      <c r="GN88" s="320"/>
      <c r="GU88" s="284"/>
      <c r="HC88" s="319"/>
      <c r="HH88" s="320"/>
      <c r="HO88" s="284"/>
      <c r="HW88" s="319"/>
      <c r="IB88" s="320"/>
      <c r="II88" s="284"/>
      <c r="IQ88" s="319"/>
      <c r="IV88" s="320"/>
    </row>
    <row r="89" spans="1:256" s="296" customFormat="1" ht="13.5" customHeight="1">
      <c r="A89" s="335"/>
      <c r="C89" s="291"/>
      <c r="D89" s="335"/>
      <c r="E89" s="300"/>
      <c r="F89" s="336"/>
      <c r="G89" s="337"/>
      <c r="I89" s="336"/>
      <c r="J89" s="337"/>
      <c r="K89" s="300"/>
      <c r="L89" s="337"/>
      <c r="M89" s="337"/>
      <c r="N89" s="335"/>
      <c r="O89" s="335"/>
      <c r="P89" s="340"/>
      <c r="Q89" s="300"/>
      <c r="R89" s="337"/>
      <c r="S89" s="337"/>
      <c r="T89" s="335"/>
      <c r="U89" s="337"/>
      <c r="V89" s="337"/>
      <c r="W89" s="291"/>
      <c r="X89" s="335"/>
      <c r="Y89" s="300"/>
      <c r="Z89" s="336"/>
      <c r="AA89" s="336"/>
      <c r="AC89" s="336"/>
      <c r="AD89" s="336"/>
      <c r="AE89" s="300"/>
      <c r="AF89" s="337"/>
      <c r="AG89" s="337"/>
      <c r="AH89" s="335"/>
      <c r="AI89" s="335"/>
      <c r="AJ89" s="340"/>
      <c r="AK89" s="300"/>
      <c r="AL89" s="335"/>
      <c r="AM89" s="337"/>
      <c r="AN89" s="335"/>
      <c r="AO89" s="337"/>
      <c r="AP89" s="337"/>
      <c r="AQ89" s="291"/>
      <c r="AR89" s="335"/>
      <c r="AS89" s="300"/>
      <c r="AT89" s="336"/>
      <c r="AU89" s="336"/>
      <c r="AW89" s="336"/>
      <c r="AX89" s="336"/>
      <c r="AY89" s="300"/>
      <c r="AZ89" s="337"/>
      <c r="BA89" s="337"/>
      <c r="BB89" s="335"/>
      <c r="BC89" s="335"/>
      <c r="BD89" s="340"/>
      <c r="BE89" s="300"/>
      <c r="BF89" s="337"/>
      <c r="BG89" s="337"/>
      <c r="BH89" s="335"/>
      <c r="BI89" s="337"/>
      <c r="BJ89" s="337"/>
      <c r="BK89" s="291"/>
      <c r="BL89" s="335"/>
      <c r="BM89" s="300"/>
      <c r="BN89" s="336"/>
      <c r="BO89" s="336"/>
      <c r="BQ89" s="336"/>
      <c r="BR89" s="336"/>
      <c r="BS89" s="300"/>
      <c r="BT89" s="337"/>
      <c r="BU89" s="337"/>
      <c r="BV89" s="335"/>
      <c r="BW89" s="335"/>
      <c r="BX89" s="340"/>
      <c r="BY89" s="300"/>
      <c r="BZ89" s="337"/>
      <c r="CA89" s="337"/>
      <c r="CB89" s="335"/>
      <c r="CC89" s="337"/>
      <c r="CD89" s="337"/>
      <c r="CE89" s="300"/>
      <c r="CF89" s="335"/>
      <c r="CG89" s="300"/>
      <c r="CH89" s="336"/>
      <c r="CI89" s="336"/>
      <c r="CK89" s="336"/>
      <c r="CL89" s="336"/>
      <c r="CM89" s="300"/>
      <c r="CN89" s="337"/>
      <c r="CO89" s="337"/>
      <c r="CP89" s="335"/>
      <c r="CQ89" s="335"/>
      <c r="CR89" s="340"/>
      <c r="CS89" s="300"/>
      <c r="CT89" s="337"/>
      <c r="CU89" s="337"/>
      <c r="CV89" s="335"/>
      <c r="CW89" s="337"/>
      <c r="CX89" s="337"/>
      <c r="CY89" s="291"/>
      <c r="CZ89" s="335"/>
      <c r="DA89" s="300"/>
      <c r="DB89" s="336"/>
      <c r="DC89" s="336"/>
      <c r="DE89" s="336"/>
      <c r="DF89" s="336"/>
      <c r="DG89" s="300"/>
      <c r="DH89" s="337"/>
      <c r="DI89" s="337"/>
      <c r="DJ89" s="335"/>
      <c r="DK89" s="335"/>
      <c r="DL89" s="340"/>
      <c r="DM89" s="300"/>
      <c r="DN89" s="337"/>
      <c r="DO89" s="337"/>
      <c r="DP89" s="335"/>
      <c r="DQ89" s="337"/>
      <c r="DR89" s="337"/>
      <c r="DS89" s="291"/>
      <c r="DT89" s="335"/>
      <c r="DU89" s="300"/>
      <c r="DV89" s="336"/>
      <c r="DW89" s="336"/>
      <c r="DY89" s="336"/>
      <c r="DZ89" s="336"/>
      <c r="EA89" s="300"/>
      <c r="EB89" s="335"/>
      <c r="EC89" s="341"/>
      <c r="ED89" s="335"/>
      <c r="EE89" s="335"/>
      <c r="EF89" s="340"/>
      <c r="EG89" s="300"/>
      <c r="EH89" s="337"/>
      <c r="EI89" s="337"/>
      <c r="EJ89" s="335"/>
      <c r="EK89" s="337"/>
      <c r="EL89" s="337"/>
      <c r="EM89" s="291"/>
      <c r="EN89" s="335"/>
      <c r="EO89" s="300"/>
      <c r="EP89" s="336"/>
      <c r="EQ89" s="336"/>
      <c r="ES89" s="336"/>
      <c r="ET89" s="336"/>
      <c r="EU89" s="300"/>
      <c r="EV89" s="337"/>
      <c r="EW89" s="337"/>
      <c r="EX89" s="335"/>
      <c r="EY89" s="335"/>
      <c r="EZ89" s="340"/>
      <c r="FA89" s="300"/>
      <c r="FB89" s="337"/>
      <c r="FC89" s="337"/>
      <c r="FD89" s="335"/>
      <c r="FE89" s="337"/>
      <c r="FF89" s="337"/>
      <c r="FG89" s="291"/>
      <c r="FH89" s="335"/>
      <c r="FI89" s="300"/>
      <c r="FJ89" s="336"/>
      <c r="FK89" s="336"/>
      <c r="FM89" s="336"/>
      <c r="FN89" s="336"/>
      <c r="FO89" s="300"/>
      <c r="FP89" s="337"/>
      <c r="FQ89" s="337"/>
      <c r="FR89" s="335"/>
      <c r="FS89" s="335"/>
      <c r="FT89" s="340"/>
      <c r="FU89" s="300"/>
      <c r="FV89" s="337"/>
      <c r="FW89" s="337"/>
      <c r="FX89" s="335"/>
      <c r="FY89" s="337"/>
      <c r="FZ89" s="337"/>
      <c r="GA89" s="284"/>
      <c r="GI89" s="319"/>
      <c r="GN89" s="320"/>
      <c r="GU89" s="284"/>
      <c r="HC89" s="319"/>
      <c r="HH89" s="320"/>
      <c r="HO89" s="284"/>
      <c r="HW89" s="319"/>
      <c r="IB89" s="320"/>
      <c r="II89" s="284"/>
      <c r="IQ89" s="319"/>
      <c r="IV89" s="320"/>
    </row>
    <row r="90" spans="1:256" s="296" customFormat="1" ht="13.5" customHeight="1">
      <c r="A90" s="335"/>
      <c r="C90" s="291"/>
      <c r="D90" s="335"/>
      <c r="E90" s="300"/>
      <c r="F90" s="336"/>
      <c r="G90" s="337"/>
      <c r="I90" s="336"/>
      <c r="J90" s="337"/>
      <c r="K90" s="300"/>
      <c r="L90" s="337"/>
      <c r="M90" s="337"/>
      <c r="N90" s="335"/>
      <c r="O90" s="335"/>
      <c r="P90" s="340"/>
      <c r="Q90" s="300"/>
      <c r="R90" s="337"/>
      <c r="S90" s="337"/>
      <c r="T90" s="335"/>
      <c r="U90" s="337"/>
      <c r="V90" s="337"/>
      <c r="W90" s="291"/>
      <c r="X90" s="335"/>
      <c r="Y90" s="300"/>
      <c r="Z90" s="336"/>
      <c r="AA90" s="336"/>
      <c r="AC90" s="336"/>
      <c r="AD90" s="336"/>
      <c r="AE90" s="300"/>
      <c r="AF90" s="337"/>
      <c r="AG90" s="337"/>
      <c r="AH90" s="335"/>
      <c r="AI90" s="335"/>
      <c r="AJ90" s="340"/>
      <c r="AK90" s="300"/>
      <c r="AL90" s="335"/>
      <c r="AM90" s="337"/>
      <c r="AN90" s="335"/>
      <c r="AO90" s="337"/>
      <c r="AP90" s="337"/>
      <c r="AQ90" s="291"/>
      <c r="AR90" s="335"/>
      <c r="AS90" s="300"/>
      <c r="AT90" s="336"/>
      <c r="AU90" s="336"/>
      <c r="AW90" s="336"/>
      <c r="AX90" s="336"/>
      <c r="AY90" s="300"/>
      <c r="AZ90" s="337"/>
      <c r="BA90" s="337"/>
      <c r="BB90" s="335"/>
      <c r="BC90" s="335"/>
      <c r="BD90" s="340"/>
      <c r="BE90" s="300"/>
      <c r="BF90" s="337"/>
      <c r="BG90" s="337"/>
      <c r="BH90" s="335"/>
      <c r="BI90" s="337"/>
      <c r="BJ90" s="337"/>
      <c r="BK90" s="291"/>
      <c r="BL90" s="335"/>
      <c r="BM90" s="300"/>
      <c r="BN90" s="336"/>
      <c r="BO90" s="336"/>
      <c r="BQ90" s="336"/>
      <c r="BR90" s="336"/>
      <c r="BS90" s="300"/>
      <c r="BT90" s="337"/>
      <c r="BU90" s="337"/>
      <c r="BV90" s="335"/>
      <c r="BW90" s="335"/>
      <c r="BX90" s="340"/>
      <c r="BY90" s="300"/>
      <c r="BZ90" s="337"/>
      <c r="CA90" s="337"/>
      <c r="CB90" s="335"/>
      <c r="CC90" s="337"/>
      <c r="CD90" s="337"/>
      <c r="CE90" s="300"/>
      <c r="CF90" s="335"/>
      <c r="CG90" s="300"/>
      <c r="CH90" s="336"/>
      <c r="CI90" s="336"/>
      <c r="CK90" s="336"/>
      <c r="CL90" s="336"/>
      <c r="CM90" s="300"/>
      <c r="CN90" s="337"/>
      <c r="CO90" s="337"/>
      <c r="CP90" s="335"/>
      <c r="CQ90" s="335"/>
      <c r="CR90" s="340"/>
      <c r="CS90" s="300"/>
      <c r="CT90" s="337"/>
      <c r="CU90" s="337"/>
      <c r="CV90" s="335"/>
      <c r="CW90" s="337"/>
      <c r="CX90" s="337"/>
      <c r="CY90" s="291"/>
      <c r="CZ90" s="335"/>
      <c r="DA90" s="300"/>
      <c r="DB90" s="336"/>
      <c r="DC90" s="336"/>
      <c r="DE90" s="336"/>
      <c r="DF90" s="336"/>
      <c r="DG90" s="300"/>
      <c r="DH90" s="337"/>
      <c r="DI90" s="337"/>
      <c r="DJ90" s="335"/>
      <c r="DK90" s="335"/>
      <c r="DL90" s="340"/>
      <c r="DM90" s="300"/>
      <c r="DN90" s="337"/>
      <c r="DO90" s="337"/>
      <c r="DP90" s="335"/>
      <c r="DQ90" s="337"/>
      <c r="DR90" s="337"/>
      <c r="DS90" s="291"/>
      <c r="DT90" s="335"/>
      <c r="DU90" s="300"/>
      <c r="DV90" s="336"/>
      <c r="DW90" s="336"/>
      <c r="DY90" s="336"/>
      <c r="DZ90" s="336"/>
      <c r="EA90" s="300"/>
      <c r="EB90" s="335"/>
      <c r="EC90" s="341"/>
      <c r="ED90" s="335"/>
      <c r="EE90" s="335"/>
      <c r="EF90" s="340"/>
      <c r="EG90" s="300"/>
      <c r="EH90" s="337"/>
      <c r="EI90" s="337"/>
      <c r="EJ90" s="335"/>
      <c r="EK90" s="337"/>
      <c r="EL90" s="337"/>
      <c r="EM90" s="291"/>
      <c r="EN90" s="335"/>
      <c r="EO90" s="300"/>
      <c r="EP90" s="336"/>
      <c r="EQ90" s="336"/>
      <c r="ES90" s="336"/>
      <c r="ET90" s="336"/>
      <c r="EU90" s="300"/>
      <c r="EV90" s="337"/>
      <c r="EW90" s="337"/>
      <c r="EX90" s="335"/>
      <c r="EY90" s="335"/>
      <c r="EZ90" s="340"/>
      <c r="FA90" s="300"/>
      <c r="FB90" s="337"/>
      <c r="FC90" s="337"/>
      <c r="FD90" s="335"/>
      <c r="FE90" s="337"/>
      <c r="FF90" s="337"/>
      <c r="FG90" s="291"/>
      <c r="FH90" s="335"/>
      <c r="FI90" s="300"/>
      <c r="FJ90" s="336"/>
      <c r="FK90" s="336"/>
      <c r="FM90" s="336"/>
      <c r="FN90" s="336"/>
      <c r="FO90" s="300"/>
      <c r="FP90" s="337"/>
      <c r="FQ90" s="337"/>
      <c r="FR90" s="335"/>
      <c r="FS90" s="335"/>
      <c r="FT90" s="340"/>
      <c r="FU90" s="300"/>
      <c r="FV90" s="337"/>
      <c r="FW90" s="337"/>
      <c r="FX90" s="335"/>
      <c r="FY90" s="337"/>
      <c r="FZ90" s="337"/>
      <c r="GA90" s="284"/>
      <c r="GI90" s="319"/>
      <c r="GN90" s="320"/>
      <c r="GU90" s="284"/>
      <c r="HC90" s="319"/>
      <c r="HH90" s="320"/>
      <c r="HO90" s="284"/>
      <c r="HW90" s="319"/>
      <c r="IB90" s="320"/>
      <c r="II90" s="284"/>
      <c r="IQ90" s="319"/>
      <c r="IV90" s="320"/>
    </row>
    <row r="91" spans="1:256" s="296" customFormat="1" ht="13.5" customHeight="1">
      <c r="A91" s="335"/>
      <c r="C91" s="291"/>
      <c r="D91" s="335"/>
      <c r="E91" s="300"/>
      <c r="F91" s="336"/>
      <c r="G91" s="337"/>
      <c r="I91" s="336"/>
      <c r="J91" s="337"/>
      <c r="K91" s="300"/>
      <c r="L91" s="337"/>
      <c r="M91" s="337"/>
      <c r="N91" s="335"/>
      <c r="O91" s="335"/>
      <c r="P91" s="340"/>
      <c r="Q91" s="300"/>
      <c r="R91" s="337"/>
      <c r="S91" s="337"/>
      <c r="T91" s="335"/>
      <c r="U91" s="337"/>
      <c r="V91" s="337"/>
      <c r="W91" s="291"/>
      <c r="X91" s="335"/>
      <c r="Y91" s="300"/>
      <c r="Z91" s="336"/>
      <c r="AA91" s="336"/>
      <c r="AC91" s="336"/>
      <c r="AD91" s="336"/>
      <c r="AE91" s="300"/>
      <c r="AF91" s="337"/>
      <c r="AG91" s="337"/>
      <c r="AH91" s="335"/>
      <c r="AI91" s="335"/>
      <c r="AJ91" s="340"/>
      <c r="AK91" s="300"/>
      <c r="AL91" s="335"/>
      <c r="AM91" s="337"/>
      <c r="AN91" s="335"/>
      <c r="AO91" s="337"/>
      <c r="AP91" s="337"/>
      <c r="AQ91" s="291"/>
      <c r="AR91" s="335"/>
      <c r="AS91" s="300"/>
      <c r="AT91" s="336"/>
      <c r="AU91" s="336"/>
      <c r="AW91" s="336"/>
      <c r="AX91" s="336"/>
      <c r="AY91" s="300"/>
      <c r="AZ91" s="337"/>
      <c r="BA91" s="337"/>
      <c r="BB91" s="335"/>
      <c r="BC91" s="335"/>
      <c r="BD91" s="340"/>
      <c r="BE91" s="300"/>
      <c r="BF91" s="337"/>
      <c r="BG91" s="337"/>
      <c r="BH91" s="335"/>
      <c r="BI91" s="337"/>
      <c r="BJ91" s="337"/>
      <c r="BK91" s="291"/>
      <c r="BL91" s="335"/>
      <c r="BM91" s="300"/>
      <c r="BN91" s="336"/>
      <c r="BO91" s="336"/>
      <c r="BQ91" s="336"/>
      <c r="BR91" s="336"/>
      <c r="BS91" s="300"/>
      <c r="BT91" s="337"/>
      <c r="BU91" s="337"/>
      <c r="BV91" s="335"/>
      <c r="BW91" s="335"/>
      <c r="BX91" s="340"/>
      <c r="BY91" s="300"/>
      <c r="BZ91" s="337"/>
      <c r="CA91" s="337"/>
      <c r="CB91" s="335"/>
      <c r="CC91" s="337"/>
      <c r="CD91" s="337"/>
      <c r="CE91" s="300"/>
      <c r="CF91" s="335"/>
      <c r="CG91" s="300"/>
      <c r="CH91" s="336"/>
      <c r="CI91" s="336"/>
      <c r="CK91" s="336"/>
      <c r="CL91" s="336"/>
      <c r="CM91" s="300"/>
      <c r="CN91" s="337"/>
      <c r="CO91" s="337"/>
      <c r="CP91" s="335"/>
      <c r="CQ91" s="335"/>
      <c r="CR91" s="340"/>
      <c r="CS91" s="300"/>
      <c r="CT91" s="337"/>
      <c r="CU91" s="337"/>
      <c r="CV91" s="335"/>
      <c r="CW91" s="337"/>
      <c r="CX91" s="337"/>
      <c r="CY91" s="291"/>
      <c r="CZ91" s="335"/>
      <c r="DA91" s="300"/>
      <c r="DB91" s="336"/>
      <c r="DC91" s="336"/>
      <c r="DE91" s="336"/>
      <c r="DF91" s="336"/>
      <c r="DG91" s="300"/>
      <c r="DH91" s="337"/>
      <c r="DI91" s="337"/>
      <c r="DJ91" s="335"/>
      <c r="DK91" s="335"/>
      <c r="DL91" s="340"/>
      <c r="DM91" s="300"/>
      <c r="DN91" s="337"/>
      <c r="DO91" s="337"/>
      <c r="DP91" s="335"/>
      <c r="DQ91" s="337"/>
      <c r="DR91" s="337"/>
      <c r="DS91" s="291"/>
      <c r="DT91" s="335"/>
      <c r="DU91" s="300"/>
      <c r="DV91" s="336"/>
      <c r="DW91" s="336"/>
      <c r="DY91" s="336"/>
      <c r="DZ91" s="336"/>
      <c r="EA91" s="300"/>
      <c r="EB91" s="335"/>
      <c r="EC91" s="341"/>
      <c r="ED91" s="335"/>
      <c r="EE91" s="335"/>
      <c r="EF91" s="340"/>
      <c r="EG91" s="300"/>
      <c r="EH91" s="337"/>
      <c r="EI91" s="337"/>
      <c r="EJ91" s="335"/>
      <c r="EK91" s="337"/>
      <c r="EL91" s="337"/>
      <c r="EM91" s="291"/>
      <c r="EN91" s="335"/>
      <c r="EO91" s="300"/>
      <c r="EP91" s="336"/>
      <c r="EQ91" s="336"/>
      <c r="ES91" s="336"/>
      <c r="ET91" s="336"/>
      <c r="EU91" s="300"/>
      <c r="EV91" s="337"/>
      <c r="EW91" s="337"/>
      <c r="EX91" s="335"/>
      <c r="EY91" s="335"/>
      <c r="EZ91" s="340"/>
      <c r="FA91" s="300"/>
      <c r="FB91" s="337"/>
      <c r="FC91" s="337"/>
      <c r="FD91" s="335"/>
      <c r="FE91" s="337"/>
      <c r="FF91" s="337"/>
      <c r="FG91" s="291"/>
      <c r="FH91" s="335"/>
      <c r="FI91" s="300"/>
      <c r="FJ91" s="336"/>
      <c r="FK91" s="336"/>
      <c r="FM91" s="336"/>
      <c r="FN91" s="336"/>
      <c r="FO91" s="300"/>
      <c r="FP91" s="337"/>
      <c r="FQ91" s="337"/>
      <c r="FR91" s="335"/>
      <c r="FS91" s="335"/>
      <c r="FT91" s="340"/>
      <c r="FU91" s="300"/>
      <c r="FV91" s="337"/>
      <c r="FW91" s="337"/>
      <c r="FX91" s="335"/>
      <c r="FY91" s="337"/>
      <c r="FZ91" s="337"/>
      <c r="GA91" s="284"/>
      <c r="GI91" s="319"/>
      <c r="GN91" s="320"/>
      <c r="GU91" s="284"/>
      <c r="HC91" s="319"/>
      <c r="HH91" s="320"/>
      <c r="HO91" s="284"/>
      <c r="HW91" s="319"/>
      <c r="IB91" s="320"/>
      <c r="II91" s="284"/>
      <c r="IQ91" s="319"/>
      <c r="IV91" s="320"/>
    </row>
    <row r="92" spans="1:256" s="296" customFormat="1" ht="13.5" customHeight="1">
      <c r="A92" s="335"/>
      <c r="C92" s="291"/>
      <c r="D92" s="335"/>
      <c r="E92" s="300"/>
      <c r="F92" s="336"/>
      <c r="G92" s="337"/>
      <c r="I92" s="336"/>
      <c r="J92" s="337"/>
      <c r="K92" s="300"/>
      <c r="L92" s="337"/>
      <c r="M92" s="337"/>
      <c r="N92" s="335"/>
      <c r="O92" s="335"/>
      <c r="P92" s="340"/>
      <c r="Q92" s="300"/>
      <c r="R92" s="337"/>
      <c r="S92" s="337"/>
      <c r="T92" s="335"/>
      <c r="U92" s="337"/>
      <c r="V92" s="337"/>
      <c r="W92" s="291"/>
      <c r="X92" s="335"/>
      <c r="Y92" s="300"/>
      <c r="Z92" s="336"/>
      <c r="AA92" s="336"/>
      <c r="AC92" s="336"/>
      <c r="AD92" s="336"/>
      <c r="AE92" s="300"/>
      <c r="AF92" s="337"/>
      <c r="AG92" s="337"/>
      <c r="AH92" s="335"/>
      <c r="AI92" s="335"/>
      <c r="AJ92" s="340"/>
      <c r="AK92" s="300"/>
      <c r="AL92" s="335"/>
      <c r="AM92" s="337"/>
      <c r="AN92" s="335"/>
      <c r="AO92" s="337"/>
      <c r="AP92" s="337"/>
      <c r="AQ92" s="291"/>
      <c r="AR92" s="335"/>
      <c r="AS92" s="300"/>
      <c r="AT92" s="336"/>
      <c r="AU92" s="336"/>
      <c r="AW92" s="336"/>
      <c r="AX92" s="336"/>
      <c r="AY92" s="300"/>
      <c r="AZ92" s="337"/>
      <c r="BA92" s="337"/>
      <c r="BB92" s="335"/>
      <c r="BC92" s="335"/>
      <c r="BD92" s="340"/>
      <c r="BE92" s="300"/>
      <c r="BF92" s="337"/>
      <c r="BG92" s="337"/>
      <c r="BH92" s="335"/>
      <c r="BI92" s="337"/>
      <c r="BJ92" s="337"/>
      <c r="BK92" s="291"/>
      <c r="BL92" s="335"/>
      <c r="BM92" s="300"/>
      <c r="BN92" s="336"/>
      <c r="BO92" s="336"/>
      <c r="BQ92" s="336"/>
      <c r="BR92" s="336"/>
      <c r="BS92" s="300"/>
      <c r="BT92" s="337"/>
      <c r="BU92" s="337"/>
      <c r="BV92" s="335"/>
      <c r="BW92" s="335"/>
      <c r="BX92" s="340"/>
      <c r="BY92" s="300"/>
      <c r="BZ92" s="337"/>
      <c r="CA92" s="337"/>
      <c r="CB92" s="335"/>
      <c r="CC92" s="337"/>
      <c r="CD92" s="337"/>
      <c r="CE92" s="300"/>
      <c r="CF92" s="335"/>
      <c r="CG92" s="300"/>
      <c r="CH92" s="336"/>
      <c r="CI92" s="336"/>
      <c r="CK92" s="336"/>
      <c r="CL92" s="336"/>
      <c r="CM92" s="300"/>
      <c r="CN92" s="337"/>
      <c r="CO92" s="337"/>
      <c r="CP92" s="335"/>
      <c r="CQ92" s="335"/>
      <c r="CR92" s="340"/>
      <c r="CS92" s="300"/>
      <c r="CT92" s="337"/>
      <c r="CU92" s="337"/>
      <c r="CV92" s="335"/>
      <c r="CW92" s="337"/>
      <c r="CX92" s="337"/>
      <c r="CY92" s="291"/>
      <c r="CZ92" s="335"/>
      <c r="DA92" s="300"/>
      <c r="DB92" s="336"/>
      <c r="DC92" s="336"/>
      <c r="DE92" s="336"/>
      <c r="DF92" s="336"/>
      <c r="DG92" s="300"/>
      <c r="DH92" s="337"/>
      <c r="DI92" s="337"/>
      <c r="DJ92" s="335"/>
      <c r="DK92" s="335"/>
      <c r="DL92" s="340"/>
      <c r="DM92" s="300"/>
      <c r="DN92" s="337"/>
      <c r="DO92" s="337"/>
      <c r="DP92" s="335"/>
      <c r="DQ92" s="337"/>
      <c r="DR92" s="337"/>
      <c r="DS92" s="291"/>
      <c r="DT92" s="335"/>
      <c r="DU92" s="300"/>
      <c r="DV92" s="336"/>
      <c r="DW92" s="336"/>
      <c r="DY92" s="336"/>
      <c r="DZ92" s="336"/>
      <c r="EA92" s="300"/>
      <c r="EB92" s="335"/>
      <c r="EC92" s="341"/>
      <c r="ED92" s="335"/>
      <c r="EE92" s="335"/>
      <c r="EF92" s="340"/>
      <c r="EG92" s="300"/>
      <c r="EH92" s="337"/>
      <c r="EI92" s="337"/>
      <c r="EJ92" s="335"/>
      <c r="EK92" s="337"/>
      <c r="EL92" s="337"/>
      <c r="EM92" s="291"/>
      <c r="EN92" s="335"/>
      <c r="EO92" s="300"/>
      <c r="EP92" s="336"/>
      <c r="EQ92" s="336"/>
      <c r="ES92" s="336"/>
      <c r="ET92" s="336"/>
      <c r="EU92" s="300"/>
      <c r="EV92" s="337"/>
      <c r="EW92" s="337"/>
      <c r="EX92" s="335"/>
      <c r="EY92" s="335"/>
      <c r="EZ92" s="340"/>
      <c r="FA92" s="300"/>
      <c r="FB92" s="337"/>
      <c r="FC92" s="337"/>
      <c r="FD92" s="335"/>
      <c r="FE92" s="337"/>
      <c r="FF92" s="337"/>
      <c r="FG92" s="291"/>
      <c r="FH92" s="335"/>
      <c r="FI92" s="300"/>
      <c r="FJ92" s="336"/>
      <c r="FK92" s="336"/>
      <c r="FM92" s="336"/>
      <c r="FN92" s="336"/>
      <c r="FO92" s="300"/>
      <c r="FP92" s="337"/>
      <c r="FQ92" s="337"/>
      <c r="FR92" s="335"/>
      <c r="FS92" s="335"/>
      <c r="FT92" s="340"/>
      <c r="FU92" s="300"/>
      <c r="FV92" s="337"/>
      <c r="FW92" s="337"/>
      <c r="FX92" s="335"/>
      <c r="FY92" s="337"/>
      <c r="FZ92" s="337"/>
      <c r="GA92" s="284"/>
      <c r="GI92" s="319"/>
      <c r="GN92" s="320"/>
      <c r="GU92" s="284"/>
      <c r="HC92" s="319"/>
      <c r="HH92" s="320"/>
      <c r="HO92" s="284"/>
      <c r="HW92" s="319"/>
      <c r="IB92" s="320"/>
      <c r="II92" s="284"/>
      <c r="IQ92" s="319"/>
      <c r="IV92" s="320"/>
    </row>
    <row r="93" spans="1:256" s="296" customFormat="1" ht="13.5" customHeight="1">
      <c r="A93" s="335"/>
      <c r="C93" s="291"/>
      <c r="D93" s="335"/>
      <c r="E93" s="300"/>
      <c r="F93" s="336"/>
      <c r="G93" s="337"/>
      <c r="I93" s="336"/>
      <c r="J93" s="337"/>
      <c r="K93" s="300"/>
      <c r="L93" s="337"/>
      <c r="M93" s="337"/>
      <c r="N93" s="335"/>
      <c r="O93" s="335"/>
      <c r="P93" s="340"/>
      <c r="Q93" s="300"/>
      <c r="R93" s="337"/>
      <c r="S93" s="337"/>
      <c r="T93" s="335"/>
      <c r="U93" s="337"/>
      <c r="V93" s="337"/>
      <c r="W93" s="291"/>
      <c r="X93" s="335"/>
      <c r="Y93" s="300"/>
      <c r="Z93" s="336"/>
      <c r="AA93" s="336"/>
      <c r="AC93" s="336"/>
      <c r="AD93" s="336"/>
      <c r="AE93" s="300"/>
      <c r="AF93" s="337"/>
      <c r="AG93" s="337"/>
      <c r="AH93" s="335"/>
      <c r="AI93" s="335"/>
      <c r="AJ93" s="340"/>
      <c r="AK93" s="300"/>
      <c r="AL93" s="335"/>
      <c r="AM93" s="337"/>
      <c r="AN93" s="335"/>
      <c r="AO93" s="337"/>
      <c r="AP93" s="337"/>
      <c r="AQ93" s="291"/>
      <c r="AR93" s="335"/>
      <c r="AS93" s="300"/>
      <c r="AT93" s="336"/>
      <c r="AU93" s="336"/>
      <c r="AW93" s="336"/>
      <c r="AX93" s="336"/>
      <c r="AY93" s="300"/>
      <c r="AZ93" s="337"/>
      <c r="BA93" s="337"/>
      <c r="BB93" s="335"/>
      <c r="BC93" s="335"/>
      <c r="BD93" s="340"/>
      <c r="BE93" s="300"/>
      <c r="BF93" s="337"/>
      <c r="BG93" s="337"/>
      <c r="BH93" s="335"/>
      <c r="BI93" s="337"/>
      <c r="BJ93" s="337"/>
      <c r="BK93" s="291"/>
      <c r="BL93" s="335"/>
      <c r="BM93" s="300"/>
      <c r="BN93" s="336"/>
      <c r="BO93" s="336"/>
      <c r="BQ93" s="336"/>
      <c r="BR93" s="336"/>
      <c r="BS93" s="300"/>
      <c r="BT93" s="337"/>
      <c r="BU93" s="337"/>
      <c r="BV93" s="335"/>
      <c r="BW93" s="335"/>
      <c r="BX93" s="340"/>
      <c r="BY93" s="300"/>
      <c r="BZ93" s="337"/>
      <c r="CA93" s="337"/>
      <c r="CB93" s="335"/>
      <c r="CC93" s="337"/>
      <c r="CD93" s="337"/>
      <c r="CE93" s="300"/>
      <c r="CF93" s="335"/>
      <c r="CG93" s="300"/>
      <c r="CH93" s="336"/>
      <c r="CI93" s="336"/>
      <c r="CK93" s="336"/>
      <c r="CL93" s="336"/>
      <c r="CM93" s="300"/>
      <c r="CN93" s="337"/>
      <c r="CO93" s="337"/>
      <c r="CP93" s="335"/>
      <c r="CQ93" s="335"/>
      <c r="CR93" s="340"/>
      <c r="CS93" s="300"/>
      <c r="CT93" s="337"/>
      <c r="CU93" s="337"/>
      <c r="CV93" s="335"/>
      <c r="CW93" s="337"/>
      <c r="CX93" s="337"/>
      <c r="CY93" s="291"/>
      <c r="CZ93" s="335"/>
      <c r="DA93" s="300"/>
      <c r="DB93" s="336"/>
      <c r="DC93" s="336"/>
      <c r="DE93" s="336"/>
      <c r="DF93" s="336"/>
      <c r="DG93" s="300"/>
      <c r="DH93" s="337"/>
      <c r="DI93" s="337"/>
      <c r="DJ93" s="335"/>
      <c r="DK93" s="335"/>
      <c r="DL93" s="340"/>
      <c r="DM93" s="300"/>
      <c r="DN93" s="337"/>
      <c r="DO93" s="337"/>
      <c r="DP93" s="335"/>
      <c r="DQ93" s="337"/>
      <c r="DR93" s="337"/>
      <c r="DS93" s="291"/>
      <c r="DT93" s="335"/>
      <c r="DU93" s="300"/>
      <c r="DV93" s="336"/>
      <c r="DW93" s="336"/>
      <c r="DY93" s="336"/>
      <c r="DZ93" s="336"/>
      <c r="EA93" s="300"/>
      <c r="EB93" s="335"/>
      <c r="EC93" s="341"/>
      <c r="ED93" s="335"/>
      <c r="EE93" s="335"/>
      <c r="EF93" s="340"/>
      <c r="EG93" s="300"/>
      <c r="EH93" s="337"/>
      <c r="EI93" s="337"/>
      <c r="EJ93" s="335"/>
      <c r="EK93" s="337"/>
      <c r="EL93" s="337"/>
      <c r="EM93" s="291"/>
      <c r="EN93" s="335"/>
      <c r="EO93" s="300"/>
      <c r="EP93" s="336"/>
      <c r="EQ93" s="336"/>
      <c r="ES93" s="336"/>
      <c r="ET93" s="336"/>
      <c r="EU93" s="300"/>
      <c r="EV93" s="337"/>
      <c r="EW93" s="337"/>
      <c r="EX93" s="335"/>
      <c r="EY93" s="335"/>
      <c r="EZ93" s="340"/>
      <c r="FA93" s="300"/>
      <c r="FB93" s="337"/>
      <c r="FC93" s="337"/>
      <c r="FD93" s="335"/>
      <c r="FE93" s="337"/>
      <c r="FF93" s="337"/>
      <c r="FG93" s="291"/>
      <c r="FH93" s="335"/>
      <c r="FI93" s="300"/>
      <c r="FJ93" s="336"/>
      <c r="FK93" s="336"/>
      <c r="FM93" s="336"/>
      <c r="FN93" s="336"/>
      <c r="FO93" s="300"/>
      <c r="FP93" s="337"/>
      <c r="FQ93" s="337"/>
      <c r="FR93" s="335"/>
      <c r="FS93" s="335"/>
      <c r="FT93" s="340"/>
      <c r="FU93" s="300"/>
      <c r="FV93" s="337"/>
      <c r="FW93" s="337"/>
      <c r="FX93" s="335"/>
      <c r="FY93" s="337"/>
      <c r="FZ93" s="337"/>
      <c r="GA93" s="284"/>
      <c r="GI93" s="319"/>
      <c r="GN93" s="320"/>
      <c r="GU93" s="284"/>
      <c r="HC93" s="319"/>
      <c r="HH93" s="320"/>
      <c r="HO93" s="284"/>
      <c r="HW93" s="319"/>
      <c r="IB93" s="320"/>
      <c r="II93" s="284"/>
      <c r="IQ93" s="319"/>
      <c r="IV93" s="320"/>
    </row>
    <row r="94" spans="1:256" s="296" customFormat="1" ht="13.5" customHeight="1">
      <c r="A94" s="335"/>
      <c r="C94" s="291"/>
      <c r="D94" s="335"/>
      <c r="E94" s="300"/>
      <c r="F94" s="336"/>
      <c r="G94" s="337"/>
      <c r="I94" s="336"/>
      <c r="J94" s="337"/>
      <c r="K94" s="300"/>
      <c r="L94" s="337"/>
      <c r="M94" s="337"/>
      <c r="N94" s="335"/>
      <c r="O94" s="335"/>
      <c r="P94" s="340"/>
      <c r="Q94" s="300"/>
      <c r="R94" s="337"/>
      <c r="S94" s="337"/>
      <c r="T94" s="335"/>
      <c r="U94" s="337"/>
      <c r="V94" s="337"/>
      <c r="W94" s="291"/>
      <c r="X94" s="335"/>
      <c r="Y94" s="300"/>
      <c r="Z94" s="336"/>
      <c r="AA94" s="336"/>
      <c r="AC94" s="336"/>
      <c r="AD94" s="336"/>
      <c r="AE94" s="300"/>
      <c r="AF94" s="337"/>
      <c r="AG94" s="337"/>
      <c r="AH94" s="335"/>
      <c r="AI94" s="335"/>
      <c r="AJ94" s="340"/>
      <c r="AK94" s="300"/>
      <c r="AL94" s="335"/>
      <c r="AM94" s="337"/>
      <c r="AN94" s="335"/>
      <c r="AO94" s="337"/>
      <c r="AP94" s="337"/>
      <c r="AQ94" s="291"/>
      <c r="AR94" s="335"/>
      <c r="AS94" s="300"/>
      <c r="AT94" s="336"/>
      <c r="AU94" s="336"/>
      <c r="AW94" s="336"/>
      <c r="AX94" s="336"/>
      <c r="AY94" s="300"/>
      <c r="AZ94" s="337"/>
      <c r="BA94" s="337"/>
      <c r="BB94" s="335"/>
      <c r="BC94" s="335"/>
      <c r="BD94" s="340"/>
      <c r="BE94" s="300"/>
      <c r="BF94" s="337"/>
      <c r="BG94" s="337"/>
      <c r="BH94" s="335"/>
      <c r="BI94" s="337"/>
      <c r="BJ94" s="337"/>
      <c r="BK94" s="291"/>
      <c r="BL94" s="335"/>
      <c r="BM94" s="300"/>
      <c r="BN94" s="336"/>
      <c r="BO94" s="336"/>
      <c r="BQ94" s="336"/>
      <c r="BR94" s="336"/>
      <c r="BS94" s="300"/>
      <c r="BT94" s="337"/>
      <c r="BU94" s="337"/>
      <c r="BV94" s="335"/>
      <c r="BW94" s="335"/>
      <c r="BX94" s="340"/>
      <c r="BY94" s="300"/>
      <c r="BZ94" s="337"/>
      <c r="CA94" s="337"/>
      <c r="CB94" s="335"/>
      <c r="CC94" s="337"/>
      <c r="CD94" s="337"/>
      <c r="CE94" s="300"/>
      <c r="CF94" s="335"/>
      <c r="CG94" s="300"/>
      <c r="CH94" s="336"/>
      <c r="CI94" s="336"/>
      <c r="CK94" s="336"/>
      <c r="CL94" s="336"/>
      <c r="CM94" s="300"/>
      <c r="CN94" s="337"/>
      <c r="CO94" s="337"/>
      <c r="CP94" s="335"/>
      <c r="CQ94" s="335"/>
      <c r="CR94" s="340"/>
      <c r="CS94" s="300"/>
      <c r="CT94" s="337"/>
      <c r="CU94" s="337"/>
      <c r="CV94" s="335"/>
      <c r="CW94" s="337"/>
      <c r="CX94" s="337"/>
      <c r="CY94" s="291"/>
      <c r="CZ94" s="335"/>
      <c r="DA94" s="300"/>
      <c r="DB94" s="336"/>
      <c r="DC94" s="336"/>
      <c r="DE94" s="336"/>
      <c r="DF94" s="336"/>
      <c r="DG94" s="300"/>
      <c r="DH94" s="337"/>
      <c r="DI94" s="337"/>
      <c r="DJ94" s="335"/>
      <c r="DK94" s="335"/>
      <c r="DL94" s="340"/>
      <c r="DM94" s="300"/>
      <c r="DN94" s="337"/>
      <c r="DO94" s="337"/>
      <c r="DP94" s="335"/>
      <c r="DQ94" s="337"/>
      <c r="DR94" s="337"/>
      <c r="DS94" s="291"/>
      <c r="DT94" s="335"/>
      <c r="DU94" s="300"/>
      <c r="DV94" s="336"/>
      <c r="DW94" s="336"/>
      <c r="DY94" s="336"/>
      <c r="DZ94" s="336"/>
      <c r="EA94" s="300"/>
      <c r="EB94" s="335"/>
      <c r="EC94" s="341"/>
      <c r="ED94" s="335"/>
      <c r="EE94" s="335"/>
      <c r="EF94" s="340"/>
      <c r="EG94" s="300"/>
      <c r="EH94" s="337"/>
      <c r="EI94" s="337"/>
      <c r="EJ94" s="335"/>
      <c r="EK94" s="337"/>
      <c r="EL94" s="337"/>
      <c r="EM94" s="291"/>
      <c r="EN94" s="335"/>
      <c r="EO94" s="300"/>
      <c r="EP94" s="336"/>
      <c r="EQ94" s="336"/>
      <c r="ES94" s="336"/>
      <c r="ET94" s="336"/>
      <c r="EU94" s="300"/>
      <c r="EV94" s="337"/>
      <c r="EW94" s="337"/>
      <c r="EX94" s="335"/>
      <c r="EY94" s="335"/>
      <c r="EZ94" s="340"/>
      <c r="FA94" s="300"/>
      <c r="FB94" s="337"/>
      <c r="FC94" s="337"/>
      <c r="FD94" s="335"/>
      <c r="FE94" s="337"/>
      <c r="FF94" s="337"/>
      <c r="FG94" s="291"/>
      <c r="FH94" s="335"/>
      <c r="FI94" s="300"/>
      <c r="FJ94" s="336"/>
      <c r="FK94" s="336"/>
      <c r="FM94" s="336"/>
      <c r="FN94" s="336"/>
      <c r="FO94" s="300"/>
      <c r="FP94" s="337"/>
      <c r="FQ94" s="337"/>
      <c r="FR94" s="335"/>
      <c r="FS94" s="335"/>
      <c r="FT94" s="340"/>
      <c r="FU94" s="300"/>
      <c r="FV94" s="337"/>
      <c r="FW94" s="337"/>
      <c r="FX94" s="335"/>
      <c r="FY94" s="337"/>
      <c r="FZ94" s="337"/>
      <c r="GA94" s="284"/>
      <c r="GI94" s="319"/>
      <c r="GN94" s="320"/>
      <c r="GU94" s="284"/>
      <c r="HC94" s="319"/>
      <c r="HH94" s="320"/>
      <c r="HO94" s="284"/>
      <c r="HW94" s="319"/>
      <c r="IB94" s="320"/>
      <c r="II94" s="284"/>
      <c r="IQ94" s="319"/>
      <c r="IV94" s="320"/>
    </row>
    <row r="95" spans="1:256" s="296" customFormat="1" ht="13.5" customHeight="1">
      <c r="A95" s="335"/>
      <c r="C95" s="291"/>
      <c r="D95" s="335"/>
      <c r="E95" s="300"/>
      <c r="F95" s="336"/>
      <c r="G95" s="337"/>
      <c r="I95" s="336"/>
      <c r="J95" s="337"/>
      <c r="K95" s="300"/>
      <c r="L95" s="337"/>
      <c r="M95" s="337"/>
      <c r="N95" s="335"/>
      <c r="O95" s="335"/>
      <c r="P95" s="340"/>
      <c r="Q95" s="300"/>
      <c r="R95" s="337"/>
      <c r="S95" s="337"/>
      <c r="T95" s="335"/>
      <c r="U95" s="337"/>
      <c r="V95" s="337"/>
      <c r="W95" s="291"/>
      <c r="X95" s="335"/>
      <c r="Y95" s="300"/>
      <c r="Z95" s="336"/>
      <c r="AA95" s="336"/>
      <c r="AC95" s="336"/>
      <c r="AD95" s="336"/>
      <c r="AE95" s="300"/>
      <c r="AF95" s="337"/>
      <c r="AG95" s="337"/>
      <c r="AH95" s="335"/>
      <c r="AI95" s="335"/>
      <c r="AJ95" s="340"/>
      <c r="AK95" s="300"/>
      <c r="AL95" s="335"/>
      <c r="AM95" s="337"/>
      <c r="AN95" s="335"/>
      <c r="AO95" s="337"/>
      <c r="AP95" s="337"/>
      <c r="AQ95" s="291"/>
      <c r="AR95" s="335"/>
      <c r="AS95" s="300"/>
      <c r="AT95" s="336"/>
      <c r="AU95" s="336"/>
      <c r="AW95" s="336"/>
      <c r="AX95" s="336"/>
      <c r="AY95" s="300"/>
      <c r="AZ95" s="337"/>
      <c r="BA95" s="337"/>
      <c r="BB95" s="335"/>
      <c r="BC95" s="335"/>
      <c r="BD95" s="340"/>
      <c r="BE95" s="300"/>
      <c r="BF95" s="337"/>
      <c r="BG95" s="337"/>
      <c r="BH95" s="335"/>
      <c r="BI95" s="337"/>
      <c r="BJ95" s="337"/>
      <c r="BK95" s="291"/>
      <c r="BL95" s="335"/>
      <c r="BM95" s="300"/>
      <c r="BN95" s="336"/>
      <c r="BO95" s="336"/>
      <c r="BQ95" s="336"/>
      <c r="BR95" s="336"/>
      <c r="BS95" s="300"/>
      <c r="BT95" s="337"/>
      <c r="BU95" s="337"/>
      <c r="BV95" s="335"/>
      <c r="BW95" s="335"/>
      <c r="BX95" s="340"/>
      <c r="BY95" s="300"/>
      <c r="BZ95" s="337"/>
      <c r="CA95" s="337"/>
      <c r="CB95" s="335"/>
      <c r="CC95" s="337"/>
      <c r="CD95" s="337"/>
      <c r="CE95" s="300"/>
      <c r="CF95" s="335"/>
      <c r="CG95" s="300"/>
      <c r="CH95" s="336"/>
      <c r="CI95" s="336"/>
      <c r="CK95" s="336"/>
      <c r="CL95" s="336"/>
      <c r="CM95" s="300"/>
      <c r="CN95" s="337"/>
      <c r="CO95" s="337"/>
      <c r="CP95" s="335"/>
      <c r="CQ95" s="335"/>
      <c r="CR95" s="340"/>
      <c r="CS95" s="300"/>
      <c r="CT95" s="337"/>
      <c r="CU95" s="337"/>
      <c r="CV95" s="335"/>
      <c r="CW95" s="337"/>
      <c r="CX95" s="337"/>
      <c r="CY95" s="291"/>
      <c r="CZ95" s="335"/>
      <c r="DA95" s="300"/>
      <c r="DB95" s="336"/>
      <c r="DC95" s="336"/>
      <c r="DE95" s="336"/>
      <c r="DF95" s="336"/>
      <c r="DG95" s="300"/>
      <c r="DH95" s="337"/>
      <c r="DI95" s="337"/>
      <c r="DJ95" s="335"/>
      <c r="DK95" s="335"/>
      <c r="DL95" s="340"/>
      <c r="DM95" s="300"/>
      <c r="DN95" s="337"/>
      <c r="DO95" s="337"/>
      <c r="DP95" s="335"/>
      <c r="DQ95" s="337"/>
      <c r="DR95" s="337"/>
      <c r="DS95" s="291"/>
      <c r="DT95" s="335"/>
      <c r="DU95" s="300"/>
      <c r="DV95" s="336"/>
      <c r="DW95" s="336"/>
      <c r="DY95" s="336"/>
      <c r="DZ95" s="336"/>
      <c r="EA95" s="300"/>
      <c r="EB95" s="335"/>
      <c r="EC95" s="341"/>
      <c r="ED95" s="335"/>
      <c r="EE95" s="335"/>
      <c r="EF95" s="340"/>
      <c r="EG95" s="300"/>
      <c r="EH95" s="337"/>
      <c r="EI95" s="337"/>
      <c r="EJ95" s="335"/>
      <c r="EK95" s="337"/>
      <c r="EL95" s="337"/>
      <c r="EM95" s="291"/>
      <c r="EN95" s="335"/>
      <c r="EO95" s="300"/>
      <c r="EP95" s="336"/>
      <c r="EQ95" s="336"/>
      <c r="ES95" s="336"/>
      <c r="ET95" s="336"/>
      <c r="EU95" s="300"/>
      <c r="EV95" s="337"/>
      <c r="EW95" s="337"/>
      <c r="EX95" s="335"/>
      <c r="EY95" s="335"/>
      <c r="EZ95" s="340"/>
      <c r="FA95" s="300"/>
      <c r="FB95" s="337"/>
      <c r="FC95" s="337"/>
      <c r="FD95" s="335"/>
      <c r="FE95" s="337"/>
      <c r="FF95" s="337"/>
      <c r="FG95" s="291"/>
      <c r="FH95" s="335"/>
      <c r="FI95" s="300"/>
      <c r="FJ95" s="336"/>
      <c r="FK95" s="336"/>
      <c r="FM95" s="336"/>
      <c r="FN95" s="336"/>
      <c r="FO95" s="300"/>
      <c r="FP95" s="337"/>
      <c r="FQ95" s="337"/>
      <c r="FR95" s="335"/>
      <c r="FS95" s="335"/>
      <c r="FT95" s="340"/>
      <c r="FU95" s="300"/>
      <c r="FV95" s="337"/>
      <c r="FW95" s="337"/>
      <c r="FX95" s="335"/>
      <c r="FY95" s="337"/>
      <c r="FZ95" s="337"/>
      <c r="GA95" s="284"/>
      <c r="GI95" s="319"/>
      <c r="GN95" s="320"/>
      <c r="GU95" s="284"/>
      <c r="HC95" s="319"/>
      <c r="HH95" s="320"/>
      <c r="HO95" s="284"/>
      <c r="HW95" s="319"/>
      <c r="IB95" s="320"/>
      <c r="II95" s="284"/>
      <c r="IQ95" s="319"/>
      <c r="IV95" s="320"/>
    </row>
    <row r="96" spans="1:256" s="296" customFormat="1" ht="13.5" customHeight="1">
      <c r="A96" s="335"/>
      <c r="C96" s="291"/>
      <c r="D96" s="335"/>
      <c r="E96" s="300"/>
      <c r="F96" s="336"/>
      <c r="G96" s="337"/>
      <c r="I96" s="336"/>
      <c r="J96" s="337"/>
      <c r="K96" s="300"/>
      <c r="L96" s="337"/>
      <c r="M96" s="337"/>
      <c r="N96" s="335"/>
      <c r="O96" s="335"/>
      <c r="P96" s="340"/>
      <c r="Q96" s="300"/>
      <c r="R96" s="337"/>
      <c r="S96" s="337"/>
      <c r="T96" s="335"/>
      <c r="U96" s="337"/>
      <c r="V96" s="337"/>
      <c r="W96" s="291"/>
      <c r="X96" s="335"/>
      <c r="Y96" s="300"/>
      <c r="Z96" s="336"/>
      <c r="AA96" s="336"/>
      <c r="AC96" s="336"/>
      <c r="AD96" s="336"/>
      <c r="AE96" s="300"/>
      <c r="AF96" s="337"/>
      <c r="AG96" s="337"/>
      <c r="AH96" s="335"/>
      <c r="AI96" s="335"/>
      <c r="AJ96" s="340"/>
      <c r="AK96" s="300"/>
      <c r="AL96" s="335"/>
      <c r="AM96" s="337"/>
      <c r="AN96" s="335"/>
      <c r="AO96" s="337"/>
      <c r="AP96" s="337"/>
      <c r="AQ96" s="291"/>
      <c r="AR96" s="335"/>
      <c r="AS96" s="300"/>
      <c r="AT96" s="336"/>
      <c r="AU96" s="336"/>
      <c r="AW96" s="336"/>
      <c r="AX96" s="336"/>
      <c r="AY96" s="300"/>
      <c r="AZ96" s="337"/>
      <c r="BA96" s="337"/>
      <c r="BB96" s="335"/>
      <c r="BC96" s="335"/>
      <c r="BD96" s="340"/>
      <c r="BE96" s="300"/>
      <c r="BF96" s="337"/>
      <c r="BG96" s="337"/>
      <c r="BH96" s="335"/>
      <c r="BI96" s="337"/>
      <c r="BJ96" s="337"/>
      <c r="BK96" s="291"/>
      <c r="BL96" s="335"/>
      <c r="BM96" s="300"/>
      <c r="BN96" s="336"/>
      <c r="BO96" s="336"/>
      <c r="BQ96" s="336"/>
      <c r="BR96" s="336"/>
      <c r="BS96" s="300"/>
      <c r="BT96" s="337"/>
      <c r="BU96" s="337"/>
      <c r="BV96" s="335"/>
      <c r="BW96" s="335"/>
      <c r="BX96" s="340"/>
      <c r="BY96" s="300"/>
      <c r="BZ96" s="337"/>
      <c r="CA96" s="337"/>
      <c r="CB96" s="335"/>
      <c r="CC96" s="337"/>
      <c r="CD96" s="337"/>
      <c r="CE96" s="300"/>
      <c r="CF96" s="335"/>
      <c r="CG96" s="300"/>
      <c r="CH96" s="336"/>
      <c r="CI96" s="336"/>
      <c r="CK96" s="336"/>
      <c r="CL96" s="336"/>
      <c r="CM96" s="300"/>
      <c r="CN96" s="337"/>
      <c r="CO96" s="337"/>
      <c r="CP96" s="335"/>
      <c r="CQ96" s="335"/>
      <c r="CR96" s="340"/>
      <c r="CS96" s="300"/>
      <c r="CT96" s="337"/>
      <c r="CU96" s="337"/>
      <c r="CV96" s="335"/>
      <c r="CW96" s="337"/>
      <c r="CX96" s="337"/>
      <c r="CY96" s="291"/>
      <c r="CZ96" s="335"/>
      <c r="DA96" s="300"/>
      <c r="DB96" s="336"/>
      <c r="DC96" s="336"/>
      <c r="DE96" s="336"/>
      <c r="DF96" s="336"/>
      <c r="DG96" s="300"/>
      <c r="DH96" s="337"/>
      <c r="DI96" s="337"/>
      <c r="DJ96" s="335"/>
      <c r="DK96" s="335"/>
      <c r="DL96" s="340"/>
      <c r="DM96" s="300"/>
      <c r="DN96" s="337"/>
      <c r="DO96" s="337"/>
      <c r="DP96" s="335"/>
      <c r="DQ96" s="337"/>
      <c r="DR96" s="337"/>
      <c r="DS96" s="291"/>
      <c r="DT96" s="335"/>
      <c r="DU96" s="300"/>
      <c r="DV96" s="336"/>
      <c r="DW96" s="336"/>
      <c r="DY96" s="336"/>
      <c r="DZ96" s="336"/>
      <c r="EA96" s="300"/>
      <c r="EB96" s="335"/>
      <c r="EC96" s="341"/>
      <c r="ED96" s="335"/>
      <c r="EE96" s="335"/>
      <c r="EF96" s="340"/>
      <c r="EG96" s="300"/>
      <c r="EH96" s="337"/>
      <c r="EI96" s="337"/>
      <c r="EJ96" s="335"/>
      <c r="EK96" s="337"/>
      <c r="EL96" s="337"/>
      <c r="EM96" s="291"/>
      <c r="EN96" s="335"/>
      <c r="EO96" s="300"/>
      <c r="EP96" s="336"/>
      <c r="EQ96" s="336"/>
      <c r="ES96" s="336"/>
      <c r="ET96" s="336"/>
      <c r="EU96" s="300"/>
      <c r="EV96" s="337"/>
      <c r="EW96" s="337"/>
      <c r="EX96" s="335"/>
      <c r="EY96" s="335"/>
      <c r="EZ96" s="340"/>
      <c r="FA96" s="300"/>
      <c r="FB96" s="337"/>
      <c r="FC96" s="337"/>
      <c r="FD96" s="335"/>
      <c r="FE96" s="337"/>
      <c r="FF96" s="337"/>
      <c r="FG96" s="291"/>
      <c r="FH96" s="335"/>
      <c r="FI96" s="300"/>
      <c r="FJ96" s="336"/>
      <c r="FK96" s="336"/>
      <c r="FM96" s="336"/>
      <c r="FN96" s="336"/>
      <c r="FO96" s="300"/>
      <c r="FP96" s="337"/>
      <c r="FQ96" s="337"/>
      <c r="FR96" s="335"/>
      <c r="FS96" s="335"/>
      <c r="FT96" s="340"/>
      <c r="FU96" s="300"/>
      <c r="FV96" s="337"/>
      <c r="FW96" s="337"/>
      <c r="FX96" s="335"/>
      <c r="FY96" s="337"/>
      <c r="FZ96" s="337"/>
      <c r="GA96" s="284"/>
      <c r="GI96" s="319"/>
      <c r="GN96" s="320"/>
      <c r="GU96" s="284"/>
      <c r="HC96" s="319"/>
      <c r="HH96" s="320"/>
      <c r="HO96" s="284"/>
      <c r="HW96" s="319"/>
      <c r="IB96" s="320"/>
      <c r="II96" s="284"/>
      <c r="IQ96" s="319"/>
      <c r="IV96" s="320"/>
    </row>
    <row r="97" spans="1:256" s="296" customFormat="1" ht="13.5" customHeight="1">
      <c r="A97" s="335"/>
      <c r="C97" s="291"/>
      <c r="D97" s="335"/>
      <c r="E97" s="300"/>
      <c r="F97" s="336"/>
      <c r="G97" s="337"/>
      <c r="I97" s="336"/>
      <c r="J97" s="337"/>
      <c r="K97" s="300"/>
      <c r="L97" s="337"/>
      <c r="M97" s="337"/>
      <c r="N97" s="335"/>
      <c r="O97" s="335"/>
      <c r="P97" s="340"/>
      <c r="Q97" s="300"/>
      <c r="R97" s="337"/>
      <c r="S97" s="337"/>
      <c r="T97" s="335"/>
      <c r="U97" s="337"/>
      <c r="V97" s="337"/>
      <c r="W97" s="291"/>
      <c r="X97" s="335"/>
      <c r="Y97" s="300"/>
      <c r="Z97" s="336"/>
      <c r="AA97" s="336"/>
      <c r="AC97" s="336"/>
      <c r="AD97" s="336"/>
      <c r="AE97" s="300"/>
      <c r="AF97" s="337"/>
      <c r="AG97" s="337"/>
      <c r="AH97" s="335"/>
      <c r="AI97" s="335"/>
      <c r="AJ97" s="340"/>
      <c r="AK97" s="300"/>
      <c r="AL97" s="335"/>
      <c r="AM97" s="337"/>
      <c r="AN97" s="335"/>
      <c r="AO97" s="337"/>
      <c r="AP97" s="337"/>
      <c r="AQ97" s="291"/>
      <c r="AR97" s="335"/>
      <c r="AS97" s="300"/>
      <c r="AT97" s="336"/>
      <c r="AU97" s="336"/>
      <c r="AW97" s="336"/>
      <c r="AX97" s="336"/>
      <c r="AY97" s="300"/>
      <c r="AZ97" s="337"/>
      <c r="BA97" s="337"/>
      <c r="BB97" s="335"/>
      <c r="BC97" s="335"/>
      <c r="BD97" s="340"/>
      <c r="BE97" s="300"/>
      <c r="BF97" s="337"/>
      <c r="BG97" s="337"/>
      <c r="BH97" s="335"/>
      <c r="BI97" s="337"/>
      <c r="BJ97" s="337"/>
      <c r="BK97" s="291"/>
      <c r="BL97" s="335"/>
      <c r="BM97" s="300"/>
      <c r="BN97" s="336"/>
      <c r="BO97" s="336"/>
      <c r="BQ97" s="336"/>
      <c r="BR97" s="336"/>
      <c r="BS97" s="300"/>
      <c r="BT97" s="337"/>
      <c r="BU97" s="337"/>
      <c r="BV97" s="335"/>
      <c r="BW97" s="335"/>
      <c r="BX97" s="340"/>
      <c r="BY97" s="300"/>
      <c r="BZ97" s="337"/>
      <c r="CA97" s="337"/>
      <c r="CB97" s="335"/>
      <c r="CC97" s="337"/>
      <c r="CD97" s="337"/>
      <c r="CE97" s="300"/>
      <c r="CF97" s="335"/>
      <c r="CG97" s="300"/>
      <c r="CH97" s="336"/>
      <c r="CI97" s="336"/>
      <c r="CK97" s="336"/>
      <c r="CL97" s="336"/>
      <c r="CM97" s="300"/>
      <c r="CN97" s="337"/>
      <c r="CO97" s="337"/>
      <c r="CP97" s="335"/>
      <c r="CQ97" s="335"/>
      <c r="CR97" s="340"/>
      <c r="CS97" s="300"/>
      <c r="CT97" s="337"/>
      <c r="CU97" s="337"/>
      <c r="CV97" s="335"/>
      <c r="CW97" s="337"/>
      <c r="CX97" s="337"/>
      <c r="CY97" s="291"/>
      <c r="CZ97" s="335"/>
      <c r="DA97" s="300"/>
      <c r="DB97" s="336"/>
      <c r="DC97" s="336"/>
      <c r="DE97" s="336"/>
      <c r="DF97" s="336"/>
      <c r="DG97" s="300"/>
      <c r="DH97" s="337"/>
      <c r="DI97" s="337"/>
      <c r="DJ97" s="335"/>
      <c r="DK97" s="335"/>
      <c r="DL97" s="340"/>
      <c r="DM97" s="300"/>
      <c r="DN97" s="337"/>
      <c r="DO97" s="337"/>
      <c r="DP97" s="335"/>
      <c r="DQ97" s="337"/>
      <c r="DR97" s="337"/>
      <c r="DS97" s="291"/>
      <c r="DT97" s="335"/>
      <c r="DU97" s="300"/>
      <c r="DV97" s="336"/>
      <c r="DW97" s="336"/>
      <c r="DY97" s="336"/>
      <c r="DZ97" s="336"/>
      <c r="EA97" s="300"/>
      <c r="EB97" s="335"/>
      <c r="EC97" s="341"/>
      <c r="ED97" s="335"/>
      <c r="EE97" s="335"/>
      <c r="EF97" s="340"/>
      <c r="EG97" s="300"/>
      <c r="EH97" s="337"/>
      <c r="EI97" s="337"/>
      <c r="EJ97" s="335"/>
      <c r="EK97" s="337"/>
      <c r="EL97" s="337"/>
      <c r="EM97" s="291"/>
      <c r="EN97" s="335"/>
      <c r="EO97" s="300"/>
      <c r="EP97" s="336"/>
      <c r="EQ97" s="336"/>
      <c r="ES97" s="336"/>
      <c r="ET97" s="336"/>
      <c r="EU97" s="300"/>
      <c r="EV97" s="337"/>
      <c r="EW97" s="337"/>
      <c r="EX97" s="335"/>
      <c r="EY97" s="335"/>
      <c r="EZ97" s="340"/>
      <c r="FA97" s="300"/>
      <c r="FB97" s="337"/>
      <c r="FC97" s="337"/>
      <c r="FD97" s="335"/>
      <c r="FE97" s="337"/>
      <c r="FF97" s="337"/>
      <c r="FG97" s="291"/>
      <c r="FH97" s="335"/>
      <c r="FI97" s="300"/>
      <c r="FJ97" s="336"/>
      <c r="FK97" s="336"/>
      <c r="FM97" s="336"/>
      <c r="FN97" s="336"/>
      <c r="FO97" s="300"/>
      <c r="FP97" s="337"/>
      <c r="FQ97" s="337"/>
      <c r="FR97" s="335"/>
      <c r="FS97" s="335"/>
      <c r="FT97" s="340"/>
      <c r="FU97" s="300"/>
      <c r="FV97" s="337"/>
      <c r="FW97" s="337"/>
      <c r="FX97" s="335"/>
      <c r="FY97" s="337"/>
      <c r="FZ97" s="337"/>
      <c r="GA97" s="284"/>
      <c r="GI97" s="319"/>
      <c r="GN97" s="320"/>
      <c r="GU97" s="284"/>
      <c r="HC97" s="319"/>
      <c r="HH97" s="320"/>
      <c r="HO97" s="284"/>
      <c r="HW97" s="319"/>
      <c r="IB97" s="320"/>
      <c r="II97" s="284"/>
      <c r="IQ97" s="319"/>
      <c r="IV97" s="320"/>
    </row>
    <row r="98" spans="1:256" s="296" customFormat="1" ht="13.5" customHeight="1">
      <c r="A98" s="335"/>
      <c r="C98" s="291"/>
      <c r="D98" s="335"/>
      <c r="E98" s="300"/>
      <c r="F98" s="336"/>
      <c r="G98" s="337"/>
      <c r="I98" s="336"/>
      <c r="J98" s="337"/>
      <c r="K98" s="300"/>
      <c r="L98" s="337"/>
      <c r="M98" s="337"/>
      <c r="N98" s="335"/>
      <c r="O98" s="335"/>
      <c r="P98" s="340"/>
      <c r="Q98" s="300"/>
      <c r="R98" s="337"/>
      <c r="S98" s="337"/>
      <c r="T98" s="335"/>
      <c r="U98" s="337"/>
      <c r="V98" s="337"/>
      <c r="W98" s="291"/>
      <c r="X98" s="335"/>
      <c r="Y98" s="300"/>
      <c r="Z98" s="336"/>
      <c r="AA98" s="336"/>
      <c r="AC98" s="336"/>
      <c r="AD98" s="336"/>
      <c r="AE98" s="300"/>
      <c r="AF98" s="337"/>
      <c r="AG98" s="337"/>
      <c r="AH98" s="335"/>
      <c r="AI98" s="335"/>
      <c r="AJ98" s="340"/>
      <c r="AK98" s="300"/>
      <c r="AL98" s="335"/>
      <c r="AM98" s="337"/>
      <c r="AN98" s="335"/>
      <c r="AO98" s="337"/>
      <c r="AP98" s="337"/>
      <c r="AQ98" s="291"/>
      <c r="AR98" s="335"/>
      <c r="AS98" s="300"/>
      <c r="AT98" s="336"/>
      <c r="AU98" s="336"/>
      <c r="AW98" s="336"/>
      <c r="AX98" s="336"/>
      <c r="AY98" s="300"/>
      <c r="AZ98" s="337"/>
      <c r="BA98" s="337"/>
      <c r="BB98" s="335"/>
      <c r="BC98" s="335"/>
      <c r="BD98" s="340"/>
      <c r="BE98" s="300"/>
      <c r="BF98" s="337"/>
      <c r="BG98" s="337"/>
      <c r="BH98" s="335"/>
      <c r="BI98" s="337"/>
      <c r="BJ98" s="337"/>
      <c r="BK98" s="291"/>
      <c r="BL98" s="335"/>
      <c r="BM98" s="300"/>
      <c r="BN98" s="336"/>
      <c r="BO98" s="336"/>
      <c r="BQ98" s="336"/>
      <c r="BR98" s="336"/>
      <c r="BS98" s="300"/>
      <c r="BT98" s="337"/>
      <c r="BU98" s="337"/>
      <c r="BV98" s="335"/>
      <c r="BW98" s="335"/>
      <c r="BX98" s="340"/>
      <c r="BY98" s="300"/>
      <c r="BZ98" s="337"/>
      <c r="CA98" s="337"/>
      <c r="CB98" s="335"/>
      <c r="CC98" s="337"/>
      <c r="CD98" s="337"/>
      <c r="CE98" s="300"/>
      <c r="CF98" s="335"/>
      <c r="CG98" s="300"/>
      <c r="CH98" s="336"/>
      <c r="CI98" s="336"/>
      <c r="CK98" s="336"/>
      <c r="CL98" s="336"/>
      <c r="CM98" s="300"/>
      <c r="CN98" s="337"/>
      <c r="CO98" s="337"/>
      <c r="CP98" s="335"/>
      <c r="CQ98" s="335"/>
      <c r="CR98" s="340"/>
      <c r="CS98" s="300"/>
      <c r="CT98" s="337"/>
      <c r="CU98" s="337"/>
      <c r="CV98" s="335"/>
      <c r="CW98" s="337"/>
      <c r="CX98" s="337"/>
      <c r="CY98" s="291"/>
      <c r="CZ98" s="335"/>
      <c r="DA98" s="300"/>
      <c r="DB98" s="336"/>
      <c r="DC98" s="336"/>
      <c r="DE98" s="336"/>
      <c r="DF98" s="336"/>
      <c r="DG98" s="300"/>
      <c r="DH98" s="337"/>
      <c r="DI98" s="337"/>
      <c r="DJ98" s="335"/>
      <c r="DK98" s="335"/>
      <c r="DL98" s="340"/>
      <c r="DM98" s="300"/>
      <c r="DN98" s="337"/>
      <c r="DO98" s="337"/>
      <c r="DP98" s="335"/>
      <c r="DQ98" s="337"/>
      <c r="DR98" s="337"/>
      <c r="DS98" s="291"/>
      <c r="DT98" s="335"/>
      <c r="DU98" s="300"/>
      <c r="DV98" s="336"/>
      <c r="DW98" s="336"/>
      <c r="DY98" s="336"/>
      <c r="DZ98" s="336"/>
      <c r="EA98" s="300"/>
      <c r="EB98" s="335"/>
      <c r="EC98" s="341"/>
      <c r="ED98" s="335"/>
      <c r="EE98" s="335"/>
      <c r="EF98" s="340"/>
      <c r="EG98" s="300"/>
      <c r="EH98" s="337"/>
      <c r="EI98" s="337"/>
      <c r="EJ98" s="335"/>
      <c r="EK98" s="337"/>
      <c r="EL98" s="337"/>
      <c r="EM98" s="291"/>
      <c r="EN98" s="335"/>
      <c r="EO98" s="300"/>
      <c r="EP98" s="336"/>
      <c r="EQ98" s="336"/>
      <c r="ES98" s="336"/>
      <c r="ET98" s="336"/>
      <c r="EU98" s="300"/>
      <c r="EV98" s="337"/>
      <c r="EW98" s="337"/>
      <c r="EX98" s="335"/>
      <c r="EY98" s="335"/>
      <c r="EZ98" s="340"/>
      <c r="FA98" s="300"/>
      <c r="FB98" s="337"/>
      <c r="FC98" s="337"/>
      <c r="FD98" s="335"/>
      <c r="FE98" s="337"/>
      <c r="FF98" s="337"/>
      <c r="FG98" s="291"/>
      <c r="FH98" s="335"/>
      <c r="FI98" s="300"/>
      <c r="FJ98" s="336"/>
      <c r="FK98" s="336"/>
      <c r="FM98" s="336"/>
      <c r="FN98" s="336"/>
      <c r="FO98" s="300"/>
      <c r="FP98" s="337"/>
      <c r="FQ98" s="337"/>
      <c r="FR98" s="335"/>
      <c r="FS98" s="335"/>
      <c r="FT98" s="340"/>
      <c r="FU98" s="300"/>
      <c r="FV98" s="337"/>
      <c r="FW98" s="337"/>
      <c r="FX98" s="335"/>
      <c r="FY98" s="337"/>
      <c r="FZ98" s="337"/>
      <c r="GA98" s="284"/>
      <c r="GI98" s="319"/>
      <c r="GN98" s="320"/>
      <c r="GU98" s="284"/>
      <c r="HC98" s="319"/>
      <c r="HH98" s="320"/>
      <c r="HO98" s="284"/>
      <c r="HW98" s="319"/>
      <c r="IB98" s="320"/>
      <c r="II98" s="284"/>
      <c r="IQ98" s="319"/>
      <c r="IV98" s="320"/>
    </row>
    <row r="99" spans="1:256" s="296" customFormat="1" ht="13.5" customHeight="1">
      <c r="A99" s="335"/>
      <c r="C99" s="291"/>
      <c r="D99" s="335"/>
      <c r="E99" s="300"/>
      <c r="F99" s="336"/>
      <c r="G99" s="337"/>
      <c r="I99" s="336"/>
      <c r="J99" s="337"/>
      <c r="K99" s="300"/>
      <c r="L99" s="337"/>
      <c r="M99" s="337"/>
      <c r="N99" s="335"/>
      <c r="O99" s="335"/>
      <c r="P99" s="340"/>
      <c r="Q99" s="300"/>
      <c r="R99" s="337"/>
      <c r="S99" s="337"/>
      <c r="T99" s="335"/>
      <c r="U99" s="337"/>
      <c r="V99" s="337"/>
      <c r="W99" s="291"/>
      <c r="X99" s="335"/>
      <c r="Y99" s="300"/>
      <c r="Z99" s="336"/>
      <c r="AA99" s="336"/>
      <c r="AC99" s="336"/>
      <c r="AD99" s="336"/>
      <c r="AE99" s="300"/>
      <c r="AF99" s="337"/>
      <c r="AG99" s="337"/>
      <c r="AH99" s="335"/>
      <c r="AI99" s="335"/>
      <c r="AJ99" s="340"/>
      <c r="AK99" s="300"/>
      <c r="AL99" s="335"/>
      <c r="AM99" s="337"/>
      <c r="AN99" s="335"/>
      <c r="AO99" s="337"/>
      <c r="AP99" s="337"/>
      <c r="AQ99" s="291"/>
      <c r="AR99" s="335"/>
      <c r="AS99" s="300"/>
      <c r="AT99" s="336"/>
      <c r="AU99" s="336"/>
      <c r="AW99" s="336"/>
      <c r="AX99" s="336"/>
      <c r="AY99" s="300"/>
      <c r="AZ99" s="337"/>
      <c r="BA99" s="337"/>
      <c r="BB99" s="335"/>
      <c r="BC99" s="335"/>
      <c r="BD99" s="340"/>
      <c r="BE99" s="300"/>
      <c r="BF99" s="337"/>
      <c r="BG99" s="337"/>
      <c r="BH99" s="335"/>
      <c r="BI99" s="337"/>
      <c r="BJ99" s="337"/>
      <c r="BK99" s="291"/>
      <c r="BL99" s="335"/>
      <c r="BM99" s="300"/>
      <c r="BN99" s="336"/>
      <c r="BO99" s="336"/>
      <c r="BQ99" s="336"/>
      <c r="BR99" s="336"/>
      <c r="BS99" s="300"/>
      <c r="BT99" s="337"/>
      <c r="BU99" s="337"/>
      <c r="BV99" s="335"/>
      <c r="BW99" s="335"/>
      <c r="BX99" s="340"/>
      <c r="BY99" s="300"/>
      <c r="BZ99" s="337"/>
      <c r="CA99" s="337"/>
      <c r="CB99" s="335"/>
      <c r="CC99" s="337"/>
      <c r="CD99" s="337"/>
      <c r="CE99" s="300"/>
      <c r="CF99" s="335"/>
      <c r="CG99" s="300"/>
      <c r="CH99" s="336"/>
      <c r="CI99" s="336"/>
      <c r="CK99" s="336"/>
      <c r="CL99" s="336"/>
      <c r="CM99" s="300"/>
      <c r="CN99" s="337"/>
      <c r="CO99" s="337"/>
      <c r="CP99" s="335"/>
      <c r="CQ99" s="335"/>
      <c r="CR99" s="340"/>
      <c r="CS99" s="300"/>
      <c r="CT99" s="337"/>
      <c r="CU99" s="337"/>
      <c r="CV99" s="335"/>
      <c r="CW99" s="337"/>
      <c r="CX99" s="337"/>
      <c r="CY99" s="291"/>
      <c r="CZ99" s="335"/>
      <c r="DA99" s="300"/>
      <c r="DB99" s="336"/>
      <c r="DC99" s="336"/>
      <c r="DE99" s="336"/>
      <c r="DF99" s="336"/>
      <c r="DG99" s="300"/>
      <c r="DH99" s="337"/>
      <c r="DI99" s="337"/>
      <c r="DJ99" s="335"/>
      <c r="DK99" s="335"/>
      <c r="DL99" s="340"/>
      <c r="DM99" s="300"/>
      <c r="DN99" s="337"/>
      <c r="DO99" s="337"/>
      <c r="DP99" s="335"/>
      <c r="DQ99" s="337"/>
      <c r="DR99" s="337"/>
      <c r="DS99" s="291"/>
      <c r="DT99" s="335"/>
      <c r="DU99" s="300"/>
      <c r="DV99" s="336"/>
      <c r="DW99" s="336"/>
      <c r="DY99" s="336"/>
      <c r="DZ99" s="336"/>
      <c r="EA99" s="300"/>
      <c r="EB99" s="335"/>
      <c r="EC99" s="341"/>
      <c r="ED99" s="335"/>
      <c r="EE99" s="335"/>
      <c r="EF99" s="340"/>
      <c r="EG99" s="300"/>
      <c r="EH99" s="337"/>
      <c r="EI99" s="337"/>
      <c r="EJ99" s="335"/>
      <c r="EK99" s="337"/>
      <c r="EL99" s="337"/>
      <c r="EM99" s="291"/>
      <c r="EN99" s="335"/>
      <c r="EO99" s="300"/>
      <c r="EP99" s="336"/>
      <c r="EQ99" s="336"/>
      <c r="ES99" s="336"/>
      <c r="ET99" s="336"/>
      <c r="EU99" s="300"/>
      <c r="EV99" s="337"/>
      <c r="EW99" s="337"/>
      <c r="EX99" s="335"/>
      <c r="EY99" s="335"/>
      <c r="EZ99" s="340"/>
      <c r="FA99" s="300"/>
      <c r="FB99" s="337"/>
      <c r="FC99" s="337"/>
      <c r="FD99" s="335"/>
      <c r="FE99" s="337"/>
      <c r="FF99" s="337"/>
      <c r="FG99" s="291"/>
      <c r="FH99" s="335"/>
      <c r="FI99" s="300"/>
      <c r="FJ99" s="336"/>
      <c r="FK99" s="336"/>
      <c r="FM99" s="336"/>
      <c r="FN99" s="336"/>
      <c r="FO99" s="300"/>
      <c r="FP99" s="337"/>
      <c r="FQ99" s="337"/>
      <c r="FR99" s="335"/>
      <c r="FS99" s="335"/>
      <c r="FT99" s="340"/>
      <c r="FU99" s="300"/>
      <c r="FV99" s="337"/>
      <c r="FW99" s="337"/>
      <c r="FX99" s="335"/>
      <c r="FY99" s="337"/>
      <c r="FZ99" s="337"/>
      <c r="GA99" s="284"/>
      <c r="GI99" s="319"/>
      <c r="GN99" s="320"/>
      <c r="GU99" s="284"/>
      <c r="HC99" s="319"/>
      <c r="HH99" s="320"/>
      <c r="HO99" s="284"/>
      <c r="HW99" s="319"/>
      <c r="IB99" s="320"/>
      <c r="II99" s="284"/>
      <c r="IQ99" s="319"/>
      <c r="IV99" s="320"/>
    </row>
    <row r="100" spans="1:256" s="296" customFormat="1" ht="13.5" customHeight="1">
      <c r="S100" s="336"/>
    </row>
    <row r="101" spans="1:256" s="296" customFormat="1" ht="13.5" customHeight="1"/>
    <row r="102" spans="1:256" s="296" customFormat="1" ht="13.5" customHeight="1"/>
    <row r="103" spans="1:256" s="296" customFormat="1" ht="13.5" customHeight="1"/>
    <row r="104" spans="1:256" s="296" customFormat="1" ht="13.5" customHeight="1"/>
    <row r="105" spans="1:256" s="296" customFormat="1" ht="13.5" customHeight="1"/>
    <row r="106" spans="1:256" s="296" customFormat="1" ht="13.5" customHeight="1"/>
    <row r="107" spans="1:256" s="296" customFormat="1" ht="13.5" customHeight="1"/>
    <row r="108" spans="1:256" s="296" customFormat="1" ht="13.5" customHeight="1"/>
    <row r="109" spans="1:256" s="296" customFormat="1" ht="13.5" customHeight="1"/>
    <row r="110" spans="1:256" s="296" customFormat="1" ht="13.5" customHeight="1"/>
    <row r="111" spans="1:256" s="296" customFormat="1" ht="13.5" customHeight="1"/>
    <row r="112" spans="1:256" s="296" customFormat="1" ht="13.5" customHeight="1"/>
    <row r="113" s="296" customFormat="1" ht="13.5" customHeight="1"/>
    <row r="114" s="296" customFormat="1" ht="13.5" customHeight="1"/>
    <row r="115" s="296" customFormat="1" ht="13.5" customHeight="1"/>
    <row r="116" s="296" customFormat="1" ht="13.5" customHeight="1"/>
    <row r="117" s="296" customFormat="1" ht="13.5" customHeight="1"/>
    <row r="118" s="296" customFormat="1" ht="13.5" customHeight="1"/>
    <row r="119" s="296" customFormat="1" ht="13.5" customHeight="1"/>
    <row r="120" s="296" customFormat="1" ht="13.5" customHeight="1"/>
    <row r="121" s="296" customFormat="1" ht="13.5" customHeight="1"/>
    <row r="122" s="296" customFormat="1" ht="13.5" customHeight="1"/>
    <row r="123" s="296" customFormat="1" ht="13.5" customHeight="1"/>
    <row r="124" s="296" customFormat="1" ht="13.5" customHeight="1"/>
    <row r="125" s="296" customFormat="1" ht="13.5" customHeight="1"/>
    <row r="126" s="296" customFormat="1" ht="13.5" customHeight="1"/>
    <row r="127" s="296" customFormat="1" ht="13.5" customHeight="1"/>
    <row r="128" s="296" customFormat="1" ht="13.5" customHeight="1"/>
    <row r="129" s="296" customFormat="1" ht="13.5" customHeight="1"/>
    <row r="130" s="296" customFormat="1" ht="13.5" customHeight="1"/>
    <row r="131" s="296" customFormat="1" ht="13.5" customHeight="1"/>
    <row r="132" s="296" customFormat="1" ht="13.5" customHeight="1"/>
    <row r="133" s="296" customFormat="1" ht="13.5" customHeight="1"/>
    <row r="134" s="296" customFormat="1" ht="13.5" customHeight="1"/>
    <row r="135" s="296" customFormat="1" ht="13.5" customHeight="1"/>
    <row r="136" s="296" customFormat="1" ht="13.5" customHeight="1"/>
    <row r="137" s="296" customFormat="1" ht="13.5" customHeight="1"/>
    <row r="138" s="296" customFormat="1" ht="13.5" customHeight="1"/>
    <row r="139" s="296" customFormat="1" ht="13.5" customHeight="1"/>
    <row r="140" s="296" customFormat="1" ht="13.5" customHeight="1"/>
    <row r="141" s="296" customFormat="1" ht="13.5" customHeight="1"/>
    <row r="142" s="296" customFormat="1" ht="13.5" customHeight="1"/>
    <row r="143" s="296" customFormat="1" ht="13.5" customHeight="1"/>
    <row r="144" s="296" customFormat="1" ht="13.5" customHeight="1"/>
    <row r="145" s="296" customFormat="1" ht="13.5" customHeight="1"/>
    <row r="146" s="296" customFormat="1" ht="13.5" customHeight="1"/>
    <row r="147" s="296" customFormat="1" ht="13.5" customHeight="1"/>
    <row r="148" s="296" customFormat="1" ht="13.5" customHeight="1"/>
    <row r="149" s="296" customFormat="1" ht="13.5" customHeight="1"/>
    <row r="150" s="296" customFormat="1" ht="13.5" customHeight="1"/>
    <row r="151" s="296" customFormat="1" ht="13.5" customHeight="1"/>
    <row r="152" s="296" customFormat="1" ht="13.5" customHeight="1"/>
    <row r="153" s="296" customFormat="1" ht="13.5" customHeight="1"/>
    <row r="154" s="296" customFormat="1" ht="13.5" customHeight="1"/>
    <row r="155" s="296" customFormat="1" ht="13.5" customHeight="1"/>
    <row r="156" s="296" customFormat="1" ht="13.5" customHeight="1"/>
    <row r="157" s="296" customFormat="1" ht="13.5" customHeight="1"/>
    <row r="158" s="296" customFormat="1" ht="13.5" customHeight="1"/>
    <row r="159" s="296" customFormat="1" ht="13.5" customHeight="1"/>
    <row r="160" s="296" customFormat="1" ht="13.5" customHeight="1"/>
    <row r="161" s="296" customFormat="1" ht="13.5" customHeight="1"/>
    <row r="162" s="296" customFormat="1" ht="13.5" customHeight="1"/>
    <row r="163" s="296" customFormat="1" ht="13.5" customHeight="1"/>
    <row r="164" s="296" customFormat="1" ht="13.5" customHeight="1"/>
    <row r="165" s="296" customFormat="1" ht="13.5" customHeight="1"/>
    <row r="166" s="296" customFormat="1" ht="13.5" customHeight="1"/>
    <row r="167" s="296" customFormat="1" ht="13.5" customHeight="1"/>
    <row r="168" s="296" customFormat="1" ht="13.5" customHeight="1"/>
    <row r="169" s="296" customFormat="1" ht="13.5" customHeight="1"/>
    <row r="170" s="296" customFormat="1" ht="13.5" customHeight="1"/>
    <row r="171" s="296" customFormat="1" ht="13.5" customHeight="1"/>
    <row r="172" s="296" customFormat="1" ht="13.5" customHeight="1"/>
    <row r="173" s="296" customFormat="1" ht="13.5" customHeight="1"/>
    <row r="174" s="296" customFormat="1" ht="13.5" customHeight="1"/>
    <row r="175" s="296" customFormat="1" ht="13.5" customHeight="1"/>
    <row r="176" s="296" customFormat="1" ht="13.5" customHeight="1"/>
    <row r="177" s="296" customFormat="1" ht="13.5" customHeight="1"/>
    <row r="178" s="296" customFormat="1" ht="13.5" customHeight="1"/>
    <row r="179" s="296" customFormat="1" ht="13.5" customHeight="1"/>
    <row r="180" s="296" customFormat="1" ht="13.5" customHeight="1"/>
    <row r="181" s="296" customFormat="1" ht="13.5" customHeight="1"/>
    <row r="182" s="296" customFormat="1" ht="13.5" customHeight="1"/>
    <row r="183" s="296" customFormat="1" ht="13.5" customHeight="1"/>
    <row r="184" s="296" customFormat="1" ht="13.5" customHeight="1"/>
    <row r="185" s="296" customFormat="1" ht="13.5" customHeight="1"/>
    <row r="186" s="296" customFormat="1" ht="13.5" customHeight="1"/>
    <row r="187" s="296" customFormat="1" ht="13.5" customHeight="1"/>
    <row r="188" s="296" customFormat="1" ht="13.5" customHeight="1"/>
    <row r="189" s="296" customFormat="1" ht="13.5" customHeight="1"/>
    <row r="190" s="296" customFormat="1" ht="13.5" customHeight="1"/>
    <row r="191" s="296" customFormat="1" ht="13.5" customHeight="1"/>
    <row r="192" s="296" customFormat="1" ht="13.5" customHeight="1"/>
    <row r="193" s="296" customFormat="1" ht="13.5" customHeight="1"/>
    <row r="194" s="296" customFormat="1" ht="13.5" customHeight="1"/>
    <row r="195" s="296" customFormat="1" ht="13.5" customHeight="1"/>
    <row r="196" s="296" customFormat="1" ht="13.5" customHeight="1"/>
    <row r="197" s="296" customFormat="1" ht="13.5" customHeight="1"/>
    <row r="198" s="296" customFormat="1" ht="13.5" customHeight="1"/>
    <row r="199" s="296" customFormat="1" ht="13.5" customHeight="1"/>
    <row r="200" s="296" customFormat="1" ht="13.5" customHeight="1"/>
    <row r="201" s="296" customFormat="1" ht="13.5" customHeight="1"/>
    <row r="202" s="296" customFormat="1" ht="13.5" customHeight="1"/>
    <row r="203" s="296" customFormat="1" ht="13.5" customHeight="1"/>
    <row r="204" s="296" customFormat="1" ht="13.5" customHeight="1"/>
    <row r="205" s="296" customFormat="1" ht="13.5" customHeight="1"/>
    <row r="206" s="296" customFormat="1" ht="13.5" customHeight="1"/>
  </sheetData>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info_parties!$A$1:$A$96</xm:f>
          </x14:formula1>
          <xm:sqref>A11:A99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Notes</vt:lpstr>
      <vt:lpstr>info_parties</vt:lpstr>
      <vt:lpstr>cabinetpos</vt:lpstr>
      <vt:lpstr>ministers</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other</vt:lpstr>
      <vt:lpstr>ministers!OLE_LINK7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tmustill</cp:lastModifiedBy>
  <cp:lastPrinted>2010-09-24T23:21:34Z</cp:lastPrinted>
  <dcterms:created xsi:type="dcterms:W3CDTF">2007-12-18T22:28:08Z</dcterms:created>
  <dcterms:modified xsi:type="dcterms:W3CDTF">2022-08-11T17:17:57Z</dcterms:modified>
</cp:coreProperties>
</file>